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60"/>
  </bookViews>
  <sheets>
    <sheet name="Лимит груп-ки кос. " sheetId="2" r:id="rId1"/>
    <sheet name="Лист1" sheetId="1" r:id="rId2"/>
  </sheets>
  <externalReferences>
    <externalReference r:id="rId3"/>
  </externalReferences>
  <definedNames>
    <definedName name="_xlnm.Print_Area" localSheetId="0">'Лимит груп-ки кос. '!$A$1:$U$27</definedName>
  </definedNames>
  <calcPr calcId="152511"/>
</workbook>
</file>

<file path=xl/calcChain.xml><?xml version="1.0" encoding="utf-8"?>
<calcChain xmlns="http://schemas.openxmlformats.org/spreadsheetml/2006/main">
  <c r="Q8" i="2" l="1"/>
  <c r="S8" i="2"/>
  <c r="U8" i="2"/>
  <c r="Q10" i="2"/>
  <c r="S10" i="2"/>
  <c r="U10" i="2"/>
  <c r="Q12" i="2"/>
  <c r="S12" i="2"/>
  <c r="U12" i="2"/>
  <c r="Q14" i="2"/>
  <c r="S14" i="2"/>
  <c r="U14" i="2"/>
  <c r="Q16" i="2"/>
  <c r="S16" i="2"/>
  <c r="U16" i="2"/>
  <c r="Q18" i="2"/>
  <c r="S18" i="2"/>
  <c r="U18" i="2"/>
  <c r="Q20" i="2"/>
  <c r="S20" i="2"/>
  <c r="U20" i="2"/>
  <c r="Q22" i="2"/>
  <c r="S22" i="2"/>
  <c r="Q24" i="2"/>
  <c r="S24" i="2"/>
  <c r="C25" i="2"/>
  <c r="D25" i="2"/>
  <c r="E25" i="2"/>
  <c r="M25" i="2"/>
  <c r="N25" i="2"/>
  <c r="O25" i="2"/>
  <c r="Q25" i="2" s="1"/>
  <c r="P25" i="2"/>
  <c r="T25" i="2"/>
  <c r="U25" i="2" l="1"/>
  <c r="S25" i="2"/>
</calcChain>
</file>

<file path=xl/sharedStrings.xml><?xml version="1.0" encoding="utf-8"?>
<sst xmlns="http://schemas.openxmlformats.org/spreadsheetml/2006/main" count="34" uniqueCount="34">
  <si>
    <t>* - Определен лимит добычи косули в Енисейском районе, не относенном постановлением администрации Красноярского края от 06.04.2000 № 254-П к местам обитания бузимо-кантатско-кемской субпопуляции</t>
  </si>
  <si>
    <t>Итого по краю</t>
  </si>
  <si>
    <t>10*</t>
  </si>
  <si>
    <t>Левый берег Сухобузимского, Казачинского, Большемуртинского, районов, Емельяновский, Пировский, Енисейский</t>
  </si>
  <si>
    <t>Бузимо-кантатско-кемская  группировка</t>
  </si>
  <si>
    <t>Ачинский, Большеулуйский, Боготольский, Тюхтетский</t>
  </si>
  <si>
    <t>Улуйско-боготольско-ачинская  группировка</t>
  </si>
  <si>
    <t>Богучанский, Кежемский</t>
  </si>
  <si>
    <t>Ангарская группировка</t>
  </si>
  <si>
    <t>Березовский, Манский, Партизанский, Уярский, Саянский, Рыбинский, Ирбейский</t>
  </si>
  <si>
    <t>Уяро-саянская группировка</t>
  </si>
  <si>
    <t>Абанский, Иланский, Нижнеингашский</t>
  </si>
  <si>
    <t>Усольско-канская, восточная группировка</t>
  </si>
  <si>
    <t>Казачинский (правобережная часть), Большемуртинский (правобережная часть), Сухобузимский (правобережная часть), Тасеевский, Дзержинский, Канский</t>
  </si>
  <si>
    <t>Усольско-канская, западная группировка</t>
  </si>
  <si>
    <t>Каратузский, Шушенский, Ермаковский</t>
  </si>
  <si>
    <t>Шушенско-каратузско-тубинская группировка</t>
  </si>
  <si>
    <t>Идринский, Краснотуранский, Курагинский, Новоселовский (правобережная часть), Минусинский</t>
  </si>
  <si>
    <t>Идра-курагинская группировка</t>
  </si>
  <si>
    <t>Шарыповский, Назаровский, Ужурский, Балахтинский, Новоселовский (левобережная часть), Козульский</t>
  </si>
  <si>
    <t>Ужуро-чулымо-новоселовская группировка</t>
  </si>
  <si>
    <t>%</t>
  </si>
  <si>
    <t>особей</t>
  </si>
  <si>
    <t>Проект лимита добычи</t>
  </si>
  <si>
    <t>Максимально допустимый лимит добычи, особей</t>
  </si>
  <si>
    <t>Утвержденный норматив допустимого изъятия, %</t>
  </si>
  <si>
    <t>Плотность, особей на тыс.га</t>
  </si>
  <si>
    <t>Площадь обитания, тыс га</t>
  </si>
  <si>
    <t>Численность, особей</t>
  </si>
  <si>
    <t>Районы</t>
  </si>
  <si>
    <t>№ п/п</t>
  </si>
  <si>
    <t xml:space="preserve">Определение лимитов добычи основных эксплуатационных группировок косули сибирской в Красноярском крае в сезоне охоты 2018-2019 годов с учетом их многолетней динамики численности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</si>
  <si>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7 </t>
  </si>
  <si>
    <t xml:space="preserve"> к ОВОС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</si>
</sst>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NumberFormat="1" applyFont="1"/>
    <xf numFmtId="164" fontId="1" fillId="0" borderId="0" xfId="1" applyNumberFormat="1" applyFont="1"/>
    <xf numFmtId="0" fontId="1" fillId="0" borderId="0" xfId="1" applyNumberFormat="1" applyFont="1" applyFill="1"/>
    <xf numFmtId="2" fontId="1" fillId="0" borderId="0" xfId="1" applyNumberFormat="1" applyFont="1"/>
    <xf numFmtId="0" fontId="1" fillId="0" borderId="0" xfId="1" applyNumberFormat="1" applyFont="1" applyAlignment="1">
      <alignment horizontal="center" vertical="top"/>
    </xf>
    <xf numFmtId="0" fontId="3" fillId="0" borderId="0" xfId="1" applyNumberFormat="1" applyFont="1" applyAlignment="1">
      <alignment horizontal="left" vertical="top"/>
    </xf>
    <xf numFmtId="0" fontId="4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0" fontId="6" fillId="0" borderId="3" xfId="1" applyNumberFormat="1" applyFont="1" applyBorder="1" applyAlignment="1">
      <alignment vertical="center"/>
    </xf>
    <xf numFmtId="0" fontId="6" fillId="0" borderId="4" xfId="1" applyNumberFormat="1" applyFont="1" applyBorder="1" applyAlignment="1">
      <alignment vertical="center"/>
    </xf>
    <xf numFmtId="0" fontId="6" fillId="2" borderId="4" xfId="1" applyNumberFormat="1" applyFont="1" applyFill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3" xfId="1" applyNumberFormat="1" applyFont="1" applyBorder="1" applyAlignment="1">
      <alignment vertical="center" wrapText="1"/>
    </xf>
    <xf numFmtId="0" fontId="6" fillId="0" borderId="4" xfId="1" applyNumberFormat="1" applyFont="1" applyBorder="1" applyAlignment="1">
      <alignment vertical="center" wrapText="1"/>
    </xf>
    <xf numFmtId="0" fontId="6" fillId="2" borderId="4" xfId="1" applyNumberFormat="1" applyFont="1" applyFill="1" applyBorder="1" applyAlignment="1">
      <alignment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2" fillId="0" borderId="6" xfId="1" applyNumberFormat="1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top" wrapText="1"/>
    </xf>
    <xf numFmtId="14" fontId="2" fillId="0" borderId="0" xfId="1" applyNumberFormat="1" applyFont="1" applyAlignment="1">
      <alignment horizontal="right"/>
    </xf>
    <xf numFmtId="0" fontId="7" fillId="0" borderId="0" xfId="1" applyNumberFormat="1" applyFont="1" applyAlignment="1">
      <alignment horizontal="right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v/Documents/&#1059;&#1063;&#1045;&#1058;/&#1059;&#1095;&#1077;&#1090;%202016/&#1051;&#1048;&#1052;&#1048;&#1058;&#1067;%202016-2017/&#1051;&#1048;&#1052;&#1048;&#1058;&#1067;%20&#1085;&#1072;%20&#1043;&#1069;&#1069;%202016%20&#1089;%20&#1091;&#1095;&#1077;&#1090;&#1086;&#1084;%20&#1079;&#1072;&#1084;&#1077;&#1095;&#1072;&#1085;&#1080;&#1081;%20&#1059;&#1056;&#1055;&#1053;/&#1055;&#1088;&#1086;&#1077;&#1082;&#1090;%20&#1083;&#1080;&#1084;&#1080;&#1090;&#1072;%20&#1080;%20&#1082;&#1074;&#1086;&#1090;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мит"/>
      <sheetName val="Определение лимита"/>
      <sheetName val="Лимит динамика"/>
      <sheetName val="Лось"/>
      <sheetName val="Косуля"/>
      <sheetName val="Лимит груп-ки кос."/>
      <sheetName val="Олень"/>
      <sheetName val="Сев.Олень"/>
      <sheetName val="Кабарга"/>
      <sheetName val="Овцебык"/>
      <sheetName val="Сибирский горный козел"/>
      <sheetName val="Медведь"/>
      <sheetName val="Соболь"/>
      <sheetName val="Барсук"/>
      <sheetName val="Рысь"/>
      <sheetName val="Охотпользователи"/>
    </sheetNames>
    <sheetDataSet>
      <sheetData sheetId="0"/>
      <sheetData sheetId="1"/>
      <sheetData sheetId="2"/>
      <sheetData sheetId="3"/>
      <sheetData sheetId="4">
        <row r="9">
          <cell r="I9">
            <v>33453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view="pageBreakPreview" zoomScaleNormal="100" zoomScaleSheetLayoutView="100" workbookViewId="0">
      <pane xSplit="1" ySplit="6" topLeftCell="B19" activePane="bottomRight" state="frozen"/>
      <selection pane="topRight" activeCell="B1" sqref="B1"/>
      <selection pane="bottomLeft" activeCell="A5" sqref="A5"/>
      <selection pane="bottomRight" activeCell="S13" sqref="S13"/>
    </sheetView>
  </sheetViews>
  <sheetFormatPr defaultRowHeight="15" x14ac:dyDescent="0.25"/>
  <cols>
    <col min="1" max="1" width="6.28515625" style="5" customWidth="1"/>
    <col min="2" max="2" width="48.5703125" style="1" customWidth="1"/>
    <col min="3" max="15" width="7.7109375" style="1" customWidth="1"/>
    <col min="16" max="16" width="12.140625" style="4" customWidth="1"/>
    <col min="17" max="17" width="12.85546875" style="4" customWidth="1"/>
    <col min="18" max="18" width="17.42578125" style="3" customWidth="1"/>
    <col min="19" max="19" width="15.7109375" style="1" customWidth="1"/>
    <col min="20" max="20" width="10" style="1" customWidth="1"/>
    <col min="21" max="21" width="10" style="2" customWidth="1"/>
    <col min="22" max="16384" width="9.140625" style="1"/>
  </cols>
  <sheetData>
    <row r="1" spans="1:22" ht="18.75" x14ac:dyDescent="0.3">
      <c r="S1" s="36" t="s">
        <v>32</v>
      </c>
      <c r="T1" s="36"/>
      <c r="U1" s="36"/>
    </row>
    <row r="2" spans="1:22" ht="18.75" x14ac:dyDescent="0.3">
      <c r="R2" s="36" t="s">
        <v>33</v>
      </c>
      <c r="S2" s="36"/>
      <c r="T2" s="36"/>
      <c r="U2" s="36"/>
    </row>
    <row r="3" spans="1:22" ht="47.25" customHeight="1" x14ac:dyDescent="0.25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2" ht="32.25" customHeight="1" x14ac:dyDescent="0.25">
      <c r="A4" s="38" t="s">
        <v>30</v>
      </c>
      <c r="B4" s="38" t="s">
        <v>29</v>
      </c>
      <c r="C4" s="39" t="s">
        <v>28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42" t="s">
        <v>27</v>
      </c>
      <c r="Q4" s="42" t="s">
        <v>26</v>
      </c>
      <c r="R4" s="44" t="s">
        <v>25</v>
      </c>
      <c r="S4" s="46" t="s">
        <v>24</v>
      </c>
      <c r="T4" s="48" t="s">
        <v>23</v>
      </c>
      <c r="U4" s="49"/>
    </row>
    <row r="5" spans="1:22" ht="66" customHeight="1" x14ac:dyDescent="0.25">
      <c r="A5" s="38"/>
      <c r="B5" s="38"/>
      <c r="C5" s="12">
        <v>2002</v>
      </c>
      <c r="D5" s="12">
        <v>2004</v>
      </c>
      <c r="E5" s="12">
        <v>2008</v>
      </c>
      <c r="F5" s="12">
        <v>2009</v>
      </c>
      <c r="G5" s="12">
        <v>2010</v>
      </c>
      <c r="H5" s="12">
        <v>2011</v>
      </c>
      <c r="I5" s="12">
        <v>2012</v>
      </c>
      <c r="J5" s="12">
        <v>2013</v>
      </c>
      <c r="K5" s="12">
        <v>2014</v>
      </c>
      <c r="L5" s="12">
        <v>2015</v>
      </c>
      <c r="M5" s="12">
        <v>2016</v>
      </c>
      <c r="N5" s="12">
        <v>2017</v>
      </c>
      <c r="O5" s="12">
        <v>2018</v>
      </c>
      <c r="P5" s="43"/>
      <c r="Q5" s="43"/>
      <c r="R5" s="45"/>
      <c r="S5" s="47"/>
      <c r="T5" s="12" t="s">
        <v>22</v>
      </c>
      <c r="U5" s="8" t="s">
        <v>21</v>
      </c>
    </row>
    <row r="6" spans="1:22" ht="15.75" x14ac:dyDescent="0.25">
      <c r="A6" s="32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>
        <v>13</v>
      </c>
      <c r="O6" s="14">
        <v>14</v>
      </c>
      <c r="P6" s="14">
        <v>15</v>
      </c>
      <c r="Q6" s="14">
        <v>16</v>
      </c>
      <c r="R6" s="31">
        <v>17</v>
      </c>
      <c r="S6" s="14">
        <v>18</v>
      </c>
      <c r="T6" s="14">
        <v>19</v>
      </c>
      <c r="U6" s="14">
        <v>20</v>
      </c>
    </row>
    <row r="7" spans="1:22" ht="15.75" customHeight="1" x14ac:dyDescent="0.25">
      <c r="A7" s="33">
        <v>1</v>
      </c>
      <c r="B7" s="24" t="s">
        <v>20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6"/>
      <c r="T7" s="26"/>
      <c r="U7" s="25"/>
    </row>
    <row r="8" spans="1:22" ht="80.25" customHeight="1" x14ac:dyDescent="0.25">
      <c r="A8" s="34"/>
      <c r="B8" s="20" t="s">
        <v>19</v>
      </c>
      <c r="C8" s="14">
        <v>1572</v>
      </c>
      <c r="D8" s="14">
        <v>915</v>
      </c>
      <c r="E8" s="14">
        <v>1809</v>
      </c>
      <c r="F8" s="14">
        <v>1800</v>
      </c>
      <c r="G8" s="14">
        <v>1831</v>
      </c>
      <c r="H8" s="14">
        <v>2056</v>
      </c>
      <c r="I8" s="14">
        <v>3478</v>
      </c>
      <c r="J8" s="14">
        <v>3221</v>
      </c>
      <c r="K8" s="28">
        <v>5251</v>
      </c>
      <c r="L8" s="14">
        <v>3212</v>
      </c>
      <c r="M8" s="16">
        <v>4861</v>
      </c>
      <c r="N8" s="16">
        <v>4451</v>
      </c>
      <c r="O8" s="16">
        <v>4509</v>
      </c>
      <c r="P8" s="18">
        <v>2518</v>
      </c>
      <c r="Q8" s="18">
        <f>O8/P8</f>
        <v>1.7907069102462272</v>
      </c>
      <c r="R8" s="17">
        <v>5</v>
      </c>
      <c r="S8" s="16">
        <f>R8*O8/100</f>
        <v>225.45</v>
      </c>
      <c r="T8" s="16">
        <v>220</v>
      </c>
      <c r="U8" s="15">
        <f>T8*100/M8</f>
        <v>4.5258177329767539</v>
      </c>
    </row>
    <row r="9" spans="1:22" ht="15.75" customHeight="1" x14ac:dyDescent="0.25">
      <c r="A9" s="33">
        <v>2</v>
      </c>
      <c r="B9" s="24" t="s">
        <v>18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2"/>
      <c r="T9" s="22"/>
      <c r="U9" s="21"/>
    </row>
    <row r="10" spans="1:22" ht="66.75" customHeight="1" x14ac:dyDescent="0.25">
      <c r="A10" s="34"/>
      <c r="B10" s="20" t="s">
        <v>17</v>
      </c>
      <c r="C10" s="14">
        <v>3935</v>
      </c>
      <c r="D10" s="14">
        <v>6614</v>
      </c>
      <c r="E10" s="14">
        <v>4924</v>
      </c>
      <c r="F10" s="14">
        <v>2987</v>
      </c>
      <c r="G10" s="14">
        <v>5010</v>
      </c>
      <c r="H10" s="14">
        <v>5444</v>
      </c>
      <c r="I10" s="14">
        <v>3763</v>
      </c>
      <c r="J10" s="14">
        <v>5771</v>
      </c>
      <c r="K10" s="14">
        <v>5159</v>
      </c>
      <c r="L10" s="14">
        <v>4102</v>
      </c>
      <c r="M10" s="16">
        <v>6914</v>
      </c>
      <c r="N10" s="16">
        <v>7300</v>
      </c>
      <c r="O10" s="19">
        <v>7569</v>
      </c>
      <c r="P10" s="18">
        <v>3642</v>
      </c>
      <c r="Q10" s="18">
        <f>O10/P10</f>
        <v>2.0782537067545306</v>
      </c>
      <c r="R10" s="17">
        <v>7</v>
      </c>
      <c r="S10" s="16">
        <f>R10*O10/100</f>
        <v>529.83000000000004</v>
      </c>
      <c r="T10" s="16">
        <v>229</v>
      </c>
      <c r="U10" s="15">
        <f>T10*100/M10</f>
        <v>3.312120335551056</v>
      </c>
    </row>
    <row r="11" spans="1:22" ht="15.75" customHeight="1" x14ac:dyDescent="0.25">
      <c r="A11" s="33">
        <v>3</v>
      </c>
      <c r="B11" s="24" t="s">
        <v>16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6"/>
      <c r="U11" s="25"/>
    </row>
    <row r="12" spans="1:22" ht="37.5" customHeight="1" x14ac:dyDescent="0.25">
      <c r="A12" s="34"/>
      <c r="B12" s="20" t="s">
        <v>15</v>
      </c>
      <c r="C12" s="14">
        <v>3890</v>
      </c>
      <c r="D12" s="14">
        <v>5429</v>
      </c>
      <c r="E12" s="14">
        <v>9787</v>
      </c>
      <c r="F12" s="14">
        <v>6637</v>
      </c>
      <c r="G12" s="14">
        <v>7635</v>
      </c>
      <c r="H12" s="14">
        <v>9050</v>
      </c>
      <c r="I12" s="14">
        <v>9646</v>
      </c>
      <c r="J12" s="28">
        <v>12588</v>
      </c>
      <c r="K12" s="14">
        <v>10484</v>
      </c>
      <c r="L12" s="14">
        <v>7065</v>
      </c>
      <c r="M12" s="16">
        <v>7896</v>
      </c>
      <c r="N12" s="16">
        <v>10421</v>
      </c>
      <c r="O12" s="16">
        <v>10807</v>
      </c>
      <c r="P12" s="18">
        <v>3100</v>
      </c>
      <c r="Q12" s="18">
        <f>O12/P12</f>
        <v>3.4861290322580647</v>
      </c>
      <c r="R12" s="17">
        <v>7</v>
      </c>
      <c r="S12" s="16">
        <f>R12*O12/100</f>
        <v>756.49</v>
      </c>
      <c r="T12" s="16">
        <v>452</v>
      </c>
      <c r="U12" s="15">
        <f>T12*100/M12</f>
        <v>5.7244174265450862</v>
      </c>
    </row>
    <row r="13" spans="1:22" ht="15.75" customHeight="1" x14ac:dyDescent="0.25">
      <c r="A13" s="33">
        <v>4</v>
      </c>
      <c r="B13" s="24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6"/>
      <c r="U13" s="25"/>
    </row>
    <row r="14" spans="1:22" ht="82.5" customHeight="1" x14ac:dyDescent="0.25">
      <c r="A14" s="34"/>
      <c r="B14" s="20" t="s">
        <v>13</v>
      </c>
      <c r="C14" s="28">
        <v>5015</v>
      </c>
      <c r="D14" s="14">
        <v>3280</v>
      </c>
      <c r="E14" s="14">
        <v>2765</v>
      </c>
      <c r="F14" s="14">
        <v>2848</v>
      </c>
      <c r="G14" s="14">
        <v>3061</v>
      </c>
      <c r="H14" s="14">
        <v>2524</v>
      </c>
      <c r="I14" s="14">
        <v>2775</v>
      </c>
      <c r="J14" s="14">
        <v>4775</v>
      </c>
      <c r="K14" s="30">
        <v>3377</v>
      </c>
      <c r="L14" s="30">
        <v>3506</v>
      </c>
      <c r="M14" s="29">
        <v>3889</v>
      </c>
      <c r="N14" s="29">
        <v>3164</v>
      </c>
      <c r="O14" s="29">
        <v>2893</v>
      </c>
      <c r="P14" s="18">
        <v>2048</v>
      </c>
      <c r="Q14" s="18">
        <f>O14/P14</f>
        <v>1.41259765625</v>
      </c>
      <c r="R14" s="17">
        <v>5</v>
      </c>
      <c r="S14" s="16">
        <f>R14*O14/100</f>
        <v>144.65</v>
      </c>
      <c r="T14" s="16">
        <v>106</v>
      </c>
      <c r="U14" s="15">
        <f>T14*100/M14</f>
        <v>2.7256364103882746</v>
      </c>
    </row>
    <row r="15" spans="1:22" ht="15.75" customHeight="1" x14ac:dyDescent="0.25">
      <c r="A15" s="33">
        <v>5</v>
      </c>
      <c r="B15" s="24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6"/>
      <c r="U15" s="25"/>
    </row>
    <row r="16" spans="1:22" ht="33.75" customHeight="1" x14ac:dyDescent="0.25">
      <c r="A16" s="34"/>
      <c r="B16" s="20" t="s">
        <v>11</v>
      </c>
      <c r="C16" s="28">
        <v>1280</v>
      </c>
      <c r="D16" s="14">
        <v>1194</v>
      </c>
      <c r="E16" s="14">
        <v>621</v>
      </c>
      <c r="F16" s="14">
        <v>421</v>
      </c>
      <c r="G16" s="14">
        <v>411</v>
      </c>
      <c r="H16" s="14">
        <v>400</v>
      </c>
      <c r="I16" s="14">
        <v>457</v>
      </c>
      <c r="J16" s="14">
        <v>770</v>
      </c>
      <c r="K16" s="14">
        <v>449</v>
      </c>
      <c r="L16" s="14">
        <v>616</v>
      </c>
      <c r="M16" s="16">
        <v>766</v>
      </c>
      <c r="N16" s="16">
        <v>794</v>
      </c>
      <c r="O16" s="16">
        <v>1270</v>
      </c>
      <c r="P16" s="18">
        <v>1840</v>
      </c>
      <c r="Q16" s="18">
        <f>O16/P16</f>
        <v>0.69021739130434778</v>
      </c>
      <c r="R16" s="17">
        <v>3</v>
      </c>
      <c r="S16" s="16">
        <f>R16*O16/100</f>
        <v>38.1</v>
      </c>
      <c r="T16" s="16">
        <v>17</v>
      </c>
      <c r="U16" s="15">
        <f>T16*100/M16</f>
        <v>2.2193211488250655</v>
      </c>
      <c r="V16" s="1">
        <v>-18</v>
      </c>
    </row>
    <row r="17" spans="1:21" ht="15.75" customHeight="1" x14ac:dyDescent="0.25">
      <c r="A17" s="33">
        <v>6</v>
      </c>
      <c r="B17" s="24" t="s">
        <v>10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6"/>
      <c r="U17" s="25"/>
    </row>
    <row r="18" spans="1:21" ht="63" customHeight="1" x14ac:dyDescent="0.25">
      <c r="A18" s="34"/>
      <c r="B18" s="20" t="s">
        <v>9</v>
      </c>
      <c r="C18" s="14">
        <v>3565</v>
      </c>
      <c r="D18" s="14">
        <v>4600</v>
      </c>
      <c r="E18" s="14">
        <v>4555</v>
      </c>
      <c r="F18" s="14">
        <v>5061</v>
      </c>
      <c r="G18" s="14">
        <v>5551</v>
      </c>
      <c r="H18" s="14">
        <v>5013</v>
      </c>
      <c r="I18" s="14">
        <v>4901</v>
      </c>
      <c r="J18" s="14">
        <v>7125</v>
      </c>
      <c r="K18" s="14">
        <v>5856</v>
      </c>
      <c r="L18" s="14">
        <v>4363</v>
      </c>
      <c r="M18" s="16">
        <v>6690</v>
      </c>
      <c r="N18" s="16">
        <v>7025</v>
      </c>
      <c r="O18" s="19">
        <v>9329</v>
      </c>
      <c r="P18" s="18">
        <v>3830</v>
      </c>
      <c r="Q18" s="18">
        <f>O18/P18</f>
        <v>2.4357702349869452</v>
      </c>
      <c r="R18" s="17">
        <v>7</v>
      </c>
      <c r="S18" s="16">
        <f>R18*O18/100</f>
        <v>653.03</v>
      </c>
      <c r="T18" s="16">
        <v>389</v>
      </c>
      <c r="U18" s="15">
        <f>T18*100/M18</f>
        <v>5.8146487294469358</v>
      </c>
    </row>
    <row r="19" spans="1:21" ht="15.75" customHeight="1" x14ac:dyDescent="0.25">
      <c r="A19" s="33">
        <v>7</v>
      </c>
      <c r="B19" s="24" t="s">
        <v>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6"/>
      <c r="U19" s="25"/>
    </row>
    <row r="20" spans="1:21" ht="22.5" customHeight="1" x14ac:dyDescent="0.25">
      <c r="A20" s="34"/>
      <c r="B20" s="20" t="s">
        <v>7</v>
      </c>
      <c r="C20" s="28">
        <v>950</v>
      </c>
      <c r="D20" s="14">
        <v>565</v>
      </c>
      <c r="E20" s="14">
        <v>1337</v>
      </c>
      <c r="F20" s="14">
        <v>873</v>
      </c>
      <c r="G20" s="14">
        <v>914</v>
      </c>
      <c r="H20" s="14">
        <v>443</v>
      </c>
      <c r="I20" s="14">
        <v>887</v>
      </c>
      <c r="J20" s="14">
        <v>474</v>
      </c>
      <c r="K20" s="14">
        <v>316</v>
      </c>
      <c r="L20" s="14">
        <v>512</v>
      </c>
      <c r="M20" s="16">
        <v>931</v>
      </c>
      <c r="N20" s="16">
        <v>683</v>
      </c>
      <c r="O20" s="16">
        <v>684</v>
      </c>
      <c r="P20" s="18">
        <v>3439.16</v>
      </c>
      <c r="Q20" s="18">
        <f>O20/P20</f>
        <v>0.19888577443329186</v>
      </c>
      <c r="R20" s="17">
        <v>3</v>
      </c>
      <c r="S20" s="16">
        <f>R20*O20/100</f>
        <v>20.52</v>
      </c>
      <c r="T20" s="16">
        <v>3</v>
      </c>
      <c r="U20" s="15">
        <f>T20*100/M20</f>
        <v>0.32223415682062301</v>
      </c>
    </row>
    <row r="21" spans="1:21" ht="15.75" customHeight="1" x14ac:dyDescent="0.25">
      <c r="A21" s="33">
        <v>8</v>
      </c>
      <c r="B21" s="24" t="s">
        <v>6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6"/>
      <c r="U21" s="25"/>
    </row>
    <row r="22" spans="1:21" ht="48" customHeight="1" x14ac:dyDescent="0.25">
      <c r="A22" s="34"/>
      <c r="B22" s="20" t="s">
        <v>5</v>
      </c>
      <c r="C22" s="14">
        <v>185</v>
      </c>
      <c r="D22" s="14">
        <v>130</v>
      </c>
      <c r="E22" s="14"/>
      <c r="F22" s="14"/>
      <c r="G22" s="14"/>
      <c r="H22" s="14"/>
      <c r="I22" s="14"/>
      <c r="J22" s="14"/>
      <c r="K22" s="14"/>
      <c r="L22" s="14"/>
      <c r="M22" s="16">
        <v>487</v>
      </c>
      <c r="N22" s="16">
        <v>752</v>
      </c>
      <c r="O22" s="19">
        <v>1072</v>
      </c>
      <c r="P22" s="18">
        <v>452.95</v>
      </c>
      <c r="Q22" s="18">
        <f>O22/P22</f>
        <v>2.3667071420686612</v>
      </c>
      <c r="R22" s="17">
        <v>7</v>
      </c>
      <c r="S22" s="16">
        <f>R22*O22/100</f>
        <v>75.040000000000006</v>
      </c>
      <c r="T22" s="16">
        <v>0</v>
      </c>
      <c r="U22" s="15">
        <v>0</v>
      </c>
    </row>
    <row r="23" spans="1:21" ht="15.75" customHeight="1" x14ac:dyDescent="0.25">
      <c r="A23" s="33">
        <v>9</v>
      </c>
      <c r="B23" s="24" t="s">
        <v>4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22"/>
      <c r="T23" s="22"/>
      <c r="U23" s="21"/>
    </row>
    <row r="24" spans="1:21" ht="57.75" customHeight="1" x14ac:dyDescent="0.25">
      <c r="A24" s="34"/>
      <c r="B24" s="20" t="s">
        <v>3</v>
      </c>
      <c r="C24" s="14">
        <v>375</v>
      </c>
      <c r="D24" s="14">
        <v>500</v>
      </c>
      <c r="E24" s="14"/>
      <c r="F24" s="14"/>
      <c r="G24" s="14"/>
      <c r="H24" s="14"/>
      <c r="I24" s="14"/>
      <c r="J24" s="14"/>
      <c r="K24" s="14"/>
      <c r="L24" s="14"/>
      <c r="M24" s="16">
        <v>1024</v>
      </c>
      <c r="N24" s="16">
        <v>1474</v>
      </c>
      <c r="O24" s="19">
        <v>2046</v>
      </c>
      <c r="P24" s="18">
        <v>2983</v>
      </c>
      <c r="Q24" s="18">
        <f>O24/P24</f>
        <v>0.68588669125041901</v>
      </c>
      <c r="R24" s="17">
        <v>3</v>
      </c>
      <c r="S24" s="16">
        <f>R24*O24/100</f>
        <v>61.38</v>
      </c>
      <c r="T24" s="16" t="s">
        <v>2</v>
      </c>
      <c r="U24" s="15">
        <v>3</v>
      </c>
    </row>
    <row r="25" spans="1:21" s="7" customFormat="1" ht="32.25" customHeight="1" x14ac:dyDescent="0.25">
      <c r="A25" s="14">
        <v>10</v>
      </c>
      <c r="B25" s="13" t="s">
        <v>1</v>
      </c>
      <c r="C25" s="13">
        <f>C22+C20+C18+C16+C14+C12+C10+C8+C24</f>
        <v>20767</v>
      </c>
      <c r="D25" s="13">
        <f>D22+D20+D18+D16+D14+D12+D10+D8+D24</f>
        <v>23227</v>
      </c>
      <c r="E25" s="12">
        <f>E22+E20+E18+E16+E14+E12+E10+E8+E24</f>
        <v>25798</v>
      </c>
      <c r="F25" s="12">
        <v>21400</v>
      </c>
      <c r="G25" s="12">
        <v>25800</v>
      </c>
      <c r="H25" s="12">
        <v>25800</v>
      </c>
      <c r="I25" s="12">
        <v>27200</v>
      </c>
      <c r="J25" s="12">
        <v>35200</v>
      </c>
      <c r="K25" s="12">
        <v>31935</v>
      </c>
      <c r="L25" s="12">
        <v>24177</v>
      </c>
      <c r="M25" s="9">
        <f>[1]Косуля!I9</f>
        <v>33453</v>
      </c>
      <c r="N25" s="9">
        <f>SUM(N8:N24)</f>
        <v>36064</v>
      </c>
      <c r="O25" s="9">
        <f>SUM(O8:O24)</f>
        <v>40179</v>
      </c>
      <c r="P25" s="9">
        <f>SUM(P8:P24)</f>
        <v>23853.11</v>
      </c>
      <c r="Q25" s="11">
        <f>O25/P25</f>
        <v>1.6844344406243044</v>
      </c>
      <c r="R25" s="10">
        <v>5</v>
      </c>
      <c r="S25" s="9">
        <f>R25*O25/100</f>
        <v>2008.95</v>
      </c>
      <c r="T25" s="9">
        <f>T20+T18+T16+T14+T12+T10+T8+10</f>
        <v>1426</v>
      </c>
      <c r="U25" s="8">
        <f>T25*100/M25</f>
        <v>4.2626969180641501</v>
      </c>
    </row>
    <row r="26" spans="1:21" x14ac:dyDescent="0.25">
      <c r="A26" s="6" t="s">
        <v>0</v>
      </c>
    </row>
    <row r="27" spans="1:21" ht="1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</sheetData>
  <mergeCells count="21">
    <mergeCell ref="A13:A14"/>
    <mergeCell ref="A15:A16"/>
    <mergeCell ref="S1:U1"/>
    <mergeCell ref="R2:U2"/>
    <mergeCell ref="A3:U3"/>
    <mergeCell ref="A4:A5"/>
    <mergeCell ref="B4:B5"/>
    <mergeCell ref="C4:O4"/>
    <mergeCell ref="P4:P5"/>
    <mergeCell ref="Q4:Q5"/>
    <mergeCell ref="R4:R5"/>
    <mergeCell ref="S4:S5"/>
    <mergeCell ref="T4:U4"/>
    <mergeCell ref="A7:A8"/>
    <mergeCell ref="A9:A10"/>
    <mergeCell ref="A11:A12"/>
    <mergeCell ref="A17:A18"/>
    <mergeCell ref="A19:A20"/>
    <mergeCell ref="A21:A22"/>
    <mergeCell ref="A23:A24"/>
    <mergeCell ref="A27:U27"/>
  </mergeCells>
  <pageMargins left="1.1499999999999999" right="0.25" top="0.28000000000000003" bottom="0.42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Лимит груп-ки кос. </vt:lpstr>
      <vt:lpstr>Лист1</vt:lpstr>
      <vt:lpstr>'Лимит груп-ки кос.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2018-07-05T12:43:31Z</dcterms:modified>
</cp:coreProperties>
</file>