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nv\Documents\УЧЕТ\Учет 2025\Лимиты\на ГЭЭ\"/>
    </mc:Choice>
  </mc:AlternateContent>
  <xr:revisionPtr revIDLastSave="0" documentId="13_ncr:1_{792A85CC-5E58-4EEB-8727-4E47CD086DA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орма 1 звери" sheetId="2" r:id="rId1"/>
    <sheet name="Форма 1 (звери) (продолжение)" sheetId="4" state="hidden" r:id="rId2"/>
    <sheet name="Динамика численности" sheetId="3" r:id="rId3"/>
    <sheet name="Лист1" sheetId="1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'Динамика численности'!$B$10:$AI$68</definedName>
    <definedName name="_xlnm._FilterDatabase" localSheetId="1" hidden="1">'Форма 1 (звери) (продолжение)'!$A$9:$I$527</definedName>
    <definedName name="_xlnm._FilterDatabase" localSheetId="0" hidden="1">'Форма 1 звери'!$B$14:$AA$14</definedName>
    <definedName name="_xlnm.Print_Titles" localSheetId="1">'Форма 1 (звери) (продолжение)'!$9:$9</definedName>
    <definedName name="_xlnm.Print_Area" localSheetId="2">'Динамика численности'!$A$1:$AI$73</definedName>
    <definedName name="_xlnm.Print_Area" localSheetId="1">'Форма 1 (звери) (продолжение)'!$A$1:$I$528</definedName>
    <definedName name="_xlnm.Print_Area" localSheetId="0">'Форма 1 звери'!$A$7:$AA$541</definedName>
    <definedName name="Учетчик_должность" localSheetId="2">#REF!</definedName>
    <definedName name="Учетчик_должность" localSheetId="1">#REF!</definedName>
    <definedName name="Учетчик_должность">#REF!</definedName>
    <definedName name="Учетчик_место_работы" localSheetId="2">#REF!</definedName>
    <definedName name="Учетчик_место_работы" localSheetId="1">#REF!</definedName>
    <definedName name="Учетчик_место_работы">#REF!</definedName>
    <definedName name="УчетчикФИО" localSheetId="2">#REF!</definedName>
    <definedName name="УчетчикФИО" localSheetId="1">#REF!</definedName>
    <definedName name="УчетчикФИ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" l="1"/>
  <c r="H10" i="4"/>
  <c r="G10" i="4"/>
  <c r="F10" i="4"/>
  <c r="E10" i="4"/>
  <c r="D10" i="4"/>
  <c r="AI44" i="3" l="1"/>
  <c r="AJ44" i="3" s="1"/>
  <c r="AH44" i="3"/>
  <c r="AI43" i="3"/>
  <c r="AJ43" i="3" s="1"/>
  <c r="AH43" i="3"/>
  <c r="AI41" i="3"/>
  <c r="AJ41" i="3" s="1"/>
  <c r="AH41" i="3"/>
  <c r="AI40" i="3"/>
  <c r="AJ40" i="3" s="1"/>
  <c r="AH40" i="3"/>
  <c r="AI39" i="3"/>
  <c r="AJ39" i="3" s="1"/>
  <c r="AH39" i="3"/>
  <c r="AH37" i="3"/>
  <c r="AI37" i="3" s="1"/>
  <c r="AJ37" i="3" s="1"/>
  <c r="AI36" i="3"/>
  <c r="AH36" i="3"/>
  <c r="AJ36" i="3" s="1"/>
  <c r="AH35" i="3"/>
  <c r="AI35" i="3" s="1"/>
  <c r="AJ35" i="3" s="1"/>
  <c r="AI34" i="3"/>
  <c r="AJ34" i="3" s="1"/>
  <c r="AH34" i="3"/>
  <c r="Z34" i="3"/>
  <c r="AI33" i="3"/>
  <c r="AJ33" i="3" s="1"/>
  <c r="AH33" i="3"/>
  <c r="AH32" i="3"/>
  <c r="AI32" i="3" s="1"/>
  <c r="AJ32" i="3" s="1"/>
  <c r="AH31" i="3"/>
  <c r="AI31" i="3" s="1"/>
  <c r="AJ31" i="3" s="1"/>
  <c r="AI30" i="3"/>
  <c r="AJ30" i="3" s="1"/>
  <c r="AH30" i="3"/>
  <c r="Z30" i="3"/>
  <c r="AI29" i="3"/>
  <c r="AJ29" i="3" s="1"/>
  <c r="AH29" i="3"/>
  <c r="AI28" i="3"/>
  <c r="AH28" i="3"/>
  <c r="AJ28" i="3" s="1"/>
  <c r="AJ27" i="3"/>
  <c r="AI27" i="3"/>
  <c r="AH27" i="3"/>
  <c r="AJ26" i="3"/>
  <c r="AH26" i="3"/>
  <c r="AI25" i="3"/>
  <c r="AH25" i="3"/>
  <c r="AJ25" i="3" s="1"/>
  <c r="Z25" i="3"/>
  <c r="AI24" i="3"/>
  <c r="AJ24" i="3" s="1"/>
  <c r="AH24" i="3"/>
  <c r="AH23" i="3"/>
  <c r="AI22" i="3"/>
  <c r="AH22" i="3"/>
  <c r="AJ22" i="3" s="1"/>
  <c r="AJ21" i="3"/>
  <c r="AI21" i="3"/>
  <c r="AH21" i="3"/>
  <c r="Z21" i="3"/>
  <c r="AH20" i="3"/>
  <c r="AJ20" i="3" s="1"/>
  <c r="AJ19" i="3"/>
  <c r="AJ18" i="3"/>
  <c r="AJ17" i="3"/>
  <c r="AI17" i="3"/>
  <c r="AH17" i="3"/>
  <c r="AJ16" i="3"/>
  <c r="AI16" i="3"/>
  <c r="AH16" i="3"/>
  <c r="AI15" i="3"/>
  <c r="AJ15" i="3" s="1"/>
  <c r="AH15" i="3"/>
  <c r="AJ14" i="3"/>
  <c r="AI13" i="3"/>
  <c r="AJ13" i="3" s="1"/>
  <c r="AH13" i="3"/>
  <c r="AB13" i="3"/>
  <c r="AA13" i="3"/>
  <c r="Z13" i="3"/>
  <c r="Y13" i="3"/>
  <c r="U13" i="3"/>
  <c r="T13" i="3"/>
  <c r="AJ12" i="3"/>
  <c r="AI12" i="3"/>
  <c r="AH12" i="3"/>
  <c r="AI11" i="3"/>
  <c r="AJ11" i="3" s="1"/>
  <c r="AH11" i="3"/>
  <c r="Z11" i="3"/>
  <c r="Z541" i="2"/>
  <c r="X541" i="2"/>
  <c r="W541" i="2"/>
  <c r="V541" i="2"/>
  <c r="T541" i="2"/>
  <c r="S541" i="2"/>
  <c r="R541" i="2"/>
  <c r="O541" i="2"/>
  <c r="I541" i="2"/>
  <c r="H541" i="2"/>
  <c r="F541" i="2"/>
  <c r="E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U454" i="2"/>
  <c r="L454" i="2"/>
  <c r="K454" i="2"/>
  <c r="G454" i="2"/>
  <c r="L453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AA237" i="2"/>
  <c r="Y237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U55" i="2"/>
  <c r="M55" i="2"/>
  <c r="L55" i="2"/>
  <c r="G55" i="2"/>
  <c r="U54" i="2"/>
  <c r="M54" i="2"/>
  <c r="L54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AA21" i="2"/>
  <c r="AA541" i="2" s="1"/>
  <c r="Y21" i="2"/>
  <c r="Y541" i="2" s="1"/>
  <c r="U21" i="2"/>
  <c r="Q21" i="2"/>
  <c r="Q541" i="2" s="1"/>
  <c r="P21" i="2"/>
  <c r="P541" i="2" s="1"/>
  <c r="M21" i="2"/>
  <c r="L21" i="2"/>
  <c r="K21" i="2"/>
  <c r="G21" i="2"/>
  <c r="U20" i="2"/>
  <c r="M20" i="2"/>
  <c r="L20" i="2"/>
  <c r="K20" i="2"/>
  <c r="G20" i="2"/>
  <c r="G19" i="2"/>
  <c r="G18" i="2"/>
  <c r="G17" i="2"/>
  <c r="G16" i="2"/>
  <c r="G15" i="2"/>
  <c r="M541" i="2" l="1"/>
  <c r="L541" i="2"/>
  <c r="U541" i="2"/>
  <c r="K541" i="2"/>
</calcChain>
</file>

<file path=xl/sharedStrings.xml><?xml version="1.0" encoding="utf-8"?>
<sst xmlns="http://schemas.openxmlformats.org/spreadsheetml/2006/main" count="2476" uniqueCount="1158">
  <si>
    <t>Форма 1</t>
  </si>
  <si>
    <t xml:space="preserve">Данные о численности млекопитающих, отнесенных к охотничьим ресурсам, за исключением охотничьих ресурсов, </t>
  </si>
  <si>
    <t>находящихся на особо охранеемых природных территориях федерального значения, по состоянию на 01.04.2025</t>
  </si>
  <si>
    <t xml:space="preserve">Субъект Российской Федерации: Красноярский край      </t>
  </si>
  <si>
    <t>Наименование органа исполнительной власти субъекта Российской Федерации: министерство природных ресурсов и лесного комплекса Красноярского края</t>
  </si>
  <si>
    <t>№ п/п</t>
  </si>
  <si>
    <t>Копытные животные, особей</t>
  </si>
  <si>
    <t>Пушные животные, особей</t>
  </si>
  <si>
    <t>Наименование охотничьего угодья, иной территории, являющейся средой обитания охотничьих ресурсов</t>
  </si>
  <si>
    <t>Наименование муниципальных образований (района, округа)</t>
  </si>
  <si>
    <t>Группировки косули</t>
  </si>
  <si>
    <t>Площадь, тыс. га</t>
  </si>
  <si>
    <t>Кабан</t>
  </si>
  <si>
    <t>плотность</t>
  </si>
  <si>
    <t>Кабарга</t>
  </si>
  <si>
    <t>Дикий северный олень (лесной)</t>
  </si>
  <si>
    <t>Дикий северный олень (тундровый)</t>
  </si>
  <si>
    <t>Косуля сибирская</t>
  </si>
  <si>
    <t>Лось</t>
  </si>
  <si>
    <t>Благородный олень</t>
  </si>
  <si>
    <t>Овцебык</t>
  </si>
  <si>
    <t>Сибирский горный козел</t>
  </si>
  <si>
    <t>Волк</t>
  </si>
  <si>
    <t>Лисица</t>
  </si>
  <si>
    <t>Песец</t>
  </si>
  <si>
    <t>Рысь</t>
  </si>
  <si>
    <t>Росомаха</t>
  </si>
  <si>
    <t>Соболь</t>
  </si>
  <si>
    <t>Горностай</t>
  </si>
  <si>
    <t>Колонок</t>
  </si>
  <si>
    <t>Хорь степной</t>
  </si>
  <si>
    <t>Заяц беляк</t>
  </si>
  <si>
    <t>Заяц русак</t>
  </si>
  <si>
    <t>Белки</t>
  </si>
  <si>
    <t>Заказник "Тиличетский"</t>
  </si>
  <si>
    <t>Абанский район</t>
  </si>
  <si>
    <t>Усольско-канская, восточная группировка</t>
  </si>
  <si>
    <t>Местная общественная организация охотников и рыболовов Абанского района, ОХС № 24/ОС-130   участок 1</t>
  </si>
  <si>
    <t>Общедоступные охотничьи угодья   участок 1</t>
  </si>
  <si>
    <t>Общедоступные охотничьи угодья   участок 3,1 (пз)</t>
  </si>
  <si>
    <t>Общедоступные охотничьи угодья   участок 4</t>
  </si>
  <si>
    <t>Общество с ограниченной ответственностью "Сибохота", ОХС № 24/ОС-154</t>
  </si>
  <si>
    <t>Общество с ограниченной ответственностью "Сибохота", ОХС № 24/ОС-134</t>
  </si>
  <si>
    <t>Абанский, Тасеевский районы</t>
  </si>
  <si>
    <t>Общедоступные охотничьи угодья   участки 3, 4, 1пз, 2пз</t>
  </si>
  <si>
    <t>Ачинский район</t>
  </si>
  <si>
    <t>Улуйско-боготольско-ачинская группировка</t>
  </si>
  <si>
    <t>Заказник "Причулымский"</t>
  </si>
  <si>
    <t>Ачинский, Боготольский районы</t>
  </si>
  <si>
    <t xml:space="preserve">Ассоциация охотников "Тубиль", ОХС №24/ОС-93   </t>
  </si>
  <si>
    <t>Балахтинский район</t>
  </si>
  <si>
    <t>Идра-курагинская группировка</t>
  </si>
  <si>
    <t>Заказник "Бюзинский"</t>
  </si>
  <si>
    <t>Ужуро-чулымо-новоселовская группировка</t>
  </si>
  <si>
    <t>Заказник "Жура"</t>
  </si>
  <si>
    <t>Заказник "Красноярский" III кластер</t>
  </si>
  <si>
    <t>Заказник "Пушкариха"</t>
  </si>
  <si>
    <t>Индивидуальный предприниматель Брацук Сергей Александрович ОХС № 24/ОС-3</t>
  </si>
  <si>
    <t xml:space="preserve">Красноярская региональная общественная организация "Общество охотников и рыболовов "Саяны", ОХО №24/ОС-5   </t>
  </si>
  <si>
    <t>Красноярская региональная общественная организация "Приморские охотники", ОХС № 24/ОС-25</t>
  </si>
  <si>
    <t xml:space="preserve">Красноярская региональная спортивная общественная орагнизация "Клуб охотников и рыболовов "Бучило", ОХС № 24/ОС-197   </t>
  </si>
  <si>
    <t xml:space="preserve">Местная общественная организация охотников и рыболовов Балахтинского района, ОХС 24/ОС-136   </t>
  </si>
  <si>
    <t>Некоммерческое партнерство "Спортивный охотник", ОХС № 24/ОС-13   участок 1</t>
  </si>
  <si>
    <t>Некоммерческое партнерство "Спортивный охотник", ОХС № 24/ОС-13   участок 2</t>
  </si>
  <si>
    <t>Общедоступные охотничьи угодья    участок 4</t>
  </si>
  <si>
    <t>Общедоступные охотничьи угодья   участок 10</t>
  </si>
  <si>
    <t>Общедоступные охотничьи угодья   участок 13</t>
  </si>
  <si>
    <t>Общедоступные охотничьи угодья   участок 5</t>
  </si>
  <si>
    <t>Общедоступные охотничьи угодья   участок 6</t>
  </si>
  <si>
    <t>Общедоступные охотничьи угодья   участок 8</t>
  </si>
  <si>
    <t xml:space="preserve">Общество с ограниченной ответственностью "Александровка", ОХС№24/ОС-60   </t>
  </si>
  <si>
    <t>Общество с ограниченной ответственностью "Белогорье", ОХС № 24/ОС-30</t>
  </si>
  <si>
    <t>Общество с ограниченной ответственностью "Белогорье", ОХС № 24/ОС-31</t>
  </si>
  <si>
    <t>Общество с ограниченной ответственностью "Буран", ОХС 24/ ОС-23</t>
  </si>
  <si>
    <t xml:space="preserve">Общество с ограниченной ответственностью "В.В.В."   </t>
  </si>
  <si>
    <t>Общество с ограниченной ответственностью "Глобальный Офисный Стандарт", ОХС 24/ОС-93</t>
  </si>
  <si>
    <t xml:space="preserve">Общество с ограниченной ответственностью "Езагаш", ОХС № 24/ОС-12   </t>
  </si>
  <si>
    <t>Общество с ограниченной ответственностью "Жура", ОХС № 24/ОС-32   участок 2</t>
  </si>
  <si>
    <t>Общество с ограниченной ответственностью "Жура", ОХС №24/ОС-32   участок 1</t>
  </si>
  <si>
    <t xml:space="preserve">Общество с ограниченной ответственностью "Имени Лопе де Вега", ОХС №24/ОС-65   </t>
  </si>
  <si>
    <t>Общество с ограниченной ответственностью "КРЕЧЕТ", ОХС 24/ОС-15</t>
  </si>
  <si>
    <t>Общество с ограниченной ответственностью "КРЕЧЕТ", ОХС 24/ОС-201</t>
  </si>
  <si>
    <t xml:space="preserve">Общество с ограниченной ответственностью "Пашенка", ОХС №24/ОС-102   </t>
  </si>
  <si>
    <t xml:space="preserve">Общество с ограниченной ответственностью "СОБОЛЬ", ОХС № 24/ОС-202   </t>
  </si>
  <si>
    <t xml:space="preserve">Общество с ограниченной ответственностью «Таежное», ОХС № 24/ОС-50    </t>
  </si>
  <si>
    <t>Союз охотников и рыболовов "КОНЖУЛ", ОХС 24/ОС-122   участок 1</t>
  </si>
  <si>
    <t>Союз охотников и рыболовов "КОНЖУЛ", ОХС 24/ОС-122   участок 2</t>
  </si>
  <si>
    <t xml:space="preserve">Общедоступные охотничьи угодья   участки 5 и 14 </t>
  </si>
  <si>
    <t>Березовский район</t>
  </si>
  <si>
    <t>Уяро-саянская группировка</t>
  </si>
  <si>
    <t>Общедоступные охотничьи угодья   участок 15</t>
  </si>
  <si>
    <t>Общедоступные охотничьи угодья   участок 2</t>
  </si>
  <si>
    <t>Общество с ограниченной ответственностью "Ясные поляны"   участок 1</t>
  </si>
  <si>
    <t>Региональная общественная организация "Красноярское краевое общество охотников и рыболовов", ОХС № 24/ОС-90</t>
  </si>
  <si>
    <t>Заказник "Красноярский" 4 кластер</t>
  </si>
  <si>
    <t>Березовский, Манский районы</t>
  </si>
  <si>
    <t>Заказник "Красноярский" VI кластер</t>
  </si>
  <si>
    <t xml:space="preserve">Красноярская региональная общественная организация охотников "Кречет", ОХС № 24/ОС-64   </t>
  </si>
  <si>
    <t>Местная общественная организация охотников Бирилюсского района   участок 1</t>
  </si>
  <si>
    <t>Бирилюсский район</t>
  </si>
  <si>
    <t>Общедоступные охотничьи угодья   участок 5, 1(пз)</t>
  </si>
  <si>
    <t>Общедоступные охотничьи угодья   участок 7</t>
  </si>
  <si>
    <t>Общество с ограниченной ответственностью "Конда"   -</t>
  </si>
  <si>
    <t>Общество с ограниченной ответственностью "Лосиный угол", ОХС № 24/ОС-51</t>
  </si>
  <si>
    <t xml:space="preserve">Общество с ограниченной ответственностью "Сибирский Трофейный Клуб", ОХС № 24/ОС-21   </t>
  </si>
  <si>
    <t xml:space="preserve">Общество с ограниченной ответственностью "Фаст Фуд Поинтс", ОХС № 24/ОС-142   </t>
  </si>
  <si>
    <t xml:space="preserve">Общество с ограниченной ответственностью "Хантер", ОХС № 24/ОС-117   </t>
  </si>
  <si>
    <t>Индивидуальный предприниматель Милкин Николай Сергеевич</t>
  </si>
  <si>
    <t>Бирилюсский, Козульский районы</t>
  </si>
  <si>
    <t>Индивидуальный предприниматель Перминов Павел Михайлович</t>
  </si>
  <si>
    <t>Общедоступные охотничьи угодья   участки 1, 2, 1(пз)- 5(пз)</t>
  </si>
  <si>
    <t>Боготольский район</t>
  </si>
  <si>
    <t>Заказник "Арга"</t>
  </si>
  <si>
    <t>Боготольский, Ачинский, Назаровский районы</t>
  </si>
  <si>
    <t>Заказник "Богучанский"</t>
  </si>
  <si>
    <t>Богучанский район</t>
  </si>
  <si>
    <t>Ангарская группировка</t>
  </si>
  <si>
    <t>Индивидуальный предприниматель Зубков Николай Юрьевич</t>
  </si>
  <si>
    <t>Местная общественная организация охотников и рыболовов Богучанского района Красноярского края "Белка", ОХС 24/ОС-109   -</t>
  </si>
  <si>
    <t>Общедоступные охотничьи угодья   участки 7, 8</t>
  </si>
  <si>
    <t>Общедоступные охотничьи угодья   участок 3</t>
  </si>
  <si>
    <t>Общество с ограниченной ответственностью "КрасноярскЛесПроект", ОХС №24/ОС-239</t>
  </si>
  <si>
    <t>Общество с ограниченной ответственностью "Охотничье-промысловое хозяйство "Ояхтинское", ОХС 24/ОС-19   участок 1</t>
  </si>
  <si>
    <t>Общество с ограниченной ответственностью "Охотничье-промысловое хозяйство "Ояхтинское", ОХС 24/ОС-19   участок 2</t>
  </si>
  <si>
    <t xml:space="preserve">Общество с ограниченной ответственностью "Региональная промысловая компания", ОХС № 24/ОС-125   </t>
  </si>
  <si>
    <t xml:space="preserve">Общество с ограниченной ответственностью"СибЭкоТур", ОХС № 24/ОС-160   </t>
  </si>
  <si>
    <t>Общество с ограниченной ответственностью «Медведь», ОХС № 24/ОС-121   участок 1</t>
  </si>
  <si>
    <t>Богучанский район, Кежемский округ</t>
  </si>
  <si>
    <t>Общество с ограниченной ответственностью «Медведь», ОХС № 24/ОС-121   участок 2</t>
  </si>
  <si>
    <t>Общество с ограниченной ответственностью «Медведь», ОХС № 24/ОС-121   участок 3</t>
  </si>
  <si>
    <t>Некоммерческое партнерство Международный институт мониторинга лесных экосистем   -</t>
  </si>
  <si>
    <t>Большемуртинский район</t>
  </si>
  <si>
    <t>Бузимо-кантатско-кемская группировка</t>
  </si>
  <si>
    <t>Усольско-канская, западная группировка</t>
  </si>
  <si>
    <t>Общество с ограниченной ответственностью "Орион+", ОХС 24/ОС-76</t>
  </si>
  <si>
    <t xml:space="preserve">Общество с ограниченной ответственностью "Сибирское  Возрождение", ОХС № 24/ОС-210   </t>
  </si>
  <si>
    <t xml:space="preserve">Общество с ограниченной ответственностью «БИР ПЕКС КРАСНОЯРСК», ОХС № 24/ОС-114   </t>
  </si>
  <si>
    <t>Общество с ограниченной ответственностью Заповедное 2 охотхозяйственное соглашение ОХС 24/ОС-79</t>
  </si>
  <si>
    <t>Заказник "Большемуртинский"</t>
  </si>
  <si>
    <t>Большемуртинский, Сухобузимский районы.</t>
  </si>
  <si>
    <t>Красноярское краевое общество охотников и  рыболовов,ОХС  № 24/ОС-128, левый берег</t>
  </si>
  <si>
    <t>Красноярское краевое общество охотников и  рыболовов,ОХС  № 24/ОС-128, правый берег</t>
  </si>
  <si>
    <t xml:space="preserve">Местная общественная организация охотников Большеулуйского района, ОХС № 24/ОС-44   </t>
  </si>
  <si>
    <t>Большеулуйский район</t>
  </si>
  <si>
    <t>Красноярская региональная общественная организация охотников "Охотничья тропа", ОХС 24/ОС-9</t>
  </si>
  <si>
    <t>Дзержинский район</t>
  </si>
  <si>
    <t>МООО Дзержинского района, ОХС № 24/ОС-68</t>
  </si>
  <si>
    <t>Общедоступные охотничьи угодья, участок № 1</t>
  </si>
  <si>
    <t>Заказник "Большая степь"</t>
  </si>
  <si>
    <t>Дзержинский, Тасеевский районы</t>
  </si>
  <si>
    <t>Заказник "Красноярский" I кластер</t>
  </si>
  <si>
    <t>Емельяновский район</t>
  </si>
  <si>
    <t>Заказник "Красноярский" II кластер</t>
  </si>
  <si>
    <t xml:space="preserve">Заказник "Мало-Кемчугский" </t>
  </si>
  <si>
    <t>Местная общественная организация «Емельяновское районное общество охотников и рыболовов», ОХС № 24/ОС-115   участок 1</t>
  </si>
  <si>
    <t>Местная общественная организация «Емельяновское районное общество охотников и рыболовов», ОХС № 24/ОС-115   участок 2</t>
  </si>
  <si>
    <t>Местная общественная организация «Емельяновское районное общество охотников и рыболовов», ОХС № 24/ОС-115   участок 7</t>
  </si>
  <si>
    <t>Местная общественная организация «Емельяновское районное общество охотников и рыболовов», ОХС № 24/ОС-115   участок 8</t>
  </si>
  <si>
    <t>Общедоступные охотничьи угодья   участок 11</t>
  </si>
  <si>
    <t>Общество с ограниченной ответственностью "Сибирский Трофейный Клуб", ОХС № 24/ОС-58   участок 2</t>
  </si>
  <si>
    <t>Общество с ограниченной ответственностью "Сибирский Трофейный Клуб", ОХС № 24/ОС-58   участок 4</t>
  </si>
  <si>
    <t>Региональная общественная организация "Красноярское краевое общество охотников и рыболовов", ОХС № 24/ОС-123</t>
  </si>
  <si>
    <t>Емельяновский, Балахтинский, Козульский районы, МО город Дивногорск</t>
  </si>
  <si>
    <t xml:space="preserve">Красноярская региональная общественная организация охотников-ветеранов, пенсионеров, сотрудников органов внутренних дел "Динамо-Можары", ОХС №24/ОС-17   </t>
  </si>
  <si>
    <t>Емельяновский, Козульский районы</t>
  </si>
  <si>
    <t>Заказник "Больше-Касский"</t>
  </si>
  <si>
    <t>Енисейский район</t>
  </si>
  <si>
    <t>Заказник "Маковский"</t>
  </si>
  <si>
    <t xml:space="preserve">Индивидуальный предприниматель Манченко Александр Леонидович   </t>
  </si>
  <si>
    <t>Местная общественная организация охотников Енисейского района ОХС №24/ОС-71   МООО Енисейского района</t>
  </si>
  <si>
    <t>Местная общественная организация охотников и рыболовов Енисейского района ОХС 24/ОС-141   МООО и Р Енисейского района</t>
  </si>
  <si>
    <t xml:space="preserve">Некоммерческое Партнерство охотников и рыболовов «Забава», ОХС № 24/ОС-36   </t>
  </si>
  <si>
    <t>Общедоступные охотничьи угодья, участки 4, 5</t>
  </si>
  <si>
    <t>Общедоступные охотничьи угодья, участки 8-10, 2(пз)-4(пз)</t>
  </si>
  <si>
    <t>Общество с ограниченной ответственностью  Региональная промысловая компания 24ОС45   участок 3</t>
  </si>
  <si>
    <t>Общество с ограниченной ответственностью "Альтаир", ОХС № 24/ОС - 173</t>
  </si>
  <si>
    <t xml:space="preserve">Общество с ограниченной ответственностью "Гаревка", ОХС № 24/ОС-139   </t>
  </si>
  <si>
    <t>Общество с ограниченной ответственностью "КРОНА", ОХС № 24/ОС-174</t>
  </si>
  <si>
    <t xml:space="preserve">Общество с ограниченной ответственностью "Лесовик", ОХС №24/ОС-244   </t>
  </si>
  <si>
    <t xml:space="preserve">Общество с ограниченной ответственностью "Сибирская промысловая компания", ОХС № 24/ОС-224   </t>
  </si>
  <si>
    <t xml:space="preserve">Общество с ограниченной ответственностью "СО-БР", ОХС № 24/ОС-155   </t>
  </si>
  <si>
    <t xml:space="preserve">Общество с ограниченной ответственностью "СО-БР", ОХС № 24/ОС-97   </t>
  </si>
  <si>
    <t>Общество с ограниченной ответственностью "Тугулан", ОХС 24/ОС-176   -</t>
  </si>
  <si>
    <t xml:space="preserve">Общество с ограниченной ответственностью "Фрегат", ОХС 24/ОС-175   </t>
  </si>
  <si>
    <t>Общество с ограниченной ответственностью «Охотничье хозяйство «Покров», ОХС № 24/ОС-171   участок 1</t>
  </si>
  <si>
    <t>Общество с ограниченной ответственностью «Охотничье хозяйство «Покров», ОХС № 24/ОС-171   участок 2</t>
  </si>
  <si>
    <t>Общество с ограниченной ответственностью «Сибирский промысел», ОХС № 24/ОС-223   -</t>
  </si>
  <si>
    <t xml:space="preserve">Общество с ограниченной ответственностью Региональная промысловая компания 24ОС126   </t>
  </si>
  <si>
    <t>Общество с ограниченной ответственностью Региональная промысловая компания 24ОС45   участок 1</t>
  </si>
  <si>
    <t>Общество с ограниченной ответственностью Региональная промысловая компания 24ОС45   участок 2</t>
  </si>
  <si>
    <t>Заказник "Гагульская котловина"</t>
  </si>
  <si>
    <t>Ермаковский район</t>
  </si>
  <si>
    <t>Шушенско-каратузско-тубинская группировка</t>
  </si>
  <si>
    <t>Заказник "Кебежский"</t>
  </si>
  <si>
    <t>КГБУ "Дирекиця по ООПТ",   Заказник "Тохтай"</t>
  </si>
  <si>
    <t>Краевое государственное бюджетное учреждение "Дирекция природного парка "Ергаки"   природный парк "Ергаки"</t>
  </si>
  <si>
    <t>Общедоступные охотничьи угодья    участок 14</t>
  </si>
  <si>
    <t>Общедоступные охотничьи угодья    участок 16</t>
  </si>
  <si>
    <t>Общедоступные охотничьи угодья   участки 1, 1(пз)</t>
  </si>
  <si>
    <t>Общедоступные охотничьи угодья   учсток 15</t>
  </si>
  <si>
    <t>Общество с ограниченной ответственностью "ЗАСЛОН-М", ОХС 24/ОС-162</t>
  </si>
  <si>
    <t>Общество с ограниченной ответственностью "ЗАСЛОН-М", ОХС 24/ОС-163</t>
  </si>
  <si>
    <t>Общество с ограниченной ответственностью "ЗАСЛОН-М", ОХС 24/ОС-205</t>
  </si>
  <si>
    <t>Общество с ограниченной ответственностью "ЗАСЛОН-М", ОХС 24/ОС-206</t>
  </si>
  <si>
    <t xml:space="preserve">Общество с ограниченной ответственностью "Иджир", ОХС № 24/ОС-46   </t>
  </si>
  <si>
    <t xml:space="preserve">Общество с ограниченной ответственностью "КАЗЫР-СУГ", ОХС № 24/ОС-235   </t>
  </si>
  <si>
    <t xml:space="preserve">Общество с ограниченной ответственностью "КУЯРТ", ОХС № 24/ОС-247   </t>
  </si>
  <si>
    <t>Общество с ограниченной ответственностью "Саян", ОХС № 24/ОС-189   участок 1</t>
  </si>
  <si>
    <t>Общество с ограниченной ответственностью "Саян", ОХС № 24/ОС-189   участок 2</t>
  </si>
  <si>
    <t>Общество с ограниченной ответственностью "Саян", ОХС № 24/ОС-189   участок 3</t>
  </si>
  <si>
    <t>Общество с ограниченной ответственностью "Саян", ОХС № 24/ОС-222</t>
  </si>
  <si>
    <t xml:space="preserve">Общество с ограниченной ответственностью "Спецэлектромонтаж", ОХС № 24/ОС-137   </t>
  </si>
  <si>
    <t xml:space="preserve">Общество с ограниченной ответственностью "Тайны Саян", ОХС № 24/ОС-216   </t>
  </si>
  <si>
    <t>Общество с огрониченой ответственостью "Ермак-2009"   участок 1</t>
  </si>
  <si>
    <t>Общество с огрониченой ответственостью "Ермак-2009"   участок 2</t>
  </si>
  <si>
    <t>Общество с огрониченой ответственостью Большая речка    участок 1</t>
  </si>
  <si>
    <t>Заказник "Хабыкский"</t>
  </si>
  <si>
    <t>Идринский район</t>
  </si>
  <si>
    <t xml:space="preserve">Красноярская региональная общественная организация охотников "Убрус" ОХС № 24/ОС-74  </t>
  </si>
  <si>
    <t>Общедоступные охотничьи угодья    участок 6</t>
  </si>
  <si>
    <t>Общедоступные охотничьи угодья   участки 1 и 1(пз)</t>
  </si>
  <si>
    <t xml:space="preserve">Общество с ограниченной ответственностью "Таежное"   </t>
  </si>
  <si>
    <t xml:space="preserve">Общество с ограниченной ответственностью "Урап", ОХС № 24/ОС-178   </t>
  </si>
  <si>
    <t>Идринский, Балахтинский районы</t>
  </si>
  <si>
    <t>Местная общественная организация охотников Иланского района</t>
  </si>
  <si>
    <t>Иланский район</t>
  </si>
  <si>
    <t>Общедоступные охотничьи угодья   участок 1(пз), 2(пз), 3(пз)</t>
  </si>
  <si>
    <t>Заказник "Тайбинский"</t>
  </si>
  <si>
    <t>Ирбейский район</t>
  </si>
  <si>
    <t xml:space="preserve">Красноярская краевая общественная организация охотников "Единство", ОХС №24/ОС-110   </t>
  </si>
  <si>
    <t xml:space="preserve">Общество с ограниченной ответсвенностью «ЁРМА», ОХС № 24/ОС-217   </t>
  </si>
  <si>
    <t xml:space="preserve">Общество с ограниченной ответственностью "Агульское", ОХС № 24/ОС-18   </t>
  </si>
  <si>
    <t xml:space="preserve">Общество с ограниченной ответственностью "Енисей Агро", ОХС № 24/ОС-218   </t>
  </si>
  <si>
    <t xml:space="preserve">Общество с ограниченной ответственностью "ТЕГУР", ОХС № 24/ОС-220   </t>
  </si>
  <si>
    <t xml:space="preserve">Общество с ограниченной ответственностью "Территория", ОХС №24/ОС-231   </t>
  </si>
  <si>
    <t>Общество с ограниченной ответственностью «ТАГУЛ», ОХС № 24/ОС-219    -</t>
  </si>
  <si>
    <t xml:space="preserve">Общество с ограниченной ответственностью «ТАЙБИН», ОХС  № 24/ОС-180    </t>
  </si>
  <si>
    <t xml:space="preserve">Общество с ограниченной ответственностью "ТОФАЛАР", ОХС № 24/ОС-179   </t>
  </si>
  <si>
    <t>Ирбейский, Иланский районы</t>
  </si>
  <si>
    <t>Индивидуальный предприниматель Бербушенко Андрей Николаевич, ОХС 24/ОС-42</t>
  </si>
  <si>
    <t>Казачинский район</t>
  </si>
  <si>
    <t xml:space="preserve">Красноярская региональная общественная организация "Красноярский краевой центр развития охоты и рыболовства". ОХС № 24/ЩС-54   </t>
  </si>
  <si>
    <t>Общедоступные охотничьи угодья   участок 12 (правый берег)</t>
  </si>
  <si>
    <t>Общедоступные охотничьи угодья   участок 3 (правый берег)</t>
  </si>
  <si>
    <t>Общедоступные охотничьи угодья   участок 4 (левый берег)</t>
  </si>
  <si>
    <t>Общество с ограниченной ответственностью "Альцес", ОХС № 24/ОС-246</t>
  </si>
  <si>
    <t>Общество с ограниченной ответственностью "Охотничье хозяйство Гуран", ОХС 24/ОС-76</t>
  </si>
  <si>
    <t>Региональная Общественная Организация "Красноярское красевое общество охотников и рыболовов", ОХС 24/ОС-127  (левый берег)</t>
  </si>
  <si>
    <t>Региональная Общественная Организация "Красноярское красевое общество охотников и рыболовов", ОХС 24/ОС-127   (правый берег)</t>
  </si>
  <si>
    <t>Индивидуальный предприниматель Васюкова Татьяна Васильевна</t>
  </si>
  <si>
    <t>Канский район</t>
  </si>
  <si>
    <t>Общедоступные охотничьи угодья   участки 1, 2</t>
  </si>
  <si>
    <t>Общество с ограниченной ответственностью "Арбалет", ОХС №24/ОС-8   участок 1</t>
  </si>
  <si>
    <t>Общество с ограниченной ответственностью "Арбалет", ОХС №24/ОС-8   участок 2</t>
  </si>
  <si>
    <t>Заказник "Тюхтетско-Шадатский"</t>
  </si>
  <si>
    <t>Каратузский район</t>
  </si>
  <si>
    <t>Каратузская районная местная общественная организация охотников и рыболовов ОХС № 24/ОС-190   участок 1</t>
  </si>
  <si>
    <t xml:space="preserve">Каратузская районная местная общественная организация охотников и рыболовов ОХС № 24/ОС-190   участок 2 </t>
  </si>
  <si>
    <t>Красноярская региональная общественная организация охотников "ПРИРОДА" ОХС   (24/ОС-94)   участок 1</t>
  </si>
  <si>
    <t>Красноярская региональная общественная организация охотников "ПРИРОДА" ОХС   (24/ОС-94)   участок 2</t>
  </si>
  <si>
    <t xml:space="preserve">Общество с ограниченной ответственностью "РИФ", ОХС № 24/ОС-230   </t>
  </si>
  <si>
    <t>Кежемский округ</t>
  </si>
  <si>
    <t>Общедоступные охотничьи угодья   участок 14</t>
  </si>
  <si>
    <t>Общественная организация районного общества охотников и рыболовов г.Кодинск, ОХС № 24/ОС-177   участок 2</t>
  </si>
  <si>
    <t>Кежемский округ, Богучанский район</t>
  </si>
  <si>
    <t>Общество с ограниченной ответственностью "Охотничье хозяйство "Чадобец", ОХС № 24/ОС-112   участки 10-12</t>
  </si>
  <si>
    <t>Общество с ограниченной ответственностью «Охотничье хозяйство «Чадобец», ОХС № 24/ОС-112   участки 1-5</t>
  </si>
  <si>
    <t>Заказник "Больше-Кемчугский"</t>
  </si>
  <si>
    <t>Козульский район</t>
  </si>
  <si>
    <t>Местная общественная организация охотников и рыболовов Козульского района</t>
  </si>
  <si>
    <t>Общедоступные охотничьи угодья   участок 01</t>
  </si>
  <si>
    <t>Общедоступные охотничьи угодья   участок 03</t>
  </si>
  <si>
    <t xml:space="preserve">Общество с ограниченной ответственностью "Новокозульский Леспромхоз", ОХС № 24/ОС-34   </t>
  </si>
  <si>
    <t xml:space="preserve">Общество с ограниченной ответственностью "Союз"   </t>
  </si>
  <si>
    <t>Заказник "Краснотуранский бор"</t>
  </si>
  <si>
    <t>Краснотуранский район</t>
  </si>
  <si>
    <t>Общедоступные охотничьи угодья   участки 2,3,2(пз)</t>
  </si>
  <si>
    <t xml:space="preserve">Общество с ограниченной ответственностью "100 Друзей", ОХС № 24/ОС-241   </t>
  </si>
  <si>
    <t xml:space="preserve">Общество с ограниченной ответственностью "Белогорье"   </t>
  </si>
  <si>
    <t>Заказник "Сисимский"</t>
  </si>
  <si>
    <t>Курагинский район</t>
  </si>
  <si>
    <t xml:space="preserve">Индивидуальный предприниматель Новиков Олег Геннадьевич   </t>
  </si>
  <si>
    <t>Некоммерческое партнерство охотников-промысловиков, ОХС № 24/ОС-150</t>
  </si>
  <si>
    <t>Некоммерческое партнерство охотников-промысловиков, ОХС № 24/ОС-151</t>
  </si>
  <si>
    <t>Общество с ограниченной ответственностью "Курагинское промыслово-охотничье хозяйство", ОХС № 24/ОС-187</t>
  </si>
  <si>
    <t>Общество с ограниченной ответственностью "Курагинское промыслово-охотничье хозяйство", ОХС № 24/ОС-188</t>
  </si>
  <si>
    <t xml:space="preserve">Красноярская региональная общественная организация охотников "Синер", ОХС № 24/ОС-47   </t>
  </si>
  <si>
    <t>Манский район</t>
  </si>
  <si>
    <t>Местная общественная организация охотников «Заманье» Манского района, ОХС № 24/ОС-157   участок 1</t>
  </si>
  <si>
    <t>Местная общественная организация охотников «Заманье» Манского района, ОХС № 24/ОС-157   участок 2</t>
  </si>
  <si>
    <t xml:space="preserve">Общество с ограниченной ответственностью "Угодья "У Борисыча", ОХС № 24/ОС-140 </t>
  </si>
  <si>
    <t xml:space="preserve">Манская местная районная общественная организация охотников и рыболовов, ОХС № 24/ОС-92    </t>
  </si>
  <si>
    <t>Манский, Балахтинский районы</t>
  </si>
  <si>
    <t xml:space="preserve">Общество с ограниченной ответственностью "Сибирь Авиа", ОХС №24/ОС-27   </t>
  </si>
  <si>
    <t>Манский, Берёзовский районы</t>
  </si>
  <si>
    <t>Красноярская региональная общественная организация охотников "Убрус", ОХС № 24/ОС-75</t>
  </si>
  <si>
    <t>Минусинский район</t>
  </si>
  <si>
    <t xml:space="preserve">Общество с ограниченной ответственностью "Вепрь", ОХС № 24/ОС-164   </t>
  </si>
  <si>
    <t>Заказник "Машуковский"</t>
  </si>
  <si>
    <t>Мотыгинский район</t>
  </si>
  <si>
    <t>Заказник "Мотыгинское многоостровье"</t>
  </si>
  <si>
    <t>Заказник "Огнянский"</t>
  </si>
  <si>
    <t>Заказник "Река Татарка"</t>
  </si>
  <si>
    <t>Красноярская региональная общественная организация охотников "Охотничья тропа", ОХС 24/ОС-11   участок 1</t>
  </si>
  <si>
    <t>Красноярская региональная общественная организация охотников "Охотничья тропа", ОХС 24/ОС-11   участок 3</t>
  </si>
  <si>
    <t>Красноярская региональная общественная организация охотников "Охотничья тропа", ОХС 24/ОС-11   участок 7</t>
  </si>
  <si>
    <t>Красноярская региональная общественная организация охотников "Охотничья тропа", ОХС 24/ОС-11   участок 8</t>
  </si>
  <si>
    <t>Общедоступные охотничьи угодья   участок 4, 6, 1пз, 2пз.</t>
  </si>
  <si>
    <t xml:space="preserve">Общество с ограниченной ответсвенностью "Охотничье хозяйство Гуран", ОХС "24/ОС-238    </t>
  </si>
  <si>
    <t xml:space="preserve">Общество с ограниченной ответственностью "Медведь", ОХС № 24/ОС -166   </t>
  </si>
  <si>
    <t xml:space="preserve">Общество с ограниченной ответственностью "Медведь", ОХС № 24/ОС-165   </t>
  </si>
  <si>
    <t xml:space="preserve">Общество с ограниченной ответственностью "Медведь", ОХС № 24/ОС-167   </t>
  </si>
  <si>
    <t xml:space="preserve">Общество с ограниченной ответственностью "Медведь", ОХС № 24/ОС-168   </t>
  </si>
  <si>
    <t xml:space="preserve">Общество с ограниченной ответственностью «Лесные машины», ОХС 24/ОС-236   </t>
  </si>
  <si>
    <t>Общество с ограниченной ответственностью «Лесные машины», ОХС 24/ОС-243</t>
  </si>
  <si>
    <t>Общество с ограниченной ответственностью «Топливная Компания «Ресурс», ОХС 24/ОС-146</t>
  </si>
  <si>
    <t xml:space="preserve">Общество с ограниченной ответственностью Сибирская промысловая компания ОХС 24/ОС-169   </t>
  </si>
  <si>
    <t xml:space="preserve">Общество с ограниченной ответственностью Сибирская промысловая компания ОХС 24/ОС-170   </t>
  </si>
  <si>
    <t>Местная общественная организация охотников и рыболовов Назаровского района и города Назарово</t>
  </si>
  <si>
    <t>Назаровский район</t>
  </si>
  <si>
    <t>Общедоступные охотничьи угодья   участки 1, 2, 5</t>
  </si>
  <si>
    <t>Заказник "Березовая дубрава"</t>
  </si>
  <si>
    <t>Назаровский район, Шарыповский округ</t>
  </si>
  <si>
    <t>Ассоциация Иланских Лесопромышленников и Охотников, ОХС № 24/ОС-181   участок 1</t>
  </si>
  <si>
    <t>Нижнеингашский район</t>
  </si>
  <si>
    <t xml:space="preserve">Ассоциация Иланских Лесопромышленников и Охотников, ОХС № 24/ОС-191   </t>
  </si>
  <si>
    <t>Индивидуальный предприниматель Свиридов Эдуард Юрьевич, ОХС № 24/ОС-199</t>
  </si>
  <si>
    <t>Индивидуальный предприниматель Свиридов Эдуард Юрьевич, ОХС № 24/ОС-38</t>
  </si>
  <si>
    <t>Общедоступные охотничьи угодья   участки 4 и 1(пз)</t>
  </si>
  <si>
    <t xml:space="preserve">Общество с ограниченной ответственностью "ПАРУС ТК", ОХС №  24/ОС-143   </t>
  </si>
  <si>
    <t xml:space="preserve">Общество с ограниченной ответственностью "ПРОМЛЕСТОРГ", ОХС № 24/ОС-198   </t>
  </si>
  <si>
    <t xml:space="preserve">Общество с ограниченной ответственностью «Эко-ресурс», ОХС № 24/ОС-66    </t>
  </si>
  <si>
    <t xml:space="preserve">Общество с ограниченной ответственностью «Эко-ресурс», ОХС № 24/ОС-67   </t>
  </si>
  <si>
    <t>Красноярская региональная общественная организация "Приморские охотники", ОХС № 24/ОС-26</t>
  </si>
  <si>
    <t>Новоселовский район</t>
  </si>
  <si>
    <t>Общество с ограниченной ответственностью "Кашпай", ОХС 24/ОС-118</t>
  </si>
  <si>
    <t>Общество с ограниченной ответственностью "Охота Рыбалка Сибири", ОХС 24/ОС-100</t>
  </si>
  <si>
    <t xml:space="preserve">Общество с ограниченной ответственностью "Охота Рыбалка Сибири", ОХС 24/ОС-99   </t>
  </si>
  <si>
    <t>Общество с ограниченной ответственностью "Охотничье хозяйство Гуран", ОХС 24/ОС-86   Комский участок</t>
  </si>
  <si>
    <t>Общество с ограниченной ответственностью "Охотничье хозяйство Гуран", ОХС 24/ОС-86   Приморский участок</t>
  </si>
  <si>
    <t xml:space="preserve">Общество с ограниченной ответственностью "Райтопсбыт" </t>
  </si>
  <si>
    <t xml:space="preserve">Общество с ограниченной ответственностью "Фарт", ОХС №24/ОС-29   </t>
  </si>
  <si>
    <t>КГБУ "Дирекиця по ООПТ",   Заказник "Убейско-Салбинский"</t>
  </si>
  <si>
    <t>Новоселовский,  Краснотуранский районы</t>
  </si>
  <si>
    <t xml:space="preserve">Общество с ограниченной ответственностью "Русь", ОХС №24/ОС-59   </t>
  </si>
  <si>
    <t>Индивидуальный Предприниматель Персман В.Э.</t>
  </si>
  <si>
    <t>Партизанский район</t>
  </si>
  <si>
    <t xml:space="preserve">Красноярская региональная общественная организация охотников "Кречет", ОХС № 24/ОС-63   </t>
  </si>
  <si>
    <t xml:space="preserve">Красноярская региональная общественная организация охотников "Синер", ОХС № 24/ОС-48   </t>
  </si>
  <si>
    <t xml:space="preserve">Общество с ограниченной ответственностью "Альф Красноярск", ОХС № 24/ОС-2   </t>
  </si>
  <si>
    <t xml:space="preserve">Общество с ограниченной ответственностью "АНТЕЙ", ОХС № 24/ОС-184   </t>
  </si>
  <si>
    <t xml:space="preserve">Общество с ограниченной ответственностью "Пента-Е", ОХС № 24/ОС-111   </t>
  </si>
  <si>
    <t>Общество с ограниченной ответственностью Региональный охотничий клуб "Сорокополье", ОХС 24/ОС-101   участок 1</t>
  </si>
  <si>
    <t>Общество с ограниченной ответственностью Региональный охотничий клуб "Сорокополье", ОХС 24/ОС-120   участок 2</t>
  </si>
  <si>
    <t>Общество с ограниченной ответственностью Фирма "Рэгги", ОХС № 24/ОС-88</t>
  </si>
  <si>
    <t xml:space="preserve">Потребительское общество "Ангул", ОХС № 24/ОС-62   </t>
  </si>
  <si>
    <t>Общество с ограниченной ответственностью "КрасноярскЛесПроект", ОХС №24/ОС-185</t>
  </si>
  <si>
    <t>Партизанский, Манский районы</t>
  </si>
  <si>
    <t>Общество с ограниченной ответственностью Фирма "Рэгги", ОХС № 24/ОС-87</t>
  </si>
  <si>
    <t>Партизанский, Саянский районы</t>
  </si>
  <si>
    <t>Индивидуальный предприниматель Шевлякова Ольга Евгеньевна, ОХС 24/ОС-52   -</t>
  </si>
  <si>
    <t>Пировский округ</t>
  </si>
  <si>
    <t xml:space="preserve">Некоммерческое Партнерство охотников и рыболовов «Забава», ОХС № 24/ОС-37   </t>
  </si>
  <si>
    <t>Общедоступные охотничьи угодья   участок 9</t>
  </si>
  <si>
    <t xml:space="preserve">Общество с ограниченной отвественностью "Красресурс и К", ОХС № 24/ОС-96   </t>
  </si>
  <si>
    <t xml:space="preserve">Общество с ограниченной ответственностью «БИР ПЕКС КРАСНОЯРСК», ОХС № 24/ОС-113   </t>
  </si>
  <si>
    <t>Общедоступные охотничьи угодия   участок 4</t>
  </si>
  <si>
    <t>Рыбинский район</t>
  </si>
  <si>
    <t>Общественная организация Городское общество охотников и рыболовов г. Зеленогорска, ОХС № 24/ОС-116</t>
  </si>
  <si>
    <t>Индивидуальный Предприниатель Орлов Максим Вадимович   24ОС-7</t>
  </si>
  <si>
    <t>Саянский район</t>
  </si>
  <si>
    <t xml:space="preserve">Красноярская региональная общественная организация "Общество охотников и рыболовов "Саяны", ОХС №24/ОС-6   </t>
  </si>
  <si>
    <t xml:space="preserve">Общество с ограниченной ответственности «АВЕРС», ОХС № 24/ОС-225 </t>
  </si>
  <si>
    <t xml:space="preserve">Общество с ограниченной ответственностью "Белогория", ОХС №24/ОС-14   </t>
  </si>
  <si>
    <t xml:space="preserve">Общество с ограниченной ответственностью "КАЛЬТА", ОХС № 24/ОС-232   </t>
  </si>
  <si>
    <t xml:space="preserve">Общество с ограниченной ответственностью "САЯН", ОХС № 24/ОС-226   </t>
  </si>
  <si>
    <t xml:space="preserve">Общество с ограниченной ответственностью "Тугач", ОХС № 24/ОС-227   </t>
  </si>
  <si>
    <t xml:space="preserve">Общество с ограниченной ответственностью «ОХОТУГОДЬЯ.КРСК», ОХС № 24/ОС-233   </t>
  </si>
  <si>
    <t>Региональная общественная организация охотников "КАН" Красноярского края   участок 1</t>
  </si>
  <si>
    <t>Региональная общественная организация охотников "КАН" Красноярского края   участок 2</t>
  </si>
  <si>
    <t>Индивидуальный предприниматель Бабешко Андрей Юрьевич, ОХС 24/ОС-215</t>
  </si>
  <si>
    <t>Северо-Енисейский район</t>
  </si>
  <si>
    <t>Индивидуальный предприниматель Жираков Сергей Александрович, ОХС 24/ОС-105</t>
  </si>
  <si>
    <t>Индивидуальный предприниматель Жираков Сергей Александрович, ОХС 24/ОС-212</t>
  </si>
  <si>
    <t>Индивидуальный предприниматель Исмагилов Халиль Ширеевич , ОХС 24/ ОС-229</t>
  </si>
  <si>
    <t>Индивидуальный предприниматель Медведев Евгений Владимирович</t>
  </si>
  <si>
    <t>Индивидуальный предприниматель Накрохин Александр Сергеевич, ОХС 24/ОС-242</t>
  </si>
  <si>
    <t xml:space="preserve">Индивидуальный предприниматель Новоселов Николай Николаевич, ОХС №24/ОС-108   </t>
  </si>
  <si>
    <t>Индивидуальный предприниматель Подоляк Андрей Васильевич, ОХС 24/ОС-124</t>
  </si>
  <si>
    <t>Общедоступные охотничьи угодбя   участок 5</t>
  </si>
  <si>
    <t>Общество с ограниченной ответственностью "Вершина"</t>
  </si>
  <si>
    <t>Общество с ограниченной ответственностью "Охотничье-промысловое хозяйство Север", ОХС № 24/ОС-193   участок 1</t>
  </si>
  <si>
    <t>Общество с ограниченной ответственностью "Охотничье-промысловое хозяйство Север", ОХС №24/ОС-193   участок 2</t>
  </si>
  <si>
    <t>Общество с ограниченной ответственностью "СМАРТ ХАНТЕР", ОХС 24/ОС-245</t>
  </si>
  <si>
    <t xml:space="preserve">Заказник "Тальско-Гаревский" </t>
  </si>
  <si>
    <t>Сухобузимский район</t>
  </si>
  <si>
    <t>Общедоступные охотничьи угодия   участок 2</t>
  </si>
  <si>
    <t>Общедоступные охотничьи угодия   участок 3</t>
  </si>
  <si>
    <t>Региональная общественная организация "Красноярсское краевое общество охотников и рыболовов", ОХС 24/ОС-129</t>
  </si>
  <si>
    <t>Городская общественная организация «Спортивное охотничье и рыболовное общество г. Железногорска», ОХС № 24/ОС-1</t>
  </si>
  <si>
    <t>Сухобузимский, Березовский, Уярский районы, ЗАТО Железногорск</t>
  </si>
  <si>
    <t>Березовский Уярский</t>
  </si>
  <si>
    <t>Городская общественная организация «Спортивное охотничье и рыболовное общество г. Железногорска», ОХС № 24/ОС-196</t>
  </si>
  <si>
    <t>Сухобузимский, ЗАТО Железногорск</t>
  </si>
  <si>
    <t>Индивидуальный предприниматель Агеев Сергей Николаевич</t>
  </si>
  <si>
    <t>Таймырский Долгано-Ненецкий район</t>
  </si>
  <si>
    <t xml:space="preserve">Индивидуальный предприниматель Анисимов Евгений Анатольевич </t>
  </si>
  <si>
    <t>Индивидуальный предприниматель Бетту Дмитрий Григорьевич, ПУ-1066-06</t>
  </si>
  <si>
    <t xml:space="preserve">Индивидуальный предприниматель Бетту Дмитрий Григорьевич, ПУ-238-03 </t>
  </si>
  <si>
    <t>Индивидуальный предприниматель Бетту Дмитрий Григорьевич, ПУ-65-02</t>
  </si>
  <si>
    <t>Индивидуальный предприниматель Бетту Дмитрий Григорьевич, ПУ-66-02</t>
  </si>
  <si>
    <t>Индивидуальный предприниматель Болотов Батор Бабудоржиевич</t>
  </si>
  <si>
    <t xml:space="preserve">Индивидуальный предприниматель Ганус Дмитрий Ефимович </t>
  </si>
  <si>
    <t>Индивидуальный предприниматель Грузных Виктория Михайловна</t>
  </si>
  <si>
    <t>Индивидуальный предприниматель Жапов Батамунко Баторович</t>
  </si>
  <si>
    <t xml:space="preserve">Индивидуальный предприниматель Железников Сергей Николаевич </t>
  </si>
  <si>
    <t xml:space="preserve">Индивидуальный предприниматель Кондратенко Виталий Анатольевич </t>
  </si>
  <si>
    <t>Индивидуальный предприниматель Михайлов Валерьян Дмитриевич, ПУ-828-06</t>
  </si>
  <si>
    <t xml:space="preserve">Индивидуальный предприниматель Михайлов Валерьян Дмитриевич, ПУ-829-06 </t>
  </si>
  <si>
    <t xml:space="preserve">Индивидуальный предприниматель Михайлова Анна Васильевна </t>
  </si>
  <si>
    <t>Индивидуальный предприниматель Михайлова Надежда Михайловна</t>
  </si>
  <si>
    <t xml:space="preserve">Индивидуальный предприниматель Пюрбеева Виолетта Николаевна </t>
  </si>
  <si>
    <t>Индивидуальный предприниматель Чуприн Владимир Олегович, ПУ-1085-06</t>
  </si>
  <si>
    <t xml:space="preserve">Индивидуальный предприниматель Чуприн Владимир Олегович, ПУ-302-03 </t>
  </si>
  <si>
    <t>Индивидуальный предприниматель Шкуратов Андрей Сергеевич, ПУ-725-04</t>
  </si>
  <si>
    <t xml:space="preserve">Индивидуальный предприниматель Шкуратов Андрей Сергеевич, ПУ-726-04 </t>
  </si>
  <si>
    <t>Местная общественная организация охотников и рыболовов г. Норильска, ПУ-1011-03</t>
  </si>
  <si>
    <t>Местная общественная организация охотников и рыболовов г. Норильска, ПУ-1086-06</t>
  </si>
  <si>
    <t>Общедоступные охотничьи угодья (бассейны рек Пясина, Дудыпта, оз. Половинное)</t>
  </si>
  <si>
    <t>Общедоступные охотничьи угодья (бассейны рек Енисей, Дудинка, о-ва Леонтьевские, Песчаный)</t>
  </si>
  <si>
    <t>Общедоступные охотничьи угодья (бассейны р. Чопко, оз. Мелкое, оз. Собачье, оз. Рыбное)</t>
  </si>
  <si>
    <t>Общество с ограниченной ответственностью "Шренк", ОХС ПУ-13-01</t>
  </si>
  <si>
    <t>Общество с ограниченной ответственностью "Шренк", ОХС ПУ-14-01</t>
  </si>
  <si>
    <t>Общество с ограниченной ответственностью «Весна», ПУ-709-04</t>
  </si>
  <si>
    <t>Общество с ограниченной ответственностью «Весна», ПУ-710-04</t>
  </si>
  <si>
    <t>Общество с ограниченной ответственностью «Весна», ПУ-711-04</t>
  </si>
  <si>
    <t>Общество с ограниченной ответственностью «Заготовительная фирма «Антур», ПУ1022-03</t>
  </si>
  <si>
    <t>Общество с ограниченной ответственностью «Заготовительная фирма «Антур», ПУ-29-01</t>
  </si>
  <si>
    <t xml:space="preserve">Общество с ограниченной ответственностью «Заготовительная фирма «Антур», ПУ-450-03 </t>
  </si>
  <si>
    <t>Общество с ограниченной ответственностью «Охотник»</t>
  </si>
  <si>
    <t xml:space="preserve">Общество с ограниченной ответственностью «Промысловик», ПУ-27-01 </t>
  </si>
  <si>
    <t xml:space="preserve">Общество с ограниченной ответственностью «Промысловик»,ПУ-28-01 </t>
  </si>
  <si>
    <t>Общество с ограниченной ответственностью «Промысловое хозяйство «Пясино» (ранее индивидуальный предприниматель Степанов 
Иван Владимирович), ПУ-2589-10</t>
  </si>
  <si>
    <t>Общество с ограниченной ответственностью «Промысловое хозяйство «Пясино», ПУ-1021-03</t>
  </si>
  <si>
    <t>Общество с ограниченной ответственностью «Промысловое хозяйство «Пясино», ПУ-1023-03</t>
  </si>
  <si>
    <t>Общество с ограниченной ответственностью «Промысловое хозяйство «Пясино», ПУ-1024-03</t>
  </si>
  <si>
    <t>Общество с ограниченной ответственностью «Промысловое хозяйство «Пясино», ПУ-1025-03</t>
  </si>
  <si>
    <t>Общество с ограниченной ответственностью «Промысловое хозяйство «Пясино», ПУ-1026-03</t>
  </si>
  <si>
    <t>Общество с ограниченной ответственностью «Промысловое хозяйство «Пясино», ПУ-1027-03</t>
  </si>
  <si>
    <t>Общество с ограниченной ответственностью «Промысловое хозяйство «Пясино», ПУ-1028-03</t>
  </si>
  <si>
    <t>Общество с ограниченной ответственностью «Промысловое хозяйство «Пясино», ПУ-1029-03</t>
  </si>
  <si>
    <t>Общество с ограниченной ответственностью «Промысловое хозяйство «Пясино», ПУ-1030-03</t>
  </si>
  <si>
    <t>Общество с ограниченной ответственностью «Промысловое хозяйство «Пясино», ПУ-1032-03</t>
  </si>
  <si>
    <t>Общество с ограниченной ответственностью «Промысловое хозяйство «Пясино», ПУ-1039-06</t>
  </si>
  <si>
    <t>Общество с ограниченной ответственностью «Промысловое хозяйство «Пясино»,ПУ-1031-03</t>
  </si>
  <si>
    <t>Общество с ограниченной ответственностью «Россомаха»</t>
  </si>
  <si>
    <t>Общество с ограниченной ответственностью «Северная гавань», ПУ-932-07</t>
  </si>
  <si>
    <t>Общество с ограниченной ответственностью «Северная гавань», ПУ-933-07</t>
  </si>
  <si>
    <t>Общество с ограниченной ответственностью «Северная гавань», ПУ-934-07</t>
  </si>
  <si>
    <t>Общество с ограниченной ответственностью"Котуй", ОХС ПУ-15-01</t>
  </si>
  <si>
    <t xml:space="preserve">Промысловая сельскохозяйственная артель «Наско», ПУ-674-05 </t>
  </si>
  <si>
    <t>Промысловая сельскохозяйственная артель «Наско», ПУ-675-05</t>
  </si>
  <si>
    <t>Сельскохозяйственная промыслово-рыболовецкая артель «Новая»</t>
  </si>
  <si>
    <t>Сельскохозяйственный потребительский снабженческо-сбытовой перерабатывающий кооператив «Катырык», ПУ-1251-08</t>
  </si>
  <si>
    <t>Семейная (родовая) община коренных малочисленных народов Севера «Агапа»</t>
  </si>
  <si>
    <t>Семейная (родовая) община коренных малочисленных народов Севера «Мукустур» (Николай, твердо стоящий на ногах)</t>
  </si>
  <si>
    <t xml:space="preserve">Семейная (родовая) община коренных малочисленных народов Севера-долган  «Эрэбил» (Надежда), ПУ-234-03 </t>
  </si>
  <si>
    <t>Семейная (родовая) община коренных малочисленных народов Севера-долган  «Эрэбил» (Надежда), ПУ-235-03</t>
  </si>
  <si>
    <t>Семейная (родовая) община коренных малочисленных народов Севера-долган  «Эрэбил» (Надежда), ПУ-236-03</t>
  </si>
  <si>
    <t xml:space="preserve"> </t>
  </si>
  <si>
    <t xml:space="preserve">Семейная (родовая) община коренных малочисленных народов Севера-долган  «Эрэбил» (Надежда), ПУ-236-03 </t>
  </si>
  <si>
    <t>Семейно-родовая община коренных малочисленных народов Севера  "Каллан" (Небо) (ранее Индивидуальный предприниматель Бетту Сергей Иванович)</t>
  </si>
  <si>
    <t>Семейно-родовое промысловое хозяйство «Нумги»</t>
  </si>
  <si>
    <t>Территориально-соседская община Коренных Малочисленных Народов Крайнего Севера «Кыталык» (Птица счастья)</t>
  </si>
  <si>
    <t>Местная общественная организация охотников и рыболовов г. Норильска, 24/ОС-209</t>
  </si>
  <si>
    <t>Таймырский Долгано-Ненецкий район, Земли муниципального образования г. Норильска</t>
  </si>
  <si>
    <t>Тасеевский район</t>
  </si>
  <si>
    <t>Общество с ограниченной ответственностью "БЕЛИСКАЗ", ОХС 24/ОС-69</t>
  </si>
  <si>
    <t>Общество с ограниченной ответственностью "ВЕЛЕС", ОХС 24/ОС-211</t>
  </si>
  <si>
    <t>Общество с ограниченной ответственностью "Лидер", ОХС 24/ОС-214</t>
  </si>
  <si>
    <t xml:space="preserve">Общество с ограниченной ответственностью "Север", ОХС №24/ОС-119   </t>
  </si>
  <si>
    <t xml:space="preserve">Общество с ограниченной ответственностью "СУТЯГА", ОХС № 24/ОС-22    </t>
  </si>
  <si>
    <t xml:space="preserve">Общество с ограниченной ответственностью «САПСАН», ОХС № 24/ОС-213   </t>
  </si>
  <si>
    <t xml:space="preserve">Красноярская региональная общественная организация охотников "Охотничья тропа", ОХС 24/ОС-10   </t>
  </si>
  <si>
    <t>Тасеевский, Абанский, Мотыгинский районы</t>
  </si>
  <si>
    <t>Заказник "Туруханский"</t>
  </si>
  <si>
    <t>Туруханский район</t>
  </si>
  <si>
    <t>Некоммерческое партнерство «Туруханское промысловое хозяйство»</t>
  </si>
  <si>
    <t>Общество с ограниченной ответственностью "Берег", ОХС № 24/ОС-195   участок 1</t>
  </si>
  <si>
    <t>Общество с ограниченной ответственностью "Берег", ОХС № 24/ОС-195   участок 2</t>
  </si>
  <si>
    <t>Общество с ограниченной ответственностью "Берег", ОХС № 24/ОС-195   участок 3</t>
  </si>
  <si>
    <t xml:space="preserve">Общество с ограниченной ответственностью "Рыбхоз", ОХС №24/ОС-53   </t>
  </si>
  <si>
    <t xml:space="preserve">Общество с ограниченной ответственностью "Сибирская Пушная Компания", ОХС № 24/ОС-194   </t>
  </si>
  <si>
    <t>Заказник "Кандатский"</t>
  </si>
  <si>
    <t>Тюхтетский округ</t>
  </si>
  <si>
    <t>Общедоступные охотничьи угодья    участок 1</t>
  </si>
  <si>
    <t>Общедоступные охотничьи угодья   участки 4, 2(пз), 3(пз), 4(пз), 5(пз), 6(пз), 7(пз)</t>
  </si>
  <si>
    <t>Общедоступные охотничьи угодья   участок 2, 1(пз)</t>
  </si>
  <si>
    <t xml:space="preserve">Общество с ограниченной ответсвенностью "Вепрь", ОХС №24/ОС-234   </t>
  </si>
  <si>
    <t xml:space="preserve">Общество с ограниченной ответсвенностью "Межгород"   </t>
  </si>
  <si>
    <t xml:space="preserve">Общество с ограниченной ответсвенностью "Модуль-Б", ОХС №24/ОС-57   </t>
  </si>
  <si>
    <t xml:space="preserve">Общество с ограниченной ответственностью "Аксет", ОХС № 24/ОС-203   </t>
  </si>
  <si>
    <t xml:space="preserve">Общество с ограниченной ответственностью "Заповедное", ОХС № 24/ОС-56   </t>
  </si>
  <si>
    <t xml:space="preserve">Общество с ограниченной ответственностью "КрасЭкоНадзор", ОХС №24/ОС-240   </t>
  </si>
  <si>
    <t>Общество с ограниченной ответственностью "ЛесПромСтрой", ОХС №24/ОС-237</t>
  </si>
  <si>
    <t>Общество с ограниченной ответственностью "ЛесПромСтрой", ОХС №24/ОС-55</t>
  </si>
  <si>
    <t xml:space="preserve">Общество с ограниченной ответственностью "НИКОЛАЕВКА", ОХС № 24/ОС-182   </t>
  </si>
  <si>
    <t>Общество с ограниченной ответственностью "Форест", ОХС 24/ОС-103   -</t>
  </si>
  <si>
    <t>Заказник "Солгонский кряж"</t>
  </si>
  <si>
    <t>Ужурский район</t>
  </si>
  <si>
    <t>Местная общественная организация "Общество охотников и рыбаков по Ужурскому району", ОХС 24/ОС-132   -</t>
  </si>
  <si>
    <t xml:space="preserve">Региональная общественная организация "Красноярское краевое общество охотников и рыболовов", ОХС № 24/ОС-131   </t>
  </si>
  <si>
    <t>Уярский район</t>
  </si>
  <si>
    <t xml:space="preserve">Региональная общественная организация "Красноярское краевое общество охотников и рыболовов", ОХС № 24/ОС-104   </t>
  </si>
  <si>
    <t>Заказник "Березовский"</t>
  </si>
  <si>
    <t>Шарыповский округ</t>
  </si>
  <si>
    <t>Заказник "Салбат"</t>
  </si>
  <si>
    <t>Общество с ограниченной ответственностью "СолДан", ОХС 24/ОС-133</t>
  </si>
  <si>
    <t xml:space="preserve">Общество с ограниченной ответственностью "Фортуна Плюс", ОХС 24/ОС-4   </t>
  </si>
  <si>
    <t xml:space="preserve">Региональная общественная организация охотников и рыболовов Шарыповского, Ужурского, Назаровского, Новоселовского районов, ОХС № 24/ОС-85   </t>
  </si>
  <si>
    <t xml:space="preserve">Региональная общественная организация охотников и рыболовов Шарыповского, Ужурского, Назаровского, Новоселовского районов, ОХС №24/ОС-89   </t>
  </si>
  <si>
    <t>Индивидуальный предприниматель Ярыгина Кристина Сергеевна, ОХС № 24/ОС-138</t>
  </si>
  <si>
    <t>Шушенский район</t>
  </si>
  <si>
    <t xml:space="preserve">Местная общественная организация охотников и рыболовов Шушенского района ОХС №24/ОС-149   </t>
  </si>
  <si>
    <t>Индивидуальный предприниматель Бетту Казара Васильевна, ОХС № 482</t>
  </si>
  <si>
    <t>Эвенкийский район</t>
  </si>
  <si>
    <t>Индивидуальный предприниматель Ботулу Владимир Терентьевич</t>
  </si>
  <si>
    <t>Индивидуальный предприниматель Гургугир Алексей Павлович, ОХС № 220</t>
  </si>
  <si>
    <t>Индивидуальный предприниматель Донцов Эдуард Николаевич ОХС № 486., река Тембенчи</t>
  </si>
  <si>
    <t>Индивидуальный предприниматель Донцов Эдуард Николаевич ОХС № 489 Воеволи-Хан</t>
  </si>
  <si>
    <t>Индивидуальный предприниматель Леончиков Андрей Александрович, ОХС № 490   урочище Котуй</t>
  </si>
  <si>
    <t>Индивидуальный предприниматель Леончиков Андрей Александрович, ОХС № 56   Таймура</t>
  </si>
  <si>
    <t>Индивидуальный предприниматель Львов Алексей Вячеславович   урочище Котуйкан</t>
  </si>
  <si>
    <t xml:space="preserve">Индивидуальный предприниматель Осогосток Василий Саввич, ОХС № 224   </t>
  </si>
  <si>
    <t>Индивидуальный предприниматель Пересыпкин Денис Николаевич, ОХС № 234</t>
  </si>
  <si>
    <t>Индивидуальный предприниматель Ридель Иван Иванович, ОХС № 484   урочище Амут</t>
  </si>
  <si>
    <t xml:space="preserve">Индивидуальный предприниматель Усольцев Михаил Дмитриевич, ОХС № 226   </t>
  </si>
  <si>
    <t>Индивидуальный предприниматель Эспек Антон Васильевич, ОХС № 222</t>
  </si>
  <si>
    <t>Индивидульный предприниматель Багаев Сергей Александрович, ОХС № 483</t>
  </si>
  <si>
    <t>Краевое государственное бюджетное профессиональное образовательное учреждение «Эвенкийский многопрофильный техникум»   урочище Манкэ</t>
  </si>
  <si>
    <t xml:space="preserve">Местная общественная организация "Куюмбинское общество охотников ЭМР"   </t>
  </si>
  <si>
    <t>Муниципальное предприятие Эвенкийского муниципального района " Эвенкиянефтепродукт"   урочище р. Виви,р. Янгето</t>
  </si>
  <si>
    <t>Муниципальное предприятие Эвенкийского муниципального района оленеводческое племенное хозяйство"Суриндинский", ДЛ 24 № 0000079.</t>
  </si>
  <si>
    <t>Муниципальное предприятие Эвенкийского муниципального района оленеводческое племенное хозяйство"Суриндинский", ОХС № 144</t>
  </si>
  <si>
    <t>Общедоступные охотничьи угодья   участки 14, 15 (Байкит), 22, 5(пз)</t>
  </si>
  <si>
    <t>Общедоступные охотничьи угодья   участки 3 (южная часть, Стрелка-Чуня), 23, 24 (Ванавара, Чемдальск), 7(пз)-11(пз)</t>
  </si>
  <si>
    <t>Общедоступные охотничьи угодья  участки 2 (Ногингск, Учами), 3 (северная часть, Тура, Кислокан, Эконда)</t>
  </si>
  <si>
    <t>Общедоступные охотничьи угодья участок 11</t>
  </si>
  <si>
    <t>Общедоступные охотничьи угодья участок 4 (Тутончаны)</t>
  </si>
  <si>
    <t>Общедоступные охотничьи угодья участок 6 (Кузьмовка)</t>
  </si>
  <si>
    <t>Общество  с  ограниченной   ответственностью «Сибирская Пушная Компания»,  ОХС № 300</t>
  </si>
  <si>
    <t>Общество с ограниченной ответственностью "Компания Эвенкия"   урочище Илимпея</t>
  </si>
  <si>
    <t>Общество с ограниченной ответственностью "Компания Эвенкия"   урочище Тутончаны ОХС № 479</t>
  </si>
  <si>
    <t>Общество с ограниченной ответственностью "Компания Эвенкия"   участок ОХС № 298</t>
  </si>
  <si>
    <t xml:space="preserve">Общество с ограниченной ответственностью "Крайсеверпром+", ОХС № 77  </t>
  </si>
  <si>
    <t xml:space="preserve">Общество с ограниченной ответственностью "Красноярский Центр Строительства", ОХС № 311   </t>
  </si>
  <si>
    <t xml:space="preserve">Общество с ограниченной ответственностью "Промысловик", ОХС № 286   </t>
  </si>
  <si>
    <t xml:space="preserve">Общество с ограниченной ответственностью "Регион-Сибирь", ОХС № 232   </t>
  </si>
  <si>
    <t xml:space="preserve">Общество с ограниченной ответственностью "Север", ОХС № 299   </t>
  </si>
  <si>
    <t xml:space="preserve">Общество с ограниченной ответственностью "Сибирская Пушная Компания", ОХС № 178   </t>
  </si>
  <si>
    <t xml:space="preserve">Общество с ограниченной ответственностью "Сибирская Пушная Компания", ОХС № 491   </t>
  </si>
  <si>
    <t>Общество с ограниченной ответственностью "Тайга", ДЛ 24 № 0000067   участок 2</t>
  </si>
  <si>
    <t>Общество с ограниченной ответственностью "Тайга", ОХС № 134   участок 1</t>
  </si>
  <si>
    <t>Общество с ограниченной ответственностью "Тайга", ОХС № 134   участок 3</t>
  </si>
  <si>
    <t>Общество с ограниченной ответственностью "Таймура+", ОХС № 229</t>
  </si>
  <si>
    <t xml:space="preserve">Общество с ограниченной ответственностью Региональная промысловая компания ОХС № 277   </t>
  </si>
  <si>
    <t xml:space="preserve">Общество с ограниченной ответственностью Региональная промысловая компания ОХС № 84   </t>
  </si>
  <si>
    <t xml:space="preserve">Потребительское охотничье общество "Ванаварское", ОХС № 297   </t>
  </si>
  <si>
    <t xml:space="preserve">Потребительское охотничье общество «Ванаварское», ОХС № 89   </t>
  </si>
  <si>
    <t xml:space="preserve">Потребительское охотничье общество «Ванаварское», ОХС № 90   </t>
  </si>
  <si>
    <t>Потребительское охотничье общество «Ванаварское», ОХС № 91</t>
  </si>
  <si>
    <t>Семейная (родовая) община коренных малочисленных народов "Бат" (Медведь)   урочище Воеволи</t>
  </si>
  <si>
    <t>Семейная (родовая) община коренных малочисленных народов Севера "Катанга" (Твердый)   урочища Тунгуска</t>
  </si>
  <si>
    <t>Семейная (родовая) община коренных малочисленных народов Севера "Катанга" (Твердый)   урочище Мойеро</t>
  </si>
  <si>
    <t>Семейная (родовая) община коренных малочисленных народов Севера "Катанга" (Твердый)   урочище Нидымкан</t>
  </si>
  <si>
    <t>Семейная (родовая) община коренных малочисленных народов Севера "Кунноир" (Взывающий), ДЛ № 0000081</t>
  </si>
  <si>
    <t>Семейная (родовая) община коренных малочисленных народов Севера "Кунноир" (Взывающий), ОХС № 567</t>
  </si>
  <si>
    <t>Семейная (родовая) община коренных малочисленных народов Севера "Кунноир" (Взывающий), ОХС-№ 385</t>
  </si>
  <si>
    <t>Семейная (родовая) община коренных малочисленных народов Севера "Кэргэн" (Семья)  ОХС № 481, озеро Гонда</t>
  </si>
  <si>
    <t>Семейная (родовая) община коренных малочисленных народов Севера "Мадра" (Чуткая), ДЛ 24 № 0000085</t>
  </si>
  <si>
    <t>Семейная (родовая) община коренных малочисленных народов Севера "Майгунда" (Ленковый)</t>
  </si>
  <si>
    <t>Семейная (родовая) община коренных малочисленных народов Севера "Онега" (мерцающее озеро), ОХС № 485</t>
  </si>
  <si>
    <t>Семейная (родовая) община коренных малочисленных народов Севера "Орончакан"  урочище Ейка</t>
  </si>
  <si>
    <t>Семейная (родовая) община коренных малочисленных народов Севера "Орончакан" урочище Ириткангда</t>
  </si>
  <si>
    <t>Семейная (родовая) община коренных малочисленных народов Севера "Орончакан" урочище Котуйкан</t>
  </si>
  <si>
    <t>Семейная (родовая) община коренных малочисленных народов Севера "Сумдяк" (Тающий снег)   урочище озеро Гондакан</t>
  </si>
  <si>
    <t>Семейная (родовая) община коренных малочисленных народов Севера "Таимба" (Кузница),  ДЛ 24 № 0000070</t>
  </si>
  <si>
    <t xml:space="preserve">Семейная (родовая) община коренных малочисленных народов Севера "Холокит" (Вверх), ОХС №254   </t>
  </si>
  <si>
    <t>Семейная (родовая) община коренных малочисленных народов Севера "Ямбукан" (Полноводный), ДЛ серия 24 № 0000071   урочище Ямбукан</t>
  </si>
  <si>
    <t>Семейная (родовая) община коренных малочисленных народов Севера "Ямбукан" (Полноводный), ОХС № 487   урочище Ивакан</t>
  </si>
  <si>
    <t>Семейная община "Уркэ", ОХС № 7</t>
  </si>
  <si>
    <t>Итого по Красноярскому краю</t>
  </si>
  <si>
    <t>Лицо, ответственное за заполнение формы: консультант отдела организации учета и использования объектов животного мира и водных биологических ресурсов Демьяненко Наталья Васильевна</t>
  </si>
  <si>
    <t>Номер контактного телефона: 8(391)227-62-08</t>
  </si>
  <si>
    <t xml:space="preserve">Дата составления документа: </t>
  </si>
  <si>
    <t>Форма 1.7. (ДЧ)</t>
  </si>
  <si>
    <t>Документированная информация о динамике численности охотничьих ресурсов в субъекте Российской Федерации</t>
  </si>
  <si>
    <t>по состоянию на "31" марта 2025 г.</t>
  </si>
  <si>
    <t>Наименование субъекта Российской Федерации: Красноярский край</t>
  </si>
  <si>
    <t>Вид охотничьих ресурсов</t>
  </si>
  <si>
    <t>2010 г.</t>
  </si>
  <si>
    <t>2011 г.</t>
  </si>
  <si>
    <t>2012 г.</t>
  </si>
  <si>
    <t>2013 г.</t>
  </si>
  <si>
    <t>2014 г.</t>
  </si>
  <si>
    <t>2015 г.</t>
  </si>
  <si>
    <t>2016 г.</t>
  </si>
  <si>
    <t>2017 г.</t>
  </si>
  <si>
    <t>2018 г.</t>
  </si>
  <si>
    <t>2019 г.</t>
  </si>
  <si>
    <t>2020 г.</t>
  </si>
  <si>
    <t>2021 г.</t>
  </si>
  <si>
    <t>2022 г.</t>
  </si>
  <si>
    <t>2023 г.</t>
  </si>
  <si>
    <t>2024 г.</t>
  </si>
  <si>
    <t>2025 г.</t>
  </si>
  <si>
    <t>н/д</t>
  </si>
  <si>
    <t>22100*</t>
  </si>
  <si>
    <t>40000*</t>
  </si>
  <si>
    <t>Благородный олень (марал)</t>
  </si>
  <si>
    <t>Медведь бурый</t>
  </si>
  <si>
    <t>4500*</t>
  </si>
  <si>
    <t>1800*</t>
  </si>
  <si>
    <t>1000*</t>
  </si>
  <si>
    <t>1100*</t>
  </si>
  <si>
    <t>2200*</t>
  </si>
  <si>
    <t xml:space="preserve">Лисица </t>
  </si>
  <si>
    <t>11400*</t>
  </si>
  <si>
    <t>10300*</t>
  </si>
  <si>
    <t>12300*</t>
  </si>
  <si>
    <t>1600*</t>
  </si>
  <si>
    <t>800*</t>
  </si>
  <si>
    <t>600*</t>
  </si>
  <si>
    <t>Барсук</t>
  </si>
  <si>
    <t>195600*</t>
  </si>
  <si>
    <t>232600*</t>
  </si>
  <si>
    <t>213100*</t>
  </si>
  <si>
    <t>91000*</t>
  </si>
  <si>
    <t>101700*</t>
  </si>
  <si>
    <t>110600*</t>
  </si>
  <si>
    <t>93700*</t>
  </si>
  <si>
    <t>28500*</t>
  </si>
  <si>
    <t>32300*</t>
  </si>
  <si>
    <t>22700*</t>
  </si>
  <si>
    <t>21000*</t>
  </si>
  <si>
    <t xml:space="preserve">Колонок </t>
  </si>
  <si>
    <t>Норка американская</t>
  </si>
  <si>
    <t>Выдра</t>
  </si>
  <si>
    <t>Заяц - беляк</t>
  </si>
  <si>
    <t>213300*</t>
  </si>
  <si>
    <t>127300*</t>
  </si>
  <si>
    <t>158000*</t>
  </si>
  <si>
    <t>146900*</t>
  </si>
  <si>
    <t>Заяц - русак</t>
  </si>
  <si>
    <t>Бобр европейский</t>
  </si>
  <si>
    <t>Белка</t>
  </si>
  <si>
    <t>580400*</t>
  </si>
  <si>
    <t>565700*</t>
  </si>
  <si>
    <t>545900*</t>
  </si>
  <si>
    <t>542400*</t>
  </si>
  <si>
    <t>716800*</t>
  </si>
  <si>
    <t>Ондатра</t>
  </si>
  <si>
    <t>Вальдшнеп</t>
  </si>
  <si>
    <t>Глухарь обыкновенный</t>
  </si>
  <si>
    <t>422600*</t>
  </si>
  <si>
    <t>248400*</t>
  </si>
  <si>
    <t>233100*</t>
  </si>
  <si>
    <t>Куропатка белая</t>
  </si>
  <si>
    <t>223300*</t>
  </si>
  <si>
    <t>220600*</t>
  </si>
  <si>
    <t>778400*</t>
  </si>
  <si>
    <t>Кропатка бородатая</t>
  </si>
  <si>
    <t>Кропатка тундряная</t>
  </si>
  <si>
    <t>Рябчик</t>
  </si>
  <si>
    <t>2892000*</t>
  </si>
  <si>
    <t>1545000*</t>
  </si>
  <si>
    <t>1106900*</t>
  </si>
  <si>
    <t>1763200*</t>
  </si>
  <si>
    <t>Тетерев</t>
  </si>
  <si>
    <t>689000*</t>
  </si>
  <si>
    <t>519100*</t>
  </si>
  <si>
    <t>472800*</t>
  </si>
  <si>
    <t>Перепел обыкновенный</t>
  </si>
  <si>
    <t>Бекас азиатский</t>
  </si>
  <si>
    <t>Мородунка</t>
  </si>
  <si>
    <t>Турухтан</t>
  </si>
  <si>
    <t>Обыкновенный погоныш</t>
  </si>
  <si>
    <t>Лысуха</t>
  </si>
  <si>
    <t>Гуменник</t>
  </si>
  <si>
    <t>Гусь белолобый</t>
  </si>
  <si>
    <t>Гусь серый</t>
  </si>
  <si>
    <t>Кряква</t>
  </si>
  <si>
    <t>Чирок-свистунок</t>
  </si>
  <si>
    <t>Чирок-трескунок</t>
  </si>
  <si>
    <t>Серая утка</t>
  </si>
  <si>
    <t>Гага обыкновенная</t>
  </si>
  <si>
    <t>Синьга</t>
  </si>
  <si>
    <t>Гоголь обыкновенный</t>
  </si>
  <si>
    <t>Свиязь</t>
  </si>
  <si>
    <t>Красноголовый нырок</t>
  </si>
  <si>
    <t>Хохлатая чернеть</t>
  </si>
  <si>
    <t>Крохали
(в том числе луток)</t>
  </si>
  <si>
    <t>Турпан</t>
  </si>
  <si>
    <t>Огарь</t>
  </si>
  <si>
    <t>Шилохвость</t>
  </si>
  <si>
    <t>Широконоска</t>
  </si>
  <si>
    <t>Лицо, ответственное за заполнение формы:</t>
  </si>
  <si>
    <t>консультант отдела организации учета и использования объектов животного мира и водных биологических ресурсов</t>
  </si>
  <si>
    <t>Демьяненко Наталья Васильевна</t>
  </si>
  <si>
    <t>Дата составления документа: 12.09.2024</t>
  </si>
  <si>
    <t>находящихся на особо охранеемых природных территориях федерального значения, по состоянию на 01.04.2024</t>
  </si>
  <si>
    <t>Наименование муниципальных образований (района, округа), охотничьего угодья, иной территории, являющейся средой обитания охотничьих ресурсов</t>
  </si>
  <si>
    <t>Медведи, особей</t>
  </si>
  <si>
    <t>Норки</t>
  </si>
  <si>
    <t>Индивидуальный предприниматель Брацук Сергей Александрович</t>
  </si>
  <si>
    <t>Закрытое акционерное общество «Производственно-строительная компания «Союз»</t>
  </si>
  <si>
    <t>Местная общественная организация охотников Енисейского района</t>
  </si>
  <si>
    <t>Промысловое общество с ограниченной ответственностью «Енисейский кряж»</t>
  </si>
  <si>
    <t>Общедоступные охотничьи угодья</t>
  </si>
  <si>
    <t xml:space="preserve">Индивидуальный предприниматель Бербушенко Андрей Николаевич </t>
  </si>
  <si>
    <t>Общество с ограниченной ответственностью «УГОДЬЯ «У БОРИСЫЧА»</t>
  </si>
  <si>
    <t>Общество с ограниченной ответственностью «Райтопсбыт»</t>
  </si>
  <si>
    <t>Индивидуальный предприниматель Павлова Ольга Васильевна</t>
  </si>
  <si>
    <t>Индивидуальный предприниматель Ридель Иван Иванович</t>
  </si>
  <si>
    <t>Индивидуальный предприниматель Щепко Любовь Николаевна</t>
  </si>
  <si>
    <t>Муниципальное предприятие Эвенкийского муниципального района «Эвенкиянефтепродукт»</t>
  </si>
  <si>
    <t>Индивидуальный предприниматель Агеева Наталья Владимировна</t>
  </si>
  <si>
    <t>Индивидуальный предприниматель Анисимов Евгений Анатольевич</t>
  </si>
  <si>
    <t>Индивидуальный предприниматель Бетту Дмитрий Григорьевич</t>
  </si>
  <si>
    <t>Индивидуальный предприниматель Бетту Сергей Иванович</t>
  </si>
  <si>
    <t>Индивидуальный предприниматель Железников Сергей Николаевич</t>
  </si>
  <si>
    <t>Индивидуальный предприниматель Кондратенко Виталий Анатольевич</t>
  </si>
  <si>
    <t>Индивидуальный предприниматель Михайлов Валерьян Дмитриевич</t>
  </si>
  <si>
    <t>Индивидуальный предприниматель Михайлова Анна Васильевна</t>
  </si>
  <si>
    <t>Индивидуальный предприниматель Пюрбеева Виолетта Николаевна</t>
  </si>
  <si>
    <t>Индивидуальный предприниматель Райш Виталий Гейнрихович</t>
  </si>
  <si>
    <t>Индивидуальный предприниматель Степанов Иван Владимирович</t>
  </si>
  <si>
    <t>Индивидуальный предприниматель Чуприн Владимир Олегович</t>
  </si>
  <si>
    <t>Индивидуальный предприниматель Шкуратов Андрей Сергеевич</t>
  </si>
  <si>
    <t>Местная общественная организация охотников и рыболовов г. Норильска</t>
  </si>
  <si>
    <t>Общедоступные охотничьи угодья, бассейн реки Авам и Волочанка</t>
  </si>
  <si>
    <t>Общество с ограниченной ответственностью «Весна»</t>
  </si>
  <si>
    <t>Общество с ограниченной ответственностью «Заготовительная фирма «Антур»</t>
  </si>
  <si>
    <t>Общество с ограниченной ответственностью «Промысловое хозяйство «Пясино»</t>
  </si>
  <si>
    <t>Общество с ограниченной ответственностью «Промысловик»</t>
  </si>
  <si>
    <t>Общество с ограниченной ответственностью «Северная гавань»</t>
  </si>
  <si>
    <t>Община коренных малочисленных народов «Мукустур»</t>
  </si>
  <si>
    <t>Промысловая сельскохозяйственная артель «Наско»</t>
  </si>
  <si>
    <t>Сельскохозяйственный потребительский снабженческо-сбытовой перерабатывающий кооператив «Катырык»</t>
  </si>
  <si>
    <t>Семейная (родовая) община коренных малочисленных народов Севера «АГАПА»</t>
  </si>
  <si>
    <t>Территориально-соседская община Коренных Малочисленных Народов Крайнего Севера «Кыталык» (Птица Счастья)</t>
  </si>
  <si>
    <t>Дата составления документа: 15.05.2024</t>
  </si>
  <si>
    <t>Абанский</t>
  </si>
  <si>
    <t>Местная общественная организация охотников и рыболовов Абанского района</t>
  </si>
  <si>
    <t>Общедоступные охотничьи угодья, участки 1, 3, 1(пз)</t>
  </si>
  <si>
    <t>Абанский, Нижнеингашский</t>
  </si>
  <si>
    <t>Заказник «Тиличетский»</t>
  </si>
  <si>
    <t>Абанский, Тасеевский</t>
  </si>
  <si>
    <t>Общество с ограниченной ответственностью «Сибохота»</t>
  </si>
  <si>
    <t>Ачинский</t>
  </si>
  <si>
    <t>Ачинская межрайонная общественная организация охотников и рыболовов</t>
  </si>
  <si>
    <t>Заказник «Причулымский»</t>
  </si>
  <si>
    <t>Общедоступные охотничьи угодья, участки 1, 1(пз), 2(пз)</t>
  </si>
  <si>
    <t>Балахтинский</t>
  </si>
  <si>
    <t>Заказник «Бюзинский»</t>
  </si>
  <si>
    <t>Заказник «Жура»</t>
  </si>
  <si>
    <t>Заказник «Красноярский»</t>
  </si>
  <si>
    <t>Заказник «Пушкариха»</t>
  </si>
  <si>
    <t>Общество с ограниченной ответственностью «Тубиль»</t>
  </si>
  <si>
    <t>Красноярская региональная общественная организация «Общество охотников и рыболовов «САЯНЫ»</t>
  </si>
  <si>
    <t>Красноярская региональная спортивная общественная организация «Клуб охотников и рыболовов «Бучило»</t>
  </si>
  <si>
    <t xml:space="preserve">Местная общественная организация охотников и рыболовов Балахтинского района </t>
  </si>
  <si>
    <t>Некоммерческое партнерство «Спортивный охотник»</t>
  </si>
  <si>
    <t>Общедоступные охотничьи угодья, участки 1, 6, 10</t>
  </si>
  <si>
    <t>Общество с ограниченной ответственностью «Александровка»</t>
  </si>
  <si>
    <t>Общество с ограниченной ответственностью «Белогорье», ОХС № 24/ОС-30</t>
  </si>
  <si>
    <t>Общество с ограниченной ответственностью «Белогорье», ОХС № 24/ОС-31</t>
  </si>
  <si>
    <t>Общество с ограниченной ответственностью «Буран»</t>
  </si>
  <si>
    <t>Общество с ограниченной ответственностью «В.В.В.»</t>
  </si>
  <si>
    <t>Общество с ограниченной ответственностью «Глобальный Офисный Стандарт»</t>
  </si>
  <si>
    <t>Общество с ограниченной ответственностью «Езагаш»</t>
  </si>
  <si>
    <t>Общество с ограниченной ответственностью «Жура»</t>
  </si>
  <si>
    <t>Общество с ограниченной ответственностью «Имени Лопе де Вега»</t>
  </si>
  <si>
    <t>Общество с ограниченной ответственностью «Кречет» ОХС № 24/ОС-15</t>
  </si>
  <si>
    <t>Общество с ограниченной ответственностью «Кречет» ОХС № 24/ОС-201</t>
  </si>
  <si>
    <t>Общество с ограниченной ответственностью «Пашенка»</t>
  </si>
  <si>
    <t>Общество с ограниченной ответственностью «Соболь»</t>
  </si>
  <si>
    <t>Общество с ограниченной ответственностью «Таёжное»</t>
  </si>
  <si>
    <t>Союз охотников и рыболовов "Конжул"</t>
  </si>
  <si>
    <t>Балахтинский, Новоселовский</t>
  </si>
  <si>
    <t>Красноярская региональная общественная организация «Приморские охотники», ОХС № 24/ОС-25</t>
  </si>
  <si>
    <t>Красноярская региональная общественная организация «Приморские охотники», ОХС № 24/ОС-26</t>
  </si>
  <si>
    <t>Берёзовский</t>
  </si>
  <si>
    <t>Общедоступные охотничьи угодья, участки 2 и 11</t>
  </si>
  <si>
    <t>Общество с ограниченной ответственностью «Ясные поляны»</t>
  </si>
  <si>
    <t>Региональная общественная организация «Красноярское краевое общество охотников и рыболовов»</t>
  </si>
  <si>
    <t>Березовский, Емельяновский, Балахтинский, Манский, ГО Дивногорск</t>
  </si>
  <si>
    <t>Заказник «Красноярский» (кластеры III, IV, V)</t>
  </si>
  <si>
    <t>Берёзовский, Манский</t>
  </si>
  <si>
    <t>Красноярская региональная общественная организация охотников «Кречет»</t>
  </si>
  <si>
    <t>Заказник «Красноярский» (кластер IV)</t>
  </si>
  <si>
    <t>Заказник «Красноярский» (кластер VI)</t>
  </si>
  <si>
    <t>Берёзовский, Уярский, Сухобузимский, ЗАТО Железногорск</t>
  </si>
  <si>
    <t>Местная городская общественная организация спортивное охотничье и рыболовное общество г. Железногорска, 24/ОС-1</t>
  </si>
  <si>
    <t>Бирилюсский</t>
  </si>
  <si>
    <t>Местная общественная организация охотников Бирилюсского района</t>
  </si>
  <si>
    <t>Общедоступные охотничьи угодья, участки 1, 5, 1(пз)</t>
  </si>
  <si>
    <t>Общество с ограниченной ответственностью «Конда»</t>
  </si>
  <si>
    <t>Общество с ограниченной ответственностью «Лосиный угол»</t>
  </si>
  <si>
    <t>Общество с ограниченной ответственностью «Сибирский Трофейный Клуб»</t>
  </si>
  <si>
    <t>Общество с ограниченной ответственностью «Фаст Фуд Поинтс»</t>
  </si>
  <si>
    <t>Общество с ограниченной ответственностью «Хантер»</t>
  </si>
  <si>
    <t>Бирилюсский, Козульский</t>
  </si>
  <si>
    <t>Боготольский</t>
  </si>
  <si>
    <t>Боготольский, Ачинский</t>
  </si>
  <si>
    <t>Заказник «Арга»</t>
  </si>
  <si>
    <t>Богучанский</t>
  </si>
  <si>
    <t>Заказник «Богучанский», участок «Кажимский»</t>
  </si>
  <si>
    <t>Заказник «Богучанский», участок «Пуньский»</t>
  </si>
  <si>
    <t>Местная общественная организация охотников и рыболовов Богучанского района Красноярского края «Белка»</t>
  </si>
  <si>
    <t>Общество с ограниченной ответственностью «КрасноярскЛесПроект»</t>
  </si>
  <si>
    <t>Общество с ограниченной ответственностью «Охотничье-промысловое хозяйство «Ояхтинское»</t>
  </si>
  <si>
    <t>Общество с ограниченной ответственностью «Региональная промысловая компания»</t>
  </si>
  <si>
    <t>Общество с ограниченной ответственностью «СИБЭКОТУР»</t>
  </si>
  <si>
    <t>Богучанский, Кежемский</t>
  </si>
  <si>
    <t>Общество с ограниченной ответственностью «Медведь»</t>
  </si>
  <si>
    <t>Большемуртинский</t>
  </si>
  <si>
    <t>Некоммерческое партнерство «Международный институт мониторинга лесных экосистем»</t>
  </si>
  <si>
    <t>Общедоступные охотничьи угодья, участок 1</t>
  </si>
  <si>
    <t>Общедоступные охотничьи угодья, участок 7</t>
  </si>
  <si>
    <t>Общество с ограниченной ответственностью «Бир Пекс Красноярск»</t>
  </si>
  <si>
    <t>Общество с ограниченной ответственностью «Заповедное 2»</t>
  </si>
  <si>
    <t>Общество с ограниченной ответственностью «Орион+»</t>
  </si>
  <si>
    <t>Общество с ограниченной ответственностью «Сибирское Возрождение»</t>
  </si>
  <si>
    <t>Большемуртинский, Сухобузимский</t>
  </si>
  <si>
    <t xml:space="preserve">Заказник «Большемуртинский» </t>
  </si>
  <si>
    <t xml:space="preserve">Заказник «Тальско-Гаревский» </t>
  </si>
  <si>
    <t>Большеулуйский</t>
  </si>
  <si>
    <t>Местная общественная организация охотников Большеулуйского района</t>
  </si>
  <si>
    <t>Общедоступные охотничьи угодья, участок 3</t>
  </si>
  <si>
    <t>Дзержинский</t>
  </si>
  <si>
    <t xml:space="preserve">Заказник «Большая Степь» </t>
  </si>
  <si>
    <t>Красноярская региональная общественная организация охотников «Охотничья тропа»</t>
  </si>
  <si>
    <t>Местная общественная организация охотников Дзержинского района</t>
  </si>
  <si>
    <t>Емельяновский</t>
  </si>
  <si>
    <t>Местная общественная организация «Емельяновское районное общество охотников и рыболовов»</t>
  </si>
  <si>
    <t>Емельяновский, ГО г. Дивногорск</t>
  </si>
  <si>
    <t>Заказник «Красноярский» (кластеры I и II)</t>
  </si>
  <si>
    <t>Общедоступные охотничьи угодья, участок 11</t>
  </si>
  <si>
    <t>Общество с ограниченной ответственностью «РН-ВАНКОР»</t>
  </si>
  <si>
    <t>Емельяновский, Балахтинский, городской округ г. Дивногрск</t>
  </si>
  <si>
    <t>Емельяновский, Большемуртинский</t>
  </si>
  <si>
    <t xml:space="preserve">Заказник «Мало-Кемчугский» </t>
  </si>
  <si>
    <t>Емельяновский, Козульский</t>
  </si>
  <si>
    <t>Красноярская региональная общественная организация охотников-ветеранов, пенсионеров, сотрудников органов внутренних дел «Динамо-Можары»</t>
  </si>
  <si>
    <t>Енисейский</t>
  </si>
  <si>
    <t>Заказник «Больше-Касский»</t>
  </si>
  <si>
    <t>Индивидуальный предприниматель Манченко Александр Леонидович</t>
  </si>
  <si>
    <t>Местная общественная организация охотников и рыболовов Енисейского района</t>
  </si>
  <si>
    <t>Общество с ограниченной ответственностью «Альтаир»</t>
  </si>
  <si>
    <t>Общество с ограниченной ответственностью «Гаревка»</t>
  </si>
  <si>
    <t>Общество с ограниченной ответственностью «КРОНА»</t>
  </si>
  <si>
    <t>Общество с ограниченной ответственностью «Охотничье хозяйство «Покров»</t>
  </si>
  <si>
    <t>Общество с ограниченной ответственностью «Региональная промысловая компания», ОХС № 24/ОС-126</t>
  </si>
  <si>
    <t>Общество с ограниченной ответственностью «Региональная промысловая компания», ОХС № 24/ОС-45</t>
  </si>
  <si>
    <t>Общество с ограниченной ответственностью «Сибирская промысловая компания»</t>
  </si>
  <si>
    <t>Общество с ограниченной ответственностью «Сибирский промысел»</t>
  </si>
  <si>
    <t>Общество с ограниченной ответственностью «СО-БР» № 24/ОС-155</t>
  </si>
  <si>
    <t>Общество с ограниченной ответственностью «СО-БР» № 24/ОС-97</t>
  </si>
  <si>
    <t>Общество с ограниченной ответственностью «Тугулан»</t>
  </si>
  <si>
    <t>Общество с ограниченной ответственностью «Фрегат»</t>
  </si>
  <si>
    <t>Некоммерческое партнерство охотников и рыболовов «Забава», ОХС № 24/ОС-36</t>
  </si>
  <si>
    <t>Енисейский, Бирилюсский</t>
  </si>
  <si>
    <t>Заказник «Маковский»</t>
  </si>
  <si>
    <t>Енисейский, Пировский</t>
  </si>
  <si>
    <t>Некоммерческое партнерство охотников и рыболовов «Забава»</t>
  </si>
  <si>
    <t>Ермаковский</t>
  </si>
  <si>
    <t>Заказник «Гагульская котловина»</t>
  </si>
  <si>
    <t>Заказник «Кебежский»</t>
  </si>
  <si>
    <t>Заказник «Тохтай»</t>
  </si>
  <si>
    <t>Индивидуальный предприниматель Заводовский Руслан Владимирович</t>
  </si>
  <si>
    <t>КГБУ «Дирекция природного парка «Ергаки»</t>
  </si>
  <si>
    <t>Общедоступные охотничьи угодья, участки 1 - 15</t>
  </si>
  <si>
    <t>Общедоступные охотничьи угодья, участок 16 (зона охраны)</t>
  </si>
  <si>
    <t>Общество с ограниченной ответственностью «Большая речка»</t>
  </si>
  <si>
    <t>Общество с ограниченной ответственностью «Ермак-2009»</t>
  </si>
  <si>
    <t>Общество с ограниченной ответственностью «ЗАСЛОН-М», ОХС № 24/ОС-162</t>
  </si>
  <si>
    <t>Общество с ограниченной ответственностью «ЗАСЛОН-М», ОХС № 24/ОС-163</t>
  </si>
  <si>
    <t>Общество с ограниченной ответственностью «ЗАСЛОН-М», ОХС № 24/ОС-205</t>
  </si>
  <si>
    <t>Общество с ограниченной ответственностью «ЗАСЛОН-М», ОХС № 24/ОС-206</t>
  </si>
  <si>
    <t>Общество с ограниченной ответственностью «Иджир»</t>
  </si>
  <si>
    <t>Общество с ограниченной ответственностью «Казыр-Суг»</t>
  </si>
  <si>
    <t>Общество с ограниченной ответственностью «Саян», ОХС № 24/ОС-189</t>
  </si>
  <si>
    <t>Общество с ограниченной ответственностью «Саян», ОХС № 24/ОС-222</t>
  </si>
  <si>
    <t>Общество с ограниченной ответственностью «Спецэлектромонтаж»</t>
  </si>
  <si>
    <t>Общество с ограниченной ответственностью «Тайны Саян»</t>
  </si>
  <si>
    <t>Идринский</t>
  </si>
  <si>
    <t>Заказник «Хабыкский»</t>
  </si>
  <si>
    <t>Красноярская региональная общественная организация охотников «Убрус»</t>
  </si>
  <si>
    <t>Общедоступные охотничьи угодья, участки 1-6, 8, 1(пз)</t>
  </si>
  <si>
    <t>Идринский, Балахтинский</t>
  </si>
  <si>
    <t>Общество с ограниченной ответственностью «Урап»</t>
  </si>
  <si>
    <t>Иланский</t>
  </si>
  <si>
    <t>Общедоступные охотничьи угодья, участки 1(пз)-3(пз)</t>
  </si>
  <si>
    <t>Ирбейский</t>
  </si>
  <si>
    <t>Заказник «Тайбинский»</t>
  </si>
  <si>
    <t>Красноярская краевая общественная организация охотников «Единство»</t>
  </si>
  <si>
    <t>Общедоступные охотничьи угодья, участок 1, 1(пз)</t>
  </si>
  <si>
    <t>Общество с ограниченной ответственностью «Агульское»</t>
  </si>
  <si>
    <t>Общество с ограниченной ответственностью «Тофалар»</t>
  </si>
  <si>
    <t>Общество с ограниченной ответственностью «Енисей-Агро»</t>
  </si>
  <si>
    <t>Общество с ограниченной ответственностью «Ёрма»</t>
  </si>
  <si>
    <t>Общество с ограниченной ответственностью «Территория»</t>
  </si>
  <si>
    <t>Общество с ограниченной ответственностью «Тагул»</t>
  </si>
  <si>
    <t>Общество с ограниченной ответственностью «Тайбин»</t>
  </si>
  <si>
    <t>Общество с ограниченной ответственностью «Тегур»</t>
  </si>
  <si>
    <t>Казачинский</t>
  </si>
  <si>
    <t>Заказник «Кемский»</t>
  </si>
  <si>
    <t>Красноярская региональная общественная организация «Красноярский краевой центр развития охоты и рыболовства»</t>
  </si>
  <si>
    <t>Общедоступные охотничьи угодья, участки 3, 4 (зона охраны), 5</t>
  </si>
  <si>
    <t>Общество с ограниченной ответственностью «Охотничье хозяйство Гуран»</t>
  </si>
  <si>
    <t>Канский</t>
  </si>
  <si>
    <t>Общество с ограниченной ответственностью «Арбалет»</t>
  </si>
  <si>
    <t>Каратузский</t>
  </si>
  <si>
    <t>Заказник «Тюхтетско-Шадатский»</t>
  </si>
  <si>
    <t>Каратузская районная местная общественная организация охотников и рыболовов</t>
  </si>
  <si>
    <t>Красноярская региональная общественная организация охотников «Природа»</t>
  </si>
  <si>
    <t>Общедоступные охотничьи угодья, участки 2 и 3</t>
  </si>
  <si>
    <t>Общество с ограниченной ответственностью «РИФ»</t>
  </si>
  <si>
    <t>Кежемский</t>
  </si>
  <si>
    <t>Общедоступные охотничьи угодья, участки 10, 14</t>
  </si>
  <si>
    <t>Общественная организация районного общества охотников и рыболовов г. Кодинск</t>
  </si>
  <si>
    <t>Кежемский, Богучанский</t>
  </si>
  <si>
    <t>Общество с ограниченной ответственностью «Охотничье хозяйство Чадобец»</t>
  </si>
  <si>
    <t>Козульский</t>
  </si>
  <si>
    <t>Общедоступные охотничьи угодья, участки 1, 3</t>
  </si>
  <si>
    <t>Общество с ограниченной ответственностью «Новокозульский леспромхоз»</t>
  </si>
  <si>
    <t>Общество с ограниченной ответственностью «Союз»</t>
  </si>
  <si>
    <t>Козульский, Емельяновский</t>
  </si>
  <si>
    <t>Заказник «Больше-Кемчугский»</t>
  </si>
  <si>
    <t>Краснотуранский</t>
  </si>
  <si>
    <t>Заказник «Краснотуранский бор»</t>
  </si>
  <si>
    <t>Общество с ограниченной ответственностью «Белогорье»</t>
  </si>
  <si>
    <t>Общество с ограниченной ответственностью «100 друзей»</t>
  </si>
  <si>
    <t>Краснотуранский, Новоселовский</t>
  </si>
  <si>
    <t>Общество с ограниченной ответственностью «Русь»</t>
  </si>
  <si>
    <t>Курагинский</t>
  </si>
  <si>
    <t>Индивидуальный предприниматель Новиков Олег Геннадьевич</t>
  </si>
  <si>
    <t>Некоммерческое партнёрство охотников-промысловиков, ОХС № 24/ОС-150</t>
  </si>
  <si>
    <t>Некоммерческое партнёрство охотников-промысловиков, ОХС № 24/ОС-151</t>
  </si>
  <si>
    <t>Общедоступные охотничьи угодья, участки 1 - 7, 9 - 10</t>
  </si>
  <si>
    <t>Общество с ограниченной ответственностью «Курагинское промыслово-охотничье хозяйство», ОХС № 24/ОС-187</t>
  </si>
  <si>
    <t>Общество с ограниченной ответственностью «Курагинское промыслово-охотничье хозяйство», ОХС № 24/ОС-188</t>
  </si>
  <si>
    <t>Курагинский, Идринский</t>
  </si>
  <si>
    <t>Заказник «Сисимский»</t>
  </si>
  <si>
    <t>Манский</t>
  </si>
  <si>
    <t>Красноярская региональная общественная организация охотников «Синер»</t>
  </si>
  <si>
    <t>Местная общественная организация охотников «Заманье» Манского района</t>
  </si>
  <si>
    <t>Общедоступные охотничьи угодья, участок 4 (зона охраны)</t>
  </si>
  <si>
    <t>Манский, Балахтинский</t>
  </si>
  <si>
    <t>Манская местная районная общественная организация охотников и рыболовов</t>
  </si>
  <si>
    <t>Манский, Березовский</t>
  </si>
  <si>
    <t>Общество с ограниченной ответственностью «Сибирь Авиа»</t>
  </si>
  <si>
    <t>Минусинский</t>
  </si>
  <si>
    <t>Общество с ограниченной ответственностью «Вепрь»</t>
  </si>
  <si>
    <t>Мотыгинский</t>
  </si>
  <si>
    <t>Заказник «Машуковский»</t>
  </si>
  <si>
    <t>Заказник «Мотыгинское многоостровье»</t>
  </si>
  <si>
    <t>Заказник «Огнянский»</t>
  </si>
  <si>
    <t>Заказник «Река Татарка»</t>
  </si>
  <si>
    <t>Общество с ограниченной ответственностью «Лесные машины», ОХС № 24/ОС-236</t>
  </si>
  <si>
    <t>Общество с ограниченной ответственностью «Лесные машины», ОХС № 24/ОС-243</t>
  </si>
  <si>
    <t>Общество с ограниченной ответственностью «Медведь», ОХС № 24/ОС-165</t>
  </si>
  <si>
    <t>Общество с ограниченной ответственностью «Медведь», ОХС № 24/ОС-166</t>
  </si>
  <si>
    <t>Общество с ограниченной ответственностью «Медведь», ОХС № 24/ОС-167</t>
  </si>
  <si>
    <t>Общество с ограниченной ответственностью «Медведь», ОХС № 24/ОС-168</t>
  </si>
  <si>
    <t>Общество с ограниченной ответственностью «Топливная Компания «Ресурс»</t>
  </si>
  <si>
    <t>Назаровский</t>
  </si>
  <si>
    <t>Заказник «Березовая дубрава»</t>
  </si>
  <si>
    <t>Общедоступные охотничьи угодья, участки 4 и 5</t>
  </si>
  <si>
    <t>Нижнеингашский</t>
  </si>
  <si>
    <t>Ассоциация Иланских Лесопромышленников и Охотников, 24/ОС-181</t>
  </si>
  <si>
    <t>Ассоциация Иланских Лесопромышленников и Охотников, 24/ОС-191</t>
  </si>
  <si>
    <t>Индивидуальный предприниматель Пугачев Вячеслав Степанович</t>
  </si>
  <si>
    <t>Нижнеингашская районная общественная организация «Нижнеингашские любители спортивной охоты» ОХС № 24/ОС-38</t>
  </si>
  <si>
    <t>Нижнеингашская районная общественная организация «Нижнеингашские любители спортивной охоты» ОХС № 24/ОС-199</t>
  </si>
  <si>
    <t>Общество с ограниченной ответственностью «ПРОМЛЕСТОРГ»</t>
  </si>
  <si>
    <t>Общество с ограниченной ответственностью «Эко-ресурс» ОХС № 24/ОС-66</t>
  </si>
  <si>
    <t>Общество с ограниченной ответственностью «Эко-ресурс» ОХС № 24/ОС-67</t>
  </si>
  <si>
    <t>Новосёловский</t>
  </si>
  <si>
    <t>Заказник «Убейско-Салбинский»</t>
  </si>
  <si>
    <t>Общество с ограниченной ответственностью «Кашпай»</t>
  </si>
  <si>
    <t>Общество с ограниченной ответственностью «Охота Рыбалка Сибири»</t>
  </si>
  <si>
    <t>Общество с ограниченной ответственностью «Фарт»</t>
  </si>
  <si>
    <t>Памятник природы «Анашинский бор»</t>
  </si>
  <si>
    <t>Партизанский</t>
  </si>
  <si>
    <t>Индивидуальный предприниматель Персман Виктор Энделевич</t>
  </si>
  <si>
    <t>Общество с ограниченной ответственностью «Альф Красноярск»</t>
  </si>
  <si>
    <t>Общество с ограниченной ответственностью «АНТЕЙ»</t>
  </si>
  <si>
    <t>Общество с ограниченной ответственностью «Пента-Е»</t>
  </si>
  <si>
    <t>Общество с ограниченной ответственностью Региональный Охотничий Клуб «Сорокополье»</t>
  </si>
  <si>
    <t>Общество с ограниченной ответственностью фирма «Рэгги», ОХС № 24/ОС-87</t>
  </si>
  <si>
    <t>Потребительское общество «АНГУЛ»</t>
  </si>
  <si>
    <t>Партизанский, Манский</t>
  </si>
  <si>
    <t>Партизанский, Саянский</t>
  </si>
  <si>
    <t>Пировский</t>
  </si>
  <si>
    <t>Индивидуальный предприниматель Шевлякова Ольга Евгеньевна (ранее Шевляков Евгений Александрович)</t>
  </si>
  <si>
    <t>Общедоступные охотничьи угодья, участки 5, 7, 9</t>
  </si>
  <si>
    <t>Некоммерческое партнерство охотников и рыболовов «Забава», ОХС № 24/ОС-37</t>
  </si>
  <si>
    <t>Общество с ограниченной ответственностью «Красресурс и К»</t>
  </si>
  <si>
    <t>Рыбинский</t>
  </si>
  <si>
    <t>Общественная организация городское общество охотников и рыболовов г.Зеленогорска</t>
  </si>
  <si>
    <t>Саянский</t>
  </si>
  <si>
    <t>Индивидуальный предприниматель Орлов Максим Вадимович</t>
  </si>
  <si>
    <t>Общедоступные охотничьи угодья, участок 6</t>
  </si>
  <si>
    <t>Общество с ограниченной ответственностью «АВЕРС»</t>
  </si>
  <si>
    <t>Общество с ограниченной ответственностью «Белогория»</t>
  </si>
  <si>
    <t>Общество с ограниченной ответственностью «Кальта»</t>
  </si>
  <si>
    <t>Общество с ограниченной ответственностью «ОХОТУГОДЬЯ.КРСК»</t>
  </si>
  <si>
    <t>Общество с ограниченной ответственностью «Саян»</t>
  </si>
  <si>
    <t>Общество с ограниченной ответственностью «Тугач»</t>
  </si>
  <si>
    <t>Региональная общественная организация охотников «Кан» Красноярского края</t>
  </si>
  <si>
    <t>Северо-Енисейский</t>
  </si>
  <si>
    <t>Индивидуальный предприниматель Бабешко Андрей Юрьевич</t>
  </si>
  <si>
    <t>Индивидуальный предприниматель Жираков Сергей Александрович</t>
  </si>
  <si>
    <t>Индивидуальный предприниматель Исмагилов Халиль Ширеевич</t>
  </si>
  <si>
    <t>Индивидуальный предприниматель Накрохин Александр Сергеевич</t>
  </si>
  <si>
    <t>Индивидуальный предприниматель Новоселов Николай Николаевич</t>
  </si>
  <si>
    <t>Индивидуальный предприниматель Подоляк Андрей Васильевич</t>
  </si>
  <si>
    <t>Общество с ограниченной ответственностью «Охотничье-промысловое хозяйство Север»</t>
  </si>
  <si>
    <t>Общество с ограниченной ответственностью фирма «Вершина»</t>
  </si>
  <si>
    <t>Сухобузимский</t>
  </si>
  <si>
    <t xml:space="preserve">Заказник «Саратовское болото» </t>
  </si>
  <si>
    <t>Общедоступные охотничьи угодья, участок 2</t>
  </si>
  <si>
    <t>Местная городская общественная организация спортивное охотничье и рыболовное общество г. Железногорска</t>
  </si>
  <si>
    <t xml:space="preserve">Таймырский Долгано-Ненецкий </t>
  </si>
  <si>
    <t>Индивидуальный предприниматель Беляев Александр Константинович</t>
  </si>
  <si>
    <t>Индивидуальный предприниматель Козак Николай Викторович</t>
  </si>
  <si>
    <t>Индивидуальный предприниматель Ляуман Константин Сергеевич</t>
  </si>
  <si>
    <t>Индивидуальный предприниматель Малах Татьяна Геннадьевна</t>
  </si>
  <si>
    <t>Индивидуальный предприниматель Петрова Светлана Ивановна</t>
  </si>
  <si>
    <t>Индивидуальный предприниматель Поротов Олег Владимирович</t>
  </si>
  <si>
    <t>Общедоступные охотничьи угодья, бассейн реки Пясина, реки Дудыпта</t>
  </si>
  <si>
    <t>Общедоступные охотничьи угодья, бассейн реки Енисей, реки Дудинка (острова Леонтьевские, Песчаный)</t>
  </si>
  <si>
    <t xml:space="preserve">Общедоступные охотничьи угодья, бассейн реки Хатанга </t>
  </si>
  <si>
    <t>Общедоступные охотничьи угодья, бассейн озера Мелкое, реки Чопко, 
озера Собачье</t>
  </si>
  <si>
    <t>Общество с ограниченной ответственностью «Котуй»</t>
  </si>
  <si>
    <t>Семейно-родовая община коренных малочисленных народов Севера-долган "Эрэбил" (Надежда)</t>
  </si>
  <si>
    <t>Тасеевский</t>
  </si>
  <si>
    <t>Общество с ограниченной ответственностью «Белисказ»</t>
  </si>
  <si>
    <t>Общество с ограниченной ответственностью «Велес»</t>
  </si>
  <si>
    <t>Общество с ограниченной ответственностью «Лидер»</t>
  </si>
  <si>
    <t>Общество с ограниченной ответственностью «Сапсан»</t>
  </si>
  <si>
    <t>Общество с ограниченной ответственностью «Север»</t>
  </si>
  <si>
    <t>Общество с ограниченной ответственностью «Сутяга»</t>
  </si>
  <si>
    <t>Тасеевский, Абанский, Мотыгинский</t>
  </si>
  <si>
    <t>Туруханский</t>
  </si>
  <si>
    <t>Заказник «Туруханский»</t>
  </si>
  <si>
    <t xml:space="preserve">Некоммерческое партнерство «Туруханское промысловое хозяйство» </t>
  </si>
  <si>
    <t>Общество с ограниченной ответственностью «Берег»</t>
  </si>
  <si>
    <t>Общество с ограниченной ответственностью «ЛиСК»</t>
  </si>
  <si>
    <t>Общество с ограниченной ответственностью «Рыбхоз»</t>
  </si>
  <si>
    <t>Общество с ограниченной ответственностью «Сибирская пушная компания»</t>
  </si>
  <si>
    <t>Тюхтетский</t>
  </si>
  <si>
    <t>Заказник «Чулымский»</t>
  </si>
  <si>
    <t>Общество с ограниченной ответственностью "Межгород" (ИП Исакова ранее)</t>
  </si>
  <si>
    <t>Общедоступные охотничьи угодья, участки 1, 2, 1(пз), 6</t>
  </si>
  <si>
    <t>Общество с ограниченной ответственностью «Аксет»</t>
  </si>
  <si>
    <t>Общество с ограниченной ответственностью «Заповедное»</t>
  </si>
  <si>
    <t>Общество с ограниченной ответственностью «ЛесПромСтрой»</t>
  </si>
  <si>
    <t>Общество с ограниченной ответственностью «Модуль-Б»</t>
  </si>
  <si>
    <t>Общество с ограниченной ответственностью «Николаевка»</t>
  </si>
  <si>
    <t>Общество с ограниченной ответственностью «КрасЭкоНадзор»</t>
  </si>
  <si>
    <t>Общество с ограниченной ответственностью «Форест»</t>
  </si>
  <si>
    <t>Тюхтетский, Бирилюсский</t>
  </si>
  <si>
    <t>Заказник «Кандатский»</t>
  </si>
  <si>
    <t>Ужурский</t>
  </si>
  <si>
    <t>Заказник «Салбат»</t>
  </si>
  <si>
    <t>Местная общественная организация «Общество охотников и рыбаков по Ужурскому району»</t>
  </si>
  <si>
    <t>Ужурский, Назаровский, Балахтинский</t>
  </si>
  <si>
    <t>Заказник «Солгонский кряж»</t>
  </si>
  <si>
    <t>Уярский</t>
  </si>
  <si>
    <t>Шарыповский</t>
  </si>
  <si>
    <t>Заказник «Березовский»</t>
  </si>
  <si>
    <t>Общедоступные охотничьи угодья, участок 4</t>
  </si>
  <si>
    <t>Общество с ограниченной ответственностью «СолДан»</t>
  </si>
  <si>
    <t>Общество с ограниченной ответственностью «Фортуна Плюс»</t>
  </si>
  <si>
    <t>Региональная общественная организация охотников и рыболовов Шарыповского, Ужурского, Назаровского, Новоселовского районов, ОХС № 24/ОС-85</t>
  </si>
  <si>
    <t>Региональная общественная организация охотников и рыболовов Шарыповского, Ужурского, Назаровского, Новоселовского районов, ОХС № 24/ОС-89</t>
  </si>
  <si>
    <t>Шушенский</t>
  </si>
  <si>
    <t>Индивидуальный предприниматель Ярыгина Кристина Сергеевна, в т.ч. заказник «Большая Пашкина»</t>
  </si>
  <si>
    <t>Местная общественная организация охотников и рыболовов Шушенского района</t>
  </si>
  <si>
    <t>Эвенкийский</t>
  </si>
  <si>
    <t>Индивидуальный предприниматель Бетту Казара Васильевна</t>
  </si>
  <si>
    <t>Индивидуальный предприниматель Ботулу Алексей Капитонович</t>
  </si>
  <si>
    <t>СРО КМНС "Майгунда" (Ленковый) (ранее индивидуальный предприниматель Боягир Владимир Сергеевич)</t>
  </si>
  <si>
    <t>Общество с ограниченной ответственностью «Компания Эвенкия» (ранее - индивидуальный предприниматель Греб Виктор Викторович)</t>
  </si>
  <si>
    <t>Индивидуальный предприниматель Гургугир Алексей Павлович</t>
  </si>
  <si>
    <t>Индивидуальный предприниматель Донцов Эдуард Николаевич № 489</t>
  </si>
  <si>
    <t>Индивидуальный предприниматель Донцов Эдуард Николаевич</t>
  </si>
  <si>
    <t>Индивидуальный предприниматель Кузнецов Михаил Иванович</t>
  </si>
  <si>
    <t>Индивидуальный предприниматель Леончиков Андрей Александрович, урочище Котуй</t>
  </si>
  <si>
    <t>Индивидуальный предприниматель Леончиков Андрей Александрович, урочище Таймура</t>
  </si>
  <si>
    <t>Индивидуальный предприниматель Львов Алексей Вячеславович</t>
  </si>
  <si>
    <t>Индивидуальный предприниматель Осогосток Василий Саввич</t>
  </si>
  <si>
    <t>Индивидуальный предприниматель Пересыпкин Денис Николаевич</t>
  </si>
  <si>
    <t>Индивидуальный предприниматель Пересыпкин Николай Владимирович</t>
  </si>
  <si>
    <t>Семейная (родовая) община коренных малочисленных народов Севера «Коль» (Подкаменная Тунгуска) (ранее - ндивидуальный предприниматель Тыганов Иван Иванович)</t>
  </si>
  <si>
    <t>Семейная (родовая) община коренных малочисленных народов Севера "Холокит" (Вверх) (ранее - индивидуальный предприниматель Удыгир Вячеслав Арсентьевич)</t>
  </si>
  <si>
    <t>Индивидуальный предприниматель Усольцев Михаил Дмитриевич</t>
  </si>
  <si>
    <t>Индивидуальный предприниматель Эспек Антон Васильевич</t>
  </si>
  <si>
    <t>Индивидуальный предприниматель Ялогир Станислав Юрьевич</t>
  </si>
  <si>
    <t>Краевое государственное бюджетное профессиональное образовательное учреждение «Эвенкийский многопрофильный техникум»</t>
  </si>
  <si>
    <t>Муниципальное предприятие Эвенкийского муниципального района оленеводческо-племенное хозяйство «Суриндинский»</t>
  </si>
  <si>
    <t>Общедоступные охотничьи угодья (Байкитская ПЗ), участки 6, 11, 14, 15, 22, 5(пз)</t>
  </si>
  <si>
    <t>Общедоступные охотничьи угодья (Тунгусско-Чунская ПЗ), участки 3 (южная часть), 23, 24, 7(пз)-11(пз)</t>
  </si>
  <si>
    <t>Общедоступные охотничьи угодья (Илимпийская промысловая зона)</t>
  </si>
  <si>
    <t>Местная общественная организация «Куюмбинское общество охотников» Эвенкийского муниципального района</t>
  </si>
  <si>
    <t>Общество с ограниченной ответственностью «Завет»</t>
  </si>
  <si>
    <t>Общество с ограниченной ответственностью «Компания Эвенкия»</t>
  </si>
  <si>
    <t>Общество с ограниченной ответственностью «Крайсеверпром+»</t>
  </si>
  <si>
    <t>Общество с ограниченной ответственностью «Красноярский центр строительства»</t>
  </si>
  <si>
    <t>Общество с ограниченной ответственностью «Компания Эвенкия» (ранее - общество с ограниченной ответственностью «Орлан»)</t>
  </si>
  <si>
    <t>Общество с ограниченной ответственностью «Региональная промысловая компания», ОХС № 84</t>
  </si>
  <si>
    <t>Общество с ограниченной ответственностью «Региональная промысловая компания», ОХС № 277</t>
  </si>
  <si>
    <t>Общество с ограниченной ответственностью «Регион-Сибирь»</t>
  </si>
  <si>
    <t>Общество с ограниченной ответственностью «Сибирская пушная компания», ОХС № 491</t>
  </si>
  <si>
    <t>Общество с ограниченной ответственностью «Сибирская пушная компания», ОХС № 300</t>
  </si>
  <si>
    <t>Общество с ограниченной ответственностью «Сибирская пушная компания», ОХС № 178</t>
  </si>
  <si>
    <t>Общество с ограниченной ответственностью «Тайга»</t>
  </si>
  <si>
    <t>Общество с ограниченной ответственностью «Таймура+»</t>
  </si>
  <si>
    <t>Община коренных малочисленных народов Севера «Бергима»</t>
  </si>
  <si>
    <t>Потребительское охотничье общество «Ванаварское», ОХС № 89</t>
  </si>
  <si>
    <t>Потребительское охотничье общество «Ванаварское», ОХС № 90</t>
  </si>
  <si>
    <t>Потребительское охотничье общество «Ванаварское», ОХС № 297</t>
  </si>
  <si>
    <t>Родовая община коренных малочисленных народов Севера «Горбылек»</t>
  </si>
  <si>
    <t>Родовая община коренных малочисленных народов Севера «Колды»</t>
  </si>
  <si>
    <t>Семейная (родовая) община коренных малочисленных народов Севера (эвенков) «Наракан» (Бык)</t>
  </si>
  <si>
    <t>Семейная (родовая) община коренных малочисленных народов Севера «Бат» (Медведь)</t>
  </si>
  <si>
    <t>Семейная (родовая) община коренных малочисленных народов Севера «Буварик» (Быстрая речка)</t>
  </si>
  <si>
    <t>Семейная (родовая) община коренных малочисленных народов Севера «Катанга» (Твердый)</t>
  </si>
  <si>
    <t>Семейная (родовая) община коренных малочисленных народов Севера «Кунноир» (Взывающий)</t>
  </si>
  <si>
    <t>Семейная (родовая) община коренных малочисленных народов Севера «Кэргэн» (Семья)</t>
  </si>
  <si>
    <t>Семейная (родовая) община коренных малочисленных народов Севера «Мадра» (Чуткая)</t>
  </si>
  <si>
    <t>Семейная (родовая) община коренных малочисленных народов Севера «Онега» (Мерцающее озеро)</t>
  </si>
  <si>
    <t>Семейная (родовая) община коренных малочисленных народов Севера «Сулимкай» (Красная гора)</t>
  </si>
  <si>
    <t>Семейная (родовая) община коренных малочисленных народов Севера «Сумдяк» (Тающий снег)</t>
  </si>
  <si>
    <t>Семейная (родовая) община коренных малочисленных народов Севера «Таимба» (Кузница)</t>
  </si>
  <si>
    <t>Семейная (родовая) община коренных малочисленных народов Севера «Учами» (Верховой олень)</t>
  </si>
  <si>
    <t>Семейная (родовая) община коренных малочисленных народов Севера «Ямбукан» (Полноводный)</t>
  </si>
  <si>
    <t>Семейная (родовая) община малочисленных народов Севера «Орончакан», урочище Ейка</t>
  </si>
  <si>
    <t>Семейная (родовая) община малочисленных народов Севера «Орончакан», урочище Ириткангна</t>
  </si>
  <si>
    <t>Семейная (родовая) община малочисленных народов Севера «Орончакан», урочище Котуйкан</t>
  </si>
  <si>
    <t>Семейная община «Уркэ»</t>
  </si>
  <si>
    <t>Семейная община коренных малочисленных народов Севера «Аява» (Любимая)</t>
  </si>
  <si>
    <t>Семейно (родовая) община коренных малочисленных народов Севера «Верхняя Чунка»</t>
  </si>
  <si>
    <t>Семейно (родовая) община коренных малочисленных народов Севера «Кукшида»</t>
  </si>
  <si>
    <t>Семейно-родовая община «Бирая»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</si>
</sst>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b/>
      <strike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6" fillId="0" borderId="0"/>
    <xf numFmtId="0" fontId="8" fillId="0" borderId="0"/>
    <xf numFmtId="0" fontId="11" fillId="0" borderId="0"/>
    <xf numFmtId="0" fontId="19" fillId="0" borderId="0"/>
    <xf numFmtId="0" fontId="1" fillId="0" borderId="0"/>
  </cellStyleXfs>
  <cellXfs count="178">
    <xf numFmtId="0" fontId="0" fillId="0" borderId="0" xfId="0"/>
    <xf numFmtId="0" fontId="2" fillId="0" borderId="0" xfId="1"/>
    <xf numFmtId="164" fontId="2" fillId="0" borderId="0" xfId="1" applyNumberFormat="1" applyAlignment="1">
      <alignment horizontal="right"/>
    </xf>
    <xf numFmtId="0" fontId="2" fillId="0" borderId="0" xfId="1" applyAlignment="1">
      <alignment horizontal="right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65" fontId="5" fillId="0" borderId="0" xfId="2" applyNumberFormat="1" applyFont="1" applyAlignment="1">
      <alignment horizontal="right" vertical="center"/>
    </xf>
    <xf numFmtId="2" fontId="5" fillId="0" borderId="0" xfId="2" applyNumberFormat="1" applyFont="1" applyAlignment="1">
      <alignment horizontal="right" vertical="center"/>
    </xf>
    <xf numFmtId="1" fontId="5" fillId="0" borderId="0" xfId="2" applyNumberFormat="1" applyFont="1" applyAlignment="1">
      <alignment horizontal="right" vertical="center"/>
    </xf>
    <xf numFmtId="1" fontId="4" fillId="0" borderId="0" xfId="2" applyNumberFormat="1" applyFont="1" applyAlignment="1">
      <alignment horizontal="right" vertical="center"/>
    </xf>
    <xf numFmtId="10" fontId="4" fillId="0" borderId="0" xfId="2" applyNumberFormat="1" applyFont="1" applyAlignment="1">
      <alignment horizontal="right" vertical="center"/>
    </xf>
    <xf numFmtId="0" fontId="5" fillId="0" borderId="0" xfId="2" applyFont="1"/>
    <xf numFmtId="164" fontId="5" fillId="0" borderId="0" xfId="2" applyNumberFormat="1" applyFont="1" applyAlignment="1">
      <alignment horizontal="right"/>
    </xf>
    <xf numFmtId="0" fontId="5" fillId="0" borderId="0" xfId="2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164" fontId="5" fillId="0" borderId="0" xfId="3" applyNumberFormat="1" applyFont="1" applyAlignment="1">
      <alignment horizontal="right" vertical="center"/>
    </xf>
    <xf numFmtId="1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right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center" vertical="center" wrapText="1"/>
    </xf>
    <xf numFmtId="2" fontId="4" fillId="0" borderId="4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 wrapText="1"/>
    </xf>
    <xf numFmtId="1" fontId="4" fillId="0" borderId="5" xfId="2" applyNumberFormat="1" applyFont="1" applyBorder="1" applyAlignment="1">
      <alignment horizontal="center" vertical="center" textRotation="90" wrapText="1"/>
    </xf>
    <xf numFmtId="2" fontId="4" fillId="0" borderId="5" xfId="2" applyNumberFormat="1" applyFont="1" applyBorder="1" applyAlignment="1">
      <alignment horizontal="center" vertical="center" textRotation="90" wrapText="1"/>
    </xf>
    <xf numFmtId="165" fontId="4" fillId="0" borderId="5" xfId="2" applyNumberFormat="1" applyFont="1" applyBorder="1" applyAlignment="1">
      <alignment horizontal="center" vertical="center" textRotation="90" wrapText="1"/>
    </xf>
    <xf numFmtId="10" fontId="4" fillId="0" borderId="7" xfId="2" applyNumberFormat="1" applyFont="1" applyBorder="1" applyAlignment="1">
      <alignment horizontal="center" vertical="center" textRotation="90" wrapText="1"/>
    </xf>
    <xf numFmtId="10" fontId="4" fillId="0" borderId="8" xfId="2" applyNumberFormat="1" applyFont="1" applyBorder="1" applyAlignment="1">
      <alignment horizontal="center" vertical="center" textRotation="90" wrapText="1"/>
    </xf>
    <xf numFmtId="0" fontId="4" fillId="0" borderId="6" xfId="2" applyFont="1" applyBorder="1" applyAlignment="1">
      <alignment horizontal="center" vertical="center"/>
    </xf>
    <xf numFmtId="0" fontId="4" fillId="0" borderId="9" xfId="1" applyFont="1" applyBorder="1" applyAlignment="1">
      <alignment wrapText="1"/>
    </xf>
    <xf numFmtId="0" fontId="4" fillId="0" borderId="6" xfId="1" applyFont="1" applyBorder="1" applyAlignment="1">
      <alignment wrapText="1"/>
    </xf>
    <xf numFmtId="164" fontId="4" fillId="0" borderId="6" xfId="3" applyNumberFormat="1" applyFont="1" applyBorder="1" applyAlignment="1">
      <alignment horizontal="right"/>
    </xf>
    <xf numFmtId="1" fontId="4" fillId="0" borderId="6" xfId="3" applyNumberFormat="1" applyFont="1" applyBorder="1" applyAlignment="1">
      <alignment horizontal="right" vertical="center"/>
    </xf>
    <xf numFmtId="1" fontId="4" fillId="0" borderId="10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164" fontId="4" fillId="0" borderId="6" xfId="3" applyNumberFormat="1" applyFont="1" applyBorder="1" applyAlignment="1">
      <alignment horizontal="right" vertical="center"/>
    </xf>
    <xf numFmtId="0" fontId="4" fillId="0" borderId="6" xfId="3" applyFont="1" applyBorder="1" applyAlignment="1">
      <alignment wrapText="1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wrapText="1"/>
    </xf>
    <xf numFmtId="0" fontId="4" fillId="0" borderId="0" xfId="3" applyFont="1" applyAlignment="1">
      <alignment horizontal="left" wrapText="1"/>
    </xf>
    <xf numFmtId="0" fontId="9" fillId="0" borderId="0" xfId="4" applyFont="1"/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164" fontId="4" fillId="0" borderId="1" xfId="3" applyNumberFormat="1" applyFont="1" applyBorder="1" applyAlignment="1">
      <alignment horizontal="right"/>
    </xf>
    <xf numFmtId="1" fontId="4" fillId="0" borderId="1" xfId="3" applyNumberFormat="1" applyFont="1" applyBorder="1" applyAlignment="1">
      <alignment horizontal="right" vertical="center"/>
    </xf>
    <xf numFmtId="1" fontId="4" fillId="0" borderId="2" xfId="3" applyNumberFormat="1" applyFont="1" applyBorder="1" applyAlignment="1">
      <alignment horizontal="right" vertical="center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left" vertical="top"/>
    </xf>
    <xf numFmtId="164" fontId="9" fillId="0" borderId="0" xfId="4" applyNumberFormat="1" applyFont="1" applyAlignment="1">
      <alignment horizontal="right"/>
    </xf>
    <xf numFmtId="0" fontId="9" fillId="0" borderId="0" xfId="4" applyFont="1" applyAlignment="1">
      <alignment horizontal="right" vertical="center" wrapText="1"/>
    </xf>
    <xf numFmtId="0" fontId="9" fillId="0" borderId="0" xfId="4" applyFont="1" applyAlignment="1">
      <alignment horizontal="right" vertical="center"/>
    </xf>
    <xf numFmtId="1" fontId="11" fillId="0" borderId="0" xfId="5" applyNumberFormat="1" applyAlignment="1">
      <alignment horizontal="right" vertical="center"/>
    </xf>
    <xf numFmtId="0" fontId="11" fillId="0" borderId="0" xfId="5" applyAlignment="1">
      <alignment horizontal="right" vertical="center"/>
    </xf>
    <xf numFmtId="0" fontId="10" fillId="0" borderId="0" xfId="4" applyFont="1"/>
    <xf numFmtId="14" fontId="9" fillId="0" borderId="0" xfId="4" applyNumberFormat="1" applyFont="1" applyAlignment="1">
      <alignment horizontal="right" vertical="center"/>
    </xf>
    <xf numFmtId="14" fontId="9" fillId="0" borderId="0" xfId="4" applyNumberFormat="1" applyFont="1" applyAlignment="1">
      <alignment horizontal="right" vertical="center"/>
    </xf>
    <xf numFmtId="0" fontId="12" fillId="0" borderId="0" xfId="5" applyFont="1" applyAlignment="1">
      <alignment vertical="center" wrapText="1"/>
    </xf>
    <xf numFmtId="0" fontId="13" fillId="0" borderId="0" xfId="5" applyFont="1" applyAlignment="1">
      <alignment vertical="center"/>
    </xf>
    <xf numFmtId="0" fontId="14" fillId="0" borderId="0" xfId="5" applyFont="1" applyAlignment="1">
      <alignment horizontal="right" vertical="center" wrapText="1"/>
    </xf>
    <xf numFmtId="0" fontId="5" fillId="0" borderId="0" xfId="4" applyFont="1" applyAlignment="1">
      <alignment vertical="center"/>
    </xf>
    <xf numFmtId="0" fontId="15" fillId="0" borderId="0" xfId="5" applyFont="1" applyAlignment="1">
      <alignment vertical="center"/>
    </xf>
    <xf numFmtId="0" fontId="11" fillId="0" borderId="0" xfId="5" applyAlignment="1">
      <alignment vertical="center"/>
    </xf>
    <xf numFmtId="0" fontId="9" fillId="0" borderId="0" xfId="4" applyFont="1" applyAlignment="1">
      <alignment horizontal="center"/>
    </xf>
    <xf numFmtId="0" fontId="16" fillId="0" borderId="0" xfId="4" applyFont="1"/>
    <xf numFmtId="0" fontId="16" fillId="0" borderId="0" xfId="4" applyFont="1" applyAlignment="1">
      <alignment horizontal="left"/>
    </xf>
    <xf numFmtId="0" fontId="15" fillId="0" borderId="0" xfId="5" applyFont="1" applyAlignment="1">
      <alignment horizontal="left" vertical="center"/>
    </xf>
    <xf numFmtId="0" fontId="11" fillId="0" borderId="0" xfId="5" applyAlignment="1">
      <alignment horizontal="left" vertical="center"/>
    </xf>
    <xf numFmtId="0" fontId="14" fillId="0" borderId="6" xfId="5" applyFont="1" applyBorder="1" applyAlignment="1">
      <alignment vertical="center" wrapText="1"/>
    </xf>
    <xf numFmtId="0" fontId="14" fillId="0" borderId="1" xfId="5" applyFont="1" applyBorder="1" applyAlignment="1">
      <alignment vertical="center" wrapText="1"/>
    </xf>
    <xf numFmtId="0" fontId="14" fillId="0" borderId="6" xfId="5" applyFont="1" applyBorder="1" applyAlignment="1">
      <alignment horizontal="center" vertical="center"/>
    </xf>
    <xf numFmtId="1" fontId="14" fillId="0" borderId="6" xfId="5" applyNumberFormat="1" applyFont="1" applyBorder="1" applyAlignment="1">
      <alignment horizontal="center" vertical="center"/>
    </xf>
    <xf numFmtId="1" fontId="14" fillId="0" borderId="10" xfId="5" applyNumberFormat="1" applyFont="1" applyBorder="1" applyAlignment="1">
      <alignment horizontal="center" vertical="center"/>
    </xf>
    <xf numFmtId="0" fontId="11" fillId="0" borderId="0" xfId="5"/>
    <xf numFmtId="0" fontId="4" fillId="0" borderId="6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1" fontId="4" fillId="0" borderId="6" xfId="5" applyNumberFormat="1" applyFont="1" applyBorder="1" applyAlignment="1">
      <alignment horizontal="center" vertical="center"/>
    </xf>
    <xf numFmtId="1" fontId="4" fillId="0" borderId="10" xfId="5" applyNumberFormat="1" applyFont="1" applyBorder="1" applyAlignment="1">
      <alignment horizontal="center" vertical="center"/>
    </xf>
    <xf numFmtId="0" fontId="17" fillId="0" borderId="0" xfId="5" applyFont="1"/>
    <xf numFmtId="0" fontId="14" fillId="0" borderId="6" xfId="5" applyFont="1" applyBorder="1" applyAlignment="1">
      <alignment horizontal="left" vertical="center" wrapText="1"/>
    </xf>
    <xf numFmtId="0" fontId="14" fillId="0" borderId="6" xfId="5" applyFont="1" applyBorder="1" applyAlignment="1">
      <alignment horizontal="right" vertical="center"/>
    </xf>
    <xf numFmtId="1" fontId="14" fillId="0" borderId="6" xfId="5" applyNumberFormat="1" applyFont="1" applyBorder="1" applyAlignment="1">
      <alignment horizontal="right" vertical="center"/>
    </xf>
    <xf numFmtId="1" fontId="14" fillId="0" borderId="10" xfId="5" applyNumberFormat="1" applyFont="1" applyBorder="1" applyAlignment="1">
      <alignment horizontal="right" vertical="center"/>
    </xf>
    <xf numFmtId="0" fontId="14" fillId="0" borderId="10" xfId="5" applyFont="1" applyBorder="1" applyAlignment="1">
      <alignment horizontal="right" vertical="center"/>
    </xf>
    <xf numFmtId="1" fontId="14" fillId="0" borderId="6" xfId="5" applyNumberFormat="1" applyFont="1" applyBorder="1"/>
    <xf numFmtId="1" fontId="14" fillId="0" borderId="10" xfId="5" applyNumberFormat="1" applyFont="1" applyBorder="1"/>
    <xf numFmtId="0" fontId="18" fillId="0" borderId="0" xfId="5" applyFont="1"/>
    <xf numFmtId="0" fontId="14" fillId="0" borderId="0" xfId="5" applyFont="1"/>
    <xf numFmtId="1" fontId="14" fillId="0" borderId="0" xfId="5" applyNumberFormat="1" applyFont="1"/>
    <xf numFmtId="1" fontId="11" fillId="0" borderId="0" xfId="5" applyNumberFormat="1"/>
    <xf numFmtId="1" fontId="18" fillId="0" borderId="0" xfId="5" applyNumberFormat="1" applyFont="1"/>
    <xf numFmtId="0" fontId="9" fillId="0" borderId="0" xfId="4" applyFont="1" applyAlignment="1">
      <alignment horizontal="center" vertical="top"/>
    </xf>
    <xf numFmtId="0" fontId="9" fillId="0" borderId="0" xfId="4" applyFont="1" applyAlignment="1">
      <alignment horizontal="left"/>
    </xf>
    <xf numFmtId="0" fontId="9" fillId="0" borderId="0" xfId="4" applyFont="1" applyAlignment="1">
      <alignment wrapText="1"/>
    </xf>
    <xf numFmtId="0" fontId="9" fillId="0" borderId="11" xfId="4" applyFont="1" applyBorder="1"/>
    <xf numFmtId="0" fontId="9" fillId="0" borderId="0" xfId="4" applyFont="1" applyAlignment="1">
      <alignment horizontal="center" wrapText="1"/>
    </xf>
    <xf numFmtId="14" fontId="9" fillId="0" borderId="0" xfId="4" applyNumberFormat="1" applyFont="1" applyAlignment="1">
      <alignment horizontal="center"/>
    </xf>
    <xf numFmtId="14" fontId="9" fillId="0" borderId="0" xfId="4" applyNumberFormat="1" applyFont="1"/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vertical="center"/>
    </xf>
    <xf numFmtId="2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1" fontId="4" fillId="0" borderId="0" xfId="1" applyNumberFormat="1" applyFont="1" applyAlignment="1">
      <alignment horizontal="right" vertical="center"/>
    </xf>
    <xf numFmtId="10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0" fontId="4" fillId="0" borderId="0" xfId="3" applyFont="1"/>
    <xf numFmtId="0" fontId="4" fillId="0" borderId="0" xfId="3" applyFont="1" applyAlignment="1">
      <alignment wrapText="1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5" fillId="0" borderId="0" xfId="6" applyFont="1" applyAlignment="1">
      <alignment horizontal="right"/>
    </xf>
    <xf numFmtId="0" fontId="6" fillId="0" borderId="0" xfId="3"/>
    <xf numFmtId="0" fontId="18" fillId="0" borderId="0" xfId="6" applyFont="1"/>
    <xf numFmtId="0" fontId="5" fillId="0" borderId="0" xfId="6" applyFont="1" applyAlignment="1">
      <alignment horizontal="center"/>
    </xf>
    <xf numFmtId="2" fontId="5" fillId="0" borderId="0" xfId="6" applyNumberFormat="1" applyFont="1" applyAlignment="1">
      <alignment horizontal="right" vertical="center"/>
    </xf>
    <xf numFmtId="10" fontId="4" fillId="0" borderId="0" xfId="6" applyNumberFormat="1" applyFont="1" applyAlignment="1">
      <alignment horizontal="right" vertical="center"/>
    </xf>
    <xf numFmtId="10" fontId="4" fillId="0" borderId="0" xfId="6" applyNumberFormat="1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4" fillId="0" borderId="6" xfId="6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10" fontId="4" fillId="0" borderId="1" xfId="6" applyNumberFormat="1" applyFont="1" applyBorder="1" applyAlignment="1">
      <alignment horizontal="center" vertical="center" textRotation="90" wrapText="1"/>
    </xf>
    <xf numFmtId="0" fontId="4" fillId="0" borderId="0" xfId="6" applyFont="1" applyAlignment="1">
      <alignment horizontal="center" vertical="center" wrapText="1"/>
    </xf>
    <xf numFmtId="0" fontId="19" fillId="0" borderId="0" xfId="6"/>
    <xf numFmtId="0" fontId="4" fillId="0" borderId="6" xfId="6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20" fillId="0" borderId="6" xfId="6" applyFont="1" applyBorder="1" applyAlignment="1">
      <alignment wrapText="1"/>
    </xf>
    <xf numFmtId="1" fontId="7" fillId="0" borderId="6" xfId="7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/>
    </xf>
    <xf numFmtId="164" fontId="5" fillId="0" borderId="6" xfId="3" applyNumberFormat="1" applyFont="1" applyBorder="1" applyAlignment="1">
      <alignment horizontal="center"/>
    </xf>
    <xf numFmtId="1" fontId="4" fillId="0" borderId="6" xfId="3" applyNumberFormat="1" applyFont="1" applyBorder="1" applyAlignment="1">
      <alignment horizontal="center" vertical="center"/>
    </xf>
    <xf numFmtId="1" fontId="4" fillId="0" borderId="6" xfId="3" applyNumberFormat="1" applyFont="1" applyBorder="1" applyAlignment="1" applyProtection="1">
      <alignment horizontal="center" vertical="center"/>
      <protection locked="0"/>
    </xf>
    <xf numFmtId="0" fontId="21" fillId="0" borderId="6" xfId="6" applyFont="1" applyBorder="1" applyAlignment="1">
      <alignment wrapText="1"/>
    </xf>
    <xf numFmtId="0" fontId="21" fillId="0" borderId="6" xfId="6" applyFont="1" applyBorder="1"/>
    <xf numFmtId="0" fontId="19" fillId="0" borderId="0" xfId="6" applyAlignment="1">
      <alignment horizontal="left" wrapText="1"/>
    </xf>
    <xf numFmtId="0" fontId="4" fillId="0" borderId="0" xfId="1" applyFont="1" applyAlignment="1">
      <alignment horizontal="right"/>
    </xf>
    <xf numFmtId="49" fontId="22" fillId="0" borderId="6" xfId="0" applyNumberFormat="1" applyFont="1" applyBorder="1" applyAlignment="1">
      <alignment horizontal="left" wrapText="1"/>
    </xf>
    <xf numFmtId="49" fontId="21" fillId="0" borderId="6" xfId="0" applyNumberFormat="1" applyFont="1" applyBorder="1" applyAlignment="1">
      <alignment horizontal="left" wrapText="1"/>
    </xf>
    <xf numFmtId="49" fontId="21" fillId="2" borderId="6" xfId="0" applyNumberFormat="1" applyFont="1" applyFill="1" applyBorder="1" applyAlignment="1">
      <alignment horizontal="left" wrapText="1"/>
    </xf>
    <xf numFmtId="49" fontId="23" fillId="0" borderId="6" xfId="0" applyNumberFormat="1" applyFont="1" applyBorder="1" applyAlignment="1">
      <alignment horizontal="left" wrapText="1"/>
    </xf>
    <xf numFmtId="49" fontId="22" fillId="3" borderId="6" xfId="0" applyNumberFormat="1" applyFont="1" applyFill="1" applyBorder="1" applyAlignment="1">
      <alignment horizontal="left" wrapText="1"/>
    </xf>
    <xf numFmtId="49" fontId="21" fillId="3" borderId="6" xfId="0" applyNumberFormat="1" applyFont="1" applyFill="1" applyBorder="1" applyAlignment="1">
      <alignment horizontal="left" wrapText="1"/>
    </xf>
    <xf numFmtId="49" fontId="21" fillId="4" borderId="6" xfId="0" applyNumberFormat="1" applyFont="1" applyFill="1" applyBorder="1" applyAlignment="1">
      <alignment horizontal="left" wrapText="1"/>
    </xf>
    <xf numFmtId="49" fontId="24" fillId="0" borderId="6" xfId="0" applyNumberFormat="1" applyFont="1" applyBorder="1" applyAlignment="1">
      <alignment horizontal="left" wrapText="1"/>
    </xf>
    <xf numFmtId="49" fontId="22" fillId="5" borderId="6" xfId="0" applyNumberFormat="1" applyFont="1" applyFill="1" applyBorder="1" applyAlignment="1">
      <alignment horizontal="left" wrapText="1"/>
    </xf>
    <xf numFmtId="49" fontId="23" fillId="2" borderId="6" xfId="0" applyNumberFormat="1" applyFont="1" applyFill="1" applyBorder="1" applyAlignment="1">
      <alignment horizontal="left" wrapText="1"/>
    </xf>
    <xf numFmtId="1" fontId="4" fillId="0" borderId="1" xfId="3" applyNumberFormat="1" applyFont="1" applyBorder="1" applyAlignment="1" applyProtection="1">
      <alignment vertical="center"/>
      <protection locked="0"/>
    </xf>
    <xf numFmtId="1" fontId="4" fillId="0" borderId="7" xfId="3" applyNumberFormat="1" applyFont="1" applyBorder="1" applyAlignment="1" applyProtection="1">
      <alignment vertical="center"/>
      <protection locked="0"/>
    </xf>
    <xf numFmtId="1" fontId="4" fillId="0" borderId="5" xfId="3" applyNumberFormat="1" applyFont="1" applyBorder="1" applyAlignment="1" applyProtection="1">
      <alignment vertical="center"/>
      <protection locked="0"/>
    </xf>
    <xf numFmtId="0" fontId="9" fillId="0" borderId="0" xfId="4" applyFont="1" applyAlignment="1">
      <alignment vertical="top" wrapText="1"/>
    </xf>
    <xf numFmtId="0" fontId="4" fillId="0" borderId="0" xfId="3" applyFont="1" applyAlignment="1"/>
    <xf numFmtId="0" fontId="19" fillId="0" borderId="0" xfId="6" applyAlignment="1"/>
    <xf numFmtId="0" fontId="5" fillId="0" borderId="0" xfId="6" applyFont="1" applyAlignment="1"/>
    <xf numFmtId="0" fontId="5" fillId="0" borderId="0" xfId="6" applyFont="1" applyAlignment="1">
      <alignment wrapText="1"/>
    </xf>
    <xf numFmtId="2" fontId="4" fillId="0" borderId="6" xfId="6" applyNumberFormat="1" applyFont="1" applyBorder="1" applyAlignment="1">
      <alignment vertical="center" wrapText="1"/>
    </xf>
    <xf numFmtId="0" fontId="5" fillId="0" borderId="0" xfId="6" applyFont="1" applyAlignment="1">
      <alignment horizontal="right" wrapText="1"/>
    </xf>
    <xf numFmtId="2" fontId="4" fillId="0" borderId="6" xfId="6" applyNumberFormat="1" applyFont="1" applyBorder="1" applyAlignment="1">
      <alignment horizontal="right" vertical="center" textRotation="90" wrapText="1"/>
    </xf>
    <xf numFmtId="0" fontId="7" fillId="0" borderId="6" xfId="7" applyFont="1" applyBorder="1" applyAlignment="1">
      <alignment horizontal="right" vertical="center" wrapText="1"/>
    </xf>
    <xf numFmtId="1" fontId="7" fillId="0" borderId="6" xfId="7" applyNumberFormat="1" applyFont="1" applyBorder="1" applyAlignment="1">
      <alignment horizontal="right" vertical="center" wrapText="1"/>
    </xf>
    <xf numFmtId="1" fontId="4" fillId="0" borderId="6" xfId="3" applyNumberFormat="1" applyFont="1" applyBorder="1" applyAlignment="1" applyProtection="1">
      <alignment horizontal="right" vertical="center"/>
      <protection locked="0"/>
    </xf>
    <xf numFmtId="0" fontId="9" fillId="0" borderId="0" xfId="4" applyFont="1" applyAlignment="1">
      <alignment horizontal="right" vertical="top" wrapText="1"/>
    </xf>
    <xf numFmtId="2" fontId="4" fillId="0" borderId="6" xfId="6" applyNumberFormat="1" applyFont="1" applyBorder="1" applyAlignment="1">
      <alignment horizontal="right" vertical="center" wrapText="1"/>
    </xf>
    <xf numFmtId="0" fontId="4" fillId="0" borderId="6" xfId="3" applyFont="1" applyBorder="1" applyAlignment="1">
      <alignment horizontal="right" vertical="center"/>
    </xf>
    <xf numFmtId="10" fontId="4" fillId="0" borderId="6" xfId="6" applyNumberFormat="1" applyFont="1" applyBorder="1" applyAlignment="1">
      <alignment horizontal="right" vertical="center" textRotation="90" wrapText="1"/>
    </xf>
    <xf numFmtId="0" fontId="9" fillId="0" borderId="0" xfId="4" applyFont="1" applyAlignment="1">
      <alignment horizontal="right"/>
    </xf>
  </cellXfs>
  <cellStyles count="8">
    <cellStyle name="Обычный" xfId="0" builtinId="0"/>
    <cellStyle name="Обычный 2" xfId="1" xr:uid="{7817756E-BAD9-4C75-987D-5A25DC5A7AC6}"/>
    <cellStyle name="Обычный 2 2" xfId="2" xr:uid="{AABBE130-09E0-4D89-A7F7-F93245C86CA8}"/>
    <cellStyle name="Обычный 2 2 2" xfId="7" xr:uid="{AFC3B8AD-1742-4C7D-888C-1AB3D49D57C1}"/>
    <cellStyle name="Обычный 2 3" xfId="4" xr:uid="{9804C91F-8098-4EC2-9722-F8CCE7A3FE67}"/>
    <cellStyle name="Обычный 2 4" xfId="6" xr:uid="{31FDC4AB-882E-4068-BF6D-196F97132A40}"/>
    <cellStyle name="Обычный 3" xfId="3" xr:uid="{8F2FC5F3-6109-494B-B622-299D742F1E32}"/>
    <cellStyle name="Обычный_Динамика численности" xfId="5" xr:uid="{04620EDD-02C9-4F18-A586-D90CBB0C7999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4" formatCode="0.00%"/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v/Documents/&#1059;&#1063;&#1045;&#1058;/&#1059;&#1095;&#1077;&#1090;%202025/&#1043;&#1086;&#1089;&#1084;&#1086;&#1085;&#1080;&#1090;&#1086;&#1088;&#1080;&#1085;&#1075;%202025/&#1042;%20&#1052;&#1055;&#1056;%20&#1056;&#1060;/&#1043;&#1086;&#1089;&#1084;&#1086;&#1085;&#1080;&#1090;&#1086;&#1088;&#1080;&#1085;&#1075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core\&#1086;&#1073;&#1084;&#1077;&#1085;&#1085;&#1080;&#1082;\&#1054;&#1058;&#1063;&#1045;&#1058;&#1067;%202016\&#1043;&#1086;&#1089;&#1084;&#1086;&#1085;&#1080;&#1090;&#1086;&#1088;&#1080;&#1085;&#1075;%202016%20&#1050;&#1088;&#1072;&#1089;&#1085;&#1086;&#1103;&#1088;&#1089;&#1082;&#1080;&#1081;%20&#1082;&#1088;&#1072;&#1081;\&#1063;&#1080;&#1089;&#1083;&#1077;&#1085;&#1085;&#1086;&#1089;&#1090;&#1100;%20&#1086;&#1093;&#1086;&#1090;.&#1078;&#1080;&#1074;&#1086;&#1090;&#1085;&#1099;&#1093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v/Documents/&#1059;&#1063;&#1045;&#1058;/&#1059;&#1095;&#1077;&#1090;%202024/&#1043;&#1086;&#1089;&#1084;&#1086;&#1085;&#1080;&#1090;&#1086;&#1088;&#1080;&#1085;&#1075;%202024/&#1042;%20&#1052;&#1055;&#1056;/&#1043;&#1054;&#1061;&#1056;%2012.09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v/Documents/&#1059;&#1063;&#1045;&#1058;/&#1059;&#1095;&#1077;&#1090;%202024/&#1043;&#1086;&#1089;&#1084;&#1086;&#1085;&#1080;&#1090;&#1086;&#1088;&#1080;&#1085;&#1075;%202024/&#1042;%20&#1052;&#1055;&#1056;/&#1060;&#1086;&#1088;&#1084;&#1099;%201,%202,%208%20&#1063;&#1080;&#1089;&#1083;&#1077;&#1085;&#1085;&#1086;&#1089;&#1090;&#1100;%202024%20(&#1044;&#1057;&#1054;%20&#1083;&#1077;&#1089;&#1085;&#1086;&#1081;%20N%20&#1086;&#1073;&#1085;&#1091;&#1083;&#1077;&#1085;&#1072;%20%20&#1074;%20&#1084;&#1077;&#1089;&#1090;&#1072;&#1093;%20&#1086;&#1073;&#1080;&#1090;&#1072;&#1085;&#1080;&#1103;%20&#1090;&#1091;&#1085;&#1076;&#1088;&#1086;&#1074;&#1086;&#1075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суля группировки"/>
      <sheetName val="СВОДНАЯ звери"/>
      <sheetName val="СВОДНАЯ птицы"/>
      <sheetName val="1.7. (ДЧ)"/>
      <sheetName val="Численность 2024"/>
      <sheetName val="Волк 24 сводная"/>
      <sheetName val="Волк 2025"/>
      <sheetName val="Лист1"/>
      <sheetName val="Волк 24 итог"/>
    </sheetNames>
    <sheetDataSet>
      <sheetData sheetId="0" refreshError="1"/>
      <sheetData sheetId="1">
        <row r="535">
          <cell r="F535">
            <v>1026</v>
          </cell>
          <cell r="H535">
            <v>53327</v>
          </cell>
          <cell r="I535">
            <v>58936</v>
          </cell>
          <cell r="K535">
            <v>72064</v>
          </cell>
          <cell r="L535">
            <v>86949</v>
          </cell>
          <cell r="M535">
            <v>27245</v>
          </cell>
          <cell r="P535">
            <v>9157</v>
          </cell>
          <cell r="Q535">
            <v>20690</v>
          </cell>
          <cell r="S535">
            <v>2012</v>
          </cell>
          <cell r="T535">
            <v>2205</v>
          </cell>
          <cell r="U535">
            <v>443967</v>
          </cell>
          <cell r="V535">
            <v>18945</v>
          </cell>
          <cell r="W535">
            <v>3289</v>
          </cell>
          <cell r="X535">
            <v>150</v>
          </cell>
          <cell r="Y535">
            <v>196734</v>
          </cell>
          <cell r="Z535">
            <v>4031</v>
          </cell>
          <cell r="AA535">
            <v>480638</v>
          </cell>
        </row>
      </sheetData>
      <sheetData sheetId="2">
        <row r="522">
          <cell r="E522">
            <v>373763</v>
          </cell>
          <cell r="F522">
            <v>610900</v>
          </cell>
          <cell r="G522">
            <v>66654</v>
          </cell>
          <cell r="H522">
            <v>1403979</v>
          </cell>
          <cell r="I522">
            <v>559497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лая куропатка"/>
      <sheetName val="Белка"/>
      <sheetName val="Бородатая куропатка"/>
      <sheetName val="Волк"/>
      <sheetName val="Глухарь"/>
      <sheetName val="Горностай"/>
      <sheetName val="Заяц беляк"/>
      <sheetName val="Заяц русак"/>
      <sheetName val="Кабан"/>
      <sheetName val="Кабарга"/>
      <sheetName val="Колонок"/>
      <sheetName val="Корсак"/>
      <sheetName val="Косуля"/>
      <sheetName val="Куница"/>
      <sheetName val="Лисица"/>
      <sheetName val="Лось"/>
      <sheetName val="Олень"/>
      <sheetName val="Олень пятнистый"/>
      <sheetName val="Сев.Олень"/>
      <sheetName val="Росомаха"/>
      <sheetName val="Рысь"/>
      <sheetName val="Рябчик"/>
      <sheetName val="Тетерев"/>
      <sheetName val="Серая куропатка"/>
      <sheetName val="Соболь"/>
      <sheetName val="Тундряная куропатка"/>
      <sheetName val="Фазан"/>
      <sheetName val="Хори"/>
    </sheetNames>
    <sheetDataSet>
      <sheetData sheetId="0" refreshError="1"/>
      <sheetData sheetId="1" refreshError="1"/>
      <sheetData sheetId="2" refreshError="1"/>
      <sheetData sheetId="3" refreshError="1">
        <row r="9">
          <cell r="AD9">
            <v>5877.1670371710698</v>
          </cell>
        </row>
      </sheetData>
      <sheetData sheetId="4" refreshError="1"/>
      <sheetData sheetId="5" refreshError="1"/>
      <sheetData sheetId="6" refreshError="1"/>
      <sheetData sheetId="7" refreshError="1">
        <row r="9">
          <cell r="AD9">
            <v>3567</v>
          </cell>
        </row>
      </sheetData>
      <sheetData sheetId="8" refreshError="1">
        <row r="9">
          <cell r="AD9">
            <v>1033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AD9">
            <v>1780.8809388409245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9">
          <cell r="AD9">
            <v>205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(ЧМ)"/>
      <sheetName val="1.1. (ЧМ) продолжение"/>
      <sheetName val="1.2. (ЧП)"/>
      <sheetName val="1.2. (ЧП) продолжение"/>
      <sheetName val="1.6 (КВР)"/>
      <sheetName val="1.7. (ДЧ)"/>
      <sheetName val="1.9. (СЭСО) край"/>
      <sheetName val="1.9. районы"/>
      <sheetName val="1.9. ох.уг."/>
      <sheetName val="схема 329-уг"/>
      <sheetName val="схема (преобр-но)"/>
    </sheetNames>
    <sheetDataSet>
      <sheetData sheetId="0">
        <row r="9">
          <cell r="D9">
            <v>922</v>
          </cell>
          <cell r="E9">
            <v>52900</v>
          </cell>
          <cell r="F9">
            <v>70682</v>
          </cell>
          <cell r="H9">
            <v>63472</v>
          </cell>
          <cell r="I9">
            <v>88454</v>
          </cell>
          <cell r="J9">
            <v>26368</v>
          </cell>
          <cell r="M9">
            <v>9374</v>
          </cell>
          <cell r="N9">
            <v>21538</v>
          </cell>
          <cell r="O9">
            <v>1025</v>
          </cell>
          <cell r="P9">
            <v>2018</v>
          </cell>
          <cell r="Q9">
            <v>3013</v>
          </cell>
          <cell r="R9">
            <v>478329</v>
          </cell>
          <cell r="S9">
            <v>20453</v>
          </cell>
          <cell r="T9">
            <v>3383</v>
          </cell>
          <cell r="U9">
            <v>128</v>
          </cell>
          <cell r="V9">
            <v>214945</v>
          </cell>
          <cell r="W9">
            <v>4250</v>
          </cell>
          <cell r="X9">
            <v>492931</v>
          </cell>
        </row>
      </sheetData>
      <sheetData sheetId="1">
        <row r="10">
          <cell r="D10">
            <v>25864</v>
          </cell>
          <cell r="E10">
            <v>33962</v>
          </cell>
          <cell r="F10">
            <v>23499</v>
          </cell>
          <cell r="G10">
            <v>2092</v>
          </cell>
          <cell r="H10">
            <v>28029</v>
          </cell>
          <cell r="I10">
            <v>60637</v>
          </cell>
        </row>
      </sheetData>
      <sheetData sheetId="2">
        <row r="11">
          <cell r="D11">
            <v>333180</v>
          </cell>
          <cell r="E11">
            <v>693916</v>
          </cell>
          <cell r="F11">
            <v>50238</v>
          </cell>
          <cell r="G11">
            <v>1422372</v>
          </cell>
          <cell r="H11">
            <v>529041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 (звери)"/>
      <sheetName val="Форма 1 (звери) (продолжение)"/>
      <sheetName val="Форма 2 (птицы)"/>
      <sheetName val="Форма 2 (птицы) продолжение"/>
      <sheetName val="Форма 8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90F71F-26FF-4F61-BCBA-442FBA9C0269}" name="Таблица1" displayName="Таблица1" ref="B14:AA540" totalsRowShown="0" headerRowDxfId="28" dataDxfId="27" tableBorderDxfId="26" headerRowCellStyle="Обычный 2" dataCellStyle="Обычный 3">
  <autoFilter ref="B14:AA540" xr:uid="{354F3E26-DA50-46CD-97F0-E5473BBA6D5C}"/>
  <tableColumns count="26">
    <tableColumn id="1" xr3:uid="{6F8E4177-69A8-4BF0-935D-7EED32DCF327}" name="Наименование охотничьего угодья, иной территории, являющейся средой обитания охотничьих ресурсов" dataDxfId="25"/>
    <tableColumn id="2" xr3:uid="{A53F1700-4A65-4732-A050-95A500E4020C}" name="Наименование муниципальных образований (района, округа)" dataDxfId="24"/>
    <tableColumn id="25" xr3:uid="{5E539DF8-491F-4AA9-96E9-1D5B89CD29DD}" name="Группировки косули" dataDxfId="23"/>
    <tableColumn id="3" xr3:uid="{50E95928-39CA-48BC-B0A6-B707D68106D0}" name="Площадь, тыс. га" dataDxfId="22" dataCellStyle="Обычный 3"/>
    <tableColumn id="4" xr3:uid="{329FE28E-6A83-4FC9-8942-2DB9FA84DD32}" name="Кабан" dataDxfId="21" dataCellStyle="Обычный 3"/>
    <tableColumn id="26" xr3:uid="{B39FEE01-A893-4CA2-A2C0-68AFC56C2898}" name="плотность" dataDxfId="20" dataCellStyle="Обычный 3">
      <calculatedColumnFormula>Таблица1[[#This Row],[Кабан]]/Таблица1[[#This Row],[Площадь, тыс. га]]</calculatedColumnFormula>
    </tableColumn>
    <tableColumn id="5" xr3:uid="{76C39CF8-2E0A-4B22-B106-57ABB9111DB4}" name="Кабарга" dataDxfId="19" dataCellStyle="Обычный 3"/>
    <tableColumn id="6" xr3:uid="{327C73E1-0B15-4D4F-A770-2132A7807D68}" name="Дикий северный олень (лесной)" dataDxfId="18" dataCellStyle="Обычный 3"/>
    <tableColumn id="7" xr3:uid="{F9E20E89-6CB5-4E7C-9947-A54ACA9409F0}" name="Дикий северный олень (тундровый)" dataDxfId="17" dataCellStyle="Обычный 3"/>
    <tableColumn id="8" xr3:uid="{C4FF3200-C38A-4873-8D4B-60B86FC5ACD3}" name="Косуля сибирская" dataDxfId="16" dataCellStyle="Обычный 3"/>
    <tableColumn id="9" xr3:uid="{BF842844-5F34-4538-91F7-431A4CDD0F82}" name="Лось" dataDxfId="15" dataCellStyle="Обычный 3"/>
    <tableColumn id="10" xr3:uid="{0091BEFB-4C24-421A-A31A-9922AC3A9859}" name="Благородный олень" dataDxfId="14" dataCellStyle="Обычный 3"/>
    <tableColumn id="11" xr3:uid="{635B3218-871F-4092-9189-9A2CEB0981EC}" name="Овцебык" dataDxfId="13" dataCellStyle="Обычный 3"/>
    <tableColumn id="12" xr3:uid="{70737562-39F5-4F78-BB72-B41D992C22E4}" name="Сибирский горный козел" dataDxfId="12" dataCellStyle="Обычный 3"/>
    <tableColumn id="13" xr3:uid="{D8F99919-49AD-47C9-9235-528D9A2359B1}" name="Волк" dataDxfId="11" dataCellStyle="Обычный 3"/>
    <tableColumn id="14" xr3:uid="{4B7D14C9-2F3C-472F-B042-02A112BB6485}" name="Лисица" dataDxfId="10" dataCellStyle="Обычный 3"/>
    <tableColumn id="15" xr3:uid="{D573E025-09D9-42D9-B77F-F5094C9C1658}" name="Песец" dataDxfId="9" dataCellStyle="Обычный 3"/>
    <tableColumn id="16" xr3:uid="{8C436D04-6313-481D-AEEC-0C7F5EB9E01D}" name="Рысь" dataDxfId="8" dataCellStyle="Обычный 3"/>
    <tableColumn id="17" xr3:uid="{6390E5F9-C193-4E8C-95F4-C1DA48BEA35C}" name="Росомаха" dataDxfId="7" dataCellStyle="Обычный 3"/>
    <tableColumn id="18" xr3:uid="{9ABC973A-984E-47D9-8FE4-B7B4E50D4245}" name="Соболь" dataDxfId="6" dataCellStyle="Обычный 3"/>
    <tableColumn id="19" xr3:uid="{4548AC66-2515-4402-AC75-58F9B19542D8}" name="Горностай" dataDxfId="5" dataCellStyle="Обычный 3"/>
    <tableColumn id="20" xr3:uid="{AADA97B6-A635-46FF-B450-593F46EF90D7}" name="Колонок" dataDxfId="4" dataCellStyle="Обычный 3"/>
    <tableColumn id="21" xr3:uid="{33F02A01-94A8-4AE4-9F3F-8F24363FEE55}" name="Хорь степной" dataDxfId="3" dataCellStyle="Обычный 3"/>
    <tableColumn id="22" xr3:uid="{0C01AEDA-C292-4DCD-89E0-11FCBF3F85FD}" name="Заяц беляк" dataDxfId="2" dataCellStyle="Обычный 3"/>
    <tableColumn id="23" xr3:uid="{A72F7D5C-F85A-4AE9-850A-45EC2C025884}" name="Заяц русак" dataDxfId="1" dataCellStyle="Обычный 3"/>
    <tableColumn id="24" xr3:uid="{8D49AE9C-991B-4AC6-A4BB-BC24E15A51C8}" name="Белки" dataDxfId="0" dataCellStyle="Обычный 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1F1F9-1992-4132-8A6E-8C53B6E4180A}">
  <dimension ref="A1:AA543"/>
  <sheetViews>
    <sheetView view="pageBreakPreview" topLeftCell="A7" zoomScale="60" zoomScaleNormal="100" workbookViewId="0">
      <pane xSplit="2" ySplit="8" topLeftCell="C535" activePane="bottomRight" state="frozen"/>
      <selection activeCell="A7" sqref="A7"/>
      <selection pane="topRight" activeCell="C7" sqref="C7"/>
      <selection pane="bottomLeft" activeCell="A9" sqref="A9"/>
      <selection pane="bottomRight" activeCell="N548" sqref="N548"/>
    </sheetView>
  </sheetViews>
  <sheetFormatPr defaultRowHeight="12.75" x14ac:dyDescent="0.2"/>
  <cols>
    <col min="1" max="1" width="7" style="1" customWidth="1"/>
    <col min="2" max="2" width="36.5703125" style="1" customWidth="1"/>
    <col min="3" max="3" width="24.5703125" style="1" customWidth="1"/>
    <col min="4" max="4" width="27.7109375" style="1" hidden="1" customWidth="1"/>
    <col min="5" max="5" width="13.140625" style="2" customWidth="1"/>
    <col min="6" max="6" width="8.140625" style="3" customWidth="1"/>
    <col min="7" max="7" width="8.140625" style="3" hidden="1" customWidth="1"/>
    <col min="8" max="14" width="9.140625" style="3"/>
    <col min="15" max="15" width="8.28515625" style="3" customWidth="1"/>
    <col min="16" max="16" width="6.28515625" style="3" customWidth="1"/>
    <col min="17" max="17" width="8" style="3" customWidth="1"/>
    <col min="18" max="18" width="7.140625" style="3" customWidth="1"/>
    <col min="19" max="19" width="7" style="3" customWidth="1"/>
    <col min="20" max="20" width="6.28515625" style="3" customWidth="1"/>
    <col min="21" max="21" width="8.28515625" style="3" customWidth="1"/>
    <col min="22" max="22" width="7.85546875" style="3" customWidth="1"/>
    <col min="23" max="23" width="6.42578125" style="3" customWidth="1"/>
    <col min="24" max="24" width="5.28515625" style="3" customWidth="1"/>
    <col min="25" max="25" width="8.7109375" style="3" customWidth="1"/>
    <col min="26" max="26" width="7.140625" style="3" customWidth="1"/>
    <col min="27" max="27" width="8.7109375" style="3" customWidth="1"/>
    <col min="28" max="16384" width="9.140625" style="1"/>
  </cols>
  <sheetData>
    <row r="1" spans="1:27" ht="15.75" x14ac:dyDescent="0.25">
      <c r="Z1" s="4" t="s">
        <v>0</v>
      </c>
      <c r="AA1" s="4"/>
    </row>
    <row r="2" spans="1:27" ht="15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4"/>
      <c r="AA2" s="4"/>
    </row>
    <row r="3" spans="1:27" ht="15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</row>
    <row r="4" spans="1:27" ht="15.75" x14ac:dyDescent="0.25">
      <c r="A4" s="7"/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10"/>
      <c r="Q4" s="11"/>
      <c r="R4" s="12"/>
      <c r="S4" s="13"/>
      <c r="T4" s="13"/>
      <c r="U4" s="13"/>
      <c r="V4" s="13"/>
      <c r="W4" s="13"/>
      <c r="X4" s="13"/>
      <c r="Y4" s="13"/>
      <c r="Z4" s="13"/>
      <c r="AA4" s="13"/>
    </row>
    <row r="5" spans="1:27" ht="15.75" x14ac:dyDescent="0.25">
      <c r="A5" s="7"/>
      <c r="B5" s="14" t="s">
        <v>4</v>
      </c>
      <c r="C5" s="14"/>
      <c r="D5" s="14"/>
      <c r="E5" s="15"/>
      <c r="F5" s="16"/>
      <c r="G5" s="16"/>
      <c r="H5" s="16"/>
      <c r="I5" s="16"/>
      <c r="J5" s="16"/>
      <c r="K5" s="16"/>
      <c r="L5" s="16"/>
      <c r="M5" s="16"/>
      <c r="N5" s="16"/>
      <c r="O5" s="17"/>
      <c r="P5" s="10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</row>
    <row r="6" spans="1:27" ht="15.75" x14ac:dyDescent="0.2">
      <c r="A6" s="18"/>
      <c r="B6" s="18"/>
      <c r="C6" s="18"/>
      <c r="D6" s="18"/>
      <c r="E6" s="19"/>
      <c r="F6" s="20"/>
      <c r="G6" s="20"/>
      <c r="H6" s="21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ht="15.75" x14ac:dyDescent="0.25">
      <c r="A7" s="111" t="s">
        <v>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48" t="s">
        <v>0</v>
      </c>
      <c r="W7" s="148"/>
      <c r="X7" s="148"/>
      <c r="Y7" s="148"/>
      <c r="Z7" s="148"/>
      <c r="AA7" s="148"/>
    </row>
    <row r="8" spans="1:27" ht="15.75" x14ac:dyDescent="0.25">
      <c r="A8" s="111" t="s">
        <v>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09"/>
      <c r="W8" s="109"/>
      <c r="X8" s="109"/>
      <c r="Y8" s="22"/>
      <c r="Z8" s="22"/>
      <c r="AA8" s="22"/>
    </row>
    <row r="9" spans="1:27" ht="15.75" x14ac:dyDescent="0.2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09"/>
      <c r="W9" s="109"/>
      <c r="X9" s="109"/>
      <c r="Y9" s="22"/>
      <c r="Z9" s="22"/>
      <c r="AA9" s="22"/>
    </row>
    <row r="10" spans="1:27" ht="15.75" x14ac:dyDescent="0.25">
      <c r="A10" s="110"/>
      <c r="B10" s="111" t="s">
        <v>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2"/>
      <c r="M10" s="113"/>
      <c r="N10" s="114"/>
      <c r="O10" s="115"/>
      <c r="P10" s="116"/>
      <c r="Q10" s="116"/>
      <c r="R10" s="116"/>
      <c r="S10" s="116"/>
      <c r="T10" s="116"/>
      <c r="U10" s="116"/>
      <c r="V10" s="116"/>
      <c r="W10" s="116"/>
      <c r="X10" s="116"/>
      <c r="Y10" s="22"/>
      <c r="Z10" s="22"/>
      <c r="AA10" s="22"/>
    </row>
    <row r="11" spans="1:27" ht="15.75" x14ac:dyDescent="0.25">
      <c r="A11" s="110"/>
      <c r="B11" s="109" t="s">
        <v>4</v>
      </c>
      <c r="C11" s="109"/>
      <c r="D11" s="117"/>
      <c r="E11" s="117"/>
      <c r="F11" s="117"/>
      <c r="G11" s="117"/>
      <c r="H11" s="117"/>
      <c r="I11" s="117"/>
      <c r="J11" s="117"/>
      <c r="K11" s="117"/>
      <c r="L11" s="118"/>
      <c r="M11" s="113"/>
      <c r="N11" s="114"/>
      <c r="O11" s="115"/>
      <c r="P11" s="116"/>
      <c r="Q11" s="116"/>
      <c r="R11" s="116"/>
      <c r="S11" s="116"/>
      <c r="T11" s="116"/>
      <c r="U11" s="116"/>
      <c r="V11" s="116"/>
      <c r="W11" s="116"/>
      <c r="X11" s="116"/>
      <c r="Y11" s="22"/>
      <c r="Z11" s="22"/>
      <c r="AA11" s="22"/>
    </row>
    <row r="12" spans="1:27" ht="15.75" x14ac:dyDescent="0.2">
      <c r="A12" s="18"/>
      <c r="B12" s="18"/>
      <c r="C12" s="18"/>
      <c r="D12" s="18"/>
      <c r="E12" s="19"/>
      <c r="F12" s="20"/>
      <c r="G12" s="20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5.75" x14ac:dyDescent="0.2">
      <c r="A13" s="23" t="s">
        <v>5</v>
      </c>
      <c r="B13" s="24"/>
      <c r="C13" s="25"/>
      <c r="D13" s="25"/>
      <c r="E13" s="26"/>
      <c r="F13" s="27" t="s">
        <v>6</v>
      </c>
      <c r="G13" s="28"/>
      <c r="H13" s="28"/>
      <c r="I13" s="28"/>
      <c r="J13" s="28"/>
      <c r="K13" s="28"/>
      <c r="L13" s="28"/>
      <c r="M13" s="28"/>
      <c r="N13" s="28"/>
      <c r="O13" s="29"/>
      <c r="P13" s="27" t="s">
        <v>7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9"/>
    </row>
    <row r="14" spans="1:27" ht="111" x14ac:dyDescent="0.2">
      <c r="A14" s="30"/>
      <c r="B14" s="31" t="s">
        <v>8</v>
      </c>
      <c r="C14" s="31" t="s">
        <v>9</v>
      </c>
      <c r="D14" s="32" t="s">
        <v>10</v>
      </c>
      <c r="E14" s="33" t="s">
        <v>11</v>
      </c>
      <c r="F14" s="34" t="s">
        <v>12</v>
      </c>
      <c r="G14" s="34" t="s">
        <v>13</v>
      </c>
      <c r="H14" s="35" t="s">
        <v>14</v>
      </c>
      <c r="I14" s="34" t="s">
        <v>15</v>
      </c>
      <c r="J14" s="34" t="s">
        <v>16</v>
      </c>
      <c r="K14" s="35" t="s">
        <v>17</v>
      </c>
      <c r="L14" s="35" t="s">
        <v>18</v>
      </c>
      <c r="M14" s="35" t="s">
        <v>19</v>
      </c>
      <c r="N14" s="34" t="s">
        <v>20</v>
      </c>
      <c r="O14" s="36" t="s">
        <v>21</v>
      </c>
      <c r="P14" s="35" t="s">
        <v>22</v>
      </c>
      <c r="Q14" s="34" t="s">
        <v>23</v>
      </c>
      <c r="R14" s="34" t="s">
        <v>24</v>
      </c>
      <c r="S14" s="37" t="s">
        <v>25</v>
      </c>
      <c r="T14" s="37" t="s">
        <v>26</v>
      </c>
      <c r="U14" s="37" t="s">
        <v>27</v>
      </c>
      <c r="V14" s="37" t="s">
        <v>28</v>
      </c>
      <c r="W14" s="37" t="s">
        <v>29</v>
      </c>
      <c r="X14" s="37" t="s">
        <v>30</v>
      </c>
      <c r="Y14" s="37" t="s">
        <v>31</v>
      </c>
      <c r="Z14" s="37" t="s">
        <v>32</v>
      </c>
      <c r="AA14" s="38" t="s">
        <v>33</v>
      </c>
    </row>
    <row r="15" spans="1:27" ht="31.5" x14ac:dyDescent="0.25">
      <c r="A15" s="39">
        <v>1</v>
      </c>
      <c r="B15" s="40" t="s">
        <v>34</v>
      </c>
      <c r="C15" s="41" t="s">
        <v>35</v>
      </c>
      <c r="D15" s="41" t="s">
        <v>36</v>
      </c>
      <c r="E15" s="42">
        <v>59.424999999999997</v>
      </c>
      <c r="F15" s="43">
        <v>0</v>
      </c>
      <c r="G15" s="43">
        <f>Таблица1[[#This Row],[Кабан]]/Таблица1[[#This Row],[Площадь, тыс. га]]</f>
        <v>0</v>
      </c>
      <c r="H15" s="43">
        <v>0</v>
      </c>
      <c r="I15" s="43">
        <v>0</v>
      </c>
      <c r="J15" s="43"/>
      <c r="K15" s="43">
        <v>55</v>
      </c>
      <c r="L15" s="43">
        <v>206</v>
      </c>
      <c r="M15" s="43">
        <v>0</v>
      </c>
      <c r="N15" s="43"/>
      <c r="O15" s="43"/>
      <c r="P15" s="43">
        <v>3</v>
      </c>
      <c r="Q15" s="43">
        <v>12</v>
      </c>
      <c r="R15" s="43"/>
      <c r="S15" s="43">
        <v>2</v>
      </c>
      <c r="T15" s="43">
        <v>0</v>
      </c>
      <c r="U15" s="43">
        <v>56</v>
      </c>
      <c r="V15" s="43">
        <v>0</v>
      </c>
      <c r="W15" s="43">
        <v>0</v>
      </c>
      <c r="X15" s="43">
        <v>0</v>
      </c>
      <c r="Y15" s="43">
        <v>101</v>
      </c>
      <c r="Z15" s="43">
        <v>0</v>
      </c>
      <c r="AA15" s="43">
        <v>230</v>
      </c>
    </row>
    <row r="16" spans="1:27" ht="63" x14ac:dyDescent="0.25">
      <c r="A16" s="41">
        <v>2</v>
      </c>
      <c r="B16" s="40" t="s">
        <v>37</v>
      </c>
      <c r="C16" s="41" t="s">
        <v>35</v>
      </c>
      <c r="D16" s="41" t="s">
        <v>36</v>
      </c>
      <c r="E16" s="42">
        <v>385.34</v>
      </c>
      <c r="F16" s="43">
        <v>0</v>
      </c>
      <c r="G16" s="43">
        <f>Таблица1[[#This Row],[Кабан]]/Таблица1[[#This Row],[Площадь, тыс. га]]</f>
        <v>0</v>
      </c>
      <c r="H16" s="43">
        <v>0</v>
      </c>
      <c r="I16" s="43">
        <v>0</v>
      </c>
      <c r="J16" s="43"/>
      <c r="K16" s="43">
        <v>298</v>
      </c>
      <c r="L16" s="43">
        <v>561</v>
      </c>
      <c r="M16" s="43">
        <v>0</v>
      </c>
      <c r="N16" s="43"/>
      <c r="O16" s="43"/>
      <c r="P16" s="43">
        <v>0</v>
      </c>
      <c r="Q16" s="43">
        <v>49</v>
      </c>
      <c r="R16" s="43"/>
      <c r="S16" s="43">
        <v>0</v>
      </c>
      <c r="T16" s="43">
        <v>0</v>
      </c>
      <c r="U16" s="43">
        <v>271</v>
      </c>
      <c r="V16" s="43">
        <v>0</v>
      </c>
      <c r="W16" s="43">
        <v>128</v>
      </c>
      <c r="X16" s="43">
        <v>0</v>
      </c>
      <c r="Y16" s="43">
        <v>336</v>
      </c>
      <c r="Z16" s="43">
        <v>0</v>
      </c>
      <c r="AA16" s="44">
        <v>744</v>
      </c>
    </row>
    <row r="17" spans="1:27" ht="31.5" x14ac:dyDescent="0.25">
      <c r="A17" s="41">
        <v>3</v>
      </c>
      <c r="B17" s="40" t="s">
        <v>38</v>
      </c>
      <c r="C17" s="41" t="s">
        <v>35</v>
      </c>
      <c r="D17" s="41" t="s">
        <v>36</v>
      </c>
      <c r="E17" s="42">
        <v>90.21</v>
      </c>
      <c r="F17" s="43">
        <v>0</v>
      </c>
      <c r="G17" s="43">
        <f>Таблица1[[#This Row],[Кабан]]/Таблица1[[#This Row],[Площадь, тыс. га]]</f>
        <v>0</v>
      </c>
      <c r="H17" s="43">
        <v>0</v>
      </c>
      <c r="I17" s="43">
        <v>0</v>
      </c>
      <c r="J17" s="43"/>
      <c r="K17" s="43">
        <v>0</v>
      </c>
      <c r="L17" s="43">
        <v>23</v>
      </c>
      <c r="M17" s="43">
        <v>0</v>
      </c>
      <c r="N17" s="43"/>
      <c r="O17" s="43"/>
      <c r="P17" s="43">
        <v>0</v>
      </c>
      <c r="Q17" s="43">
        <v>15</v>
      </c>
      <c r="R17" s="43"/>
      <c r="S17" s="43">
        <v>0</v>
      </c>
      <c r="T17" s="43">
        <v>0</v>
      </c>
      <c r="U17" s="43">
        <v>73</v>
      </c>
      <c r="V17" s="43">
        <v>0</v>
      </c>
      <c r="W17" s="43">
        <v>0</v>
      </c>
      <c r="X17" s="43">
        <v>0</v>
      </c>
      <c r="Y17" s="43">
        <v>125</v>
      </c>
      <c r="Z17" s="43">
        <v>0</v>
      </c>
      <c r="AA17" s="44">
        <v>122</v>
      </c>
    </row>
    <row r="18" spans="1:27" ht="31.5" x14ac:dyDescent="0.25">
      <c r="A18" s="41">
        <v>4</v>
      </c>
      <c r="B18" s="40" t="s">
        <v>39</v>
      </c>
      <c r="C18" s="41" t="s">
        <v>35</v>
      </c>
      <c r="D18" s="41" t="s">
        <v>36</v>
      </c>
      <c r="E18" s="42">
        <v>42.4</v>
      </c>
      <c r="F18" s="43">
        <v>0</v>
      </c>
      <c r="G18" s="43">
        <f>Таблица1[[#This Row],[Кабан]]/Таблица1[[#This Row],[Площадь, тыс. га]]</f>
        <v>0</v>
      </c>
      <c r="H18" s="43">
        <v>0</v>
      </c>
      <c r="I18" s="43">
        <v>0</v>
      </c>
      <c r="J18" s="43"/>
      <c r="K18" s="43">
        <v>35</v>
      </c>
      <c r="L18" s="43">
        <v>31</v>
      </c>
      <c r="M18" s="43">
        <v>0</v>
      </c>
      <c r="N18" s="43"/>
      <c r="O18" s="43"/>
      <c r="P18" s="43">
        <v>0</v>
      </c>
      <c r="Q18" s="43">
        <v>11</v>
      </c>
      <c r="R18" s="43"/>
      <c r="S18" s="43">
        <v>0</v>
      </c>
      <c r="T18" s="43">
        <v>0</v>
      </c>
      <c r="U18" s="43">
        <v>50</v>
      </c>
      <c r="V18" s="43">
        <v>0</v>
      </c>
      <c r="W18" s="43">
        <v>0</v>
      </c>
      <c r="X18" s="43">
        <v>0</v>
      </c>
      <c r="Y18" s="43">
        <v>116</v>
      </c>
      <c r="Z18" s="43">
        <v>0</v>
      </c>
      <c r="AA18" s="44">
        <v>38</v>
      </c>
    </row>
    <row r="19" spans="1:27" ht="31.5" x14ac:dyDescent="0.25">
      <c r="A19" s="41">
        <v>5</v>
      </c>
      <c r="B19" s="45" t="s">
        <v>40</v>
      </c>
      <c r="C19" s="46" t="s">
        <v>35</v>
      </c>
      <c r="D19" s="41" t="s">
        <v>36</v>
      </c>
      <c r="E19" s="47">
        <v>85.74</v>
      </c>
      <c r="F19" s="43">
        <v>0</v>
      </c>
      <c r="G19" s="43">
        <f>Таблица1[[#This Row],[Кабан]]/Таблица1[[#This Row],[Площадь, тыс. га]]</f>
        <v>0</v>
      </c>
      <c r="H19" s="43">
        <v>0</v>
      </c>
      <c r="I19" s="43">
        <v>0</v>
      </c>
      <c r="J19" s="43"/>
      <c r="K19" s="43">
        <v>110</v>
      </c>
      <c r="L19" s="43">
        <v>24</v>
      </c>
      <c r="M19" s="43">
        <v>0</v>
      </c>
      <c r="N19" s="43"/>
      <c r="O19" s="43"/>
      <c r="P19" s="43">
        <v>1</v>
      </c>
      <c r="Q19" s="43">
        <v>24</v>
      </c>
      <c r="R19" s="43"/>
      <c r="S19" s="43">
        <v>0</v>
      </c>
      <c r="T19" s="43">
        <v>0</v>
      </c>
      <c r="U19" s="43">
        <v>54</v>
      </c>
      <c r="V19" s="43">
        <v>0</v>
      </c>
      <c r="W19" s="43">
        <v>0</v>
      </c>
      <c r="X19" s="43">
        <v>0</v>
      </c>
      <c r="Y19" s="43">
        <v>50</v>
      </c>
      <c r="Z19" s="43">
        <v>0</v>
      </c>
      <c r="AA19" s="44">
        <v>23</v>
      </c>
    </row>
    <row r="20" spans="1:27" ht="47.25" x14ac:dyDescent="0.25">
      <c r="A20" s="41">
        <v>6</v>
      </c>
      <c r="B20" s="40" t="s">
        <v>41</v>
      </c>
      <c r="C20" s="41" t="s">
        <v>35</v>
      </c>
      <c r="D20" s="41" t="s">
        <v>36</v>
      </c>
      <c r="E20" s="42">
        <v>56.182000000000002</v>
      </c>
      <c r="F20" s="43">
        <v>0</v>
      </c>
      <c r="G20" s="43">
        <f>Таблица1[[#This Row],[Кабан]]/Таблица1[[#This Row],[Площадь, тыс. га]]</f>
        <v>0</v>
      </c>
      <c r="H20" s="43">
        <v>0</v>
      </c>
      <c r="I20" s="43">
        <v>0</v>
      </c>
      <c r="J20" s="43"/>
      <c r="K20" s="43">
        <f>26+14+8</f>
        <v>48</v>
      </c>
      <c r="L20" s="43">
        <f>61+42+38</f>
        <v>141</v>
      </c>
      <c r="M20" s="43">
        <f>13+16</f>
        <v>29</v>
      </c>
      <c r="N20" s="43"/>
      <c r="O20" s="43"/>
      <c r="P20" s="43">
        <v>4</v>
      </c>
      <c r="Q20" s="43">
        <v>23</v>
      </c>
      <c r="R20" s="43"/>
      <c r="S20" s="43">
        <v>0</v>
      </c>
      <c r="T20" s="43">
        <v>0</v>
      </c>
      <c r="U20" s="43">
        <f>46+22+34</f>
        <v>102</v>
      </c>
      <c r="V20" s="43">
        <v>30</v>
      </c>
      <c r="W20" s="43">
        <v>0</v>
      </c>
      <c r="X20" s="43">
        <v>0</v>
      </c>
      <c r="Y20" s="43">
        <v>178</v>
      </c>
      <c r="Z20" s="43">
        <v>0</v>
      </c>
      <c r="AA20" s="44">
        <v>311</v>
      </c>
    </row>
    <row r="21" spans="1:27" ht="47.25" x14ac:dyDescent="0.25">
      <c r="A21" s="41">
        <v>7</v>
      </c>
      <c r="B21" s="40" t="s">
        <v>42</v>
      </c>
      <c r="C21" s="41" t="s">
        <v>43</v>
      </c>
      <c r="D21" s="41" t="s">
        <v>36</v>
      </c>
      <c r="E21" s="42">
        <v>220.196</v>
      </c>
      <c r="F21" s="43">
        <v>0</v>
      </c>
      <c r="G21" s="43">
        <f>Таблица1[[#This Row],[Кабан]]/Таблица1[[#This Row],[Площадь, тыс. га]]</f>
        <v>0</v>
      </c>
      <c r="H21" s="43">
        <v>0</v>
      </c>
      <c r="I21" s="43">
        <v>0</v>
      </c>
      <c r="J21" s="43"/>
      <c r="K21" s="43">
        <f>29+45+57</f>
        <v>131</v>
      </c>
      <c r="L21" s="43">
        <f>151+92+199</f>
        <v>442</v>
      </c>
      <c r="M21" s="43">
        <f>46+55</f>
        <v>101</v>
      </c>
      <c r="N21" s="43"/>
      <c r="O21" s="43"/>
      <c r="P21" s="43">
        <f>18+12</f>
        <v>30</v>
      </c>
      <c r="Q21" s="43">
        <f>51+44</f>
        <v>95</v>
      </c>
      <c r="R21" s="43"/>
      <c r="S21" s="43">
        <v>0</v>
      </c>
      <c r="T21" s="43">
        <v>0</v>
      </c>
      <c r="U21" s="43">
        <f>113+68+142</f>
        <v>323</v>
      </c>
      <c r="V21" s="43">
        <v>122</v>
      </c>
      <c r="W21" s="43">
        <v>0</v>
      </c>
      <c r="X21" s="43">
        <v>0</v>
      </c>
      <c r="Y21" s="43">
        <f>397+378</f>
        <v>775</v>
      </c>
      <c r="Z21" s="43">
        <v>0</v>
      </c>
      <c r="AA21" s="44">
        <f>758+617</f>
        <v>1375</v>
      </c>
    </row>
    <row r="22" spans="1:27" ht="31.5" x14ac:dyDescent="0.25">
      <c r="A22" s="41">
        <v>8</v>
      </c>
      <c r="B22" s="45" t="s">
        <v>44</v>
      </c>
      <c r="C22" s="46" t="s">
        <v>45</v>
      </c>
      <c r="D22" s="46" t="s">
        <v>46</v>
      </c>
      <c r="E22" s="47">
        <v>100.57</v>
      </c>
      <c r="F22" s="43">
        <v>0</v>
      </c>
      <c r="G22" s="43">
        <f>Таблица1[[#This Row],[Кабан]]/Таблица1[[#This Row],[Площадь, тыс. га]]</f>
        <v>0</v>
      </c>
      <c r="H22" s="43">
        <v>0</v>
      </c>
      <c r="I22" s="43">
        <v>0</v>
      </c>
      <c r="J22" s="43"/>
      <c r="K22" s="43">
        <v>236</v>
      </c>
      <c r="L22" s="43">
        <v>27</v>
      </c>
      <c r="M22" s="43">
        <v>0</v>
      </c>
      <c r="N22" s="43"/>
      <c r="O22" s="43"/>
      <c r="P22" s="43">
        <v>0</v>
      </c>
      <c r="Q22" s="43">
        <v>41</v>
      </c>
      <c r="R22" s="43"/>
      <c r="S22" s="43">
        <v>0</v>
      </c>
      <c r="T22" s="43">
        <v>0</v>
      </c>
      <c r="U22" s="43">
        <v>18</v>
      </c>
      <c r="V22" s="43">
        <v>0</v>
      </c>
      <c r="W22" s="43">
        <v>0</v>
      </c>
      <c r="X22" s="43">
        <v>0</v>
      </c>
      <c r="Y22" s="43">
        <v>165</v>
      </c>
      <c r="Z22" s="43">
        <v>0</v>
      </c>
      <c r="AA22" s="44">
        <v>172</v>
      </c>
    </row>
    <row r="23" spans="1:27" ht="31.5" x14ac:dyDescent="0.25">
      <c r="A23" s="41">
        <v>9</v>
      </c>
      <c r="B23" s="45" t="s">
        <v>38</v>
      </c>
      <c r="C23" s="46" t="s">
        <v>45</v>
      </c>
      <c r="D23" s="46" t="s">
        <v>46</v>
      </c>
      <c r="E23" s="47">
        <v>8.6</v>
      </c>
      <c r="F23" s="43">
        <v>0</v>
      </c>
      <c r="G23" s="43">
        <f>Таблица1[[#This Row],[Кабан]]/Таблица1[[#This Row],[Площадь, тыс. га]]</f>
        <v>0</v>
      </c>
      <c r="H23" s="43">
        <v>0</v>
      </c>
      <c r="I23" s="43">
        <v>0</v>
      </c>
      <c r="J23" s="43"/>
      <c r="K23" s="43">
        <v>20</v>
      </c>
      <c r="L23" s="43">
        <v>5</v>
      </c>
      <c r="M23" s="43">
        <v>0</v>
      </c>
      <c r="N23" s="43"/>
      <c r="O23" s="43"/>
      <c r="P23" s="43">
        <v>0</v>
      </c>
      <c r="Q23" s="43">
        <v>3</v>
      </c>
      <c r="R23" s="43"/>
      <c r="S23" s="43">
        <v>1</v>
      </c>
      <c r="T23" s="43">
        <v>0</v>
      </c>
      <c r="U23" s="43">
        <v>8</v>
      </c>
      <c r="V23" s="43">
        <v>2</v>
      </c>
      <c r="W23" s="43">
        <v>0</v>
      </c>
      <c r="X23" s="43">
        <v>0</v>
      </c>
      <c r="Y23" s="43">
        <v>35</v>
      </c>
      <c r="Z23" s="43">
        <v>0</v>
      </c>
      <c r="AA23" s="44">
        <v>51</v>
      </c>
    </row>
    <row r="24" spans="1:27" ht="31.5" x14ac:dyDescent="0.25">
      <c r="A24" s="41">
        <v>10</v>
      </c>
      <c r="B24" s="40" t="s">
        <v>47</v>
      </c>
      <c r="C24" s="41" t="s">
        <v>48</v>
      </c>
      <c r="D24" s="46" t="s">
        <v>46</v>
      </c>
      <c r="E24" s="42">
        <v>43.02</v>
      </c>
      <c r="F24" s="43">
        <v>0</v>
      </c>
      <c r="G24" s="43">
        <f>Таблица1[[#This Row],[Кабан]]/Таблица1[[#This Row],[Площадь, тыс. га]]</f>
        <v>0</v>
      </c>
      <c r="H24" s="43">
        <v>0</v>
      </c>
      <c r="I24" s="43">
        <v>0</v>
      </c>
      <c r="J24" s="43"/>
      <c r="K24" s="43">
        <v>241</v>
      </c>
      <c r="L24" s="43">
        <v>33</v>
      </c>
      <c r="M24" s="43">
        <v>0</v>
      </c>
      <c r="N24" s="43"/>
      <c r="O24" s="43"/>
      <c r="P24" s="43">
        <v>0</v>
      </c>
      <c r="Q24" s="43">
        <v>16</v>
      </c>
      <c r="R24" s="43"/>
      <c r="S24" s="43">
        <v>0</v>
      </c>
      <c r="T24" s="43">
        <v>0</v>
      </c>
      <c r="U24" s="43">
        <v>12</v>
      </c>
      <c r="V24" s="43">
        <v>6</v>
      </c>
      <c r="W24" s="43">
        <v>0</v>
      </c>
      <c r="X24" s="43">
        <v>0</v>
      </c>
      <c r="Y24" s="43">
        <v>68</v>
      </c>
      <c r="Z24" s="43">
        <v>0</v>
      </c>
      <c r="AA24" s="44">
        <v>0</v>
      </c>
    </row>
    <row r="25" spans="1:27" ht="31.5" x14ac:dyDescent="0.25">
      <c r="A25" s="41">
        <v>11</v>
      </c>
      <c r="B25" s="40" t="s">
        <v>49</v>
      </c>
      <c r="C25" s="41" t="s">
        <v>50</v>
      </c>
      <c r="D25" s="41" t="s">
        <v>51</v>
      </c>
      <c r="E25" s="42">
        <v>9.5299999999999994</v>
      </c>
      <c r="F25" s="43">
        <v>0</v>
      </c>
      <c r="G25" s="43">
        <f>Таблица1[[#This Row],[Кабан]]/Таблица1[[#This Row],[Площадь, тыс. га]]</f>
        <v>0</v>
      </c>
      <c r="H25" s="43">
        <v>62</v>
      </c>
      <c r="I25" s="43">
        <v>0</v>
      </c>
      <c r="J25" s="43"/>
      <c r="K25" s="43">
        <v>52</v>
      </c>
      <c r="L25" s="43">
        <v>27</v>
      </c>
      <c r="M25" s="43">
        <v>38</v>
      </c>
      <c r="N25" s="43"/>
      <c r="O25" s="43"/>
      <c r="P25" s="43">
        <v>4</v>
      </c>
      <c r="Q25" s="43">
        <v>3</v>
      </c>
      <c r="R25" s="43"/>
      <c r="S25" s="43">
        <v>0</v>
      </c>
      <c r="T25" s="43">
        <v>0</v>
      </c>
      <c r="U25" s="43">
        <v>31</v>
      </c>
      <c r="V25" s="43">
        <v>0</v>
      </c>
      <c r="W25" s="43">
        <v>0</v>
      </c>
      <c r="X25" s="43">
        <v>0</v>
      </c>
      <c r="Y25" s="43">
        <v>27</v>
      </c>
      <c r="Z25" s="43">
        <v>0</v>
      </c>
      <c r="AA25" s="44">
        <v>16</v>
      </c>
    </row>
    <row r="26" spans="1:27" ht="47.25" x14ac:dyDescent="0.25">
      <c r="A26" s="41">
        <v>12</v>
      </c>
      <c r="B26" s="40" t="s">
        <v>52</v>
      </c>
      <c r="C26" s="41" t="s">
        <v>50</v>
      </c>
      <c r="D26" s="41" t="s">
        <v>53</v>
      </c>
      <c r="E26" s="42">
        <v>27.018999999999998</v>
      </c>
      <c r="F26" s="43">
        <v>0</v>
      </c>
      <c r="G26" s="43">
        <f>Таблица1[[#This Row],[Кабан]]/Таблица1[[#This Row],[Площадь, тыс. га]]</f>
        <v>0</v>
      </c>
      <c r="H26" s="43">
        <v>0</v>
      </c>
      <c r="I26" s="43">
        <v>0</v>
      </c>
      <c r="J26" s="43"/>
      <c r="K26" s="43">
        <v>283</v>
      </c>
      <c r="L26" s="43">
        <v>25</v>
      </c>
      <c r="M26" s="43">
        <v>254</v>
      </c>
      <c r="N26" s="43"/>
      <c r="O26" s="43"/>
      <c r="P26" s="43">
        <v>0</v>
      </c>
      <c r="Q26" s="43">
        <v>3</v>
      </c>
      <c r="R26" s="43"/>
      <c r="S26" s="43">
        <v>1</v>
      </c>
      <c r="T26" s="43">
        <v>0</v>
      </c>
      <c r="U26" s="43">
        <v>32</v>
      </c>
      <c r="V26" s="43">
        <v>7</v>
      </c>
      <c r="W26" s="43">
        <v>2</v>
      </c>
      <c r="X26" s="43">
        <v>0</v>
      </c>
      <c r="Y26" s="43">
        <v>42</v>
      </c>
      <c r="Z26" s="43">
        <v>0</v>
      </c>
      <c r="AA26" s="44">
        <v>14</v>
      </c>
    </row>
    <row r="27" spans="1:27" ht="47.25" x14ac:dyDescent="0.25">
      <c r="A27" s="41">
        <v>13</v>
      </c>
      <c r="B27" s="40" t="s">
        <v>54</v>
      </c>
      <c r="C27" s="41" t="s">
        <v>50</v>
      </c>
      <c r="D27" s="41" t="s">
        <v>53</v>
      </c>
      <c r="E27" s="42">
        <v>27.065000000000001</v>
      </c>
      <c r="F27" s="43">
        <v>0</v>
      </c>
      <c r="G27" s="43">
        <f>Таблица1[[#This Row],[Кабан]]/Таблица1[[#This Row],[Площадь, тыс. га]]</f>
        <v>0</v>
      </c>
      <c r="H27" s="43">
        <v>0</v>
      </c>
      <c r="I27" s="43">
        <v>0</v>
      </c>
      <c r="J27" s="43"/>
      <c r="K27" s="43">
        <v>109</v>
      </c>
      <c r="L27" s="43">
        <v>0</v>
      </c>
      <c r="M27" s="43">
        <v>0</v>
      </c>
      <c r="N27" s="43"/>
      <c r="O27" s="43"/>
      <c r="P27" s="43">
        <v>0</v>
      </c>
      <c r="Q27" s="43">
        <v>12</v>
      </c>
      <c r="R27" s="43"/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45</v>
      </c>
      <c r="Z27" s="43">
        <v>9</v>
      </c>
      <c r="AA27" s="44">
        <v>0</v>
      </c>
    </row>
    <row r="28" spans="1:27" ht="31.5" x14ac:dyDescent="0.25">
      <c r="A28" s="41">
        <v>14</v>
      </c>
      <c r="B28" s="40" t="s">
        <v>55</v>
      </c>
      <c r="C28" s="41" t="s">
        <v>50</v>
      </c>
      <c r="D28" s="41" t="s">
        <v>51</v>
      </c>
      <c r="E28" s="42">
        <v>117.898</v>
      </c>
      <c r="F28" s="43">
        <v>0</v>
      </c>
      <c r="G28" s="43">
        <f>Таблица1[[#This Row],[Кабан]]/Таблица1[[#This Row],[Площадь, тыс. га]]</f>
        <v>0</v>
      </c>
      <c r="H28" s="43">
        <v>0</v>
      </c>
      <c r="I28" s="43">
        <v>0</v>
      </c>
      <c r="J28" s="43"/>
      <c r="K28" s="43">
        <v>252</v>
      </c>
      <c r="L28" s="43">
        <v>0</v>
      </c>
      <c r="M28" s="43">
        <v>51</v>
      </c>
      <c r="N28" s="43"/>
      <c r="O28" s="43"/>
      <c r="P28" s="43">
        <v>0</v>
      </c>
      <c r="Q28" s="43">
        <v>9</v>
      </c>
      <c r="R28" s="43"/>
      <c r="S28" s="43">
        <v>0</v>
      </c>
      <c r="T28" s="43">
        <v>0</v>
      </c>
      <c r="U28" s="43">
        <v>20</v>
      </c>
      <c r="V28" s="43">
        <v>0</v>
      </c>
      <c r="W28" s="43">
        <v>0</v>
      </c>
      <c r="X28" s="43">
        <v>0</v>
      </c>
      <c r="Y28" s="43">
        <v>106</v>
      </c>
      <c r="Z28" s="43">
        <v>0</v>
      </c>
      <c r="AA28" s="44">
        <v>0</v>
      </c>
    </row>
    <row r="29" spans="1:27" ht="47.25" x14ac:dyDescent="0.25">
      <c r="A29" s="41">
        <v>15</v>
      </c>
      <c r="B29" s="40" t="s">
        <v>56</v>
      </c>
      <c r="C29" s="41" t="s">
        <v>50</v>
      </c>
      <c r="D29" s="41" t="s">
        <v>53</v>
      </c>
      <c r="E29" s="42">
        <v>21.22</v>
      </c>
      <c r="F29" s="43">
        <v>0</v>
      </c>
      <c r="G29" s="43">
        <f>Таблица1[[#This Row],[Кабан]]/Таблица1[[#This Row],[Площадь, тыс. га]]</f>
        <v>0</v>
      </c>
      <c r="H29" s="43">
        <v>0</v>
      </c>
      <c r="I29" s="43">
        <v>0</v>
      </c>
      <c r="J29" s="43"/>
      <c r="K29" s="43">
        <v>120</v>
      </c>
      <c r="L29" s="43">
        <v>0</v>
      </c>
      <c r="M29" s="43">
        <v>2</v>
      </c>
      <c r="N29" s="43"/>
      <c r="O29" s="43"/>
      <c r="P29" s="43">
        <v>2</v>
      </c>
      <c r="Q29" s="43">
        <v>3</v>
      </c>
      <c r="R29" s="43"/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17</v>
      </c>
      <c r="Z29" s="43">
        <v>0</v>
      </c>
      <c r="AA29" s="44">
        <v>0</v>
      </c>
    </row>
    <row r="30" spans="1:27" ht="47.25" x14ac:dyDescent="0.25">
      <c r="A30" s="41">
        <v>16</v>
      </c>
      <c r="B30" s="45" t="s">
        <v>57</v>
      </c>
      <c r="C30" s="41" t="s">
        <v>50</v>
      </c>
      <c r="D30" s="41" t="s">
        <v>51</v>
      </c>
      <c r="E30" s="47">
        <v>5.2220000000000004</v>
      </c>
      <c r="F30" s="43">
        <v>0</v>
      </c>
      <c r="G30" s="43">
        <f>Таблица1[[#This Row],[Кабан]]/Таблица1[[#This Row],[Площадь, тыс. га]]</f>
        <v>0</v>
      </c>
      <c r="H30" s="43">
        <v>74</v>
      </c>
      <c r="I30" s="43">
        <v>0</v>
      </c>
      <c r="J30" s="43"/>
      <c r="K30" s="43">
        <v>76</v>
      </c>
      <c r="L30" s="43">
        <v>19</v>
      </c>
      <c r="M30" s="43">
        <v>50</v>
      </c>
      <c r="N30" s="43"/>
      <c r="O30" s="43"/>
      <c r="P30" s="43">
        <v>0</v>
      </c>
      <c r="Q30" s="43">
        <v>12</v>
      </c>
      <c r="R30" s="43"/>
      <c r="S30" s="43"/>
      <c r="T30" s="43"/>
      <c r="U30" s="43">
        <v>42</v>
      </c>
      <c r="V30" s="43"/>
      <c r="W30" s="43"/>
      <c r="X30" s="43"/>
      <c r="Y30" s="43">
        <v>38</v>
      </c>
      <c r="Z30" s="43"/>
      <c r="AA30" s="44"/>
    </row>
    <row r="31" spans="1:27" ht="63" x14ac:dyDescent="0.25">
      <c r="A31" s="41">
        <v>17</v>
      </c>
      <c r="B31" s="40" t="s">
        <v>58</v>
      </c>
      <c r="C31" s="41" t="s">
        <v>50</v>
      </c>
      <c r="D31" s="41" t="s">
        <v>51</v>
      </c>
      <c r="E31" s="42">
        <v>26.928000000000001</v>
      </c>
      <c r="F31" s="43">
        <v>0</v>
      </c>
      <c r="G31" s="43">
        <f>Таблица1[[#This Row],[Кабан]]/Таблица1[[#This Row],[Площадь, тыс. га]]</f>
        <v>0</v>
      </c>
      <c r="H31" s="43">
        <v>261</v>
      </c>
      <c r="I31" s="43">
        <v>0</v>
      </c>
      <c r="J31" s="43"/>
      <c r="K31" s="43">
        <v>186</v>
      </c>
      <c r="L31" s="43">
        <v>119</v>
      </c>
      <c r="M31" s="43">
        <v>158</v>
      </c>
      <c r="N31" s="43"/>
      <c r="O31" s="43"/>
      <c r="P31" s="43">
        <v>6</v>
      </c>
      <c r="Q31" s="43">
        <v>25</v>
      </c>
      <c r="R31" s="43"/>
      <c r="S31" s="43">
        <v>0</v>
      </c>
      <c r="T31" s="43">
        <v>0</v>
      </c>
      <c r="U31" s="43">
        <v>83</v>
      </c>
      <c r="V31" s="43">
        <v>0</v>
      </c>
      <c r="W31" s="43">
        <v>0</v>
      </c>
      <c r="X31" s="43">
        <v>0</v>
      </c>
      <c r="Y31" s="43">
        <v>96</v>
      </c>
      <c r="Z31" s="43">
        <v>0</v>
      </c>
      <c r="AA31" s="44">
        <v>259</v>
      </c>
    </row>
    <row r="32" spans="1:27" ht="63" x14ac:dyDescent="0.25">
      <c r="A32" s="41">
        <v>18</v>
      </c>
      <c r="B32" s="45" t="s">
        <v>59</v>
      </c>
      <c r="C32" s="46" t="s">
        <v>50</v>
      </c>
      <c r="D32" s="41" t="s">
        <v>51</v>
      </c>
      <c r="E32" s="47">
        <v>45.728999999999999</v>
      </c>
      <c r="F32" s="43">
        <v>0</v>
      </c>
      <c r="G32" s="43">
        <f>Таблица1[[#This Row],[Кабан]]/Таблица1[[#This Row],[Площадь, тыс. га]]</f>
        <v>0</v>
      </c>
      <c r="H32" s="43">
        <v>397</v>
      </c>
      <c r="I32" s="43">
        <v>0</v>
      </c>
      <c r="J32" s="43"/>
      <c r="K32" s="43">
        <v>128</v>
      </c>
      <c r="L32" s="43">
        <v>46</v>
      </c>
      <c r="M32" s="43">
        <v>199</v>
      </c>
      <c r="N32" s="43"/>
      <c r="O32" s="43"/>
      <c r="P32" s="43">
        <v>3</v>
      </c>
      <c r="Q32" s="43">
        <v>6</v>
      </c>
      <c r="R32" s="43"/>
      <c r="S32" s="43">
        <v>0</v>
      </c>
      <c r="T32" s="43">
        <v>0</v>
      </c>
      <c r="U32" s="43">
        <v>58</v>
      </c>
      <c r="V32" s="43">
        <v>18</v>
      </c>
      <c r="W32" s="43">
        <v>0</v>
      </c>
      <c r="X32" s="43">
        <v>0</v>
      </c>
      <c r="Y32" s="43">
        <v>81</v>
      </c>
      <c r="Z32" s="43">
        <v>0</v>
      </c>
      <c r="AA32" s="44">
        <v>90</v>
      </c>
    </row>
    <row r="33" spans="1:27" ht="78.75" x14ac:dyDescent="0.25">
      <c r="A33" s="41">
        <v>19</v>
      </c>
      <c r="B33" s="40" t="s">
        <v>60</v>
      </c>
      <c r="C33" s="41" t="s">
        <v>50</v>
      </c>
      <c r="D33" s="41" t="s">
        <v>51</v>
      </c>
      <c r="E33" s="42">
        <v>18.640999999999998</v>
      </c>
      <c r="F33" s="43">
        <v>0</v>
      </c>
      <c r="G33" s="43">
        <f>Таблица1[[#This Row],[Кабан]]/Таблица1[[#This Row],[Площадь, тыс. га]]</f>
        <v>0</v>
      </c>
      <c r="H33" s="43">
        <v>123</v>
      </c>
      <c r="I33" s="43">
        <v>0</v>
      </c>
      <c r="J33" s="43"/>
      <c r="K33" s="43">
        <v>78</v>
      </c>
      <c r="L33" s="43">
        <v>51</v>
      </c>
      <c r="M33" s="43">
        <v>70</v>
      </c>
      <c r="N33" s="43"/>
      <c r="O33" s="43"/>
      <c r="P33" s="43">
        <v>4</v>
      </c>
      <c r="Q33" s="43">
        <v>9</v>
      </c>
      <c r="R33" s="43"/>
      <c r="S33" s="43">
        <v>1</v>
      </c>
      <c r="T33" s="43">
        <v>1</v>
      </c>
      <c r="U33" s="43">
        <v>81</v>
      </c>
      <c r="V33" s="43">
        <v>0</v>
      </c>
      <c r="W33" s="43">
        <v>0</v>
      </c>
      <c r="X33" s="43">
        <v>0</v>
      </c>
      <c r="Y33" s="43">
        <v>44</v>
      </c>
      <c r="Z33" s="43">
        <v>0</v>
      </c>
      <c r="AA33" s="44">
        <v>100</v>
      </c>
    </row>
    <row r="34" spans="1:27" ht="63" x14ac:dyDescent="0.25">
      <c r="A34" s="41">
        <v>20</v>
      </c>
      <c r="B34" s="40" t="s">
        <v>61</v>
      </c>
      <c r="C34" s="41" t="s">
        <v>50</v>
      </c>
      <c r="D34" s="41" t="s">
        <v>53</v>
      </c>
      <c r="E34" s="42">
        <v>57.633000000000003</v>
      </c>
      <c r="F34" s="43">
        <v>0</v>
      </c>
      <c r="G34" s="43">
        <f>Таблица1[[#This Row],[Кабан]]/Таблица1[[#This Row],[Площадь, тыс. га]]</f>
        <v>0</v>
      </c>
      <c r="H34" s="43">
        <v>0</v>
      </c>
      <c r="I34" s="43">
        <v>0</v>
      </c>
      <c r="J34" s="43"/>
      <c r="K34" s="43">
        <v>177</v>
      </c>
      <c r="L34" s="43">
        <v>0</v>
      </c>
      <c r="M34" s="43">
        <v>0</v>
      </c>
      <c r="N34" s="43"/>
      <c r="O34" s="43"/>
      <c r="P34" s="43">
        <v>0</v>
      </c>
      <c r="Q34" s="43">
        <v>44</v>
      </c>
      <c r="R34" s="43"/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184</v>
      </c>
      <c r="Z34" s="43">
        <v>99</v>
      </c>
      <c r="AA34" s="44">
        <v>0</v>
      </c>
    </row>
    <row r="35" spans="1:27" ht="47.25" x14ac:dyDescent="0.25">
      <c r="A35" s="41">
        <v>21</v>
      </c>
      <c r="B35" s="40" t="s">
        <v>62</v>
      </c>
      <c r="C35" s="41" t="s">
        <v>50</v>
      </c>
      <c r="D35" s="41" t="s">
        <v>51</v>
      </c>
      <c r="E35" s="42">
        <v>59.284999999999997</v>
      </c>
      <c r="F35" s="43">
        <v>0</v>
      </c>
      <c r="G35" s="43">
        <f>Таблица1[[#This Row],[Кабан]]/Таблица1[[#This Row],[Площадь, тыс. га]]</f>
        <v>0</v>
      </c>
      <c r="H35" s="43">
        <v>509</v>
      </c>
      <c r="I35" s="43">
        <v>0</v>
      </c>
      <c r="J35" s="43"/>
      <c r="K35" s="43">
        <v>207</v>
      </c>
      <c r="L35" s="43">
        <v>147</v>
      </c>
      <c r="M35" s="43">
        <v>248</v>
      </c>
      <c r="N35" s="43"/>
      <c r="O35" s="43"/>
      <c r="P35" s="43">
        <v>5</v>
      </c>
      <c r="Q35" s="43">
        <v>26</v>
      </c>
      <c r="R35" s="43"/>
      <c r="S35" s="43">
        <v>2</v>
      </c>
      <c r="T35" s="43">
        <v>0</v>
      </c>
      <c r="U35" s="43">
        <v>221</v>
      </c>
      <c r="V35" s="43">
        <v>0</v>
      </c>
      <c r="W35" s="43">
        <v>18</v>
      </c>
      <c r="X35" s="43">
        <v>0</v>
      </c>
      <c r="Y35" s="43">
        <v>221</v>
      </c>
      <c r="Z35" s="43">
        <v>0</v>
      </c>
      <c r="AA35" s="44">
        <v>336</v>
      </c>
    </row>
    <row r="36" spans="1:27" ht="47.25" x14ac:dyDescent="0.25">
      <c r="A36" s="41">
        <v>22</v>
      </c>
      <c r="B36" s="40" t="s">
        <v>63</v>
      </c>
      <c r="C36" s="41" t="s">
        <v>50</v>
      </c>
      <c r="D36" s="41" t="s">
        <v>51</v>
      </c>
      <c r="E36" s="42">
        <v>9.2289999999999992</v>
      </c>
      <c r="F36" s="43">
        <v>0</v>
      </c>
      <c r="G36" s="43">
        <f>Таблица1[[#This Row],[Кабан]]/Таблица1[[#This Row],[Площадь, тыс. га]]</f>
        <v>0</v>
      </c>
      <c r="H36" s="43">
        <v>81</v>
      </c>
      <c r="I36" s="43">
        <v>0</v>
      </c>
      <c r="J36" s="43"/>
      <c r="K36" s="43">
        <v>32</v>
      </c>
      <c r="L36" s="43">
        <v>30</v>
      </c>
      <c r="M36" s="43">
        <v>35</v>
      </c>
      <c r="N36" s="43"/>
      <c r="O36" s="43"/>
      <c r="P36" s="43">
        <v>1</v>
      </c>
      <c r="Q36" s="43">
        <v>4</v>
      </c>
      <c r="R36" s="43"/>
      <c r="S36" s="43">
        <v>0</v>
      </c>
      <c r="T36" s="43">
        <v>0</v>
      </c>
      <c r="U36" s="43">
        <v>40</v>
      </c>
      <c r="V36" s="43">
        <v>0</v>
      </c>
      <c r="W36" s="43">
        <v>1</v>
      </c>
      <c r="X36" s="43">
        <v>0</v>
      </c>
      <c r="Y36" s="43">
        <v>39</v>
      </c>
      <c r="Z36" s="43">
        <v>0</v>
      </c>
      <c r="AA36" s="44">
        <v>69</v>
      </c>
    </row>
    <row r="37" spans="1:27" ht="47.25" x14ac:dyDescent="0.25">
      <c r="A37" s="41">
        <v>23</v>
      </c>
      <c r="B37" s="45" t="s">
        <v>64</v>
      </c>
      <c r="C37" s="46" t="s">
        <v>50</v>
      </c>
      <c r="D37" s="41" t="s">
        <v>53</v>
      </c>
      <c r="E37" s="47">
        <v>18.22</v>
      </c>
      <c r="F37" s="43">
        <v>0</v>
      </c>
      <c r="G37" s="43">
        <f>Таблица1[[#This Row],[Кабан]]/Таблица1[[#This Row],[Площадь, тыс. га]]</f>
        <v>0</v>
      </c>
      <c r="H37" s="43">
        <v>0</v>
      </c>
      <c r="I37" s="43">
        <v>0</v>
      </c>
      <c r="J37" s="43"/>
      <c r="K37" s="43">
        <v>66</v>
      </c>
      <c r="L37" s="43">
        <v>0</v>
      </c>
      <c r="M37" s="43">
        <v>0</v>
      </c>
      <c r="N37" s="43"/>
      <c r="O37" s="43"/>
      <c r="P37" s="43">
        <v>2</v>
      </c>
      <c r="Q37" s="43">
        <v>9</v>
      </c>
      <c r="R37" s="43"/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47</v>
      </c>
      <c r="Z37" s="43">
        <v>8</v>
      </c>
      <c r="AA37" s="44">
        <v>0</v>
      </c>
    </row>
    <row r="38" spans="1:27" ht="47.25" x14ac:dyDescent="0.25">
      <c r="A38" s="41">
        <v>24</v>
      </c>
      <c r="B38" s="45" t="s">
        <v>38</v>
      </c>
      <c r="C38" s="46" t="s">
        <v>50</v>
      </c>
      <c r="D38" s="41" t="s">
        <v>53</v>
      </c>
      <c r="E38" s="47">
        <v>20.03</v>
      </c>
      <c r="F38" s="43">
        <v>0</v>
      </c>
      <c r="G38" s="43">
        <f>Таблица1[[#This Row],[Кабан]]/Таблица1[[#This Row],[Площадь, тыс. га]]</f>
        <v>0</v>
      </c>
      <c r="H38" s="43">
        <v>8</v>
      </c>
      <c r="I38" s="43">
        <v>0</v>
      </c>
      <c r="J38" s="43"/>
      <c r="K38" s="43">
        <v>39</v>
      </c>
      <c r="L38" s="43">
        <v>58</v>
      </c>
      <c r="M38" s="43">
        <v>61</v>
      </c>
      <c r="N38" s="43"/>
      <c r="O38" s="43"/>
      <c r="P38" s="43">
        <v>0</v>
      </c>
      <c r="Q38" s="43">
        <v>6</v>
      </c>
      <c r="R38" s="43"/>
      <c r="S38" s="43">
        <v>0</v>
      </c>
      <c r="T38" s="43">
        <v>0</v>
      </c>
      <c r="U38" s="43">
        <v>47</v>
      </c>
      <c r="V38" s="43">
        <v>3</v>
      </c>
      <c r="W38" s="43">
        <v>0</v>
      </c>
      <c r="X38" s="43">
        <v>0</v>
      </c>
      <c r="Y38" s="43">
        <v>19</v>
      </c>
      <c r="Z38" s="43">
        <v>0</v>
      </c>
      <c r="AA38" s="44">
        <v>42</v>
      </c>
    </row>
    <row r="39" spans="1:27" ht="31.5" x14ac:dyDescent="0.25">
      <c r="A39" s="41">
        <v>25</v>
      </c>
      <c r="B39" s="45" t="s">
        <v>65</v>
      </c>
      <c r="C39" s="46" t="s">
        <v>50</v>
      </c>
      <c r="D39" s="41" t="s">
        <v>51</v>
      </c>
      <c r="E39" s="47">
        <v>27.27</v>
      </c>
      <c r="F39" s="43">
        <v>0</v>
      </c>
      <c r="G39" s="43">
        <f>Таблица1[[#This Row],[Кабан]]/Таблица1[[#This Row],[Площадь, тыс. га]]</f>
        <v>0</v>
      </c>
      <c r="H39" s="43">
        <v>38</v>
      </c>
      <c r="I39" s="43">
        <v>0</v>
      </c>
      <c r="J39" s="43"/>
      <c r="K39" s="43">
        <v>23</v>
      </c>
      <c r="L39" s="43">
        <v>48</v>
      </c>
      <c r="M39" s="43">
        <v>75</v>
      </c>
      <c r="N39" s="43"/>
      <c r="O39" s="43"/>
      <c r="P39" s="43">
        <v>3</v>
      </c>
      <c r="Q39" s="43">
        <v>5</v>
      </c>
      <c r="R39" s="43"/>
      <c r="S39" s="43">
        <v>1</v>
      </c>
      <c r="T39" s="43">
        <v>1</v>
      </c>
      <c r="U39" s="43">
        <v>41</v>
      </c>
      <c r="V39" s="43">
        <v>0</v>
      </c>
      <c r="W39" s="43">
        <v>0</v>
      </c>
      <c r="X39" s="43">
        <v>0</v>
      </c>
      <c r="Y39" s="43">
        <v>28</v>
      </c>
      <c r="Z39" s="43">
        <v>0</v>
      </c>
      <c r="AA39" s="44">
        <v>49</v>
      </c>
    </row>
    <row r="40" spans="1:27" ht="31.5" x14ac:dyDescent="0.25">
      <c r="A40" s="41">
        <v>26</v>
      </c>
      <c r="B40" s="45" t="s">
        <v>66</v>
      </c>
      <c r="C40" s="46" t="s">
        <v>50</v>
      </c>
      <c r="D40" s="41" t="s">
        <v>51</v>
      </c>
      <c r="E40" s="47">
        <v>8.6</v>
      </c>
      <c r="F40" s="43">
        <v>0</v>
      </c>
      <c r="G40" s="43">
        <f>Таблица1[[#This Row],[Кабан]]/Таблица1[[#This Row],[Площадь, тыс. га]]</f>
        <v>0</v>
      </c>
      <c r="H40" s="43">
        <v>8</v>
      </c>
      <c r="I40" s="43">
        <v>0</v>
      </c>
      <c r="J40" s="43"/>
      <c r="K40" s="43">
        <v>2</v>
      </c>
      <c r="L40" s="43">
        <v>3</v>
      </c>
      <c r="M40" s="43">
        <v>7</v>
      </c>
      <c r="N40" s="43"/>
      <c r="O40" s="43"/>
      <c r="P40" s="43">
        <v>1</v>
      </c>
      <c r="Q40" s="43">
        <v>3</v>
      </c>
      <c r="R40" s="43"/>
      <c r="S40" s="43">
        <v>0</v>
      </c>
      <c r="T40" s="43">
        <v>0</v>
      </c>
      <c r="U40" s="43">
        <v>15</v>
      </c>
      <c r="V40" s="43">
        <v>1</v>
      </c>
      <c r="W40" s="43">
        <v>0</v>
      </c>
      <c r="X40" s="43">
        <v>0</v>
      </c>
      <c r="Y40" s="43">
        <v>6</v>
      </c>
      <c r="Z40" s="43">
        <v>0</v>
      </c>
      <c r="AA40" s="44">
        <v>36</v>
      </c>
    </row>
    <row r="41" spans="1:27" ht="47.25" x14ac:dyDescent="0.25">
      <c r="A41" s="41">
        <v>27</v>
      </c>
      <c r="B41" s="45" t="s">
        <v>67</v>
      </c>
      <c r="C41" s="46" t="s">
        <v>50</v>
      </c>
      <c r="D41" s="41" t="s">
        <v>53</v>
      </c>
      <c r="E41" s="47">
        <v>16.29</v>
      </c>
      <c r="F41" s="43">
        <v>0</v>
      </c>
      <c r="G41" s="43">
        <f>Таблица1[[#This Row],[Кабан]]/Таблица1[[#This Row],[Площадь, тыс. га]]</f>
        <v>0</v>
      </c>
      <c r="H41" s="43">
        <v>0</v>
      </c>
      <c r="I41" s="43">
        <v>0</v>
      </c>
      <c r="J41" s="43"/>
      <c r="K41" s="43">
        <v>76</v>
      </c>
      <c r="L41" s="43">
        <v>0</v>
      </c>
      <c r="M41" s="43">
        <v>21</v>
      </c>
      <c r="N41" s="43"/>
      <c r="O41" s="43"/>
      <c r="P41" s="43">
        <v>0</v>
      </c>
      <c r="Q41" s="43">
        <v>3</v>
      </c>
      <c r="R41" s="43"/>
      <c r="S41" s="43">
        <v>0</v>
      </c>
      <c r="T41" s="43">
        <v>0</v>
      </c>
      <c r="U41" s="43">
        <v>4</v>
      </c>
      <c r="V41" s="43">
        <v>4</v>
      </c>
      <c r="W41" s="43">
        <v>0</v>
      </c>
      <c r="X41" s="43">
        <v>0</v>
      </c>
      <c r="Y41" s="43">
        <v>19</v>
      </c>
      <c r="Z41" s="43">
        <v>0</v>
      </c>
      <c r="AA41" s="44">
        <v>7</v>
      </c>
    </row>
    <row r="42" spans="1:27" ht="31.5" x14ac:dyDescent="0.25">
      <c r="A42" s="41">
        <v>28</v>
      </c>
      <c r="B42" s="45" t="s">
        <v>68</v>
      </c>
      <c r="C42" s="46" t="s">
        <v>50</v>
      </c>
      <c r="D42" s="41" t="s">
        <v>51</v>
      </c>
      <c r="E42" s="47">
        <v>16.05</v>
      </c>
      <c r="F42" s="43">
        <v>0</v>
      </c>
      <c r="G42" s="43">
        <f>Таблица1[[#This Row],[Кабан]]/Таблица1[[#This Row],[Площадь, тыс. га]]</f>
        <v>0</v>
      </c>
      <c r="H42" s="43">
        <v>0</v>
      </c>
      <c r="I42" s="43">
        <v>0</v>
      </c>
      <c r="J42" s="43"/>
      <c r="K42" s="43">
        <v>15</v>
      </c>
      <c r="L42" s="43">
        <v>1</v>
      </c>
      <c r="M42" s="43">
        <v>4</v>
      </c>
      <c r="N42" s="43"/>
      <c r="O42" s="43"/>
      <c r="P42" s="43">
        <v>0</v>
      </c>
      <c r="Q42" s="43">
        <v>4</v>
      </c>
      <c r="R42" s="43"/>
      <c r="S42" s="43">
        <v>0</v>
      </c>
      <c r="T42" s="43">
        <v>0</v>
      </c>
      <c r="U42" s="43">
        <v>3</v>
      </c>
      <c r="V42" s="43">
        <v>0</v>
      </c>
      <c r="W42" s="43">
        <v>0</v>
      </c>
      <c r="X42" s="43">
        <v>0</v>
      </c>
      <c r="Y42" s="43">
        <v>20</v>
      </c>
      <c r="Z42" s="43">
        <v>0</v>
      </c>
      <c r="AA42" s="44">
        <v>31</v>
      </c>
    </row>
    <row r="43" spans="1:27" ht="31.5" x14ac:dyDescent="0.25">
      <c r="A43" s="41">
        <v>29</v>
      </c>
      <c r="B43" s="45" t="s">
        <v>69</v>
      </c>
      <c r="C43" s="46" t="s">
        <v>50</v>
      </c>
      <c r="D43" s="41" t="s">
        <v>51</v>
      </c>
      <c r="E43" s="47">
        <v>8.6</v>
      </c>
      <c r="F43" s="43">
        <v>0</v>
      </c>
      <c r="G43" s="43">
        <f>Таблица1[[#This Row],[Кабан]]/Таблица1[[#This Row],[Площадь, тыс. га]]</f>
        <v>0</v>
      </c>
      <c r="H43" s="43">
        <v>0</v>
      </c>
      <c r="I43" s="43">
        <v>0</v>
      </c>
      <c r="J43" s="43"/>
      <c r="K43" s="43">
        <v>15</v>
      </c>
      <c r="L43" s="43">
        <v>0</v>
      </c>
      <c r="M43" s="43">
        <v>7</v>
      </c>
      <c r="N43" s="43"/>
      <c r="O43" s="43"/>
      <c r="P43" s="43">
        <v>1</v>
      </c>
      <c r="Q43" s="43">
        <v>4</v>
      </c>
      <c r="R43" s="43"/>
      <c r="S43" s="43">
        <v>0</v>
      </c>
      <c r="T43" s="43">
        <v>0</v>
      </c>
      <c r="U43" s="43">
        <v>7</v>
      </c>
      <c r="V43" s="43">
        <v>4</v>
      </c>
      <c r="W43" s="43">
        <v>0</v>
      </c>
      <c r="X43" s="43">
        <v>0</v>
      </c>
      <c r="Y43" s="43">
        <v>21</v>
      </c>
      <c r="Z43" s="43">
        <v>0</v>
      </c>
      <c r="AA43" s="44">
        <v>22</v>
      </c>
    </row>
    <row r="44" spans="1:27" ht="47.25" x14ac:dyDescent="0.25">
      <c r="A44" s="41">
        <v>30</v>
      </c>
      <c r="B44" s="40" t="s">
        <v>70</v>
      </c>
      <c r="C44" s="41" t="s">
        <v>50</v>
      </c>
      <c r="D44" s="41" t="s">
        <v>53</v>
      </c>
      <c r="E44" s="42">
        <v>29.44</v>
      </c>
      <c r="F44" s="43">
        <v>0</v>
      </c>
      <c r="G44" s="43">
        <f>Таблица1[[#This Row],[Кабан]]/Таблица1[[#This Row],[Площадь, тыс. га]]</f>
        <v>0</v>
      </c>
      <c r="H44" s="43">
        <v>72</v>
      </c>
      <c r="I44" s="43">
        <v>0</v>
      </c>
      <c r="J44" s="43"/>
      <c r="K44" s="43">
        <v>375</v>
      </c>
      <c r="L44" s="43">
        <v>112</v>
      </c>
      <c r="M44" s="43">
        <v>206</v>
      </c>
      <c r="N44" s="43"/>
      <c r="O44" s="43"/>
      <c r="P44" s="43">
        <v>13</v>
      </c>
      <c r="Q44" s="43">
        <v>13</v>
      </c>
      <c r="R44" s="43"/>
      <c r="S44" s="43">
        <v>0</v>
      </c>
      <c r="T44" s="43">
        <v>0</v>
      </c>
      <c r="U44" s="43">
        <v>76</v>
      </c>
      <c r="V44" s="43">
        <v>0</v>
      </c>
      <c r="W44" s="43">
        <v>0</v>
      </c>
      <c r="X44" s="43">
        <v>0</v>
      </c>
      <c r="Y44" s="43">
        <v>345</v>
      </c>
      <c r="Z44" s="43">
        <v>0</v>
      </c>
      <c r="AA44" s="44">
        <v>59</v>
      </c>
    </row>
    <row r="45" spans="1:27" ht="47.25" x14ac:dyDescent="0.25">
      <c r="A45" s="41">
        <v>31</v>
      </c>
      <c r="B45" s="40" t="s">
        <v>71</v>
      </c>
      <c r="C45" s="41" t="s">
        <v>50</v>
      </c>
      <c r="D45" s="41" t="s">
        <v>53</v>
      </c>
      <c r="E45" s="42">
        <v>43.319000000000003</v>
      </c>
      <c r="F45" s="43">
        <v>0</v>
      </c>
      <c r="G45" s="43">
        <f>Таблица1[[#This Row],[Кабан]]/Таблица1[[#This Row],[Площадь, тыс. га]]</f>
        <v>0</v>
      </c>
      <c r="H45" s="43">
        <v>0</v>
      </c>
      <c r="I45" s="43">
        <v>0</v>
      </c>
      <c r="J45" s="43"/>
      <c r="K45" s="43">
        <v>501</v>
      </c>
      <c r="L45" s="43">
        <v>0</v>
      </c>
      <c r="M45" s="43">
        <v>42</v>
      </c>
      <c r="N45" s="43"/>
      <c r="O45" s="43"/>
      <c r="P45" s="43">
        <v>2</v>
      </c>
      <c r="Q45" s="43">
        <v>24</v>
      </c>
      <c r="R45" s="43"/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100</v>
      </c>
      <c r="Z45" s="43">
        <v>8</v>
      </c>
      <c r="AA45" s="44">
        <v>0</v>
      </c>
    </row>
    <row r="46" spans="1:27" ht="47.25" x14ac:dyDescent="0.25">
      <c r="A46" s="41">
        <v>32</v>
      </c>
      <c r="B46" s="40" t="s">
        <v>72</v>
      </c>
      <c r="C46" s="41" t="s">
        <v>50</v>
      </c>
      <c r="D46" s="41" t="s">
        <v>53</v>
      </c>
      <c r="E46" s="47">
        <v>67.111000000000004</v>
      </c>
      <c r="F46" s="43">
        <v>0</v>
      </c>
      <c r="G46" s="43">
        <f>Таблица1[[#This Row],[Кабан]]/Таблица1[[#This Row],[Площадь, тыс. га]]</f>
        <v>0</v>
      </c>
      <c r="H46" s="43">
        <v>111</v>
      </c>
      <c r="I46" s="43">
        <v>0</v>
      </c>
      <c r="J46" s="43"/>
      <c r="K46" s="43">
        <v>146</v>
      </c>
      <c r="L46" s="43">
        <v>267</v>
      </c>
      <c r="M46" s="43">
        <v>226</v>
      </c>
      <c r="N46" s="43"/>
      <c r="O46" s="43"/>
      <c r="P46" s="43">
        <v>9</v>
      </c>
      <c r="Q46" s="43">
        <v>10</v>
      </c>
      <c r="R46" s="43"/>
      <c r="S46" s="43">
        <v>2</v>
      </c>
      <c r="T46" s="43">
        <v>0</v>
      </c>
      <c r="U46" s="43">
        <v>248</v>
      </c>
      <c r="V46" s="43">
        <v>0</v>
      </c>
      <c r="W46" s="43">
        <v>0</v>
      </c>
      <c r="X46" s="43">
        <v>0</v>
      </c>
      <c r="Y46" s="43">
        <v>102</v>
      </c>
      <c r="Z46" s="43">
        <v>0</v>
      </c>
      <c r="AA46" s="44">
        <v>238</v>
      </c>
    </row>
    <row r="47" spans="1:27" ht="47.25" x14ac:dyDescent="0.25">
      <c r="A47" s="41">
        <v>33</v>
      </c>
      <c r="B47" s="40" t="s">
        <v>73</v>
      </c>
      <c r="C47" s="41" t="s">
        <v>50</v>
      </c>
      <c r="D47" s="41" t="s">
        <v>51</v>
      </c>
      <c r="E47" s="42">
        <v>13.566000000000001</v>
      </c>
      <c r="F47" s="43">
        <v>0</v>
      </c>
      <c r="G47" s="43">
        <f>Таблица1[[#This Row],[Кабан]]/Таблица1[[#This Row],[Площадь, тыс. га]]</f>
        <v>0</v>
      </c>
      <c r="H47" s="43">
        <v>160</v>
      </c>
      <c r="I47" s="43">
        <v>0</v>
      </c>
      <c r="J47" s="43"/>
      <c r="K47" s="43">
        <v>93</v>
      </c>
      <c r="L47" s="43">
        <v>57</v>
      </c>
      <c r="M47" s="43">
        <v>115</v>
      </c>
      <c r="N47" s="43"/>
      <c r="O47" s="43"/>
      <c r="P47" s="43">
        <v>3</v>
      </c>
      <c r="Q47" s="43">
        <v>11</v>
      </c>
      <c r="R47" s="43"/>
      <c r="S47" s="43">
        <v>0</v>
      </c>
      <c r="T47" s="43">
        <v>0</v>
      </c>
      <c r="U47" s="43">
        <v>50</v>
      </c>
      <c r="V47" s="43">
        <v>0</v>
      </c>
      <c r="W47" s="43">
        <v>0</v>
      </c>
      <c r="X47" s="43">
        <v>0</v>
      </c>
      <c r="Y47" s="43">
        <v>47</v>
      </c>
      <c r="Z47" s="43">
        <v>0</v>
      </c>
      <c r="AA47" s="44">
        <v>174</v>
      </c>
    </row>
    <row r="48" spans="1:27" ht="31.5" x14ac:dyDescent="0.25">
      <c r="A48" s="41">
        <v>34</v>
      </c>
      <c r="B48" s="45" t="s">
        <v>74</v>
      </c>
      <c r="C48" s="46" t="s">
        <v>50</v>
      </c>
      <c r="D48" s="41" t="s">
        <v>51</v>
      </c>
      <c r="E48" s="47">
        <v>13.83</v>
      </c>
      <c r="F48" s="43">
        <v>0</v>
      </c>
      <c r="G48" s="43">
        <f>Таблица1[[#This Row],[Кабан]]/Таблица1[[#This Row],[Площадь, тыс. га]]</f>
        <v>0</v>
      </c>
      <c r="H48" s="43">
        <v>123</v>
      </c>
      <c r="I48" s="43">
        <v>0</v>
      </c>
      <c r="J48" s="43"/>
      <c r="K48" s="43">
        <v>91</v>
      </c>
      <c r="L48" s="43">
        <v>25</v>
      </c>
      <c r="M48" s="43">
        <v>124</v>
      </c>
      <c r="N48" s="43"/>
      <c r="O48" s="43"/>
      <c r="P48" s="43">
        <v>1</v>
      </c>
      <c r="Q48" s="43">
        <v>1</v>
      </c>
      <c r="R48" s="43"/>
      <c r="S48" s="43">
        <v>1</v>
      </c>
      <c r="T48" s="43">
        <v>0</v>
      </c>
      <c r="U48" s="43">
        <v>62</v>
      </c>
      <c r="V48" s="43">
        <v>0</v>
      </c>
      <c r="W48" s="43">
        <v>0</v>
      </c>
      <c r="X48" s="43">
        <v>0</v>
      </c>
      <c r="Y48" s="43">
        <v>17</v>
      </c>
      <c r="Z48" s="43">
        <v>0</v>
      </c>
      <c r="AA48" s="44">
        <v>118</v>
      </c>
    </row>
    <row r="49" spans="1:27" ht="63" x14ac:dyDescent="0.25">
      <c r="A49" s="41">
        <v>35</v>
      </c>
      <c r="B49" s="40" t="s">
        <v>75</v>
      </c>
      <c r="C49" s="41" t="s">
        <v>50</v>
      </c>
      <c r="D49" s="41" t="s">
        <v>51</v>
      </c>
      <c r="E49" s="42">
        <v>12.07</v>
      </c>
      <c r="F49" s="43">
        <v>0</v>
      </c>
      <c r="G49" s="43">
        <f>Таблица1[[#This Row],[Кабан]]/Таблица1[[#This Row],[Площадь, тыс. га]]</f>
        <v>0</v>
      </c>
      <c r="H49" s="43">
        <v>94</v>
      </c>
      <c r="I49" s="43">
        <v>0</v>
      </c>
      <c r="J49" s="43"/>
      <c r="K49" s="43">
        <v>28</v>
      </c>
      <c r="L49" s="43">
        <v>40</v>
      </c>
      <c r="M49" s="43">
        <v>62</v>
      </c>
      <c r="N49" s="43"/>
      <c r="O49" s="43"/>
      <c r="P49" s="43">
        <v>0</v>
      </c>
      <c r="Q49" s="43">
        <v>4</v>
      </c>
      <c r="R49" s="43"/>
      <c r="S49" s="43">
        <v>0</v>
      </c>
      <c r="T49" s="43">
        <v>0</v>
      </c>
      <c r="U49" s="43">
        <v>53</v>
      </c>
      <c r="V49" s="43">
        <v>0</v>
      </c>
      <c r="W49" s="43">
        <v>0</v>
      </c>
      <c r="X49" s="43">
        <v>0</v>
      </c>
      <c r="Y49" s="43">
        <v>36</v>
      </c>
      <c r="Z49" s="43">
        <v>0</v>
      </c>
      <c r="AA49" s="44">
        <v>194</v>
      </c>
    </row>
    <row r="50" spans="1:27" ht="47.25" x14ac:dyDescent="0.25">
      <c r="A50" s="41">
        <v>36</v>
      </c>
      <c r="B50" s="40" t="s">
        <v>76</v>
      </c>
      <c r="C50" s="41" t="s">
        <v>50</v>
      </c>
      <c r="D50" s="41" t="s">
        <v>53</v>
      </c>
      <c r="E50" s="42">
        <v>11.741</v>
      </c>
      <c r="F50" s="43">
        <v>0</v>
      </c>
      <c r="G50" s="43">
        <f>Таблица1[[#This Row],[Кабан]]/Таблица1[[#This Row],[Площадь, тыс. га]]</f>
        <v>0</v>
      </c>
      <c r="H50" s="43">
        <v>0</v>
      </c>
      <c r="I50" s="43">
        <v>0</v>
      </c>
      <c r="J50" s="43"/>
      <c r="K50" s="43">
        <v>198</v>
      </c>
      <c r="L50" s="43">
        <v>0</v>
      </c>
      <c r="M50" s="43">
        <v>38</v>
      </c>
      <c r="N50" s="43"/>
      <c r="O50" s="43"/>
      <c r="P50" s="43">
        <v>4</v>
      </c>
      <c r="Q50" s="43">
        <v>7</v>
      </c>
      <c r="R50" s="43"/>
      <c r="S50" s="43">
        <v>0</v>
      </c>
      <c r="T50" s="43">
        <v>0</v>
      </c>
      <c r="U50" s="43">
        <v>38</v>
      </c>
      <c r="V50" s="43">
        <v>0</v>
      </c>
      <c r="W50" s="43">
        <v>0</v>
      </c>
      <c r="X50" s="43">
        <v>0</v>
      </c>
      <c r="Y50" s="43">
        <v>50</v>
      </c>
      <c r="Z50" s="43">
        <v>0</v>
      </c>
      <c r="AA50" s="44">
        <v>0</v>
      </c>
    </row>
    <row r="51" spans="1:27" ht="47.25" x14ac:dyDescent="0.25">
      <c r="A51" s="41">
        <v>37</v>
      </c>
      <c r="B51" s="40" t="s">
        <v>77</v>
      </c>
      <c r="C51" s="41" t="s">
        <v>50</v>
      </c>
      <c r="D51" s="41" t="s">
        <v>53</v>
      </c>
      <c r="E51" s="42">
        <v>14.571</v>
      </c>
      <c r="F51" s="43">
        <v>0</v>
      </c>
      <c r="G51" s="43">
        <f>Таблица1[[#This Row],[Кабан]]/Таблица1[[#This Row],[Площадь, тыс. га]]</f>
        <v>0</v>
      </c>
      <c r="H51" s="43">
        <v>0</v>
      </c>
      <c r="I51" s="43">
        <v>0</v>
      </c>
      <c r="J51" s="43"/>
      <c r="K51" s="43">
        <v>97</v>
      </c>
      <c r="L51" s="43">
        <v>24</v>
      </c>
      <c r="M51" s="43">
        <v>50</v>
      </c>
      <c r="N51" s="43"/>
      <c r="O51" s="43"/>
      <c r="P51" s="43">
        <v>2</v>
      </c>
      <c r="Q51" s="43">
        <v>6</v>
      </c>
      <c r="R51" s="43"/>
      <c r="S51" s="43">
        <v>0</v>
      </c>
      <c r="T51" s="43">
        <v>0</v>
      </c>
      <c r="U51" s="43">
        <v>40</v>
      </c>
      <c r="V51" s="43">
        <v>2</v>
      </c>
      <c r="W51" s="43">
        <v>0</v>
      </c>
      <c r="X51" s="43">
        <v>0</v>
      </c>
      <c r="Y51" s="43">
        <v>55</v>
      </c>
      <c r="Z51" s="43">
        <v>0</v>
      </c>
      <c r="AA51" s="44">
        <v>0</v>
      </c>
    </row>
    <row r="52" spans="1:27" ht="47.25" x14ac:dyDescent="0.25">
      <c r="A52" s="41">
        <v>38</v>
      </c>
      <c r="B52" s="40" t="s">
        <v>78</v>
      </c>
      <c r="C52" s="41" t="s">
        <v>50</v>
      </c>
      <c r="D52" s="41" t="s">
        <v>53</v>
      </c>
      <c r="E52" s="42">
        <v>48.347000000000001</v>
      </c>
      <c r="F52" s="43">
        <v>40</v>
      </c>
      <c r="G52" s="43">
        <f>Таблица1[[#This Row],[Кабан]]/Таблица1[[#This Row],[Площадь, тыс. га]]</f>
        <v>0.82735226591101829</v>
      </c>
      <c r="H52" s="43">
        <v>0</v>
      </c>
      <c r="I52" s="43">
        <v>0</v>
      </c>
      <c r="J52" s="43"/>
      <c r="K52" s="43">
        <v>333</v>
      </c>
      <c r="L52" s="43">
        <v>56</v>
      </c>
      <c r="M52" s="43">
        <v>139</v>
      </c>
      <c r="N52" s="43"/>
      <c r="O52" s="43"/>
      <c r="P52" s="43">
        <v>8</v>
      </c>
      <c r="Q52" s="43">
        <v>25</v>
      </c>
      <c r="R52" s="43"/>
      <c r="S52" s="43">
        <v>0</v>
      </c>
      <c r="T52" s="43">
        <v>0</v>
      </c>
      <c r="U52" s="43">
        <v>100</v>
      </c>
      <c r="V52" s="43">
        <v>23</v>
      </c>
      <c r="W52" s="43">
        <v>0</v>
      </c>
      <c r="X52" s="43">
        <v>0</v>
      </c>
      <c r="Y52" s="43">
        <v>124</v>
      </c>
      <c r="Z52" s="43">
        <v>0</v>
      </c>
      <c r="AA52" s="44">
        <v>0</v>
      </c>
    </row>
    <row r="53" spans="1:27" ht="47.25" x14ac:dyDescent="0.25">
      <c r="A53" s="41">
        <v>39</v>
      </c>
      <c r="B53" s="40" t="s">
        <v>79</v>
      </c>
      <c r="C53" s="41" t="s">
        <v>50</v>
      </c>
      <c r="D53" s="41" t="s">
        <v>53</v>
      </c>
      <c r="E53" s="42">
        <v>15.14</v>
      </c>
      <c r="F53" s="43">
        <v>0</v>
      </c>
      <c r="G53" s="43">
        <f>Таблица1[[#This Row],[Кабан]]/Таблица1[[#This Row],[Площадь, тыс. га]]</f>
        <v>0</v>
      </c>
      <c r="H53" s="43">
        <v>101</v>
      </c>
      <c r="I53" s="43">
        <v>0</v>
      </c>
      <c r="J53" s="43"/>
      <c r="K53" s="43">
        <v>170</v>
      </c>
      <c r="L53" s="43">
        <v>57</v>
      </c>
      <c r="M53" s="43">
        <v>176</v>
      </c>
      <c r="N53" s="43"/>
      <c r="O53" s="43"/>
      <c r="P53" s="43">
        <v>2</v>
      </c>
      <c r="Q53" s="43">
        <v>14</v>
      </c>
      <c r="R53" s="43"/>
      <c r="S53" s="43">
        <v>0</v>
      </c>
      <c r="T53" s="43">
        <v>0</v>
      </c>
      <c r="U53" s="43">
        <v>44</v>
      </c>
      <c r="V53" s="43">
        <v>0</v>
      </c>
      <c r="W53" s="43">
        <v>0</v>
      </c>
      <c r="X53" s="43">
        <v>0</v>
      </c>
      <c r="Y53" s="43">
        <v>69</v>
      </c>
      <c r="Z53" s="43">
        <v>0</v>
      </c>
      <c r="AA53" s="44">
        <v>176</v>
      </c>
    </row>
    <row r="54" spans="1:27" ht="47.25" x14ac:dyDescent="0.25">
      <c r="A54" s="41">
        <v>40</v>
      </c>
      <c r="B54" s="40" t="s">
        <v>80</v>
      </c>
      <c r="C54" s="41" t="s">
        <v>50</v>
      </c>
      <c r="D54" s="41" t="s">
        <v>51</v>
      </c>
      <c r="E54" s="42">
        <v>66.805000000000007</v>
      </c>
      <c r="F54" s="43">
        <v>0</v>
      </c>
      <c r="G54" s="43">
        <f>Таблица1[[#This Row],[Кабан]]/Таблица1[[#This Row],[Площадь, тыс. га]]</f>
        <v>0</v>
      </c>
      <c r="H54" s="43">
        <v>837</v>
      </c>
      <c r="I54" s="43">
        <v>0</v>
      </c>
      <c r="J54" s="43"/>
      <c r="K54" s="43">
        <v>372</v>
      </c>
      <c r="L54" s="43">
        <f>46+55+19</f>
        <v>120</v>
      </c>
      <c r="M54" s="43">
        <f>149+112+41</f>
        <v>302</v>
      </c>
      <c r="N54" s="43"/>
      <c r="O54" s="43"/>
      <c r="P54" s="43">
        <v>1</v>
      </c>
      <c r="Q54" s="43">
        <v>26</v>
      </c>
      <c r="R54" s="43"/>
      <c r="S54" s="43">
        <v>27</v>
      </c>
      <c r="T54" s="43">
        <v>0</v>
      </c>
      <c r="U54" s="43">
        <f>123+179+41</f>
        <v>343</v>
      </c>
      <c r="V54" s="43">
        <v>21</v>
      </c>
      <c r="W54" s="43">
        <v>9</v>
      </c>
      <c r="X54" s="43">
        <v>0</v>
      </c>
      <c r="Y54" s="43">
        <v>168</v>
      </c>
      <c r="Z54" s="43">
        <v>0</v>
      </c>
      <c r="AA54" s="44">
        <v>471</v>
      </c>
    </row>
    <row r="55" spans="1:27" ht="47.25" x14ac:dyDescent="0.25">
      <c r="A55" s="41">
        <v>41</v>
      </c>
      <c r="B55" s="40" t="s">
        <v>81</v>
      </c>
      <c r="C55" s="41" t="s">
        <v>50</v>
      </c>
      <c r="D55" s="41" t="s">
        <v>51</v>
      </c>
      <c r="E55" s="42">
        <v>6.5529999999999999</v>
      </c>
      <c r="F55" s="43">
        <v>0</v>
      </c>
      <c r="G55" s="43">
        <f>Таблица1[[#This Row],[Кабан]]/Таблица1[[#This Row],[Площадь, тыс. га]]</f>
        <v>0</v>
      </c>
      <c r="H55" s="43">
        <v>183</v>
      </c>
      <c r="I55" s="43">
        <v>0</v>
      </c>
      <c r="J55" s="43"/>
      <c r="K55" s="43">
        <v>124</v>
      </c>
      <c r="L55" s="43">
        <f>5+19</f>
        <v>24</v>
      </c>
      <c r="M55" s="43">
        <f>48+31</f>
        <v>79</v>
      </c>
      <c r="N55" s="43"/>
      <c r="O55" s="43"/>
      <c r="P55" s="43">
        <v>0</v>
      </c>
      <c r="Q55" s="43">
        <v>29</v>
      </c>
      <c r="R55" s="43"/>
      <c r="S55" s="43">
        <v>1</v>
      </c>
      <c r="T55" s="43">
        <v>0</v>
      </c>
      <c r="U55" s="43">
        <f>42+36</f>
        <v>78</v>
      </c>
      <c r="V55" s="43">
        <v>13</v>
      </c>
      <c r="W55" s="43">
        <v>10</v>
      </c>
      <c r="X55" s="43">
        <v>0</v>
      </c>
      <c r="Y55" s="43">
        <v>153</v>
      </c>
      <c r="Z55" s="43">
        <v>0</v>
      </c>
      <c r="AA55" s="44">
        <v>314</v>
      </c>
    </row>
    <row r="56" spans="1:27" ht="47.25" x14ac:dyDescent="0.25">
      <c r="A56" s="41">
        <v>42</v>
      </c>
      <c r="B56" s="40" t="s">
        <v>82</v>
      </c>
      <c r="C56" s="41" t="s">
        <v>50</v>
      </c>
      <c r="D56" s="41" t="s">
        <v>53</v>
      </c>
      <c r="E56" s="42">
        <v>21.161999999999999</v>
      </c>
      <c r="F56" s="43">
        <v>0</v>
      </c>
      <c r="G56" s="43">
        <f>Таблица1[[#This Row],[Кабан]]/Таблица1[[#This Row],[Площадь, тыс. га]]</f>
        <v>0</v>
      </c>
      <c r="H56" s="43">
        <v>101</v>
      </c>
      <c r="I56" s="43">
        <v>0</v>
      </c>
      <c r="J56" s="43"/>
      <c r="K56" s="43">
        <v>84</v>
      </c>
      <c r="L56" s="43">
        <v>61</v>
      </c>
      <c r="M56" s="43">
        <v>68</v>
      </c>
      <c r="N56" s="43"/>
      <c r="O56" s="43"/>
      <c r="P56" s="43">
        <v>7</v>
      </c>
      <c r="Q56" s="43">
        <v>9</v>
      </c>
      <c r="R56" s="43"/>
      <c r="S56" s="43">
        <v>0</v>
      </c>
      <c r="T56" s="43">
        <v>0</v>
      </c>
      <c r="U56" s="43">
        <v>61</v>
      </c>
      <c r="V56" s="43">
        <v>0</v>
      </c>
      <c r="W56" s="43">
        <v>0</v>
      </c>
      <c r="X56" s="43">
        <v>0</v>
      </c>
      <c r="Y56" s="43">
        <v>64</v>
      </c>
      <c r="Z56" s="43">
        <v>0</v>
      </c>
      <c r="AA56" s="44">
        <v>180</v>
      </c>
    </row>
    <row r="57" spans="1:27" ht="47.25" x14ac:dyDescent="0.25">
      <c r="A57" s="41">
        <v>43</v>
      </c>
      <c r="B57" s="40" t="s">
        <v>83</v>
      </c>
      <c r="C57" s="41" t="s">
        <v>50</v>
      </c>
      <c r="D57" s="41" t="s">
        <v>51</v>
      </c>
      <c r="E57" s="42">
        <v>24.510999999999999</v>
      </c>
      <c r="F57" s="43">
        <v>0</v>
      </c>
      <c r="G57" s="43">
        <f>Таблица1[[#This Row],[Кабан]]/Таблица1[[#This Row],[Площадь, тыс. га]]</f>
        <v>0</v>
      </c>
      <c r="H57" s="43">
        <v>245</v>
      </c>
      <c r="I57" s="43">
        <v>0</v>
      </c>
      <c r="J57" s="43"/>
      <c r="K57" s="43">
        <v>104</v>
      </c>
      <c r="L57" s="43">
        <v>62</v>
      </c>
      <c r="M57" s="43">
        <v>120</v>
      </c>
      <c r="N57" s="43"/>
      <c r="O57" s="43"/>
      <c r="P57" s="43">
        <v>2</v>
      </c>
      <c r="Q57" s="43">
        <v>18</v>
      </c>
      <c r="R57" s="43"/>
      <c r="S57" s="43">
        <v>0</v>
      </c>
      <c r="T57" s="43">
        <v>0</v>
      </c>
      <c r="U57" s="43">
        <v>168</v>
      </c>
      <c r="V57" s="43">
        <v>0</v>
      </c>
      <c r="W57" s="43">
        <v>0</v>
      </c>
      <c r="X57" s="43">
        <v>0</v>
      </c>
      <c r="Y57" s="43">
        <v>33</v>
      </c>
      <c r="Z57" s="43">
        <v>0</v>
      </c>
      <c r="AA57" s="44">
        <v>176</v>
      </c>
    </row>
    <row r="58" spans="1:27" ht="47.25" x14ac:dyDescent="0.25">
      <c r="A58" s="41">
        <v>44</v>
      </c>
      <c r="B58" s="40" t="s">
        <v>84</v>
      </c>
      <c r="C58" s="41" t="s">
        <v>50</v>
      </c>
      <c r="D58" s="41" t="s">
        <v>53</v>
      </c>
      <c r="E58" s="42">
        <v>32.597999999999999</v>
      </c>
      <c r="F58" s="43">
        <v>0</v>
      </c>
      <c r="G58" s="43">
        <f>Таблица1[[#This Row],[Кабан]]/Таблица1[[#This Row],[Площадь, тыс. га]]</f>
        <v>0</v>
      </c>
      <c r="H58" s="43">
        <v>83</v>
      </c>
      <c r="I58" s="43">
        <v>0</v>
      </c>
      <c r="J58" s="43"/>
      <c r="K58" s="43">
        <v>49</v>
      </c>
      <c r="L58" s="43">
        <v>73</v>
      </c>
      <c r="M58" s="43">
        <v>181</v>
      </c>
      <c r="N58" s="43"/>
      <c r="O58" s="43"/>
      <c r="P58" s="43">
        <v>2</v>
      </c>
      <c r="Q58" s="43">
        <v>11</v>
      </c>
      <c r="R58" s="43"/>
      <c r="S58" s="43">
        <v>0</v>
      </c>
      <c r="T58" s="43">
        <v>0</v>
      </c>
      <c r="U58" s="43">
        <v>105</v>
      </c>
      <c r="V58" s="43">
        <v>0</v>
      </c>
      <c r="W58" s="43">
        <v>0</v>
      </c>
      <c r="X58" s="43">
        <v>0</v>
      </c>
      <c r="Y58" s="43">
        <v>84</v>
      </c>
      <c r="Z58" s="43">
        <v>0</v>
      </c>
      <c r="AA58" s="44">
        <v>296</v>
      </c>
    </row>
    <row r="59" spans="1:27" ht="47.25" x14ac:dyDescent="0.25">
      <c r="A59" s="41">
        <v>45</v>
      </c>
      <c r="B59" s="40" t="s">
        <v>85</v>
      </c>
      <c r="C59" s="41" t="s">
        <v>50</v>
      </c>
      <c r="D59" s="41" t="s">
        <v>51</v>
      </c>
      <c r="E59" s="42">
        <v>15.214</v>
      </c>
      <c r="F59" s="43">
        <v>0</v>
      </c>
      <c r="G59" s="43">
        <f>Таблица1[[#This Row],[Кабан]]/Таблица1[[#This Row],[Площадь, тыс. га]]</f>
        <v>0</v>
      </c>
      <c r="H59" s="43">
        <v>96</v>
      </c>
      <c r="I59" s="43">
        <v>0</v>
      </c>
      <c r="J59" s="43"/>
      <c r="K59" s="43">
        <v>127</v>
      </c>
      <c r="L59" s="43">
        <v>27</v>
      </c>
      <c r="M59" s="43">
        <v>125</v>
      </c>
      <c r="N59" s="43"/>
      <c r="O59" s="43"/>
      <c r="P59" s="43">
        <v>7</v>
      </c>
      <c r="Q59" s="43">
        <v>7</v>
      </c>
      <c r="R59" s="43"/>
      <c r="S59" s="43">
        <v>0</v>
      </c>
      <c r="T59" s="43">
        <v>0</v>
      </c>
      <c r="U59" s="43">
        <v>54</v>
      </c>
      <c r="V59" s="43">
        <v>0</v>
      </c>
      <c r="W59" s="43">
        <v>0</v>
      </c>
      <c r="X59" s="43">
        <v>0</v>
      </c>
      <c r="Y59" s="43">
        <v>48</v>
      </c>
      <c r="Z59" s="43">
        <v>0</v>
      </c>
      <c r="AA59" s="44">
        <v>36</v>
      </c>
    </row>
    <row r="60" spans="1:27" ht="47.25" x14ac:dyDescent="0.25">
      <c r="A60" s="41">
        <v>46</v>
      </c>
      <c r="B60" s="40" t="s">
        <v>86</v>
      </c>
      <c r="C60" s="41" t="s">
        <v>50</v>
      </c>
      <c r="D60" s="41" t="s">
        <v>51</v>
      </c>
      <c r="E60" s="42">
        <v>13.542999999999999</v>
      </c>
      <c r="F60" s="43">
        <v>0</v>
      </c>
      <c r="G60" s="43">
        <f>Таблица1[[#This Row],[Кабан]]/Таблица1[[#This Row],[Площадь, тыс. га]]</f>
        <v>0</v>
      </c>
      <c r="H60" s="43">
        <v>107</v>
      </c>
      <c r="I60" s="43">
        <v>0</v>
      </c>
      <c r="J60" s="43"/>
      <c r="K60" s="43">
        <v>136</v>
      </c>
      <c r="L60" s="43">
        <v>34</v>
      </c>
      <c r="M60" s="43">
        <v>128</v>
      </c>
      <c r="N60" s="43"/>
      <c r="O60" s="43"/>
      <c r="P60" s="43">
        <v>6</v>
      </c>
      <c r="Q60" s="43">
        <v>6</v>
      </c>
      <c r="R60" s="43"/>
      <c r="S60" s="43">
        <v>0</v>
      </c>
      <c r="T60" s="43">
        <v>0</v>
      </c>
      <c r="U60" s="43">
        <v>103</v>
      </c>
      <c r="V60" s="43">
        <v>0</v>
      </c>
      <c r="W60" s="43">
        <v>0</v>
      </c>
      <c r="X60" s="43">
        <v>0</v>
      </c>
      <c r="Y60" s="43">
        <v>44</v>
      </c>
      <c r="Z60" s="43">
        <v>0</v>
      </c>
      <c r="AA60" s="44">
        <v>49</v>
      </c>
    </row>
    <row r="61" spans="1:27" ht="31.5" x14ac:dyDescent="0.25">
      <c r="A61" s="41">
        <v>47</v>
      </c>
      <c r="B61" s="45" t="s">
        <v>87</v>
      </c>
      <c r="C61" s="46" t="s">
        <v>88</v>
      </c>
      <c r="D61" s="46" t="s">
        <v>89</v>
      </c>
      <c r="E61" s="47">
        <v>58.578000000000003</v>
      </c>
      <c r="F61" s="43">
        <v>0</v>
      </c>
      <c r="G61" s="43">
        <f>Таблица1[[#This Row],[Кабан]]/Таблица1[[#This Row],[Площадь, тыс. га]]</f>
        <v>0</v>
      </c>
      <c r="H61" s="43">
        <v>0</v>
      </c>
      <c r="I61" s="43">
        <v>0</v>
      </c>
      <c r="J61" s="43"/>
      <c r="K61" s="43">
        <v>22</v>
      </c>
      <c r="L61" s="43">
        <v>0</v>
      </c>
      <c r="M61" s="43">
        <v>0</v>
      </c>
      <c r="N61" s="43"/>
      <c r="O61" s="43"/>
      <c r="P61" s="43">
        <v>0</v>
      </c>
      <c r="Q61" s="43">
        <v>7</v>
      </c>
      <c r="R61" s="43"/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12</v>
      </c>
      <c r="AA61" s="44">
        <v>0</v>
      </c>
    </row>
    <row r="62" spans="1:27" ht="31.5" x14ac:dyDescent="0.25">
      <c r="A62" s="41">
        <v>48</v>
      </c>
      <c r="B62" s="45" t="s">
        <v>90</v>
      </c>
      <c r="C62" s="46" t="s">
        <v>88</v>
      </c>
      <c r="D62" s="46" t="s">
        <v>89</v>
      </c>
      <c r="E62" s="47">
        <v>8.9149999999999991</v>
      </c>
      <c r="F62" s="43">
        <v>0</v>
      </c>
      <c r="G62" s="43">
        <f>Таблица1[[#This Row],[Кабан]]/Таблица1[[#This Row],[Площадь, тыс. га]]</f>
        <v>0</v>
      </c>
      <c r="H62" s="43">
        <v>0</v>
      </c>
      <c r="I62" s="43">
        <v>0</v>
      </c>
      <c r="J62" s="43"/>
      <c r="K62" s="43">
        <v>10</v>
      </c>
      <c r="L62" s="43">
        <v>0</v>
      </c>
      <c r="M62" s="43">
        <v>0</v>
      </c>
      <c r="N62" s="43"/>
      <c r="O62" s="43"/>
      <c r="P62" s="43">
        <v>0</v>
      </c>
      <c r="Q62" s="43">
        <v>3</v>
      </c>
      <c r="R62" s="43"/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9</v>
      </c>
      <c r="AA62" s="44">
        <v>0</v>
      </c>
    </row>
    <row r="63" spans="1:27" ht="31.5" x14ac:dyDescent="0.25">
      <c r="A63" s="41">
        <v>49</v>
      </c>
      <c r="B63" s="45" t="s">
        <v>91</v>
      </c>
      <c r="C63" s="46" t="s">
        <v>88</v>
      </c>
      <c r="D63" s="46" t="s">
        <v>89</v>
      </c>
      <c r="E63" s="47">
        <v>10.75</v>
      </c>
      <c r="F63" s="43">
        <v>0</v>
      </c>
      <c r="G63" s="43">
        <f>Таблица1[[#This Row],[Кабан]]/Таблица1[[#This Row],[Площадь, тыс. га]]</f>
        <v>0</v>
      </c>
      <c r="H63" s="43">
        <v>0</v>
      </c>
      <c r="I63" s="43">
        <v>0</v>
      </c>
      <c r="J63" s="43"/>
      <c r="K63" s="43">
        <v>6</v>
      </c>
      <c r="L63" s="43">
        <v>0</v>
      </c>
      <c r="M63" s="43">
        <v>0</v>
      </c>
      <c r="N63" s="43"/>
      <c r="O63" s="43"/>
      <c r="P63" s="43">
        <v>0</v>
      </c>
      <c r="Q63" s="43">
        <v>2</v>
      </c>
      <c r="R63" s="43"/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6</v>
      </c>
      <c r="AA63" s="44">
        <v>0</v>
      </c>
    </row>
    <row r="64" spans="1:27" ht="47.25" x14ac:dyDescent="0.25">
      <c r="A64" s="41">
        <v>50</v>
      </c>
      <c r="B64" s="40" t="s">
        <v>92</v>
      </c>
      <c r="C64" s="41" t="s">
        <v>88</v>
      </c>
      <c r="D64" s="46" t="s">
        <v>89</v>
      </c>
      <c r="E64" s="42">
        <v>17.600000000000001</v>
      </c>
      <c r="F64" s="43">
        <v>0</v>
      </c>
      <c r="G64" s="43">
        <f>Таблица1[[#This Row],[Кабан]]/Таблица1[[#This Row],[Площадь, тыс. га]]</f>
        <v>0</v>
      </c>
      <c r="H64" s="43">
        <v>95</v>
      </c>
      <c r="I64" s="43">
        <v>0</v>
      </c>
      <c r="J64" s="43"/>
      <c r="K64" s="43">
        <v>107</v>
      </c>
      <c r="L64" s="43">
        <v>61</v>
      </c>
      <c r="M64" s="43">
        <v>106</v>
      </c>
      <c r="N64" s="43"/>
      <c r="O64" s="43"/>
      <c r="P64" s="43">
        <v>2</v>
      </c>
      <c r="Q64" s="43">
        <v>7</v>
      </c>
      <c r="R64" s="43"/>
      <c r="S64" s="43">
        <v>0</v>
      </c>
      <c r="T64" s="43">
        <v>0</v>
      </c>
      <c r="U64" s="43">
        <v>67</v>
      </c>
      <c r="V64" s="43">
        <v>8</v>
      </c>
      <c r="W64" s="43">
        <v>0</v>
      </c>
      <c r="X64" s="43">
        <v>0</v>
      </c>
      <c r="Y64" s="43">
        <v>30</v>
      </c>
      <c r="Z64" s="43">
        <v>0</v>
      </c>
      <c r="AA64" s="44">
        <v>140</v>
      </c>
    </row>
    <row r="65" spans="1:27" ht="63" x14ac:dyDescent="0.25">
      <c r="A65" s="41">
        <v>51</v>
      </c>
      <c r="B65" s="40" t="s">
        <v>93</v>
      </c>
      <c r="C65" s="41" t="s">
        <v>88</v>
      </c>
      <c r="D65" s="46" t="s">
        <v>89</v>
      </c>
      <c r="E65" s="42">
        <v>43.3</v>
      </c>
      <c r="F65" s="43">
        <v>0</v>
      </c>
      <c r="G65" s="43">
        <f>Таблица1[[#This Row],[Кабан]]/Таблица1[[#This Row],[Площадь, тыс. га]]</f>
        <v>0</v>
      </c>
      <c r="H65" s="43">
        <v>91</v>
      </c>
      <c r="I65" s="43">
        <v>0</v>
      </c>
      <c r="J65" s="43"/>
      <c r="K65" s="43">
        <v>120</v>
      </c>
      <c r="L65" s="43">
        <v>113</v>
      </c>
      <c r="M65" s="43">
        <v>199</v>
      </c>
      <c r="N65" s="43"/>
      <c r="O65" s="43"/>
      <c r="P65" s="43">
        <v>5</v>
      </c>
      <c r="Q65" s="43">
        <v>10</v>
      </c>
      <c r="R65" s="43"/>
      <c r="S65" s="43">
        <v>0</v>
      </c>
      <c r="T65" s="43">
        <v>0</v>
      </c>
      <c r="U65" s="43">
        <v>57</v>
      </c>
      <c r="V65" s="43">
        <v>0</v>
      </c>
      <c r="W65" s="43">
        <v>0</v>
      </c>
      <c r="X65" s="43">
        <v>0</v>
      </c>
      <c r="Y65" s="43">
        <v>19</v>
      </c>
      <c r="Z65" s="43">
        <v>0</v>
      </c>
      <c r="AA65" s="44">
        <v>96</v>
      </c>
    </row>
    <row r="66" spans="1:27" ht="31.5" x14ac:dyDescent="0.25">
      <c r="A66" s="41">
        <v>52</v>
      </c>
      <c r="B66" s="40" t="s">
        <v>94</v>
      </c>
      <c r="C66" s="41" t="s">
        <v>95</v>
      </c>
      <c r="D66" s="46" t="s">
        <v>89</v>
      </c>
      <c r="E66" s="42">
        <v>20.41</v>
      </c>
      <c r="F66" s="43">
        <v>0</v>
      </c>
      <c r="G66" s="43">
        <f>Таблица1[[#This Row],[Кабан]]/Таблица1[[#This Row],[Площадь, тыс. га]]</f>
        <v>0</v>
      </c>
      <c r="H66" s="43">
        <v>90</v>
      </c>
      <c r="I66" s="43">
        <v>0</v>
      </c>
      <c r="J66" s="43"/>
      <c r="K66" s="43">
        <v>79</v>
      </c>
      <c r="L66" s="43">
        <v>13</v>
      </c>
      <c r="M66" s="43">
        <v>40</v>
      </c>
      <c r="N66" s="43"/>
      <c r="O66" s="43"/>
      <c r="P66" s="43">
        <v>4</v>
      </c>
      <c r="Q66" s="43">
        <v>0</v>
      </c>
      <c r="R66" s="43"/>
      <c r="S66" s="43">
        <v>0</v>
      </c>
      <c r="T66" s="43">
        <v>0</v>
      </c>
      <c r="U66" s="43">
        <v>24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4">
        <v>0</v>
      </c>
    </row>
    <row r="67" spans="1:27" ht="31.5" x14ac:dyDescent="0.25">
      <c r="A67" s="41">
        <v>53</v>
      </c>
      <c r="B67" s="40" t="s">
        <v>96</v>
      </c>
      <c r="C67" s="41" t="s">
        <v>95</v>
      </c>
      <c r="D67" s="46" t="s">
        <v>89</v>
      </c>
      <c r="E67" s="42">
        <v>21.4</v>
      </c>
      <c r="F67" s="43">
        <v>0</v>
      </c>
      <c r="G67" s="43">
        <f>Таблица1[[#This Row],[Кабан]]/Таблица1[[#This Row],[Площадь, тыс. га]]</f>
        <v>0</v>
      </c>
      <c r="H67" s="43">
        <v>0</v>
      </c>
      <c r="I67" s="43">
        <v>0</v>
      </c>
      <c r="J67" s="43"/>
      <c r="K67" s="43">
        <v>46</v>
      </c>
      <c r="L67" s="43">
        <v>2</v>
      </c>
      <c r="M67" s="43">
        <v>0</v>
      </c>
      <c r="N67" s="43"/>
      <c r="O67" s="43"/>
      <c r="P67" s="43">
        <v>0</v>
      </c>
      <c r="Q67" s="43">
        <v>9</v>
      </c>
      <c r="R67" s="43"/>
      <c r="S67" s="43">
        <v>0</v>
      </c>
      <c r="T67" s="43">
        <v>0</v>
      </c>
      <c r="U67" s="43">
        <v>41</v>
      </c>
      <c r="V67" s="43">
        <v>0</v>
      </c>
      <c r="W67" s="43">
        <v>0</v>
      </c>
      <c r="X67" s="43">
        <v>0</v>
      </c>
      <c r="Y67" s="43">
        <v>40</v>
      </c>
      <c r="Z67" s="43">
        <v>0</v>
      </c>
      <c r="AA67" s="44">
        <v>155</v>
      </c>
    </row>
    <row r="68" spans="1:27" ht="63" x14ac:dyDescent="0.25">
      <c r="A68" s="41">
        <v>54</v>
      </c>
      <c r="B68" s="40" t="s">
        <v>97</v>
      </c>
      <c r="C68" s="41" t="s">
        <v>95</v>
      </c>
      <c r="D68" s="46" t="s">
        <v>89</v>
      </c>
      <c r="E68" s="42">
        <v>17.879000000000001</v>
      </c>
      <c r="F68" s="43">
        <v>0</v>
      </c>
      <c r="G68" s="43">
        <f>Таблица1[[#This Row],[Кабан]]/Таблица1[[#This Row],[Площадь, тыс. га]]</f>
        <v>0</v>
      </c>
      <c r="H68" s="43">
        <v>0</v>
      </c>
      <c r="I68" s="43">
        <v>0</v>
      </c>
      <c r="J68" s="43"/>
      <c r="K68" s="43">
        <v>76</v>
      </c>
      <c r="L68" s="43">
        <v>146</v>
      </c>
      <c r="M68" s="43">
        <v>0</v>
      </c>
      <c r="N68" s="43"/>
      <c r="O68" s="43"/>
      <c r="P68" s="43">
        <v>1</v>
      </c>
      <c r="Q68" s="43">
        <v>20</v>
      </c>
      <c r="R68" s="43"/>
      <c r="S68" s="43">
        <v>1</v>
      </c>
      <c r="T68" s="43">
        <v>1</v>
      </c>
      <c r="U68" s="43">
        <v>210</v>
      </c>
      <c r="V68" s="43">
        <v>24</v>
      </c>
      <c r="W68" s="43">
        <v>16</v>
      </c>
      <c r="X68" s="43">
        <v>0</v>
      </c>
      <c r="Y68" s="43">
        <v>137</v>
      </c>
      <c r="Z68" s="43">
        <v>0</v>
      </c>
      <c r="AA68" s="44">
        <v>324</v>
      </c>
    </row>
    <row r="69" spans="1:27" ht="47.25" x14ac:dyDescent="0.25">
      <c r="A69" s="41">
        <v>55</v>
      </c>
      <c r="B69" s="40" t="s">
        <v>98</v>
      </c>
      <c r="C69" s="41" t="s">
        <v>99</v>
      </c>
      <c r="D69" s="41" t="s">
        <v>46</v>
      </c>
      <c r="E69" s="42">
        <v>646.79</v>
      </c>
      <c r="F69" s="43">
        <v>0</v>
      </c>
      <c r="G69" s="43">
        <f>Таблица1[[#This Row],[Кабан]]/Таблица1[[#This Row],[Площадь, тыс. га]]</f>
        <v>0</v>
      </c>
      <c r="H69" s="43">
        <v>0</v>
      </c>
      <c r="I69" s="43">
        <v>0</v>
      </c>
      <c r="J69" s="43"/>
      <c r="K69" s="43">
        <v>244</v>
      </c>
      <c r="L69" s="43">
        <v>1541</v>
      </c>
      <c r="M69" s="43">
        <v>0</v>
      </c>
      <c r="N69" s="43"/>
      <c r="O69" s="43"/>
      <c r="P69" s="43">
        <v>21</v>
      </c>
      <c r="Q69" s="43">
        <v>73</v>
      </c>
      <c r="R69" s="43"/>
      <c r="S69" s="43">
        <v>0</v>
      </c>
      <c r="T69" s="43">
        <v>5</v>
      </c>
      <c r="U69" s="43">
        <v>2454</v>
      </c>
      <c r="V69" s="43">
        <v>0</v>
      </c>
      <c r="W69" s="43">
        <v>49</v>
      </c>
      <c r="X69" s="43">
        <v>0</v>
      </c>
      <c r="Y69" s="43">
        <v>1598</v>
      </c>
      <c r="Z69" s="43">
        <v>0</v>
      </c>
      <c r="AA69" s="44">
        <v>4284</v>
      </c>
    </row>
    <row r="70" spans="1:27" ht="31.5" x14ac:dyDescent="0.25">
      <c r="A70" s="41">
        <v>56</v>
      </c>
      <c r="B70" s="45" t="s">
        <v>38</v>
      </c>
      <c r="C70" s="46" t="s">
        <v>99</v>
      </c>
      <c r="D70" s="41" t="s">
        <v>46</v>
      </c>
      <c r="E70" s="47">
        <v>137.24100000000001</v>
      </c>
      <c r="F70" s="43">
        <v>0</v>
      </c>
      <c r="G70" s="43">
        <f>Таблица1[[#This Row],[Кабан]]/Таблица1[[#This Row],[Площадь, тыс. га]]</f>
        <v>0</v>
      </c>
      <c r="H70" s="43">
        <v>0</v>
      </c>
      <c r="I70" s="43">
        <v>0</v>
      </c>
      <c r="J70" s="43"/>
      <c r="K70" s="43">
        <v>0</v>
      </c>
      <c r="L70" s="43">
        <v>172</v>
      </c>
      <c r="M70" s="43">
        <v>0</v>
      </c>
      <c r="N70" s="43"/>
      <c r="O70" s="43"/>
      <c r="P70" s="43">
        <v>4</v>
      </c>
      <c r="Q70" s="43">
        <v>27</v>
      </c>
      <c r="R70" s="43"/>
      <c r="S70" s="43">
        <v>0</v>
      </c>
      <c r="T70" s="43">
        <v>0</v>
      </c>
      <c r="U70" s="43">
        <v>442</v>
      </c>
      <c r="V70" s="43">
        <v>0</v>
      </c>
      <c r="W70" s="43">
        <v>0</v>
      </c>
      <c r="X70" s="43">
        <v>0</v>
      </c>
      <c r="Y70" s="43">
        <v>231</v>
      </c>
      <c r="Z70" s="43">
        <v>0</v>
      </c>
      <c r="AA70" s="44">
        <v>642</v>
      </c>
    </row>
    <row r="71" spans="1:27" ht="31.5" x14ac:dyDescent="0.25">
      <c r="A71" s="41">
        <v>57</v>
      </c>
      <c r="B71" s="45" t="s">
        <v>91</v>
      </c>
      <c r="C71" s="46" t="s">
        <v>99</v>
      </c>
      <c r="D71" s="41" t="s">
        <v>46</v>
      </c>
      <c r="E71" s="47">
        <v>12.473000000000001</v>
      </c>
      <c r="F71" s="43">
        <v>0</v>
      </c>
      <c r="G71" s="43">
        <f>Таблица1[[#This Row],[Кабан]]/Таблица1[[#This Row],[Площадь, тыс. га]]</f>
        <v>0</v>
      </c>
      <c r="H71" s="43">
        <v>0</v>
      </c>
      <c r="I71" s="43">
        <v>0</v>
      </c>
      <c r="J71" s="43"/>
      <c r="K71" s="43">
        <v>0</v>
      </c>
      <c r="L71" s="43">
        <v>14</v>
      </c>
      <c r="M71" s="43">
        <v>0</v>
      </c>
      <c r="N71" s="43"/>
      <c r="O71" s="43"/>
      <c r="P71" s="43">
        <v>0</v>
      </c>
      <c r="Q71" s="43">
        <v>4</v>
      </c>
      <c r="R71" s="43"/>
      <c r="S71" s="43">
        <v>0</v>
      </c>
      <c r="T71" s="43">
        <v>0</v>
      </c>
      <c r="U71" s="43">
        <v>43</v>
      </c>
      <c r="V71" s="43">
        <v>0</v>
      </c>
      <c r="W71" s="43">
        <v>0</v>
      </c>
      <c r="X71" s="43">
        <v>0</v>
      </c>
      <c r="Y71" s="43">
        <v>27</v>
      </c>
      <c r="Z71" s="43">
        <v>0</v>
      </c>
      <c r="AA71" s="44">
        <v>67</v>
      </c>
    </row>
    <row r="72" spans="1:27" ht="31.5" x14ac:dyDescent="0.25">
      <c r="A72" s="41">
        <v>58</v>
      </c>
      <c r="B72" s="45" t="s">
        <v>100</v>
      </c>
      <c r="C72" s="46" t="s">
        <v>99</v>
      </c>
      <c r="D72" s="41" t="s">
        <v>46</v>
      </c>
      <c r="E72" s="47">
        <v>97.63</v>
      </c>
      <c r="F72" s="43">
        <v>0</v>
      </c>
      <c r="G72" s="43">
        <f>Таблица1[[#This Row],[Кабан]]/Таблица1[[#This Row],[Площадь, тыс. га]]</f>
        <v>0</v>
      </c>
      <c r="H72" s="43">
        <v>0</v>
      </c>
      <c r="I72" s="43">
        <v>0</v>
      </c>
      <c r="J72" s="43"/>
      <c r="K72" s="43">
        <v>0</v>
      </c>
      <c r="L72" s="43">
        <v>129</v>
      </c>
      <c r="M72" s="43">
        <v>0</v>
      </c>
      <c r="N72" s="43"/>
      <c r="O72" s="43"/>
      <c r="P72" s="43">
        <v>2</v>
      </c>
      <c r="Q72" s="43">
        <v>18</v>
      </c>
      <c r="R72" s="43"/>
      <c r="S72" s="43">
        <v>0</v>
      </c>
      <c r="T72" s="43">
        <v>0</v>
      </c>
      <c r="U72" s="43">
        <v>336</v>
      </c>
      <c r="V72" s="43">
        <v>0</v>
      </c>
      <c r="W72" s="43">
        <v>0</v>
      </c>
      <c r="X72" s="43">
        <v>0</v>
      </c>
      <c r="Y72" s="43">
        <v>196</v>
      </c>
      <c r="Z72" s="43">
        <v>0</v>
      </c>
      <c r="AA72" s="44">
        <v>462</v>
      </c>
    </row>
    <row r="73" spans="1:27" ht="31.5" x14ac:dyDescent="0.25">
      <c r="A73" s="41">
        <v>59</v>
      </c>
      <c r="B73" s="45" t="s">
        <v>101</v>
      </c>
      <c r="C73" s="46" t="s">
        <v>99</v>
      </c>
      <c r="D73" s="41" t="s">
        <v>46</v>
      </c>
      <c r="E73" s="47">
        <v>8.1300000000000008</v>
      </c>
      <c r="F73" s="43">
        <v>0</v>
      </c>
      <c r="G73" s="43">
        <f>Таблица1[[#This Row],[Кабан]]/Таблица1[[#This Row],[Площадь, тыс. га]]</f>
        <v>0</v>
      </c>
      <c r="H73" s="43">
        <v>0</v>
      </c>
      <c r="I73" s="43">
        <v>0</v>
      </c>
      <c r="J73" s="43"/>
      <c r="K73" s="43">
        <v>0</v>
      </c>
      <c r="L73" s="43">
        <v>13</v>
      </c>
      <c r="M73" s="43">
        <v>0</v>
      </c>
      <c r="N73" s="43"/>
      <c r="O73" s="43"/>
      <c r="P73" s="43">
        <v>0</v>
      </c>
      <c r="Q73" s="43">
        <v>2</v>
      </c>
      <c r="R73" s="43"/>
      <c r="S73" s="43">
        <v>0</v>
      </c>
      <c r="T73" s="43">
        <v>0</v>
      </c>
      <c r="U73" s="43">
        <v>30</v>
      </c>
      <c r="V73" s="43">
        <v>0</v>
      </c>
      <c r="W73" s="43">
        <v>0</v>
      </c>
      <c r="X73" s="43">
        <v>0</v>
      </c>
      <c r="Y73" s="43">
        <v>19</v>
      </c>
      <c r="Z73" s="43">
        <v>0</v>
      </c>
      <c r="AA73" s="44">
        <v>51</v>
      </c>
    </row>
    <row r="74" spans="1:27" ht="31.5" x14ac:dyDescent="0.25">
      <c r="A74" s="41">
        <v>60</v>
      </c>
      <c r="B74" s="45" t="s">
        <v>102</v>
      </c>
      <c r="C74" s="46" t="s">
        <v>99</v>
      </c>
      <c r="D74" s="41" t="s">
        <v>46</v>
      </c>
      <c r="E74" s="47">
        <v>30.15</v>
      </c>
      <c r="F74" s="43">
        <v>0</v>
      </c>
      <c r="G74" s="43">
        <f>Таблица1[[#This Row],[Кабан]]/Таблица1[[#This Row],[Площадь, тыс. га]]</f>
        <v>0</v>
      </c>
      <c r="H74" s="43">
        <v>0</v>
      </c>
      <c r="I74" s="43">
        <v>0</v>
      </c>
      <c r="J74" s="43"/>
      <c r="K74" s="43">
        <v>0</v>
      </c>
      <c r="L74" s="43">
        <v>125</v>
      </c>
      <c r="M74" s="43">
        <v>0</v>
      </c>
      <c r="N74" s="43"/>
      <c r="O74" s="43"/>
      <c r="P74" s="43">
        <v>4</v>
      </c>
      <c r="Q74" s="43">
        <v>6</v>
      </c>
      <c r="R74" s="43"/>
      <c r="S74" s="43">
        <v>0</v>
      </c>
      <c r="T74" s="43">
        <v>2</v>
      </c>
      <c r="U74" s="43">
        <v>130</v>
      </c>
      <c r="V74" s="43">
        <v>0</v>
      </c>
      <c r="W74" s="43">
        <v>0</v>
      </c>
      <c r="X74" s="43">
        <v>0</v>
      </c>
      <c r="Y74" s="43">
        <v>41</v>
      </c>
      <c r="Z74" s="43">
        <v>0</v>
      </c>
      <c r="AA74" s="44">
        <v>147</v>
      </c>
    </row>
    <row r="75" spans="1:27" ht="47.25" x14ac:dyDescent="0.25">
      <c r="A75" s="41">
        <v>61</v>
      </c>
      <c r="B75" s="40" t="s">
        <v>103</v>
      </c>
      <c r="C75" s="41" t="s">
        <v>99</v>
      </c>
      <c r="D75" s="41" t="s">
        <v>46</v>
      </c>
      <c r="E75" s="42">
        <v>19.009</v>
      </c>
      <c r="F75" s="43">
        <v>0</v>
      </c>
      <c r="G75" s="43">
        <f>Таблица1[[#This Row],[Кабан]]/Таблица1[[#This Row],[Площадь, тыс. га]]</f>
        <v>0</v>
      </c>
      <c r="H75" s="43">
        <v>0</v>
      </c>
      <c r="I75" s="43">
        <v>0</v>
      </c>
      <c r="J75" s="43"/>
      <c r="K75" s="43">
        <v>14</v>
      </c>
      <c r="L75" s="43">
        <v>80</v>
      </c>
      <c r="M75" s="43">
        <v>0</v>
      </c>
      <c r="N75" s="43"/>
      <c r="O75" s="43"/>
      <c r="P75" s="43">
        <v>0</v>
      </c>
      <c r="Q75" s="43">
        <v>3</v>
      </c>
      <c r="R75" s="43"/>
      <c r="S75" s="43">
        <v>1</v>
      </c>
      <c r="T75" s="43">
        <v>0</v>
      </c>
      <c r="U75" s="43">
        <v>36</v>
      </c>
      <c r="V75" s="43">
        <v>5</v>
      </c>
      <c r="W75" s="43">
        <v>0</v>
      </c>
      <c r="X75" s="43">
        <v>0</v>
      </c>
      <c r="Y75" s="43">
        <v>66</v>
      </c>
      <c r="Z75" s="43">
        <v>0</v>
      </c>
      <c r="AA75" s="44">
        <v>133</v>
      </c>
    </row>
    <row r="76" spans="1:27" ht="63" x14ac:dyDescent="0.25">
      <c r="A76" s="41">
        <v>62</v>
      </c>
      <c r="B76" s="40" t="s">
        <v>104</v>
      </c>
      <c r="C76" s="41" t="s">
        <v>99</v>
      </c>
      <c r="D76" s="41" t="s">
        <v>46</v>
      </c>
      <c r="E76" s="42">
        <v>44.003</v>
      </c>
      <c r="F76" s="43">
        <v>0</v>
      </c>
      <c r="G76" s="43">
        <f>Таблица1[[#This Row],[Кабан]]/Таблица1[[#This Row],[Площадь, тыс. га]]</f>
        <v>0</v>
      </c>
      <c r="H76" s="43">
        <v>0</v>
      </c>
      <c r="I76" s="43">
        <v>0</v>
      </c>
      <c r="J76" s="43"/>
      <c r="K76" s="43">
        <v>0</v>
      </c>
      <c r="L76" s="43">
        <v>154</v>
      </c>
      <c r="M76" s="43">
        <v>0</v>
      </c>
      <c r="N76" s="43"/>
      <c r="O76" s="43"/>
      <c r="P76" s="43">
        <v>0</v>
      </c>
      <c r="Q76" s="43">
        <v>15</v>
      </c>
      <c r="R76" s="43"/>
      <c r="S76" s="43">
        <v>0</v>
      </c>
      <c r="T76" s="43">
        <v>0</v>
      </c>
      <c r="U76" s="43">
        <v>101</v>
      </c>
      <c r="V76" s="43">
        <v>0</v>
      </c>
      <c r="W76" s="43">
        <v>0</v>
      </c>
      <c r="X76" s="43">
        <v>0</v>
      </c>
      <c r="Y76" s="43">
        <v>107</v>
      </c>
      <c r="Z76" s="43">
        <v>0</v>
      </c>
      <c r="AA76" s="44">
        <v>246</v>
      </c>
    </row>
    <row r="77" spans="1:27" ht="47.25" x14ac:dyDescent="0.25">
      <c r="A77" s="41">
        <v>63</v>
      </c>
      <c r="B77" s="40" t="s">
        <v>105</v>
      </c>
      <c r="C77" s="41" t="s">
        <v>99</v>
      </c>
      <c r="D77" s="41" t="s">
        <v>46</v>
      </c>
      <c r="E77" s="42">
        <v>44.381999999999998</v>
      </c>
      <c r="F77" s="43">
        <v>0</v>
      </c>
      <c r="G77" s="43">
        <f>Таблица1[[#This Row],[Кабан]]/Таблица1[[#This Row],[Площадь, тыс. га]]</f>
        <v>0</v>
      </c>
      <c r="H77" s="43">
        <v>0</v>
      </c>
      <c r="I77" s="43">
        <v>0</v>
      </c>
      <c r="J77" s="43"/>
      <c r="K77" s="43">
        <v>0</v>
      </c>
      <c r="L77" s="43">
        <v>168</v>
      </c>
      <c r="M77" s="43">
        <v>0</v>
      </c>
      <c r="N77" s="43"/>
      <c r="O77" s="43"/>
      <c r="P77" s="43">
        <v>0</v>
      </c>
      <c r="Q77" s="43">
        <v>6</v>
      </c>
      <c r="R77" s="43"/>
      <c r="S77" s="43">
        <v>0</v>
      </c>
      <c r="T77" s="43">
        <v>0</v>
      </c>
      <c r="U77" s="43">
        <v>171</v>
      </c>
      <c r="V77" s="43">
        <v>0</v>
      </c>
      <c r="W77" s="43">
        <v>0</v>
      </c>
      <c r="X77" s="43">
        <v>0</v>
      </c>
      <c r="Y77" s="43">
        <v>145</v>
      </c>
      <c r="Z77" s="43">
        <v>0</v>
      </c>
      <c r="AA77" s="44">
        <v>406</v>
      </c>
    </row>
    <row r="78" spans="1:27" ht="47.25" x14ac:dyDescent="0.25">
      <c r="A78" s="41">
        <v>64</v>
      </c>
      <c r="B78" s="40" t="s">
        <v>106</v>
      </c>
      <c r="C78" s="41" t="s">
        <v>99</v>
      </c>
      <c r="D78" s="41" t="s">
        <v>46</v>
      </c>
      <c r="E78" s="42">
        <v>45.35</v>
      </c>
      <c r="F78" s="43">
        <v>0</v>
      </c>
      <c r="G78" s="43">
        <f>Таблица1[[#This Row],[Кабан]]/Таблица1[[#This Row],[Площадь, тыс. га]]</f>
        <v>0</v>
      </c>
      <c r="H78" s="43">
        <v>0</v>
      </c>
      <c r="I78" s="43">
        <v>0</v>
      </c>
      <c r="J78" s="43"/>
      <c r="K78" s="43">
        <v>12</v>
      </c>
      <c r="L78" s="43">
        <v>167</v>
      </c>
      <c r="M78" s="43">
        <v>0</v>
      </c>
      <c r="N78" s="43"/>
      <c r="O78" s="43"/>
      <c r="P78" s="43">
        <v>2</v>
      </c>
      <c r="Q78" s="43">
        <v>20</v>
      </c>
      <c r="R78" s="43"/>
      <c r="S78" s="43">
        <v>0</v>
      </c>
      <c r="T78" s="43">
        <v>0</v>
      </c>
      <c r="U78" s="43">
        <v>117</v>
      </c>
      <c r="V78" s="43">
        <v>0</v>
      </c>
      <c r="W78" s="43">
        <v>0</v>
      </c>
      <c r="X78" s="43">
        <v>0</v>
      </c>
      <c r="Y78" s="43">
        <v>166</v>
      </c>
      <c r="Z78" s="43">
        <v>0</v>
      </c>
      <c r="AA78" s="44">
        <v>492</v>
      </c>
    </row>
    <row r="79" spans="1:27" ht="47.25" x14ac:dyDescent="0.25">
      <c r="A79" s="41">
        <v>65</v>
      </c>
      <c r="B79" s="45" t="s">
        <v>107</v>
      </c>
      <c r="C79" s="46" t="s">
        <v>108</v>
      </c>
      <c r="D79" s="41" t="s">
        <v>46</v>
      </c>
      <c r="E79" s="47">
        <v>6.4530000000000003</v>
      </c>
      <c r="F79" s="43">
        <v>0</v>
      </c>
      <c r="G79" s="43">
        <f>Таблица1[[#This Row],[Кабан]]/Таблица1[[#This Row],[Площадь, тыс. га]]</f>
        <v>0</v>
      </c>
      <c r="H79" s="43">
        <v>0</v>
      </c>
      <c r="I79" s="43">
        <v>0</v>
      </c>
      <c r="J79" s="43"/>
      <c r="K79" s="43">
        <v>0</v>
      </c>
      <c r="L79" s="43">
        <v>46</v>
      </c>
      <c r="M79" s="43">
        <v>0</v>
      </c>
      <c r="N79" s="43"/>
      <c r="O79" s="43"/>
      <c r="P79" s="43">
        <v>0</v>
      </c>
      <c r="Q79" s="43">
        <v>7</v>
      </c>
      <c r="R79" s="43"/>
      <c r="S79" s="43">
        <v>0</v>
      </c>
      <c r="T79" s="43">
        <v>1</v>
      </c>
      <c r="U79" s="43">
        <v>28</v>
      </c>
      <c r="V79" s="43">
        <v>0</v>
      </c>
      <c r="W79" s="43">
        <v>0</v>
      </c>
      <c r="X79" s="43">
        <v>0</v>
      </c>
      <c r="Y79" s="43">
        <v>39</v>
      </c>
      <c r="Z79" s="43">
        <v>0</v>
      </c>
      <c r="AA79" s="44">
        <v>109</v>
      </c>
    </row>
    <row r="80" spans="1:27" ht="47.25" x14ac:dyDescent="0.25">
      <c r="A80" s="41">
        <v>66</v>
      </c>
      <c r="B80" s="45" t="s">
        <v>109</v>
      </c>
      <c r="C80" s="46" t="s">
        <v>108</v>
      </c>
      <c r="D80" s="41" t="s">
        <v>46</v>
      </c>
      <c r="E80" s="47">
        <v>6.4580000000000002</v>
      </c>
      <c r="F80" s="43">
        <v>0</v>
      </c>
      <c r="G80" s="43">
        <f>Таблица1[[#This Row],[Кабан]]/Таблица1[[#This Row],[Площадь, тыс. га]]</f>
        <v>0</v>
      </c>
      <c r="H80" s="43"/>
      <c r="I80" s="43"/>
      <c r="J80" s="43"/>
      <c r="K80" s="43">
        <v>0</v>
      </c>
      <c r="L80" s="43">
        <v>40</v>
      </c>
      <c r="M80" s="43">
        <v>0</v>
      </c>
      <c r="N80" s="43"/>
      <c r="O80" s="43"/>
      <c r="P80" s="43">
        <v>0</v>
      </c>
      <c r="Q80" s="43">
        <v>7</v>
      </c>
      <c r="R80" s="43"/>
      <c r="S80" s="43">
        <v>0</v>
      </c>
      <c r="T80" s="43">
        <v>1</v>
      </c>
      <c r="U80" s="43">
        <v>28</v>
      </c>
      <c r="V80" s="43">
        <v>0</v>
      </c>
      <c r="W80" s="43">
        <v>0</v>
      </c>
      <c r="X80" s="43">
        <v>0</v>
      </c>
      <c r="Y80" s="43">
        <v>33</v>
      </c>
      <c r="Z80" s="43">
        <v>0</v>
      </c>
      <c r="AA80" s="44">
        <v>105</v>
      </c>
    </row>
    <row r="81" spans="1:27" ht="31.5" x14ac:dyDescent="0.25">
      <c r="A81" s="41">
        <v>67</v>
      </c>
      <c r="B81" s="45" t="s">
        <v>110</v>
      </c>
      <c r="C81" s="46" t="s">
        <v>111</v>
      </c>
      <c r="D81" s="41" t="s">
        <v>46</v>
      </c>
      <c r="E81" s="47">
        <v>201.11</v>
      </c>
      <c r="F81" s="43">
        <v>0</v>
      </c>
      <c r="G81" s="43">
        <f>Таблица1[[#This Row],[Кабан]]/Таблица1[[#This Row],[Площадь, тыс. га]]</f>
        <v>0</v>
      </c>
      <c r="H81" s="43">
        <v>0</v>
      </c>
      <c r="I81" s="43">
        <v>0</v>
      </c>
      <c r="J81" s="43"/>
      <c r="K81" s="43">
        <v>541</v>
      </c>
      <c r="L81" s="43">
        <v>44</v>
      </c>
      <c r="M81" s="43">
        <v>0</v>
      </c>
      <c r="N81" s="43"/>
      <c r="O81" s="43"/>
      <c r="P81" s="43">
        <v>0</v>
      </c>
      <c r="Q81" s="43">
        <v>86</v>
      </c>
      <c r="R81" s="43"/>
      <c r="S81" s="43">
        <v>2</v>
      </c>
      <c r="T81" s="43">
        <v>0</v>
      </c>
      <c r="U81" s="43">
        <v>38</v>
      </c>
      <c r="V81" s="43">
        <v>46</v>
      </c>
      <c r="W81" s="43">
        <v>42</v>
      </c>
      <c r="X81" s="43">
        <v>0</v>
      </c>
      <c r="Y81" s="43">
        <v>579</v>
      </c>
      <c r="Z81" s="43">
        <v>0</v>
      </c>
      <c r="AA81" s="44">
        <v>282</v>
      </c>
    </row>
    <row r="82" spans="1:27" ht="47.25" x14ac:dyDescent="0.25">
      <c r="A82" s="41">
        <v>68</v>
      </c>
      <c r="B82" s="40" t="s">
        <v>112</v>
      </c>
      <c r="C82" s="41" t="s">
        <v>113</v>
      </c>
      <c r="D82" s="41" t="s">
        <v>46</v>
      </c>
      <c r="E82" s="42">
        <v>91.498000000000005</v>
      </c>
      <c r="F82" s="43">
        <v>3</v>
      </c>
      <c r="G82" s="43">
        <f>Таблица1[[#This Row],[Кабан]]/Таблица1[[#This Row],[Площадь, тыс. га]]</f>
        <v>3.2787601914795947E-2</v>
      </c>
      <c r="H82" s="43">
        <v>0</v>
      </c>
      <c r="I82" s="43">
        <v>0</v>
      </c>
      <c r="J82" s="43"/>
      <c r="K82" s="43">
        <v>536</v>
      </c>
      <c r="L82" s="43">
        <v>243</v>
      </c>
      <c r="M82" s="43">
        <v>62</v>
      </c>
      <c r="N82" s="43"/>
      <c r="O82" s="43"/>
      <c r="P82" s="43">
        <v>0</v>
      </c>
      <c r="Q82" s="43">
        <v>6</v>
      </c>
      <c r="R82" s="43"/>
      <c r="S82" s="43">
        <v>1</v>
      </c>
      <c r="T82" s="43">
        <v>0</v>
      </c>
      <c r="U82" s="43">
        <v>43</v>
      </c>
      <c r="V82" s="43">
        <v>0</v>
      </c>
      <c r="W82" s="43">
        <v>0</v>
      </c>
      <c r="X82" s="43">
        <v>0</v>
      </c>
      <c r="Y82" s="43">
        <v>19</v>
      </c>
      <c r="Z82" s="43">
        <v>0</v>
      </c>
      <c r="AA82" s="44">
        <v>24</v>
      </c>
    </row>
    <row r="83" spans="1:27" ht="15.75" x14ac:dyDescent="0.25">
      <c r="A83" s="41">
        <v>69</v>
      </c>
      <c r="B83" s="40" t="s">
        <v>114</v>
      </c>
      <c r="C83" s="40" t="s">
        <v>115</v>
      </c>
      <c r="D83" s="40" t="s">
        <v>116</v>
      </c>
      <c r="E83" s="42">
        <v>133.63</v>
      </c>
      <c r="F83" s="43">
        <v>0</v>
      </c>
      <c r="G83" s="43">
        <f>Таблица1[[#This Row],[Кабан]]/Таблица1[[#This Row],[Площадь, тыс. га]]</f>
        <v>0</v>
      </c>
      <c r="H83" s="43">
        <v>0</v>
      </c>
      <c r="I83" s="43">
        <v>59</v>
      </c>
      <c r="J83" s="43"/>
      <c r="K83" s="43">
        <v>0</v>
      </c>
      <c r="L83" s="43">
        <v>90</v>
      </c>
      <c r="M83" s="43">
        <v>0</v>
      </c>
      <c r="N83" s="43"/>
      <c r="O83" s="43"/>
      <c r="P83" s="43">
        <v>1</v>
      </c>
      <c r="Q83" s="43">
        <v>17</v>
      </c>
      <c r="R83" s="43"/>
      <c r="S83" s="43">
        <v>0</v>
      </c>
      <c r="T83" s="43">
        <v>3</v>
      </c>
      <c r="U83" s="43">
        <v>49</v>
      </c>
      <c r="V83" s="43">
        <v>0</v>
      </c>
      <c r="W83" s="43">
        <v>0</v>
      </c>
      <c r="X83" s="43">
        <v>0</v>
      </c>
      <c r="Y83" s="43">
        <v>158</v>
      </c>
      <c r="Z83" s="43">
        <v>0</v>
      </c>
      <c r="AA83" s="44">
        <v>440</v>
      </c>
    </row>
    <row r="84" spans="1:27" ht="47.25" x14ac:dyDescent="0.25">
      <c r="A84" s="41">
        <v>70</v>
      </c>
      <c r="B84" s="40" t="s">
        <v>117</v>
      </c>
      <c r="C84" s="40" t="s">
        <v>115</v>
      </c>
      <c r="D84" s="40" t="s">
        <v>116</v>
      </c>
      <c r="E84" s="42">
        <v>12.61</v>
      </c>
      <c r="F84" s="43">
        <v>0</v>
      </c>
      <c r="G84" s="43">
        <f>Таблица1[[#This Row],[Кабан]]/Таблица1[[#This Row],[Площадь, тыс. га]]</f>
        <v>0</v>
      </c>
      <c r="H84" s="43">
        <v>3</v>
      </c>
      <c r="I84" s="43">
        <v>0</v>
      </c>
      <c r="J84" s="43"/>
      <c r="K84" s="43">
        <v>2</v>
      </c>
      <c r="L84" s="43">
        <v>24</v>
      </c>
      <c r="M84" s="43">
        <v>0</v>
      </c>
      <c r="N84" s="43"/>
      <c r="O84" s="43"/>
      <c r="P84" s="43">
        <v>1</v>
      </c>
      <c r="Q84" s="43">
        <v>2</v>
      </c>
      <c r="R84" s="43"/>
      <c r="S84" s="43">
        <v>1</v>
      </c>
      <c r="T84" s="43">
        <v>0</v>
      </c>
      <c r="U84" s="43">
        <v>20</v>
      </c>
      <c r="V84" s="43">
        <v>8</v>
      </c>
      <c r="W84" s="43">
        <v>1</v>
      </c>
      <c r="X84" s="43">
        <v>0</v>
      </c>
      <c r="Y84" s="43">
        <v>66</v>
      </c>
      <c r="Z84" s="43">
        <v>0</v>
      </c>
      <c r="AA84" s="44">
        <v>278</v>
      </c>
    </row>
    <row r="85" spans="1:27" ht="78.75" x14ac:dyDescent="0.25">
      <c r="A85" s="41">
        <v>71</v>
      </c>
      <c r="B85" s="40" t="s">
        <v>118</v>
      </c>
      <c r="C85" s="41" t="s">
        <v>115</v>
      </c>
      <c r="D85" s="40" t="s">
        <v>116</v>
      </c>
      <c r="E85" s="42">
        <v>994.94500000000005</v>
      </c>
      <c r="F85" s="43">
        <v>0</v>
      </c>
      <c r="G85" s="43">
        <f>Таблица1[[#This Row],[Кабан]]/Таблица1[[#This Row],[Площадь, тыс. га]]</f>
        <v>0</v>
      </c>
      <c r="H85" s="43">
        <v>179</v>
      </c>
      <c r="I85" s="43">
        <v>0</v>
      </c>
      <c r="J85" s="43"/>
      <c r="K85" s="43">
        <v>179</v>
      </c>
      <c r="L85" s="43">
        <v>1602</v>
      </c>
      <c r="M85" s="43">
        <v>547</v>
      </c>
      <c r="N85" s="43"/>
      <c r="O85" s="43"/>
      <c r="P85" s="43">
        <v>60</v>
      </c>
      <c r="Q85" s="43">
        <v>209</v>
      </c>
      <c r="R85" s="43"/>
      <c r="S85" s="43">
        <v>50</v>
      </c>
      <c r="T85" s="43">
        <v>20</v>
      </c>
      <c r="U85" s="43">
        <v>2209</v>
      </c>
      <c r="V85" s="43">
        <v>318</v>
      </c>
      <c r="W85" s="43">
        <v>0</v>
      </c>
      <c r="X85" s="43">
        <v>0</v>
      </c>
      <c r="Y85" s="43">
        <v>2149</v>
      </c>
      <c r="Z85" s="43">
        <v>0</v>
      </c>
      <c r="AA85" s="44">
        <v>14238</v>
      </c>
    </row>
    <row r="86" spans="1:27" ht="31.5" x14ac:dyDescent="0.25">
      <c r="A86" s="41">
        <v>72</v>
      </c>
      <c r="B86" s="45" t="s">
        <v>119</v>
      </c>
      <c r="C86" s="46" t="s">
        <v>115</v>
      </c>
      <c r="D86" s="40" t="s">
        <v>116</v>
      </c>
      <c r="E86" s="47">
        <v>212.374</v>
      </c>
      <c r="F86" s="43">
        <v>0</v>
      </c>
      <c r="G86" s="43">
        <f>Таблица1[[#This Row],[Кабан]]/Таблица1[[#This Row],[Площадь, тыс. га]]</f>
        <v>0</v>
      </c>
      <c r="H86" s="43">
        <v>0</v>
      </c>
      <c r="I86" s="43">
        <v>0</v>
      </c>
      <c r="J86" s="43"/>
      <c r="K86" s="43">
        <v>0</v>
      </c>
      <c r="L86" s="43">
        <v>36</v>
      </c>
      <c r="M86" s="43">
        <v>68</v>
      </c>
      <c r="N86" s="43"/>
      <c r="O86" s="43"/>
      <c r="P86" s="43">
        <v>2</v>
      </c>
      <c r="Q86" s="43">
        <v>23</v>
      </c>
      <c r="R86" s="43"/>
      <c r="S86" s="43">
        <v>2</v>
      </c>
      <c r="T86" s="43">
        <v>0</v>
      </c>
      <c r="U86" s="43">
        <v>127</v>
      </c>
      <c r="V86" s="43">
        <v>0</v>
      </c>
      <c r="W86" s="43">
        <v>0</v>
      </c>
      <c r="X86" s="43">
        <v>0</v>
      </c>
      <c r="Y86" s="43">
        <v>151</v>
      </c>
      <c r="Z86" s="43">
        <v>0</v>
      </c>
      <c r="AA86" s="44">
        <v>688</v>
      </c>
    </row>
    <row r="87" spans="1:27" ht="31.5" x14ac:dyDescent="0.25">
      <c r="A87" s="41">
        <v>73</v>
      </c>
      <c r="B87" s="45" t="s">
        <v>38</v>
      </c>
      <c r="C87" s="46" t="s">
        <v>115</v>
      </c>
      <c r="D87" s="40" t="s">
        <v>116</v>
      </c>
      <c r="E87" s="47">
        <v>9.2850000000000001</v>
      </c>
      <c r="F87" s="43">
        <v>0</v>
      </c>
      <c r="G87" s="43">
        <f>Таблица1[[#This Row],[Кабан]]/Таблица1[[#This Row],[Площадь, тыс. га]]</f>
        <v>0</v>
      </c>
      <c r="H87" s="43">
        <v>0</v>
      </c>
      <c r="I87" s="43">
        <v>0</v>
      </c>
      <c r="J87" s="43"/>
      <c r="K87" s="43">
        <v>5</v>
      </c>
      <c r="L87" s="43">
        <v>5</v>
      </c>
      <c r="M87" s="43">
        <v>0</v>
      </c>
      <c r="N87" s="43"/>
      <c r="O87" s="43"/>
      <c r="P87" s="43">
        <v>0</v>
      </c>
      <c r="Q87" s="43">
        <v>1</v>
      </c>
      <c r="R87" s="43"/>
      <c r="S87" s="43">
        <v>0</v>
      </c>
      <c r="T87" s="43">
        <v>0</v>
      </c>
      <c r="U87" s="43">
        <v>8</v>
      </c>
      <c r="V87" s="43">
        <v>0</v>
      </c>
      <c r="W87" s="43">
        <v>0</v>
      </c>
      <c r="X87" s="43">
        <v>0</v>
      </c>
      <c r="Y87" s="43">
        <v>13</v>
      </c>
      <c r="Z87" s="43">
        <v>0</v>
      </c>
      <c r="AA87" s="44">
        <v>76</v>
      </c>
    </row>
    <row r="88" spans="1:27" ht="31.5" x14ac:dyDescent="0.25">
      <c r="A88" s="41">
        <v>74</v>
      </c>
      <c r="B88" s="45" t="s">
        <v>120</v>
      </c>
      <c r="C88" s="46" t="s">
        <v>115</v>
      </c>
      <c r="D88" s="40" t="s">
        <v>116</v>
      </c>
      <c r="E88" s="47">
        <v>533.53499999999997</v>
      </c>
      <c r="F88" s="43">
        <v>0</v>
      </c>
      <c r="G88" s="43">
        <f>Таблица1[[#This Row],[Кабан]]/Таблица1[[#This Row],[Площадь, тыс. га]]</f>
        <v>0</v>
      </c>
      <c r="H88" s="43">
        <v>181</v>
      </c>
      <c r="I88" s="43">
        <v>0</v>
      </c>
      <c r="J88" s="43"/>
      <c r="K88" s="43">
        <v>245</v>
      </c>
      <c r="L88" s="43">
        <v>251</v>
      </c>
      <c r="M88" s="43">
        <v>0</v>
      </c>
      <c r="N88" s="43"/>
      <c r="O88" s="43"/>
      <c r="P88" s="43">
        <v>11</v>
      </c>
      <c r="Q88" s="43">
        <v>53</v>
      </c>
      <c r="R88" s="43"/>
      <c r="S88" s="43">
        <v>5</v>
      </c>
      <c r="T88" s="43">
        <v>0</v>
      </c>
      <c r="U88" s="43">
        <v>539</v>
      </c>
      <c r="V88" s="43">
        <v>0</v>
      </c>
      <c r="W88" s="43">
        <v>0</v>
      </c>
      <c r="X88" s="43">
        <v>0</v>
      </c>
      <c r="Y88" s="43">
        <v>736</v>
      </c>
      <c r="Z88" s="43">
        <v>0</v>
      </c>
      <c r="AA88" s="44">
        <v>2620</v>
      </c>
    </row>
    <row r="89" spans="1:27" ht="31.5" x14ac:dyDescent="0.25">
      <c r="A89" s="41">
        <v>75</v>
      </c>
      <c r="B89" s="45" t="s">
        <v>40</v>
      </c>
      <c r="C89" s="46" t="s">
        <v>115</v>
      </c>
      <c r="D89" s="40" t="s">
        <v>116</v>
      </c>
      <c r="E89" s="47">
        <v>12.4</v>
      </c>
      <c r="F89" s="43">
        <v>0</v>
      </c>
      <c r="G89" s="43">
        <f>Таблица1[[#This Row],[Кабан]]/Таблица1[[#This Row],[Площадь, тыс. га]]</f>
        <v>0</v>
      </c>
      <c r="H89" s="43">
        <v>0</v>
      </c>
      <c r="I89" s="43">
        <v>0</v>
      </c>
      <c r="J89" s="43"/>
      <c r="K89" s="43">
        <v>0</v>
      </c>
      <c r="L89" s="43">
        <v>7</v>
      </c>
      <c r="M89" s="43">
        <v>7</v>
      </c>
      <c r="N89" s="43"/>
      <c r="O89" s="43"/>
      <c r="P89" s="43">
        <v>0</v>
      </c>
      <c r="Q89" s="43">
        <v>1</v>
      </c>
      <c r="R89" s="43"/>
      <c r="S89" s="43">
        <v>0</v>
      </c>
      <c r="T89" s="43">
        <v>0</v>
      </c>
      <c r="U89" s="43">
        <v>13</v>
      </c>
      <c r="V89" s="43">
        <v>0</v>
      </c>
      <c r="W89" s="43">
        <v>0</v>
      </c>
      <c r="X89" s="43">
        <v>0</v>
      </c>
      <c r="Y89" s="43">
        <v>13</v>
      </c>
      <c r="Z89" s="43">
        <v>0</v>
      </c>
      <c r="AA89" s="44">
        <v>67</v>
      </c>
    </row>
    <row r="90" spans="1:27" ht="31.5" x14ac:dyDescent="0.25">
      <c r="A90" s="41">
        <v>76</v>
      </c>
      <c r="B90" s="45" t="s">
        <v>67</v>
      </c>
      <c r="C90" s="46" t="s">
        <v>115</v>
      </c>
      <c r="D90" s="40" t="s">
        <v>116</v>
      </c>
      <c r="E90" s="47">
        <v>168.136</v>
      </c>
      <c r="F90" s="43">
        <v>0</v>
      </c>
      <c r="G90" s="43">
        <f>Таблица1[[#This Row],[Кабан]]/Таблица1[[#This Row],[Площадь, тыс. га]]</f>
        <v>0</v>
      </c>
      <c r="H90" s="43">
        <v>0</v>
      </c>
      <c r="I90" s="43">
        <v>0</v>
      </c>
      <c r="J90" s="43"/>
      <c r="K90" s="43">
        <v>61</v>
      </c>
      <c r="L90" s="43">
        <v>96</v>
      </c>
      <c r="M90" s="43">
        <v>66</v>
      </c>
      <c r="N90" s="43"/>
      <c r="O90" s="43"/>
      <c r="P90" s="43">
        <v>3</v>
      </c>
      <c r="Q90" s="43">
        <v>24</v>
      </c>
      <c r="R90" s="43"/>
      <c r="S90" s="43">
        <v>0</v>
      </c>
      <c r="T90" s="43">
        <v>0</v>
      </c>
      <c r="U90" s="43">
        <v>141</v>
      </c>
      <c r="V90" s="43">
        <v>0</v>
      </c>
      <c r="W90" s="43">
        <v>0</v>
      </c>
      <c r="X90" s="43">
        <v>0</v>
      </c>
      <c r="Y90" s="43">
        <v>192</v>
      </c>
      <c r="Z90" s="43">
        <v>0</v>
      </c>
      <c r="AA90" s="44">
        <v>553</v>
      </c>
    </row>
    <row r="91" spans="1:27" ht="31.5" x14ac:dyDescent="0.25">
      <c r="A91" s="41">
        <v>77</v>
      </c>
      <c r="B91" s="45" t="s">
        <v>68</v>
      </c>
      <c r="C91" s="46" t="s">
        <v>115</v>
      </c>
      <c r="D91" s="40" t="s">
        <v>116</v>
      </c>
      <c r="E91" s="47">
        <v>120.9</v>
      </c>
      <c r="F91" s="43">
        <v>0</v>
      </c>
      <c r="G91" s="43">
        <f>Таблица1[[#This Row],[Кабан]]/Таблица1[[#This Row],[Площадь, тыс. га]]</f>
        <v>0</v>
      </c>
      <c r="H91" s="43">
        <v>0</v>
      </c>
      <c r="I91" s="43">
        <v>0</v>
      </c>
      <c r="J91" s="43"/>
      <c r="K91" s="43">
        <v>58</v>
      </c>
      <c r="L91" s="43">
        <v>39</v>
      </c>
      <c r="M91" s="43">
        <v>75</v>
      </c>
      <c r="N91" s="43"/>
      <c r="O91" s="43"/>
      <c r="P91" s="43">
        <v>2</v>
      </c>
      <c r="Q91" s="43">
        <v>24</v>
      </c>
      <c r="R91" s="43"/>
      <c r="S91" s="43">
        <v>2</v>
      </c>
      <c r="T91" s="43">
        <v>0</v>
      </c>
      <c r="U91" s="43">
        <v>125</v>
      </c>
      <c r="V91" s="43">
        <v>0</v>
      </c>
      <c r="W91" s="43">
        <v>0</v>
      </c>
      <c r="X91" s="43">
        <v>0</v>
      </c>
      <c r="Y91" s="43">
        <v>161</v>
      </c>
      <c r="Z91" s="43">
        <v>0</v>
      </c>
      <c r="AA91" s="44">
        <v>653</v>
      </c>
    </row>
    <row r="92" spans="1:27" ht="63" x14ac:dyDescent="0.25">
      <c r="A92" s="41">
        <v>78</v>
      </c>
      <c r="B92" s="40" t="s">
        <v>121</v>
      </c>
      <c r="C92" s="41" t="s">
        <v>115</v>
      </c>
      <c r="D92" s="40" t="s">
        <v>116</v>
      </c>
      <c r="E92" s="42">
        <v>21.477</v>
      </c>
      <c r="F92" s="43">
        <v>0</v>
      </c>
      <c r="G92" s="43">
        <f>Таблица1[[#This Row],[Кабан]]/Таблица1[[#This Row],[Площадь, тыс. га]]</f>
        <v>0</v>
      </c>
      <c r="H92" s="43">
        <v>163</v>
      </c>
      <c r="I92" s="43">
        <v>0</v>
      </c>
      <c r="J92" s="43"/>
      <c r="K92" s="43">
        <v>11</v>
      </c>
      <c r="L92" s="43">
        <v>70</v>
      </c>
      <c r="M92" s="43">
        <v>38</v>
      </c>
      <c r="N92" s="43"/>
      <c r="O92" s="43"/>
      <c r="P92" s="43">
        <v>2</v>
      </c>
      <c r="Q92" s="43">
        <v>12</v>
      </c>
      <c r="R92" s="43"/>
      <c r="S92" s="43">
        <v>2</v>
      </c>
      <c r="T92" s="43">
        <v>0</v>
      </c>
      <c r="U92" s="43">
        <v>79</v>
      </c>
      <c r="V92" s="43">
        <v>13</v>
      </c>
      <c r="W92" s="43">
        <v>0</v>
      </c>
      <c r="X92" s="43">
        <v>0</v>
      </c>
      <c r="Y92" s="43">
        <v>110</v>
      </c>
      <c r="Z92" s="43">
        <v>0</v>
      </c>
      <c r="AA92" s="44">
        <v>446</v>
      </c>
    </row>
    <row r="93" spans="1:27" ht="78.75" x14ac:dyDescent="0.25">
      <c r="A93" s="41">
        <v>79</v>
      </c>
      <c r="B93" s="40" t="s">
        <v>122</v>
      </c>
      <c r="C93" s="41" t="s">
        <v>115</v>
      </c>
      <c r="D93" s="40" t="s">
        <v>116</v>
      </c>
      <c r="E93" s="42">
        <v>43.2</v>
      </c>
      <c r="F93" s="43">
        <v>0</v>
      </c>
      <c r="G93" s="43">
        <f>Таблица1[[#This Row],[Кабан]]/Таблица1[[#This Row],[Площадь, тыс. га]]</f>
        <v>0</v>
      </c>
      <c r="H93" s="43">
        <v>65</v>
      </c>
      <c r="I93" s="43">
        <v>76</v>
      </c>
      <c r="J93" s="43"/>
      <c r="K93" s="43">
        <v>0</v>
      </c>
      <c r="L93" s="43">
        <v>100</v>
      </c>
      <c r="M93" s="43">
        <v>30</v>
      </c>
      <c r="N93" s="43"/>
      <c r="O93" s="43"/>
      <c r="P93" s="43">
        <v>21</v>
      </c>
      <c r="Q93" s="43">
        <v>37</v>
      </c>
      <c r="R93" s="43"/>
      <c r="S93" s="43">
        <v>5</v>
      </c>
      <c r="T93" s="43">
        <v>17</v>
      </c>
      <c r="U93" s="43">
        <v>200</v>
      </c>
      <c r="V93" s="43">
        <v>65</v>
      </c>
      <c r="W93" s="43">
        <v>0</v>
      </c>
      <c r="X93" s="43">
        <v>0</v>
      </c>
      <c r="Y93" s="43">
        <v>127</v>
      </c>
      <c r="Z93" s="43">
        <v>0</v>
      </c>
      <c r="AA93" s="44">
        <v>1134</v>
      </c>
    </row>
    <row r="94" spans="1:27" ht="78.75" x14ac:dyDescent="0.25">
      <c r="A94" s="41">
        <v>80</v>
      </c>
      <c r="B94" s="40" t="s">
        <v>123</v>
      </c>
      <c r="C94" s="41" t="s">
        <v>115</v>
      </c>
      <c r="D94" s="40" t="s">
        <v>116</v>
      </c>
      <c r="E94" s="42">
        <v>13.887</v>
      </c>
      <c r="F94" s="43">
        <v>0</v>
      </c>
      <c r="G94" s="43">
        <f>Таблица1[[#This Row],[Кабан]]/Таблица1[[#This Row],[Площадь, тыс. га]]</f>
        <v>0</v>
      </c>
      <c r="H94" s="43">
        <v>3</v>
      </c>
      <c r="I94" s="43">
        <v>10</v>
      </c>
      <c r="J94" s="43"/>
      <c r="K94" s="43">
        <v>26</v>
      </c>
      <c r="L94" s="43">
        <v>30</v>
      </c>
      <c r="M94" s="43">
        <v>8</v>
      </c>
      <c r="N94" s="43"/>
      <c r="O94" s="43"/>
      <c r="P94" s="43">
        <v>4</v>
      </c>
      <c r="Q94" s="43">
        <v>15</v>
      </c>
      <c r="R94" s="43"/>
      <c r="S94" s="43">
        <v>8</v>
      </c>
      <c r="T94" s="43">
        <v>3</v>
      </c>
      <c r="U94" s="43">
        <v>32</v>
      </c>
      <c r="V94" s="43">
        <v>44</v>
      </c>
      <c r="W94" s="43">
        <v>0</v>
      </c>
      <c r="X94" s="43">
        <v>0</v>
      </c>
      <c r="Y94" s="43">
        <v>64</v>
      </c>
      <c r="Z94" s="43">
        <v>0</v>
      </c>
      <c r="AA94" s="44">
        <v>256</v>
      </c>
    </row>
    <row r="95" spans="1:27" ht="63" x14ac:dyDescent="0.25">
      <c r="A95" s="41">
        <v>81</v>
      </c>
      <c r="B95" s="40" t="s">
        <v>124</v>
      </c>
      <c r="C95" s="41" t="s">
        <v>115</v>
      </c>
      <c r="D95" s="40" t="s">
        <v>116</v>
      </c>
      <c r="E95" s="42">
        <v>1565.5440000000001</v>
      </c>
      <c r="F95" s="43">
        <v>0</v>
      </c>
      <c r="G95" s="43">
        <f>Таблица1[[#This Row],[Кабан]]/Таблица1[[#This Row],[Площадь, тыс. га]]</f>
        <v>0</v>
      </c>
      <c r="H95" s="43">
        <v>1695</v>
      </c>
      <c r="I95" s="43">
        <v>878</v>
      </c>
      <c r="J95" s="43"/>
      <c r="K95" s="43">
        <v>247</v>
      </c>
      <c r="L95" s="43">
        <v>1677</v>
      </c>
      <c r="M95" s="43">
        <v>555</v>
      </c>
      <c r="N95" s="43"/>
      <c r="O95" s="43"/>
      <c r="P95" s="43">
        <v>77</v>
      </c>
      <c r="Q95" s="43">
        <v>200</v>
      </c>
      <c r="R95" s="43"/>
      <c r="S95" s="43">
        <v>46</v>
      </c>
      <c r="T95" s="43">
        <v>0</v>
      </c>
      <c r="U95" s="43">
        <v>7625</v>
      </c>
      <c r="V95" s="43">
        <v>0</v>
      </c>
      <c r="W95" s="43">
        <v>0</v>
      </c>
      <c r="X95" s="43">
        <v>0</v>
      </c>
      <c r="Y95" s="43">
        <v>2943</v>
      </c>
      <c r="Z95" s="43">
        <v>0</v>
      </c>
      <c r="AA95" s="44">
        <v>7766</v>
      </c>
    </row>
    <row r="96" spans="1:27" ht="47.25" x14ac:dyDescent="0.25">
      <c r="A96" s="41">
        <v>82</v>
      </c>
      <c r="B96" s="40" t="s">
        <v>125</v>
      </c>
      <c r="C96" s="41" t="s">
        <v>115</v>
      </c>
      <c r="D96" s="40" t="s">
        <v>116</v>
      </c>
      <c r="E96" s="42">
        <v>54.218000000000004</v>
      </c>
      <c r="F96" s="43">
        <v>0</v>
      </c>
      <c r="G96" s="43">
        <f>Таблица1[[#This Row],[Кабан]]/Таблица1[[#This Row],[Площадь, тыс. га]]</f>
        <v>0</v>
      </c>
      <c r="H96" s="43">
        <v>164</v>
      </c>
      <c r="I96" s="43">
        <v>23</v>
      </c>
      <c r="J96" s="43"/>
      <c r="K96" s="43">
        <v>26</v>
      </c>
      <c r="L96" s="43">
        <v>115</v>
      </c>
      <c r="M96" s="43">
        <v>18</v>
      </c>
      <c r="N96" s="43"/>
      <c r="O96" s="43"/>
      <c r="P96" s="43">
        <v>7</v>
      </c>
      <c r="Q96" s="43">
        <v>33</v>
      </c>
      <c r="R96" s="43"/>
      <c r="S96" s="43">
        <v>3</v>
      </c>
      <c r="T96" s="43">
        <v>1</v>
      </c>
      <c r="U96" s="43">
        <v>324</v>
      </c>
      <c r="V96" s="43">
        <v>34</v>
      </c>
      <c r="W96" s="43">
        <v>0</v>
      </c>
      <c r="X96" s="43">
        <v>0</v>
      </c>
      <c r="Y96" s="43">
        <v>127</v>
      </c>
      <c r="Z96" s="43">
        <v>0</v>
      </c>
      <c r="AA96" s="44">
        <v>409</v>
      </c>
    </row>
    <row r="97" spans="1:27" ht="47.25" x14ac:dyDescent="0.25">
      <c r="A97" s="41">
        <v>83</v>
      </c>
      <c r="B97" s="40" t="s">
        <v>126</v>
      </c>
      <c r="C97" s="41" t="s">
        <v>127</v>
      </c>
      <c r="D97" s="40" t="s">
        <v>116</v>
      </c>
      <c r="E97" s="42">
        <v>294.66199999999998</v>
      </c>
      <c r="F97" s="43">
        <v>0</v>
      </c>
      <c r="G97" s="43">
        <f>Таблица1[[#This Row],[Кабан]]/Таблица1[[#This Row],[Площадь, тыс. га]]</f>
        <v>0</v>
      </c>
      <c r="H97" s="43">
        <v>202</v>
      </c>
      <c r="I97" s="43">
        <v>156</v>
      </c>
      <c r="J97" s="43"/>
      <c r="K97" s="43">
        <v>58</v>
      </c>
      <c r="L97" s="43">
        <v>345</v>
      </c>
      <c r="M97" s="43">
        <v>197</v>
      </c>
      <c r="N97" s="43"/>
      <c r="O97" s="43"/>
      <c r="P97" s="43">
        <v>14</v>
      </c>
      <c r="Q97" s="43">
        <v>44</v>
      </c>
      <c r="R97" s="43"/>
      <c r="S97" s="43">
        <v>11</v>
      </c>
      <c r="T97" s="43">
        <v>3</v>
      </c>
      <c r="U97" s="43">
        <v>1664</v>
      </c>
      <c r="V97" s="43">
        <v>96</v>
      </c>
      <c r="W97" s="43">
        <v>79</v>
      </c>
      <c r="X97" s="43">
        <v>0</v>
      </c>
      <c r="Y97" s="43">
        <v>587</v>
      </c>
      <c r="Z97" s="43">
        <v>0</v>
      </c>
      <c r="AA97" s="44">
        <v>1366</v>
      </c>
    </row>
    <row r="98" spans="1:27" ht="47.25" x14ac:dyDescent="0.25">
      <c r="A98" s="41">
        <v>84</v>
      </c>
      <c r="B98" s="40" t="s">
        <v>128</v>
      </c>
      <c r="C98" s="41" t="s">
        <v>127</v>
      </c>
      <c r="D98" s="40" t="s">
        <v>116</v>
      </c>
      <c r="E98" s="42">
        <v>745.63699999999994</v>
      </c>
      <c r="F98" s="43">
        <v>0</v>
      </c>
      <c r="G98" s="43">
        <f>Таблица1[[#This Row],[Кабан]]/Таблица1[[#This Row],[Площадь, тыс. га]]</f>
        <v>0</v>
      </c>
      <c r="H98" s="43">
        <v>868</v>
      </c>
      <c r="I98" s="43">
        <v>423</v>
      </c>
      <c r="J98" s="43"/>
      <c r="K98" s="43">
        <v>73</v>
      </c>
      <c r="L98" s="43">
        <v>960</v>
      </c>
      <c r="M98" s="43">
        <v>496</v>
      </c>
      <c r="N98" s="43"/>
      <c r="O98" s="43"/>
      <c r="P98" s="43">
        <v>29</v>
      </c>
      <c r="Q98" s="43">
        <v>101</v>
      </c>
      <c r="R98" s="43"/>
      <c r="S98" s="43">
        <v>36</v>
      </c>
      <c r="T98" s="43">
        <v>7</v>
      </c>
      <c r="U98" s="43">
        <v>4507</v>
      </c>
      <c r="V98" s="43">
        <v>292</v>
      </c>
      <c r="W98" s="43">
        <v>146</v>
      </c>
      <c r="X98" s="43">
        <v>0</v>
      </c>
      <c r="Y98" s="43">
        <v>1553</v>
      </c>
      <c r="Z98" s="43">
        <v>0</v>
      </c>
      <c r="AA98" s="44">
        <v>3778</v>
      </c>
    </row>
    <row r="99" spans="1:27" ht="47.25" x14ac:dyDescent="0.25">
      <c r="A99" s="41">
        <v>85</v>
      </c>
      <c r="B99" s="40" t="s">
        <v>129</v>
      </c>
      <c r="C99" s="41" t="s">
        <v>127</v>
      </c>
      <c r="D99" s="40" t="s">
        <v>116</v>
      </c>
      <c r="E99" s="42">
        <v>375.447</v>
      </c>
      <c r="F99" s="43">
        <v>0</v>
      </c>
      <c r="G99" s="43">
        <f>Таблица1[[#This Row],[Кабан]]/Таблица1[[#This Row],[Площадь, тыс. га]]</f>
        <v>0</v>
      </c>
      <c r="H99" s="43">
        <v>423</v>
      </c>
      <c r="I99" s="43">
        <v>200</v>
      </c>
      <c r="J99" s="43"/>
      <c r="K99" s="43">
        <v>78</v>
      </c>
      <c r="L99" s="43">
        <v>456</v>
      </c>
      <c r="M99" s="43">
        <v>252</v>
      </c>
      <c r="N99" s="43"/>
      <c r="O99" s="43"/>
      <c r="P99" s="43">
        <v>19</v>
      </c>
      <c r="Q99" s="43">
        <v>86</v>
      </c>
      <c r="R99" s="43"/>
      <c r="S99" s="43">
        <v>15</v>
      </c>
      <c r="T99" s="43">
        <v>7</v>
      </c>
      <c r="U99" s="43">
        <v>2277</v>
      </c>
      <c r="V99" s="43">
        <v>82</v>
      </c>
      <c r="W99" s="43">
        <v>96</v>
      </c>
      <c r="X99" s="43">
        <v>0</v>
      </c>
      <c r="Y99" s="43">
        <v>749</v>
      </c>
      <c r="Z99" s="43">
        <v>0</v>
      </c>
      <c r="AA99" s="44">
        <v>2103</v>
      </c>
    </row>
    <row r="100" spans="1:27" ht="47.25" x14ac:dyDescent="0.25">
      <c r="A100" s="41">
        <v>86</v>
      </c>
      <c r="B100" s="45" t="s">
        <v>130</v>
      </c>
      <c r="C100" s="46" t="s">
        <v>131</v>
      </c>
      <c r="D100" s="46" t="s">
        <v>132</v>
      </c>
      <c r="E100" s="47">
        <v>99.7</v>
      </c>
      <c r="F100" s="43">
        <v>0</v>
      </c>
      <c r="G100" s="43">
        <f>Таблица1[[#This Row],[Кабан]]/Таблица1[[#This Row],[Площадь, тыс. га]]</f>
        <v>0</v>
      </c>
      <c r="H100" s="43">
        <v>0</v>
      </c>
      <c r="I100" s="43">
        <v>0</v>
      </c>
      <c r="J100" s="43"/>
      <c r="K100" s="43">
        <v>90</v>
      </c>
      <c r="L100" s="43">
        <v>334</v>
      </c>
      <c r="M100" s="43">
        <v>0</v>
      </c>
      <c r="N100" s="43"/>
      <c r="O100" s="43"/>
      <c r="P100" s="43">
        <v>3</v>
      </c>
      <c r="Q100" s="43">
        <v>31</v>
      </c>
      <c r="R100" s="43"/>
      <c r="S100" s="43">
        <v>0</v>
      </c>
      <c r="T100" s="43">
        <v>0</v>
      </c>
      <c r="U100" s="43">
        <v>272</v>
      </c>
      <c r="V100" s="43">
        <v>0</v>
      </c>
      <c r="W100" s="43">
        <v>0</v>
      </c>
      <c r="X100" s="43">
        <v>0</v>
      </c>
      <c r="Y100" s="43">
        <v>286</v>
      </c>
      <c r="Z100" s="43">
        <v>0</v>
      </c>
      <c r="AA100" s="44">
        <v>888</v>
      </c>
    </row>
    <row r="101" spans="1:27" ht="31.5" x14ac:dyDescent="0.25">
      <c r="A101" s="41">
        <v>87</v>
      </c>
      <c r="B101" s="40" t="s">
        <v>38</v>
      </c>
      <c r="C101" s="41" t="s">
        <v>131</v>
      </c>
      <c r="D101" s="46" t="s">
        <v>132</v>
      </c>
      <c r="E101" s="42">
        <v>65.2</v>
      </c>
      <c r="F101" s="43">
        <v>0</v>
      </c>
      <c r="G101" s="43">
        <f>Таблица1[[#This Row],[Кабан]]/Таблица1[[#This Row],[Площадь, тыс. га]]</f>
        <v>0</v>
      </c>
      <c r="H101" s="43">
        <v>0</v>
      </c>
      <c r="I101" s="43">
        <v>0</v>
      </c>
      <c r="J101" s="43"/>
      <c r="K101" s="43">
        <v>0</v>
      </c>
      <c r="L101" s="43">
        <v>117</v>
      </c>
      <c r="M101" s="43">
        <v>0</v>
      </c>
      <c r="N101" s="43"/>
      <c r="O101" s="43"/>
      <c r="P101" s="43">
        <v>0</v>
      </c>
      <c r="Q101" s="43">
        <v>8</v>
      </c>
      <c r="R101" s="43"/>
      <c r="S101" s="43">
        <v>0</v>
      </c>
      <c r="T101" s="43">
        <v>0</v>
      </c>
      <c r="U101" s="43">
        <v>140</v>
      </c>
      <c r="V101" s="43">
        <v>7</v>
      </c>
      <c r="W101" s="43">
        <v>0</v>
      </c>
      <c r="X101" s="43">
        <v>0</v>
      </c>
      <c r="Y101" s="43">
        <v>65</v>
      </c>
      <c r="Z101" s="43">
        <v>0</v>
      </c>
      <c r="AA101" s="44">
        <v>293</v>
      </c>
    </row>
    <row r="102" spans="1:27" ht="31.5" x14ac:dyDescent="0.25">
      <c r="A102" s="41">
        <v>88</v>
      </c>
      <c r="B102" s="40" t="s">
        <v>101</v>
      </c>
      <c r="C102" s="41" t="s">
        <v>131</v>
      </c>
      <c r="D102" s="46" t="s">
        <v>133</v>
      </c>
      <c r="E102" s="42">
        <v>53.56</v>
      </c>
      <c r="F102" s="43">
        <v>0</v>
      </c>
      <c r="G102" s="43">
        <f>Таблица1[[#This Row],[Кабан]]/Таблица1[[#This Row],[Площадь, тыс. га]]</f>
        <v>0</v>
      </c>
      <c r="H102" s="43">
        <v>0</v>
      </c>
      <c r="I102" s="43">
        <v>0</v>
      </c>
      <c r="J102" s="43"/>
      <c r="K102" s="43">
        <v>0</v>
      </c>
      <c r="L102" s="43">
        <v>80</v>
      </c>
      <c r="M102" s="43">
        <v>0</v>
      </c>
      <c r="N102" s="43"/>
      <c r="O102" s="43"/>
      <c r="P102" s="43">
        <v>2</v>
      </c>
      <c r="Q102" s="43">
        <v>9</v>
      </c>
      <c r="R102" s="43"/>
      <c r="S102" s="43">
        <v>0</v>
      </c>
      <c r="T102" s="43">
        <v>0</v>
      </c>
      <c r="U102" s="43">
        <v>170</v>
      </c>
      <c r="V102" s="43">
        <v>0</v>
      </c>
      <c r="W102" s="43">
        <v>8</v>
      </c>
      <c r="X102" s="43">
        <v>0</v>
      </c>
      <c r="Y102" s="43">
        <v>82</v>
      </c>
      <c r="Z102" s="43">
        <v>0</v>
      </c>
      <c r="AA102" s="44">
        <v>227</v>
      </c>
    </row>
    <row r="103" spans="1:27" ht="47.25" x14ac:dyDescent="0.25">
      <c r="A103" s="41">
        <v>89</v>
      </c>
      <c r="B103" s="40" t="s">
        <v>134</v>
      </c>
      <c r="C103" s="41" t="s">
        <v>131</v>
      </c>
      <c r="D103" s="46" t="s">
        <v>132</v>
      </c>
      <c r="E103" s="42">
        <v>16.164999999999999</v>
      </c>
      <c r="F103" s="43">
        <v>0</v>
      </c>
      <c r="G103" s="43">
        <f>Таблица1[[#This Row],[Кабан]]/Таблица1[[#This Row],[Площадь, тыс. га]]</f>
        <v>0</v>
      </c>
      <c r="H103" s="43">
        <v>0</v>
      </c>
      <c r="I103" s="43">
        <v>0</v>
      </c>
      <c r="J103" s="43"/>
      <c r="K103" s="43">
        <v>0</v>
      </c>
      <c r="L103" s="43">
        <v>94</v>
      </c>
      <c r="M103" s="43">
        <v>0</v>
      </c>
      <c r="N103" s="43"/>
      <c r="O103" s="43"/>
      <c r="P103" s="43">
        <v>0</v>
      </c>
      <c r="Q103" s="43">
        <v>11</v>
      </c>
      <c r="R103" s="43"/>
      <c r="S103" s="43">
        <v>0</v>
      </c>
      <c r="T103" s="43">
        <v>0</v>
      </c>
      <c r="U103" s="43">
        <v>115</v>
      </c>
      <c r="V103" s="43">
        <v>0</v>
      </c>
      <c r="W103" s="43">
        <v>0</v>
      </c>
      <c r="X103" s="43">
        <v>0</v>
      </c>
      <c r="Y103" s="43">
        <v>68</v>
      </c>
      <c r="Z103" s="43">
        <v>0</v>
      </c>
      <c r="AA103" s="44">
        <v>168</v>
      </c>
    </row>
    <row r="104" spans="1:27" ht="47.25" x14ac:dyDescent="0.25">
      <c r="A104" s="41">
        <v>90</v>
      </c>
      <c r="B104" s="40" t="s">
        <v>135</v>
      </c>
      <c r="C104" s="41" t="s">
        <v>131</v>
      </c>
      <c r="D104" s="46" t="s">
        <v>133</v>
      </c>
      <c r="E104" s="42">
        <v>50.542999999999999</v>
      </c>
      <c r="F104" s="43">
        <v>0</v>
      </c>
      <c r="G104" s="43">
        <f>Таблица1[[#This Row],[Кабан]]/Таблица1[[#This Row],[Площадь, тыс. га]]</f>
        <v>0</v>
      </c>
      <c r="H104" s="43">
        <v>0</v>
      </c>
      <c r="I104" s="43">
        <v>0</v>
      </c>
      <c r="J104" s="43"/>
      <c r="K104" s="43">
        <v>33</v>
      </c>
      <c r="L104" s="43">
        <v>142</v>
      </c>
      <c r="M104" s="43">
        <v>29</v>
      </c>
      <c r="N104" s="43"/>
      <c r="O104" s="43"/>
      <c r="P104" s="43">
        <v>4</v>
      </c>
      <c r="Q104" s="43">
        <v>9</v>
      </c>
      <c r="R104" s="43"/>
      <c r="S104" s="43">
        <v>0</v>
      </c>
      <c r="T104" s="43">
        <v>0</v>
      </c>
      <c r="U104" s="43">
        <v>101</v>
      </c>
      <c r="V104" s="43">
        <v>0</v>
      </c>
      <c r="W104" s="43">
        <v>0</v>
      </c>
      <c r="X104" s="43">
        <v>0</v>
      </c>
      <c r="Y104" s="43">
        <v>58</v>
      </c>
      <c r="Z104" s="43">
        <v>0</v>
      </c>
      <c r="AA104" s="44">
        <v>202</v>
      </c>
    </row>
    <row r="105" spans="1:27" ht="63" x14ac:dyDescent="0.25">
      <c r="A105" s="41">
        <v>91</v>
      </c>
      <c r="B105" s="40" t="s">
        <v>136</v>
      </c>
      <c r="C105" s="41" t="s">
        <v>131</v>
      </c>
      <c r="D105" s="46" t="s">
        <v>132</v>
      </c>
      <c r="E105" s="42">
        <v>14.946</v>
      </c>
      <c r="F105" s="43">
        <v>0</v>
      </c>
      <c r="G105" s="43">
        <f>Таблица1[[#This Row],[Кабан]]/Таблица1[[#This Row],[Площадь, тыс. га]]</f>
        <v>0</v>
      </c>
      <c r="H105" s="43">
        <v>0</v>
      </c>
      <c r="I105" s="43">
        <v>0</v>
      </c>
      <c r="J105" s="43"/>
      <c r="K105" s="43">
        <v>0</v>
      </c>
      <c r="L105" s="43">
        <v>45</v>
      </c>
      <c r="M105" s="43">
        <v>0</v>
      </c>
      <c r="N105" s="43"/>
      <c r="O105" s="43"/>
      <c r="P105" s="43">
        <v>1</v>
      </c>
      <c r="Q105" s="43">
        <v>7</v>
      </c>
      <c r="R105" s="43"/>
      <c r="S105" s="43">
        <v>0</v>
      </c>
      <c r="T105" s="43">
        <v>0</v>
      </c>
      <c r="U105" s="43">
        <v>49</v>
      </c>
      <c r="V105" s="43">
        <v>0</v>
      </c>
      <c r="W105" s="43">
        <v>0</v>
      </c>
      <c r="X105" s="43">
        <v>0</v>
      </c>
      <c r="Y105" s="43">
        <v>51</v>
      </c>
      <c r="Z105" s="43">
        <v>0</v>
      </c>
      <c r="AA105" s="44">
        <v>178</v>
      </c>
    </row>
    <row r="106" spans="1:27" ht="63" x14ac:dyDescent="0.25">
      <c r="A106" s="41">
        <v>92</v>
      </c>
      <c r="B106" s="40" t="s">
        <v>137</v>
      </c>
      <c r="C106" s="41" t="s">
        <v>131</v>
      </c>
      <c r="D106" s="46" t="s">
        <v>132</v>
      </c>
      <c r="E106" s="42">
        <v>31.847000000000001</v>
      </c>
      <c r="F106" s="43">
        <v>0</v>
      </c>
      <c r="G106" s="43">
        <f>Таблица1[[#This Row],[Кабан]]/Таблица1[[#This Row],[Площадь, тыс. га]]</f>
        <v>0</v>
      </c>
      <c r="H106" s="43">
        <v>0</v>
      </c>
      <c r="I106" s="43">
        <v>0</v>
      </c>
      <c r="J106" s="43"/>
      <c r="K106" s="43">
        <v>11</v>
      </c>
      <c r="L106" s="43">
        <v>162</v>
      </c>
      <c r="M106" s="43">
        <v>0</v>
      </c>
      <c r="N106" s="43"/>
      <c r="O106" s="43"/>
      <c r="P106" s="43">
        <v>1</v>
      </c>
      <c r="Q106" s="43">
        <v>4</v>
      </c>
      <c r="R106" s="43"/>
      <c r="S106" s="43">
        <v>2</v>
      </c>
      <c r="T106" s="43">
        <v>0</v>
      </c>
      <c r="U106" s="43">
        <v>126</v>
      </c>
      <c r="V106" s="43">
        <v>14</v>
      </c>
      <c r="W106" s="43">
        <v>2</v>
      </c>
      <c r="X106" s="43">
        <v>0</v>
      </c>
      <c r="Y106" s="43">
        <v>79</v>
      </c>
      <c r="Z106" s="43">
        <v>0</v>
      </c>
      <c r="AA106" s="44">
        <v>133</v>
      </c>
    </row>
    <row r="107" spans="1:27" ht="47.25" x14ac:dyDescent="0.25">
      <c r="A107" s="41">
        <v>93</v>
      </c>
      <c r="B107" s="40" t="s">
        <v>138</v>
      </c>
      <c r="C107" s="41" t="s">
        <v>139</v>
      </c>
      <c r="D107" s="46" t="s">
        <v>132</v>
      </c>
      <c r="E107" s="42">
        <v>83.831999999999994</v>
      </c>
      <c r="F107" s="43">
        <v>0</v>
      </c>
      <c r="G107" s="43">
        <f>Таблица1[[#This Row],[Кабан]]/Таблица1[[#This Row],[Площадь, тыс. га]]</f>
        <v>0</v>
      </c>
      <c r="H107" s="43">
        <v>0</v>
      </c>
      <c r="I107" s="43">
        <v>0</v>
      </c>
      <c r="J107" s="43"/>
      <c r="K107" s="43">
        <v>627</v>
      </c>
      <c r="L107" s="43">
        <v>7</v>
      </c>
      <c r="M107" s="43">
        <v>0</v>
      </c>
      <c r="N107" s="43"/>
      <c r="O107" s="43"/>
      <c r="P107" s="43">
        <v>1</v>
      </c>
      <c r="Q107" s="43">
        <v>13</v>
      </c>
      <c r="R107" s="43"/>
      <c r="S107" s="43">
        <v>2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4">
        <v>0</v>
      </c>
    </row>
    <row r="108" spans="1:27" ht="47.25" x14ac:dyDescent="0.25">
      <c r="A108" s="41">
        <v>94</v>
      </c>
      <c r="B108" s="40" t="s">
        <v>140</v>
      </c>
      <c r="C108" s="41" t="s">
        <v>139</v>
      </c>
      <c r="D108" s="46" t="s">
        <v>132</v>
      </c>
      <c r="E108" s="42">
        <v>207.12</v>
      </c>
      <c r="F108" s="43">
        <v>0</v>
      </c>
      <c r="G108" s="43">
        <f>Таблица1[[#This Row],[Кабан]]/Таблица1[[#This Row],[Площадь, тыс. га]]</f>
        <v>0</v>
      </c>
      <c r="H108" s="43">
        <v>0</v>
      </c>
      <c r="I108" s="43">
        <v>0</v>
      </c>
      <c r="J108" s="43"/>
      <c r="K108" s="43">
        <v>1693</v>
      </c>
      <c r="L108" s="43">
        <v>112</v>
      </c>
      <c r="M108" s="43">
        <v>0</v>
      </c>
      <c r="N108" s="43"/>
      <c r="O108" s="43"/>
      <c r="P108" s="43">
        <v>30</v>
      </c>
      <c r="Q108" s="43">
        <v>141</v>
      </c>
      <c r="R108" s="43"/>
      <c r="S108" s="43">
        <v>10</v>
      </c>
      <c r="T108" s="43">
        <v>0</v>
      </c>
      <c r="U108" s="43">
        <v>165</v>
      </c>
      <c r="V108" s="43">
        <v>0</v>
      </c>
      <c r="W108" s="43">
        <v>0</v>
      </c>
      <c r="X108" s="43">
        <v>0</v>
      </c>
      <c r="Y108" s="43">
        <v>1079</v>
      </c>
      <c r="Z108" s="43">
        <v>0</v>
      </c>
      <c r="AA108" s="44">
        <v>624</v>
      </c>
    </row>
    <row r="109" spans="1:27" ht="47.25" x14ac:dyDescent="0.25">
      <c r="A109" s="41">
        <v>95</v>
      </c>
      <c r="B109" s="40" t="s">
        <v>141</v>
      </c>
      <c r="C109" s="41" t="s">
        <v>139</v>
      </c>
      <c r="D109" s="48" t="s">
        <v>133</v>
      </c>
      <c r="E109" s="42">
        <v>45.19</v>
      </c>
      <c r="F109" s="43"/>
      <c r="G109" s="43">
        <f>Таблица1[[#This Row],[Кабан]]/Таблица1[[#This Row],[Площадь, тыс. га]]</f>
        <v>0</v>
      </c>
      <c r="H109" s="43"/>
      <c r="I109" s="43"/>
      <c r="J109" s="43"/>
      <c r="K109" s="43">
        <v>19</v>
      </c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4"/>
    </row>
    <row r="110" spans="1:27" ht="63" x14ac:dyDescent="0.25">
      <c r="A110" s="41">
        <v>96</v>
      </c>
      <c r="B110" s="40" t="s">
        <v>142</v>
      </c>
      <c r="C110" s="41" t="s">
        <v>143</v>
      </c>
      <c r="D110" s="41" t="s">
        <v>46</v>
      </c>
      <c r="E110" s="42">
        <v>193.79900000000001</v>
      </c>
      <c r="F110" s="43">
        <v>0</v>
      </c>
      <c r="G110" s="43">
        <f>Таблица1[[#This Row],[Кабан]]/Таблица1[[#This Row],[Площадь, тыс. га]]</f>
        <v>0</v>
      </c>
      <c r="H110" s="43">
        <v>0</v>
      </c>
      <c r="I110" s="43">
        <v>0</v>
      </c>
      <c r="J110" s="43"/>
      <c r="K110" s="43">
        <v>746</v>
      </c>
      <c r="L110" s="43">
        <v>510</v>
      </c>
      <c r="M110" s="43">
        <v>0</v>
      </c>
      <c r="N110" s="43"/>
      <c r="O110" s="43"/>
      <c r="P110" s="43">
        <v>6</v>
      </c>
      <c r="Q110" s="43">
        <v>87</v>
      </c>
      <c r="R110" s="43"/>
      <c r="S110" s="43">
        <v>0</v>
      </c>
      <c r="T110" s="43">
        <v>0</v>
      </c>
      <c r="U110" s="43">
        <v>417</v>
      </c>
      <c r="V110" s="43">
        <v>60</v>
      </c>
      <c r="W110" s="43">
        <v>0</v>
      </c>
      <c r="X110" s="43">
        <v>0</v>
      </c>
      <c r="Y110" s="43">
        <v>312</v>
      </c>
      <c r="Z110" s="43">
        <v>0</v>
      </c>
      <c r="AA110" s="44">
        <v>1570</v>
      </c>
    </row>
    <row r="111" spans="1:27" ht="31.5" x14ac:dyDescent="0.25">
      <c r="A111" s="41">
        <v>97</v>
      </c>
      <c r="B111" s="45" t="s">
        <v>120</v>
      </c>
      <c r="C111" s="46" t="s">
        <v>143</v>
      </c>
      <c r="D111" s="41" t="s">
        <v>46</v>
      </c>
      <c r="E111" s="47">
        <v>60.295000000000002</v>
      </c>
      <c r="F111" s="43">
        <v>0</v>
      </c>
      <c r="G111" s="43">
        <f>Таблица1[[#This Row],[Кабан]]/Таблица1[[#This Row],[Площадь, тыс. га]]</f>
        <v>0</v>
      </c>
      <c r="H111" s="43">
        <v>0</v>
      </c>
      <c r="I111" s="43">
        <v>0</v>
      </c>
      <c r="J111" s="43"/>
      <c r="K111" s="43">
        <v>174</v>
      </c>
      <c r="L111" s="43">
        <v>119</v>
      </c>
      <c r="M111" s="43">
        <v>0</v>
      </c>
      <c r="N111" s="43"/>
      <c r="O111" s="43"/>
      <c r="P111" s="43">
        <v>4</v>
      </c>
      <c r="Q111" s="43">
        <v>19</v>
      </c>
      <c r="R111" s="43"/>
      <c r="S111" s="43">
        <v>0</v>
      </c>
      <c r="T111" s="43">
        <v>0</v>
      </c>
      <c r="U111" s="43">
        <v>279</v>
      </c>
      <c r="V111" s="43">
        <v>0</v>
      </c>
      <c r="W111" s="43">
        <v>0</v>
      </c>
      <c r="X111" s="43">
        <v>0</v>
      </c>
      <c r="Y111" s="43">
        <v>189</v>
      </c>
      <c r="Z111" s="43">
        <v>0</v>
      </c>
      <c r="AA111" s="44">
        <v>483</v>
      </c>
    </row>
    <row r="112" spans="1:27" ht="63" x14ac:dyDescent="0.25">
      <c r="A112" s="41">
        <v>98</v>
      </c>
      <c r="B112" s="40" t="s">
        <v>144</v>
      </c>
      <c r="C112" s="41" t="s">
        <v>145</v>
      </c>
      <c r="D112" s="41" t="s">
        <v>133</v>
      </c>
      <c r="E112" s="42">
        <v>95.204999999999998</v>
      </c>
      <c r="F112" s="43">
        <v>0</v>
      </c>
      <c r="G112" s="43">
        <f>Таблица1[[#This Row],[Кабан]]/Таблица1[[#This Row],[Площадь, тыс. га]]</f>
        <v>0</v>
      </c>
      <c r="H112" s="43">
        <v>0</v>
      </c>
      <c r="I112" s="43">
        <v>0</v>
      </c>
      <c r="J112" s="43"/>
      <c r="K112" s="43">
        <v>653</v>
      </c>
      <c r="L112" s="43">
        <v>131</v>
      </c>
      <c r="M112" s="43">
        <v>0</v>
      </c>
      <c r="N112" s="43"/>
      <c r="O112" s="43"/>
      <c r="P112" s="43"/>
      <c r="Q112" s="43"/>
      <c r="R112" s="43"/>
      <c r="S112" s="43">
        <v>12</v>
      </c>
      <c r="T112" s="43">
        <v>0</v>
      </c>
      <c r="U112" s="43">
        <v>49</v>
      </c>
      <c r="V112" s="43"/>
      <c r="W112" s="43"/>
      <c r="X112" s="43"/>
      <c r="Y112" s="43"/>
      <c r="Z112" s="43"/>
      <c r="AA112" s="44"/>
    </row>
    <row r="113" spans="1:27" ht="31.5" x14ac:dyDescent="0.25">
      <c r="A113" s="41">
        <v>99</v>
      </c>
      <c r="B113" s="45" t="s">
        <v>146</v>
      </c>
      <c r="C113" s="46" t="s">
        <v>145</v>
      </c>
      <c r="D113" s="41" t="s">
        <v>133</v>
      </c>
      <c r="E113" s="47">
        <v>164.4</v>
      </c>
      <c r="F113" s="43">
        <v>0</v>
      </c>
      <c r="G113" s="43">
        <f>Таблица1[[#This Row],[Кабан]]/Таблица1[[#This Row],[Площадь, тыс. га]]</f>
        <v>0</v>
      </c>
      <c r="H113" s="43">
        <v>0</v>
      </c>
      <c r="I113" s="43">
        <v>0</v>
      </c>
      <c r="J113" s="43"/>
      <c r="K113" s="43">
        <v>801</v>
      </c>
      <c r="L113" s="43">
        <v>408</v>
      </c>
      <c r="M113" s="43">
        <v>0</v>
      </c>
      <c r="N113" s="43"/>
      <c r="O113" s="43"/>
      <c r="P113" s="43">
        <v>10</v>
      </c>
      <c r="Q113" s="43">
        <v>28</v>
      </c>
      <c r="R113" s="43"/>
      <c r="S113" s="43">
        <v>21</v>
      </c>
      <c r="T113" s="43">
        <v>0</v>
      </c>
      <c r="U113" s="43">
        <v>151</v>
      </c>
      <c r="V113" s="43">
        <v>0</v>
      </c>
      <c r="W113" s="43">
        <v>0</v>
      </c>
      <c r="X113" s="43">
        <v>0</v>
      </c>
      <c r="Y113" s="43">
        <v>296</v>
      </c>
      <c r="Z113" s="43">
        <v>46</v>
      </c>
      <c r="AA113" s="44">
        <v>822</v>
      </c>
    </row>
    <row r="114" spans="1:27" ht="31.5" x14ac:dyDescent="0.25">
      <c r="A114" s="41">
        <v>100</v>
      </c>
      <c r="B114" s="45" t="s">
        <v>147</v>
      </c>
      <c r="C114" s="46" t="s">
        <v>145</v>
      </c>
      <c r="D114" s="41" t="s">
        <v>133</v>
      </c>
      <c r="E114" s="47">
        <v>65.709999999999994</v>
      </c>
      <c r="F114" s="43">
        <v>0</v>
      </c>
      <c r="G114" s="43">
        <f>Таблица1[[#This Row],[Кабан]]/Таблица1[[#This Row],[Площадь, тыс. га]]</f>
        <v>0</v>
      </c>
      <c r="H114" s="43">
        <v>0</v>
      </c>
      <c r="I114" s="43">
        <v>0</v>
      </c>
      <c r="J114" s="43"/>
      <c r="K114" s="43">
        <v>74</v>
      </c>
      <c r="L114" s="43">
        <v>3</v>
      </c>
      <c r="M114" s="43">
        <v>0</v>
      </c>
      <c r="N114" s="43"/>
      <c r="O114" s="43"/>
      <c r="P114" s="43">
        <v>0</v>
      </c>
      <c r="Q114" s="43">
        <v>46</v>
      </c>
      <c r="R114" s="43"/>
      <c r="S114" s="43">
        <v>1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3">
        <v>258</v>
      </c>
      <c r="Z114" s="43">
        <v>0</v>
      </c>
      <c r="AA114" s="44">
        <v>222</v>
      </c>
    </row>
    <row r="115" spans="1:27" ht="31.5" x14ac:dyDescent="0.25">
      <c r="A115" s="41">
        <v>101</v>
      </c>
      <c r="B115" s="40" t="s">
        <v>148</v>
      </c>
      <c r="C115" s="41" t="s">
        <v>149</v>
      </c>
      <c r="D115" s="41" t="s">
        <v>133</v>
      </c>
      <c r="E115" s="42">
        <v>41.14</v>
      </c>
      <c r="F115" s="43">
        <v>0</v>
      </c>
      <c r="G115" s="43">
        <f>Таблица1[[#This Row],[Кабан]]/Таблица1[[#This Row],[Площадь, тыс. га]]</f>
        <v>0</v>
      </c>
      <c r="H115" s="43">
        <v>0</v>
      </c>
      <c r="I115" s="43">
        <v>0</v>
      </c>
      <c r="J115" s="43"/>
      <c r="K115" s="43">
        <v>1635</v>
      </c>
      <c r="L115" s="43">
        <v>8</v>
      </c>
      <c r="M115" s="43">
        <v>0</v>
      </c>
      <c r="N115" s="43"/>
      <c r="O115" s="43"/>
      <c r="P115" s="43">
        <v>13</v>
      </c>
      <c r="Q115" s="43">
        <v>10</v>
      </c>
      <c r="R115" s="43"/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66</v>
      </c>
      <c r="Z115" s="43">
        <v>0</v>
      </c>
      <c r="AA115" s="44">
        <v>0</v>
      </c>
    </row>
    <row r="116" spans="1:27" ht="31.5" x14ac:dyDescent="0.25">
      <c r="A116" s="41">
        <v>102</v>
      </c>
      <c r="B116" s="40" t="s">
        <v>150</v>
      </c>
      <c r="C116" s="41" t="s">
        <v>151</v>
      </c>
      <c r="D116" s="41" t="s">
        <v>132</v>
      </c>
      <c r="E116" s="42">
        <v>117.26</v>
      </c>
      <c r="F116" s="43">
        <v>0</v>
      </c>
      <c r="G116" s="43">
        <f>Таблица1[[#This Row],[Кабан]]/Таблица1[[#This Row],[Площадь, тыс. га]]</f>
        <v>0</v>
      </c>
      <c r="H116" s="43">
        <v>0</v>
      </c>
      <c r="I116" s="43">
        <v>0</v>
      </c>
      <c r="J116" s="43"/>
      <c r="K116" s="43">
        <v>607</v>
      </c>
      <c r="L116" s="43">
        <v>0</v>
      </c>
      <c r="M116" s="43">
        <v>0</v>
      </c>
      <c r="N116" s="43"/>
      <c r="O116" s="43"/>
      <c r="P116" s="43">
        <v>0</v>
      </c>
      <c r="Q116" s="43">
        <v>36</v>
      </c>
      <c r="R116" s="43"/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184</v>
      </c>
      <c r="Z116" s="43">
        <v>0</v>
      </c>
      <c r="AA116" s="44">
        <v>28</v>
      </c>
    </row>
    <row r="117" spans="1:27" ht="31.5" x14ac:dyDescent="0.25">
      <c r="A117" s="41">
        <v>103</v>
      </c>
      <c r="B117" s="40" t="s">
        <v>152</v>
      </c>
      <c r="C117" s="41" t="s">
        <v>151</v>
      </c>
      <c r="D117" s="41" t="s">
        <v>132</v>
      </c>
      <c r="E117" s="42">
        <v>44.33</v>
      </c>
      <c r="F117" s="43">
        <v>0</v>
      </c>
      <c r="G117" s="43">
        <f>Таблица1[[#This Row],[Кабан]]/Таблица1[[#This Row],[Площадь, тыс. га]]</f>
        <v>0</v>
      </c>
      <c r="H117" s="43">
        <v>0</v>
      </c>
      <c r="I117" s="43">
        <v>0</v>
      </c>
      <c r="J117" s="43"/>
      <c r="K117" s="43">
        <v>42</v>
      </c>
      <c r="L117" s="43">
        <v>19</v>
      </c>
      <c r="M117" s="43">
        <v>0</v>
      </c>
      <c r="N117" s="43"/>
      <c r="O117" s="43"/>
      <c r="P117" s="43">
        <v>0</v>
      </c>
      <c r="Q117" s="43">
        <v>16</v>
      </c>
      <c r="R117" s="43"/>
      <c r="S117" s="43">
        <v>4</v>
      </c>
      <c r="T117" s="43">
        <v>0</v>
      </c>
      <c r="U117" s="43">
        <v>46</v>
      </c>
      <c r="V117" s="43">
        <v>0</v>
      </c>
      <c r="W117" s="43">
        <v>0</v>
      </c>
      <c r="X117" s="43">
        <v>0</v>
      </c>
      <c r="Y117" s="43">
        <v>115</v>
      </c>
      <c r="Z117" s="43">
        <v>0</v>
      </c>
      <c r="AA117" s="44">
        <v>20</v>
      </c>
    </row>
    <row r="118" spans="1:27" ht="31.5" x14ac:dyDescent="0.25">
      <c r="A118" s="41">
        <v>104</v>
      </c>
      <c r="B118" s="40" t="s">
        <v>153</v>
      </c>
      <c r="C118" s="41" t="s">
        <v>151</v>
      </c>
      <c r="D118" s="41" t="s">
        <v>132</v>
      </c>
      <c r="E118" s="42">
        <v>36.79</v>
      </c>
      <c r="F118" s="43">
        <v>0</v>
      </c>
      <c r="G118" s="43">
        <f>Таблица1[[#This Row],[Кабан]]/Таблица1[[#This Row],[Площадь, тыс. га]]</f>
        <v>0</v>
      </c>
      <c r="H118" s="43">
        <v>0</v>
      </c>
      <c r="I118" s="43">
        <v>0</v>
      </c>
      <c r="J118" s="43"/>
      <c r="K118" s="43">
        <v>96</v>
      </c>
      <c r="L118" s="43">
        <v>116</v>
      </c>
      <c r="M118" s="43">
        <v>0</v>
      </c>
      <c r="N118" s="43"/>
      <c r="O118" s="43"/>
      <c r="P118" s="43">
        <v>0</v>
      </c>
      <c r="Q118" s="43">
        <v>17</v>
      </c>
      <c r="R118" s="43"/>
      <c r="S118" s="43">
        <v>3</v>
      </c>
      <c r="T118" s="43">
        <v>0</v>
      </c>
      <c r="U118" s="43">
        <v>108</v>
      </c>
      <c r="V118" s="43">
        <v>0</v>
      </c>
      <c r="W118" s="43">
        <v>0</v>
      </c>
      <c r="X118" s="43">
        <v>0</v>
      </c>
      <c r="Y118" s="43">
        <v>90</v>
      </c>
      <c r="Z118" s="43">
        <v>0</v>
      </c>
      <c r="AA118" s="44">
        <v>128</v>
      </c>
    </row>
    <row r="119" spans="1:27" ht="78.75" x14ac:dyDescent="0.25">
      <c r="A119" s="41">
        <v>105</v>
      </c>
      <c r="B119" s="45" t="s">
        <v>154</v>
      </c>
      <c r="C119" s="46" t="s">
        <v>151</v>
      </c>
      <c r="D119" s="41" t="s">
        <v>132</v>
      </c>
      <c r="E119" s="47">
        <v>71.239999999999995</v>
      </c>
      <c r="F119" s="43">
        <v>0</v>
      </c>
      <c r="G119" s="43">
        <f>Таблица1[[#This Row],[Кабан]]/Таблица1[[#This Row],[Площадь, тыс. га]]</f>
        <v>0</v>
      </c>
      <c r="H119" s="43">
        <v>0</v>
      </c>
      <c r="I119" s="43">
        <v>0</v>
      </c>
      <c r="J119" s="43"/>
      <c r="K119" s="43">
        <v>59</v>
      </c>
      <c r="L119" s="43">
        <v>172</v>
      </c>
      <c r="M119" s="43">
        <v>0</v>
      </c>
      <c r="N119" s="43"/>
      <c r="O119" s="43"/>
      <c r="P119" s="43">
        <v>12</v>
      </c>
      <c r="Q119" s="43">
        <v>41</v>
      </c>
      <c r="R119" s="43"/>
      <c r="S119" s="43">
        <v>4</v>
      </c>
      <c r="T119" s="43">
        <v>0</v>
      </c>
      <c r="U119" s="43">
        <v>188</v>
      </c>
      <c r="V119" s="43">
        <v>30</v>
      </c>
      <c r="W119" s="43">
        <v>27</v>
      </c>
      <c r="X119" s="43">
        <v>0</v>
      </c>
      <c r="Y119" s="43">
        <v>368</v>
      </c>
      <c r="Z119" s="43">
        <v>0</v>
      </c>
      <c r="AA119" s="44">
        <v>917</v>
      </c>
    </row>
    <row r="120" spans="1:27" ht="78.75" x14ac:dyDescent="0.25">
      <c r="A120" s="41">
        <v>106</v>
      </c>
      <c r="B120" s="45" t="s">
        <v>155</v>
      </c>
      <c r="C120" s="46" t="s">
        <v>151</v>
      </c>
      <c r="D120" s="41" t="s">
        <v>132</v>
      </c>
      <c r="E120" s="47">
        <v>55.23</v>
      </c>
      <c r="F120" s="43">
        <v>0</v>
      </c>
      <c r="G120" s="43">
        <f>Таблица1[[#This Row],[Кабан]]/Таблица1[[#This Row],[Площадь, тыс. га]]</f>
        <v>0</v>
      </c>
      <c r="H120" s="43">
        <v>0</v>
      </c>
      <c r="I120" s="43">
        <v>0</v>
      </c>
      <c r="J120" s="43"/>
      <c r="K120" s="43">
        <v>1115</v>
      </c>
      <c r="L120" s="43">
        <v>126</v>
      </c>
      <c r="M120" s="43">
        <v>0</v>
      </c>
      <c r="N120" s="43"/>
      <c r="O120" s="43"/>
      <c r="P120" s="43">
        <v>7</v>
      </c>
      <c r="Q120" s="43">
        <v>43</v>
      </c>
      <c r="R120" s="43"/>
      <c r="S120" s="43">
        <v>0</v>
      </c>
      <c r="T120" s="43">
        <v>0</v>
      </c>
      <c r="U120" s="43">
        <v>107</v>
      </c>
      <c r="V120" s="43">
        <v>44</v>
      </c>
      <c r="W120" s="43">
        <v>18</v>
      </c>
      <c r="X120" s="43">
        <v>0</v>
      </c>
      <c r="Y120" s="43">
        <v>345</v>
      </c>
      <c r="Z120" s="43">
        <v>0</v>
      </c>
      <c r="AA120" s="44">
        <v>356</v>
      </c>
    </row>
    <row r="121" spans="1:27" ht="78.75" x14ac:dyDescent="0.25">
      <c r="A121" s="41">
        <v>107</v>
      </c>
      <c r="B121" s="45" t="s">
        <v>156</v>
      </c>
      <c r="C121" s="46" t="s">
        <v>151</v>
      </c>
      <c r="D121" s="41" t="s">
        <v>132</v>
      </c>
      <c r="E121" s="47">
        <v>9.41</v>
      </c>
      <c r="F121" s="43">
        <v>0</v>
      </c>
      <c r="G121" s="43">
        <f>Таблица1[[#This Row],[Кабан]]/Таблица1[[#This Row],[Площадь, тыс. га]]</f>
        <v>0</v>
      </c>
      <c r="H121" s="43">
        <v>38</v>
      </c>
      <c r="I121" s="43">
        <v>0</v>
      </c>
      <c r="J121" s="43"/>
      <c r="K121" s="43">
        <v>70</v>
      </c>
      <c r="L121" s="43">
        <v>31</v>
      </c>
      <c r="M121" s="43">
        <v>50</v>
      </c>
      <c r="N121" s="43"/>
      <c r="O121" s="43"/>
      <c r="P121" s="43">
        <v>2</v>
      </c>
      <c r="Q121" s="43">
        <v>6</v>
      </c>
      <c r="R121" s="43"/>
      <c r="S121" s="43">
        <v>0</v>
      </c>
      <c r="T121" s="43">
        <v>0</v>
      </c>
      <c r="U121" s="43">
        <v>45</v>
      </c>
      <c r="V121" s="43">
        <v>4</v>
      </c>
      <c r="W121" s="43">
        <v>4</v>
      </c>
      <c r="X121" s="43">
        <v>0</v>
      </c>
      <c r="Y121" s="43">
        <v>50</v>
      </c>
      <c r="Z121" s="43">
        <v>0</v>
      </c>
      <c r="AA121" s="44">
        <v>120</v>
      </c>
    </row>
    <row r="122" spans="1:27" ht="78.75" x14ac:dyDescent="0.25">
      <c r="A122" s="41">
        <v>108</v>
      </c>
      <c r="B122" s="45" t="s">
        <v>157</v>
      </c>
      <c r="C122" s="46" t="s">
        <v>151</v>
      </c>
      <c r="D122" s="41" t="s">
        <v>132</v>
      </c>
      <c r="E122" s="47">
        <v>19.43</v>
      </c>
      <c r="F122" s="43">
        <v>0</v>
      </c>
      <c r="G122" s="43">
        <f>Таблица1[[#This Row],[Кабан]]/Таблица1[[#This Row],[Площадь, тыс. га]]</f>
        <v>0</v>
      </c>
      <c r="H122" s="43">
        <v>75</v>
      </c>
      <c r="I122" s="43">
        <v>0</v>
      </c>
      <c r="J122" s="43"/>
      <c r="K122" s="43">
        <v>29</v>
      </c>
      <c r="L122" s="43">
        <v>55</v>
      </c>
      <c r="M122" s="43">
        <v>102</v>
      </c>
      <c r="N122" s="43"/>
      <c r="O122" s="43"/>
      <c r="P122" s="43">
        <v>2</v>
      </c>
      <c r="Q122" s="43">
        <v>11</v>
      </c>
      <c r="R122" s="43"/>
      <c r="S122" s="43">
        <v>0</v>
      </c>
      <c r="T122" s="43">
        <v>0</v>
      </c>
      <c r="U122" s="43">
        <v>53</v>
      </c>
      <c r="V122" s="43">
        <v>14</v>
      </c>
      <c r="W122" s="43">
        <v>0</v>
      </c>
      <c r="X122" s="43">
        <v>0</v>
      </c>
      <c r="Y122" s="43">
        <v>111</v>
      </c>
      <c r="Z122" s="43">
        <v>0</v>
      </c>
      <c r="AA122" s="44">
        <v>167</v>
      </c>
    </row>
    <row r="123" spans="1:27" ht="31.5" x14ac:dyDescent="0.25">
      <c r="A123" s="41">
        <v>109</v>
      </c>
      <c r="B123" s="45" t="s">
        <v>158</v>
      </c>
      <c r="C123" s="46" t="s">
        <v>151</v>
      </c>
      <c r="D123" s="41" t="s">
        <v>132</v>
      </c>
      <c r="E123" s="47">
        <v>61.63</v>
      </c>
      <c r="F123" s="43">
        <v>0</v>
      </c>
      <c r="G123" s="43">
        <f>Таблица1[[#This Row],[Кабан]]/Таблица1[[#This Row],[Площадь, тыс. га]]</f>
        <v>0</v>
      </c>
      <c r="H123" s="43">
        <v>0</v>
      </c>
      <c r="I123" s="43">
        <v>0</v>
      </c>
      <c r="J123" s="43"/>
      <c r="K123" s="43">
        <v>89</v>
      </c>
      <c r="L123" s="43">
        <v>62</v>
      </c>
      <c r="M123" s="43">
        <v>0</v>
      </c>
      <c r="N123" s="43"/>
      <c r="O123" s="43"/>
      <c r="P123" s="43">
        <v>3</v>
      </c>
      <c r="Q123" s="43">
        <v>14</v>
      </c>
      <c r="R123" s="43"/>
      <c r="S123" s="43">
        <v>2</v>
      </c>
      <c r="T123" s="43">
        <v>0</v>
      </c>
      <c r="U123" s="43">
        <v>214</v>
      </c>
      <c r="V123" s="43">
        <v>0</v>
      </c>
      <c r="W123" s="43">
        <v>0</v>
      </c>
      <c r="X123" s="43">
        <v>0</v>
      </c>
      <c r="Y123" s="43">
        <v>197</v>
      </c>
      <c r="Z123" s="43">
        <v>2</v>
      </c>
      <c r="AA123" s="44">
        <v>186</v>
      </c>
    </row>
    <row r="124" spans="1:27" ht="63" x14ac:dyDescent="0.25">
      <c r="A124" s="41">
        <v>110</v>
      </c>
      <c r="B124" s="40" t="s">
        <v>159</v>
      </c>
      <c r="C124" s="41" t="s">
        <v>151</v>
      </c>
      <c r="D124" s="41" t="s">
        <v>132</v>
      </c>
      <c r="E124" s="42">
        <v>28.030999999999999</v>
      </c>
      <c r="F124" s="43">
        <v>0</v>
      </c>
      <c r="G124" s="43">
        <f>Таблица1[[#This Row],[Кабан]]/Таблица1[[#This Row],[Площадь, тыс. га]]</f>
        <v>0</v>
      </c>
      <c r="H124" s="43">
        <v>0</v>
      </c>
      <c r="I124" s="43">
        <v>0</v>
      </c>
      <c r="J124" s="43"/>
      <c r="K124" s="43">
        <v>192</v>
      </c>
      <c r="L124" s="43">
        <v>275</v>
      </c>
      <c r="M124" s="43">
        <v>0</v>
      </c>
      <c r="N124" s="43"/>
      <c r="O124" s="43"/>
      <c r="P124" s="43">
        <v>2</v>
      </c>
      <c r="Q124" s="43">
        <v>59</v>
      </c>
      <c r="R124" s="43"/>
      <c r="S124" s="43">
        <v>3</v>
      </c>
      <c r="T124" s="43">
        <v>1</v>
      </c>
      <c r="U124" s="43">
        <v>108</v>
      </c>
      <c r="V124" s="43">
        <v>78</v>
      </c>
      <c r="W124" s="43">
        <v>34</v>
      </c>
      <c r="X124" s="43">
        <v>0</v>
      </c>
      <c r="Y124" s="43">
        <v>292</v>
      </c>
      <c r="Z124" s="43">
        <v>0</v>
      </c>
      <c r="AA124" s="44">
        <v>1809</v>
      </c>
    </row>
    <row r="125" spans="1:27" ht="63" x14ac:dyDescent="0.25">
      <c r="A125" s="41">
        <v>111</v>
      </c>
      <c r="B125" s="40" t="s">
        <v>160</v>
      </c>
      <c r="C125" s="41" t="s">
        <v>151</v>
      </c>
      <c r="D125" s="41" t="s">
        <v>132</v>
      </c>
      <c r="E125" s="42">
        <v>27.521999999999998</v>
      </c>
      <c r="F125" s="43">
        <v>0</v>
      </c>
      <c r="G125" s="43">
        <f>Таблица1[[#This Row],[Кабан]]/Таблица1[[#This Row],[Площадь, тыс. га]]</f>
        <v>0</v>
      </c>
      <c r="H125" s="43">
        <v>0</v>
      </c>
      <c r="I125" s="43">
        <v>0</v>
      </c>
      <c r="J125" s="43"/>
      <c r="K125" s="43">
        <v>876</v>
      </c>
      <c r="L125" s="43">
        <v>13</v>
      </c>
      <c r="M125" s="43">
        <v>0</v>
      </c>
      <c r="N125" s="43"/>
      <c r="O125" s="43"/>
      <c r="P125" s="43">
        <v>0</v>
      </c>
      <c r="Q125" s="43">
        <v>23</v>
      </c>
      <c r="R125" s="43"/>
      <c r="S125" s="43">
        <v>1</v>
      </c>
      <c r="T125" s="43">
        <v>0</v>
      </c>
      <c r="U125" s="43">
        <v>5</v>
      </c>
      <c r="V125" s="43">
        <v>12</v>
      </c>
      <c r="W125" s="43">
        <v>3</v>
      </c>
      <c r="X125" s="43">
        <v>0</v>
      </c>
      <c r="Y125" s="43">
        <v>198</v>
      </c>
      <c r="Z125" s="43">
        <v>2</v>
      </c>
      <c r="AA125" s="44">
        <v>30</v>
      </c>
    </row>
    <row r="126" spans="1:27" ht="63" x14ac:dyDescent="0.25">
      <c r="A126" s="41">
        <v>112</v>
      </c>
      <c r="B126" s="40" t="s">
        <v>161</v>
      </c>
      <c r="C126" s="41" t="s">
        <v>162</v>
      </c>
      <c r="D126" s="41" t="s">
        <v>132</v>
      </c>
      <c r="E126" s="42">
        <v>38.801000000000002</v>
      </c>
      <c r="F126" s="43">
        <v>0</v>
      </c>
      <c r="G126" s="43">
        <f>Таблица1[[#This Row],[Кабан]]/Таблица1[[#This Row],[Площадь, тыс. га]]</f>
        <v>0</v>
      </c>
      <c r="H126" s="43">
        <v>83</v>
      </c>
      <c r="I126" s="43">
        <v>0</v>
      </c>
      <c r="J126" s="43"/>
      <c r="K126" s="43">
        <v>92</v>
      </c>
      <c r="L126" s="43">
        <v>72</v>
      </c>
      <c r="M126" s="43">
        <v>116</v>
      </c>
      <c r="N126" s="43"/>
      <c r="O126" s="43"/>
      <c r="P126" s="43">
        <v>2</v>
      </c>
      <c r="Q126" s="43">
        <v>14</v>
      </c>
      <c r="R126" s="43"/>
      <c r="S126" s="43">
        <v>0</v>
      </c>
      <c r="T126" s="43">
        <v>0</v>
      </c>
      <c r="U126" s="43">
        <v>55</v>
      </c>
      <c r="V126" s="43">
        <v>0</v>
      </c>
      <c r="W126" s="43">
        <v>0</v>
      </c>
      <c r="X126" s="43">
        <v>0</v>
      </c>
      <c r="Y126" s="43">
        <v>12</v>
      </c>
      <c r="Z126" s="43">
        <v>0</v>
      </c>
      <c r="AA126" s="44">
        <v>65</v>
      </c>
    </row>
    <row r="127" spans="1:27" ht="94.5" x14ac:dyDescent="0.25">
      <c r="A127" s="41">
        <v>113</v>
      </c>
      <c r="B127" s="40" t="s">
        <v>163</v>
      </c>
      <c r="C127" s="41" t="s">
        <v>164</v>
      </c>
      <c r="D127" s="41" t="s">
        <v>132</v>
      </c>
      <c r="E127" s="42">
        <v>40.01</v>
      </c>
      <c r="F127" s="43">
        <v>0</v>
      </c>
      <c r="G127" s="43">
        <f>Таблица1[[#This Row],[Кабан]]/Таблица1[[#This Row],[Площадь, тыс. га]]</f>
        <v>0</v>
      </c>
      <c r="H127" s="43">
        <v>0</v>
      </c>
      <c r="I127" s="43">
        <v>0</v>
      </c>
      <c r="J127" s="43"/>
      <c r="K127" s="43">
        <v>52</v>
      </c>
      <c r="L127" s="43">
        <v>75</v>
      </c>
      <c r="M127" s="43">
        <v>0</v>
      </c>
      <c r="N127" s="43"/>
      <c r="O127" s="43"/>
      <c r="P127" s="43">
        <v>2</v>
      </c>
      <c r="Q127" s="43">
        <v>16</v>
      </c>
      <c r="R127" s="43"/>
      <c r="S127" s="43">
        <v>0</v>
      </c>
      <c r="T127" s="43">
        <v>2</v>
      </c>
      <c r="U127" s="43">
        <v>115</v>
      </c>
      <c r="V127" s="43">
        <v>0</v>
      </c>
      <c r="W127" s="43">
        <v>0</v>
      </c>
      <c r="X127" s="43">
        <v>0</v>
      </c>
      <c r="Y127" s="43">
        <v>175</v>
      </c>
      <c r="Z127" s="43">
        <v>0</v>
      </c>
      <c r="AA127" s="44">
        <v>557</v>
      </c>
    </row>
    <row r="128" spans="1:27" ht="15.75" x14ac:dyDescent="0.25">
      <c r="A128" s="41">
        <v>114</v>
      </c>
      <c r="B128" s="40" t="s">
        <v>165</v>
      </c>
      <c r="C128" s="41" t="s">
        <v>166</v>
      </c>
      <c r="D128" s="41"/>
      <c r="E128" s="42">
        <v>42.177999999999997</v>
      </c>
      <c r="F128" s="43">
        <v>0</v>
      </c>
      <c r="G128" s="43">
        <f>Таблица1[[#This Row],[Кабан]]/Таблица1[[#This Row],[Площадь, тыс. га]]</f>
        <v>0</v>
      </c>
      <c r="H128" s="43">
        <v>0</v>
      </c>
      <c r="I128" s="43">
        <v>0</v>
      </c>
      <c r="J128" s="43"/>
      <c r="K128" s="43">
        <v>0</v>
      </c>
      <c r="L128" s="43">
        <v>74</v>
      </c>
      <c r="M128" s="43">
        <v>0</v>
      </c>
      <c r="N128" s="43"/>
      <c r="O128" s="43"/>
      <c r="P128" s="43">
        <v>0</v>
      </c>
      <c r="Q128" s="43">
        <v>16</v>
      </c>
      <c r="R128" s="43"/>
      <c r="S128" s="43">
        <v>0</v>
      </c>
      <c r="T128" s="43">
        <v>3</v>
      </c>
      <c r="U128" s="43">
        <v>79</v>
      </c>
      <c r="V128" s="43">
        <v>51</v>
      </c>
      <c r="W128" s="43">
        <v>0</v>
      </c>
      <c r="X128" s="43">
        <v>0</v>
      </c>
      <c r="Y128" s="43">
        <v>127</v>
      </c>
      <c r="Z128" s="43">
        <v>0</v>
      </c>
      <c r="AA128" s="44">
        <v>550</v>
      </c>
    </row>
    <row r="129" spans="1:27" ht="15.75" x14ac:dyDescent="0.25">
      <c r="A129" s="41">
        <v>115</v>
      </c>
      <c r="B129" s="40" t="s">
        <v>167</v>
      </c>
      <c r="C129" s="41" t="s">
        <v>166</v>
      </c>
      <c r="D129" s="41"/>
      <c r="E129" s="42">
        <v>50</v>
      </c>
      <c r="F129" s="43">
        <v>0</v>
      </c>
      <c r="G129" s="43">
        <f>Таблица1[[#This Row],[Кабан]]/Таблица1[[#This Row],[Площадь, тыс. га]]</f>
        <v>0</v>
      </c>
      <c r="H129" s="43">
        <v>0</v>
      </c>
      <c r="I129" s="43">
        <v>0</v>
      </c>
      <c r="J129" s="43"/>
      <c r="K129" s="43">
        <v>0</v>
      </c>
      <c r="L129" s="43">
        <v>44</v>
      </c>
      <c r="M129" s="43">
        <v>0</v>
      </c>
      <c r="N129" s="43"/>
      <c r="O129" s="43"/>
      <c r="P129" s="43">
        <v>2</v>
      </c>
      <c r="Q129" s="43">
        <v>2</v>
      </c>
      <c r="R129" s="43"/>
      <c r="S129" s="43">
        <v>0</v>
      </c>
      <c r="T129" s="43">
        <v>0</v>
      </c>
      <c r="U129" s="43">
        <v>52</v>
      </c>
      <c r="V129" s="43">
        <v>18</v>
      </c>
      <c r="W129" s="43">
        <v>0</v>
      </c>
      <c r="X129" s="43">
        <v>0</v>
      </c>
      <c r="Y129" s="43">
        <v>34</v>
      </c>
      <c r="Z129" s="43">
        <v>0</v>
      </c>
      <c r="AA129" s="44">
        <v>223</v>
      </c>
    </row>
    <row r="130" spans="1:27" ht="47.25" x14ac:dyDescent="0.25">
      <c r="A130" s="41">
        <v>116</v>
      </c>
      <c r="B130" s="40" t="s">
        <v>168</v>
      </c>
      <c r="C130" s="41" t="s">
        <v>166</v>
      </c>
      <c r="D130" s="41"/>
      <c r="E130" s="42">
        <v>80</v>
      </c>
      <c r="F130" s="43">
        <v>0</v>
      </c>
      <c r="G130" s="43">
        <f>Таблица1[[#This Row],[Кабан]]/Таблица1[[#This Row],[Площадь, тыс. га]]</f>
        <v>0</v>
      </c>
      <c r="H130" s="43">
        <v>0</v>
      </c>
      <c r="I130" s="43">
        <v>77</v>
      </c>
      <c r="J130" s="43"/>
      <c r="K130" s="43">
        <v>0</v>
      </c>
      <c r="L130" s="43">
        <v>104</v>
      </c>
      <c r="M130" s="43">
        <v>0</v>
      </c>
      <c r="N130" s="43"/>
      <c r="O130" s="43"/>
      <c r="P130" s="43">
        <v>5</v>
      </c>
      <c r="Q130" s="43">
        <v>7</v>
      </c>
      <c r="R130" s="43"/>
      <c r="S130" s="43">
        <v>0</v>
      </c>
      <c r="T130" s="43">
        <v>1</v>
      </c>
      <c r="U130" s="43">
        <v>67</v>
      </c>
      <c r="V130" s="43">
        <v>0</v>
      </c>
      <c r="W130" s="43">
        <v>0</v>
      </c>
      <c r="X130" s="43">
        <v>0</v>
      </c>
      <c r="Y130" s="43">
        <v>37</v>
      </c>
      <c r="Z130" s="43">
        <v>0</v>
      </c>
      <c r="AA130" s="44">
        <v>48</v>
      </c>
    </row>
    <row r="131" spans="1:27" ht="63" x14ac:dyDescent="0.25">
      <c r="A131" s="41">
        <v>117</v>
      </c>
      <c r="B131" s="40" t="s">
        <v>169</v>
      </c>
      <c r="C131" s="41" t="s">
        <v>166</v>
      </c>
      <c r="D131" s="41"/>
      <c r="E131" s="42">
        <v>157.33000000000001</v>
      </c>
      <c r="F131" s="43">
        <v>0</v>
      </c>
      <c r="G131" s="43">
        <f>Таблица1[[#This Row],[Кабан]]/Таблица1[[#This Row],[Площадь, тыс. га]]</f>
        <v>0</v>
      </c>
      <c r="H131" s="43">
        <v>0</v>
      </c>
      <c r="I131" s="43">
        <v>0</v>
      </c>
      <c r="J131" s="43"/>
      <c r="K131" s="43">
        <v>0</v>
      </c>
      <c r="L131" s="43">
        <v>212</v>
      </c>
      <c r="M131" s="43">
        <v>0</v>
      </c>
      <c r="N131" s="43"/>
      <c r="O131" s="43"/>
      <c r="P131" s="43">
        <v>0</v>
      </c>
      <c r="Q131" s="43">
        <v>17</v>
      </c>
      <c r="R131" s="43"/>
      <c r="S131" s="43">
        <v>0</v>
      </c>
      <c r="T131" s="43">
        <v>0</v>
      </c>
      <c r="U131" s="43">
        <v>209</v>
      </c>
      <c r="V131" s="43">
        <v>17</v>
      </c>
      <c r="W131" s="43">
        <v>16</v>
      </c>
      <c r="X131" s="43">
        <v>0</v>
      </c>
      <c r="Y131" s="43">
        <v>41</v>
      </c>
      <c r="Z131" s="43">
        <v>0</v>
      </c>
      <c r="AA131" s="44">
        <v>277</v>
      </c>
    </row>
    <row r="132" spans="1:27" ht="78.75" x14ac:dyDescent="0.25">
      <c r="A132" s="41">
        <v>118</v>
      </c>
      <c r="B132" s="40" t="s">
        <v>170</v>
      </c>
      <c r="C132" s="41" t="s">
        <v>166</v>
      </c>
      <c r="D132" s="41" t="s">
        <v>132</v>
      </c>
      <c r="E132" s="42">
        <v>1311.72</v>
      </c>
      <c r="F132" s="43">
        <v>0</v>
      </c>
      <c r="G132" s="43">
        <f>Таблица1[[#This Row],[Кабан]]/Таблица1[[#This Row],[Площадь, тыс. га]]</f>
        <v>0</v>
      </c>
      <c r="H132" s="43">
        <v>149</v>
      </c>
      <c r="I132" s="43">
        <v>0</v>
      </c>
      <c r="J132" s="43"/>
      <c r="K132" s="43">
        <v>560</v>
      </c>
      <c r="L132" s="43">
        <v>1320</v>
      </c>
      <c r="M132" s="43">
        <v>0</v>
      </c>
      <c r="N132" s="43"/>
      <c r="O132" s="43"/>
      <c r="P132" s="43">
        <v>75</v>
      </c>
      <c r="Q132" s="43">
        <v>461</v>
      </c>
      <c r="R132" s="43"/>
      <c r="S132" s="43">
        <v>25</v>
      </c>
      <c r="T132" s="43">
        <v>50</v>
      </c>
      <c r="U132" s="43">
        <v>4619</v>
      </c>
      <c r="V132" s="43">
        <v>946</v>
      </c>
      <c r="W132" s="43">
        <v>423</v>
      </c>
      <c r="X132" s="43">
        <v>0</v>
      </c>
      <c r="Y132" s="43">
        <v>2241</v>
      </c>
      <c r="Z132" s="43">
        <v>0</v>
      </c>
      <c r="AA132" s="44">
        <v>7732</v>
      </c>
    </row>
    <row r="133" spans="1:27" ht="47.25" x14ac:dyDescent="0.25">
      <c r="A133" s="41">
        <v>119</v>
      </c>
      <c r="B133" s="40" t="s">
        <v>171</v>
      </c>
      <c r="C133" s="41" t="s">
        <v>166</v>
      </c>
      <c r="D133" s="41"/>
      <c r="E133" s="42">
        <v>44.854999999999997</v>
      </c>
      <c r="F133" s="43">
        <v>0</v>
      </c>
      <c r="G133" s="43">
        <f>Таблица1[[#This Row],[Кабан]]/Таблица1[[#This Row],[Площадь, тыс. га]]</f>
        <v>0</v>
      </c>
      <c r="H133" s="43">
        <v>0</v>
      </c>
      <c r="I133" s="43">
        <v>0</v>
      </c>
      <c r="J133" s="43"/>
      <c r="K133" s="43">
        <v>0</v>
      </c>
      <c r="L133" s="43">
        <v>187</v>
      </c>
      <c r="M133" s="43">
        <v>0</v>
      </c>
      <c r="N133" s="43"/>
      <c r="O133" s="43"/>
      <c r="P133" s="43">
        <v>2</v>
      </c>
      <c r="Q133" s="43">
        <v>11</v>
      </c>
      <c r="R133" s="43"/>
      <c r="S133" s="43">
        <v>0</v>
      </c>
      <c r="T133" s="43">
        <v>0</v>
      </c>
      <c r="U133" s="43">
        <v>190</v>
      </c>
      <c r="V133" s="43">
        <v>0</v>
      </c>
      <c r="W133" s="43">
        <v>0</v>
      </c>
      <c r="X133" s="43">
        <v>0</v>
      </c>
      <c r="Y133" s="43">
        <v>105</v>
      </c>
      <c r="Z133" s="43">
        <v>0</v>
      </c>
      <c r="AA133" s="44">
        <v>317</v>
      </c>
    </row>
    <row r="134" spans="1:27" ht="31.5" x14ac:dyDescent="0.25">
      <c r="A134" s="41">
        <v>120</v>
      </c>
      <c r="B134" s="45" t="s">
        <v>172</v>
      </c>
      <c r="C134" s="46" t="s">
        <v>166</v>
      </c>
      <c r="D134" s="46"/>
      <c r="E134" s="47">
        <v>474.39</v>
      </c>
      <c r="F134" s="43">
        <v>0</v>
      </c>
      <c r="G134" s="43">
        <f>Таблица1[[#This Row],[Кабан]]/Таблица1[[#This Row],[Площадь, тыс. га]]</f>
        <v>0</v>
      </c>
      <c r="H134" s="43">
        <v>0</v>
      </c>
      <c r="I134" s="43">
        <v>313</v>
      </c>
      <c r="J134" s="43"/>
      <c r="K134" s="43">
        <v>0</v>
      </c>
      <c r="L134" s="43">
        <v>251</v>
      </c>
      <c r="M134" s="43">
        <v>0</v>
      </c>
      <c r="N134" s="43"/>
      <c r="O134" s="43"/>
      <c r="P134" s="43">
        <v>14</v>
      </c>
      <c r="Q134" s="43">
        <v>38</v>
      </c>
      <c r="R134" s="43"/>
      <c r="S134" s="43">
        <v>0</v>
      </c>
      <c r="T134" s="43">
        <v>9</v>
      </c>
      <c r="U134" s="43">
        <v>565</v>
      </c>
      <c r="V134" s="43">
        <v>0</v>
      </c>
      <c r="W134" s="43">
        <v>0</v>
      </c>
      <c r="X134" s="43">
        <v>0</v>
      </c>
      <c r="Y134" s="43">
        <v>712</v>
      </c>
      <c r="Z134" s="43">
        <v>0</v>
      </c>
      <c r="AA134" s="44">
        <v>2220</v>
      </c>
    </row>
    <row r="135" spans="1:27" ht="31.5" x14ac:dyDescent="0.25">
      <c r="A135" s="41">
        <v>121</v>
      </c>
      <c r="B135" s="45" t="s">
        <v>173</v>
      </c>
      <c r="C135" s="46" t="s">
        <v>166</v>
      </c>
      <c r="D135" s="46"/>
      <c r="E135" s="47">
        <v>1230.8900000000001</v>
      </c>
      <c r="F135" s="43">
        <v>0</v>
      </c>
      <c r="G135" s="43">
        <f>Таблица1[[#This Row],[Кабан]]/Таблица1[[#This Row],[Площадь, тыс. га]]</f>
        <v>0</v>
      </c>
      <c r="H135" s="43">
        <v>0</v>
      </c>
      <c r="I135" s="43">
        <v>0</v>
      </c>
      <c r="J135" s="43"/>
      <c r="K135" s="43">
        <v>0</v>
      </c>
      <c r="L135" s="43">
        <v>1231</v>
      </c>
      <c r="M135" s="43">
        <v>0</v>
      </c>
      <c r="N135" s="43"/>
      <c r="O135" s="43"/>
      <c r="P135" s="43">
        <v>74</v>
      </c>
      <c r="Q135" s="43">
        <v>86</v>
      </c>
      <c r="R135" s="43"/>
      <c r="S135" s="43">
        <v>0</v>
      </c>
      <c r="T135" s="43">
        <v>37</v>
      </c>
      <c r="U135" s="43">
        <v>1256</v>
      </c>
      <c r="V135" s="43">
        <v>0</v>
      </c>
      <c r="W135" s="43">
        <v>0</v>
      </c>
      <c r="X135" s="43">
        <v>0</v>
      </c>
      <c r="Y135" s="43">
        <v>1219</v>
      </c>
      <c r="Z135" s="43">
        <v>0</v>
      </c>
      <c r="AA135" s="44">
        <v>5490</v>
      </c>
    </row>
    <row r="136" spans="1:27" ht="63" x14ac:dyDescent="0.25">
      <c r="A136" s="41">
        <v>122</v>
      </c>
      <c r="B136" s="40" t="s">
        <v>174</v>
      </c>
      <c r="C136" s="41" t="s">
        <v>166</v>
      </c>
      <c r="D136" s="41"/>
      <c r="E136" s="42">
        <v>75.989999999999995</v>
      </c>
      <c r="F136" s="43">
        <v>0</v>
      </c>
      <c r="G136" s="43">
        <f>Таблица1[[#This Row],[Кабан]]/Таблица1[[#This Row],[Площадь, тыс. га]]</f>
        <v>0</v>
      </c>
      <c r="H136" s="43">
        <v>0</v>
      </c>
      <c r="I136" s="43">
        <v>23</v>
      </c>
      <c r="J136" s="43"/>
      <c r="K136" s="43">
        <v>0</v>
      </c>
      <c r="L136" s="43">
        <v>34</v>
      </c>
      <c r="M136" s="43">
        <v>0</v>
      </c>
      <c r="N136" s="43"/>
      <c r="O136" s="43"/>
      <c r="P136" s="43">
        <v>3</v>
      </c>
      <c r="Q136" s="43">
        <v>12</v>
      </c>
      <c r="R136" s="43"/>
      <c r="S136" s="43">
        <v>0</v>
      </c>
      <c r="T136" s="43">
        <v>2</v>
      </c>
      <c r="U136" s="43">
        <v>374</v>
      </c>
      <c r="V136" s="43">
        <v>19</v>
      </c>
      <c r="W136" s="43">
        <v>8</v>
      </c>
      <c r="X136" s="43">
        <v>0</v>
      </c>
      <c r="Y136" s="43">
        <v>61</v>
      </c>
      <c r="Z136" s="43">
        <v>0</v>
      </c>
      <c r="AA136" s="44">
        <v>239</v>
      </c>
    </row>
    <row r="137" spans="1:27" ht="47.25" x14ac:dyDescent="0.25">
      <c r="A137" s="41">
        <v>123</v>
      </c>
      <c r="B137" s="40" t="s">
        <v>175</v>
      </c>
      <c r="C137" s="41" t="s">
        <v>166</v>
      </c>
      <c r="D137" s="41"/>
      <c r="E137" s="42">
        <v>473.84</v>
      </c>
      <c r="F137" s="43">
        <v>0</v>
      </c>
      <c r="G137" s="43">
        <f>Таблица1[[#This Row],[Кабан]]/Таблица1[[#This Row],[Площадь, тыс. га]]</f>
        <v>0</v>
      </c>
      <c r="H137" s="43">
        <v>0</v>
      </c>
      <c r="I137" s="43">
        <v>572</v>
      </c>
      <c r="J137" s="43"/>
      <c r="K137" s="43">
        <v>0</v>
      </c>
      <c r="L137" s="43">
        <v>696</v>
      </c>
      <c r="M137" s="43">
        <v>0</v>
      </c>
      <c r="N137" s="43"/>
      <c r="O137" s="43"/>
      <c r="P137" s="43">
        <v>28</v>
      </c>
      <c r="Q137" s="43">
        <v>346</v>
      </c>
      <c r="R137" s="43"/>
      <c r="S137" s="43">
        <v>46</v>
      </c>
      <c r="T137" s="43">
        <v>28</v>
      </c>
      <c r="U137" s="43">
        <v>3605</v>
      </c>
      <c r="V137" s="43">
        <v>0</v>
      </c>
      <c r="W137" s="43">
        <v>0</v>
      </c>
      <c r="X137" s="43">
        <v>0</v>
      </c>
      <c r="Y137" s="43">
        <v>2335</v>
      </c>
      <c r="Z137" s="43">
        <v>0</v>
      </c>
      <c r="AA137" s="44">
        <v>7749</v>
      </c>
    </row>
    <row r="138" spans="1:27" ht="47.25" x14ac:dyDescent="0.25">
      <c r="A138" s="41">
        <v>124</v>
      </c>
      <c r="B138" s="40" t="s">
        <v>176</v>
      </c>
      <c r="C138" s="41" t="s">
        <v>166</v>
      </c>
      <c r="D138" s="41"/>
      <c r="E138" s="42">
        <v>73.459999999999994</v>
      </c>
      <c r="F138" s="43">
        <v>0</v>
      </c>
      <c r="G138" s="43">
        <f>Таблица1[[#This Row],[Кабан]]/Таблица1[[#This Row],[Площадь, тыс. га]]</f>
        <v>0</v>
      </c>
      <c r="H138" s="43">
        <v>282</v>
      </c>
      <c r="I138" s="43">
        <v>211</v>
      </c>
      <c r="J138" s="43"/>
      <c r="K138" s="43">
        <v>0</v>
      </c>
      <c r="L138" s="43">
        <v>141</v>
      </c>
      <c r="M138" s="43">
        <v>0</v>
      </c>
      <c r="N138" s="43"/>
      <c r="O138" s="43"/>
      <c r="P138" s="43">
        <v>0</v>
      </c>
      <c r="Q138" s="43">
        <v>25</v>
      </c>
      <c r="R138" s="43"/>
      <c r="S138" s="43">
        <v>0</v>
      </c>
      <c r="T138" s="43">
        <v>0</v>
      </c>
      <c r="U138" s="43">
        <v>429</v>
      </c>
      <c r="V138" s="43">
        <v>0</v>
      </c>
      <c r="W138" s="43">
        <v>0</v>
      </c>
      <c r="X138" s="43">
        <v>0</v>
      </c>
      <c r="Y138" s="43">
        <v>265</v>
      </c>
      <c r="Z138" s="43">
        <v>0</v>
      </c>
      <c r="AA138" s="44">
        <v>790</v>
      </c>
    </row>
    <row r="139" spans="1:27" ht="47.25" x14ac:dyDescent="0.25">
      <c r="A139" s="41">
        <v>125</v>
      </c>
      <c r="B139" s="40" t="s">
        <v>177</v>
      </c>
      <c r="C139" s="41" t="s">
        <v>166</v>
      </c>
      <c r="D139" s="41"/>
      <c r="E139" s="42">
        <v>491.7</v>
      </c>
      <c r="F139" s="43">
        <v>0</v>
      </c>
      <c r="G139" s="43">
        <f>Таблица1[[#This Row],[Кабан]]/Таблица1[[#This Row],[Площадь, тыс. га]]</f>
        <v>0</v>
      </c>
      <c r="H139" s="43">
        <v>0</v>
      </c>
      <c r="I139" s="43">
        <v>619</v>
      </c>
      <c r="J139" s="43"/>
      <c r="K139" s="43">
        <v>0</v>
      </c>
      <c r="L139" s="43">
        <v>792</v>
      </c>
      <c r="M139" s="43">
        <v>0</v>
      </c>
      <c r="N139" s="43"/>
      <c r="O139" s="43"/>
      <c r="P139" s="43">
        <v>23</v>
      </c>
      <c r="Q139" s="43">
        <v>364</v>
      </c>
      <c r="R139" s="43"/>
      <c r="S139" s="43">
        <v>46</v>
      </c>
      <c r="T139" s="43">
        <v>27</v>
      </c>
      <c r="U139" s="43">
        <v>3724</v>
      </c>
      <c r="V139" s="43">
        <v>0</v>
      </c>
      <c r="W139" s="43">
        <v>0</v>
      </c>
      <c r="X139" s="43">
        <v>0</v>
      </c>
      <c r="Y139" s="43">
        <v>4034</v>
      </c>
      <c r="Z139" s="43">
        <v>0</v>
      </c>
      <c r="AA139" s="44">
        <v>9056</v>
      </c>
    </row>
    <row r="140" spans="1:27" ht="47.25" x14ac:dyDescent="0.25">
      <c r="A140" s="41">
        <v>126</v>
      </c>
      <c r="B140" s="40" t="s">
        <v>178</v>
      </c>
      <c r="C140" s="41" t="s">
        <v>166</v>
      </c>
      <c r="D140" s="41"/>
      <c r="E140" s="42">
        <v>277.01100000000002</v>
      </c>
      <c r="F140" s="43">
        <v>0</v>
      </c>
      <c r="G140" s="43">
        <f>Таблица1[[#This Row],[Кабан]]/Таблица1[[#This Row],[Площадь, тыс. га]]</f>
        <v>0</v>
      </c>
      <c r="H140" s="43">
        <v>0</v>
      </c>
      <c r="I140" s="43">
        <v>263</v>
      </c>
      <c r="J140" s="43"/>
      <c r="K140" s="43">
        <v>0</v>
      </c>
      <c r="L140" s="43">
        <v>446</v>
      </c>
      <c r="M140" s="43">
        <v>0</v>
      </c>
      <c r="N140" s="43"/>
      <c r="O140" s="43"/>
      <c r="P140" s="43">
        <v>36</v>
      </c>
      <c r="Q140" s="43">
        <v>299</v>
      </c>
      <c r="R140" s="43"/>
      <c r="S140" s="43">
        <v>25</v>
      </c>
      <c r="T140" s="43">
        <v>14</v>
      </c>
      <c r="U140" s="43">
        <v>1191</v>
      </c>
      <c r="V140" s="43">
        <v>0</v>
      </c>
      <c r="W140" s="43">
        <v>0</v>
      </c>
      <c r="X140" s="43">
        <v>0</v>
      </c>
      <c r="Y140" s="43">
        <v>2055</v>
      </c>
      <c r="Z140" s="43">
        <v>0</v>
      </c>
      <c r="AA140" s="44">
        <v>5997</v>
      </c>
    </row>
    <row r="141" spans="1:27" ht="63" x14ac:dyDescent="0.25">
      <c r="A141" s="41">
        <v>127</v>
      </c>
      <c r="B141" s="40" t="s">
        <v>179</v>
      </c>
      <c r="C141" s="41" t="s">
        <v>166</v>
      </c>
      <c r="D141" s="41"/>
      <c r="E141" s="42">
        <v>492.71899999999999</v>
      </c>
      <c r="F141" s="43">
        <v>0</v>
      </c>
      <c r="G141" s="43">
        <f>Таблица1[[#This Row],[Кабан]]/Таблица1[[#This Row],[Площадь, тыс. га]]</f>
        <v>0</v>
      </c>
      <c r="H141" s="43">
        <v>0</v>
      </c>
      <c r="I141" s="43">
        <v>467</v>
      </c>
      <c r="J141" s="43"/>
      <c r="K141" s="43">
        <v>0</v>
      </c>
      <c r="L141" s="43">
        <v>524</v>
      </c>
      <c r="M141" s="43">
        <v>0</v>
      </c>
      <c r="N141" s="43"/>
      <c r="O141" s="43"/>
      <c r="P141" s="43">
        <v>26</v>
      </c>
      <c r="Q141" s="43">
        <v>207</v>
      </c>
      <c r="R141" s="43"/>
      <c r="S141" s="43">
        <v>13</v>
      </c>
      <c r="T141" s="43">
        <v>4</v>
      </c>
      <c r="U141" s="43">
        <v>2229</v>
      </c>
      <c r="V141" s="43">
        <v>0</v>
      </c>
      <c r="W141" s="43">
        <v>0</v>
      </c>
      <c r="X141" s="43">
        <v>0</v>
      </c>
      <c r="Y141" s="43">
        <v>3093</v>
      </c>
      <c r="Z141" s="43">
        <v>0</v>
      </c>
      <c r="AA141" s="44">
        <v>4101</v>
      </c>
    </row>
    <row r="142" spans="1:27" ht="47.25" x14ac:dyDescent="0.25">
      <c r="A142" s="41">
        <v>128</v>
      </c>
      <c r="B142" s="40" t="s">
        <v>180</v>
      </c>
      <c r="C142" s="41" t="s">
        <v>166</v>
      </c>
      <c r="D142" s="41"/>
      <c r="E142" s="42">
        <v>291.37599999999998</v>
      </c>
      <c r="F142" s="43">
        <v>0</v>
      </c>
      <c r="G142" s="43">
        <f>Таблица1[[#This Row],[Кабан]]/Таблица1[[#This Row],[Площадь, тыс. га]]</f>
        <v>0</v>
      </c>
      <c r="H142" s="43">
        <v>0</v>
      </c>
      <c r="I142" s="43">
        <v>483</v>
      </c>
      <c r="J142" s="43"/>
      <c r="K142" s="43">
        <v>0</v>
      </c>
      <c r="L142" s="43">
        <v>339</v>
      </c>
      <c r="M142" s="43">
        <v>0</v>
      </c>
      <c r="N142" s="43"/>
      <c r="O142" s="43"/>
      <c r="P142" s="43">
        <v>8</v>
      </c>
      <c r="Q142" s="43">
        <v>31</v>
      </c>
      <c r="R142" s="43"/>
      <c r="S142" s="43">
        <v>0</v>
      </c>
      <c r="T142" s="43">
        <v>0</v>
      </c>
      <c r="U142" s="43">
        <v>762</v>
      </c>
      <c r="V142" s="43">
        <v>0</v>
      </c>
      <c r="W142" s="43">
        <v>0</v>
      </c>
      <c r="X142" s="43">
        <v>0</v>
      </c>
      <c r="Y142" s="43">
        <v>550</v>
      </c>
      <c r="Z142" s="43">
        <v>0</v>
      </c>
      <c r="AA142" s="44">
        <v>1194</v>
      </c>
    </row>
    <row r="143" spans="1:27" ht="47.25" x14ac:dyDescent="0.25">
      <c r="A143" s="41">
        <v>129</v>
      </c>
      <c r="B143" s="40" t="s">
        <v>181</v>
      </c>
      <c r="C143" s="41" t="s">
        <v>166</v>
      </c>
      <c r="D143" s="41"/>
      <c r="E143" s="42">
        <v>207.53100000000001</v>
      </c>
      <c r="F143" s="43">
        <v>0</v>
      </c>
      <c r="G143" s="43">
        <f>Таблица1[[#This Row],[Кабан]]/Таблица1[[#This Row],[Площадь, тыс. га]]</f>
        <v>0</v>
      </c>
      <c r="H143" s="43">
        <v>265</v>
      </c>
      <c r="I143" s="43">
        <v>98</v>
      </c>
      <c r="J143" s="43"/>
      <c r="K143" s="43">
        <v>0</v>
      </c>
      <c r="L143" s="43">
        <v>207</v>
      </c>
      <c r="M143" s="43">
        <v>0</v>
      </c>
      <c r="N143" s="43"/>
      <c r="O143" s="43"/>
      <c r="P143" s="43">
        <v>16</v>
      </c>
      <c r="Q143" s="43">
        <v>37</v>
      </c>
      <c r="R143" s="43"/>
      <c r="S143" s="43">
        <v>0</v>
      </c>
      <c r="T143" s="43">
        <v>0</v>
      </c>
      <c r="U143" s="43">
        <v>566</v>
      </c>
      <c r="V143" s="43">
        <v>0</v>
      </c>
      <c r="W143" s="43">
        <v>0</v>
      </c>
      <c r="X143" s="43">
        <v>0</v>
      </c>
      <c r="Y143" s="43">
        <v>418</v>
      </c>
      <c r="Z143" s="43">
        <v>0</v>
      </c>
      <c r="AA143" s="44">
        <v>1099</v>
      </c>
    </row>
    <row r="144" spans="1:27" ht="47.25" x14ac:dyDescent="0.25">
      <c r="A144" s="41">
        <v>130</v>
      </c>
      <c r="B144" s="40" t="s">
        <v>182</v>
      </c>
      <c r="C144" s="41" t="s">
        <v>166</v>
      </c>
      <c r="D144" s="41"/>
      <c r="E144" s="42">
        <v>481.76</v>
      </c>
      <c r="F144" s="43">
        <v>0</v>
      </c>
      <c r="G144" s="43">
        <f>Таблица1[[#This Row],[Кабан]]/Таблица1[[#This Row],[Площадь, тыс. га]]</f>
        <v>0</v>
      </c>
      <c r="H144" s="43">
        <v>0</v>
      </c>
      <c r="I144" s="43">
        <v>455</v>
      </c>
      <c r="J144" s="43"/>
      <c r="K144" s="43">
        <v>0</v>
      </c>
      <c r="L144" s="43">
        <v>786</v>
      </c>
      <c r="M144" s="43">
        <v>0</v>
      </c>
      <c r="N144" s="43"/>
      <c r="O144" s="43"/>
      <c r="P144" s="43">
        <v>54</v>
      </c>
      <c r="Q144" s="43">
        <v>451</v>
      </c>
      <c r="R144" s="43"/>
      <c r="S144" s="43">
        <v>25</v>
      </c>
      <c r="T144" s="43">
        <v>17</v>
      </c>
      <c r="U144" s="43">
        <v>3800</v>
      </c>
      <c r="V144" s="43">
        <v>0</v>
      </c>
      <c r="W144" s="43">
        <v>0</v>
      </c>
      <c r="X144" s="43">
        <v>0</v>
      </c>
      <c r="Y144" s="43">
        <v>2944</v>
      </c>
      <c r="Z144" s="43">
        <v>0</v>
      </c>
      <c r="AA144" s="44">
        <v>9266</v>
      </c>
    </row>
    <row r="145" spans="1:27" ht="47.25" x14ac:dyDescent="0.25">
      <c r="A145" s="41">
        <v>131</v>
      </c>
      <c r="B145" s="40" t="s">
        <v>183</v>
      </c>
      <c r="C145" s="41" t="s">
        <v>166</v>
      </c>
      <c r="D145" s="41"/>
      <c r="E145" s="42">
        <v>499.17</v>
      </c>
      <c r="F145" s="43">
        <v>0</v>
      </c>
      <c r="G145" s="43">
        <f>Таблица1[[#This Row],[Кабан]]/Таблица1[[#This Row],[Площадь, тыс. га]]</f>
        <v>0</v>
      </c>
      <c r="H145" s="43">
        <v>0</v>
      </c>
      <c r="I145" s="43">
        <v>618</v>
      </c>
      <c r="J145" s="43"/>
      <c r="K145" s="43">
        <v>0</v>
      </c>
      <c r="L145" s="43">
        <v>588</v>
      </c>
      <c r="M145" s="43">
        <v>0</v>
      </c>
      <c r="N145" s="43"/>
      <c r="O145" s="43"/>
      <c r="P145" s="43">
        <v>30</v>
      </c>
      <c r="Q145" s="43">
        <v>363</v>
      </c>
      <c r="R145" s="43"/>
      <c r="S145" s="43">
        <v>0</v>
      </c>
      <c r="T145" s="43">
        <v>26</v>
      </c>
      <c r="U145" s="43">
        <v>3858</v>
      </c>
      <c r="V145" s="43">
        <v>0</v>
      </c>
      <c r="W145" s="43">
        <v>0</v>
      </c>
      <c r="X145" s="43">
        <v>0</v>
      </c>
      <c r="Y145" s="43">
        <v>2640</v>
      </c>
      <c r="Z145" s="43">
        <v>43</v>
      </c>
      <c r="AA145" s="44">
        <v>8497</v>
      </c>
    </row>
    <row r="146" spans="1:27" ht="63" x14ac:dyDescent="0.25">
      <c r="A146" s="41">
        <v>132</v>
      </c>
      <c r="B146" s="40" t="s">
        <v>184</v>
      </c>
      <c r="C146" s="41" t="s">
        <v>166</v>
      </c>
      <c r="D146" s="41"/>
      <c r="E146" s="42">
        <v>397.23899999999998</v>
      </c>
      <c r="F146" s="43">
        <v>0</v>
      </c>
      <c r="G146" s="43">
        <f>Таблица1[[#This Row],[Кабан]]/Таблица1[[#This Row],[Площадь, тыс. га]]</f>
        <v>0</v>
      </c>
      <c r="H146" s="43">
        <v>0</v>
      </c>
      <c r="I146" s="43">
        <v>406</v>
      </c>
      <c r="J146" s="43"/>
      <c r="K146" s="43">
        <v>0</v>
      </c>
      <c r="L146" s="43">
        <v>448</v>
      </c>
      <c r="M146" s="43">
        <v>0</v>
      </c>
      <c r="N146" s="43"/>
      <c r="O146" s="43"/>
      <c r="P146" s="43">
        <v>11</v>
      </c>
      <c r="Q146" s="43">
        <v>88</v>
      </c>
      <c r="R146" s="43"/>
      <c r="S146" s="43">
        <v>0</v>
      </c>
      <c r="T146" s="43">
        <v>0</v>
      </c>
      <c r="U146" s="43">
        <v>1716</v>
      </c>
      <c r="V146" s="43">
        <v>0</v>
      </c>
      <c r="W146" s="43">
        <v>0</v>
      </c>
      <c r="X146" s="43">
        <v>0</v>
      </c>
      <c r="Y146" s="43">
        <v>706</v>
      </c>
      <c r="Z146" s="43">
        <v>0</v>
      </c>
      <c r="AA146" s="44">
        <v>2290</v>
      </c>
    </row>
    <row r="147" spans="1:27" ht="63" x14ac:dyDescent="0.25">
      <c r="A147" s="41">
        <v>133</v>
      </c>
      <c r="B147" s="40" t="s">
        <v>185</v>
      </c>
      <c r="C147" s="41" t="s">
        <v>166</v>
      </c>
      <c r="D147" s="41"/>
      <c r="E147" s="42">
        <v>98.474999999999994</v>
      </c>
      <c r="F147" s="43">
        <v>0</v>
      </c>
      <c r="G147" s="43">
        <f>Таблица1[[#This Row],[Кабан]]/Таблица1[[#This Row],[Площадь, тыс. га]]</f>
        <v>0</v>
      </c>
      <c r="H147" s="43">
        <v>0</v>
      </c>
      <c r="I147" s="43">
        <v>230</v>
      </c>
      <c r="J147" s="43"/>
      <c r="K147" s="43">
        <v>0</v>
      </c>
      <c r="L147" s="43">
        <v>169</v>
      </c>
      <c r="M147" s="43">
        <v>0</v>
      </c>
      <c r="N147" s="43"/>
      <c r="O147" s="43"/>
      <c r="P147" s="43">
        <v>3</v>
      </c>
      <c r="Q147" s="43">
        <v>24</v>
      </c>
      <c r="R147" s="43"/>
      <c r="S147" s="43">
        <v>0</v>
      </c>
      <c r="T147" s="43">
        <v>0</v>
      </c>
      <c r="U147" s="43">
        <v>375</v>
      </c>
      <c r="V147" s="43">
        <v>0</v>
      </c>
      <c r="W147" s="43">
        <v>0</v>
      </c>
      <c r="X147" s="43">
        <v>0</v>
      </c>
      <c r="Y147" s="43">
        <v>180</v>
      </c>
      <c r="Z147" s="43">
        <v>0</v>
      </c>
      <c r="AA147" s="44">
        <v>628</v>
      </c>
    </row>
    <row r="148" spans="1:27" ht="47.25" x14ac:dyDescent="0.25">
      <c r="A148" s="41">
        <v>134</v>
      </c>
      <c r="B148" s="40" t="s">
        <v>186</v>
      </c>
      <c r="C148" s="41" t="s">
        <v>166</v>
      </c>
      <c r="D148" s="41"/>
      <c r="E148" s="42">
        <v>499.12799999999999</v>
      </c>
      <c r="F148" s="43">
        <v>0</v>
      </c>
      <c r="G148" s="43">
        <f>Таблица1[[#This Row],[Кабан]]/Таблица1[[#This Row],[Площадь, тыс. га]]</f>
        <v>0</v>
      </c>
      <c r="H148" s="43">
        <v>0</v>
      </c>
      <c r="I148" s="43">
        <v>472</v>
      </c>
      <c r="J148" s="43"/>
      <c r="K148" s="43">
        <v>0</v>
      </c>
      <c r="L148" s="43">
        <v>560</v>
      </c>
      <c r="M148" s="43">
        <v>0</v>
      </c>
      <c r="N148" s="43"/>
      <c r="O148" s="43"/>
      <c r="P148" s="43">
        <v>36</v>
      </c>
      <c r="Q148" s="43">
        <v>204</v>
      </c>
      <c r="R148" s="43"/>
      <c r="S148" s="43">
        <v>16</v>
      </c>
      <c r="T148" s="43">
        <v>3</v>
      </c>
      <c r="U148" s="43">
        <v>2389</v>
      </c>
      <c r="V148" s="43">
        <v>0</v>
      </c>
      <c r="W148" s="43">
        <v>0</v>
      </c>
      <c r="X148" s="43">
        <v>0</v>
      </c>
      <c r="Y148" s="43">
        <v>2012</v>
      </c>
      <c r="Z148" s="43">
        <v>0</v>
      </c>
      <c r="AA148" s="44">
        <v>4224</v>
      </c>
    </row>
    <row r="149" spans="1:27" ht="47.25" x14ac:dyDescent="0.25">
      <c r="A149" s="41">
        <v>135</v>
      </c>
      <c r="B149" s="40" t="s">
        <v>187</v>
      </c>
      <c r="C149" s="41" t="s">
        <v>166</v>
      </c>
      <c r="D149" s="41"/>
      <c r="E149" s="42">
        <v>1360.43</v>
      </c>
      <c r="F149" s="43">
        <v>0</v>
      </c>
      <c r="G149" s="43">
        <f>Таблица1[[#This Row],[Кабан]]/Таблица1[[#This Row],[Площадь, тыс. га]]</f>
        <v>0</v>
      </c>
      <c r="H149" s="43">
        <v>0</v>
      </c>
      <c r="I149" s="43">
        <v>820</v>
      </c>
      <c r="J149" s="43"/>
      <c r="K149" s="43">
        <v>0</v>
      </c>
      <c r="L149" s="43">
        <v>578</v>
      </c>
      <c r="M149" s="43">
        <v>0</v>
      </c>
      <c r="N149" s="43"/>
      <c r="O149" s="43"/>
      <c r="P149" s="43">
        <v>53</v>
      </c>
      <c r="Q149" s="43">
        <v>176</v>
      </c>
      <c r="R149" s="43"/>
      <c r="S149" s="43">
        <v>0</v>
      </c>
      <c r="T149" s="43">
        <v>18</v>
      </c>
      <c r="U149" s="43">
        <v>6504</v>
      </c>
      <c r="V149" s="43">
        <v>133</v>
      </c>
      <c r="W149" s="43">
        <v>133</v>
      </c>
      <c r="X149" s="43">
        <v>0</v>
      </c>
      <c r="Y149" s="43">
        <v>1932</v>
      </c>
      <c r="Z149" s="43">
        <v>0</v>
      </c>
      <c r="AA149" s="44">
        <v>3604</v>
      </c>
    </row>
    <row r="150" spans="1:27" ht="63" x14ac:dyDescent="0.25">
      <c r="A150" s="41">
        <v>136</v>
      </c>
      <c r="B150" s="40" t="s">
        <v>188</v>
      </c>
      <c r="C150" s="41" t="s">
        <v>166</v>
      </c>
      <c r="D150" s="41"/>
      <c r="E150" s="42">
        <v>547.98</v>
      </c>
      <c r="F150" s="43">
        <v>0</v>
      </c>
      <c r="G150" s="43">
        <f>Таблица1[[#This Row],[Кабан]]/Таблица1[[#This Row],[Площадь, тыс. га]]</f>
        <v>0</v>
      </c>
      <c r="H150" s="43">
        <v>1282</v>
      </c>
      <c r="I150" s="43">
        <v>66</v>
      </c>
      <c r="J150" s="43"/>
      <c r="K150" s="43">
        <v>0</v>
      </c>
      <c r="L150" s="43">
        <v>181</v>
      </c>
      <c r="M150" s="43">
        <v>0</v>
      </c>
      <c r="N150" s="43"/>
      <c r="O150" s="43"/>
      <c r="P150" s="43">
        <v>33</v>
      </c>
      <c r="Q150" s="43">
        <v>60</v>
      </c>
      <c r="R150" s="43"/>
      <c r="S150" s="43">
        <v>0</v>
      </c>
      <c r="T150" s="43">
        <v>11</v>
      </c>
      <c r="U150" s="43">
        <v>2762</v>
      </c>
      <c r="V150" s="43">
        <v>93</v>
      </c>
      <c r="W150" s="43">
        <v>16</v>
      </c>
      <c r="X150" s="43">
        <v>0</v>
      </c>
      <c r="Y150" s="43">
        <v>559</v>
      </c>
      <c r="Z150" s="43">
        <v>0</v>
      </c>
      <c r="AA150" s="44">
        <v>1923</v>
      </c>
    </row>
    <row r="151" spans="1:27" ht="63" x14ac:dyDescent="0.25">
      <c r="A151" s="41">
        <v>137</v>
      </c>
      <c r="B151" s="40" t="s">
        <v>189</v>
      </c>
      <c r="C151" s="41" t="s">
        <v>166</v>
      </c>
      <c r="D151" s="41"/>
      <c r="E151" s="42">
        <v>49.42</v>
      </c>
      <c r="F151" s="43">
        <v>0</v>
      </c>
      <c r="G151" s="43">
        <f>Таблица1[[#This Row],[Кабан]]/Таблица1[[#This Row],[Площадь, тыс. га]]</f>
        <v>0</v>
      </c>
      <c r="H151" s="43">
        <v>0</v>
      </c>
      <c r="I151" s="43">
        <v>17</v>
      </c>
      <c r="J151" s="43"/>
      <c r="K151" s="43">
        <v>0</v>
      </c>
      <c r="L151" s="43">
        <v>36</v>
      </c>
      <c r="M151" s="43">
        <v>0</v>
      </c>
      <c r="N151" s="43"/>
      <c r="O151" s="43"/>
      <c r="P151" s="43">
        <v>2</v>
      </c>
      <c r="Q151" s="43">
        <v>5</v>
      </c>
      <c r="R151" s="43"/>
      <c r="S151" s="43">
        <v>0</v>
      </c>
      <c r="T151" s="43">
        <v>0</v>
      </c>
      <c r="U151" s="43">
        <v>252</v>
      </c>
      <c r="V151" s="43">
        <v>0</v>
      </c>
      <c r="W151" s="43">
        <v>0</v>
      </c>
      <c r="X151" s="43">
        <v>0</v>
      </c>
      <c r="Y151" s="43">
        <v>55</v>
      </c>
      <c r="Z151" s="43">
        <v>0</v>
      </c>
      <c r="AA151" s="44">
        <v>236</v>
      </c>
    </row>
    <row r="152" spans="1:27" ht="31.5" x14ac:dyDescent="0.25">
      <c r="A152" s="41">
        <v>138</v>
      </c>
      <c r="B152" s="40" t="s">
        <v>190</v>
      </c>
      <c r="C152" s="41" t="s">
        <v>191</v>
      </c>
      <c r="D152" s="41" t="s">
        <v>192</v>
      </c>
      <c r="E152" s="42">
        <v>24.600999999999999</v>
      </c>
      <c r="F152" s="43">
        <v>22</v>
      </c>
      <c r="G152" s="43">
        <f>Таблица1[[#This Row],[Кабан]]/Таблица1[[#This Row],[Площадь, тыс. га]]</f>
        <v>0.89427259054509978</v>
      </c>
      <c r="H152" s="43">
        <v>5</v>
      </c>
      <c r="I152" s="43">
        <v>0</v>
      </c>
      <c r="J152" s="43"/>
      <c r="K152" s="43">
        <v>129</v>
      </c>
      <c r="L152" s="43">
        <v>27</v>
      </c>
      <c r="M152" s="43">
        <v>8</v>
      </c>
      <c r="N152" s="43"/>
      <c r="O152" s="43"/>
      <c r="P152" s="43">
        <v>4</v>
      </c>
      <c r="Q152" s="43">
        <v>17</v>
      </c>
      <c r="R152" s="43"/>
      <c r="S152" s="43">
        <v>0</v>
      </c>
      <c r="T152" s="43">
        <v>0</v>
      </c>
      <c r="U152" s="43">
        <v>43</v>
      </c>
      <c r="V152" s="43">
        <v>59</v>
      </c>
      <c r="W152" s="43">
        <v>19</v>
      </c>
      <c r="X152" s="43">
        <v>0</v>
      </c>
      <c r="Y152" s="43">
        <v>182</v>
      </c>
      <c r="Z152" s="43">
        <v>0</v>
      </c>
      <c r="AA152" s="44">
        <v>360</v>
      </c>
    </row>
    <row r="153" spans="1:27" ht="31.5" x14ac:dyDescent="0.25">
      <c r="A153" s="41">
        <v>139</v>
      </c>
      <c r="B153" s="40" t="s">
        <v>193</v>
      </c>
      <c r="C153" s="41" t="s">
        <v>191</v>
      </c>
      <c r="D153" s="41" t="s">
        <v>192</v>
      </c>
      <c r="E153" s="42">
        <v>21.242999999999999</v>
      </c>
      <c r="F153" s="43">
        <v>0</v>
      </c>
      <c r="G153" s="43">
        <f>Таблица1[[#This Row],[Кабан]]/Таблица1[[#This Row],[Площадь, тыс. га]]</f>
        <v>0</v>
      </c>
      <c r="H153" s="43">
        <v>0</v>
      </c>
      <c r="I153" s="43">
        <v>0</v>
      </c>
      <c r="J153" s="43"/>
      <c r="K153" s="43">
        <v>32</v>
      </c>
      <c r="L153" s="43">
        <v>5</v>
      </c>
      <c r="M153" s="43">
        <v>0</v>
      </c>
      <c r="N153" s="43"/>
      <c r="O153" s="43"/>
      <c r="P153" s="43">
        <v>1</v>
      </c>
      <c r="Q153" s="43">
        <v>8</v>
      </c>
      <c r="R153" s="43"/>
      <c r="S153" s="43">
        <v>0</v>
      </c>
      <c r="T153" s="43">
        <v>0</v>
      </c>
      <c r="U153" s="43">
        <v>7</v>
      </c>
      <c r="V153" s="43">
        <v>18</v>
      </c>
      <c r="W153" s="43">
        <v>16</v>
      </c>
      <c r="X153" s="43">
        <v>0</v>
      </c>
      <c r="Y153" s="43">
        <v>58</v>
      </c>
      <c r="Z153" s="43">
        <v>0</v>
      </c>
      <c r="AA153" s="44">
        <v>0</v>
      </c>
    </row>
    <row r="154" spans="1:27" ht="31.5" x14ac:dyDescent="0.25">
      <c r="A154" s="41">
        <v>140</v>
      </c>
      <c r="B154" s="40" t="s">
        <v>194</v>
      </c>
      <c r="C154" s="41" t="s">
        <v>191</v>
      </c>
      <c r="D154" s="41" t="s">
        <v>192</v>
      </c>
      <c r="E154" s="42">
        <v>14.367000000000001</v>
      </c>
      <c r="F154" s="43">
        <v>0</v>
      </c>
      <c r="G154" s="43">
        <f>Таблица1[[#This Row],[Кабан]]/Таблица1[[#This Row],[Площадь, тыс. га]]</f>
        <v>0</v>
      </c>
      <c r="H154" s="43">
        <v>6</v>
      </c>
      <c r="I154" s="43">
        <v>0</v>
      </c>
      <c r="J154" s="43"/>
      <c r="K154" s="43">
        <v>28</v>
      </c>
      <c r="L154" s="43">
        <v>22</v>
      </c>
      <c r="M154" s="43">
        <v>22</v>
      </c>
      <c r="N154" s="43"/>
      <c r="O154" s="43"/>
      <c r="P154" s="43">
        <v>4</v>
      </c>
      <c r="Q154" s="43">
        <v>5</v>
      </c>
      <c r="R154" s="43"/>
      <c r="S154" s="43">
        <v>0</v>
      </c>
      <c r="T154" s="43">
        <v>0</v>
      </c>
      <c r="U154" s="43">
        <v>31</v>
      </c>
      <c r="V154" s="43">
        <v>37</v>
      </c>
      <c r="W154" s="43">
        <v>0</v>
      </c>
      <c r="X154" s="43">
        <v>0</v>
      </c>
      <c r="Y154" s="43">
        <v>75</v>
      </c>
      <c r="Z154" s="43">
        <v>0</v>
      </c>
      <c r="AA154" s="44">
        <v>178</v>
      </c>
    </row>
    <row r="155" spans="1:27" ht="63" x14ac:dyDescent="0.25">
      <c r="A155" s="41">
        <v>141</v>
      </c>
      <c r="B155" s="45" t="s">
        <v>195</v>
      </c>
      <c r="C155" s="46" t="s">
        <v>191</v>
      </c>
      <c r="D155" s="41" t="s">
        <v>192</v>
      </c>
      <c r="E155" s="47">
        <v>269.5</v>
      </c>
      <c r="F155" s="43">
        <v>32</v>
      </c>
      <c r="G155" s="43">
        <f>Таблица1[[#This Row],[Кабан]]/Таблица1[[#This Row],[Площадь, тыс. га]]</f>
        <v>0.11873840445269017</v>
      </c>
      <c r="H155" s="43">
        <v>81</v>
      </c>
      <c r="I155" s="43">
        <v>0</v>
      </c>
      <c r="J155" s="43"/>
      <c r="K155" s="43">
        <v>270</v>
      </c>
      <c r="L155" s="43">
        <v>0</v>
      </c>
      <c r="M155" s="43">
        <v>350</v>
      </c>
      <c r="N155" s="43"/>
      <c r="O155" s="43"/>
      <c r="P155" s="43">
        <v>11</v>
      </c>
      <c r="Q155" s="43">
        <v>70</v>
      </c>
      <c r="R155" s="43"/>
      <c r="S155" s="43">
        <v>3</v>
      </c>
      <c r="T155" s="43">
        <v>3</v>
      </c>
      <c r="U155" s="43">
        <v>1040</v>
      </c>
      <c r="V155" s="43">
        <v>0</v>
      </c>
      <c r="W155" s="43">
        <v>0</v>
      </c>
      <c r="X155" s="43">
        <v>0</v>
      </c>
      <c r="Y155" s="43">
        <v>625</v>
      </c>
      <c r="Z155" s="43">
        <v>0</v>
      </c>
      <c r="AA155" s="44">
        <v>1687</v>
      </c>
    </row>
    <row r="156" spans="1:27" ht="31.5" x14ac:dyDescent="0.25">
      <c r="A156" s="41">
        <v>142</v>
      </c>
      <c r="B156" s="45" t="s">
        <v>196</v>
      </c>
      <c r="C156" s="46" t="s">
        <v>191</v>
      </c>
      <c r="D156" s="41" t="s">
        <v>192</v>
      </c>
      <c r="E156" s="47">
        <v>42.7</v>
      </c>
      <c r="F156" s="43">
        <v>51</v>
      </c>
      <c r="G156" s="43">
        <f>Таблица1[[#This Row],[Кабан]]/Таблица1[[#This Row],[Площадь, тыс. га]]</f>
        <v>1.1943793911007026</v>
      </c>
      <c r="H156" s="43">
        <v>147</v>
      </c>
      <c r="I156" s="43">
        <v>0</v>
      </c>
      <c r="J156" s="43"/>
      <c r="K156" s="43">
        <v>155</v>
      </c>
      <c r="L156" s="43">
        <v>50</v>
      </c>
      <c r="M156" s="43">
        <v>95</v>
      </c>
      <c r="N156" s="43"/>
      <c r="O156" s="43"/>
      <c r="P156" s="43">
        <v>6</v>
      </c>
      <c r="Q156" s="43">
        <v>3</v>
      </c>
      <c r="R156" s="43"/>
      <c r="S156" s="43">
        <v>0</v>
      </c>
      <c r="T156" s="43">
        <v>0</v>
      </c>
      <c r="U156" s="43">
        <v>242</v>
      </c>
      <c r="V156" s="43">
        <v>0</v>
      </c>
      <c r="W156" s="43">
        <v>0</v>
      </c>
      <c r="X156" s="43">
        <v>0</v>
      </c>
      <c r="Y156" s="43">
        <v>19</v>
      </c>
      <c r="Z156" s="43">
        <v>0</v>
      </c>
      <c r="AA156" s="44">
        <v>206</v>
      </c>
    </row>
    <row r="157" spans="1:27" ht="31.5" x14ac:dyDescent="0.25">
      <c r="A157" s="41">
        <v>143</v>
      </c>
      <c r="B157" s="45" t="s">
        <v>197</v>
      </c>
      <c r="C157" s="46" t="s">
        <v>191</v>
      </c>
      <c r="D157" s="41" t="s">
        <v>192</v>
      </c>
      <c r="E157" s="47">
        <v>9.4</v>
      </c>
      <c r="F157" s="43">
        <v>5</v>
      </c>
      <c r="G157" s="43">
        <f>Таблица1[[#This Row],[Кабан]]/Таблица1[[#This Row],[Площадь, тыс. га]]</f>
        <v>0.53191489361702127</v>
      </c>
      <c r="H157" s="43">
        <v>0</v>
      </c>
      <c r="I157" s="43">
        <v>0</v>
      </c>
      <c r="J157" s="43"/>
      <c r="K157" s="43">
        <v>86</v>
      </c>
      <c r="L157" s="43">
        <v>0</v>
      </c>
      <c r="M157" s="43">
        <v>0</v>
      </c>
      <c r="N157" s="43"/>
      <c r="O157" s="43"/>
      <c r="P157" s="43">
        <v>0</v>
      </c>
      <c r="Q157" s="43">
        <v>4</v>
      </c>
      <c r="R157" s="43"/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29</v>
      </c>
      <c r="Z157" s="43">
        <v>0</v>
      </c>
      <c r="AA157" s="44">
        <v>0</v>
      </c>
    </row>
    <row r="158" spans="1:27" ht="31.5" x14ac:dyDescent="0.25">
      <c r="A158" s="41">
        <v>144</v>
      </c>
      <c r="B158" s="45" t="s">
        <v>198</v>
      </c>
      <c r="C158" s="46" t="s">
        <v>191</v>
      </c>
      <c r="D158" s="41" t="s">
        <v>192</v>
      </c>
      <c r="E158" s="47">
        <v>62.91</v>
      </c>
      <c r="F158" s="43">
        <v>48</v>
      </c>
      <c r="G158" s="43">
        <f>Таблица1[[#This Row],[Кабан]]/Таблица1[[#This Row],[Площадь, тыс. га]]</f>
        <v>0.76299475441106346</v>
      </c>
      <c r="H158" s="43">
        <v>110</v>
      </c>
      <c r="I158" s="43">
        <v>0</v>
      </c>
      <c r="J158" s="43"/>
      <c r="K158" s="43">
        <v>174</v>
      </c>
      <c r="L158" s="43">
        <v>31</v>
      </c>
      <c r="M158" s="43">
        <v>58</v>
      </c>
      <c r="N158" s="43"/>
      <c r="O158" s="43"/>
      <c r="P158" s="43">
        <v>2</v>
      </c>
      <c r="Q158" s="43">
        <v>11</v>
      </c>
      <c r="R158" s="43"/>
      <c r="S158" s="43">
        <v>0</v>
      </c>
      <c r="T158" s="43">
        <v>0</v>
      </c>
      <c r="U158" s="43">
        <v>182</v>
      </c>
      <c r="V158" s="43">
        <v>0</v>
      </c>
      <c r="W158" s="43">
        <v>0</v>
      </c>
      <c r="X158" s="43">
        <v>0</v>
      </c>
      <c r="Y158" s="43">
        <v>109</v>
      </c>
      <c r="Z158" s="43">
        <v>0</v>
      </c>
      <c r="AA158" s="44">
        <v>0</v>
      </c>
    </row>
    <row r="159" spans="1:27" ht="31.5" x14ac:dyDescent="0.25">
      <c r="A159" s="41">
        <v>145</v>
      </c>
      <c r="B159" s="45" t="s">
        <v>67</v>
      </c>
      <c r="C159" s="46" t="s">
        <v>191</v>
      </c>
      <c r="D159" s="41" t="s">
        <v>192</v>
      </c>
      <c r="E159" s="47">
        <v>24.98</v>
      </c>
      <c r="F159" s="43">
        <v>20</v>
      </c>
      <c r="G159" s="43">
        <f>Таблица1[[#This Row],[Кабан]]/Таблица1[[#This Row],[Площадь, тыс. га]]</f>
        <v>0.80064051240992795</v>
      </c>
      <c r="H159" s="43">
        <v>82</v>
      </c>
      <c r="I159" s="43">
        <v>0</v>
      </c>
      <c r="J159" s="43"/>
      <c r="K159" s="43">
        <v>65</v>
      </c>
      <c r="L159" s="43">
        <v>12</v>
      </c>
      <c r="M159" s="43">
        <v>44</v>
      </c>
      <c r="N159" s="43"/>
      <c r="O159" s="43"/>
      <c r="P159" s="43">
        <v>5</v>
      </c>
      <c r="Q159" s="43">
        <v>0</v>
      </c>
      <c r="R159" s="43"/>
      <c r="S159" s="43">
        <v>0</v>
      </c>
      <c r="T159" s="43">
        <v>0</v>
      </c>
      <c r="U159" s="43">
        <v>132</v>
      </c>
      <c r="V159" s="43">
        <v>0</v>
      </c>
      <c r="W159" s="43">
        <v>0</v>
      </c>
      <c r="X159" s="43">
        <v>0</v>
      </c>
      <c r="Y159" s="43">
        <v>29</v>
      </c>
      <c r="Z159" s="43">
        <v>0</v>
      </c>
      <c r="AA159" s="44">
        <v>83</v>
      </c>
    </row>
    <row r="160" spans="1:27" ht="31.5" x14ac:dyDescent="0.25">
      <c r="A160" s="41">
        <v>146</v>
      </c>
      <c r="B160" s="45" t="s">
        <v>101</v>
      </c>
      <c r="C160" s="46" t="s">
        <v>191</v>
      </c>
      <c r="D160" s="41" t="s">
        <v>192</v>
      </c>
      <c r="E160" s="47">
        <v>18.07</v>
      </c>
      <c r="F160" s="43">
        <v>21</v>
      </c>
      <c r="G160" s="43">
        <f>Таблица1[[#This Row],[Кабан]]/Таблица1[[#This Row],[Площадь, тыс. га]]</f>
        <v>1.1621472053126729</v>
      </c>
      <c r="H160" s="43">
        <v>66</v>
      </c>
      <c r="I160" s="43">
        <v>0</v>
      </c>
      <c r="J160" s="43"/>
      <c r="K160" s="43">
        <v>61</v>
      </c>
      <c r="L160" s="43">
        <v>26</v>
      </c>
      <c r="M160" s="43">
        <v>41</v>
      </c>
      <c r="N160" s="43"/>
      <c r="O160" s="43"/>
      <c r="P160" s="43">
        <v>1</v>
      </c>
      <c r="Q160" s="43">
        <v>1</v>
      </c>
      <c r="R160" s="43"/>
      <c r="S160" s="43">
        <v>0</v>
      </c>
      <c r="T160" s="43">
        <v>0</v>
      </c>
      <c r="U160" s="43">
        <v>113</v>
      </c>
      <c r="V160" s="43">
        <v>0</v>
      </c>
      <c r="W160" s="43">
        <v>0</v>
      </c>
      <c r="X160" s="43">
        <v>0</v>
      </c>
      <c r="Y160" s="43">
        <v>13</v>
      </c>
      <c r="Z160" s="43">
        <v>0</v>
      </c>
      <c r="AA160" s="44">
        <v>20</v>
      </c>
    </row>
    <row r="161" spans="1:27" ht="31.5" x14ac:dyDescent="0.25">
      <c r="A161" s="41">
        <v>147</v>
      </c>
      <c r="B161" s="45" t="s">
        <v>69</v>
      </c>
      <c r="C161" s="46" t="s">
        <v>191</v>
      </c>
      <c r="D161" s="41" t="s">
        <v>192</v>
      </c>
      <c r="E161" s="47">
        <v>15.55</v>
      </c>
      <c r="F161" s="43">
        <v>21</v>
      </c>
      <c r="G161" s="43">
        <f>Таблица1[[#This Row],[Кабан]]/Таблица1[[#This Row],[Площадь, тыс. га]]</f>
        <v>1.35048231511254</v>
      </c>
      <c r="H161" s="43">
        <v>57</v>
      </c>
      <c r="I161" s="43">
        <v>0</v>
      </c>
      <c r="J161" s="43"/>
      <c r="K161" s="43">
        <v>48</v>
      </c>
      <c r="L161" s="43">
        <v>16</v>
      </c>
      <c r="M161" s="43">
        <v>38</v>
      </c>
      <c r="N161" s="43"/>
      <c r="O161" s="43"/>
      <c r="P161" s="43">
        <v>1</v>
      </c>
      <c r="Q161" s="43">
        <v>2</v>
      </c>
      <c r="R161" s="43"/>
      <c r="S161" s="43">
        <v>0</v>
      </c>
      <c r="T161" s="43">
        <v>0</v>
      </c>
      <c r="U161" s="43">
        <v>94</v>
      </c>
      <c r="V161" s="43">
        <v>0</v>
      </c>
      <c r="W161" s="43">
        <v>0</v>
      </c>
      <c r="X161" s="43">
        <v>0</v>
      </c>
      <c r="Y161" s="43">
        <v>9</v>
      </c>
      <c r="Z161" s="43">
        <v>0</v>
      </c>
      <c r="AA161" s="44">
        <v>18</v>
      </c>
    </row>
    <row r="162" spans="1:27" ht="31.5" x14ac:dyDescent="0.25">
      <c r="A162" s="41">
        <v>148</v>
      </c>
      <c r="B162" s="45" t="s">
        <v>199</v>
      </c>
      <c r="C162" s="46" t="s">
        <v>191</v>
      </c>
      <c r="D162" s="41" t="s">
        <v>192</v>
      </c>
      <c r="E162" s="47">
        <v>28.73</v>
      </c>
      <c r="F162" s="43">
        <v>65</v>
      </c>
      <c r="G162" s="43">
        <f>Таблица1[[#This Row],[Кабан]]/Таблица1[[#This Row],[Площадь, тыс. га]]</f>
        <v>2.2624434389140271</v>
      </c>
      <c r="H162" s="43">
        <v>150</v>
      </c>
      <c r="I162" s="43">
        <v>0</v>
      </c>
      <c r="J162" s="43"/>
      <c r="K162" s="43">
        <v>132</v>
      </c>
      <c r="L162" s="43">
        <v>52</v>
      </c>
      <c r="M162" s="43">
        <v>81</v>
      </c>
      <c r="N162" s="43"/>
      <c r="O162" s="43"/>
      <c r="P162" s="43">
        <v>5</v>
      </c>
      <c r="Q162" s="43">
        <v>1</v>
      </c>
      <c r="R162" s="43"/>
      <c r="S162" s="43">
        <v>0</v>
      </c>
      <c r="T162" s="43">
        <v>0</v>
      </c>
      <c r="U162" s="43">
        <v>222</v>
      </c>
      <c r="V162" s="43">
        <v>0</v>
      </c>
      <c r="W162" s="43">
        <v>0</v>
      </c>
      <c r="X162" s="43">
        <v>0</v>
      </c>
      <c r="Y162" s="43">
        <v>37</v>
      </c>
      <c r="Z162" s="43">
        <v>0</v>
      </c>
      <c r="AA162" s="44">
        <v>160</v>
      </c>
    </row>
    <row r="163" spans="1:27" ht="47.25" x14ac:dyDescent="0.25">
      <c r="A163" s="41">
        <v>149</v>
      </c>
      <c r="B163" s="40" t="s">
        <v>200</v>
      </c>
      <c r="C163" s="41" t="s">
        <v>191</v>
      </c>
      <c r="D163" s="41" t="s">
        <v>192</v>
      </c>
      <c r="E163" s="42">
        <v>10.849</v>
      </c>
      <c r="F163" s="43">
        <v>0</v>
      </c>
      <c r="G163" s="43">
        <f>Таблица1[[#This Row],[Кабан]]/Таблица1[[#This Row],[Площадь, тыс. га]]</f>
        <v>0</v>
      </c>
      <c r="H163" s="43">
        <v>128</v>
      </c>
      <c r="I163" s="43">
        <v>0</v>
      </c>
      <c r="J163" s="43"/>
      <c r="K163" s="43">
        <v>84</v>
      </c>
      <c r="L163" s="43">
        <v>12</v>
      </c>
      <c r="M163" s="43">
        <v>49</v>
      </c>
      <c r="N163" s="43"/>
      <c r="O163" s="43"/>
      <c r="P163" s="43">
        <v>0</v>
      </c>
      <c r="Q163" s="43">
        <v>14</v>
      </c>
      <c r="R163" s="43"/>
      <c r="S163" s="43">
        <v>0</v>
      </c>
      <c r="T163" s="43">
        <v>0</v>
      </c>
      <c r="U163" s="43">
        <v>47</v>
      </c>
      <c r="V163" s="43">
        <v>16</v>
      </c>
      <c r="W163" s="43">
        <v>0</v>
      </c>
      <c r="X163" s="43">
        <v>0</v>
      </c>
      <c r="Y163" s="43">
        <v>85</v>
      </c>
      <c r="Z163" s="43">
        <v>0</v>
      </c>
      <c r="AA163" s="44">
        <v>174</v>
      </c>
    </row>
    <row r="164" spans="1:27" ht="47.25" x14ac:dyDescent="0.25">
      <c r="A164" s="41">
        <v>150</v>
      </c>
      <c r="B164" s="40" t="s">
        <v>201</v>
      </c>
      <c r="C164" s="41" t="s">
        <v>191</v>
      </c>
      <c r="D164" s="41" t="s">
        <v>192</v>
      </c>
      <c r="E164" s="47">
        <v>4.5810000000000004</v>
      </c>
      <c r="F164" s="43">
        <v>0</v>
      </c>
      <c r="G164" s="43">
        <f>Таблица1[[#This Row],[Кабан]]/Таблица1[[#This Row],[Площадь, тыс. га]]</f>
        <v>0</v>
      </c>
      <c r="H164" s="43">
        <v>37</v>
      </c>
      <c r="I164" s="43">
        <v>0</v>
      </c>
      <c r="J164" s="43"/>
      <c r="K164" s="43">
        <v>16</v>
      </c>
      <c r="L164" s="43">
        <v>9</v>
      </c>
      <c r="M164" s="43">
        <v>21</v>
      </c>
      <c r="N164" s="43"/>
      <c r="O164" s="43"/>
      <c r="P164" s="43"/>
      <c r="Q164" s="43"/>
      <c r="R164" s="43"/>
      <c r="S164" s="43">
        <v>0</v>
      </c>
      <c r="T164" s="43"/>
      <c r="U164" s="43">
        <v>12</v>
      </c>
      <c r="V164" s="43"/>
      <c r="W164" s="43"/>
      <c r="X164" s="43"/>
      <c r="Y164" s="43"/>
      <c r="Z164" s="43"/>
      <c r="AA164" s="44"/>
    </row>
    <row r="165" spans="1:27" ht="47.25" x14ac:dyDescent="0.25">
      <c r="A165" s="41">
        <v>151</v>
      </c>
      <c r="B165" s="40" t="s">
        <v>202</v>
      </c>
      <c r="C165" s="41" t="s">
        <v>191</v>
      </c>
      <c r="D165" s="41" t="s">
        <v>192</v>
      </c>
      <c r="E165" s="42">
        <v>10.375999999999999</v>
      </c>
      <c r="F165" s="43">
        <v>0</v>
      </c>
      <c r="G165" s="43">
        <f>Таблица1[[#This Row],[Кабан]]/Таблица1[[#This Row],[Площадь, тыс. га]]</f>
        <v>0</v>
      </c>
      <c r="H165" s="43">
        <v>142</v>
      </c>
      <c r="I165" s="43">
        <v>0</v>
      </c>
      <c r="J165" s="43"/>
      <c r="K165" s="43">
        <v>45</v>
      </c>
      <c r="L165" s="43">
        <v>30</v>
      </c>
      <c r="M165" s="43">
        <v>70</v>
      </c>
      <c r="N165" s="43"/>
      <c r="O165" s="43"/>
      <c r="P165" s="43">
        <v>1</v>
      </c>
      <c r="Q165" s="43">
        <v>11</v>
      </c>
      <c r="R165" s="43"/>
      <c r="S165" s="43">
        <v>2</v>
      </c>
      <c r="T165" s="43">
        <v>0</v>
      </c>
      <c r="U165" s="43">
        <v>52</v>
      </c>
      <c r="V165" s="43">
        <v>8</v>
      </c>
      <c r="W165" s="43">
        <v>0</v>
      </c>
      <c r="X165" s="43">
        <v>0</v>
      </c>
      <c r="Y165" s="43">
        <v>59</v>
      </c>
      <c r="Z165" s="43">
        <v>0</v>
      </c>
      <c r="AA165" s="44">
        <v>223</v>
      </c>
    </row>
    <row r="166" spans="1:27" ht="47.25" x14ac:dyDescent="0.25">
      <c r="A166" s="41">
        <v>152</v>
      </c>
      <c r="B166" s="40" t="s">
        <v>203</v>
      </c>
      <c r="C166" s="41" t="s">
        <v>191</v>
      </c>
      <c r="D166" s="41" t="s">
        <v>192</v>
      </c>
      <c r="E166" s="47">
        <v>15.803000000000001</v>
      </c>
      <c r="F166" s="43">
        <v>20</v>
      </c>
      <c r="G166" s="43">
        <f>Таблица1[[#This Row],[Кабан]]/Таблица1[[#This Row],[Площадь, тыс. га]]</f>
        <v>1.2655824843384167</v>
      </c>
      <c r="H166" s="43">
        <v>121</v>
      </c>
      <c r="I166" s="43"/>
      <c r="J166" s="43"/>
      <c r="K166" s="43">
        <v>142</v>
      </c>
      <c r="L166" s="43">
        <v>20</v>
      </c>
      <c r="M166" s="43">
        <v>93</v>
      </c>
      <c r="N166" s="43"/>
      <c r="O166" s="43"/>
      <c r="P166" s="43">
        <v>0</v>
      </c>
      <c r="Q166" s="43"/>
      <c r="R166" s="43"/>
      <c r="S166" s="43"/>
      <c r="T166" s="43"/>
      <c r="U166" s="43">
        <v>50</v>
      </c>
      <c r="V166" s="43"/>
      <c r="W166" s="43"/>
      <c r="X166" s="43"/>
      <c r="Y166" s="43"/>
      <c r="Z166" s="43"/>
      <c r="AA166" s="44"/>
    </row>
    <row r="167" spans="1:27" ht="47.25" x14ac:dyDescent="0.25">
      <c r="A167" s="41">
        <v>153</v>
      </c>
      <c r="B167" s="45" t="s">
        <v>204</v>
      </c>
      <c r="C167" s="46" t="s">
        <v>191</v>
      </c>
      <c r="D167" s="41" t="s">
        <v>192</v>
      </c>
      <c r="E167" s="47">
        <v>197.6</v>
      </c>
      <c r="F167" s="43">
        <v>0</v>
      </c>
      <c r="G167" s="43">
        <f>Таблица1[[#This Row],[Кабан]]/Таблица1[[#This Row],[Площадь, тыс. га]]</f>
        <v>0</v>
      </c>
      <c r="H167" s="43">
        <v>1049</v>
      </c>
      <c r="I167" s="43">
        <v>0</v>
      </c>
      <c r="J167" s="43"/>
      <c r="K167" s="43">
        <v>397</v>
      </c>
      <c r="L167" s="43">
        <v>0</v>
      </c>
      <c r="M167" s="43">
        <v>494</v>
      </c>
      <c r="N167" s="43"/>
      <c r="O167" s="43">
        <v>1389</v>
      </c>
      <c r="P167" s="43">
        <v>16</v>
      </c>
      <c r="Q167" s="43">
        <v>10</v>
      </c>
      <c r="R167" s="43"/>
      <c r="S167" s="43">
        <v>0</v>
      </c>
      <c r="T167" s="43">
        <v>0</v>
      </c>
      <c r="U167" s="43">
        <v>1176</v>
      </c>
      <c r="V167" s="43">
        <v>0</v>
      </c>
      <c r="W167" s="43">
        <v>0</v>
      </c>
      <c r="X167" s="43">
        <v>0</v>
      </c>
      <c r="Y167" s="43">
        <v>368</v>
      </c>
      <c r="Z167" s="43">
        <v>0</v>
      </c>
      <c r="AA167" s="44">
        <v>1103</v>
      </c>
    </row>
    <row r="168" spans="1:27" ht="47.25" x14ac:dyDescent="0.25">
      <c r="A168" s="41">
        <v>154</v>
      </c>
      <c r="B168" s="40" t="s">
        <v>205</v>
      </c>
      <c r="C168" s="41" t="s">
        <v>191</v>
      </c>
      <c r="D168" s="41" t="s">
        <v>192</v>
      </c>
      <c r="E168" s="42">
        <v>13.315</v>
      </c>
      <c r="F168" s="43">
        <v>0</v>
      </c>
      <c r="G168" s="43">
        <f>Таблица1[[#This Row],[Кабан]]/Таблица1[[#This Row],[Площадь, тыс. га]]</f>
        <v>0</v>
      </c>
      <c r="H168" s="43">
        <v>235</v>
      </c>
      <c r="I168" s="43">
        <v>0</v>
      </c>
      <c r="J168" s="43"/>
      <c r="K168" s="43">
        <v>38</v>
      </c>
      <c r="L168" s="43">
        <v>0</v>
      </c>
      <c r="M168" s="43">
        <v>101</v>
      </c>
      <c r="N168" s="43"/>
      <c r="O168" s="43"/>
      <c r="P168" s="43">
        <v>3</v>
      </c>
      <c r="Q168" s="43">
        <v>5</v>
      </c>
      <c r="R168" s="43"/>
      <c r="S168" s="43">
        <v>0</v>
      </c>
      <c r="T168" s="43">
        <v>0</v>
      </c>
      <c r="U168" s="43">
        <v>141</v>
      </c>
      <c r="V168" s="43">
        <v>0</v>
      </c>
      <c r="W168" s="43">
        <v>0</v>
      </c>
      <c r="X168" s="43">
        <v>0</v>
      </c>
      <c r="Y168" s="43">
        <v>25</v>
      </c>
      <c r="Z168" s="43">
        <v>0</v>
      </c>
      <c r="AA168" s="44">
        <v>91</v>
      </c>
    </row>
    <row r="169" spans="1:27" ht="47.25" x14ac:dyDescent="0.25">
      <c r="A169" s="41">
        <v>155</v>
      </c>
      <c r="B169" s="40" t="s">
        <v>206</v>
      </c>
      <c r="C169" s="41" t="s">
        <v>191</v>
      </c>
      <c r="D169" s="41" t="s">
        <v>192</v>
      </c>
      <c r="E169" s="42">
        <v>18.329999999999998</v>
      </c>
      <c r="F169" s="43">
        <v>4</v>
      </c>
      <c r="G169" s="43">
        <f>Таблица1[[#This Row],[Кабан]]/Таблица1[[#This Row],[Площадь, тыс. га]]</f>
        <v>0.21822149481723951</v>
      </c>
      <c r="H169" s="43">
        <v>148</v>
      </c>
      <c r="I169" s="43">
        <v>0</v>
      </c>
      <c r="J169" s="43"/>
      <c r="K169" s="43">
        <v>167</v>
      </c>
      <c r="L169" s="43">
        <v>29</v>
      </c>
      <c r="M169" s="43">
        <v>94</v>
      </c>
      <c r="N169" s="43"/>
      <c r="O169" s="43"/>
      <c r="P169" s="43">
        <v>4</v>
      </c>
      <c r="Q169" s="43">
        <v>7</v>
      </c>
      <c r="R169" s="43"/>
      <c r="S169" s="43">
        <v>0</v>
      </c>
      <c r="T169" s="43">
        <v>0</v>
      </c>
      <c r="U169" s="43">
        <v>97</v>
      </c>
      <c r="V169" s="43">
        <v>0</v>
      </c>
      <c r="W169" s="43">
        <v>0</v>
      </c>
      <c r="X169" s="43">
        <v>0</v>
      </c>
      <c r="Y169" s="43">
        <v>69</v>
      </c>
      <c r="Z169" s="43">
        <v>0</v>
      </c>
      <c r="AA169" s="44">
        <v>172</v>
      </c>
    </row>
    <row r="170" spans="1:27" ht="47.25" x14ac:dyDescent="0.25">
      <c r="A170" s="41">
        <v>156</v>
      </c>
      <c r="B170" s="40" t="s">
        <v>207</v>
      </c>
      <c r="C170" s="41" t="s">
        <v>191</v>
      </c>
      <c r="D170" s="41" t="s">
        <v>192</v>
      </c>
      <c r="E170" s="42">
        <v>44.9</v>
      </c>
      <c r="F170" s="43">
        <v>8</v>
      </c>
      <c r="G170" s="43">
        <f>Таблица1[[#This Row],[Кабан]]/Таблица1[[#This Row],[Площадь, тыс. га]]</f>
        <v>0.17817371937639198</v>
      </c>
      <c r="H170" s="43">
        <v>410</v>
      </c>
      <c r="I170" s="43">
        <v>0</v>
      </c>
      <c r="J170" s="43"/>
      <c r="K170" s="43">
        <v>149</v>
      </c>
      <c r="L170" s="43">
        <v>42</v>
      </c>
      <c r="M170" s="43">
        <v>85</v>
      </c>
      <c r="N170" s="43"/>
      <c r="O170" s="43"/>
      <c r="P170" s="43">
        <v>6</v>
      </c>
      <c r="Q170" s="43">
        <v>13</v>
      </c>
      <c r="R170" s="43"/>
      <c r="S170" s="43">
        <v>0</v>
      </c>
      <c r="T170" s="43">
        <v>0</v>
      </c>
      <c r="U170" s="43">
        <v>529</v>
      </c>
      <c r="V170" s="43">
        <v>0</v>
      </c>
      <c r="W170" s="43">
        <v>0</v>
      </c>
      <c r="X170" s="43">
        <v>0</v>
      </c>
      <c r="Y170" s="43">
        <v>108</v>
      </c>
      <c r="Z170" s="43">
        <v>0</v>
      </c>
      <c r="AA170" s="44">
        <v>552</v>
      </c>
    </row>
    <row r="171" spans="1:27" ht="47.25" x14ac:dyDescent="0.25">
      <c r="A171" s="41">
        <v>157</v>
      </c>
      <c r="B171" s="40" t="s">
        <v>208</v>
      </c>
      <c r="C171" s="41" t="s">
        <v>191</v>
      </c>
      <c r="D171" s="41" t="s">
        <v>192</v>
      </c>
      <c r="E171" s="42">
        <v>145.624</v>
      </c>
      <c r="F171" s="43">
        <v>22</v>
      </c>
      <c r="G171" s="43">
        <f>Таблица1[[#This Row],[Кабан]]/Таблица1[[#This Row],[Площадь, тыс. га]]</f>
        <v>0.15107399879140801</v>
      </c>
      <c r="H171" s="43">
        <v>1287</v>
      </c>
      <c r="I171" s="43">
        <v>0</v>
      </c>
      <c r="J171" s="43"/>
      <c r="K171" s="43">
        <v>489</v>
      </c>
      <c r="L171" s="43">
        <v>155</v>
      </c>
      <c r="M171" s="43">
        <v>306</v>
      </c>
      <c r="N171" s="43"/>
      <c r="O171" s="43"/>
      <c r="P171" s="43">
        <v>6</v>
      </c>
      <c r="Q171" s="43">
        <v>31</v>
      </c>
      <c r="R171" s="43"/>
      <c r="S171" s="43">
        <v>10</v>
      </c>
      <c r="T171" s="43">
        <v>0</v>
      </c>
      <c r="U171" s="43">
        <v>1691</v>
      </c>
      <c r="V171" s="43">
        <v>0</v>
      </c>
      <c r="W171" s="43">
        <v>0</v>
      </c>
      <c r="X171" s="43">
        <v>0</v>
      </c>
      <c r="Y171" s="43">
        <v>322</v>
      </c>
      <c r="Z171" s="43">
        <v>0</v>
      </c>
      <c r="AA171" s="44">
        <v>1370</v>
      </c>
    </row>
    <row r="172" spans="1:27" ht="47.25" x14ac:dyDescent="0.25">
      <c r="A172" s="41">
        <v>158</v>
      </c>
      <c r="B172" s="40" t="s">
        <v>209</v>
      </c>
      <c r="C172" s="41" t="s">
        <v>191</v>
      </c>
      <c r="D172" s="41" t="s">
        <v>192</v>
      </c>
      <c r="E172" s="42">
        <v>53.686</v>
      </c>
      <c r="F172" s="43">
        <v>7</v>
      </c>
      <c r="G172" s="43">
        <f>Таблица1[[#This Row],[Кабан]]/Таблица1[[#This Row],[Площадь, тыс. га]]</f>
        <v>0.13038781060239168</v>
      </c>
      <c r="H172" s="43">
        <v>491</v>
      </c>
      <c r="I172" s="43">
        <v>0</v>
      </c>
      <c r="J172" s="43"/>
      <c r="K172" s="43">
        <v>183</v>
      </c>
      <c r="L172" s="43">
        <v>50</v>
      </c>
      <c r="M172" s="43">
        <v>108</v>
      </c>
      <c r="N172" s="43"/>
      <c r="O172" s="43"/>
      <c r="P172" s="43">
        <v>2</v>
      </c>
      <c r="Q172" s="43">
        <v>16</v>
      </c>
      <c r="R172" s="43"/>
      <c r="S172" s="43">
        <v>1</v>
      </c>
      <c r="T172" s="43">
        <v>0</v>
      </c>
      <c r="U172" s="43">
        <v>656</v>
      </c>
      <c r="V172" s="43">
        <v>0</v>
      </c>
      <c r="W172" s="43">
        <v>0</v>
      </c>
      <c r="X172" s="43">
        <v>0</v>
      </c>
      <c r="Y172" s="43">
        <v>128</v>
      </c>
      <c r="Z172" s="43">
        <v>0</v>
      </c>
      <c r="AA172" s="44">
        <v>474</v>
      </c>
    </row>
    <row r="173" spans="1:27" ht="47.25" x14ac:dyDescent="0.25">
      <c r="A173" s="41">
        <v>159</v>
      </c>
      <c r="B173" s="40" t="s">
        <v>210</v>
      </c>
      <c r="C173" s="41" t="s">
        <v>191</v>
      </c>
      <c r="D173" s="41" t="s">
        <v>192</v>
      </c>
      <c r="E173" s="47">
        <v>0.93200000000000005</v>
      </c>
      <c r="F173" s="43">
        <v>0</v>
      </c>
      <c r="G173" s="43">
        <f>Таблица1[[#This Row],[Кабан]]/Таблица1[[#This Row],[Площадь, тыс. га]]</f>
        <v>0</v>
      </c>
      <c r="H173" s="43">
        <v>0</v>
      </c>
      <c r="I173" s="43">
        <v>0</v>
      </c>
      <c r="J173" s="43"/>
      <c r="K173" s="43">
        <v>47</v>
      </c>
      <c r="L173" s="43">
        <v>0</v>
      </c>
      <c r="M173" s="43">
        <v>7</v>
      </c>
      <c r="N173" s="43"/>
      <c r="O173" s="43"/>
      <c r="P173" s="43">
        <v>7</v>
      </c>
      <c r="Q173" s="43">
        <v>13</v>
      </c>
      <c r="R173" s="43"/>
      <c r="S173" s="43"/>
      <c r="T173" s="43"/>
      <c r="U173" s="43"/>
      <c r="V173" s="43"/>
      <c r="W173" s="43"/>
      <c r="X173" s="43"/>
      <c r="Y173" s="43">
        <v>0</v>
      </c>
      <c r="Z173" s="43"/>
      <c r="AA173" s="44"/>
    </row>
    <row r="174" spans="1:27" ht="63" x14ac:dyDescent="0.25">
      <c r="A174" s="41">
        <v>160</v>
      </c>
      <c r="B174" s="45" t="s">
        <v>211</v>
      </c>
      <c r="C174" s="46" t="s">
        <v>191</v>
      </c>
      <c r="D174" s="41" t="s">
        <v>192</v>
      </c>
      <c r="E174" s="47">
        <v>9</v>
      </c>
      <c r="F174" s="43">
        <v>0</v>
      </c>
      <c r="G174" s="43">
        <f>Таблица1[[#This Row],[Кабан]]/Таблица1[[#This Row],[Площадь, тыс. га]]</f>
        <v>0</v>
      </c>
      <c r="H174" s="43">
        <v>0</v>
      </c>
      <c r="I174" s="43">
        <v>0</v>
      </c>
      <c r="J174" s="43"/>
      <c r="K174" s="43">
        <v>70</v>
      </c>
      <c r="L174" s="43">
        <v>0</v>
      </c>
      <c r="M174" s="43">
        <v>13</v>
      </c>
      <c r="N174" s="43"/>
      <c r="O174" s="43"/>
      <c r="P174" s="43">
        <v>1</v>
      </c>
      <c r="Q174" s="43">
        <v>5</v>
      </c>
      <c r="R174" s="43"/>
      <c r="S174" s="43">
        <v>0</v>
      </c>
      <c r="T174" s="43">
        <v>0</v>
      </c>
      <c r="U174" s="43">
        <v>11</v>
      </c>
      <c r="V174" s="43">
        <v>0</v>
      </c>
      <c r="W174" s="43">
        <v>0</v>
      </c>
      <c r="X174" s="43">
        <v>0</v>
      </c>
      <c r="Y174" s="43">
        <v>33</v>
      </c>
      <c r="Z174" s="43">
        <v>0</v>
      </c>
      <c r="AA174" s="44">
        <v>81</v>
      </c>
    </row>
    <row r="175" spans="1:27" ht="47.25" x14ac:dyDescent="0.25">
      <c r="A175" s="41">
        <v>161</v>
      </c>
      <c r="B175" s="40" t="s">
        <v>212</v>
      </c>
      <c r="C175" s="41" t="s">
        <v>191</v>
      </c>
      <c r="D175" s="41" t="s">
        <v>192</v>
      </c>
      <c r="E175" s="42">
        <v>60.246000000000002</v>
      </c>
      <c r="F175" s="43">
        <v>12</v>
      </c>
      <c r="G175" s="43">
        <f>Таблица1[[#This Row],[Кабан]]/Таблица1[[#This Row],[Площадь, тыс. га]]</f>
        <v>0.19918334827208445</v>
      </c>
      <c r="H175" s="43">
        <v>400</v>
      </c>
      <c r="I175" s="43">
        <v>0</v>
      </c>
      <c r="J175" s="43"/>
      <c r="K175" s="43">
        <v>304</v>
      </c>
      <c r="L175" s="43">
        <v>51</v>
      </c>
      <c r="M175" s="43">
        <v>202</v>
      </c>
      <c r="N175" s="43"/>
      <c r="O175" s="43"/>
      <c r="P175" s="43">
        <v>3</v>
      </c>
      <c r="Q175" s="43">
        <v>27</v>
      </c>
      <c r="R175" s="43"/>
      <c r="S175" s="43">
        <v>8</v>
      </c>
      <c r="T175" s="43">
        <v>2</v>
      </c>
      <c r="U175" s="43">
        <v>647</v>
      </c>
      <c r="V175" s="43">
        <v>0</v>
      </c>
      <c r="W175" s="43">
        <v>0</v>
      </c>
      <c r="X175" s="43">
        <v>0</v>
      </c>
      <c r="Y175" s="43">
        <v>242</v>
      </c>
      <c r="Z175" s="43">
        <v>0</v>
      </c>
      <c r="AA175" s="44">
        <v>742</v>
      </c>
    </row>
    <row r="176" spans="1:27" ht="47.25" x14ac:dyDescent="0.25">
      <c r="A176" s="41">
        <v>162</v>
      </c>
      <c r="B176" s="40" t="s">
        <v>213</v>
      </c>
      <c r="C176" s="41" t="s">
        <v>191</v>
      </c>
      <c r="D176" s="41" t="s">
        <v>192</v>
      </c>
      <c r="E176" s="42">
        <v>125.65</v>
      </c>
      <c r="F176" s="43">
        <v>26</v>
      </c>
      <c r="G176" s="43">
        <f>Таблица1[[#This Row],[Кабан]]/Таблица1[[#This Row],[Площадь, тыс. га]]</f>
        <v>0.20692399522483088</v>
      </c>
      <c r="H176" s="43">
        <v>5</v>
      </c>
      <c r="I176" s="43">
        <v>0</v>
      </c>
      <c r="J176" s="43"/>
      <c r="K176" s="43">
        <v>1952</v>
      </c>
      <c r="L176" s="43">
        <v>7</v>
      </c>
      <c r="M176" s="43">
        <v>11</v>
      </c>
      <c r="N176" s="43"/>
      <c r="O176" s="43"/>
      <c r="P176" s="43">
        <v>11</v>
      </c>
      <c r="Q176" s="43">
        <v>120</v>
      </c>
      <c r="R176" s="43"/>
      <c r="S176" s="43">
        <v>0</v>
      </c>
      <c r="T176" s="43">
        <v>0</v>
      </c>
      <c r="U176" s="43">
        <v>24</v>
      </c>
      <c r="V176" s="43">
        <v>0</v>
      </c>
      <c r="W176" s="43">
        <v>0</v>
      </c>
      <c r="X176" s="43">
        <v>0</v>
      </c>
      <c r="Y176" s="43">
        <v>238</v>
      </c>
      <c r="Z176" s="43">
        <v>106</v>
      </c>
      <c r="AA176" s="44">
        <v>550</v>
      </c>
    </row>
    <row r="177" spans="1:27" ht="47.25" x14ac:dyDescent="0.25">
      <c r="A177" s="41">
        <v>163</v>
      </c>
      <c r="B177" s="40" t="s">
        <v>214</v>
      </c>
      <c r="C177" s="41" t="s">
        <v>191</v>
      </c>
      <c r="D177" s="41" t="s">
        <v>192</v>
      </c>
      <c r="E177" s="42">
        <v>24.84</v>
      </c>
      <c r="F177" s="43">
        <v>0</v>
      </c>
      <c r="G177" s="43">
        <f>Таблица1[[#This Row],[Кабан]]/Таблица1[[#This Row],[Площадь, тыс. га]]</f>
        <v>0</v>
      </c>
      <c r="H177" s="43">
        <v>68</v>
      </c>
      <c r="I177" s="43">
        <v>0</v>
      </c>
      <c r="J177" s="43"/>
      <c r="K177" s="43">
        <v>0</v>
      </c>
      <c r="L177" s="43">
        <v>0</v>
      </c>
      <c r="M177" s="43">
        <v>37</v>
      </c>
      <c r="N177" s="43"/>
      <c r="O177" s="43"/>
      <c r="P177" s="43">
        <v>0</v>
      </c>
      <c r="Q177" s="43">
        <v>4</v>
      </c>
      <c r="R177" s="43"/>
      <c r="S177" s="43">
        <v>1</v>
      </c>
      <c r="T177" s="43">
        <v>0</v>
      </c>
      <c r="U177" s="43">
        <v>150</v>
      </c>
      <c r="V177" s="43">
        <v>0</v>
      </c>
      <c r="W177" s="43">
        <v>0</v>
      </c>
      <c r="X177" s="43">
        <v>0</v>
      </c>
      <c r="Y177" s="43">
        <v>22</v>
      </c>
      <c r="Z177" s="43">
        <v>0</v>
      </c>
      <c r="AA177" s="44">
        <v>505</v>
      </c>
    </row>
    <row r="178" spans="1:27" ht="47.25" x14ac:dyDescent="0.25">
      <c r="A178" s="41">
        <v>164</v>
      </c>
      <c r="B178" s="40" t="s">
        <v>215</v>
      </c>
      <c r="C178" s="41" t="s">
        <v>191</v>
      </c>
      <c r="D178" s="41" t="s">
        <v>192</v>
      </c>
      <c r="E178" s="42">
        <v>74.75</v>
      </c>
      <c r="F178" s="43">
        <v>0</v>
      </c>
      <c r="G178" s="43">
        <f>Таблица1[[#This Row],[Кабан]]/Таблица1[[#This Row],[Площадь, тыс. га]]</f>
        <v>0</v>
      </c>
      <c r="H178" s="43">
        <v>235</v>
      </c>
      <c r="I178" s="43">
        <v>0</v>
      </c>
      <c r="J178" s="43"/>
      <c r="K178" s="43">
        <v>65</v>
      </c>
      <c r="L178" s="43">
        <v>0</v>
      </c>
      <c r="M178" s="43">
        <v>152</v>
      </c>
      <c r="N178" s="43"/>
      <c r="O178" s="43"/>
      <c r="P178" s="43">
        <v>5</v>
      </c>
      <c r="Q178" s="43">
        <v>13</v>
      </c>
      <c r="R178" s="43"/>
      <c r="S178" s="43">
        <v>0</v>
      </c>
      <c r="T178" s="43">
        <v>0</v>
      </c>
      <c r="U178" s="43">
        <v>521</v>
      </c>
      <c r="V178" s="43">
        <v>0</v>
      </c>
      <c r="W178" s="43">
        <v>0</v>
      </c>
      <c r="X178" s="43">
        <v>0</v>
      </c>
      <c r="Y178" s="43">
        <v>116</v>
      </c>
      <c r="Z178" s="43">
        <v>0</v>
      </c>
      <c r="AA178" s="44">
        <v>1426</v>
      </c>
    </row>
    <row r="179" spans="1:27" ht="31.5" x14ac:dyDescent="0.25">
      <c r="A179" s="41">
        <v>165</v>
      </c>
      <c r="B179" s="40" t="s">
        <v>216</v>
      </c>
      <c r="C179" s="41" t="s">
        <v>217</v>
      </c>
      <c r="D179" s="41" t="s">
        <v>51</v>
      </c>
      <c r="E179" s="42">
        <v>8.2520000000000007</v>
      </c>
      <c r="F179" s="43">
        <v>0</v>
      </c>
      <c r="G179" s="43">
        <f>Таблица1[[#This Row],[Кабан]]/Таблица1[[#This Row],[Площадь, тыс. га]]</f>
        <v>0</v>
      </c>
      <c r="H179" s="43">
        <v>0</v>
      </c>
      <c r="I179" s="43">
        <v>0</v>
      </c>
      <c r="J179" s="43"/>
      <c r="K179" s="43">
        <v>69</v>
      </c>
      <c r="L179" s="43">
        <v>0</v>
      </c>
      <c r="M179" s="43">
        <v>0</v>
      </c>
      <c r="N179" s="43"/>
      <c r="O179" s="43"/>
      <c r="P179" s="43">
        <v>0</v>
      </c>
      <c r="Q179" s="43">
        <v>4</v>
      </c>
      <c r="R179" s="43"/>
      <c r="S179" s="43">
        <v>0</v>
      </c>
      <c r="T179" s="43">
        <v>0</v>
      </c>
      <c r="U179" s="43">
        <v>0</v>
      </c>
      <c r="V179" s="43">
        <v>0</v>
      </c>
      <c r="W179" s="43">
        <v>3</v>
      </c>
      <c r="X179" s="43">
        <v>0</v>
      </c>
      <c r="Y179" s="43">
        <v>13</v>
      </c>
      <c r="Z179" s="43">
        <v>8</v>
      </c>
      <c r="AA179" s="44">
        <v>0</v>
      </c>
    </row>
    <row r="180" spans="1:27" ht="63" x14ac:dyDescent="0.25">
      <c r="A180" s="41">
        <v>166</v>
      </c>
      <c r="B180" s="40" t="s">
        <v>218</v>
      </c>
      <c r="C180" s="41" t="s">
        <v>217</v>
      </c>
      <c r="D180" s="41" t="s">
        <v>51</v>
      </c>
      <c r="E180" s="42">
        <v>349.38</v>
      </c>
      <c r="F180" s="43">
        <v>0</v>
      </c>
      <c r="G180" s="43">
        <f>Таблица1[[#This Row],[Кабан]]/Таблица1[[#This Row],[Площадь, тыс. га]]</f>
        <v>0</v>
      </c>
      <c r="H180" s="43">
        <v>761</v>
      </c>
      <c r="I180" s="43">
        <v>0</v>
      </c>
      <c r="J180" s="43"/>
      <c r="K180" s="43">
        <v>2346</v>
      </c>
      <c r="L180" s="43">
        <v>197</v>
      </c>
      <c r="M180" s="43">
        <v>704</v>
      </c>
      <c r="N180" s="43"/>
      <c r="O180" s="43"/>
      <c r="P180" s="43">
        <v>34</v>
      </c>
      <c r="Q180" s="43">
        <v>59</v>
      </c>
      <c r="R180" s="43"/>
      <c r="S180" s="43">
        <v>0</v>
      </c>
      <c r="T180" s="43">
        <v>0</v>
      </c>
      <c r="U180" s="43">
        <v>1565</v>
      </c>
      <c r="V180" s="43">
        <v>0</v>
      </c>
      <c r="W180" s="43">
        <v>0</v>
      </c>
      <c r="X180" s="43">
        <v>0</v>
      </c>
      <c r="Y180" s="43">
        <v>574</v>
      </c>
      <c r="Z180" s="43">
        <v>96</v>
      </c>
      <c r="AA180" s="44">
        <v>884</v>
      </c>
    </row>
    <row r="181" spans="1:27" ht="31.5" x14ac:dyDescent="0.25">
      <c r="A181" s="41">
        <v>167</v>
      </c>
      <c r="B181" s="45" t="s">
        <v>219</v>
      </c>
      <c r="C181" s="46" t="s">
        <v>217</v>
      </c>
      <c r="D181" s="41" t="s">
        <v>51</v>
      </c>
      <c r="E181" s="47">
        <v>14.49</v>
      </c>
      <c r="F181" s="43">
        <v>0</v>
      </c>
      <c r="G181" s="43">
        <f>Таблица1[[#This Row],[Кабан]]/Таблица1[[#This Row],[Площадь, тыс. га]]</f>
        <v>0</v>
      </c>
      <c r="H181" s="43">
        <v>0</v>
      </c>
      <c r="I181" s="43">
        <v>0</v>
      </c>
      <c r="J181" s="43"/>
      <c r="K181" s="43">
        <v>34</v>
      </c>
      <c r="L181" s="43">
        <v>0</v>
      </c>
      <c r="M181" s="43">
        <v>0</v>
      </c>
      <c r="N181" s="43"/>
      <c r="O181" s="43"/>
      <c r="P181" s="43">
        <v>3</v>
      </c>
      <c r="Q181" s="43">
        <v>5</v>
      </c>
      <c r="R181" s="43"/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29</v>
      </c>
      <c r="Z181" s="43">
        <v>0</v>
      </c>
      <c r="AA181" s="44">
        <v>0</v>
      </c>
    </row>
    <row r="182" spans="1:27" ht="31.5" x14ac:dyDescent="0.25">
      <c r="A182" s="41">
        <v>168</v>
      </c>
      <c r="B182" s="45" t="s">
        <v>220</v>
      </c>
      <c r="C182" s="46" t="s">
        <v>217</v>
      </c>
      <c r="D182" s="41" t="s">
        <v>51</v>
      </c>
      <c r="E182" s="47">
        <v>114.49</v>
      </c>
      <c r="F182" s="43">
        <v>0</v>
      </c>
      <c r="G182" s="43">
        <f>Таблица1[[#This Row],[Кабан]]/Таблица1[[#This Row],[Площадь, тыс. га]]</f>
        <v>0</v>
      </c>
      <c r="H182" s="43">
        <v>0</v>
      </c>
      <c r="I182" s="43">
        <v>0</v>
      </c>
      <c r="J182" s="43"/>
      <c r="K182" s="43">
        <v>247</v>
      </c>
      <c r="L182" s="43">
        <v>0</v>
      </c>
      <c r="M182" s="43">
        <v>0</v>
      </c>
      <c r="N182" s="43"/>
      <c r="O182" s="43"/>
      <c r="P182" s="43">
        <v>13</v>
      </c>
      <c r="Q182" s="43">
        <v>38</v>
      </c>
      <c r="R182" s="43"/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41</v>
      </c>
      <c r="Z182" s="43">
        <v>53</v>
      </c>
      <c r="AA182" s="44">
        <v>0</v>
      </c>
    </row>
    <row r="183" spans="1:27" ht="31.5" x14ac:dyDescent="0.25">
      <c r="A183" s="41">
        <v>169</v>
      </c>
      <c r="B183" s="45" t="s">
        <v>221</v>
      </c>
      <c r="C183" s="46" t="s">
        <v>217</v>
      </c>
      <c r="D183" s="41" t="s">
        <v>51</v>
      </c>
      <c r="E183" s="47">
        <v>22.375</v>
      </c>
      <c r="F183" s="43">
        <v>0</v>
      </c>
      <c r="G183" s="43">
        <f>Таблица1[[#This Row],[Кабан]]/Таблица1[[#This Row],[Площадь, тыс. га]]</f>
        <v>0</v>
      </c>
      <c r="H183" s="43">
        <v>354</v>
      </c>
      <c r="I183" s="43">
        <v>0</v>
      </c>
      <c r="J183" s="43"/>
      <c r="K183" s="43">
        <v>0</v>
      </c>
      <c r="L183" s="43">
        <v>72</v>
      </c>
      <c r="M183" s="43">
        <v>176</v>
      </c>
      <c r="N183" s="43"/>
      <c r="O183" s="43"/>
      <c r="P183" s="43">
        <v>4</v>
      </c>
      <c r="Q183" s="43">
        <v>9</v>
      </c>
      <c r="R183" s="43"/>
      <c r="S183" s="43">
        <v>2</v>
      </c>
      <c r="T183" s="43">
        <v>0</v>
      </c>
      <c r="U183" s="43">
        <v>259</v>
      </c>
      <c r="V183" s="43">
        <v>0</v>
      </c>
      <c r="W183" s="43">
        <v>0</v>
      </c>
      <c r="X183" s="43">
        <v>0</v>
      </c>
      <c r="Y183" s="43">
        <v>83</v>
      </c>
      <c r="Z183" s="43">
        <v>0</v>
      </c>
      <c r="AA183" s="44">
        <v>526</v>
      </c>
    </row>
    <row r="184" spans="1:27" ht="47.25" x14ac:dyDescent="0.25">
      <c r="A184" s="41">
        <v>170</v>
      </c>
      <c r="B184" s="40" t="s">
        <v>222</v>
      </c>
      <c r="C184" s="41" t="s">
        <v>223</v>
      </c>
      <c r="D184" s="41" t="s">
        <v>51</v>
      </c>
      <c r="E184" s="42">
        <v>31.161999999999999</v>
      </c>
      <c r="F184" s="43">
        <v>0</v>
      </c>
      <c r="G184" s="43">
        <f>Таблица1[[#This Row],[Кабан]]/Таблица1[[#This Row],[Площадь, тыс. га]]</f>
        <v>0</v>
      </c>
      <c r="H184" s="43">
        <v>164</v>
      </c>
      <c r="I184" s="43">
        <v>0</v>
      </c>
      <c r="J184" s="43"/>
      <c r="K184" s="43">
        <v>88</v>
      </c>
      <c r="L184" s="43">
        <v>84</v>
      </c>
      <c r="M184" s="43">
        <v>135</v>
      </c>
      <c r="N184" s="43"/>
      <c r="O184" s="43"/>
      <c r="P184" s="43">
        <v>5</v>
      </c>
      <c r="Q184" s="43">
        <v>16</v>
      </c>
      <c r="R184" s="43"/>
      <c r="S184" s="43">
        <v>1</v>
      </c>
      <c r="T184" s="43">
        <v>0</v>
      </c>
      <c r="U184" s="43">
        <v>117</v>
      </c>
      <c r="V184" s="43">
        <v>0</v>
      </c>
      <c r="W184" s="43">
        <v>0</v>
      </c>
      <c r="X184" s="43">
        <v>0</v>
      </c>
      <c r="Y184" s="43">
        <v>107</v>
      </c>
      <c r="Z184" s="43">
        <v>0</v>
      </c>
      <c r="AA184" s="44">
        <v>295</v>
      </c>
    </row>
    <row r="185" spans="1:27" ht="47.25" x14ac:dyDescent="0.25">
      <c r="A185" s="41">
        <v>171</v>
      </c>
      <c r="B185" s="45" t="s">
        <v>224</v>
      </c>
      <c r="C185" s="46" t="s">
        <v>225</v>
      </c>
      <c r="D185" s="46" t="s">
        <v>36</v>
      </c>
      <c r="E185" s="47">
        <v>165.233</v>
      </c>
      <c r="F185" s="43">
        <v>0</v>
      </c>
      <c r="G185" s="43">
        <f>Таблица1[[#This Row],[Кабан]]/Таблица1[[#This Row],[Площадь, тыс. га]]</f>
        <v>0</v>
      </c>
      <c r="H185" s="43">
        <v>0</v>
      </c>
      <c r="I185" s="43">
        <v>0</v>
      </c>
      <c r="J185" s="43"/>
      <c r="K185" s="43">
        <v>610</v>
      </c>
      <c r="L185" s="43">
        <v>289</v>
      </c>
      <c r="M185" s="43">
        <v>142</v>
      </c>
      <c r="N185" s="43"/>
      <c r="O185" s="43"/>
      <c r="P185" s="43">
        <v>7</v>
      </c>
      <c r="Q185" s="43">
        <v>79</v>
      </c>
      <c r="R185" s="43"/>
      <c r="S185" s="43">
        <v>3</v>
      </c>
      <c r="T185" s="43">
        <v>0</v>
      </c>
      <c r="U185" s="43">
        <v>245</v>
      </c>
      <c r="V185" s="43">
        <v>0</v>
      </c>
      <c r="W185" s="43">
        <v>31</v>
      </c>
      <c r="X185" s="43">
        <v>0</v>
      </c>
      <c r="Y185" s="43">
        <v>587</v>
      </c>
      <c r="Z185" s="43">
        <v>0</v>
      </c>
      <c r="AA185" s="44">
        <v>550</v>
      </c>
    </row>
    <row r="186" spans="1:27" ht="31.5" x14ac:dyDescent="0.25">
      <c r="A186" s="41">
        <v>172</v>
      </c>
      <c r="B186" s="45" t="s">
        <v>38</v>
      </c>
      <c r="C186" s="46" t="s">
        <v>225</v>
      </c>
      <c r="D186" s="46" t="s">
        <v>36</v>
      </c>
      <c r="E186" s="47">
        <v>98.44</v>
      </c>
      <c r="F186" s="43">
        <v>0</v>
      </c>
      <c r="G186" s="43">
        <f>Таблица1[[#This Row],[Кабан]]/Таблица1[[#This Row],[Площадь, тыс. га]]</f>
        <v>0</v>
      </c>
      <c r="H186" s="43">
        <v>0</v>
      </c>
      <c r="I186" s="43">
        <v>0</v>
      </c>
      <c r="J186" s="43"/>
      <c r="K186" s="43">
        <v>169</v>
      </c>
      <c r="L186" s="43">
        <v>0</v>
      </c>
      <c r="M186" s="43">
        <v>0</v>
      </c>
      <c r="N186" s="43"/>
      <c r="O186" s="43"/>
      <c r="P186" s="43">
        <v>0</v>
      </c>
      <c r="Q186" s="43">
        <v>6</v>
      </c>
      <c r="R186" s="43"/>
      <c r="S186" s="43">
        <v>0</v>
      </c>
      <c r="T186" s="43">
        <v>0</v>
      </c>
      <c r="U186" s="43">
        <v>0</v>
      </c>
      <c r="V186" s="43">
        <v>0</v>
      </c>
      <c r="W186" s="43">
        <v>0</v>
      </c>
      <c r="X186" s="43">
        <v>0</v>
      </c>
      <c r="Y186" s="43">
        <v>7</v>
      </c>
      <c r="Z186" s="43">
        <v>0</v>
      </c>
      <c r="AA186" s="44">
        <v>0</v>
      </c>
    </row>
    <row r="187" spans="1:27" ht="31.5" x14ac:dyDescent="0.25">
      <c r="A187" s="41">
        <v>173</v>
      </c>
      <c r="B187" s="45" t="s">
        <v>226</v>
      </c>
      <c r="C187" s="46" t="s">
        <v>225</v>
      </c>
      <c r="D187" s="46" t="s">
        <v>36</v>
      </c>
      <c r="E187" s="47">
        <v>99.05</v>
      </c>
      <c r="F187" s="43">
        <v>0</v>
      </c>
      <c r="G187" s="43">
        <f>Таблица1[[#This Row],[Кабан]]/Таблица1[[#This Row],[Площадь, тыс. га]]</f>
        <v>0</v>
      </c>
      <c r="H187" s="43">
        <v>0</v>
      </c>
      <c r="I187" s="43">
        <v>0</v>
      </c>
      <c r="J187" s="43"/>
      <c r="K187" s="43">
        <v>100</v>
      </c>
      <c r="L187" s="43">
        <v>18</v>
      </c>
      <c r="M187" s="43">
        <v>0</v>
      </c>
      <c r="N187" s="43"/>
      <c r="O187" s="43"/>
      <c r="P187" s="43">
        <v>0</v>
      </c>
      <c r="Q187" s="43">
        <v>21</v>
      </c>
      <c r="R187" s="43"/>
      <c r="S187" s="43">
        <v>0</v>
      </c>
      <c r="T187" s="43">
        <v>0</v>
      </c>
      <c r="U187" s="43">
        <v>58</v>
      </c>
      <c r="V187" s="43">
        <v>0</v>
      </c>
      <c r="W187" s="43">
        <v>0</v>
      </c>
      <c r="X187" s="43">
        <v>0</v>
      </c>
      <c r="Y187" s="43">
        <v>149</v>
      </c>
      <c r="Z187" s="43">
        <v>0</v>
      </c>
      <c r="AA187" s="44">
        <v>76</v>
      </c>
    </row>
    <row r="188" spans="1:27" ht="31.5" x14ac:dyDescent="0.25">
      <c r="A188" s="41">
        <v>174</v>
      </c>
      <c r="B188" s="40" t="s">
        <v>227</v>
      </c>
      <c r="C188" s="41" t="s">
        <v>228</v>
      </c>
      <c r="D188" s="41" t="s">
        <v>89</v>
      </c>
      <c r="E188" s="42">
        <v>67.292000000000002</v>
      </c>
      <c r="F188" s="43">
        <v>0</v>
      </c>
      <c r="G188" s="43">
        <f>Таблица1[[#This Row],[Кабан]]/Таблица1[[#This Row],[Площадь, тыс. га]]</f>
        <v>0</v>
      </c>
      <c r="H188" s="43">
        <v>154</v>
      </c>
      <c r="I188" s="43">
        <v>0</v>
      </c>
      <c r="J188" s="43"/>
      <c r="K188" s="43">
        <v>0</v>
      </c>
      <c r="L188" s="43">
        <v>22</v>
      </c>
      <c r="M188" s="43">
        <v>101</v>
      </c>
      <c r="N188" s="43"/>
      <c r="O188" s="43"/>
      <c r="P188" s="43">
        <v>2</v>
      </c>
      <c r="Q188" s="43">
        <v>1</v>
      </c>
      <c r="R188" s="43"/>
      <c r="S188" s="43">
        <v>5</v>
      </c>
      <c r="T188" s="43">
        <v>1</v>
      </c>
      <c r="U188" s="43">
        <v>96</v>
      </c>
      <c r="V188" s="43">
        <v>0</v>
      </c>
      <c r="W188" s="43">
        <v>0</v>
      </c>
      <c r="X188" s="43">
        <v>0</v>
      </c>
      <c r="Y188" s="43">
        <v>12</v>
      </c>
      <c r="Z188" s="43">
        <v>0</v>
      </c>
      <c r="AA188" s="44">
        <v>159</v>
      </c>
    </row>
    <row r="189" spans="1:27" ht="63" x14ac:dyDescent="0.25">
      <c r="A189" s="41">
        <v>175</v>
      </c>
      <c r="B189" s="40" t="s">
        <v>229</v>
      </c>
      <c r="C189" s="41" t="s">
        <v>228</v>
      </c>
      <c r="D189" s="41" t="s">
        <v>89</v>
      </c>
      <c r="E189" s="42">
        <v>205.96799999999999</v>
      </c>
      <c r="F189" s="43">
        <v>0</v>
      </c>
      <c r="G189" s="43">
        <f>Таблица1[[#This Row],[Кабан]]/Таблица1[[#This Row],[Площадь, тыс. га]]</f>
        <v>0</v>
      </c>
      <c r="H189" s="43">
        <v>702</v>
      </c>
      <c r="I189" s="43">
        <v>0</v>
      </c>
      <c r="J189" s="43"/>
      <c r="K189" s="43">
        <v>528</v>
      </c>
      <c r="L189" s="43">
        <v>222</v>
      </c>
      <c r="M189" s="43">
        <v>408</v>
      </c>
      <c r="N189" s="43"/>
      <c r="O189" s="43"/>
      <c r="P189" s="43">
        <v>29</v>
      </c>
      <c r="Q189" s="43">
        <v>79</v>
      </c>
      <c r="R189" s="43"/>
      <c r="S189" s="43">
        <v>14</v>
      </c>
      <c r="T189" s="43">
        <v>4</v>
      </c>
      <c r="U189" s="43">
        <v>641</v>
      </c>
      <c r="V189" s="43">
        <v>0</v>
      </c>
      <c r="W189" s="43">
        <v>0</v>
      </c>
      <c r="X189" s="43">
        <v>0</v>
      </c>
      <c r="Y189" s="43">
        <v>539</v>
      </c>
      <c r="Z189" s="43">
        <v>0</v>
      </c>
      <c r="AA189" s="44">
        <v>1430</v>
      </c>
    </row>
    <row r="190" spans="1:27" ht="31.5" x14ac:dyDescent="0.25">
      <c r="A190" s="41">
        <v>176</v>
      </c>
      <c r="B190" s="45" t="s">
        <v>198</v>
      </c>
      <c r="C190" s="46" t="s">
        <v>228</v>
      </c>
      <c r="D190" s="41" t="s">
        <v>89</v>
      </c>
      <c r="E190" s="47">
        <v>270.54000000000002</v>
      </c>
      <c r="F190" s="43">
        <v>0</v>
      </c>
      <c r="G190" s="43">
        <f>Таблица1[[#This Row],[Кабан]]/Таблица1[[#This Row],[Площадь, тыс. га]]</f>
        <v>0</v>
      </c>
      <c r="H190" s="43">
        <v>0</v>
      </c>
      <c r="I190" s="43">
        <v>0</v>
      </c>
      <c r="J190" s="43"/>
      <c r="K190" s="43">
        <v>233</v>
      </c>
      <c r="L190" s="43">
        <v>87</v>
      </c>
      <c r="M190" s="43">
        <v>22</v>
      </c>
      <c r="N190" s="43"/>
      <c r="O190" s="43"/>
      <c r="P190" s="43">
        <v>8</v>
      </c>
      <c r="Q190" s="43">
        <v>214</v>
      </c>
      <c r="R190" s="43"/>
      <c r="S190" s="43">
        <v>0</v>
      </c>
      <c r="T190" s="43">
        <v>0</v>
      </c>
      <c r="U190" s="43">
        <v>206</v>
      </c>
      <c r="V190" s="43">
        <v>0</v>
      </c>
      <c r="W190" s="43">
        <v>24</v>
      </c>
      <c r="X190" s="43">
        <v>0</v>
      </c>
      <c r="Y190" s="43">
        <v>522</v>
      </c>
      <c r="Z190" s="43">
        <v>230</v>
      </c>
      <c r="AA190" s="44">
        <v>657</v>
      </c>
    </row>
    <row r="191" spans="1:27" ht="47.25" x14ac:dyDescent="0.25">
      <c r="A191" s="41">
        <v>177</v>
      </c>
      <c r="B191" s="40" t="s">
        <v>230</v>
      </c>
      <c r="C191" s="41" t="s">
        <v>228</v>
      </c>
      <c r="D191" s="41" t="s">
        <v>89</v>
      </c>
      <c r="E191" s="42">
        <v>56.061</v>
      </c>
      <c r="F191" s="43">
        <v>0</v>
      </c>
      <c r="G191" s="43">
        <f>Таблица1[[#This Row],[Кабан]]/Таблица1[[#This Row],[Площадь, тыс. га]]</f>
        <v>0</v>
      </c>
      <c r="H191" s="43">
        <v>450</v>
      </c>
      <c r="I191" s="43">
        <v>0</v>
      </c>
      <c r="J191" s="43"/>
      <c r="K191" s="43">
        <v>111</v>
      </c>
      <c r="L191" s="43">
        <v>92</v>
      </c>
      <c r="M191" s="43">
        <v>206</v>
      </c>
      <c r="N191" s="43"/>
      <c r="O191" s="43"/>
      <c r="P191" s="43">
        <v>4</v>
      </c>
      <c r="Q191" s="43">
        <v>23</v>
      </c>
      <c r="R191" s="43"/>
      <c r="S191" s="43">
        <v>0</v>
      </c>
      <c r="T191" s="43">
        <v>2</v>
      </c>
      <c r="U191" s="43">
        <v>321</v>
      </c>
      <c r="V191" s="43">
        <v>0</v>
      </c>
      <c r="W191" s="43">
        <v>0</v>
      </c>
      <c r="X191" s="43">
        <v>0</v>
      </c>
      <c r="Y191" s="43">
        <v>321</v>
      </c>
      <c r="Z191" s="43">
        <v>0</v>
      </c>
      <c r="AA191" s="44">
        <v>353</v>
      </c>
    </row>
    <row r="192" spans="1:27" ht="47.25" x14ac:dyDescent="0.25">
      <c r="A192" s="41">
        <v>178</v>
      </c>
      <c r="B192" s="40" t="s">
        <v>231</v>
      </c>
      <c r="C192" s="41" t="s">
        <v>228</v>
      </c>
      <c r="D192" s="41" t="s">
        <v>89</v>
      </c>
      <c r="E192" s="42">
        <v>27.239000000000001</v>
      </c>
      <c r="F192" s="43">
        <v>0</v>
      </c>
      <c r="G192" s="43">
        <f>Таблица1[[#This Row],[Кабан]]/Таблица1[[#This Row],[Площадь, тыс. га]]</f>
        <v>0</v>
      </c>
      <c r="H192" s="43">
        <v>280</v>
      </c>
      <c r="I192" s="43">
        <v>0</v>
      </c>
      <c r="J192" s="43"/>
      <c r="K192" s="43">
        <v>0</v>
      </c>
      <c r="L192" s="43">
        <v>55</v>
      </c>
      <c r="M192" s="43">
        <v>164</v>
      </c>
      <c r="N192" s="43"/>
      <c r="O192" s="43"/>
      <c r="P192" s="43">
        <v>3</v>
      </c>
      <c r="Q192" s="43">
        <v>14</v>
      </c>
      <c r="R192" s="43"/>
      <c r="S192" s="43">
        <v>0</v>
      </c>
      <c r="T192" s="43">
        <v>1</v>
      </c>
      <c r="U192" s="43">
        <v>224</v>
      </c>
      <c r="V192" s="43">
        <v>0</v>
      </c>
      <c r="W192" s="43">
        <v>0</v>
      </c>
      <c r="X192" s="43">
        <v>0</v>
      </c>
      <c r="Y192" s="43">
        <v>143</v>
      </c>
      <c r="Z192" s="43">
        <v>0</v>
      </c>
      <c r="AA192" s="44">
        <v>607</v>
      </c>
    </row>
    <row r="193" spans="1:27" ht="47.25" x14ac:dyDescent="0.25">
      <c r="A193" s="41">
        <v>179</v>
      </c>
      <c r="B193" s="40" t="s">
        <v>232</v>
      </c>
      <c r="C193" s="41" t="s">
        <v>228</v>
      </c>
      <c r="D193" s="41" t="s">
        <v>89</v>
      </c>
      <c r="E193" s="42">
        <v>73.512</v>
      </c>
      <c r="F193" s="43">
        <v>0</v>
      </c>
      <c r="G193" s="43">
        <f>Таблица1[[#This Row],[Кабан]]/Таблица1[[#This Row],[Площадь, тыс. га]]</f>
        <v>0</v>
      </c>
      <c r="H193" s="43">
        <v>1150</v>
      </c>
      <c r="I193" s="43">
        <v>0</v>
      </c>
      <c r="J193" s="43"/>
      <c r="K193" s="43">
        <v>250</v>
      </c>
      <c r="L193" s="43">
        <v>159</v>
      </c>
      <c r="M193" s="43">
        <v>438</v>
      </c>
      <c r="N193" s="43"/>
      <c r="O193" s="43"/>
      <c r="P193" s="43">
        <v>4</v>
      </c>
      <c r="Q193" s="43">
        <v>31</v>
      </c>
      <c r="R193" s="43"/>
      <c r="S193" s="43">
        <v>1</v>
      </c>
      <c r="T193" s="43">
        <v>1</v>
      </c>
      <c r="U193" s="43">
        <v>598</v>
      </c>
      <c r="V193" s="43">
        <v>0</v>
      </c>
      <c r="W193" s="43">
        <v>0</v>
      </c>
      <c r="X193" s="43">
        <v>0</v>
      </c>
      <c r="Y193" s="43">
        <v>329</v>
      </c>
      <c r="Z193" s="43">
        <v>0</v>
      </c>
      <c r="AA193" s="44">
        <v>662</v>
      </c>
    </row>
    <row r="194" spans="1:27" ht="47.25" x14ac:dyDescent="0.25">
      <c r="A194" s="41">
        <v>180</v>
      </c>
      <c r="B194" s="40" t="s">
        <v>233</v>
      </c>
      <c r="C194" s="41" t="s">
        <v>228</v>
      </c>
      <c r="D194" s="41" t="s">
        <v>89</v>
      </c>
      <c r="E194" s="42">
        <v>73.858999999999995</v>
      </c>
      <c r="F194" s="43">
        <v>0</v>
      </c>
      <c r="G194" s="43">
        <f>Таблица1[[#This Row],[Кабан]]/Таблица1[[#This Row],[Площадь, тыс. га]]</f>
        <v>0</v>
      </c>
      <c r="H194" s="43">
        <v>600</v>
      </c>
      <c r="I194" s="43">
        <v>0</v>
      </c>
      <c r="J194" s="43"/>
      <c r="K194" s="43">
        <v>131</v>
      </c>
      <c r="L194" s="43">
        <v>152</v>
      </c>
      <c r="M194" s="43">
        <v>289</v>
      </c>
      <c r="N194" s="43"/>
      <c r="O194" s="43"/>
      <c r="P194" s="43">
        <v>5</v>
      </c>
      <c r="Q194" s="43">
        <v>25</v>
      </c>
      <c r="R194" s="43"/>
      <c r="S194" s="43">
        <v>0</v>
      </c>
      <c r="T194" s="43">
        <v>1</v>
      </c>
      <c r="U194" s="43">
        <v>512</v>
      </c>
      <c r="V194" s="43">
        <v>0</v>
      </c>
      <c r="W194" s="43">
        <v>0</v>
      </c>
      <c r="X194" s="43">
        <v>0</v>
      </c>
      <c r="Y194" s="43">
        <v>241</v>
      </c>
      <c r="Z194" s="43">
        <v>0</v>
      </c>
      <c r="AA194" s="44">
        <v>318</v>
      </c>
    </row>
    <row r="195" spans="1:27" ht="47.25" x14ac:dyDescent="0.25">
      <c r="A195" s="41">
        <v>181</v>
      </c>
      <c r="B195" s="40" t="s">
        <v>234</v>
      </c>
      <c r="C195" s="41" t="s">
        <v>228</v>
      </c>
      <c r="D195" s="41" t="s">
        <v>89</v>
      </c>
      <c r="E195" s="42">
        <v>76.882999999999996</v>
      </c>
      <c r="F195" s="43">
        <v>0</v>
      </c>
      <c r="G195" s="43">
        <f>Таблица1[[#This Row],[Кабан]]/Таблица1[[#This Row],[Площадь, тыс. га]]</f>
        <v>0</v>
      </c>
      <c r="H195" s="43">
        <v>390</v>
      </c>
      <c r="I195" s="43">
        <v>0</v>
      </c>
      <c r="J195" s="43"/>
      <c r="K195" s="43">
        <v>160</v>
      </c>
      <c r="L195" s="43">
        <v>117</v>
      </c>
      <c r="M195" s="43">
        <v>187</v>
      </c>
      <c r="N195" s="43"/>
      <c r="O195" s="43"/>
      <c r="P195" s="43">
        <v>8</v>
      </c>
      <c r="Q195" s="43">
        <v>18</v>
      </c>
      <c r="R195" s="43"/>
      <c r="S195" s="43">
        <v>5</v>
      </c>
      <c r="T195" s="43">
        <v>6</v>
      </c>
      <c r="U195" s="43">
        <v>444</v>
      </c>
      <c r="V195" s="43">
        <v>0</v>
      </c>
      <c r="W195" s="43">
        <v>0</v>
      </c>
      <c r="X195" s="43">
        <v>0</v>
      </c>
      <c r="Y195" s="43">
        <v>222</v>
      </c>
      <c r="Z195" s="43">
        <v>0</v>
      </c>
      <c r="AA195" s="44">
        <v>481</v>
      </c>
    </row>
    <row r="196" spans="1:27" ht="47.25" x14ac:dyDescent="0.25">
      <c r="A196" s="41">
        <v>182</v>
      </c>
      <c r="B196" s="40" t="s">
        <v>235</v>
      </c>
      <c r="C196" s="41" t="s">
        <v>228</v>
      </c>
      <c r="D196" s="41" t="s">
        <v>89</v>
      </c>
      <c r="E196" s="42">
        <v>68.709999999999994</v>
      </c>
      <c r="F196" s="43">
        <v>0</v>
      </c>
      <c r="G196" s="43">
        <f>Таблица1[[#This Row],[Кабан]]/Таблица1[[#This Row],[Площадь, тыс. га]]</f>
        <v>0</v>
      </c>
      <c r="H196" s="43">
        <v>568</v>
      </c>
      <c r="I196" s="43">
        <v>0</v>
      </c>
      <c r="J196" s="43"/>
      <c r="K196" s="43">
        <v>212</v>
      </c>
      <c r="L196" s="43">
        <v>142</v>
      </c>
      <c r="M196" s="43">
        <v>278</v>
      </c>
      <c r="N196" s="43"/>
      <c r="O196" s="43"/>
      <c r="P196" s="43">
        <v>9</v>
      </c>
      <c r="Q196" s="43">
        <v>27</v>
      </c>
      <c r="R196" s="43"/>
      <c r="S196" s="43">
        <v>0</v>
      </c>
      <c r="T196" s="43">
        <v>0</v>
      </c>
      <c r="U196" s="43">
        <v>481</v>
      </c>
      <c r="V196" s="43">
        <v>0</v>
      </c>
      <c r="W196" s="43">
        <v>0</v>
      </c>
      <c r="X196" s="43">
        <v>0</v>
      </c>
      <c r="Y196" s="43">
        <v>269</v>
      </c>
      <c r="Z196" s="43">
        <v>0</v>
      </c>
      <c r="AA196" s="44">
        <v>656</v>
      </c>
    </row>
    <row r="197" spans="1:27" ht="47.25" x14ac:dyDescent="0.25">
      <c r="A197" s="41">
        <v>183</v>
      </c>
      <c r="B197" s="40" t="s">
        <v>236</v>
      </c>
      <c r="C197" s="41" t="s">
        <v>228</v>
      </c>
      <c r="D197" s="41" t="s">
        <v>89</v>
      </c>
      <c r="E197" s="42">
        <v>66.501000000000005</v>
      </c>
      <c r="F197" s="43">
        <v>0</v>
      </c>
      <c r="G197" s="43">
        <f>Таблица1[[#This Row],[Кабан]]/Таблица1[[#This Row],[Площадь, тыс. га]]</f>
        <v>0</v>
      </c>
      <c r="H197" s="43">
        <v>442</v>
      </c>
      <c r="I197" s="43">
        <v>0</v>
      </c>
      <c r="J197" s="43"/>
      <c r="K197" s="43">
        <v>245</v>
      </c>
      <c r="L197" s="43">
        <v>116</v>
      </c>
      <c r="M197" s="43">
        <v>204</v>
      </c>
      <c r="N197" s="43"/>
      <c r="O197" s="43"/>
      <c r="P197" s="43">
        <v>8</v>
      </c>
      <c r="Q197" s="43">
        <v>21</v>
      </c>
      <c r="R197" s="43"/>
      <c r="S197" s="43">
        <v>0</v>
      </c>
      <c r="T197" s="43">
        <v>0</v>
      </c>
      <c r="U197" s="43">
        <v>408</v>
      </c>
      <c r="V197" s="43">
        <v>0</v>
      </c>
      <c r="W197" s="43">
        <v>0</v>
      </c>
      <c r="X197" s="43">
        <v>0</v>
      </c>
      <c r="Y197" s="43">
        <v>243</v>
      </c>
      <c r="Z197" s="43">
        <v>0</v>
      </c>
      <c r="AA197" s="44">
        <v>379</v>
      </c>
    </row>
    <row r="198" spans="1:27" ht="47.25" x14ac:dyDescent="0.25">
      <c r="A198" s="41">
        <v>184</v>
      </c>
      <c r="B198" s="40" t="s">
        <v>237</v>
      </c>
      <c r="C198" s="41" t="s">
        <v>238</v>
      </c>
      <c r="D198" s="41" t="s">
        <v>89</v>
      </c>
      <c r="E198" s="42">
        <v>69.263999999999996</v>
      </c>
      <c r="F198" s="43">
        <v>0</v>
      </c>
      <c r="G198" s="43">
        <f>Таблица1[[#This Row],[Кабан]]/Таблица1[[#This Row],[Площадь, тыс. га]]</f>
        <v>0</v>
      </c>
      <c r="H198" s="43">
        <v>423</v>
      </c>
      <c r="I198" s="43">
        <v>0</v>
      </c>
      <c r="J198" s="43"/>
      <c r="K198" s="43">
        <v>158</v>
      </c>
      <c r="L198" s="43">
        <v>179</v>
      </c>
      <c r="M198" s="43">
        <v>195</v>
      </c>
      <c r="N198" s="43"/>
      <c r="O198" s="43"/>
      <c r="P198" s="43">
        <v>5</v>
      </c>
      <c r="Q198" s="43">
        <v>23</v>
      </c>
      <c r="R198" s="43"/>
      <c r="S198" s="43">
        <v>0</v>
      </c>
      <c r="T198" s="43">
        <v>0</v>
      </c>
      <c r="U198" s="43">
        <v>370</v>
      </c>
      <c r="V198" s="43">
        <v>0</v>
      </c>
      <c r="W198" s="43">
        <v>0</v>
      </c>
      <c r="X198" s="43">
        <v>0</v>
      </c>
      <c r="Y198" s="43">
        <v>147</v>
      </c>
      <c r="Z198" s="43">
        <v>0</v>
      </c>
      <c r="AA198" s="44">
        <v>479</v>
      </c>
    </row>
    <row r="199" spans="1:27" ht="63" x14ac:dyDescent="0.25">
      <c r="A199" s="41">
        <v>185</v>
      </c>
      <c r="B199" s="40" t="s">
        <v>239</v>
      </c>
      <c r="C199" s="41" t="s">
        <v>240</v>
      </c>
      <c r="D199" s="41" t="s">
        <v>133</v>
      </c>
      <c r="E199" s="42">
        <v>70.53</v>
      </c>
      <c r="F199" s="43">
        <v>0</v>
      </c>
      <c r="G199" s="43">
        <f>Таблица1[[#This Row],[Кабан]]/Таблица1[[#This Row],[Площадь, тыс. га]]</f>
        <v>0</v>
      </c>
      <c r="H199" s="43">
        <v>0</v>
      </c>
      <c r="I199" s="43">
        <v>0</v>
      </c>
      <c r="J199" s="43"/>
      <c r="K199" s="43">
        <v>35</v>
      </c>
      <c r="L199" s="43">
        <v>207</v>
      </c>
      <c r="M199" s="43">
        <v>0</v>
      </c>
      <c r="N199" s="43"/>
      <c r="O199" s="43"/>
      <c r="P199" s="43">
        <v>4</v>
      </c>
      <c r="Q199" s="43">
        <v>22</v>
      </c>
      <c r="R199" s="43"/>
      <c r="S199" s="43">
        <v>6</v>
      </c>
      <c r="T199" s="43">
        <v>0</v>
      </c>
      <c r="U199" s="43">
        <v>284</v>
      </c>
      <c r="V199" s="43">
        <v>0</v>
      </c>
      <c r="W199" s="43">
        <v>0</v>
      </c>
      <c r="X199" s="43">
        <v>0</v>
      </c>
      <c r="Y199" s="43">
        <v>197</v>
      </c>
      <c r="Z199" s="43">
        <v>0</v>
      </c>
      <c r="AA199" s="44">
        <v>380</v>
      </c>
    </row>
    <row r="200" spans="1:27" ht="78.75" x14ac:dyDescent="0.25">
      <c r="A200" s="41">
        <v>186</v>
      </c>
      <c r="B200" s="40" t="s">
        <v>241</v>
      </c>
      <c r="C200" s="41" t="s">
        <v>240</v>
      </c>
      <c r="D200" s="41" t="s">
        <v>132</v>
      </c>
      <c r="E200" s="42">
        <v>55.27</v>
      </c>
      <c r="F200" s="43">
        <v>0</v>
      </c>
      <c r="G200" s="43">
        <f>Таблица1[[#This Row],[Кабан]]/Таблица1[[#This Row],[Площадь, тыс. га]]</f>
        <v>0</v>
      </c>
      <c r="H200" s="43">
        <v>0</v>
      </c>
      <c r="I200" s="43">
        <v>0</v>
      </c>
      <c r="J200" s="43"/>
      <c r="K200" s="43">
        <v>21</v>
      </c>
      <c r="L200" s="43">
        <v>64</v>
      </c>
      <c r="M200" s="43">
        <v>0</v>
      </c>
      <c r="N200" s="43"/>
      <c r="O200" s="43"/>
      <c r="P200" s="43">
        <v>0</v>
      </c>
      <c r="Q200" s="43">
        <v>13</v>
      </c>
      <c r="R200" s="43"/>
      <c r="S200" s="43">
        <v>3</v>
      </c>
      <c r="T200" s="43">
        <v>0</v>
      </c>
      <c r="U200" s="43">
        <v>51</v>
      </c>
      <c r="V200" s="43">
        <v>42</v>
      </c>
      <c r="W200" s="43">
        <v>20</v>
      </c>
      <c r="X200" s="43">
        <v>0</v>
      </c>
      <c r="Y200" s="43">
        <v>123</v>
      </c>
      <c r="Z200" s="43">
        <v>0</v>
      </c>
      <c r="AA200" s="44">
        <v>206</v>
      </c>
    </row>
    <row r="201" spans="1:27" ht="31.5" x14ac:dyDescent="0.25">
      <c r="A201" s="41">
        <v>187</v>
      </c>
      <c r="B201" s="40" t="s">
        <v>242</v>
      </c>
      <c r="C201" s="41" t="s">
        <v>240</v>
      </c>
      <c r="D201" s="41" t="s">
        <v>133</v>
      </c>
      <c r="E201" s="42">
        <v>29.71</v>
      </c>
      <c r="F201" s="43">
        <v>0</v>
      </c>
      <c r="G201" s="43">
        <f>Таблица1[[#This Row],[Кабан]]/Таблица1[[#This Row],[Площадь, тыс. га]]</f>
        <v>0</v>
      </c>
      <c r="H201" s="43">
        <v>0</v>
      </c>
      <c r="I201" s="43">
        <v>0</v>
      </c>
      <c r="J201" s="43"/>
      <c r="K201" s="43">
        <v>0</v>
      </c>
      <c r="L201" s="43">
        <v>14</v>
      </c>
      <c r="M201" s="43">
        <v>0</v>
      </c>
      <c r="N201" s="43"/>
      <c r="O201" s="43"/>
      <c r="P201" s="43">
        <v>0</v>
      </c>
      <c r="Q201" s="43">
        <v>10</v>
      </c>
      <c r="R201" s="43"/>
      <c r="S201" s="43">
        <v>0</v>
      </c>
      <c r="T201" s="43">
        <v>0</v>
      </c>
      <c r="U201" s="43">
        <v>32</v>
      </c>
      <c r="V201" s="43">
        <v>0</v>
      </c>
      <c r="W201" s="43">
        <v>3</v>
      </c>
      <c r="X201" s="43">
        <v>0</v>
      </c>
      <c r="Y201" s="43">
        <v>64</v>
      </c>
      <c r="Z201" s="43">
        <v>0</v>
      </c>
      <c r="AA201" s="44">
        <v>83</v>
      </c>
    </row>
    <row r="202" spans="1:27" ht="31.5" x14ac:dyDescent="0.25">
      <c r="A202" s="41">
        <v>188</v>
      </c>
      <c r="B202" s="40" t="s">
        <v>243</v>
      </c>
      <c r="C202" s="41" t="s">
        <v>240</v>
      </c>
      <c r="D202" s="41" t="s">
        <v>133</v>
      </c>
      <c r="E202" s="42">
        <v>40.78</v>
      </c>
      <c r="F202" s="43">
        <v>0</v>
      </c>
      <c r="G202" s="43">
        <f>Таблица1[[#This Row],[Кабан]]/Таблица1[[#This Row],[Площадь, тыс. га]]</f>
        <v>0</v>
      </c>
      <c r="H202" s="43">
        <v>0</v>
      </c>
      <c r="I202" s="43">
        <v>0</v>
      </c>
      <c r="J202" s="43"/>
      <c r="K202" s="43">
        <v>0</v>
      </c>
      <c r="L202" s="43">
        <v>27</v>
      </c>
      <c r="M202" s="43">
        <v>0</v>
      </c>
      <c r="N202" s="43"/>
      <c r="O202" s="43"/>
      <c r="P202" s="43">
        <v>0</v>
      </c>
      <c r="Q202" s="43">
        <v>8</v>
      </c>
      <c r="R202" s="43"/>
      <c r="S202" s="43">
        <v>0</v>
      </c>
      <c r="T202" s="43">
        <v>0</v>
      </c>
      <c r="U202" s="43">
        <v>47</v>
      </c>
      <c r="V202" s="43">
        <v>28</v>
      </c>
      <c r="W202" s="43">
        <v>15</v>
      </c>
      <c r="X202" s="43">
        <v>0</v>
      </c>
      <c r="Y202" s="43">
        <v>127</v>
      </c>
      <c r="Z202" s="43">
        <v>0</v>
      </c>
      <c r="AA202" s="44">
        <v>177</v>
      </c>
    </row>
    <row r="203" spans="1:27" ht="31.5" x14ac:dyDescent="0.25">
      <c r="A203" s="41">
        <v>189</v>
      </c>
      <c r="B203" s="40" t="s">
        <v>244</v>
      </c>
      <c r="C203" s="41" t="s">
        <v>240</v>
      </c>
      <c r="D203" s="41" t="s">
        <v>132</v>
      </c>
      <c r="E203" s="42">
        <v>12.39</v>
      </c>
      <c r="F203" s="43">
        <v>0</v>
      </c>
      <c r="G203" s="43">
        <f>Таблица1[[#This Row],[Кабан]]/Таблица1[[#This Row],[Площадь, тыс. га]]</f>
        <v>0</v>
      </c>
      <c r="H203" s="43">
        <v>0</v>
      </c>
      <c r="I203" s="43">
        <v>0</v>
      </c>
      <c r="J203" s="43"/>
      <c r="K203" s="43">
        <v>0</v>
      </c>
      <c r="L203" s="43">
        <v>5</v>
      </c>
      <c r="M203" s="43">
        <v>0</v>
      </c>
      <c r="N203" s="43"/>
      <c r="O203" s="43"/>
      <c r="P203" s="43">
        <v>0</v>
      </c>
      <c r="Q203" s="43">
        <v>3</v>
      </c>
      <c r="R203" s="43"/>
      <c r="S203" s="43">
        <v>0</v>
      </c>
      <c r="T203" s="43">
        <v>0</v>
      </c>
      <c r="U203" s="43">
        <v>12</v>
      </c>
      <c r="V203" s="43">
        <v>10</v>
      </c>
      <c r="W203" s="43">
        <v>5</v>
      </c>
      <c r="X203" s="43">
        <v>0</v>
      </c>
      <c r="Y203" s="43">
        <v>30</v>
      </c>
      <c r="Z203" s="43">
        <v>0</v>
      </c>
      <c r="AA203" s="44">
        <v>38</v>
      </c>
    </row>
    <row r="204" spans="1:27" ht="47.25" x14ac:dyDescent="0.25">
      <c r="A204" s="41">
        <v>190</v>
      </c>
      <c r="B204" s="45" t="s">
        <v>245</v>
      </c>
      <c r="C204" s="46" t="s">
        <v>240</v>
      </c>
      <c r="D204" s="41" t="s">
        <v>133</v>
      </c>
      <c r="E204" s="47">
        <v>8.7279999999999998</v>
      </c>
      <c r="F204" s="43">
        <v>0</v>
      </c>
      <c r="G204" s="43">
        <f>Таблица1[[#This Row],[Кабан]]/Таблица1[[#This Row],[Площадь, тыс. га]]</f>
        <v>0</v>
      </c>
      <c r="H204" s="43">
        <v>0</v>
      </c>
      <c r="I204" s="43">
        <v>0</v>
      </c>
      <c r="J204" s="43"/>
      <c r="K204" s="43">
        <v>4</v>
      </c>
      <c r="L204" s="43">
        <v>14</v>
      </c>
      <c r="M204" s="43">
        <v>0</v>
      </c>
      <c r="N204" s="43"/>
      <c r="O204" s="43"/>
      <c r="P204" s="43">
        <v>0</v>
      </c>
      <c r="Q204" s="43">
        <v>3</v>
      </c>
      <c r="R204" s="43"/>
      <c r="S204" s="43">
        <v>0</v>
      </c>
      <c r="T204" s="43">
        <v>0</v>
      </c>
      <c r="U204" s="43">
        <v>14</v>
      </c>
      <c r="V204" s="43">
        <v>2</v>
      </c>
      <c r="W204" s="43">
        <v>2</v>
      </c>
      <c r="X204" s="43">
        <v>0</v>
      </c>
      <c r="Y204" s="43">
        <v>19</v>
      </c>
      <c r="Z204" s="43">
        <v>0</v>
      </c>
      <c r="AA204" s="44">
        <v>46</v>
      </c>
    </row>
    <row r="205" spans="1:27" ht="47.25" x14ac:dyDescent="0.25">
      <c r="A205" s="41">
        <v>191</v>
      </c>
      <c r="B205" s="40" t="s">
        <v>246</v>
      </c>
      <c r="C205" s="41" t="s">
        <v>240</v>
      </c>
      <c r="D205" s="41" t="s">
        <v>132</v>
      </c>
      <c r="E205" s="42">
        <v>56.82</v>
      </c>
      <c r="F205" s="43">
        <v>0</v>
      </c>
      <c r="G205" s="43">
        <f>Таблица1[[#This Row],[Кабан]]/Таблица1[[#This Row],[Площадь, тыс. га]]</f>
        <v>0</v>
      </c>
      <c r="H205" s="43">
        <v>0</v>
      </c>
      <c r="I205" s="43">
        <v>0</v>
      </c>
      <c r="J205" s="43"/>
      <c r="K205" s="43">
        <v>0</v>
      </c>
      <c r="L205" s="43">
        <v>68</v>
      </c>
      <c r="M205" s="43">
        <v>0</v>
      </c>
      <c r="N205" s="43"/>
      <c r="O205" s="43"/>
      <c r="P205" s="43">
        <v>0</v>
      </c>
      <c r="Q205" s="43">
        <v>24</v>
      </c>
      <c r="R205" s="43"/>
      <c r="S205" s="43">
        <v>3</v>
      </c>
      <c r="T205" s="43">
        <v>0</v>
      </c>
      <c r="U205" s="43">
        <v>115</v>
      </c>
      <c r="V205" s="43">
        <v>0</v>
      </c>
      <c r="W205" s="43">
        <v>8</v>
      </c>
      <c r="X205" s="43">
        <v>0</v>
      </c>
      <c r="Y205" s="43">
        <v>160</v>
      </c>
      <c r="Z205" s="43">
        <v>0</v>
      </c>
      <c r="AA205" s="44">
        <v>277</v>
      </c>
    </row>
    <row r="206" spans="1:27" ht="78.75" x14ac:dyDescent="0.25">
      <c r="A206" s="41">
        <v>192</v>
      </c>
      <c r="B206" s="40" t="s">
        <v>247</v>
      </c>
      <c r="C206" s="41" t="s">
        <v>240</v>
      </c>
      <c r="D206" s="41" t="s">
        <v>132</v>
      </c>
      <c r="E206" s="42">
        <v>64.39</v>
      </c>
      <c r="F206" s="43">
        <v>0</v>
      </c>
      <c r="G206" s="43">
        <f>Таблица1[[#This Row],[Кабан]]/Таблица1[[#This Row],[Площадь, тыс. га]]</f>
        <v>0</v>
      </c>
      <c r="H206" s="43">
        <v>0</v>
      </c>
      <c r="I206" s="43">
        <v>0</v>
      </c>
      <c r="J206" s="43"/>
      <c r="K206" s="43">
        <v>69</v>
      </c>
      <c r="L206" s="43">
        <v>243</v>
      </c>
      <c r="M206" s="43">
        <v>0</v>
      </c>
      <c r="N206" s="43"/>
      <c r="O206" s="43"/>
      <c r="P206" s="43">
        <v>0</v>
      </c>
      <c r="Q206" s="43">
        <v>67</v>
      </c>
      <c r="R206" s="43"/>
      <c r="S206" s="43">
        <v>0</v>
      </c>
      <c r="T206" s="43">
        <v>0</v>
      </c>
      <c r="U206" s="43">
        <v>322</v>
      </c>
      <c r="V206" s="43">
        <v>59</v>
      </c>
      <c r="W206" s="43">
        <v>38</v>
      </c>
      <c r="X206" s="43">
        <v>0</v>
      </c>
      <c r="Y206" s="43">
        <v>1120</v>
      </c>
      <c r="Z206" s="43">
        <v>0</v>
      </c>
      <c r="AA206" s="44">
        <v>667</v>
      </c>
    </row>
    <row r="207" spans="1:27" ht="78.75" x14ac:dyDescent="0.25">
      <c r="A207" s="41">
        <v>193</v>
      </c>
      <c r="B207" s="40" t="s">
        <v>248</v>
      </c>
      <c r="C207" s="41" t="s">
        <v>240</v>
      </c>
      <c r="D207" s="41" t="s">
        <v>133</v>
      </c>
      <c r="E207" s="42">
        <v>181.3</v>
      </c>
      <c r="F207" s="43"/>
      <c r="G207" s="43">
        <f>Таблица1[[#This Row],[Кабан]]/Таблица1[[#This Row],[Площадь, тыс. га]]</f>
        <v>0</v>
      </c>
      <c r="H207" s="43"/>
      <c r="I207" s="43"/>
      <c r="J207" s="43"/>
      <c r="K207" s="43">
        <v>68</v>
      </c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4"/>
    </row>
    <row r="208" spans="1:27" ht="47.25" x14ac:dyDescent="0.25">
      <c r="A208" s="41">
        <v>194</v>
      </c>
      <c r="B208" s="45" t="s">
        <v>249</v>
      </c>
      <c r="C208" s="46" t="s">
        <v>250</v>
      </c>
      <c r="D208" s="41" t="s">
        <v>133</v>
      </c>
      <c r="E208" s="47">
        <v>152.07</v>
      </c>
      <c r="F208" s="43">
        <v>0</v>
      </c>
      <c r="G208" s="43">
        <f>Таблица1[[#This Row],[Кабан]]/Таблица1[[#This Row],[Площадь, тыс. га]]</f>
        <v>0</v>
      </c>
      <c r="H208" s="43">
        <v>0</v>
      </c>
      <c r="I208" s="43">
        <v>0</v>
      </c>
      <c r="J208" s="43"/>
      <c r="K208" s="43">
        <v>505</v>
      </c>
      <c r="L208" s="43">
        <v>216</v>
      </c>
      <c r="M208" s="43">
        <v>0</v>
      </c>
      <c r="N208" s="43"/>
      <c r="O208" s="43"/>
      <c r="P208" s="43">
        <v>2</v>
      </c>
      <c r="Q208" s="43">
        <v>109</v>
      </c>
      <c r="R208" s="43"/>
      <c r="S208" s="43">
        <v>0</v>
      </c>
      <c r="T208" s="43">
        <v>0</v>
      </c>
      <c r="U208" s="43">
        <v>85</v>
      </c>
      <c r="V208" s="43">
        <v>0</v>
      </c>
      <c r="W208" s="43">
        <v>20</v>
      </c>
      <c r="X208" s="43">
        <v>0</v>
      </c>
      <c r="Y208" s="43">
        <v>392</v>
      </c>
      <c r="Z208" s="43">
        <v>71</v>
      </c>
      <c r="AA208" s="44">
        <v>205</v>
      </c>
    </row>
    <row r="209" spans="1:27" ht="31.5" x14ac:dyDescent="0.25">
      <c r="A209" s="41">
        <v>195</v>
      </c>
      <c r="B209" s="45" t="s">
        <v>251</v>
      </c>
      <c r="C209" s="46" t="s">
        <v>250</v>
      </c>
      <c r="D209" s="41" t="s">
        <v>133</v>
      </c>
      <c r="E209" s="47">
        <v>95.5</v>
      </c>
      <c r="F209" s="43">
        <v>0</v>
      </c>
      <c r="G209" s="43">
        <f>Таблица1[[#This Row],[Кабан]]/Таблица1[[#This Row],[Площадь, тыс. га]]</f>
        <v>0</v>
      </c>
      <c r="H209" s="43">
        <v>0</v>
      </c>
      <c r="I209" s="43">
        <v>0</v>
      </c>
      <c r="J209" s="43"/>
      <c r="K209" s="43">
        <v>27</v>
      </c>
      <c r="L209" s="43">
        <v>0</v>
      </c>
      <c r="M209" s="43">
        <v>0</v>
      </c>
      <c r="N209" s="43"/>
      <c r="O209" s="43"/>
      <c r="P209" s="43">
        <v>0</v>
      </c>
      <c r="Q209" s="43">
        <v>84</v>
      </c>
      <c r="R209" s="43"/>
      <c r="S209" s="43">
        <v>0</v>
      </c>
      <c r="T209" s="43">
        <v>0</v>
      </c>
      <c r="U209" s="43">
        <v>3</v>
      </c>
      <c r="V209" s="43">
        <v>12</v>
      </c>
      <c r="W209" s="43">
        <v>9</v>
      </c>
      <c r="X209" s="43">
        <v>0</v>
      </c>
      <c r="Y209" s="43">
        <v>83</v>
      </c>
      <c r="Z209" s="43">
        <v>67</v>
      </c>
      <c r="AA209" s="44">
        <v>0</v>
      </c>
    </row>
    <row r="210" spans="1:27" ht="47.25" x14ac:dyDescent="0.25">
      <c r="A210" s="41">
        <v>196</v>
      </c>
      <c r="B210" s="40" t="s">
        <v>252</v>
      </c>
      <c r="C210" s="41" t="s">
        <v>250</v>
      </c>
      <c r="D210" s="41" t="s">
        <v>133</v>
      </c>
      <c r="E210" s="42">
        <v>76.739999999999995</v>
      </c>
      <c r="F210" s="43">
        <v>0</v>
      </c>
      <c r="G210" s="43">
        <f>Таблица1[[#This Row],[Кабан]]/Таблица1[[#This Row],[Площадь, тыс. га]]</f>
        <v>0</v>
      </c>
      <c r="H210" s="43">
        <v>0</v>
      </c>
      <c r="I210" s="43">
        <v>0</v>
      </c>
      <c r="J210" s="43"/>
      <c r="K210" s="43">
        <v>132</v>
      </c>
      <c r="L210" s="43">
        <v>152</v>
      </c>
      <c r="M210" s="43">
        <v>0</v>
      </c>
      <c r="N210" s="43"/>
      <c r="O210" s="43"/>
      <c r="P210" s="43">
        <v>0</v>
      </c>
      <c r="Q210" s="43">
        <v>67</v>
      </c>
      <c r="R210" s="43"/>
      <c r="S210" s="43">
        <v>1</v>
      </c>
      <c r="T210" s="43">
        <v>0</v>
      </c>
      <c r="U210" s="43">
        <v>108</v>
      </c>
      <c r="V210" s="43">
        <v>0</v>
      </c>
      <c r="W210" s="43">
        <v>75</v>
      </c>
      <c r="X210" s="43">
        <v>0</v>
      </c>
      <c r="Y210" s="43">
        <v>279</v>
      </c>
      <c r="Z210" s="43">
        <v>24</v>
      </c>
      <c r="AA210" s="44">
        <v>867</v>
      </c>
    </row>
    <row r="211" spans="1:27" ht="47.25" x14ac:dyDescent="0.25">
      <c r="A211" s="41">
        <v>197</v>
      </c>
      <c r="B211" s="40" t="s">
        <v>253</v>
      </c>
      <c r="C211" s="41" t="s">
        <v>250</v>
      </c>
      <c r="D211" s="41" t="s">
        <v>133</v>
      </c>
      <c r="E211" s="42">
        <v>88.24</v>
      </c>
      <c r="F211" s="43">
        <v>0</v>
      </c>
      <c r="G211" s="43">
        <f>Таблица1[[#This Row],[Кабан]]/Таблица1[[#This Row],[Площадь, тыс. га]]</f>
        <v>0</v>
      </c>
      <c r="H211" s="43">
        <v>0</v>
      </c>
      <c r="I211" s="43">
        <v>0</v>
      </c>
      <c r="J211" s="43"/>
      <c r="K211" s="43">
        <v>200</v>
      </c>
      <c r="L211" s="43">
        <v>0</v>
      </c>
      <c r="M211" s="43">
        <v>0</v>
      </c>
      <c r="N211" s="43"/>
      <c r="O211" s="43"/>
      <c r="P211" s="43">
        <v>0</v>
      </c>
      <c r="Q211" s="43">
        <v>159</v>
      </c>
      <c r="R211" s="43"/>
      <c r="S211" s="43">
        <v>0</v>
      </c>
      <c r="T211" s="43">
        <v>0</v>
      </c>
      <c r="U211" s="43">
        <v>0</v>
      </c>
      <c r="V211" s="43">
        <v>0</v>
      </c>
      <c r="W211" s="43">
        <v>29</v>
      </c>
      <c r="X211" s="43">
        <v>50</v>
      </c>
      <c r="Y211" s="43">
        <v>75</v>
      </c>
      <c r="Z211" s="43">
        <v>141</v>
      </c>
      <c r="AA211" s="44">
        <v>0</v>
      </c>
    </row>
    <row r="212" spans="1:27" ht="31.5" x14ac:dyDescent="0.25">
      <c r="A212" s="41">
        <v>198</v>
      </c>
      <c r="B212" s="40" t="s">
        <v>254</v>
      </c>
      <c r="C212" s="41" t="s">
        <v>255</v>
      </c>
      <c r="D212" s="41" t="s">
        <v>192</v>
      </c>
      <c r="E212" s="42">
        <v>25.744</v>
      </c>
      <c r="F212" s="43">
        <v>0</v>
      </c>
      <c r="G212" s="43">
        <f>Таблица1[[#This Row],[Кабан]]/Таблица1[[#This Row],[Площадь, тыс. га]]</f>
        <v>0</v>
      </c>
      <c r="H212" s="43">
        <v>0</v>
      </c>
      <c r="I212" s="43">
        <v>0</v>
      </c>
      <c r="J212" s="43"/>
      <c r="K212" s="43">
        <v>0</v>
      </c>
      <c r="L212" s="43">
        <v>28</v>
      </c>
      <c r="M212" s="43">
        <v>15</v>
      </c>
      <c r="N212" s="43"/>
      <c r="O212" s="43"/>
      <c r="P212" s="43">
        <v>1</v>
      </c>
      <c r="Q212" s="43">
        <v>7</v>
      </c>
      <c r="R212" s="43"/>
      <c r="S212" s="43">
        <v>1</v>
      </c>
      <c r="T212" s="43">
        <v>0</v>
      </c>
      <c r="U212" s="43">
        <v>38</v>
      </c>
      <c r="V212" s="43">
        <v>0</v>
      </c>
      <c r="W212" s="43">
        <v>23</v>
      </c>
      <c r="X212" s="43">
        <v>0</v>
      </c>
      <c r="Y212" s="43">
        <v>94</v>
      </c>
      <c r="Z212" s="43">
        <v>4</v>
      </c>
      <c r="AA212" s="44">
        <v>203</v>
      </c>
    </row>
    <row r="213" spans="1:27" ht="63" x14ac:dyDescent="0.25">
      <c r="A213" s="41">
        <v>199</v>
      </c>
      <c r="B213" s="40" t="s">
        <v>256</v>
      </c>
      <c r="C213" s="41" t="s">
        <v>255</v>
      </c>
      <c r="D213" s="41" t="s">
        <v>192</v>
      </c>
      <c r="E213" s="42">
        <v>147.81100000000001</v>
      </c>
      <c r="F213" s="43">
        <v>33</v>
      </c>
      <c r="G213" s="43">
        <f>Таблица1[[#This Row],[Кабан]]/Таблица1[[#This Row],[Площадь, тыс. га]]</f>
        <v>0.22325807957459187</v>
      </c>
      <c r="H213" s="43">
        <v>0</v>
      </c>
      <c r="I213" s="43">
        <v>0</v>
      </c>
      <c r="J213" s="43"/>
      <c r="K213" s="43">
        <v>1572</v>
      </c>
      <c r="L213" s="43">
        <v>225</v>
      </c>
      <c r="M213" s="43">
        <v>257</v>
      </c>
      <c r="N213" s="43"/>
      <c r="O213" s="43"/>
      <c r="P213" s="43">
        <v>12</v>
      </c>
      <c r="Q213" s="43">
        <v>67</v>
      </c>
      <c r="R213" s="43"/>
      <c r="S213" s="43">
        <v>0</v>
      </c>
      <c r="T213" s="43">
        <v>0</v>
      </c>
      <c r="U213" s="43">
        <v>49</v>
      </c>
      <c r="V213" s="43">
        <v>0</v>
      </c>
      <c r="W213" s="43">
        <v>16</v>
      </c>
      <c r="X213" s="43">
        <v>0</v>
      </c>
      <c r="Y213" s="43">
        <v>219</v>
      </c>
      <c r="Z213" s="43">
        <v>168</v>
      </c>
      <c r="AA213" s="44">
        <v>274</v>
      </c>
    </row>
    <row r="214" spans="1:27" ht="63" x14ac:dyDescent="0.25">
      <c r="A214" s="41">
        <v>200</v>
      </c>
      <c r="B214" s="40" t="s">
        <v>257</v>
      </c>
      <c r="C214" s="41" t="s">
        <v>255</v>
      </c>
      <c r="D214" s="41" t="s">
        <v>192</v>
      </c>
      <c r="E214" s="42">
        <v>337.30900000000003</v>
      </c>
      <c r="F214" s="43">
        <v>7</v>
      </c>
      <c r="G214" s="43">
        <f>Таблица1[[#This Row],[Кабан]]/Таблица1[[#This Row],[Площадь, тыс. га]]</f>
        <v>2.0752485110091933E-2</v>
      </c>
      <c r="H214" s="43">
        <v>196</v>
      </c>
      <c r="I214" s="43">
        <v>0</v>
      </c>
      <c r="J214" s="43"/>
      <c r="K214" s="43">
        <v>145</v>
      </c>
      <c r="L214" s="43">
        <v>223</v>
      </c>
      <c r="M214" s="43">
        <v>121</v>
      </c>
      <c r="N214" s="43"/>
      <c r="O214" s="43"/>
      <c r="P214" s="43">
        <v>3</v>
      </c>
      <c r="Q214" s="43">
        <v>0</v>
      </c>
      <c r="R214" s="43"/>
      <c r="S214" s="43">
        <v>3</v>
      </c>
      <c r="T214" s="43">
        <v>0</v>
      </c>
      <c r="U214" s="43">
        <v>1197</v>
      </c>
      <c r="V214" s="43">
        <v>0</v>
      </c>
      <c r="W214" s="43">
        <v>78</v>
      </c>
      <c r="X214" s="43">
        <v>0</v>
      </c>
      <c r="Y214" s="43">
        <v>148</v>
      </c>
      <c r="Z214" s="43">
        <v>0</v>
      </c>
      <c r="AA214" s="44">
        <v>624</v>
      </c>
    </row>
    <row r="215" spans="1:27" ht="63" x14ac:dyDescent="0.25">
      <c r="A215" s="41">
        <v>201</v>
      </c>
      <c r="B215" s="40" t="s">
        <v>258</v>
      </c>
      <c r="C215" s="41" t="s">
        <v>255</v>
      </c>
      <c r="D215" s="41" t="s">
        <v>192</v>
      </c>
      <c r="E215" s="42">
        <v>191.97</v>
      </c>
      <c r="F215" s="43">
        <v>80</v>
      </c>
      <c r="G215" s="43">
        <f>Таблица1[[#This Row],[Кабан]]/Таблица1[[#This Row],[Площадь, тыс. га]]</f>
        <v>0.41673178100744906</v>
      </c>
      <c r="H215" s="43">
        <v>110</v>
      </c>
      <c r="I215" s="43">
        <v>0</v>
      </c>
      <c r="J215" s="43"/>
      <c r="K215" s="43">
        <v>1195</v>
      </c>
      <c r="L215" s="43">
        <v>404</v>
      </c>
      <c r="M215" s="43">
        <v>378</v>
      </c>
      <c r="N215" s="43"/>
      <c r="O215" s="43"/>
      <c r="P215" s="43">
        <v>20</v>
      </c>
      <c r="Q215" s="43">
        <v>88</v>
      </c>
      <c r="R215" s="43"/>
      <c r="S215" s="43">
        <v>0</v>
      </c>
      <c r="T215" s="43">
        <v>0</v>
      </c>
      <c r="U215" s="43">
        <v>539</v>
      </c>
      <c r="V215" s="43">
        <v>0</v>
      </c>
      <c r="W215" s="43">
        <v>46</v>
      </c>
      <c r="X215" s="43">
        <v>0</v>
      </c>
      <c r="Y215" s="43">
        <v>504</v>
      </c>
      <c r="Z215" s="43">
        <v>73</v>
      </c>
      <c r="AA215" s="44">
        <v>442</v>
      </c>
    </row>
    <row r="216" spans="1:27" ht="63" x14ac:dyDescent="0.25">
      <c r="A216" s="41">
        <v>202</v>
      </c>
      <c r="B216" s="40" t="s">
        <v>259</v>
      </c>
      <c r="C216" s="41" t="s">
        <v>255</v>
      </c>
      <c r="D216" s="41" t="s">
        <v>192</v>
      </c>
      <c r="E216" s="42">
        <v>35.409999999999997</v>
      </c>
      <c r="F216" s="43">
        <v>0</v>
      </c>
      <c r="G216" s="43">
        <f>Таблица1[[#This Row],[Кабан]]/Таблица1[[#This Row],[Площадь, тыс. га]]</f>
        <v>0</v>
      </c>
      <c r="H216" s="43">
        <v>7</v>
      </c>
      <c r="I216" s="43">
        <v>0</v>
      </c>
      <c r="J216" s="43"/>
      <c r="K216" s="43">
        <v>326</v>
      </c>
      <c r="L216" s="43">
        <v>31</v>
      </c>
      <c r="M216" s="43">
        <v>36</v>
      </c>
      <c r="N216" s="43"/>
      <c r="O216" s="43"/>
      <c r="P216" s="43">
        <v>0</v>
      </c>
      <c r="Q216" s="43">
        <v>12</v>
      </c>
      <c r="R216" s="43"/>
      <c r="S216" s="43">
        <v>1</v>
      </c>
      <c r="T216" s="43">
        <v>0</v>
      </c>
      <c r="U216" s="43">
        <v>57</v>
      </c>
      <c r="V216" s="43">
        <v>0</v>
      </c>
      <c r="W216" s="43">
        <v>3</v>
      </c>
      <c r="X216" s="43">
        <v>0</v>
      </c>
      <c r="Y216" s="43">
        <v>35</v>
      </c>
      <c r="Z216" s="43">
        <v>39</v>
      </c>
      <c r="AA216" s="44">
        <v>41</v>
      </c>
    </row>
    <row r="217" spans="1:27" ht="31.5" x14ac:dyDescent="0.25">
      <c r="A217" s="41">
        <v>203</v>
      </c>
      <c r="B217" s="45" t="s">
        <v>91</v>
      </c>
      <c r="C217" s="46" t="s">
        <v>255</v>
      </c>
      <c r="D217" s="41" t="s">
        <v>192</v>
      </c>
      <c r="E217" s="47">
        <v>86.04</v>
      </c>
      <c r="F217" s="43">
        <v>0</v>
      </c>
      <c r="G217" s="43">
        <f>Таблица1[[#This Row],[Кабан]]/Таблица1[[#This Row],[Площадь, тыс. га]]</f>
        <v>0</v>
      </c>
      <c r="H217" s="43">
        <v>0</v>
      </c>
      <c r="I217" s="43">
        <v>0</v>
      </c>
      <c r="J217" s="43"/>
      <c r="K217" s="43">
        <v>75</v>
      </c>
      <c r="L217" s="43">
        <v>41</v>
      </c>
      <c r="M217" s="43">
        <v>52</v>
      </c>
      <c r="N217" s="43"/>
      <c r="O217" s="43"/>
      <c r="P217" s="43">
        <v>9</v>
      </c>
      <c r="Q217" s="43">
        <v>27</v>
      </c>
      <c r="R217" s="43"/>
      <c r="S217" s="43">
        <v>1</v>
      </c>
      <c r="T217" s="43">
        <v>0</v>
      </c>
      <c r="U217" s="43">
        <v>114</v>
      </c>
      <c r="V217" s="43">
        <v>0</v>
      </c>
      <c r="W217" s="43">
        <v>9</v>
      </c>
      <c r="X217" s="43">
        <v>0</v>
      </c>
      <c r="Y217" s="43">
        <v>194</v>
      </c>
      <c r="Z217" s="43">
        <v>0</v>
      </c>
      <c r="AA217" s="44">
        <v>488</v>
      </c>
    </row>
    <row r="218" spans="1:27" ht="31.5" x14ac:dyDescent="0.25">
      <c r="A218" s="41">
        <v>204</v>
      </c>
      <c r="B218" s="45" t="s">
        <v>120</v>
      </c>
      <c r="C218" s="46" t="s">
        <v>255</v>
      </c>
      <c r="D218" s="41" t="s">
        <v>192</v>
      </c>
      <c r="E218" s="47">
        <v>75.61</v>
      </c>
      <c r="F218" s="43">
        <v>0</v>
      </c>
      <c r="G218" s="43">
        <f>Таблица1[[#This Row],[Кабан]]/Таблица1[[#This Row],[Площадь, тыс. га]]</f>
        <v>0</v>
      </c>
      <c r="H218" s="43">
        <v>0</v>
      </c>
      <c r="I218" s="43">
        <v>0</v>
      </c>
      <c r="J218" s="43"/>
      <c r="K218" s="43">
        <v>63</v>
      </c>
      <c r="L218" s="43">
        <v>29</v>
      </c>
      <c r="M218" s="43">
        <v>36</v>
      </c>
      <c r="N218" s="43"/>
      <c r="O218" s="43"/>
      <c r="P218" s="43">
        <v>6</v>
      </c>
      <c r="Q218" s="43">
        <v>25</v>
      </c>
      <c r="R218" s="43"/>
      <c r="S218" s="43">
        <v>0</v>
      </c>
      <c r="T218" s="43">
        <v>0</v>
      </c>
      <c r="U218" s="43">
        <v>89</v>
      </c>
      <c r="V218" s="43">
        <v>0</v>
      </c>
      <c r="W218" s="43">
        <v>0</v>
      </c>
      <c r="X218" s="43">
        <v>0</v>
      </c>
      <c r="Y218" s="43">
        <v>104</v>
      </c>
      <c r="Z218" s="43">
        <v>0</v>
      </c>
      <c r="AA218" s="44">
        <v>249</v>
      </c>
    </row>
    <row r="219" spans="1:27" ht="47.25" x14ac:dyDescent="0.25">
      <c r="A219" s="41">
        <v>205</v>
      </c>
      <c r="B219" s="40" t="s">
        <v>260</v>
      </c>
      <c r="C219" s="41" t="s">
        <v>255</v>
      </c>
      <c r="D219" s="41" t="s">
        <v>192</v>
      </c>
      <c r="E219" s="42">
        <v>61.555999999999997</v>
      </c>
      <c r="F219" s="43">
        <v>0</v>
      </c>
      <c r="G219" s="43">
        <f>Таблица1[[#This Row],[Кабан]]/Таблица1[[#This Row],[Площадь, тыс. га]]</f>
        <v>0</v>
      </c>
      <c r="H219" s="43">
        <v>509</v>
      </c>
      <c r="I219" s="43">
        <v>0</v>
      </c>
      <c r="J219" s="43"/>
      <c r="K219" s="43">
        <v>537</v>
      </c>
      <c r="L219" s="43">
        <v>278</v>
      </c>
      <c r="M219" s="43">
        <v>275</v>
      </c>
      <c r="N219" s="43"/>
      <c r="O219" s="43"/>
      <c r="P219" s="43">
        <v>7</v>
      </c>
      <c r="Q219" s="43">
        <v>19</v>
      </c>
      <c r="R219" s="43"/>
      <c r="S219" s="43">
        <v>0</v>
      </c>
      <c r="T219" s="43">
        <v>1</v>
      </c>
      <c r="U219" s="43">
        <v>487</v>
      </c>
      <c r="V219" s="43">
        <v>0</v>
      </c>
      <c r="W219" s="43">
        <v>0</v>
      </c>
      <c r="X219" s="43">
        <v>0</v>
      </c>
      <c r="Y219" s="43">
        <v>134</v>
      </c>
      <c r="Z219" s="43">
        <v>0</v>
      </c>
      <c r="AA219" s="44">
        <v>281</v>
      </c>
    </row>
    <row r="220" spans="1:27" ht="31.5" x14ac:dyDescent="0.25">
      <c r="A220" s="41">
        <v>206</v>
      </c>
      <c r="B220" s="45" t="s">
        <v>65</v>
      </c>
      <c r="C220" s="46" t="s">
        <v>261</v>
      </c>
      <c r="D220" s="46" t="s">
        <v>116</v>
      </c>
      <c r="E220" s="47">
        <v>338.8</v>
      </c>
      <c r="F220" s="43">
        <v>0</v>
      </c>
      <c r="G220" s="43">
        <f>Таблица1[[#This Row],[Кабан]]/Таблица1[[#This Row],[Площадь, тыс. га]]</f>
        <v>0</v>
      </c>
      <c r="H220" s="43">
        <v>30</v>
      </c>
      <c r="I220" s="43">
        <v>0</v>
      </c>
      <c r="J220" s="43"/>
      <c r="K220" s="43">
        <v>61</v>
      </c>
      <c r="L220" s="43">
        <v>281</v>
      </c>
      <c r="M220" s="43">
        <v>200</v>
      </c>
      <c r="N220" s="43"/>
      <c r="O220" s="43"/>
      <c r="P220" s="43">
        <v>10</v>
      </c>
      <c r="Q220" s="43">
        <v>257</v>
      </c>
      <c r="R220" s="43"/>
      <c r="S220" s="43">
        <v>30</v>
      </c>
      <c r="T220" s="43">
        <v>3</v>
      </c>
      <c r="U220" s="43">
        <v>813</v>
      </c>
      <c r="V220" s="43">
        <v>288</v>
      </c>
      <c r="W220" s="43">
        <v>0</v>
      </c>
      <c r="X220" s="43">
        <v>0</v>
      </c>
      <c r="Y220" s="43">
        <v>1328</v>
      </c>
      <c r="Z220" s="43">
        <v>0</v>
      </c>
      <c r="AA220" s="44">
        <v>1951</v>
      </c>
    </row>
    <row r="221" spans="1:27" ht="31.5" x14ac:dyDescent="0.25">
      <c r="A221" s="41">
        <v>207</v>
      </c>
      <c r="B221" s="45" t="s">
        <v>262</v>
      </c>
      <c r="C221" s="46" t="s">
        <v>261</v>
      </c>
      <c r="D221" s="46" t="s">
        <v>116</v>
      </c>
      <c r="E221" s="47">
        <v>74.209999999999994</v>
      </c>
      <c r="F221" s="43">
        <v>0</v>
      </c>
      <c r="G221" s="43">
        <f>Таблица1[[#This Row],[Кабан]]/Таблица1[[#This Row],[Площадь, тыс. га]]</f>
        <v>0</v>
      </c>
      <c r="H221" s="43">
        <v>18</v>
      </c>
      <c r="I221" s="43">
        <v>0</v>
      </c>
      <c r="J221" s="43"/>
      <c r="K221" s="43">
        <v>10</v>
      </c>
      <c r="L221" s="43">
        <v>52</v>
      </c>
      <c r="M221" s="43">
        <v>57</v>
      </c>
      <c r="N221" s="43"/>
      <c r="O221" s="43"/>
      <c r="P221" s="43">
        <v>2</v>
      </c>
      <c r="Q221" s="43">
        <v>76</v>
      </c>
      <c r="R221" s="43"/>
      <c r="S221" s="43">
        <v>4</v>
      </c>
      <c r="T221" s="43">
        <v>1</v>
      </c>
      <c r="U221" s="43">
        <v>168</v>
      </c>
      <c r="V221" s="43">
        <v>49</v>
      </c>
      <c r="W221" s="43">
        <v>0</v>
      </c>
      <c r="X221" s="43">
        <v>0</v>
      </c>
      <c r="Y221" s="43">
        <v>286</v>
      </c>
      <c r="Z221" s="43">
        <v>0</v>
      </c>
      <c r="AA221" s="44">
        <v>324</v>
      </c>
    </row>
    <row r="222" spans="1:27" ht="63" x14ac:dyDescent="0.25">
      <c r="A222" s="41">
        <v>208</v>
      </c>
      <c r="B222" s="40" t="s">
        <v>263</v>
      </c>
      <c r="C222" s="41" t="s">
        <v>264</v>
      </c>
      <c r="D222" s="46"/>
      <c r="E222" s="42">
        <v>817.69</v>
      </c>
      <c r="F222" s="43">
        <v>0</v>
      </c>
      <c r="G222" s="43">
        <f>Таблица1[[#This Row],[Кабан]]/Таблица1[[#This Row],[Площадь, тыс. га]]</f>
        <v>0</v>
      </c>
      <c r="H222" s="43">
        <v>0</v>
      </c>
      <c r="I222" s="43">
        <v>0</v>
      </c>
      <c r="J222" s="43"/>
      <c r="K222" s="43">
        <v>0</v>
      </c>
      <c r="L222" s="43">
        <v>883</v>
      </c>
      <c r="M222" s="43">
        <v>793</v>
      </c>
      <c r="N222" s="43"/>
      <c r="O222" s="43"/>
      <c r="P222" s="43">
        <v>49</v>
      </c>
      <c r="Q222" s="43">
        <v>262</v>
      </c>
      <c r="R222" s="43"/>
      <c r="S222" s="43">
        <v>33</v>
      </c>
      <c r="T222" s="43">
        <v>0</v>
      </c>
      <c r="U222" s="43">
        <v>1946</v>
      </c>
      <c r="V222" s="43">
        <v>57</v>
      </c>
      <c r="W222" s="43">
        <v>0</v>
      </c>
      <c r="X222" s="43">
        <v>0</v>
      </c>
      <c r="Y222" s="43">
        <v>2036</v>
      </c>
      <c r="Z222" s="43">
        <v>0</v>
      </c>
      <c r="AA222" s="44">
        <v>9199</v>
      </c>
    </row>
    <row r="223" spans="1:27" ht="63" x14ac:dyDescent="0.25">
      <c r="A223" s="41">
        <v>209</v>
      </c>
      <c r="B223" s="40" t="s">
        <v>265</v>
      </c>
      <c r="C223" s="41" t="s">
        <v>264</v>
      </c>
      <c r="D223" s="46" t="s">
        <v>116</v>
      </c>
      <c r="E223" s="42">
        <v>303</v>
      </c>
      <c r="F223" s="43">
        <v>0</v>
      </c>
      <c r="G223" s="43">
        <f>Таблица1[[#This Row],[Кабан]]/Таблица1[[#This Row],[Площадь, тыс. га]]</f>
        <v>0</v>
      </c>
      <c r="H223" s="43">
        <v>88</v>
      </c>
      <c r="I223" s="43">
        <v>24</v>
      </c>
      <c r="J223" s="43"/>
      <c r="K223" s="43">
        <v>42</v>
      </c>
      <c r="L223" s="43">
        <v>273</v>
      </c>
      <c r="M223" s="43">
        <v>209</v>
      </c>
      <c r="N223" s="43"/>
      <c r="O223" s="43"/>
      <c r="P223" s="43">
        <v>9</v>
      </c>
      <c r="Q223" s="43">
        <v>194</v>
      </c>
      <c r="R223" s="43"/>
      <c r="S223" s="43">
        <v>18</v>
      </c>
      <c r="T223" s="43">
        <v>15</v>
      </c>
      <c r="U223" s="43">
        <v>976</v>
      </c>
      <c r="V223" s="43">
        <v>261</v>
      </c>
      <c r="W223" s="43">
        <v>0</v>
      </c>
      <c r="X223" s="43">
        <v>0</v>
      </c>
      <c r="Y223" s="43">
        <v>994</v>
      </c>
      <c r="Z223" s="43">
        <v>0</v>
      </c>
      <c r="AA223" s="44">
        <v>1024</v>
      </c>
    </row>
    <row r="224" spans="1:27" ht="63" x14ac:dyDescent="0.25">
      <c r="A224" s="41">
        <v>210</v>
      </c>
      <c r="B224" s="40" t="s">
        <v>266</v>
      </c>
      <c r="C224" s="41" t="s">
        <v>264</v>
      </c>
      <c r="D224" s="46" t="s">
        <v>116</v>
      </c>
      <c r="E224" s="42">
        <v>1374.66</v>
      </c>
      <c r="F224" s="43">
        <v>0</v>
      </c>
      <c r="G224" s="43">
        <f>Таблица1[[#This Row],[Кабан]]/Таблица1[[#This Row],[Площадь, тыс. га]]</f>
        <v>0</v>
      </c>
      <c r="H224" s="43">
        <v>330</v>
      </c>
      <c r="I224" s="43">
        <v>151</v>
      </c>
      <c r="J224" s="43"/>
      <c r="K224" s="43">
        <v>179</v>
      </c>
      <c r="L224" s="43">
        <v>1320</v>
      </c>
      <c r="M224" s="43">
        <v>894</v>
      </c>
      <c r="N224" s="43"/>
      <c r="O224" s="43"/>
      <c r="P224" s="43">
        <v>55</v>
      </c>
      <c r="Q224" s="43">
        <v>976</v>
      </c>
      <c r="R224" s="43"/>
      <c r="S224" s="43">
        <v>69</v>
      </c>
      <c r="T224" s="43">
        <v>27</v>
      </c>
      <c r="U224" s="43">
        <v>3959</v>
      </c>
      <c r="V224" s="43">
        <v>770</v>
      </c>
      <c r="W224" s="43">
        <v>0</v>
      </c>
      <c r="X224" s="43">
        <v>0</v>
      </c>
      <c r="Y224" s="43">
        <v>4413</v>
      </c>
      <c r="Z224" s="43">
        <v>0</v>
      </c>
      <c r="AA224" s="44">
        <v>4083</v>
      </c>
    </row>
    <row r="225" spans="1:27" ht="47.25" x14ac:dyDescent="0.25">
      <c r="A225" s="41">
        <v>211</v>
      </c>
      <c r="B225" s="40" t="s">
        <v>267</v>
      </c>
      <c r="C225" s="41" t="s">
        <v>268</v>
      </c>
      <c r="D225" s="41" t="s">
        <v>53</v>
      </c>
      <c r="E225" s="42">
        <v>50</v>
      </c>
      <c r="F225" s="43">
        <v>0</v>
      </c>
      <c r="G225" s="43">
        <f>Таблица1[[#This Row],[Кабан]]/Таблица1[[#This Row],[Площадь, тыс. га]]</f>
        <v>0</v>
      </c>
      <c r="H225" s="43">
        <v>0</v>
      </c>
      <c r="I225" s="43">
        <v>0</v>
      </c>
      <c r="J225" s="43"/>
      <c r="K225" s="43">
        <v>148</v>
      </c>
      <c r="L225" s="43">
        <v>79</v>
      </c>
      <c r="M225" s="43">
        <v>0</v>
      </c>
      <c r="N225" s="43"/>
      <c r="O225" s="43"/>
      <c r="P225" s="43">
        <v>15</v>
      </c>
      <c r="Q225" s="43">
        <v>1</v>
      </c>
      <c r="R225" s="43"/>
      <c r="S225" s="43">
        <v>1</v>
      </c>
      <c r="T225" s="43">
        <v>0</v>
      </c>
      <c r="U225" s="43">
        <v>63</v>
      </c>
      <c r="V225" s="43">
        <v>0</v>
      </c>
      <c r="W225" s="43">
        <v>0</v>
      </c>
      <c r="X225" s="43">
        <v>0</v>
      </c>
      <c r="Y225" s="43">
        <v>51</v>
      </c>
      <c r="Z225" s="43">
        <v>0</v>
      </c>
      <c r="AA225" s="44">
        <v>0</v>
      </c>
    </row>
    <row r="226" spans="1:27" ht="47.25" x14ac:dyDescent="0.25">
      <c r="A226" s="41">
        <v>212</v>
      </c>
      <c r="B226" s="40" t="s">
        <v>269</v>
      </c>
      <c r="C226" s="41" t="s">
        <v>268</v>
      </c>
      <c r="D226" s="41" t="s">
        <v>53</v>
      </c>
      <c r="E226" s="42">
        <v>297.57</v>
      </c>
      <c r="F226" s="43">
        <v>0</v>
      </c>
      <c r="G226" s="43">
        <f>Таблица1[[#This Row],[Кабан]]/Таблица1[[#This Row],[Площадь, тыс. га]]</f>
        <v>0</v>
      </c>
      <c r="H226" s="43">
        <v>0</v>
      </c>
      <c r="I226" s="43">
        <v>0</v>
      </c>
      <c r="J226" s="43"/>
      <c r="K226" s="43">
        <v>616</v>
      </c>
      <c r="L226" s="43">
        <v>496</v>
      </c>
      <c r="M226" s="43">
        <v>276</v>
      </c>
      <c r="N226" s="43"/>
      <c r="O226" s="43"/>
      <c r="P226" s="43">
        <v>27</v>
      </c>
      <c r="Q226" s="43">
        <v>121</v>
      </c>
      <c r="R226" s="43"/>
      <c r="S226" s="43">
        <v>19</v>
      </c>
      <c r="T226" s="43">
        <v>2</v>
      </c>
      <c r="U226" s="43">
        <v>592</v>
      </c>
      <c r="V226" s="43">
        <v>41</v>
      </c>
      <c r="W226" s="43">
        <v>19</v>
      </c>
      <c r="X226" s="43">
        <v>19</v>
      </c>
      <c r="Y226" s="43">
        <v>674</v>
      </c>
      <c r="Z226" s="43">
        <v>0</v>
      </c>
      <c r="AA226" s="44">
        <v>668</v>
      </c>
    </row>
    <row r="227" spans="1:27" ht="47.25" x14ac:dyDescent="0.25">
      <c r="A227" s="41">
        <v>213</v>
      </c>
      <c r="B227" s="40" t="s">
        <v>270</v>
      </c>
      <c r="C227" s="41" t="s">
        <v>268</v>
      </c>
      <c r="D227" s="41" t="s">
        <v>53</v>
      </c>
      <c r="E227" s="42">
        <v>30.82</v>
      </c>
      <c r="F227" s="43">
        <v>0</v>
      </c>
      <c r="G227" s="43">
        <f>Таблица1[[#This Row],[Кабан]]/Таблица1[[#This Row],[Площадь, тыс. га]]</f>
        <v>0</v>
      </c>
      <c r="H227" s="43">
        <v>0</v>
      </c>
      <c r="I227" s="43">
        <v>0</v>
      </c>
      <c r="J227" s="43"/>
      <c r="K227" s="43">
        <v>0</v>
      </c>
      <c r="L227" s="43">
        <v>34</v>
      </c>
      <c r="M227" s="43">
        <v>0</v>
      </c>
      <c r="N227" s="43"/>
      <c r="O227" s="43"/>
      <c r="P227" s="43">
        <v>0</v>
      </c>
      <c r="Q227" s="43">
        <v>3</v>
      </c>
      <c r="R227" s="43"/>
      <c r="S227" s="43">
        <v>0</v>
      </c>
      <c r="T227" s="43">
        <v>0</v>
      </c>
      <c r="U227" s="43">
        <v>25</v>
      </c>
      <c r="V227" s="43">
        <v>0</v>
      </c>
      <c r="W227" s="43">
        <v>2</v>
      </c>
      <c r="X227" s="43">
        <v>0</v>
      </c>
      <c r="Y227" s="43">
        <v>28</v>
      </c>
      <c r="Z227" s="43">
        <v>0</v>
      </c>
      <c r="AA227" s="44">
        <v>150</v>
      </c>
    </row>
    <row r="228" spans="1:27" ht="47.25" x14ac:dyDescent="0.25">
      <c r="A228" s="41">
        <v>214</v>
      </c>
      <c r="B228" s="40" t="s">
        <v>271</v>
      </c>
      <c r="C228" s="41" t="s">
        <v>268</v>
      </c>
      <c r="D228" s="41" t="s">
        <v>53</v>
      </c>
      <c r="E228" s="42">
        <v>68.56</v>
      </c>
      <c r="F228" s="43">
        <v>0</v>
      </c>
      <c r="G228" s="43">
        <f>Таблица1[[#This Row],[Кабан]]/Таблица1[[#This Row],[Площадь, тыс. га]]</f>
        <v>0</v>
      </c>
      <c r="H228" s="43">
        <v>0</v>
      </c>
      <c r="I228" s="43">
        <v>0</v>
      </c>
      <c r="J228" s="43"/>
      <c r="K228" s="43">
        <v>29</v>
      </c>
      <c r="L228" s="43">
        <v>0</v>
      </c>
      <c r="M228" s="43">
        <v>0</v>
      </c>
      <c r="N228" s="43"/>
      <c r="O228" s="43"/>
      <c r="P228" s="43">
        <v>2</v>
      </c>
      <c r="Q228" s="43">
        <v>6</v>
      </c>
      <c r="R228" s="43"/>
      <c r="S228" s="43">
        <v>0</v>
      </c>
      <c r="T228" s="43">
        <v>0</v>
      </c>
      <c r="U228" s="43">
        <v>19</v>
      </c>
      <c r="V228" s="43">
        <v>0</v>
      </c>
      <c r="W228" s="43">
        <v>8</v>
      </c>
      <c r="X228" s="43">
        <v>0</v>
      </c>
      <c r="Y228" s="43">
        <v>52</v>
      </c>
      <c r="Z228" s="43">
        <v>0</v>
      </c>
      <c r="AA228" s="44">
        <v>66</v>
      </c>
    </row>
    <row r="229" spans="1:27" ht="63" x14ac:dyDescent="0.25">
      <c r="A229" s="41">
        <v>215</v>
      </c>
      <c r="B229" s="40" t="s">
        <v>272</v>
      </c>
      <c r="C229" s="41" t="s">
        <v>268</v>
      </c>
      <c r="D229" s="41" t="s">
        <v>53</v>
      </c>
      <c r="E229" s="42">
        <v>60.77</v>
      </c>
      <c r="F229" s="43">
        <v>0</v>
      </c>
      <c r="G229" s="43">
        <f>Таблица1[[#This Row],[Кабан]]/Таблица1[[#This Row],[Площадь, тыс. га]]</f>
        <v>0</v>
      </c>
      <c r="H229" s="43">
        <v>0</v>
      </c>
      <c r="I229" s="43">
        <v>0</v>
      </c>
      <c r="J229" s="43"/>
      <c r="K229" s="43">
        <v>41</v>
      </c>
      <c r="L229" s="43">
        <v>253</v>
      </c>
      <c r="M229" s="43">
        <v>0</v>
      </c>
      <c r="N229" s="43"/>
      <c r="O229" s="43"/>
      <c r="P229" s="43">
        <v>1</v>
      </c>
      <c r="Q229" s="43">
        <v>29</v>
      </c>
      <c r="R229" s="43"/>
      <c r="S229" s="43">
        <v>5</v>
      </c>
      <c r="T229" s="43">
        <v>0</v>
      </c>
      <c r="U229" s="43">
        <v>188</v>
      </c>
      <c r="V229" s="43">
        <v>0</v>
      </c>
      <c r="W229" s="43">
        <v>0</v>
      </c>
      <c r="X229" s="43">
        <v>0</v>
      </c>
      <c r="Y229" s="43">
        <v>167</v>
      </c>
      <c r="Z229" s="43">
        <v>0</v>
      </c>
      <c r="AA229" s="44">
        <v>627</v>
      </c>
    </row>
    <row r="230" spans="1:27" ht="47.25" x14ac:dyDescent="0.25">
      <c r="A230" s="41">
        <v>216</v>
      </c>
      <c r="B230" s="40" t="s">
        <v>273</v>
      </c>
      <c r="C230" s="41" t="s">
        <v>268</v>
      </c>
      <c r="D230" s="41" t="s">
        <v>53</v>
      </c>
      <c r="E230" s="42">
        <v>17.855</v>
      </c>
      <c r="F230" s="43">
        <v>0</v>
      </c>
      <c r="G230" s="43">
        <f>Таблица1[[#This Row],[Кабан]]/Таблица1[[#This Row],[Площадь, тыс. га]]</f>
        <v>0</v>
      </c>
      <c r="H230" s="43">
        <v>0</v>
      </c>
      <c r="I230" s="43">
        <v>0</v>
      </c>
      <c r="J230" s="43"/>
      <c r="K230" s="43">
        <v>107</v>
      </c>
      <c r="L230" s="43">
        <v>42</v>
      </c>
      <c r="M230" s="43">
        <v>83</v>
      </c>
      <c r="N230" s="43"/>
      <c r="O230" s="43"/>
      <c r="P230" s="43">
        <v>2</v>
      </c>
      <c r="Q230" s="43">
        <v>0</v>
      </c>
      <c r="R230" s="43"/>
      <c r="S230" s="43">
        <v>0</v>
      </c>
      <c r="T230" s="43">
        <v>0</v>
      </c>
      <c r="U230" s="43">
        <v>51</v>
      </c>
      <c r="V230" s="43">
        <v>0</v>
      </c>
      <c r="W230" s="43">
        <v>0</v>
      </c>
      <c r="X230" s="43">
        <v>0</v>
      </c>
      <c r="Y230" s="43">
        <v>26</v>
      </c>
      <c r="Z230" s="43">
        <v>0</v>
      </c>
      <c r="AA230" s="44">
        <v>88</v>
      </c>
    </row>
    <row r="231" spans="1:27" ht="31.5" x14ac:dyDescent="0.25">
      <c r="A231" s="41">
        <v>217</v>
      </c>
      <c r="B231" s="40" t="s">
        <v>274</v>
      </c>
      <c r="C231" s="41" t="s">
        <v>275</v>
      </c>
      <c r="D231" s="41" t="s">
        <v>51</v>
      </c>
      <c r="E231" s="42">
        <v>40.052</v>
      </c>
      <c r="F231" s="43">
        <v>0</v>
      </c>
      <c r="G231" s="43">
        <f>Таблица1[[#This Row],[Кабан]]/Таблица1[[#This Row],[Площадь, тыс. га]]</f>
        <v>0</v>
      </c>
      <c r="H231" s="43">
        <v>0</v>
      </c>
      <c r="I231" s="43">
        <v>0</v>
      </c>
      <c r="J231" s="43"/>
      <c r="K231" s="43">
        <v>802</v>
      </c>
      <c r="L231" s="43">
        <v>0</v>
      </c>
      <c r="M231" s="43">
        <v>0</v>
      </c>
      <c r="N231" s="43"/>
      <c r="O231" s="43"/>
      <c r="P231" s="43">
        <v>3</v>
      </c>
      <c r="Q231" s="43">
        <v>18</v>
      </c>
      <c r="R231" s="43"/>
      <c r="S231" s="43">
        <v>0</v>
      </c>
      <c r="T231" s="43">
        <v>0</v>
      </c>
      <c r="U231" s="43">
        <v>4</v>
      </c>
      <c r="V231" s="43">
        <v>12</v>
      </c>
      <c r="W231" s="43">
        <v>0</v>
      </c>
      <c r="X231" s="43">
        <v>13</v>
      </c>
      <c r="Y231" s="43">
        <v>87</v>
      </c>
      <c r="Z231" s="43">
        <v>63</v>
      </c>
      <c r="AA231" s="44">
        <v>0</v>
      </c>
    </row>
    <row r="232" spans="1:27" ht="31.5" x14ac:dyDescent="0.25">
      <c r="A232" s="41">
        <v>218</v>
      </c>
      <c r="B232" s="45" t="s">
        <v>276</v>
      </c>
      <c r="C232" s="46" t="s">
        <v>275</v>
      </c>
      <c r="D232" s="41" t="s">
        <v>51</v>
      </c>
      <c r="E232" s="47">
        <v>125.01</v>
      </c>
      <c r="F232" s="43">
        <v>0</v>
      </c>
      <c r="G232" s="43">
        <f>Таблица1[[#This Row],[Кабан]]/Таблица1[[#This Row],[Площадь, тыс. га]]</f>
        <v>0</v>
      </c>
      <c r="H232" s="43">
        <v>0</v>
      </c>
      <c r="I232" s="43">
        <v>0</v>
      </c>
      <c r="J232" s="43"/>
      <c r="K232" s="43">
        <v>199</v>
      </c>
      <c r="L232" s="43">
        <v>0</v>
      </c>
      <c r="M232" s="43">
        <v>0</v>
      </c>
      <c r="N232" s="43"/>
      <c r="O232" s="43"/>
      <c r="P232" s="43">
        <v>10</v>
      </c>
      <c r="Q232" s="43">
        <v>56</v>
      </c>
      <c r="R232" s="43"/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3">
        <v>21</v>
      </c>
      <c r="Z232" s="43">
        <v>95</v>
      </c>
      <c r="AA232" s="44">
        <v>0</v>
      </c>
    </row>
    <row r="233" spans="1:27" ht="47.25" x14ac:dyDescent="0.25">
      <c r="A233" s="41">
        <v>219</v>
      </c>
      <c r="B233" s="40" t="s">
        <v>277</v>
      </c>
      <c r="C233" s="41" t="s">
        <v>275</v>
      </c>
      <c r="D233" s="41" t="s">
        <v>51</v>
      </c>
      <c r="E233" s="42">
        <v>18.38</v>
      </c>
      <c r="F233" s="43">
        <v>9</v>
      </c>
      <c r="G233" s="43">
        <f>Таблица1[[#This Row],[Кабан]]/Таблица1[[#This Row],[Площадь, тыс. га]]</f>
        <v>0.48966267682263331</v>
      </c>
      <c r="H233" s="43">
        <v>0</v>
      </c>
      <c r="I233" s="43">
        <v>0</v>
      </c>
      <c r="J233" s="43"/>
      <c r="K233" s="43">
        <v>140</v>
      </c>
      <c r="L233" s="43">
        <v>7</v>
      </c>
      <c r="M233" s="43">
        <v>38</v>
      </c>
      <c r="N233" s="43"/>
      <c r="O233" s="43"/>
      <c r="P233" s="43">
        <v>5</v>
      </c>
      <c r="Q233" s="43">
        <v>25</v>
      </c>
      <c r="R233" s="43"/>
      <c r="S233" s="43">
        <v>1</v>
      </c>
      <c r="T233" s="43">
        <v>0</v>
      </c>
      <c r="U233" s="43">
        <v>0</v>
      </c>
      <c r="V233" s="43">
        <v>25</v>
      </c>
      <c r="W233" s="43">
        <v>0</v>
      </c>
      <c r="X233" s="43">
        <v>8</v>
      </c>
      <c r="Y233" s="43">
        <v>81</v>
      </c>
      <c r="Z233" s="43">
        <v>12</v>
      </c>
      <c r="AA233" s="44">
        <v>71</v>
      </c>
    </row>
    <row r="234" spans="1:27" ht="31.5" x14ac:dyDescent="0.25">
      <c r="A234" s="41">
        <v>220</v>
      </c>
      <c r="B234" s="40" t="s">
        <v>278</v>
      </c>
      <c r="C234" s="41" t="s">
        <v>275</v>
      </c>
      <c r="D234" s="41" t="s">
        <v>51</v>
      </c>
      <c r="E234" s="42">
        <v>91.06</v>
      </c>
      <c r="F234" s="43">
        <v>0</v>
      </c>
      <c r="G234" s="43">
        <f>Таблица1[[#This Row],[Кабан]]/Таблица1[[#This Row],[Площадь, тыс. га]]</f>
        <v>0</v>
      </c>
      <c r="H234" s="43">
        <v>0</v>
      </c>
      <c r="I234" s="43">
        <v>0</v>
      </c>
      <c r="J234" s="43"/>
      <c r="K234" s="43">
        <v>653</v>
      </c>
      <c r="L234" s="43">
        <v>0</v>
      </c>
      <c r="M234" s="43">
        <v>144</v>
      </c>
      <c r="N234" s="43"/>
      <c r="O234" s="43"/>
      <c r="P234" s="43">
        <v>1</v>
      </c>
      <c r="Q234" s="43">
        <v>38</v>
      </c>
      <c r="R234" s="43"/>
      <c r="S234" s="43">
        <v>0</v>
      </c>
      <c r="T234" s="43">
        <v>0</v>
      </c>
      <c r="U234" s="43">
        <v>52</v>
      </c>
      <c r="V234" s="43">
        <v>0</v>
      </c>
      <c r="W234" s="43">
        <v>0</v>
      </c>
      <c r="X234" s="43">
        <v>0</v>
      </c>
      <c r="Y234" s="43">
        <v>175</v>
      </c>
      <c r="Z234" s="43">
        <v>9</v>
      </c>
      <c r="AA234" s="44">
        <v>98</v>
      </c>
    </row>
    <row r="235" spans="1:27" ht="31.5" x14ac:dyDescent="0.25">
      <c r="A235" s="41">
        <v>221</v>
      </c>
      <c r="B235" s="40" t="s">
        <v>279</v>
      </c>
      <c r="C235" s="41" t="s">
        <v>280</v>
      </c>
      <c r="D235" s="41" t="s">
        <v>51</v>
      </c>
      <c r="E235" s="42">
        <v>36.808999999999997</v>
      </c>
      <c r="F235" s="43">
        <v>0</v>
      </c>
      <c r="G235" s="43">
        <f>Таблица1[[#This Row],[Кабан]]/Таблица1[[#This Row],[Площадь, тыс. га]]</f>
        <v>0</v>
      </c>
      <c r="H235" s="43">
        <v>32</v>
      </c>
      <c r="I235" s="43">
        <v>0</v>
      </c>
      <c r="J235" s="43"/>
      <c r="K235" s="43">
        <v>29</v>
      </c>
      <c r="L235" s="43">
        <v>0</v>
      </c>
      <c r="M235" s="43">
        <v>62</v>
      </c>
      <c r="N235" s="43"/>
      <c r="O235" s="43"/>
      <c r="P235" s="43">
        <v>6</v>
      </c>
      <c r="Q235" s="43">
        <v>5</v>
      </c>
      <c r="R235" s="43"/>
      <c r="S235" s="43">
        <v>0</v>
      </c>
      <c r="T235" s="43">
        <v>0</v>
      </c>
      <c r="U235" s="43">
        <v>16</v>
      </c>
      <c r="V235" s="43">
        <v>0</v>
      </c>
      <c r="W235" s="43">
        <v>0</v>
      </c>
      <c r="X235" s="43">
        <v>0</v>
      </c>
      <c r="Y235" s="43">
        <v>8</v>
      </c>
      <c r="Z235" s="43">
        <v>0</v>
      </c>
      <c r="AA235" s="44">
        <v>16</v>
      </c>
    </row>
    <row r="236" spans="1:27" ht="47.25" x14ac:dyDescent="0.25">
      <c r="A236" s="41">
        <v>222</v>
      </c>
      <c r="B236" s="40" t="s">
        <v>281</v>
      </c>
      <c r="C236" s="41" t="s">
        <v>280</v>
      </c>
      <c r="D236" s="41" t="s">
        <v>51</v>
      </c>
      <c r="E236" s="42">
        <v>14.85</v>
      </c>
      <c r="F236" s="43">
        <v>0</v>
      </c>
      <c r="G236" s="43">
        <f>Таблица1[[#This Row],[Кабан]]/Таблица1[[#This Row],[Площадь, тыс. га]]</f>
        <v>0</v>
      </c>
      <c r="H236" s="43">
        <v>131</v>
      </c>
      <c r="I236" s="43">
        <v>0</v>
      </c>
      <c r="J236" s="43"/>
      <c r="K236" s="43">
        <v>0</v>
      </c>
      <c r="L236" s="43">
        <v>0</v>
      </c>
      <c r="M236" s="43">
        <v>0</v>
      </c>
      <c r="N236" s="43"/>
      <c r="O236" s="43"/>
      <c r="P236" s="43">
        <v>0</v>
      </c>
      <c r="Q236" s="43">
        <v>0</v>
      </c>
      <c r="R236" s="43"/>
      <c r="S236" s="43">
        <v>0</v>
      </c>
      <c r="T236" s="43">
        <v>0</v>
      </c>
      <c r="U236" s="43">
        <v>204</v>
      </c>
      <c r="V236" s="43">
        <v>0</v>
      </c>
      <c r="W236" s="43">
        <v>20</v>
      </c>
      <c r="X236" s="43">
        <v>0</v>
      </c>
      <c r="Y236" s="43">
        <v>4</v>
      </c>
      <c r="Z236" s="43">
        <v>0</v>
      </c>
      <c r="AA236" s="44">
        <v>567</v>
      </c>
    </row>
    <row r="237" spans="1:27" ht="47.25" x14ac:dyDescent="0.25">
      <c r="A237" s="41">
        <v>223</v>
      </c>
      <c r="B237" s="45" t="s">
        <v>282</v>
      </c>
      <c r="C237" s="46" t="s">
        <v>280</v>
      </c>
      <c r="D237" s="41" t="s">
        <v>51</v>
      </c>
      <c r="E237" s="47">
        <v>331.92399999999998</v>
      </c>
      <c r="F237" s="43">
        <v>0</v>
      </c>
      <c r="G237" s="43">
        <f>Таблица1[[#This Row],[Кабан]]/Таблица1[[#This Row],[Площадь, тыс. га]]</f>
        <v>0</v>
      </c>
      <c r="H237" s="43">
        <v>1618</v>
      </c>
      <c r="I237" s="43">
        <v>0</v>
      </c>
      <c r="J237" s="43"/>
      <c r="K237" s="43">
        <v>0</v>
      </c>
      <c r="L237" s="43">
        <v>191</v>
      </c>
      <c r="M237" s="43">
        <v>212</v>
      </c>
      <c r="N237" s="43"/>
      <c r="O237" s="43"/>
      <c r="P237" s="43">
        <v>0</v>
      </c>
      <c r="Q237" s="43">
        <v>4</v>
      </c>
      <c r="R237" s="43"/>
      <c r="S237" s="43">
        <v>0</v>
      </c>
      <c r="T237" s="43">
        <v>7</v>
      </c>
      <c r="U237" s="43">
        <v>4036</v>
      </c>
      <c r="V237" s="43">
        <v>36</v>
      </c>
      <c r="W237" s="43">
        <v>0</v>
      </c>
      <c r="X237" s="43">
        <v>0</v>
      </c>
      <c r="Y237" s="43">
        <f>57+56</f>
        <v>113</v>
      </c>
      <c r="Z237" s="43">
        <v>0</v>
      </c>
      <c r="AA237" s="44">
        <f>415+2298</f>
        <v>2713</v>
      </c>
    </row>
    <row r="238" spans="1:27" ht="47.25" x14ac:dyDescent="0.25">
      <c r="A238" s="41">
        <v>224</v>
      </c>
      <c r="B238" s="45" t="s">
        <v>283</v>
      </c>
      <c r="C238" s="46" t="s">
        <v>280</v>
      </c>
      <c r="D238" s="41" t="s">
        <v>51</v>
      </c>
      <c r="E238" s="47">
        <v>92.453999999999994</v>
      </c>
      <c r="F238" s="43">
        <v>0</v>
      </c>
      <c r="G238" s="43">
        <f>Таблица1[[#This Row],[Кабан]]/Таблица1[[#This Row],[Площадь, тыс. га]]</f>
        <v>0</v>
      </c>
      <c r="H238" s="43">
        <v>434</v>
      </c>
      <c r="I238" s="43">
        <v>0</v>
      </c>
      <c r="J238" s="43"/>
      <c r="K238" s="43">
        <v>0</v>
      </c>
      <c r="L238" s="43">
        <v>29</v>
      </c>
      <c r="M238" s="43">
        <v>146</v>
      </c>
      <c r="N238" s="43"/>
      <c r="O238" s="43"/>
      <c r="P238" s="43">
        <v>0</v>
      </c>
      <c r="Q238" s="43">
        <v>3</v>
      </c>
      <c r="R238" s="43"/>
      <c r="S238" s="43">
        <v>0</v>
      </c>
      <c r="T238" s="43">
        <v>2</v>
      </c>
      <c r="U238" s="43">
        <v>978</v>
      </c>
      <c r="V238" s="43">
        <v>32</v>
      </c>
      <c r="W238" s="43">
        <v>0</v>
      </c>
      <c r="X238" s="43">
        <v>0</v>
      </c>
      <c r="Y238" s="43">
        <v>18</v>
      </c>
      <c r="Z238" s="43">
        <v>0</v>
      </c>
      <c r="AA238" s="44">
        <v>543</v>
      </c>
    </row>
    <row r="239" spans="1:27" ht="31.5" x14ac:dyDescent="0.25">
      <c r="A239" s="41">
        <v>225</v>
      </c>
      <c r="B239" s="45" t="s">
        <v>91</v>
      </c>
      <c r="C239" s="46" t="s">
        <v>280</v>
      </c>
      <c r="D239" s="41" t="s">
        <v>51</v>
      </c>
      <c r="E239" s="47">
        <v>13.65</v>
      </c>
      <c r="F239" s="43">
        <v>0</v>
      </c>
      <c r="G239" s="43">
        <f>Таблица1[[#This Row],[Кабан]]/Таблица1[[#This Row],[Площадь, тыс. га]]</f>
        <v>0</v>
      </c>
      <c r="H239" s="43">
        <v>1</v>
      </c>
      <c r="I239" s="43">
        <v>0</v>
      </c>
      <c r="J239" s="43"/>
      <c r="K239" s="43">
        <v>0</v>
      </c>
      <c r="L239" s="43">
        <v>1</v>
      </c>
      <c r="M239" s="43">
        <v>5</v>
      </c>
      <c r="N239" s="43"/>
      <c r="O239" s="43"/>
      <c r="P239" s="43">
        <v>0</v>
      </c>
      <c r="Q239" s="43">
        <v>0</v>
      </c>
      <c r="R239" s="43"/>
      <c r="S239" s="43">
        <v>0</v>
      </c>
      <c r="T239" s="43">
        <v>0</v>
      </c>
      <c r="U239" s="43">
        <v>76</v>
      </c>
      <c r="V239" s="43">
        <v>0</v>
      </c>
      <c r="W239" s="43">
        <v>0</v>
      </c>
      <c r="X239" s="43">
        <v>0</v>
      </c>
      <c r="Y239" s="43">
        <v>8</v>
      </c>
      <c r="Z239" s="43">
        <v>0</v>
      </c>
      <c r="AA239" s="44">
        <v>54</v>
      </c>
    </row>
    <row r="240" spans="1:27" ht="31.5" x14ac:dyDescent="0.25">
      <c r="A240" s="41">
        <v>226</v>
      </c>
      <c r="B240" s="45" t="s">
        <v>120</v>
      </c>
      <c r="C240" s="46" t="s">
        <v>280</v>
      </c>
      <c r="D240" s="41" t="s">
        <v>51</v>
      </c>
      <c r="E240" s="47">
        <v>13.33</v>
      </c>
      <c r="F240" s="43">
        <v>0</v>
      </c>
      <c r="G240" s="43">
        <f>Таблица1[[#This Row],[Кабан]]/Таблица1[[#This Row],[Площадь, тыс. га]]</f>
        <v>0</v>
      </c>
      <c r="H240" s="43">
        <v>4</v>
      </c>
      <c r="I240" s="43">
        <v>0</v>
      </c>
      <c r="J240" s="43"/>
      <c r="K240" s="43">
        <v>0</v>
      </c>
      <c r="L240" s="43">
        <v>2</v>
      </c>
      <c r="M240" s="43">
        <v>2</v>
      </c>
      <c r="N240" s="43"/>
      <c r="O240" s="43"/>
      <c r="P240" s="43">
        <v>0</v>
      </c>
      <c r="Q240" s="43">
        <v>0</v>
      </c>
      <c r="R240" s="43"/>
      <c r="S240" s="43">
        <v>0</v>
      </c>
      <c r="T240" s="43">
        <v>0</v>
      </c>
      <c r="U240" s="43">
        <v>75</v>
      </c>
      <c r="V240" s="43">
        <v>0</v>
      </c>
      <c r="W240" s="43">
        <v>0</v>
      </c>
      <c r="X240" s="43">
        <v>0</v>
      </c>
      <c r="Y240" s="43">
        <v>4</v>
      </c>
      <c r="Z240" s="43">
        <v>0</v>
      </c>
      <c r="AA240" s="44">
        <v>22</v>
      </c>
    </row>
    <row r="241" spans="1:27" ht="31.5" x14ac:dyDescent="0.25">
      <c r="A241" s="41">
        <v>227</v>
      </c>
      <c r="B241" s="45" t="s">
        <v>40</v>
      </c>
      <c r="C241" s="46" t="s">
        <v>280</v>
      </c>
      <c r="D241" s="41" t="s">
        <v>51</v>
      </c>
      <c r="E241" s="47">
        <v>44.7</v>
      </c>
      <c r="F241" s="43">
        <v>0</v>
      </c>
      <c r="G241" s="43">
        <f>Таблица1[[#This Row],[Кабан]]/Таблица1[[#This Row],[Площадь, тыс. га]]</f>
        <v>0</v>
      </c>
      <c r="H241" s="43">
        <v>19</v>
      </c>
      <c r="I241" s="43">
        <v>0</v>
      </c>
      <c r="J241" s="43"/>
      <c r="K241" s="43">
        <v>0</v>
      </c>
      <c r="L241" s="43">
        <v>5</v>
      </c>
      <c r="M241" s="43">
        <v>5</v>
      </c>
      <c r="N241" s="43"/>
      <c r="O241" s="43"/>
      <c r="P241" s="43">
        <v>0</v>
      </c>
      <c r="Q241" s="43">
        <v>0</v>
      </c>
      <c r="R241" s="43"/>
      <c r="S241" s="43">
        <v>0</v>
      </c>
      <c r="T241" s="43">
        <v>0</v>
      </c>
      <c r="U241" s="43">
        <v>261</v>
      </c>
      <c r="V241" s="43">
        <v>0</v>
      </c>
      <c r="W241" s="43">
        <v>0</v>
      </c>
      <c r="X241" s="43">
        <v>0</v>
      </c>
      <c r="Y241" s="43">
        <v>10</v>
      </c>
      <c r="Z241" s="43">
        <v>0</v>
      </c>
      <c r="AA241" s="44">
        <v>99</v>
      </c>
    </row>
    <row r="242" spans="1:27" ht="31.5" x14ac:dyDescent="0.25">
      <c r="A242" s="41">
        <v>228</v>
      </c>
      <c r="B242" s="45" t="s">
        <v>67</v>
      </c>
      <c r="C242" s="46" t="s">
        <v>280</v>
      </c>
      <c r="D242" s="41" t="s">
        <v>51</v>
      </c>
      <c r="E242" s="47">
        <v>9.7100000000000009</v>
      </c>
      <c r="F242" s="43">
        <v>0</v>
      </c>
      <c r="G242" s="43">
        <f>Таблица1[[#This Row],[Кабан]]/Таблица1[[#This Row],[Площадь, тыс. га]]</f>
        <v>0</v>
      </c>
      <c r="H242" s="43">
        <v>2</v>
      </c>
      <c r="I242" s="43">
        <v>0</v>
      </c>
      <c r="J242" s="43"/>
      <c r="K242" s="43">
        <v>0</v>
      </c>
      <c r="L242" s="43">
        <v>1</v>
      </c>
      <c r="M242" s="43">
        <v>2</v>
      </c>
      <c r="N242" s="43"/>
      <c r="O242" s="43"/>
      <c r="P242" s="43">
        <v>0</v>
      </c>
      <c r="Q242" s="43">
        <v>0</v>
      </c>
      <c r="R242" s="43"/>
      <c r="S242" s="43">
        <v>0</v>
      </c>
      <c r="T242" s="43">
        <v>0</v>
      </c>
      <c r="U242" s="43">
        <v>63</v>
      </c>
      <c r="V242" s="43">
        <v>0</v>
      </c>
      <c r="W242" s="43">
        <v>0</v>
      </c>
      <c r="X242" s="43">
        <v>0</v>
      </c>
      <c r="Y242" s="43">
        <v>0</v>
      </c>
      <c r="Z242" s="43">
        <v>0</v>
      </c>
      <c r="AA242" s="44">
        <v>21</v>
      </c>
    </row>
    <row r="243" spans="1:27" ht="31.5" x14ac:dyDescent="0.25">
      <c r="A243" s="41">
        <v>229</v>
      </c>
      <c r="B243" s="45" t="s">
        <v>68</v>
      </c>
      <c r="C243" s="46" t="s">
        <v>280</v>
      </c>
      <c r="D243" s="41" t="s">
        <v>51</v>
      </c>
      <c r="E243" s="47">
        <v>35.65</v>
      </c>
      <c r="F243" s="43">
        <v>0</v>
      </c>
      <c r="G243" s="43">
        <f>Таблица1[[#This Row],[Кабан]]/Таблица1[[#This Row],[Площадь, тыс. га]]</f>
        <v>0</v>
      </c>
      <c r="H243" s="43">
        <v>0</v>
      </c>
      <c r="I243" s="43">
        <v>0</v>
      </c>
      <c r="J243" s="43"/>
      <c r="K243" s="43">
        <v>0</v>
      </c>
      <c r="L243" s="43">
        <v>2</v>
      </c>
      <c r="M243" s="43">
        <v>0</v>
      </c>
      <c r="N243" s="43"/>
      <c r="O243" s="43"/>
      <c r="P243" s="43">
        <v>0</v>
      </c>
      <c r="Q243" s="43">
        <v>3</v>
      </c>
      <c r="R243" s="43"/>
      <c r="S243" s="43">
        <v>0</v>
      </c>
      <c r="T243" s="43">
        <v>0</v>
      </c>
      <c r="U243" s="43">
        <v>21</v>
      </c>
      <c r="V243" s="43">
        <v>0</v>
      </c>
      <c r="W243" s="43">
        <v>0</v>
      </c>
      <c r="X243" s="43">
        <v>0</v>
      </c>
      <c r="Y243" s="43">
        <v>44</v>
      </c>
      <c r="Z243" s="43">
        <v>0</v>
      </c>
      <c r="AA243" s="44">
        <v>93</v>
      </c>
    </row>
    <row r="244" spans="1:27" ht="63" x14ac:dyDescent="0.25">
      <c r="A244" s="41">
        <v>230</v>
      </c>
      <c r="B244" s="40" t="s">
        <v>284</v>
      </c>
      <c r="C244" s="41" t="s">
        <v>280</v>
      </c>
      <c r="D244" s="41" t="s">
        <v>51</v>
      </c>
      <c r="E244" s="42">
        <v>1280.32</v>
      </c>
      <c r="F244" s="43">
        <v>0</v>
      </c>
      <c r="G244" s="43">
        <f>Таблица1[[#This Row],[Кабан]]/Таблица1[[#This Row],[Площадь, тыс. га]]</f>
        <v>0</v>
      </c>
      <c r="H244" s="43">
        <v>3603</v>
      </c>
      <c r="I244" s="43">
        <v>0</v>
      </c>
      <c r="J244" s="43"/>
      <c r="K244" s="43">
        <v>1829</v>
      </c>
      <c r="L244" s="43">
        <v>1630</v>
      </c>
      <c r="M244" s="43">
        <v>1558</v>
      </c>
      <c r="N244" s="43"/>
      <c r="O244" s="43"/>
      <c r="P244" s="43">
        <v>32</v>
      </c>
      <c r="Q244" s="43">
        <v>98</v>
      </c>
      <c r="R244" s="43"/>
      <c r="S244" s="43">
        <v>0</v>
      </c>
      <c r="T244" s="43">
        <v>0</v>
      </c>
      <c r="U244" s="43">
        <v>6281</v>
      </c>
      <c r="V244" s="43">
        <v>0</v>
      </c>
      <c r="W244" s="43">
        <v>0</v>
      </c>
      <c r="X244" s="43">
        <v>0</v>
      </c>
      <c r="Y244" s="43">
        <v>435</v>
      </c>
      <c r="Z244" s="43">
        <v>0</v>
      </c>
      <c r="AA244" s="44">
        <v>2560</v>
      </c>
    </row>
    <row r="245" spans="1:27" ht="63" x14ac:dyDescent="0.25">
      <c r="A245" s="41">
        <v>231</v>
      </c>
      <c r="B245" s="40" t="s">
        <v>285</v>
      </c>
      <c r="C245" s="41" t="s">
        <v>280</v>
      </c>
      <c r="D245" s="41" t="s">
        <v>51</v>
      </c>
      <c r="E245" s="47">
        <v>437.8</v>
      </c>
      <c r="F245" s="43">
        <v>0</v>
      </c>
      <c r="G245" s="43">
        <f>Таблица1[[#This Row],[Кабан]]/Таблица1[[#This Row],[Площадь, тыс. га]]</f>
        <v>0</v>
      </c>
      <c r="H245" s="43">
        <v>0</v>
      </c>
      <c r="I245" s="43">
        <v>0</v>
      </c>
      <c r="J245" s="43"/>
      <c r="K245" s="43">
        <v>964</v>
      </c>
      <c r="L245" s="43">
        <v>108</v>
      </c>
      <c r="M245" s="43">
        <v>165</v>
      </c>
      <c r="N245" s="43"/>
      <c r="O245" s="43"/>
      <c r="P245" s="43">
        <v>0</v>
      </c>
      <c r="Q245" s="43">
        <v>85</v>
      </c>
      <c r="R245" s="43"/>
      <c r="S245" s="43">
        <v>0</v>
      </c>
      <c r="T245" s="43">
        <v>0</v>
      </c>
      <c r="U245" s="43">
        <v>167</v>
      </c>
      <c r="V245" s="43">
        <v>0</v>
      </c>
      <c r="W245" s="43">
        <v>0</v>
      </c>
      <c r="X245" s="43">
        <v>0</v>
      </c>
      <c r="Y245" s="43">
        <v>425</v>
      </c>
      <c r="Z245" s="43">
        <v>43</v>
      </c>
      <c r="AA245" s="44">
        <v>0</v>
      </c>
    </row>
    <row r="246" spans="1:27" ht="63" x14ac:dyDescent="0.25">
      <c r="A246" s="41">
        <v>232</v>
      </c>
      <c r="B246" s="40" t="s">
        <v>286</v>
      </c>
      <c r="C246" s="41" t="s">
        <v>287</v>
      </c>
      <c r="D246" s="41" t="s">
        <v>89</v>
      </c>
      <c r="E246" s="42">
        <v>19.318999999999999</v>
      </c>
      <c r="F246" s="43">
        <v>0</v>
      </c>
      <c r="G246" s="43">
        <f>Таблица1[[#This Row],[Кабан]]/Таблица1[[#This Row],[Площадь, тыс. га]]</f>
        <v>0</v>
      </c>
      <c r="H246" s="43">
        <v>28</v>
      </c>
      <c r="I246" s="43">
        <v>0</v>
      </c>
      <c r="J246" s="43"/>
      <c r="K246" s="43">
        <v>265</v>
      </c>
      <c r="L246" s="43">
        <v>35</v>
      </c>
      <c r="M246" s="43">
        <v>65</v>
      </c>
      <c r="N246" s="43"/>
      <c r="O246" s="43"/>
      <c r="P246" s="43">
        <v>8</v>
      </c>
      <c r="Q246" s="43">
        <v>30</v>
      </c>
      <c r="R246" s="43"/>
      <c r="S246" s="43">
        <v>0</v>
      </c>
      <c r="T246" s="43">
        <v>0</v>
      </c>
      <c r="U246" s="43">
        <v>95</v>
      </c>
      <c r="V246" s="43">
        <v>0</v>
      </c>
      <c r="W246" s="43">
        <v>0</v>
      </c>
      <c r="X246" s="43">
        <v>0</v>
      </c>
      <c r="Y246" s="43">
        <v>44</v>
      </c>
      <c r="Z246" s="43">
        <v>0</v>
      </c>
      <c r="AA246" s="44">
        <v>178</v>
      </c>
    </row>
    <row r="247" spans="1:27" ht="63" x14ac:dyDescent="0.25">
      <c r="A247" s="41">
        <v>233</v>
      </c>
      <c r="B247" s="40" t="s">
        <v>288</v>
      </c>
      <c r="C247" s="41" t="s">
        <v>287</v>
      </c>
      <c r="D247" s="41" t="s">
        <v>89</v>
      </c>
      <c r="E247" s="42">
        <v>29.739000000000001</v>
      </c>
      <c r="F247" s="43">
        <v>0</v>
      </c>
      <c r="G247" s="43">
        <f>Таблица1[[#This Row],[Кабан]]/Таблица1[[#This Row],[Площадь, тыс. га]]</f>
        <v>0</v>
      </c>
      <c r="H247" s="43">
        <v>0</v>
      </c>
      <c r="I247" s="43">
        <v>0</v>
      </c>
      <c r="J247" s="43"/>
      <c r="K247" s="43">
        <v>91</v>
      </c>
      <c r="L247" s="43">
        <v>44</v>
      </c>
      <c r="M247" s="43">
        <v>0</v>
      </c>
      <c r="N247" s="43"/>
      <c r="O247" s="43"/>
      <c r="P247" s="43">
        <v>0</v>
      </c>
      <c r="Q247" s="43">
        <v>10</v>
      </c>
      <c r="R247" s="43"/>
      <c r="S247" s="43">
        <v>5</v>
      </c>
      <c r="T247" s="43">
        <v>0</v>
      </c>
      <c r="U247" s="43">
        <v>16</v>
      </c>
      <c r="V247" s="43">
        <v>0</v>
      </c>
      <c r="W247" s="43">
        <v>0</v>
      </c>
      <c r="X247" s="43">
        <v>0</v>
      </c>
      <c r="Y247" s="43">
        <v>71</v>
      </c>
      <c r="Z247" s="43">
        <v>0</v>
      </c>
      <c r="AA247" s="44">
        <v>82</v>
      </c>
    </row>
    <row r="248" spans="1:27" ht="63" x14ac:dyDescent="0.25">
      <c r="A248" s="41">
        <v>234</v>
      </c>
      <c r="B248" s="40" t="s">
        <v>289</v>
      </c>
      <c r="C248" s="41" t="s">
        <v>287</v>
      </c>
      <c r="D248" s="41" t="s">
        <v>89</v>
      </c>
      <c r="E248" s="42">
        <v>109</v>
      </c>
      <c r="F248" s="43">
        <v>0</v>
      </c>
      <c r="G248" s="43">
        <f>Таблица1[[#This Row],[Кабан]]/Таблица1[[#This Row],[Площадь, тыс. га]]</f>
        <v>0</v>
      </c>
      <c r="H248" s="43">
        <v>125</v>
      </c>
      <c r="I248" s="43">
        <v>0</v>
      </c>
      <c r="J248" s="43"/>
      <c r="K248" s="43">
        <v>1264</v>
      </c>
      <c r="L248" s="43">
        <v>84</v>
      </c>
      <c r="M248" s="43">
        <v>193</v>
      </c>
      <c r="N248" s="43"/>
      <c r="O248" s="43"/>
      <c r="P248" s="43">
        <v>8</v>
      </c>
      <c r="Q248" s="43">
        <v>43</v>
      </c>
      <c r="R248" s="43"/>
      <c r="S248" s="43">
        <v>0</v>
      </c>
      <c r="T248" s="43">
        <v>0</v>
      </c>
      <c r="U248" s="43">
        <v>96</v>
      </c>
      <c r="V248" s="43">
        <v>0</v>
      </c>
      <c r="W248" s="43">
        <v>0</v>
      </c>
      <c r="X248" s="43">
        <v>0</v>
      </c>
      <c r="Y248" s="43">
        <v>280</v>
      </c>
      <c r="Z248" s="43">
        <v>0</v>
      </c>
      <c r="AA248" s="44">
        <v>52</v>
      </c>
    </row>
    <row r="249" spans="1:27" ht="31.5" x14ac:dyDescent="0.25">
      <c r="A249" s="41">
        <v>235</v>
      </c>
      <c r="B249" s="45" t="s">
        <v>120</v>
      </c>
      <c r="C249" s="46" t="s">
        <v>287</v>
      </c>
      <c r="D249" s="41" t="s">
        <v>89</v>
      </c>
      <c r="E249" s="47">
        <v>144.89500000000001</v>
      </c>
      <c r="F249" s="43">
        <v>0</v>
      </c>
      <c r="G249" s="43">
        <f>Таблица1[[#This Row],[Кабан]]/Таблица1[[#This Row],[Площадь, тыс. га]]</f>
        <v>0</v>
      </c>
      <c r="H249" s="43">
        <v>0</v>
      </c>
      <c r="I249" s="43">
        <v>0</v>
      </c>
      <c r="J249" s="43"/>
      <c r="K249" s="43">
        <v>423</v>
      </c>
      <c r="L249" s="43">
        <v>20</v>
      </c>
      <c r="M249" s="43">
        <v>52</v>
      </c>
      <c r="N249" s="43"/>
      <c r="O249" s="43"/>
      <c r="P249" s="43">
        <v>4</v>
      </c>
      <c r="Q249" s="43">
        <v>120</v>
      </c>
      <c r="R249" s="43"/>
      <c r="S249" s="43">
        <v>0</v>
      </c>
      <c r="T249" s="43">
        <v>0</v>
      </c>
      <c r="U249" s="43">
        <v>49</v>
      </c>
      <c r="V249" s="43">
        <v>0</v>
      </c>
      <c r="W249" s="43">
        <v>0</v>
      </c>
      <c r="X249" s="43">
        <v>0</v>
      </c>
      <c r="Y249" s="43">
        <v>397</v>
      </c>
      <c r="Z249" s="43">
        <v>0</v>
      </c>
      <c r="AA249" s="44">
        <v>574</v>
      </c>
    </row>
    <row r="250" spans="1:27" ht="47.25" x14ac:dyDescent="0.25">
      <c r="A250" s="41">
        <v>236</v>
      </c>
      <c r="B250" s="45" t="s">
        <v>290</v>
      </c>
      <c r="C250" s="41" t="s">
        <v>287</v>
      </c>
      <c r="D250" s="41" t="s">
        <v>89</v>
      </c>
      <c r="E250" s="47">
        <v>1.0629999999999999</v>
      </c>
      <c r="F250" s="43">
        <v>11</v>
      </c>
      <c r="G250" s="43">
        <f>Таблица1[[#This Row],[Кабан]]/Таблица1[[#This Row],[Площадь, тыс. га]]</f>
        <v>10.348071495766698</v>
      </c>
      <c r="H250" s="43"/>
      <c r="I250" s="43"/>
      <c r="J250" s="43"/>
      <c r="K250" s="43">
        <v>27</v>
      </c>
      <c r="L250" s="43">
        <v>0</v>
      </c>
      <c r="M250" s="43">
        <v>0</v>
      </c>
      <c r="N250" s="43"/>
      <c r="O250" s="43"/>
      <c r="P250" s="43">
        <v>0</v>
      </c>
      <c r="Q250" s="43">
        <v>16</v>
      </c>
      <c r="R250" s="43"/>
      <c r="S250" s="43"/>
      <c r="T250" s="43"/>
      <c r="U250" s="43"/>
      <c r="V250" s="43"/>
      <c r="W250" s="43"/>
      <c r="X250" s="43"/>
      <c r="Y250" s="43">
        <v>5</v>
      </c>
      <c r="Z250" s="43"/>
      <c r="AA250" s="44"/>
    </row>
    <row r="251" spans="1:27" ht="63" x14ac:dyDescent="0.25">
      <c r="A251" s="41">
        <v>237</v>
      </c>
      <c r="B251" s="40" t="s">
        <v>291</v>
      </c>
      <c r="C251" s="41" t="s">
        <v>292</v>
      </c>
      <c r="D251" s="41" t="s">
        <v>89</v>
      </c>
      <c r="E251" s="42">
        <v>245.29</v>
      </c>
      <c r="F251" s="43">
        <v>0</v>
      </c>
      <c r="G251" s="43">
        <f>Таблица1[[#This Row],[Кабан]]/Таблица1[[#This Row],[Площадь, тыс. га]]</f>
        <v>0</v>
      </c>
      <c r="H251" s="43">
        <v>442</v>
      </c>
      <c r="I251" s="43">
        <v>0</v>
      </c>
      <c r="J251" s="43"/>
      <c r="K251" s="43">
        <v>1505</v>
      </c>
      <c r="L251" s="43">
        <v>239</v>
      </c>
      <c r="M251" s="43">
        <v>269</v>
      </c>
      <c r="N251" s="43"/>
      <c r="O251" s="43"/>
      <c r="P251" s="43">
        <v>35</v>
      </c>
      <c r="Q251" s="43">
        <v>45</v>
      </c>
      <c r="R251" s="43"/>
      <c r="S251" s="43">
        <v>9</v>
      </c>
      <c r="T251" s="43">
        <v>0</v>
      </c>
      <c r="U251" s="43">
        <v>361</v>
      </c>
      <c r="V251" s="43">
        <v>0</v>
      </c>
      <c r="W251" s="43">
        <v>35</v>
      </c>
      <c r="X251" s="43">
        <v>0</v>
      </c>
      <c r="Y251" s="43">
        <v>321</v>
      </c>
      <c r="Z251" s="43">
        <v>0</v>
      </c>
      <c r="AA251" s="44">
        <v>1288</v>
      </c>
    </row>
    <row r="252" spans="1:27" ht="47.25" x14ac:dyDescent="0.25">
      <c r="A252" s="41">
        <v>238</v>
      </c>
      <c r="B252" s="40" t="s">
        <v>293</v>
      </c>
      <c r="C252" s="41" t="s">
        <v>294</v>
      </c>
      <c r="D252" s="41" t="s">
        <v>89</v>
      </c>
      <c r="E252" s="42">
        <v>39.6</v>
      </c>
      <c r="F252" s="43">
        <v>0</v>
      </c>
      <c r="G252" s="43">
        <f>Таблица1[[#This Row],[Кабан]]/Таблица1[[#This Row],[Площадь, тыс. га]]</f>
        <v>0</v>
      </c>
      <c r="H252" s="43">
        <v>657</v>
      </c>
      <c r="I252" s="43">
        <v>0</v>
      </c>
      <c r="J252" s="43"/>
      <c r="K252" s="43">
        <v>438</v>
      </c>
      <c r="L252" s="43">
        <v>113</v>
      </c>
      <c r="M252" s="43">
        <v>278</v>
      </c>
      <c r="N252" s="43"/>
      <c r="O252" s="43"/>
      <c r="P252" s="43">
        <v>11</v>
      </c>
      <c r="Q252" s="43">
        <v>31</v>
      </c>
      <c r="R252" s="43"/>
      <c r="S252" s="43">
        <v>2</v>
      </c>
      <c r="T252" s="43">
        <v>0</v>
      </c>
      <c r="U252" s="43">
        <v>264</v>
      </c>
      <c r="V252" s="43">
        <v>41</v>
      </c>
      <c r="W252" s="43">
        <v>9</v>
      </c>
      <c r="X252" s="43">
        <v>0</v>
      </c>
      <c r="Y252" s="43">
        <v>150</v>
      </c>
      <c r="Z252" s="43">
        <v>0</v>
      </c>
      <c r="AA252" s="44">
        <v>636</v>
      </c>
    </row>
    <row r="253" spans="1:27" ht="63" x14ac:dyDescent="0.25">
      <c r="A253" s="41">
        <v>239</v>
      </c>
      <c r="B253" s="45" t="s">
        <v>295</v>
      </c>
      <c r="C253" s="46" t="s">
        <v>296</v>
      </c>
      <c r="D253" s="46" t="s">
        <v>51</v>
      </c>
      <c r="E253" s="47">
        <v>37.049999999999997</v>
      </c>
      <c r="F253" s="43">
        <v>0</v>
      </c>
      <c r="G253" s="43">
        <f>Таблица1[[#This Row],[Кабан]]/Таблица1[[#This Row],[Площадь, тыс. га]]</f>
        <v>0</v>
      </c>
      <c r="H253" s="43">
        <v>0</v>
      </c>
      <c r="I253" s="43">
        <v>0</v>
      </c>
      <c r="J253" s="43"/>
      <c r="K253" s="43">
        <v>315</v>
      </c>
      <c r="L253" s="43">
        <v>0</v>
      </c>
      <c r="M253" s="43">
        <v>0</v>
      </c>
      <c r="N253" s="43"/>
      <c r="O253" s="43"/>
      <c r="P253" s="43">
        <v>0</v>
      </c>
      <c r="Q253" s="43">
        <v>51</v>
      </c>
      <c r="R253" s="43"/>
      <c r="S253" s="43">
        <v>0</v>
      </c>
      <c r="T253" s="43">
        <v>0</v>
      </c>
      <c r="U253" s="43">
        <v>0</v>
      </c>
      <c r="V253" s="43">
        <v>0</v>
      </c>
      <c r="W253" s="43">
        <v>0</v>
      </c>
      <c r="X253" s="43">
        <v>0</v>
      </c>
      <c r="Y253" s="43">
        <v>0</v>
      </c>
      <c r="Z253" s="43">
        <v>65</v>
      </c>
      <c r="AA253" s="44">
        <v>0</v>
      </c>
    </row>
    <row r="254" spans="1:27" ht="31.5" x14ac:dyDescent="0.25">
      <c r="A254" s="41">
        <v>240</v>
      </c>
      <c r="B254" s="45" t="s">
        <v>38</v>
      </c>
      <c r="C254" s="46" t="s">
        <v>296</v>
      </c>
      <c r="D254" s="46" t="s">
        <v>51</v>
      </c>
      <c r="E254" s="47">
        <v>109.8</v>
      </c>
      <c r="F254" s="43">
        <v>3</v>
      </c>
      <c r="G254" s="43">
        <f>Таблица1[[#This Row],[Кабан]]/Таблица1[[#This Row],[Площадь, тыс. га]]</f>
        <v>2.7322404371584699E-2</v>
      </c>
      <c r="H254" s="43">
        <v>0</v>
      </c>
      <c r="I254" s="43">
        <v>0</v>
      </c>
      <c r="J254" s="43"/>
      <c r="K254" s="43">
        <v>391</v>
      </c>
      <c r="L254" s="43">
        <v>0</v>
      </c>
      <c r="M254" s="43">
        <v>0</v>
      </c>
      <c r="N254" s="43"/>
      <c r="O254" s="43"/>
      <c r="P254" s="43">
        <v>0</v>
      </c>
      <c r="Q254" s="43">
        <v>85</v>
      </c>
      <c r="R254" s="43"/>
      <c r="S254" s="43">
        <v>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43">
        <v>177</v>
      </c>
      <c r="Z254" s="43">
        <v>64</v>
      </c>
      <c r="AA254" s="44">
        <v>0</v>
      </c>
    </row>
    <row r="255" spans="1:27" ht="47.25" x14ac:dyDescent="0.25">
      <c r="A255" s="41">
        <v>241</v>
      </c>
      <c r="B255" s="40" t="s">
        <v>297</v>
      </c>
      <c r="C255" s="41" t="s">
        <v>296</v>
      </c>
      <c r="D255" s="46" t="s">
        <v>51</v>
      </c>
      <c r="E255" s="42">
        <v>147.16999999999999</v>
      </c>
      <c r="F255" s="43">
        <v>62</v>
      </c>
      <c r="G255" s="43">
        <f>Таблица1[[#This Row],[Кабан]]/Таблица1[[#This Row],[Площадь, тыс. га]]</f>
        <v>0.42128151117754981</v>
      </c>
      <c r="H255" s="43">
        <v>0</v>
      </c>
      <c r="I255" s="43">
        <v>0</v>
      </c>
      <c r="J255" s="43"/>
      <c r="K255" s="43">
        <v>1294</v>
      </c>
      <c r="L255" s="43">
        <v>0</v>
      </c>
      <c r="M255" s="43">
        <v>0</v>
      </c>
      <c r="N255" s="43"/>
      <c r="O255" s="43"/>
      <c r="P255" s="43">
        <v>3</v>
      </c>
      <c r="Q255" s="43">
        <v>99</v>
      </c>
      <c r="R255" s="43"/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3">
        <v>61</v>
      </c>
      <c r="Z255" s="43">
        <v>188</v>
      </c>
      <c r="AA255" s="44">
        <v>0</v>
      </c>
    </row>
    <row r="256" spans="1:27" ht="15.75" x14ac:dyDescent="0.25">
      <c r="A256" s="41">
        <v>242</v>
      </c>
      <c r="B256" s="40" t="s">
        <v>298</v>
      </c>
      <c r="C256" s="41" t="s">
        <v>299</v>
      </c>
      <c r="D256" s="41"/>
      <c r="E256" s="42">
        <v>53.23</v>
      </c>
      <c r="F256" s="43">
        <v>0</v>
      </c>
      <c r="G256" s="43">
        <f>Таблица1[[#This Row],[Кабан]]/Таблица1[[#This Row],[Площадь, тыс. га]]</f>
        <v>0</v>
      </c>
      <c r="H256" s="43">
        <v>0</v>
      </c>
      <c r="I256" s="43">
        <v>0</v>
      </c>
      <c r="J256" s="43"/>
      <c r="K256" s="43">
        <v>0</v>
      </c>
      <c r="L256" s="43">
        <v>37</v>
      </c>
      <c r="M256" s="43">
        <v>0</v>
      </c>
      <c r="N256" s="43"/>
      <c r="O256" s="43"/>
      <c r="P256" s="43">
        <v>0</v>
      </c>
      <c r="Q256" s="43">
        <v>10</v>
      </c>
      <c r="R256" s="43"/>
      <c r="S256" s="43">
        <v>0</v>
      </c>
      <c r="T256" s="43">
        <v>1</v>
      </c>
      <c r="U256" s="43">
        <v>69</v>
      </c>
      <c r="V256" s="43">
        <v>6</v>
      </c>
      <c r="W256" s="43">
        <v>0</v>
      </c>
      <c r="X256" s="43">
        <v>0</v>
      </c>
      <c r="Y256" s="43">
        <v>143</v>
      </c>
      <c r="Z256" s="43">
        <v>0</v>
      </c>
      <c r="AA256" s="44">
        <v>155</v>
      </c>
    </row>
    <row r="257" spans="1:27" ht="31.5" x14ac:dyDescent="0.25">
      <c r="A257" s="41">
        <v>243</v>
      </c>
      <c r="B257" s="40" t="s">
        <v>300</v>
      </c>
      <c r="C257" s="41" t="s">
        <v>299</v>
      </c>
      <c r="D257" s="41"/>
      <c r="E257" s="42">
        <v>10.662000000000001</v>
      </c>
      <c r="F257" s="43">
        <v>0</v>
      </c>
      <c r="G257" s="43">
        <f>Таблица1[[#This Row],[Кабан]]/Таблица1[[#This Row],[Площадь, тыс. га]]</f>
        <v>0</v>
      </c>
      <c r="H257" s="43">
        <v>0</v>
      </c>
      <c r="I257" s="43">
        <v>0</v>
      </c>
      <c r="J257" s="43"/>
      <c r="K257" s="43">
        <v>0</v>
      </c>
      <c r="L257" s="43">
        <v>2</v>
      </c>
      <c r="M257" s="43">
        <v>0</v>
      </c>
      <c r="N257" s="43"/>
      <c r="O257" s="43"/>
      <c r="P257" s="43">
        <v>0</v>
      </c>
      <c r="Q257" s="43">
        <v>2</v>
      </c>
      <c r="R257" s="43"/>
      <c r="S257" s="43">
        <v>0</v>
      </c>
      <c r="T257" s="43">
        <v>0</v>
      </c>
      <c r="U257" s="43">
        <v>8</v>
      </c>
      <c r="V257" s="43">
        <v>8</v>
      </c>
      <c r="W257" s="43">
        <v>0</v>
      </c>
      <c r="X257" s="43">
        <v>0</v>
      </c>
      <c r="Y257" s="43">
        <v>13</v>
      </c>
      <c r="Z257" s="43">
        <v>0</v>
      </c>
      <c r="AA257" s="44">
        <v>65</v>
      </c>
    </row>
    <row r="258" spans="1:27" ht="15.75" x14ac:dyDescent="0.25">
      <c r="A258" s="41">
        <v>244</v>
      </c>
      <c r="B258" s="40" t="s">
        <v>301</v>
      </c>
      <c r="C258" s="41" t="s">
        <v>299</v>
      </c>
      <c r="D258" s="41"/>
      <c r="E258" s="42">
        <v>108.232</v>
      </c>
      <c r="F258" s="43">
        <v>0</v>
      </c>
      <c r="G258" s="43">
        <f>Таблица1[[#This Row],[Кабан]]/Таблица1[[#This Row],[Площадь, тыс. га]]</f>
        <v>0</v>
      </c>
      <c r="H258" s="43">
        <v>49</v>
      </c>
      <c r="I258" s="43">
        <v>28</v>
      </c>
      <c r="J258" s="43"/>
      <c r="K258" s="43">
        <v>0</v>
      </c>
      <c r="L258" s="43">
        <v>51</v>
      </c>
      <c r="M258" s="43">
        <v>0</v>
      </c>
      <c r="N258" s="43"/>
      <c r="O258" s="43"/>
      <c r="P258" s="43">
        <v>2</v>
      </c>
      <c r="Q258" s="43">
        <v>27</v>
      </c>
      <c r="R258" s="43"/>
      <c r="S258" s="43">
        <v>2</v>
      </c>
      <c r="T258" s="43">
        <v>0</v>
      </c>
      <c r="U258" s="43">
        <v>137</v>
      </c>
      <c r="V258" s="43">
        <v>125</v>
      </c>
      <c r="W258" s="43">
        <v>0</v>
      </c>
      <c r="X258" s="43">
        <v>0</v>
      </c>
      <c r="Y258" s="43">
        <v>250</v>
      </c>
      <c r="Z258" s="43">
        <v>0</v>
      </c>
      <c r="AA258" s="44">
        <v>1148</v>
      </c>
    </row>
    <row r="259" spans="1:27" ht="15.75" x14ac:dyDescent="0.25">
      <c r="A259" s="41">
        <v>245</v>
      </c>
      <c r="B259" s="40" t="s">
        <v>302</v>
      </c>
      <c r="C259" s="41" t="s">
        <v>299</v>
      </c>
      <c r="D259" s="41"/>
      <c r="E259" s="42">
        <v>81.019000000000005</v>
      </c>
      <c r="F259" s="43">
        <v>0</v>
      </c>
      <c r="G259" s="43">
        <f>Таблица1[[#This Row],[Кабан]]/Таблица1[[#This Row],[Площадь, тыс. га]]</f>
        <v>0</v>
      </c>
      <c r="H259" s="43">
        <v>32</v>
      </c>
      <c r="I259" s="43">
        <v>0</v>
      </c>
      <c r="J259" s="43"/>
      <c r="K259" s="43">
        <v>0</v>
      </c>
      <c r="L259" s="43">
        <v>6</v>
      </c>
      <c r="M259" s="43">
        <v>0</v>
      </c>
      <c r="N259" s="43"/>
      <c r="O259" s="43"/>
      <c r="P259" s="43">
        <v>0</v>
      </c>
      <c r="Q259" s="43">
        <v>30</v>
      </c>
      <c r="R259" s="43"/>
      <c r="S259" s="43">
        <v>0</v>
      </c>
      <c r="T259" s="43">
        <v>0</v>
      </c>
      <c r="U259" s="43">
        <v>75</v>
      </c>
      <c r="V259" s="43">
        <v>52</v>
      </c>
      <c r="W259" s="43">
        <v>8</v>
      </c>
      <c r="X259" s="43">
        <v>0</v>
      </c>
      <c r="Y259" s="43">
        <v>183</v>
      </c>
      <c r="Z259" s="43">
        <v>0</v>
      </c>
      <c r="AA259" s="44">
        <v>513</v>
      </c>
    </row>
    <row r="260" spans="1:27" ht="63" x14ac:dyDescent="0.25">
      <c r="A260" s="41">
        <v>246</v>
      </c>
      <c r="B260" s="40" t="s">
        <v>303</v>
      </c>
      <c r="C260" s="41" t="s">
        <v>299</v>
      </c>
      <c r="D260" s="41"/>
      <c r="E260" s="42">
        <v>42.4</v>
      </c>
      <c r="F260" s="43">
        <v>0</v>
      </c>
      <c r="G260" s="43">
        <f>Таблица1[[#This Row],[Кабан]]/Таблица1[[#This Row],[Площадь, тыс. га]]</f>
        <v>0</v>
      </c>
      <c r="H260" s="43">
        <v>128</v>
      </c>
      <c r="I260" s="43">
        <v>17</v>
      </c>
      <c r="J260" s="43"/>
      <c r="K260" s="43">
        <v>0</v>
      </c>
      <c r="L260" s="43">
        <v>68</v>
      </c>
      <c r="M260" s="43">
        <v>0</v>
      </c>
      <c r="N260" s="43"/>
      <c r="O260" s="43"/>
      <c r="P260" s="43">
        <v>0</v>
      </c>
      <c r="Q260" s="43">
        <v>4</v>
      </c>
      <c r="R260" s="43"/>
      <c r="S260" s="43">
        <v>0</v>
      </c>
      <c r="T260" s="43">
        <v>0</v>
      </c>
      <c r="U260" s="43">
        <v>86</v>
      </c>
      <c r="V260" s="43">
        <v>0</v>
      </c>
      <c r="W260" s="43">
        <v>0</v>
      </c>
      <c r="X260" s="43">
        <v>0</v>
      </c>
      <c r="Y260" s="43">
        <v>69</v>
      </c>
      <c r="Z260" s="43">
        <v>0</v>
      </c>
      <c r="AA260" s="44">
        <v>250</v>
      </c>
    </row>
    <row r="261" spans="1:27" ht="63" x14ac:dyDescent="0.25">
      <c r="A261" s="41">
        <v>247</v>
      </c>
      <c r="B261" s="40" t="s">
        <v>304</v>
      </c>
      <c r="C261" s="41" t="s">
        <v>299</v>
      </c>
      <c r="D261" s="41"/>
      <c r="E261" s="42">
        <v>64.7</v>
      </c>
      <c r="F261" s="43">
        <v>0</v>
      </c>
      <c r="G261" s="43">
        <f>Таблица1[[#This Row],[Кабан]]/Таблица1[[#This Row],[Площадь, тыс. га]]</f>
        <v>0</v>
      </c>
      <c r="H261" s="43">
        <v>148</v>
      </c>
      <c r="I261" s="43">
        <v>13</v>
      </c>
      <c r="J261" s="43"/>
      <c r="K261" s="43">
        <v>0</v>
      </c>
      <c r="L261" s="43">
        <v>79</v>
      </c>
      <c r="M261" s="43">
        <v>0</v>
      </c>
      <c r="N261" s="43"/>
      <c r="O261" s="43"/>
      <c r="P261" s="43">
        <v>0</v>
      </c>
      <c r="Q261" s="43">
        <v>3</v>
      </c>
      <c r="R261" s="43"/>
      <c r="S261" s="43">
        <v>0</v>
      </c>
      <c r="T261" s="43">
        <v>1</v>
      </c>
      <c r="U261" s="43">
        <v>102</v>
      </c>
      <c r="V261" s="43">
        <v>0</v>
      </c>
      <c r="W261" s="43">
        <v>0</v>
      </c>
      <c r="X261" s="43">
        <v>0</v>
      </c>
      <c r="Y261" s="43">
        <v>78</v>
      </c>
      <c r="Z261" s="43">
        <v>0</v>
      </c>
      <c r="AA261" s="44">
        <v>303</v>
      </c>
    </row>
    <row r="262" spans="1:27" ht="63" x14ac:dyDescent="0.25">
      <c r="A262" s="41">
        <v>248</v>
      </c>
      <c r="B262" s="40" t="s">
        <v>305</v>
      </c>
      <c r="C262" s="41" t="s">
        <v>299</v>
      </c>
      <c r="D262" s="41"/>
      <c r="E262" s="42">
        <v>22.3</v>
      </c>
      <c r="F262" s="43">
        <v>0</v>
      </c>
      <c r="G262" s="43">
        <f>Таблица1[[#This Row],[Кабан]]/Таблица1[[#This Row],[Площадь, тыс. га]]</f>
        <v>0</v>
      </c>
      <c r="H262" s="43">
        <v>13</v>
      </c>
      <c r="I262" s="43">
        <v>0</v>
      </c>
      <c r="J262" s="43"/>
      <c r="K262" s="43">
        <v>0</v>
      </c>
      <c r="L262" s="43">
        <v>18</v>
      </c>
      <c r="M262" s="43">
        <v>0</v>
      </c>
      <c r="N262" s="43"/>
      <c r="O262" s="43"/>
      <c r="P262" s="43">
        <v>0</v>
      </c>
      <c r="Q262" s="43">
        <v>4</v>
      </c>
      <c r="R262" s="43"/>
      <c r="S262" s="43">
        <v>0</v>
      </c>
      <c r="T262" s="43">
        <v>0</v>
      </c>
      <c r="U262" s="43">
        <v>30</v>
      </c>
      <c r="V262" s="43">
        <v>0</v>
      </c>
      <c r="W262" s="43">
        <v>0</v>
      </c>
      <c r="X262" s="43">
        <v>0</v>
      </c>
      <c r="Y262" s="43">
        <v>21</v>
      </c>
      <c r="Z262" s="43">
        <v>0</v>
      </c>
      <c r="AA262" s="44">
        <v>105</v>
      </c>
    </row>
    <row r="263" spans="1:27" ht="63" x14ac:dyDescent="0.25">
      <c r="A263" s="41">
        <v>249</v>
      </c>
      <c r="B263" s="40" t="s">
        <v>306</v>
      </c>
      <c r="C263" s="41" t="s">
        <v>299</v>
      </c>
      <c r="D263" s="41"/>
      <c r="E263" s="42">
        <v>24.08</v>
      </c>
      <c r="F263" s="43">
        <v>0</v>
      </c>
      <c r="G263" s="43">
        <f>Таблица1[[#This Row],[Кабан]]/Таблица1[[#This Row],[Площадь, тыс. га]]</f>
        <v>0</v>
      </c>
      <c r="H263" s="43">
        <v>5</v>
      </c>
      <c r="I263" s="43">
        <v>0</v>
      </c>
      <c r="J263" s="43"/>
      <c r="K263" s="43">
        <v>0</v>
      </c>
      <c r="L263" s="43">
        <v>26</v>
      </c>
      <c r="M263" s="43">
        <v>0</v>
      </c>
      <c r="N263" s="43"/>
      <c r="O263" s="43"/>
      <c r="P263" s="43">
        <v>0</v>
      </c>
      <c r="Q263" s="43">
        <v>1</v>
      </c>
      <c r="R263" s="43"/>
      <c r="S263" s="43">
        <v>0</v>
      </c>
      <c r="T263" s="43">
        <v>0</v>
      </c>
      <c r="U263" s="43">
        <v>39</v>
      </c>
      <c r="V263" s="43">
        <v>0</v>
      </c>
      <c r="W263" s="43">
        <v>0</v>
      </c>
      <c r="X263" s="43">
        <v>0</v>
      </c>
      <c r="Y263" s="43">
        <v>28</v>
      </c>
      <c r="Z263" s="43">
        <v>0</v>
      </c>
      <c r="AA263" s="44">
        <v>99</v>
      </c>
    </row>
    <row r="264" spans="1:27" ht="31.5" x14ac:dyDescent="0.25">
      <c r="A264" s="41">
        <v>250</v>
      </c>
      <c r="B264" s="45" t="s">
        <v>120</v>
      </c>
      <c r="C264" s="46" t="s">
        <v>299</v>
      </c>
      <c r="D264" s="46"/>
      <c r="E264" s="47">
        <v>61.12</v>
      </c>
      <c r="F264" s="43">
        <v>0</v>
      </c>
      <c r="G264" s="43">
        <f>Таблица1[[#This Row],[Кабан]]/Таблица1[[#This Row],[Площадь, тыс. га]]</f>
        <v>0</v>
      </c>
      <c r="H264" s="43">
        <v>62</v>
      </c>
      <c r="I264" s="43">
        <v>39</v>
      </c>
      <c r="J264" s="43"/>
      <c r="K264" s="43">
        <v>0</v>
      </c>
      <c r="L264" s="43">
        <v>70</v>
      </c>
      <c r="M264" s="43">
        <v>22</v>
      </c>
      <c r="N264" s="43"/>
      <c r="O264" s="43"/>
      <c r="P264" s="43">
        <v>1</v>
      </c>
      <c r="Q264" s="43">
        <v>7</v>
      </c>
      <c r="R264" s="43"/>
      <c r="S264" s="43">
        <v>0</v>
      </c>
      <c r="T264" s="43">
        <v>2</v>
      </c>
      <c r="U264" s="43">
        <v>93</v>
      </c>
      <c r="V264" s="43">
        <v>0</v>
      </c>
      <c r="W264" s="43">
        <v>0</v>
      </c>
      <c r="X264" s="43">
        <v>0</v>
      </c>
      <c r="Y264" s="43">
        <v>78</v>
      </c>
      <c r="Z264" s="43">
        <v>0</v>
      </c>
      <c r="AA264" s="44">
        <v>347</v>
      </c>
    </row>
    <row r="265" spans="1:27" ht="31.5" x14ac:dyDescent="0.25">
      <c r="A265" s="41">
        <v>251</v>
      </c>
      <c r="B265" s="45" t="s">
        <v>307</v>
      </c>
      <c r="C265" s="46" t="s">
        <v>299</v>
      </c>
      <c r="D265" s="46"/>
      <c r="E265" s="47">
        <v>351.63</v>
      </c>
      <c r="F265" s="43">
        <v>0</v>
      </c>
      <c r="G265" s="43">
        <f>Таблица1[[#This Row],[Кабан]]/Таблица1[[#This Row],[Площадь, тыс. га]]</f>
        <v>0</v>
      </c>
      <c r="H265" s="43">
        <v>158</v>
      </c>
      <c r="I265" s="43">
        <v>39</v>
      </c>
      <c r="J265" s="43"/>
      <c r="K265" s="43">
        <v>0</v>
      </c>
      <c r="L265" s="43">
        <v>461</v>
      </c>
      <c r="M265" s="43">
        <v>60</v>
      </c>
      <c r="N265" s="43"/>
      <c r="O265" s="43"/>
      <c r="P265" s="43">
        <v>7</v>
      </c>
      <c r="Q265" s="43">
        <v>56</v>
      </c>
      <c r="R265" s="43"/>
      <c r="S265" s="43">
        <v>0</v>
      </c>
      <c r="T265" s="43">
        <v>0</v>
      </c>
      <c r="U265" s="43">
        <v>545</v>
      </c>
      <c r="V265" s="43">
        <v>0</v>
      </c>
      <c r="W265" s="43">
        <v>0</v>
      </c>
      <c r="X265" s="43">
        <v>0</v>
      </c>
      <c r="Y265" s="43">
        <v>485</v>
      </c>
      <c r="Z265" s="43">
        <v>0</v>
      </c>
      <c r="AA265" s="44">
        <v>2296</v>
      </c>
    </row>
    <row r="266" spans="1:27" ht="47.25" x14ac:dyDescent="0.25">
      <c r="A266" s="41">
        <v>252</v>
      </c>
      <c r="B266" s="40" t="s">
        <v>308</v>
      </c>
      <c r="C266" s="41" t="s">
        <v>299</v>
      </c>
      <c r="D266" s="41"/>
      <c r="E266" s="42">
        <v>10.736000000000001</v>
      </c>
      <c r="F266" s="43">
        <v>0</v>
      </c>
      <c r="G266" s="43">
        <f>Таблица1[[#This Row],[Кабан]]/Таблица1[[#This Row],[Площадь, тыс. га]]</f>
        <v>0</v>
      </c>
      <c r="H266" s="43">
        <v>82</v>
      </c>
      <c r="I266" s="43">
        <v>0</v>
      </c>
      <c r="J266" s="43"/>
      <c r="K266" s="43">
        <v>0</v>
      </c>
      <c r="L266" s="43">
        <v>46</v>
      </c>
      <c r="M266" s="43">
        <v>0</v>
      </c>
      <c r="N266" s="43"/>
      <c r="O266" s="43"/>
      <c r="P266" s="43">
        <v>1</v>
      </c>
      <c r="Q266" s="43">
        <v>14</v>
      </c>
      <c r="R266" s="43"/>
      <c r="S266" s="43">
        <v>2</v>
      </c>
      <c r="T266" s="43">
        <v>1</v>
      </c>
      <c r="U266" s="43">
        <v>51</v>
      </c>
      <c r="V266" s="43">
        <v>21</v>
      </c>
      <c r="W266" s="43">
        <v>0</v>
      </c>
      <c r="X266" s="43">
        <v>0</v>
      </c>
      <c r="Y266" s="43">
        <v>96</v>
      </c>
      <c r="Z266" s="43">
        <v>0</v>
      </c>
      <c r="AA266" s="44">
        <v>283</v>
      </c>
    </row>
    <row r="267" spans="1:27" ht="47.25" x14ac:dyDescent="0.25">
      <c r="A267" s="41">
        <v>253</v>
      </c>
      <c r="B267" s="40" t="s">
        <v>309</v>
      </c>
      <c r="C267" s="41" t="s">
        <v>299</v>
      </c>
      <c r="D267" s="41"/>
      <c r="E267" s="42">
        <v>144.858</v>
      </c>
      <c r="F267" s="43">
        <v>0</v>
      </c>
      <c r="G267" s="43">
        <f>Таблица1[[#This Row],[Кабан]]/Таблица1[[#This Row],[Площадь, тыс. га]]</f>
        <v>0</v>
      </c>
      <c r="H267" s="43">
        <v>113</v>
      </c>
      <c r="I267" s="43">
        <v>0</v>
      </c>
      <c r="J267" s="43"/>
      <c r="K267" s="43">
        <v>0</v>
      </c>
      <c r="L267" s="43">
        <v>145</v>
      </c>
      <c r="M267" s="43">
        <v>0</v>
      </c>
      <c r="N267" s="43"/>
      <c r="O267" s="43"/>
      <c r="P267" s="43">
        <v>3</v>
      </c>
      <c r="Q267" s="43">
        <v>40</v>
      </c>
      <c r="R267" s="43"/>
      <c r="S267" s="43">
        <v>0</v>
      </c>
      <c r="T267" s="43">
        <v>0</v>
      </c>
      <c r="U267" s="43">
        <v>1010</v>
      </c>
      <c r="V267" s="43">
        <v>0</v>
      </c>
      <c r="W267" s="43">
        <v>0</v>
      </c>
      <c r="X267" s="43">
        <v>0</v>
      </c>
      <c r="Y267" s="43">
        <v>145</v>
      </c>
      <c r="Z267" s="43">
        <v>0</v>
      </c>
      <c r="AA267" s="44">
        <v>444</v>
      </c>
    </row>
    <row r="268" spans="1:27" ht="47.25" x14ac:dyDescent="0.25">
      <c r="A268" s="41">
        <v>254</v>
      </c>
      <c r="B268" s="40" t="s">
        <v>310</v>
      </c>
      <c r="C268" s="41" t="s">
        <v>299</v>
      </c>
      <c r="D268" s="41"/>
      <c r="E268" s="42">
        <v>87.748000000000005</v>
      </c>
      <c r="F268" s="43">
        <v>0</v>
      </c>
      <c r="G268" s="43">
        <f>Таблица1[[#This Row],[Кабан]]/Таблица1[[#This Row],[Площадь, тыс. га]]</f>
        <v>0</v>
      </c>
      <c r="H268" s="43">
        <v>151</v>
      </c>
      <c r="I268" s="43">
        <v>0</v>
      </c>
      <c r="J268" s="43"/>
      <c r="K268" s="43">
        <v>0</v>
      </c>
      <c r="L268" s="43">
        <v>85</v>
      </c>
      <c r="M268" s="43">
        <v>0</v>
      </c>
      <c r="N268" s="43"/>
      <c r="O268" s="43"/>
      <c r="P268" s="43">
        <v>2</v>
      </c>
      <c r="Q268" s="43">
        <v>19</v>
      </c>
      <c r="R268" s="43"/>
      <c r="S268" s="43">
        <v>0</v>
      </c>
      <c r="T268" s="43">
        <v>0</v>
      </c>
      <c r="U268" s="43">
        <v>609</v>
      </c>
      <c r="V268" s="43">
        <v>0</v>
      </c>
      <c r="W268" s="43">
        <v>0</v>
      </c>
      <c r="X268" s="43">
        <v>0</v>
      </c>
      <c r="Y268" s="43">
        <v>126</v>
      </c>
      <c r="Z268" s="43">
        <v>0</v>
      </c>
      <c r="AA268" s="44">
        <v>304</v>
      </c>
    </row>
    <row r="269" spans="1:27" ht="47.25" x14ac:dyDescent="0.25">
      <c r="A269" s="41">
        <v>255</v>
      </c>
      <c r="B269" s="40" t="s">
        <v>311</v>
      </c>
      <c r="C269" s="41" t="s">
        <v>299</v>
      </c>
      <c r="D269" s="41"/>
      <c r="E269" s="42">
        <v>148.09200000000001</v>
      </c>
      <c r="F269" s="43">
        <v>0</v>
      </c>
      <c r="G269" s="43">
        <f>Таблица1[[#This Row],[Кабан]]/Таблица1[[#This Row],[Площадь, тыс. га]]</f>
        <v>0</v>
      </c>
      <c r="H269" s="43">
        <v>255</v>
      </c>
      <c r="I269" s="43">
        <v>0</v>
      </c>
      <c r="J269" s="43"/>
      <c r="K269" s="43">
        <v>0</v>
      </c>
      <c r="L269" s="43">
        <v>145</v>
      </c>
      <c r="M269" s="43">
        <v>0</v>
      </c>
      <c r="N269" s="43"/>
      <c r="O269" s="43"/>
      <c r="P269" s="43">
        <v>1</v>
      </c>
      <c r="Q269" s="43">
        <v>38</v>
      </c>
      <c r="R269" s="43"/>
      <c r="S269" s="43">
        <v>0</v>
      </c>
      <c r="T269" s="43">
        <v>0</v>
      </c>
      <c r="U269" s="43">
        <v>1049</v>
      </c>
      <c r="V269" s="43">
        <v>0</v>
      </c>
      <c r="W269" s="43">
        <v>0</v>
      </c>
      <c r="X269" s="43">
        <v>0</v>
      </c>
      <c r="Y269" s="43">
        <v>195</v>
      </c>
      <c r="Z269" s="43">
        <v>0</v>
      </c>
      <c r="AA269" s="44">
        <v>452</v>
      </c>
    </row>
    <row r="270" spans="1:27" ht="47.25" x14ac:dyDescent="0.25">
      <c r="A270" s="41">
        <v>256</v>
      </c>
      <c r="B270" s="40" t="s">
        <v>312</v>
      </c>
      <c r="C270" s="41" t="s">
        <v>299</v>
      </c>
      <c r="D270" s="41"/>
      <c r="E270" s="42">
        <v>76.988</v>
      </c>
      <c r="F270" s="43">
        <v>0</v>
      </c>
      <c r="G270" s="43">
        <f>Таблица1[[#This Row],[Кабан]]/Таблица1[[#This Row],[Площадь, тыс. га]]</f>
        <v>0</v>
      </c>
      <c r="H270" s="43">
        <v>137</v>
      </c>
      <c r="I270" s="43">
        <v>0</v>
      </c>
      <c r="J270" s="43"/>
      <c r="K270" s="43">
        <v>0</v>
      </c>
      <c r="L270" s="43">
        <v>85</v>
      </c>
      <c r="M270" s="43">
        <v>0</v>
      </c>
      <c r="N270" s="43"/>
      <c r="O270" s="43"/>
      <c r="P270" s="43">
        <v>1</v>
      </c>
      <c r="Q270" s="43">
        <v>16</v>
      </c>
      <c r="R270" s="43"/>
      <c r="S270" s="43">
        <v>0</v>
      </c>
      <c r="T270" s="43">
        <v>0</v>
      </c>
      <c r="U270" s="43">
        <v>537</v>
      </c>
      <c r="V270" s="43">
        <v>0</v>
      </c>
      <c r="W270" s="43">
        <v>0</v>
      </c>
      <c r="X270" s="43">
        <v>0</v>
      </c>
      <c r="Y270" s="43">
        <v>95</v>
      </c>
      <c r="Z270" s="43">
        <v>0</v>
      </c>
      <c r="AA270" s="44">
        <v>325</v>
      </c>
    </row>
    <row r="271" spans="1:27" ht="47.25" x14ac:dyDescent="0.25">
      <c r="A271" s="41">
        <v>257</v>
      </c>
      <c r="B271" s="45" t="s">
        <v>313</v>
      </c>
      <c r="C271" s="46" t="s">
        <v>299</v>
      </c>
      <c r="D271" s="46"/>
      <c r="E271" s="47">
        <v>40.343000000000004</v>
      </c>
      <c r="F271" s="43">
        <v>0</v>
      </c>
      <c r="G271" s="43">
        <f>Таблица1[[#This Row],[Кабан]]/Таблица1[[#This Row],[Площадь, тыс. га]]</f>
        <v>0</v>
      </c>
      <c r="H271" s="43">
        <v>46</v>
      </c>
      <c r="I271" s="43">
        <v>0</v>
      </c>
      <c r="J271" s="43"/>
      <c r="K271" s="43">
        <v>0</v>
      </c>
      <c r="L271" s="43">
        <v>73</v>
      </c>
      <c r="M271" s="43">
        <v>0</v>
      </c>
      <c r="N271" s="43"/>
      <c r="O271" s="43"/>
      <c r="P271" s="43">
        <v>7</v>
      </c>
      <c r="Q271" s="43">
        <v>30</v>
      </c>
      <c r="R271" s="43"/>
      <c r="S271" s="43">
        <v>3</v>
      </c>
      <c r="T271" s="43">
        <v>2</v>
      </c>
      <c r="U271" s="43">
        <v>177</v>
      </c>
      <c r="V271" s="43">
        <v>55</v>
      </c>
      <c r="W271" s="43">
        <v>0</v>
      </c>
      <c r="X271" s="43">
        <v>0</v>
      </c>
      <c r="Y271" s="43">
        <v>500</v>
      </c>
      <c r="Z271" s="43">
        <v>0</v>
      </c>
      <c r="AA271" s="44">
        <v>1940</v>
      </c>
    </row>
    <row r="272" spans="1:27" ht="47.25" x14ac:dyDescent="0.25">
      <c r="A272" s="41">
        <v>258</v>
      </c>
      <c r="B272" s="45" t="s">
        <v>314</v>
      </c>
      <c r="C272" s="46" t="s">
        <v>299</v>
      </c>
      <c r="D272" s="46"/>
      <c r="E272" s="47">
        <v>70.197999999999993</v>
      </c>
      <c r="F272" s="43">
        <v>0</v>
      </c>
      <c r="G272" s="43">
        <f>Таблица1[[#This Row],[Кабан]]/Таблица1[[#This Row],[Площадь, тыс. га]]</f>
        <v>0</v>
      </c>
      <c r="H272" s="43">
        <v>152</v>
      </c>
      <c r="I272" s="43">
        <v>0</v>
      </c>
      <c r="J272" s="43"/>
      <c r="K272" s="43">
        <v>0</v>
      </c>
      <c r="L272" s="43">
        <v>119</v>
      </c>
      <c r="M272" s="43">
        <v>0</v>
      </c>
      <c r="N272" s="43"/>
      <c r="O272" s="43"/>
      <c r="P272" s="43"/>
      <c r="Q272" s="43"/>
      <c r="R272" s="43"/>
      <c r="S272" s="43"/>
      <c r="T272" s="43"/>
      <c r="U272" s="43">
        <v>273</v>
      </c>
      <c r="V272" s="43"/>
      <c r="W272" s="43"/>
      <c r="X272" s="43"/>
      <c r="Y272" s="43"/>
      <c r="Z272" s="43"/>
      <c r="AA272" s="44"/>
    </row>
    <row r="273" spans="1:27" ht="63" x14ac:dyDescent="0.25">
      <c r="A273" s="41">
        <v>259</v>
      </c>
      <c r="B273" s="40" t="s">
        <v>315</v>
      </c>
      <c r="C273" s="41" t="s">
        <v>299</v>
      </c>
      <c r="D273" s="41"/>
      <c r="E273" s="42">
        <v>50.83</v>
      </c>
      <c r="F273" s="43">
        <v>0</v>
      </c>
      <c r="G273" s="43">
        <f>Таблица1[[#This Row],[Кабан]]/Таблица1[[#This Row],[Площадь, тыс. га]]</f>
        <v>0</v>
      </c>
      <c r="H273" s="43">
        <v>26</v>
      </c>
      <c r="I273" s="43">
        <v>0</v>
      </c>
      <c r="J273" s="43"/>
      <c r="K273" s="43">
        <v>0</v>
      </c>
      <c r="L273" s="43">
        <v>73</v>
      </c>
      <c r="M273" s="43">
        <v>0</v>
      </c>
      <c r="N273" s="43"/>
      <c r="O273" s="43"/>
      <c r="P273" s="43">
        <v>4</v>
      </c>
      <c r="Q273" s="43">
        <v>0</v>
      </c>
      <c r="R273" s="43"/>
      <c r="S273" s="43">
        <v>0</v>
      </c>
      <c r="T273" s="43">
        <v>3</v>
      </c>
      <c r="U273" s="43">
        <v>89</v>
      </c>
      <c r="V273" s="43">
        <v>97</v>
      </c>
      <c r="W273" s="43">
        <v>0</v>
      </c>
      <c r="X273" s="43">
        <v>0</v>
      </c>
      <c r="Y273" s="43">
        <v>176</v>
      </c>
      <c r="Z273" s="43">
        <v>0</v>
      </c>
      <c r="AA273" s="44">
        <v>318</v>
      </c>
    </row>
    <row r="274" spans="1:27" ht="63" x14ac:dyDescent="0.25">
      <c r="A274" s="41">
        <v>260</v>
      </c>
      <c r="B274" s="45" t="s">
        <v>316</v>
      </c>
      <c r="C274" s="46" t="s">
        <v>299</v>
      </c>
      <c r="D274" s="46"/>
      <c r="E274" s="47">
        <v>131.751</v>
      </c>
      <c r="F274" s="43">
        <v>0</v>
      </c>
      <c r="G274" s="43">
        <f>Таблица1[[#This Row],[Кабан]]/Таблица1[[#This Row],[Площадь, тыс. га]]</f>
        <v>0</v>
      </c>
      <c r="H274" s="43">
        <v>107</v>
      </c>
      <c r="I274" s="43">
        <v>43</v>
      </c>
      <c r="J274" s="43"/>
      <c r="K274" s="43">
        <v>0</v>
      </c>
      <c r="L274" s="43">
        <v>162</v>
      </c>
      <c r="M274" s="43">
        <v>20</v>
      </c>
      <c r="N274" s="43"/>
      <c r="O274" s="43"/>
      <c r="P274" s="43">
        <v>4</v>
      </c>
      <c r="Q274" s="43">
        <v>11</v>
      </c>
      <c r="R274" s="43"/>
      <c r="S274" s="43">
        <v>0</v>
      </c>
      <c r="T274" s="43">
        <v>0</v>
      </c>
      <c r="U274" s="43">
        <v>468</v>
      </c>
      <c r="V274" s="43">
        <v>8</v>
      </c>
      <c r="W274" s="43">
        <v>0</v>
      </c>
      <c r="X274" s="43">
        <v>0</v>
      </c>
      <c r="Y274" s="43">
        <v>144</v>
      </c>
      <c r="Z274" s="43">
        <v>0</v>
      </c>
      <c r="AA274" s="44">
        <v>528</v>
      </c>
    </row>
    <row r="275" spans="1:27" ht="63" x14ac:dyDescent="0.25">
      <c r="A275" s="41">
        <v>261</v>
      </c>
      <c r="B275" s="45" t="s">
        <v>317</v>
      </c>
      <c r="C275" s="46" t="s">
        <v>299</v>
      </c>
      <c r="D275" s="46"/>
      <c r="E275" s="47">
        <v>148.83000000000001</v>
      </c>
      <c r="F275" s="43">
        <v>0</v>
      </c>
      <c r="G275" s="43">
        <f>Таблица1[[#This Row],[Кабан]]/Таблица1[[#This Row],[Площадь, тыс. га]]</f>
        <v>0</v>
      </c>
      <c r="H275" s="43">
        <v>68</v>
      </c>
      <c r="I275" s="43">
        <v>52</v>
      </c>
      <c r="J275" s="43"/>
      <c r="K275" s="43">
        <v>0</v>
      </c>
      <c r="L275" s="43">
        <v>186</v>
      </c>
      <c r="M275" s="43">
        <v>52</v>
      </c>
      <c r="N275" s="43"/>
      <c r="O275" s="43"/>
      <c r="P275" s="43">
        <v>6</v>
      </c>
      <c r="Q275" s="43">
        <v>12</v>
      </c>
      <c r="R275" s="43"/>
      <c r="S275" s="43">
        <v>0</v>
      </c>
      <c r="T275" s="43">
        <v>1</v>
      </c>
      <c r="U275" s="43">
        <v>569</v>
      </c>
      <c r="V275" s="43">
        <v>0</v>
      </c>
      <c r="W275" s="43">
        <v>0</v>
      </c>
      <c r="X275" s="43">
        <v>0</v>
      </c>
      <c r="Y275" s="43">
        <v>100</v>
      </c>
      <c r="Z275" s="43">
        <v>0</v>
      </c>
      <c r="AA275" s="44">
        <v>388</v>
      </c>
    </row>
    <row r="276" spans="1:27" ht="63" x14ac:dyDescent="0.25">
      <c r="A276" s="41">
        <v>262</v>
      </c>
      <c r="B276" s="45" t="s">
        <v>318</v>
      </c>
      <c r="C276" s="46" t="s">
        <v>319</v>
      </c>
      <c r="D276" s="46" t="s">
        <v>53</v>
      </c>
      <c r="E276" s="47">
        <v>235.49199999999999</v>
      </c>
      <c r="F276" s="43">
        <v>0</v>
      </c>
      <c r="G276" s="43">
        <f>Таблица1[[#This Row],[Кабан]]/Таблица1[[#This Row],[Площадь, тыс. га]]</f>
        <v>0</v>
      </c>
      <c r="H276" s="43">
        <v>0</v>
      </c>
      <c r="I276" s="43">
        <v>0</v>
      </c>
      <c r="J276" s="43"/>
      <c r="K276" s="43">
        <v>761</v>
      </c>
      <c r="L276" s="43">
        <v>31</v>
      </c>
      <c r="M276" s="43">
        <v>19</v>
      </c>
      <c r="N276" s="43"/>
      <c r="O276" s="43"/>
      <c r="P276" s="43">
        <v>2</v>
      </c>
      <c r="Q276" s="43">
        <v>61</v>
      </c>
      <c r="R276" s="43"/>
      <c r="S276" s="43">
        <v>2</v>
      </c>
      <c r="T276" s="43">
        <v>0</v>
      </c>
      <c r="U276" s="43">
        <v>45</v>
      </c>
      <c r="V276" s="43">
        <v>179</v>
      </c>
      <c r="W276" s="43">
        <v>179</v>
      </c>
      <c r="X276" s="43">
        <v>0</v>
      </c>
      <c r="Y276" s="43">
        <v>935</v>
      </c>
      <c r="Z276" s="43">
        <v>195</v>
      </c>
      <c r="AA276" s="44">
        <v>0</v>
      </c>
    </row>
    <row r="277" spans="1:27" ht="47.25" x14ac:dyDescent="0.25">
      <c r="A277" s="41">
        <v>263</v>
      </c>
      <c r="B277" s="45" t="s">
        <v>320</v>
      </c>
      <c r="C277" s="46" t="s">
        <v>319</v>
      </c>
      <c r="D277" s="46" t="s">
        <v>53</v>
      </c>
      <c r="E277" s="47">
        <v>20.149999999999999</v>
      </c>
      <c r="F277" s="43">
        <v>0</v>
      </c>
      <c r="G277" s="43">
        <f>Таблица1[[#This Row],[Кабан]]/Таблица1[[#This Row],[Площадь, тыс. га]]</f>
        <v>0</v>
      </c>
      <c r="H277" s="43">
        <v>0</v>
      </c>
      <c r="I277" s="43">
        <v>0</v>
      </c>
      <c r="J277" s="43"/>
      <c r="K277" s="43">
        <v>8</v>
      </c>
      <c r="L277" s="43">
        <v>0</v>
      </c>
      <c r="M277" s="43">
        <v>0</v>
      </c>
      <c r="N277" s="43"/>
      <c r="O277" s="43"/>
      <c r="P277" s="43">
        <v>0</v>
      </c>
      <c r="Q277" s="43">
        <v>7</v>
      </c>
      <c r="R277" s="43"/>
      <c r="S277" s="43">
        <v>0</v>
      </c>
      <c r="T277" s="43">
        <v>0</v>
      </c>
      <c r="U277" s="43">
        <v>2</v>
      </c>
      <c r="V277" s="43">
        <v>6</v>
      </c>
      <c r="W277" s="43">
        <v>5</v>
      </c>
      <c r="X277" s="43">
        <v>0</v>
      </c>
      <c r="Y277" s="43">
        <v>62</v>
      </c>
      <c r="Z277" s="43">
        <v>0</v>
      </c>
      <c r="AA277" s="44">
        <v>62</v>
      </c>
    </row>
    <row r="278" spans="1:27" ht="47.25" x14ac:dyDescent="0.25">
      <c r="A278" s="41">
        <v>264</v>
      </c>
      <c r="B278" s="45" t="s">
        <v>40</v>
      </c>
      <c r="C278" s="46" t="s">
        <v>319</v>
      </c>
      <c r="D278" s="46" t="s">
        <v>53</v>
      </c>
      <c r="E278" s="47">
        <v>83.81</v>
      </c>
      <c r="F278" s="43">
        <v>0</v>
      </c>
      <c r="G278" s="43">
        <f>Таблица1[[#This Row],[Кабан]]/Таблица1[[#This Row],[Площадь, тыс. га]]</f>
        <v>0</v>
      </c>
      <c r="H278" s="43">
        <v>0</v>
      </c>
      <c r="I278" s="43">
        <v>0</v>
      </c>
      <c r="J278" s="43"/>
      <c r="K278" s="43">
        <v>73</v>
      </c>
      <c r="L278" s="43">
        <v>0</v>
      </c>
      <c r="M278" s="43">
        <v>0</v>
      </c>
      <c r="N278" s="43"/>
      <c r="O278" s="43"/>
      <c r="P278" s="43">
        <v>2</v>
      </c>
      <c r="Q278" s="43">
        <v>28</v>
      </c>
      <c r="R278" s="43"/>
      <c r="S278" s="43">
        <v>0</v>
      </c>
      <c r="T278" s="43">
        <v>0</v>
      </c>
      <c r="U278" s="43">
        <v>0</v>
      </c>
      <c r="V278" s="43">
        <v>6</v>
      </c>
      <c r="W278" s="43">
        <v>0</v>
      </c>
      <c r="X278" s="43">
        <v>0</v>
      </c>
      <c r="Y278" s="43">
        <v>111</v>
      </c>
      <c r="Z278" s="43">
        <v>16</v>
      </c>
      <c r="AA278" s="44">
        <v>0</v>
      </c>
    </row>
    <row r="279" spans="1:27" ht="47.25" x14ac:dyDescent="0.25">
      <c r="A279" s="41">
        <v>265</v>
      </c>
      <c r="B279" s="40" t="s">
        <v>321</v>
      </c>
      <c r="C279" s="41" t="s">
        <v>322</v>
      </c>
      <c r="D279" s="46" t="s">
        <v>53</v>
      </c>
      <c r="E279" s="42">
        <v>27.4</v>
      </c>
      <c r="F279" s="43">
        <v>0</v>
      </c>
      <c r="G279" s="43">
        <f>Таблица1[[#This Row],[Кабан]]/Таблица1[[#This Row],[Площадь, тыс. га]]</f>
        <v>0</v>
      </c>
      <c r="H279" s="43">
        <v>0</v>
      </c>
      <c r="I279" s="43">
        <v>0</v>
      </c>
      <c r="J279" s="43"/>
      <c r="K279" s="43">
        <v>494</v>
      </c>
      <c r="L279" s="43">
        <v>15</v>
      </c>
      <c r="M279" s="43">
        <v>0</v>
      </c>
      <c r="N279" s="43"/>
      <c r="O279" s="43"/>
      <c r="P279" s="43">
        <v>0</v>
      </c>
      <c r="Q279" s="43">
        <v>8</v>
      </c>
      <c r="R279" s="43"/>
      <c r="S279" s="43">
        <v>1</v>
      </c>
      <c r="T279" s="43">
        <v>0</v>
      </c>
      <c r="U279" s="43">
        <v>0</v>
      </c>
      <c r="V279" s="43">
        <v>0</v>
      </c>
      <c r="W279" s="43">
        <v>5</v>
      </c>
      <c r="X279" s="43">
        <v>6</v>
      </c>
      <c r="Y279" s="43">
        <v>100</v>
      </c>
      <c r="Z279" s="43">
        <v>10</v>
      </c>
      <c r="AA279" s="44">
        <v>0</v>
      </c>
    </row>
    <row r="280" spans="1:27" ht="63" x14ac:dyDescent="0.25">
      <c r="A280" s="41">
        <v>266</v>
      </c>
      <c r="B280" s="40" t="s">
        <v>323</v>
      </c>
      <c r="C280" s="41" t="s">
        <v>324</v>
      </c>
      <c r="D280" s="41" t="s">
        <v>36</v>
      </c>
      <c r="E280" s="42">
        <v>48.942999999999998</v>
      </c>
      <c r="F280" s="43">
        <v>0</v>
      </c>
      <c r="G280" s="43">
        <f>Таблица1[[#This Row],[Кабан]]/Таблица1[[#This Row],[Площадь, тыс. га]]</f>
        <v>0</v>
      </c>
      <c r="H280" s="43">
        <v>0</v>
      </c>
      <c r="I280" s="43">
        <v>0</v>
      </c>
      <c r="J280" s="43"/>
      <c r="K280" s="43">
        <v>114</v>
      </c>
      <c r="L280" s="43">
        <v>150</v>
      </c>
      <c r="M280" s="43">
        <v>20</v>
      </c>
      <c r="N280" s="43"/>
      <c r="O280" s="43"/>
      <c r="P280" s="43">
        <v>3</v>
      </c>
      <c r="Q280" s="43">
        <v>13</v>
      </c>
      <c r="R280" s="43"/>
      <c r="S280" s="43">
        <v>1</v>
      </c>
      <c r="T280" s="43">
        <v>0</v>
      </c>
      <c r="U280" s="43">
        <v>150</v>
      </c>
      <c r="V280" s="43">
        <v>11</v>
      </c>
      <c r="W280" s="43">
        <v>17</v>
      </c>
      <c r="X280" s="43">
        <v>0</v>
      </c>
      <c r="Y280" s="43">
        <v>113</v>
      </c>
      <c r="Z280" s="43">
        <v>0</v>
      </c>
      <c r="AA280" s="44">
        <v>178</v>
      </c>
    </row>
    <row r="281" spans="1:27" ht="47.25" x14ac:dyDescent="0.25">
      <c r="A281" s="41">
        <v>267</v>
      </c>
      <c r="B281" s="40" t="s">
        <v>325</v>
      </c>
      <c r="C281" s="41" t="s">
        <v>324</v>
      </c>
      <c r="D281" s="41" t="s">
        <v>36</v>
      </c>
      <c r="E281" s="42">
        <v>48.158000000000001</v>
      </c>
      <c r="F281" s="43">
        <v>0</v>
      </c>
      <c r="G281" s="43">
        <f>Таблица1[[#This Row],[Кабан]]/Таблица1[[#This Row],[Площадь, тыс. га]]</f>
        <v>0</v>
      </c>
      <c r="H281" s="43">
        <v>0</v>
      </c>
      <c r="I281" s="43">
        <v>0</v>
      </c>
      <c r="J281" s="43"/>
      <c r="K281" s="43">
        <v>102</v>
      </c>
      <c r="L281" s="43">
        <v>145</v>
      </c>
      <c r="M281" s="43">
        <v>26</v>
      </c>
      <c r="N281" s="43"/>
      <c r="O281" s="43"/>
      <c r="P281" s="43">
        <v>3</v>
      </c>
      <c r="Q281" s="43">
        <v>16</v>
      </c>
      <c r="R281" s="43"/>
      <c r="S281" s="43">
        <v>1</v>
      </c>
      <c r="T281" s="43">
        <v>0</v>
      </c>
      <c r="U281" s="43">
        <v>138</v>
      </c>
      <c r="V281" s="43">
        <v>16</v>
      </c>
      <c r="W281" s="43">
        <v>3</v>
      </c>
      <c r="X281" s="43">
        <v>0</v>
      </c>
      <c r="Y281" s="43">
        <v>86</v>
      </c>
      <c r="Z281" s="43">
        <v>0</v>
      </c>
      <c r="AA281" s="44">
        <v>137</v>
      </c>
    </row>
    <row r="282" spans="1:27" ht="63" x14ac:dyDescent="0.25">
      <c r="A282" s="41">
        <v>268</v>
      </c>
      <c r="B282" s="40" t="s">
        <v>326</v>
      </c>
      <c r="C282" s="41" t="s">
        <v>324</v>
      </c>
      <c r="D282" s="41" t="s">
        <v>36</v>
      </c>
      <c r="E282" s="47">
        <v>21.317</v>
      </c>
      <c r="F282" s="43">
        <v>0</v>
      </c>
      <c r="G282" s="43">
        <f>Таблица1[[#This Row],[Кабан]]/Таблица1[[#This Row],[Площадь, тыс. га]]</f>
        <v>0</v>
      </c>
      <c r="H282" s="43">
        <v>0</v>
      </c>
      <c r="I282" s="43">
        <v>0</v>
      </c>
      <c r="J282" s="43"/>
      <c r="K282" s="43">
        <v>0</v>
      </c>
      <c r="L282" s="43">
        <v>86</v>
      </c>
      <c r="M282" s="43">
        <v>0</v>
      </c>
      <c r="N282" s="43"/>
      <c r="O282" s="43"/>
      <c r="P282" s="43">
        <v>0</v>
      </c>
      <c r="Q282" s="43">
        <v>0</v>
      </c>
      <c r="R282" s="43"/>
      <c r="S282" s="43">
        <v>0</v>
      </c>
      <c r="T282" s="43">
        <v>0</v>
      </c>
      <c r="U282" s="43">
        <v>49</v>
      </c>
      <c r="V282" s="43">
        <v>0</v>
      </c>
      <c r="W282" s="43">
        <v>0</v>
      </c>
      <c r="X282" s="43">
        <v>0</v>
      </c>
      <c r="Y282" s="43">
        <v>409</v>
      </c>
      <c r="Z282" s="43">
        <v>0</v>
      </c>
      <c r="AA282" s="44">
        <v>0</v>
      </c>
    </row>
    <row r="283" spans="1:27" ht="63" x14ac:dyDescent="0.25">
      <c r="A283" s="41">
        <v>269</v>
      </c>
      <c r="B283" s="40" t="s">
        <v>327</v>
      </c>
      <c r="C283" s="41" t="s">
        <v>324</v>
      </c>
      <c r="D283" s="41" t="s">
        <v>36</v>
      </c>
      <c r="E283" s="42">
        <v>196.233</v>
      </c>
      <c r="F283" s="43">
        <v>0</v>
      </c>
      <c r="G283" s="43">
        <f>Таблица1[[#This Row],[Кабан]]/Таблица1[[#This Row],[Площадь, тыс. га]]</f>
        <v>0</v>
      </c>
      <c r="H283" s="43">
        <v>0</v>
      </c>
      <c r="I283" s="43">
        <v>0</v>
      </c>
      <c r="J283" s="43"/>
      <c r="K283" s="43">
        <v>557</v>
      </c>
      <c r="L283" s="43">
        <v>578</v>
      </c>
      <c r="M283" s="43">
        <v>177</v>
      </c>
      <c r="N283" s="43"/>
      <c r="O283" s="43"/>
      <c r="P283" s="43">
        <v>0</v>
      </c>
      <c r="Q283" s="43">
        <v>338</v>
      </c>
      <c r="R283" s="43"/>
      <c r="S283" s="43">
        <v>22</v>
      </c>
      <c r="T283" s="43">
        <v>0</v>
      </c>
      <c r="U283" s="43">
        <v>169</v>
      </c>
      <c r="V283" s="43">
        <v>0</v>
      </c>
      <c r="W283" s="43">
        <v>0</v>
      </c>
      <c r="X283" s="43">
        <v>0</v>
      </c>
      <c r="Y283" s="43">
        <v>1162</v>
      </c>
      <c r="Z283" s="43">
        <v>262</v>
      </c>
      <c r="AA283" s="44">
        <v>2650</v>
      </c>
    </row>
    <row r="284" spans="1:27" ht="31.5" x14ac:dyDescent="0.25">
      <c r="A284" s="41">
        <v>270</v>
      </c>
      <c r="B284" s="40" t="s">
        <v>328</v>
      </c>
      <c r="C284" s="41" t="s">
        <v>324</v>
      </c>
      <c r="D284" s="41" t="s">
        <v>36</v>
      </c>
      <c r="E284" s="42">
        <v>32.92</v>
      </c>
      <c r="F284" s="43">
        <v>0</v>
      </c>
      <c r="G284" s="43">
        <f>Таблица1[[#This Row],[Кабан]]/Таблица1[[#This Row],[Площадь, тыс. га]]</f>
        <v>0</v>
      </c>
      <c r="H284" s="43">
        <v>0</v>
      </c>
      <c r="I284" s="43">
        <v>0</v>
      </c>
      <c r="J284" s="43"/>
      <c r="K284" s="43">
        <v>8</v>
      </c>
      <c r="L284" s="43">
        <v>4</v>
      </c>
      <c r="M284" s="43">
        <v>0</v>
      </c>
      <c r="N284" s="43"/>
      <c r="O284" s="43"/>
      <c r="P284" s="43">
        <v>0</v>
      </c>
      <c r="Q284" s="43">
        <v>7</v>
      </c>
      <c r="R284" s="43"/>
      <c r="S284" s="43">
        <v>0</v>
      </c>
      <c r="T284" s="43">
        <v>0</v>
      </c>
      <c r="U284" s="43">
        <v>5</v>
      </c>
      <c r="V284" s="43">
        <v>0</v>
      </c>
      <c r="W284" s="43">
        <v>0</v>
      </c>
      <c r="X284" s="43">
        <v>0</v>
      </c>
      <c r="Y284" s="43">
        <v>45</v>
      </c>
      <c r="Z284" s="43">
        <v>0</v>
      </c>
      <c r="AA284" s="44">
        <v>160</v>
      </c>
    </row>
    <row r="285" spans="1:27" ht="31.5" x14ac:dyDescent="0.25">
      <c r="A285" s="41">
        <v>271</v>
      </c>
      <c r="B285" s="40" t="s">
        <v>38</v>
      </c>
      <c r="C285" s="41" t="s">
        <v>324</v>
      </c>
      <c r="D285" s="41" t="s">
        <v>36</v>
      </c>
      <c r="E285" s="42">
        <v>13.24</v>
      </c>
      <c r="F285" s="43">
        <v>0</v>
      </c>
      <c r="G285" s="43">
        <f>Таблица1[[#This Row],[Кабан]]/Таблица1[[#This Row],[Площадь, тыс. га]]</f>
        <v>0</v>
      </c>
      <c r="H285" s="43">
        <v>0</v>
      </c>
      <c r="I285" s="43">
        <v>0</v>
      </c>
      <c r="J285" s="43"/>
      <c r="K285" s="43">
        <v>0</v>
      </c>
      <c r="L285" s="43">
        <v>1</v>
      </c>
      <c r="M285" s="43">
        <v>0</v>
      </c>
      <c r="N285" s="43"/>
      <c r="O285" s="43"/>
      <c r="P285" s="43">
        <v>0</v>
      </c>
      <c r="Q285" s="43">
        <v>6</v>
      </c>
      <c r="R285" s="43"/>
      <c r="S285" s="43">
        <v>0</v>
      </c>
      <c r="T285" s="43">
        <v>0</v>
      </c>
      <c r="U285" s="43">
        <v>1</v>
      </c>
      <c r="V285" s="43">
        <v>0</v>
      </c>
      <c r="W285" s="43">
        <v>0</v>
      </c>
      <c r="X285" s="43">
        <v>0</v>
      </c>
      <c r="Y285" s="43">
        <v>19</v>
      </c>
      <c r="Z285" s="43">
        <v>0</v>
      </c>
      <c r="AA285" s="44">
        <v>33</v>
      </c>
    </row>
    <row r="286" spans="1:27" ht="31.5" x14ac:dyDescent="0.25">
      <c r="A286" s="41">
        <v>272</v>
      </c>
      <c r="B286" s="40" t="s">
        <v>67</v>
      </c>
      <c r="C286" s="41" t="s">
        <v>324</v>
      </c>
      <c r="D286" s="41" t="s">
        <v>36</v>
      </c>
      <c r="E286" s="42">
        <v>84.38</v>
      </c>
      <c r="F286" s="43">
        <v>0</v>
      </c>
      <c r="G286" s="43">
        <f>Таблица1[[#This Row],[Кабан]]/Таблица1[[#This Row],[Площадь, тыс. га]]</f>
        <v>0</v>
      </c>
      <c r="H286" s="43">
        <v>0</v>
      </c>
      <c r="I286" s="43">
        <v>0</v>
      </c>
      <c r="J286" s="43"/>
      <c r="K286" s="43">
        <v>12</v>
      </c>
      <c r="L286" s="43">
        <v>6</v>
      </c>
      <c r="M286" s="43">
        <v>0</v>
      </c>
      <c r="N286" s="43"/>
      <c r="O286" s="43"/>
      <c r="P286" s="43">
        <v>0</v>
      </c>
      <c r="Q286" s="43">
        <v>26</v>
      </c>
      <c r="R286" s="43"/>
      <c r="S286" s="43">
        <v>0</v>
      </c>
      <c r="T286" s="43">
        <v>0</v>
      </c>
      <c r="U286" s="43">
        <v>0</v>
      </c>
      <c r="V286" s="43">
        <v>0</v>
      </c>
      <c r="W286" s="43">
        <v>8</v>
      </c>
      <c r="X286" s="43">
        <v>0</v>
      </c>
      <c r="Y286" s="43">
        <v>122</v>
      </c>
      <c r="Z286" s="43">
        <v>0</v>
      </c>
      <c r="AA286" s="44">
        <v>329</v>
      </c>
    </row>
    <row r="287" spans="1:27" ht="47.25" x14ac:dyDescent="0.25">
      <c r="A287" s="41">
        <v>273</v>
      </c>
      <c r="B287" s="40" t="s">
        <v>329</v>
      </c>
      <c r="C287" s="41" t="s">
        <v>324</v>
      </c>
      <c r="D287" s="41" t="s">
        <v>36</v>
      </c>
      <c r="E287" s="42">
        <v>24.899000000000001</v>
      </c>
      <c r="F287" s="43">
        <v>0</v>
      </c>
      <c r="G287" s="43">
        <f>Таблица1[[#This Row],[Кабан]]/Таблица1[[#This Row],[Площадь, тыс. га]]</f>
        <v>0</v>
      </c>
      <c r="H287" s="43">
        <v>0</v>
      </c>
      <c r="I287" s="43">
        <v>0</v>
      </c>
      <c r="J287" s="43"/>
      <c r="K287" s="43">
        <v>50</v>
      </c>
      <c r="L287" s="43">
        <v>75</v>
      </c>
      <c r="M287" s="43">
        <v>47</v>
      </c>
      <c r="N287" s="43"/>
      <c r="O287" s="43"/>
      <c r="P287" s="43">
        <v>0</v>
      </c>
      <c r="Q287" s="43">
        <v>4</v>
      </c>
      <c r="R287" s="43"/>
      <c r="S287" s="43">
        <v>0</v>
      </c>
      <c r="T287" s="43">
        <v>0</v>
      </c>
      <c r="U287" s="43">
        <v>65</v>
      </c>
      <c r="V287" s="43">
        <v>0</v>
      </c>
      <c r="W287" s="43">
        <v>0</v>
      </c>
      <c r="X287" s="43">
        <v>0</v>
      </c>
      <c r="Y287" s="43">
        <v>44</v>
      </c>
      <c r="Z287" s="43">
        <v>0</v>
      </c>
      <c r="AA287" s="44">
        <v>158</v>
      </c>
    </row>
    <row r="288" spans="1:27" ht="63" x14ac:dyDescent="0.25">
      <c r="A288" s="41">
        <v>274</v>
      </c>
      <c r="B288" s="40" t="s">
        <v>330</v>
      </c>
      <c r="C288" s="41" t="s">
        <v>324</v>
      </c>
      <c r="D288" s="41" t="s">
        <v>36</v>
      </c>
      <c r="E288" s="42">
        <v>29.260999999999999</v>
      </c>
      <c r="F288" s="43">
        <v>0</v>
      </c>
      <c r="G288" s="43">
        <f>Таблица1[[#This Row],[Кабан]]/Таблица1[[#This Row],[Площадь, тыс. га]]</f>
        <v>0</v>
      </c>
      <c r="H288" s="43">
        <v>0</v>
      </c>
      <c r="I288" s="43">
        <v>0</v>
      </c>
      <c r="J288" s="43"/>
      <c r="K288" s="43">
        <v>168</v>
      </c>
      <c r="L288" s="43">
        <v>170</v>
      </c>
      <c r="M288" s="43">
        <v>22</v>
      </c>
      <c r="N288" s="43"/>
      <c r="O288" s="43"/>
      <c r="P288" s="43">
        <v>6</v>
      </c>
      <c r="Q288" s="43">
        <v>27</v>
      </c>
      <c r="R288" s="43"/>
      <c r="S288" s="43">
        <v>0</v>
      </c>
      <c r="T288" s="43">
        <v>0</v>
      </c>
      <c r="U288" s="43">
        <v>55</v>
      </c>
      <c r="V288" s="43">
        <v>12</v>
      </c>
      <c r="W288" s="43">
        <v>0</v>
      </c>
      <c r="X288" s="43">
        <v>0</v>
      </c>
      <c r="Y288" s="43">
        <v>98</v>
      </c>
      <c r="Z288" s="43">
        <v>0</v>
      </c>
      <c r="AA288" s="44">
        <v>92</v>
      </c>
    </row>
    <row r="289" spans="1:27" ht="47.25" x14ac:dyDescent="0.25">
      <c r="A289" s="41">
        <v>275</v>
      </c>
      <c r="B289" s="40" t="s">
        <v>331</v>
      </c>
      <c r="C289" s="41" t="s">
        <v>324</v>
      </c>
      <c r="D289" s="41" t="s">
        <v>36</v>
      </c>
      <c r="E289" s="42">
        <v>35.893999999999998</v>
      </c>
      <c r="F289" s="43">
        <v>0</v>
      </c>
      <c r="G289" s="43">
        <f>Таблица1[[#This Row],[Кабан]]/Таблица1[[#This Row],[Площадь, тыс. га]]</f>
        <v>0</v>
      </c>
      <c r="H289" s="43">
        <v>0</v>
      </c>
      <c r="I289" s="43">
        <v>0</v>
      </c>
      <c r="J289" s="43"/>
      <c r="K289" s="43">
        <v>26</v>
      </c>
      <c r="L289" s="43">
        <v>91</v>
      </c>
      <c r="M289" s="43">
        <v>61</v>
      </c>
      <c r="N289" s="43"/>
      <c r="O289" s="43"/>
      <c r="P289" s="43">
        <v>4</v>
      </c>
      <c r="Q289" s="43">
        <v>11</v>
      </c>
      <c r="R289" s="43"/>
      <c r="S289" s="43">
        <v>0</v>
      </c>
      <c r="T289" s="43">
        <v>0</v>
      </c>
      <c r="U289" s="43">
        <v>56</v>
      </c>
      <c r="V289" s="43">
        <v>0</v>
      </c>
      <c r="W289" s="43">
        <v>0</v>
      </c>
      <c r="X289" s="43">
        <v>0</v>
      </c>
      <c r="Y289" s="43">
        <v>54</v>
      </c>
      <c r="Z289" s="43">
        <v>0</v>
      </c>
      <c r="AA289" s="44">
        <v>197</v>
      </c>
    </row>
    <row r="290" spans="1:27" ht="47.25" x14ac:dyDescent="0.25">
      <c r="A290" s="41">
        <v>276</v>
      </c>
      <c r="B290" s="40" t="s">
        <v>332</v>
      </c>
      <c r="C290" s="41" t="s">
        <v>324</v>
      </c>
      <c r="D290" s="41" t="s">
        <v>36</v>
      </c>
      <c r="E290" s="42">
        <v>35.374000000000002</v>
      </c>
      <c r="F290" s="43">
        <v>0</v>
      </c>
      <c r="G290" s="43">
        <f>Таблица1[[#This Row],[Кабан]]/Таблица1[[#This Row],[Площадь, тыс. га]]</f>
        <v>0</v>
      </c>
      <c r="H290" s="43">
        <v>0</v>
      </c>
      <c r="I290" s="43">
        <v>0</v>
      </c>
      <c r="J290" s="43"/>
      <c r="K290" s="43">
        <v>18</v>
      </c>
      <c r="L290" s="43">
        <v>94</v>
      </c>
      <c r="M290" s="43">
        <v>51</v>
      </c>
      <c r="N290" s="43"/>
      <c r="O290" s="43"/>
      <c r="P290" s="43">
        <v>2</v>
      </c>
      <c r="Q290" s="43">
        <v>8</v>
      </c>
      <c r="R290" s="43"/>
      <c r="S290" s="43">
        <v>0</v>
      </c>
      <c r="T290" s="43">
        <v>0</v>
      </c>
      <c r="U290" s="43">
        <v>58</v>
      </c>
      <c r="V290" s="43">
        <v>0</v>
      </c>
      <c r="W290" s="43">
        <v>0</v>
      </c>
      <c r="X290" s="43">
        <v>0</v>
      </c>
      <c r="Y290" s="43">
        <v>60</v>
      </c>
      <c r="Z290" s="43">
        <v>0</v>
      </c>
      <c r="AA290" s="44">
        <v>234</v>
      </c>
    </row>
    <row r="291" spans="1:27" ht="63" x14ac:dyDescent="0.25">
      <c r="A291" s="41">
        <v>277</v>
      </c>
      <c r="B291" s="45" t="s">
        <v>333</v>
      </c>
      <c r="C291" s="46" t="s">
        <v>334</v>
      </c>
      <c r="D291" s="46" t="s">
        <v>51</v>
      </c>
      <c r="E291" s="47">
        <v>13.125999999999999</v>
      </c>
      <c r="F291" s="43">
        <v>0</v>
      </c>
      <c r="G291" s="43">
        <f>Таблица1[[#This Row],[Кабан]]/Таблица1[[#This Row],[Площадь, тыс. га]]</f>
        <v>0</v>
      </c>
      <c r="H291" s="43">
        <v>30</v>
      </c>
      <c r="I291" s="43"/>
      <c r="J291" s="43"/>
      <c r="K291" s="43">
        <v>86</v>
      </c>
      <c r="L291" s="43">
        <v>0</v>
      </c>
      <c r="M291" s="43">
        <v>43</v>
      </c>
      <c r="N291" s="43"/>
      <c r="O291" s="43"/>
      <c r="P291" s="43"/>
      <c r="Q291" s="43"/>
      <c r="R291" s="43"/>
      <c r="S291" s="43"/>
      <c r="T291" s="43"/>
      <c r="U291" s="43">
        <v>1</v>
      </c>
      <c r="V291" s="43"/>
      <c r="W291" s="43"/>
      <c r="X291" s="43"/>
      <c r="Y291" s="43"/>
      <c r="Z291" s="43"/>
      <c r="AA291" s="44"/>
    </row>
    <row r="292" spans="1:27" ht="47.25" x14ac:dyDescent="0.25">
      <c r="A292" s="41">
        <v>278</v>
      </c>
      <c r="B292" s="45" t="s">
        <v>251</v>
      </c>
      <c r="C292" s="46" t="s">
        <v>334</v>
      </c>
      <c r="D292" s="46" t="s">
        <v>53</v>
      </c>
      <c r="E292" s="47">
        <v>157.44</v>
      </c>
      <c r="F292" s="43">
        <v>0</v>
      </c>
      <c r="G292" s="43">
        <f>Таблица1[[#This Row],[Кабан]]/Таблица1[[#This Row],[Площадь, тыс. га]]</f>
        <v>0</v>
      </c>
      <c r="H292" s="43">
        <v>0</v>
      </c>
      <c r="I292" s="43">
        <v>0</v>
      </c>
      <c r="J292" s="43"/>
      <c r="K292" s="43">
        <v>168</v>
      </c>
      <c r="L292" s="43">
        <v>0</v>
      </c>
      <c r="M292" s="43">
        <v>0</v>
      </c>
      <c r="N292" s="43"/>
      <c r="O292" s="43"/>
      <c r="P292" s="43">
        <v>8</v>
      </c>
      <c r="Q292" s="43">
        <v>118</v>
      </c>
      <c r="R292" s="43"/>
      <c r="S292" s="43">
        <v>0</v>
      </c>
      <c r="T292" s="43">
        <v>0</v>
      </c>
      <c r="U292" s="43">
        <v>0</v>
      </c>
      <c r="V292" s="43">
        <v>126</v>
      </c>
      <c r="W292" s="43">
        <v>22</v>
      </c>
      <c r="X292" s="43">
        <v>22</v>
      </c>
      <c r="Y292" s="43">
        <v>181</v>
      </c>
      <c r="Z292" s="43">
        <v>121</v>
      </c>
      <c r="AA292" s="44">
        <v>0</v>
      </c>
    </row>
    <row r="293" spans="1:27" ht="47.25" x14ac:dyDescent="0.25">
      <c r="A293" s="41">
        <v>279</v>
      </c>
      <c r="B293" s="40" t="s">
        <v>335</v>
      </c>
      <c r="C293" s="41" t="s">
        <v>334</v>
      </c>
      <c r="D293" s="46" t="s">
        <v>51</v>
      </c>
      <c r="E293" s="42">
        <v>15.532999999999999</v>
      </c>
      <c r="F293" s="43">
        <v>0</v>
      </c>
      <c r="G293" s="43">
        <f>Таблица1[[#This Row],[Кабан]]/Таблица1[[#This Row],[Площадь, тыс. га]]</f>
        <v>0</v>
      </c>
      <c r="H293" s="43">
        <v>205</v>
      </c>
      <c r="I293" s="43">
        <v>0</v>
      </c>
      <c r="J293" s="43"/>
      <c r="K293" s="43">
        <v>137</v>
      </c>
      <c r="L293" s="43">
        <v>74</v>
      </c>
      <c r="M293" s="43">
        <v>147</v>
      </c>
      <c r="N293" s="43"/>
      <c r="O293" s="43"/>
      <c r="P293" s="43">
        <v>3</v>
      </c>
      <c r="Q293" s="43">
        <v>14</v>
      </c>
      <c r="R293" s="43"/>
      <c r="S293" s="43">
        <v>1</v>
      </c>
      <c r="T293" s="43">
        <v>0</v>
      </c>
      <c r="U293" s="43">
        <v>115</v>
      </c>
      <c r="V293" s="43">
        <v>0</v>
      </c>
      <c r="W293" s="43">
        <v>0</v>
      </c>
      <c r="X293" s="43">
        <v>0</v>
      </c>
      <c r="Y293" s="43">
        <v>33</v>
      </c>
      <c r="Z293" s="43">
        <v>0</v>
      </c>
      <c r="AA293" s="44">
        <v>170</v>
      </c>
    </row>
    <row r="294" spans="1:27" ht="47.25" x14ac:dyDescent="0.25">
      <c r="A294" s="41">
        <v>280</v>
      </c>
      <c r="B294" s="40" t="s">
        <v>336</v>
      </c>
      <c r="C294" s="41" t="s">
        <v>334</v>
      </c>
      <c r="D294" s="46" t="s">
        <v>51</v>
      </c>
      <c r="E294" s="47">
        <v>7.694</v>
      </c>
      <c r="F294" s="43">
        <v>0</v>
      </c>
      <c r="G294" s="43">
        <f>Таблица1[[#This Row],[Кабан]]/Таблица1[[#This Row],[Площадь, тыс. га]]</f>
        <v>0</v>
      </c>
      <c r="H294" s="43">
        <v>0</v>
      </c>
      <c r="I294" s="43">
        <v>0</v>
      </c>
      <c r="J294" s="43"/>
      <c r="K294" s="43">
        <v>138</v>
      </c>
      <c r="L294" s="43">
        <v>33</v>
      </c>
      <c r="M294" s="43">
        <v>50</v>
      </c>
      <c r="N294" s="43"/>
      <c r="O294" s="43"/>
      <c r="P294" s="43"/>
      <c r="Q294" s="43"/>
      <c r="R294" s="43"/>
      <c r="S294" s="43"/>
      <c r="T294" s="43"/>
      <c r="U294" s="43">
        <v>43</v>
      </c>
      <c r="V294" s="43"/>
      <c r="W294" s="43"/>
      <c r="X294" s="43"/>
      <c r="Y294" s="43"/>
      <c r="Z294" s="43"/>
      <c r="AA294" s="44"/>
    </row>
    <row r="295" spans="1:27" ht="47.25" x14ac:dyDescent="0.25">
      <c r="A295" s="41">
        <v>281</v>
      </c>
      <c r="B295" s="40" t="s">
        <v>337</v>
      </c>
      <c r="C295" s="41" t="s">
        <v>334</v>
      </c>
      <c r="D295" s="46" t="s">
        <v>51</v>
      </c>
      <c r="E295" s="42">
        <v>23.283999999999999</v>
      </c>
      <c r="F295" s="43">
        <v>21</v>
      </c>
      <c r="G295" s="43">
        <f>Таблица1[[#This Row],[Кабан]]/Таблица1[[#This Row],[Площадь, тыс. га]]</f>
        <v>0.90190688885071302</v>
      </c>
      <c r="H295" s="43">
        <v>0</v>
      </c>
      <c r="I295" s="43">
        <v>0</v>
      </c>
      <c r="J295" s="43"/>
      <c r="K295" s="43">
        <v>152</v>
      </c>
      <c r="L295" s="43">
        <v>14</v>
      </c>
      <c r="M295" s="43">
        <v>43</v>
      </c>
      <c r="N295" s="43"/>
      <c r="O295" s="43"/>
      <c r="P295" s="43">
        <v>9</v>
      </c>
      <c r="Q295" s="43">
        <v>33</v>
      </c>
      <c r="R295" s="43"/>
      <c r="S295" s="43">
        <v>6</v>
      </c>
      <c r="T295" s="43">
        <v>0</v>
      </c>
      <c r="U295" s="43">
        <v>17</v>
      </c>
      <c r="V295" s="43">
        <v>0</v>
      </c>
      <c r="W295" s="43">
        <v>0</v>
      </c>
      <c r="X295" s="43">
        <v>0</v>
      </c>
      <c r="Y295" s="43">
        <v>172</v>
      </c>
      <c r="Z295" s="43">
        <v>27</v>
      </c>
      <c r="AA295" s="44">
        <v>0</v>
      </c>
    </row>
    <row r="296" spans="1:27" ht="63" x14ac:dyDescent="0.25">
      <c r="A296" s="41">
        <v>282</v>
      </c>
      <c r="B296" s="40" t="s">
        <v>338</v>
      </c>
      <c r="C296" s="41" t="s">
        <v>334</v>
      </c>
      <c r="D296" s="46" t="s">
        <v>51</v>
      </c>
      <c r="E296" s="42">
        <v>8.9920000000000009</v>
      </c>
      <c r="F296" s="43">
        <v>0</v>
      </c>
      <c r="G296" s="43">
        <f>Таблица1[[#This Row],[Кабан]]/Таблица1[[#This Row],[Площадь, тыс. га]]</f>
        <v>0</v>
      </c>
      <c r="H296" s="43">
        <v>0</v>
      </c>
      <c r="I296" s="43">
        <v>0</v>
      </c>
      <c r="J296" s="43"/>
      <c r="K296" s="43">
        <v>112</v>
      </c>
      <c r="L296" s="43">
        <v>0</v>
      </c>
      <c r="M296" s="43">
        <v>0</v>
      </c>
      <c r="N296" s="43"/>
      <c r="O296" s="43"/>
      <c r="P296" s="43">
        <v>2</v>
      </c>
      <c r="Q296" s="43">
        <v>14</v>
      </c>
      <c r="R296" s="43"/>
      <c r="S296" s="43">
        <v>0</v>
      </c>
      <c r="T296" s="43">
        <v>0</v>
      </c>
      <c r="U296" s="43">
        <v>0</v>
      </c>
      <c r="V296" s="43">
        <v>9</v>
      </c>
      <c r="W296" s="43">
        <v>0</v>
      </c>
      <c r="X296" s="43">
        <v>7</v>
      </c>
      <c r="Y296" s="43">
        <v>35</v>
      </c>
      <c r="Z296" s="43">
        <v>37</v>
      </c>
      <c r="AA296" s="44">
        <v>0</v>
      </c>
    </row>
    <row r="297" spans="1:27" ht="63" x14ac:dyDescent="0.25">
      <c r="A297" s="41">
        <v>283</v>
      </c>
      <c r="B297" s="40" t="s">
        <v>339</v>
      </c>
      <c r="C297" s="41" t="s">
        <v>334</v>
      </c>
      <c r="D297" s="46" t="s">
        <v>51</v>
      </c>
      <c r="E297" s="42">
        <v>15.183</v>
      </c>
      <c r="F297" s="43">
        <v>0</v>
      </c>
      <c r="G297" s="43">
        <f>Таблица1[[#This Row],[Кабан]]/Таблица1[[#This Row],[Площадь, тыс. га]]</f>
        <v>0</v>
      </c>
      <c r="H297" s="43">
        <v>0</v>
      </c>
      <c r="I297" s="43">
        <v>0</v>
      </c>
      <c r="J297" s="43"/>
      <c r="K297" s="43">
        <v>180</v>
      </c>
      <c r="L297" s="43">
        <v>0</v>
      </c>
      <c r="M297" s="43">
        <v>26</v>
      </c>
      <c r="N297" s="43"/>
      <c r="O297" s="43"/>
      <c r="P297" s="43">
        <v>3</v>
      </c>
      <c r="Q297" s="43">
        <v>15</v>
      </c>
      <c r="R297" s="43"/>
      <c r="S297" s="43">
        <v>2</v>
      </c>
      <c r="T297" s="43">
        <v>0</v>
      </c>
      <c r="U297" s="43">
        <v>0</v>
      </c>
      <c r="V297" s="43">
        <v>14</v>
      </c>
      <c r="W297" s="43">
        <v>0</v>
      </c>
      <c r="X297" s="43">
        <v>12</v>
      </c>
      <c r="Y297" s="43">
        <v>31</v>
      </c>
      <c r="Z297" s="43">
        <v>54</v>
      </c>
      <c r="AA297" s="44">
        <v>0</v>
      </c>
    </row>
    <row r="298" spans="1:27" ht="31.5" x14ac:dyDescent="0.25">
      <c r="A298" s="41">
        <v>284</v>
      </c>
      <c r="B298" s="45" t="s">
        <v>340</v>
      </c>
      <c r="C298" s="41" t="s">
        <v>334</v>
      </c>
      <c r="D298" s="46" t="s">
        <v>51</v>
      </c>
      <c r="E298" s="47">
        <v>6.2670000000000003</v>
      </c>
      <c r="F298" s="43">
        <v>0</v>
      </c>
      <c r="G298" s="43">
        <f>Таблица1[[#This Row],[Кабан]]/Таблица1[[#This Row],[Площадь, тыс. га]]</f>
        <v>0</v>
      </c>
      <c r="H298" s="43">
        <v>85</v>
      </c>
      <c r="I298" s="43"/>
      <c r="J298" s="43"/>
      <c r="K298" s="43">
        <v>57</v>
      </c>
      <c r="L298" s="43">
        <v>34</v>
      </c>
      <c r="M298" s="43">
        <v>40</v>
      </c>
      <c r="N298" s="43"/>
      <c r="O298" s="43"/>
      <c r="P298" s="43">
        <v>6</v>
      </c>
      <c r="Q298" s="43">
        <v>11</v>
      </c>
      <c r="R298" s="43"/>
      <c r="S298" s="43">
        <v>1</v>
      </c>
      <c r="T298" s="43"/>
      <c r="U298" s="43">
        <v>60</v>
      </c>
      <c r="V298" s="43"/>
      <c r="W298" s="43"/>
      <c r="X298" s="43"/>
      <c r="Y298" s="43">
        <v>17</v>
      </c>
      <c r="Z298" s="43"/>
      <c r="AA298" s="44"/>
    </row>
    <row r="299" spans="1:27" ht="47.25" x14ac:dyDescent="0.25">
      <c r="A299" s="41">
        <v>285</v>
      </c>
      <c r="B299" s="40" t="s">
        <v>341</v>
      </c>
      <c r="C299" s="41" t="s">
        <v>334</v>
      </c>
      <c r="D299" s="46" t="s">
        <v>51</v>
      </c>
      <c r="E299" s="42">
        <v>72.722999999999999</v>
      </c>
      <c r="F299" s="43">
        <v>62</v>
      </c>
      <c r="G299" s="43">
        <f>Таблица1[[#This Row],[Кабан]]/Таблица1[[#This Row],[Площадь, тыс. га]]</f>
        <v>0.85255008731762993</v>
      </c>
      <c r="H299" s="43">
        <v>0</v>
      </c>
      <c r="I299" s="43">
        <v>0</v>
      </c>
      <c r="J299" s="43"/>
      <c r="K299" s="43">
        <v>419</v>
      </c>
      <c r="L299" s="43">
        <v>82</v>
      </c>
      <c r="M299" s="43">
        <v>176</v>
      </c>
      <c r="N299" s="43"/>
      <c r="O299" s="43"/>
      <c r="P299" s="43">
        <v>10</v>
      </c>
      <c r="Q299" s="43">
        <v>35</v>
      </c>
      <c r="R299" s="43"/>
      <c r="S299" s="43">
        <v>6</v>
      </c>
      <c r="T299" s="43">
        <v>0</v>
      </c>
      <c r="U299" s="43">
        <v>55</v>
      </c>
      <c r="V299" s="43">
        <v>56</v>
      </c>
      <c r="W299" s="43">
        <v>0</v>
      </c>
      <c r="X299" s="43">
        <v>0</v>
      </c>
      <c r="Y299" s="43">
        <v>229</v>
      </c>
      <c r="Z299" s="43">
        <v>125</v>
      </c>
      <c r="AA299" s="44">
        <v>0</v>
      </c>
    </row>
    <row r="300" spans="1:27" ht="47.25" x14ac:dyDescent="0.25">
      <c r="A300" s="41">
        <v>286</v>
      </c>
      <c r="B300" s="40" t="s">
        <v>342</v>
      </c>
      <c r="C300" s="41" t="s">
        <v>343</v>
      </c>
      <c r="D300" s="46" t="s">
        <v>51</v>
      </c>
      <c r="E300" s="42">
        <v>15.784000000000001</v>
      </c>
      <c r="F300" s="43">
        <v>0</v>
      </c>
      <c r="G300" s="43">
        <f>Таблица1[[#This Row],[Кабан]]/Таблица1[[#This Row],[Площадь, тыс. га]]</f>
        <v>0</v>
      </c>
      <c r="H300" s="43">
        <v>17</v>
      </c>
      <c r="I300" s="43">
        <v>0</v>
      </c>
      <c r="J300" s="43"/>
      <c r="K300" s="43">
        <v>167</v>
      </c>
      <c r="L300" s="43">
        <v>11</v>
      </c>
      <c r="M300" s="43">
        <v>53</v>
      </c>
      <c r="N300" s="43"/>
      <c r="O300" s="43"/>
      <c r="P300" s="43">
        <v>8</v>
      </c>
      <c r="Q300" s="43">
        <v>3</v>
      </c>
      <c r="R300" s="43"/>
      <c r="S300" s="43">
        <v>6</v>
      </c>
      <c r="T300" s="43">
        <v>0</v>
      </c>
      <c r="U300" s="43">
        <v>25</v>
      </c>
      <c r="V300" s="43">
        <v>0</v>
      </c>
      <c r="W300" s="43">
        <v>0</v>
      </c>
      <c r="X300" s="43">
        <v>0</v>
      </c>
      <c r="Y300" s="43">
        <v>50</v>
      </c>
      <c r="Z300" s="43">
        <v>0</v>
      </c>
      <c r="AA300" s="44">
        <v>0</v>
      </c>
    </row>
    <row r="301" spans="1:27" ht="47.25" x14ac:dyDescent="0.25">
      <c r="A301" s="41">
        <v>287</v>
      </c>
      <c r="B301" s="40" t="s">
        <v>344</v>
      </c>
      <c r="C301" s="41" t="s">
        <v>343</v>
      </c>
      <c r="D301" s="46" t="s">
        <v>51</v>
      </c>
      <c r="E301" s="42">
        <v>20.38</v>
      </c>
      <c r="F301" s="43">
        <v>0</v>
      </c>
      <c r="G301" s="43">
        <f>Таблица1[[#This Row],[Кабан]]/Таблица1[[#This Row],[Площадь, тыс. га]]</f>
        <v>0</v>
      </c>
      <c r="H301" s="43">
        <v>100</v>
      </c>
      <c r="I301" s="43">
        <v>0</v>
      </c>
      <c r="J301" s="43"/>
      <c r="K301" s="43">
        <v>154</v>
      </c>
      <c r="L301" s="43">
        <v>41</v>
      </c>
      <c r="M301" s="43">
        <v>104</v>
      </c>
      <c r="N301" s="43"/>
      <c r="O301" s="43"/>
      <c r="P301" s="43">
        <v>5</v>
      </c>
      <c r="Q301" s="43">
        <v>18</v>
      </c>
      <c r="R301" s="43"/>
      <c r="S301" s="43">
        <v>3</v>
      </c>
      <c r="T301" s="43">
        <v>0</v>
      </c>
      <c r="U301" s="43">
        <v>100</v>
      </c>
      <c r="V301" s="43">
        <v>0</v>
      </c>
      <c r="W301" s="43">
        <v>0</v>
      </c>
      <c r="X301" s="43">
        <v>0</v>
      </c>
      <c r="Y301" s="43">
        <v>76</v>
      </c>
      <c r="Z301" s="43">
        <v>0</v>
      </c>
      <c r="AA301" s="44">
        <v>152</v>
      </c>
    </row>
    <row r="302" spans="1:27" ht="31.5" x14ac:dyDescent="0.25">
      <c r="A302" s="41">
        <v>288</v>
      </c>
      <c r="B302" s="45" t="s">
        <v>345</v>
      </c>
      <c r="C302" s="46" t="s">
        <v>346</v>
      </c>
      <c r="D302" s="46" t="s">
        <v>89</v>
      </c>
      <c r="E302" s="47">
        <v>12.25</v>
      </c>
      <c r="F302" s="43">
        <v>0</v>
      </c>
      <c r="G302" s="43">
        <f>Таблица1[[#This Row],[Кабан]]/Таблица1[[#This Row],[Площадь, тыс. га]]</f>
        <v>0</v>
      </c>
      <c r="H302" s="43">
        <v>0</v>
      </c>
      <c r="I302" s="43">
        <v>0</v>
      </c>
      <c r="J302" s="43"/>
      <c r="K302" s="43">
        <v>82</v>
      </c>
      <c r="L302" s="43">
        <v>13</v>
      </c>
      <c r="M302" s="43">
        <v>55</v>
      </c>
      <c r="N302" s="43"/>
      <c r="O302" s="43"/>
      <c r="P302" s="43">
        <v>1</v>
      </c>
      <c r="Q302" s="43">
        <v>8</v>
      </c>
      <c r="R302" s="43"/>
      <c r="S302" s="43">
        <v>1</v>
      </c>
      <c r="T302" s="43">
        <v>1</v>
      </c>
      <c r="U302" s="43">
        <v>210</v>
      </c>
      <c r="V302" s="43">
        <v>0</v>
      </c>
      <c r="W302" s="43">
        <v>0</v>
      </c>
      <c r="X302" s="43">
        <v>0</v>
      </c>
      <c r="Y302" s="43">
        <v>37</v>
      </c>
      <c r="Z302" s="43">
        <v>0</v>
      </c>
      <c r="AA302" s="44">
        <v>221</v>
      </c>
    </row>
    <row r="303" spans="1:27" ht="63" x14ac:dyDescent="0.25">
      <c r="A303" s="41">
        <v>289</v>
      </c>
      <c r="B303" s="40" t="s">
        <v>347</v>
      </c>
      <c r="C303" s="41" t="s">
        <v>346</v>
      </c>
      <c r="D303" s="46" t="s">
        <v>89</v>
      </c>
      <c r="E303" s="42">
        <v>13.483000000000001</v>
      </c>
      <c r="F303" s="43">
        <v>2</v>
      </c>
      <c r="G303" s="43">
        <f>Таблица1[[#This Row],[Кабан]]/Таблица1[[#This Row],[Площадь, тыс. га]]</f>
        <v>0.14833494029518651</v>
      </c>
      <c r="H303" s="43">
        <v>324</v>
      </c>
      <c r="I303" s="43">
        <v>0</v>
      </c>
      <c r="J303" s="43"/>
      <c r="K303" s="43">
        <v>50</v>
      </c>
      <c r="L303" s="43">
        <v>31</v>
      </c>
      <c r="M303" s="43">
        <v>162</v>
      </c>
      <c r="N303" s="43"/>
      <c r="O303" s="43"/>
      <c r="P303" s="43">
        <v>0</v>
      </c>
      <c r="Q303" s="43">
        <v>15</v>
      </c>
      <c r="R303" s="43"/>
      <c r="S303" s="43">
        <v>0</v>
      </c>
      <c r="T303" s="43">
        <v>1</v>
      </c>
      <c r="U303" s="43">
        <v>190</v>
      </c>
      <c r="V303" s="43">
        <v>6</v>
      </c>
      <c r="W303" s="43">
        <v>0</v>
      </c>
      <c r="X303" s="43">
        <v>0</v>
      </c>
      <c r="Y303" s="43">
        <v>65</v>
      </c>
      <c r="Z303" s="43">
        <v>0</v>
      </c>
      <c r="AA303" s="44">
        <v>191</v>
      </c>
    </row>
    <row r="304" spans="1:27" ht="63" x14ac:dyDescent="0.25">
      <c r="A304" s="41">
        <v>290</v>
      </c>
      <c r="B304" s="40" t="s">
        <v>348</v>
      </c>
      <c r="C304" s="41" t="s">
        <v>346</v>
      </c>
      <c r="D304" s="46" t="s">
        <v>89</v>
      </c>
      <c r="E304" s="42">
        <v>8.5129999999999999</v>
      </c>
      <c r="F304" s="43">
        <v>0</v>
      </c>
      <c r="G304" s="43">
        <f>Таблица1[[#This Row],[Кабан]]/Таблица1[[#This Row],[Площадь, тыс. га]]</f>
        <v>0</v>
      </c>
      <c r="H304" s="43">
        <v>165</v>
      </c>
      <c r="I304" s="43">
        <v>0</v>
      </c>
      <c r="J304" s="43"/>
      <c r="K304" s="43">
        <v>46</v>
      </c>
      <c r="L304" s="43">
        <v>19</v>
      </c>
      <c r="M304" s="43">
        <v>105</v>
      </c>
      <c r="N304" s="43"/>
      <c r="O304" s="43"/>
      <c r="P304" s="43">
        <v>1</v>
      </c>
      <c r="Q304" s="43">
        <v>12</v>
      </c>
      <c r="R304" s="43"/>
      <c r="S304" s="43">
        <v>0</v>
      </c>
      <c r="T304" s="43">
        <v>0</v>
      </c>
      <c r="U304" s="43">
        <v>89</v>
      </c>
      <c r="V304" s="43">
        <v>0</v>
      </c>
      <c r="W304" s="43">
        <v>0</v>
      </c>
      <c r="X304" s="43">
        <v>0</v>
      </c>
      <c r="Y304" s="43">
        <v>65</v>
      </c>
      <c r="Z304" s="43">
        <v>0</v>
      </c>
      <c r="AA304" s="44">
        <v>121</v>
      </c>
    </row>
    <row r="305" spans="1:27" ht="31.5" x14ac:dyDescent="0.25">
      <c r="A305" s="41">
        <v>291</v>
      </c>
      <c r="B305" s="45" t="s">
        <v>38</v>
      </c>
      <c r="C305" s="46" t="s">
        <v>346</v>
      </c>
      <c r="D305" s="46" t="s">
        <v>89</v>
      </c>
      <c r="E305" s="47">
        <v>40.584000000000003</v>
      </c>
      <c r="F305" s="43">
        <v>0</v>
      </c>
      <c r="G305" s="43">
        <f>Таблица1[[#This Row],[Кабан]]/Таблица1[[#This Row],[Площадь, тыс. га]]</f>
        <v>0</v>
      </c>
      <c r="H305" s="43">
        <v>0</v>
      </c>
      <c r="I305" s="43">
        <v>0</v>
      </c>
      <c r="J305" s="43"/>
      <c r="K305" s="43">
        <v>95</v>
      </c>
      <c r="L305" s="43">
        <v>0</v>
      </c>
      <c r="M305" s="43">
        <v>0</v>
      </c>
      <c r="N305" s="43"/>
      <c r="O305" s="43"/>
      <c r="P305" s="43">
        <v>0</v>
      </c>
      <c r="Q305" s="43">
        <v>20</v>
      </c>
      <c r="R305" s="43"/>
      <c r="S305" s="43">
        <v>0</v>
      </c>
      <c r="T305" s="43">
        <v>0</v>
      </c>
      <c r="U305" s="43">
        <v>4</v>
      </c>
      <c r="V305" s="43">
        <v>14</v>
      </c>
      <c r="W305" s="43">
        <v>3</v>
      </c>
      <c r="X305" s="43">
        <v>0</v>
      </c>
      <c r="Y305" s="43">
        <v>50</v>
      </c>
      <c r="Z305" s="43">
        <v>0</v>
      </c>
      <c r="AA305" s="44">
        <v>53</v>
      </c>
    </row>
    <row r="306" spans="1:27" ht="31.5" x14ac:dyDescent="0.25">
      <c r="A306" s="41">
        <v>292</v>
      </c>
      <c r="B306" s="45" t="s">
        <v>120</v>
      </c>
      <c r="C306" s="46" t="s">
        <v>346</v>
      </c>
      <c r="D306" s="46" t="s">
        <v>89</v>
      </c>
      <c r="E306" s="47">
        <v>40.645000000000003</v>
      </c>
      <c r="F306" s="43">
        <v>0</v>
      </c>
      <c r="G306" s="43">
        <f>Таблица1[[#This Row],[Кабан]]/Таблица1[[#This Row],[Площадь, тыс. га]]</f>
        <v>0</v>
      </c>
      <c r="H306" s="43">
        <v>0</v>
      </c>
      <c r="I306" s="43">
        <v>0</v>
      </c>
      <c r="J306" s="43"/>
      <c r="K306" s="43">
        <v>188</v>
      </c>
      <c r="L306" s="43">
        <v>0</v>
      </c>
      <c r="M306" s="43">
        <v>0</v>
      </c>
      <c r="N306" s="43"/>
      <c r="O306" s="43"/>
      <c r="P306" s="43">
        <v>0</v>
      </c>
      <c r="Q306" s="43">
        <v>34</v>
      </c>
      <c r="R306" s="43"/>
      <c r="S306" s="43">
        <v>0</v>
      </c>
      <c r="T306" s="43">
        <v>0</v>
      </c>
      <c r="U306" s="43">
        <v>11</v>
      </c>
      <c r="V306" s="43">
        <v>56</v>
      </c>
      <c r="W306" s="43">
        <v>21</v>
      </c>
      <c r="X306" s="43">
        <v>0</v>
      </c>
      <c r="Y306" s="43">
        <v>236</v>
      </c>
      <c r="Z306" s="43">
        <v>0</v>
      </c>
      <c r="AA306" s="44">
        <v>53</v>
      </c>
    </row>
    <row r="307" spans="1:27" ht="47.25" x14ac:dyDescent="0.25">
      <c r="A307" s="41">
        <v>293</v>
      </c>
      <c r="B307" s="40" t="s">
        <v>349</v>
      </c>
      <c r="C307" s="41" t="s">
        <v>346</v>
      </c>
      <c r="D307" s="46" t="s">
        <v>89</v>
      </c>
      <c r="E307" s="42">
        <v>29.224</v>
      </c>
      <c r="F307" s="43">
        <v>0</v>
      </c>
      <c r="G307" s="43">
        <f>Таблица1[[#This Row],[Кабан]]/Таблица1[[#This Row],[Площадь, тыс. га]]</f>
        <v>0</v>
      </c>
      <c r="H307" s="43">
        <v>462</v>
      </c>
      <c r="I307" s="43">
        <v>0</v>
      </c>
      <c r="J307" s="43"/>
      <c r="K307" s="43">
        <v>89</v>
      </c>
      <c r="L307" s="43">
        <v>50</v>
      </c>
      <c r="M307" s="43">
        <v>225</v>
      </c>
      <c r="N307" s="43"/>
      <c r="O307" s="43"/>
      <c r="P307" s="43">
        <v>1</v>
      </c>
      <c r="Q307" s="43">
        <v>32</v>
      </c>
      <c r="R307" s="43"/>
      <c r="S307" s="43">
        <v>0</v>
      </c>
      <c r="T307" s="43">
        <v>1</v>
      </c>
      <c r="U307" s="43">
        <v>511</v>
      </c>
      <c r="V307" s="43">
        <v>35</v>
      </c>
      <c r="W307" s="43">
        <v>0</v>
      </c>
      <c r="X307" s="43">
        <v>0</v>
      </c>
      <c r="Y307" s="43">
        <v>161</v>
      </c>
      <c r="Z307" s="43">
        <v>0</v>
      </c>
      <c r="AA307" s="44">
        <v>652</v>
      </c>
    </row>
    <row r="308" spans="1:27" ht="47.25" x14ac:dyDescent="0.25">
      <c r="A308" s="41">
        <v>294</v>
      </c>
      <c r="B308" s="40" t="s">
        <v>350</v>
      </c>
      <c r="C308" s="41" t="s">
        <v>346</v>
      </c>
      <c r="D308" s="46" t="s">
        <v>89</v>
      </c>
      <c r="E308" s="42">
        <v>12.313000000000001</v>
      </c>
      <c r="F308" s="43">
        <v>0</v>
      </c>
      <c r="G308" s="43">
        <f>Таблица1[[#This Row],[Кабан]]/Таблица1[[#This Row],[Площадь, тыс. га]]</f>
        <v>0</v>
      </c>
      <c r="H308" s="43">
        <v>150</v>
      </c>
      <c r="I308" s="43">
        <v>0</v>
      </c>
      <c r="J308" s="43"/>
      <c r="K308" s="43">
        <v>79</v>
      </c>
      <c r="L308" s="43">
        <v>25</v>
      </c>
      <c r="M308" s="43">
        <v>141</v>
      </c>
      <c r="N308" s="43"/>
      <c r="O308" s="43"/>
      <c r="P308" s="43">
        <v>1</v>
      </c>
      <c r="Q308" s="43">
        <v>6</v>
      </c>
      <c r="R308" s="43"/>
      <c r="S308" s="43">
        <v>0</v>
      </c>
      <c r="T308" s="43">
        <v>0</v>
      </c>
      <c r="U308" s="43">
        <v>112</v>
      </c>
      <c r="V308" s="43">
        <v>0</v>
      </c>
      <c r="W308" s="43">
        <v>0</v>
      </c>
      <c r="X308" s="43">
        <v>0</v>
      </c>
      <c r="Y308" s="43">
        <v>50</v>
      </c>
      <c r="Z308" s="43">
        <v>0</v>
      </c>
      <c r="AA308" s="44">
        <v>134</v>
      </c>
    </row>
    <row r="309" spans="1:27" ht="47.25" x14ac:dyDescent="0.25">
      <c r="A309" s="41">
        <v>295</v>
      </c>
      <c r="B309" s="40" t="s">
        <v>351</v>
      </c>
      <c r="C309" s="41" t="s">
        <v>346</v>
      </c>
      <c r="D309" s="46" t="s">
        <v>89</v>
      </c>
      <c r="E309" s="42">
        <v>12.96</v>
      </c>
      <c r="F309" s="43">
        <v>0</v>
      </c>
      <c r="G309" s="43">
        <f>Таблица1[[#This Row],[Кабан]]/Таблица1[[#This Row],[Площадь, тыс. га]]</f>
        <v>0</v>
      </c>
      <c r="H309" s="43">
        <v>160</v>
      </c>
      <c r="I309" s="43">
        <v>9</v>
      </c>
      <c r="J309" s="43"/>
      <c r="K309" s="43">
        <v>68</v>
      </c>
      <c r="L309" s="43">
        <v>25</v>
      </c>
      <c r="M309" s="43">
        <v>129</v>
      </c>
      <c r="N309" s="43"/>
      <c r="O309" s="43"/>
      <c r="P309" s="43">
        <v>0</v>
      </c>
      <c r="Q309" s="43">
        <v>6</v>
      </c>
      <c r="R309" s="43"/>
      <c r="S309" s="43">
        <v>0</v>
      </c>
      <c r="T309" s="43">
        <v>0</v>
      </c>
      <c r="U309" s="43">
        <v>78</v>
      </c>
      <c r="V309" s="43">
        <v>0</v>
      </c>
      <c r="W309" s="43">
        <v>0</v>
      </c>
      <c r="X309" s="43">
        <v>0</v>
      </c>
      <c r="Y309" s="43">
        <v>56</v>
      </c>
      <c r="Z309" s="43">
        <v>0</v>
      </c>
      <c r="AA309" s="44">
        <v>146</v>
      </c>
    </row>
    <row r="310" spans="1:27" ht="63" x14ac:dyDescent="0.25">
      <c r="A310" s="41">
        <v>296</v>
      </c>
      <c r="B310" s="40" t="s">
        <v>352</v>
      </c>
      <c r="C310" s="41" t="s">
        <v>346</v>
      </c>
      <c r="D310" s="46" t="s">
        <v>89</v>
      </c>
      <c r="E310" s="42">
        <v>99.99</v>
      </c>
      <c r="F310" s="43">
        <v>0</v>
      </c>
      <c r="G310" s="43">
        <f>Таблица1[[#This Row],[Кабан]]/Таблица1[[#This Row],[Площадь, тыс. га]]</f>
        <v>0</v>
      </c>
      <c r="H310" s="43">
        <v>0</v>
      </c>
      <c r="I310" s="43">
        <v>0</v>
      </c>
      <c r="J310" s="43"/>
      <c r="K310" s="43">
        <v>439</v>
      </c>
      <c r="L310" s="43">
        <v>0</v>
      </c>
      <c r="M310" s="43">
        <v>85</v>
      </c>
      <c r="N310" s="43"/>
      <c r="O310" s="43"/>
      <c r="P310" s="43">
        <v>10</v>
      </c>
      <c r="Q310" s="43">
        <v>120</v>
      </c>
      <c r="R310" s="43"/>
      <c r="S310" s="43">
        <v>0</v>
      </c>
      <c r="T310" s="43">
        <v>0</v>
      </c>
      <c r="U310" s="43">
        <v>95</v>
      </c>
      <c r="V310" s="43">
        <v>56</v>
      </c>
      <c r="W310" s="43">
        <v>0</v>
      </c>
      <c r="X310" s="43">
        <v>0</v>
      </c>
      <c r="Y310" s="43">
        <v>671</v>
      </c>
      <c r="Z310" s="43">
        <v>0</v>
      </c>
      <c r="AA310" s="44">
        <v>422</v>
      </c>
    </row>
    <row r="311" spans="1:27" ht="63" x14ac:dyDescent="0.25">
      <c r="A311" s="41">
        <v>297</v>
      </c>
      <c r="B311" s="40" t="s">
        <v>353</v>
      </c>
      <c r="C311" s="41" t="s">
        <v>346</v>
      </c>
      <c r="D311" s="46" t="s">
        <v>89</v>
      </c>
      <c r="E311" s="42">
        <v>54.46</v>
      </c>
      <c r="F311" s="43">
        <v>0</v>
      </c>
      <c r="G311" s="43">
        <f>Таблица1[[#This Row],[Кабан]]/Таблица1[[#This Row],[Площадь, тыс. га]]</f>
        <v>0</v>
      </c>
      <c r="H311" s="43">
        <v>598</v>
      </c>
      <c r="I311" s="43">
        <v>14</v>
      </c>
      <c r="J311" s="43"/>
      <c r="K311" s="43">
        <v>170</v>
      </c>
      <c r="L311" s="43">
        <v>100</v>
      </c>
      <c r="M311" s="43">
        <v>375</v>
      </c>
      <c r="N311" s="43"/>
      <c r="O311" s="43"/>
      <c r="P311" s="43">
        <v>6</v>
      </c>
      <c r="Q311" s="43">
        <v>18</v>
      </c>
      <c r="R311" s="43"/>
      <c r="S311" s="43">
        <v>0</v>
      </c>
      <c r="T311" s="43">
        <v>0</v>
      </c>
      <c r="U311" s="43">
        <v>555</v>
      </c>
      <c r="V311" s="43">
        <v>0</v>
      </c>
      <c r="W311" s="43">
        <v>0</v>
      </c>
      <c r="X311" s="43">
        <v>0</v>
      </c>
      <c r="Y311" s="43">
        <v>236</v>
      </c>
      <c r="Z311" s="43">
        <v>0</v>
      </c>
      <c r="AA311" s="44">
        <v>401</v>
      </c>
    </row>
    <row r="312" spans="1:27" ht="47.25" x14ac:dyDescent="0.25">
      <c r="A312" s="41">
        <v>298</v>
      </c>
      <c r="B312" s="40" t="s">
        <v>354</v>
      </c>
      <c r="C312" s="41" t="s">
        <v>346</v>
      </c>
      <c r="D312" s="46" t="s">
        <v>89</v>
      </c>
      <c r="E312" s="47">
        <v>22.928999999999998</v>
      </c>
      <c r="F312" s="43">
        <v>10</v>
      </c>
      <c r="G312" s="43">
        <f>Таблица1[[#This Row],[Кабан]]/Таблица1[[#This Row],[Площадь, тыс. га]]</f>
        <v>0.43612891970866591</v>
      </c>
      <c r="H312" s="43">
        <v>54</v>
      </c>
      <c r="I312" s="43">
        <v>0</v>
      </c>
      <c r="J312" s="43"/>
      <c r="K312" s="43">
        <v>289</v>
      </c>
      <c r="L312" s="43">
        <v>18</v>
      </c>
      <c r="M312" s="43">
        <v>101</v>
      </c>
      <c r="N312" s="43"/>
      <c r="O312" s="43"/>
      <c r="P312" s="43">
        <v>1</v>
      </c>
      <c r="Q312" s="43">
        <v>1</v>
      </c>
      <c r="R312" s="43"/>
      <c r="S312" s="43">
        <v>0</v>
      </c>
      <c r="T312" s="43">
        <v>0</v>
      </c>
      <c r="U312" s="43">
        <v>63</v>
      </c>
      <c r="V312" s="43">
        <v>0</v>
      </c>
      <c r="W312" s="43">
        <v>0</v>
      </c>
      <c r="X312" s="43">
        <v>0</v>
      </c>
      <c r="Y312" s="43">
        <v>12</v>
      </c>
      <c r="Z312" s="43">
        <v>0</v>
      </c>
      <c r="AA312" s="44">
        <v>110</v>
      </c>
    </row>
    <row r="313" spans="1:27" ht="31.5" x14ac:dyDescent="0.25">
      <c r="A313" s="41">
        <v>299</v>
      </c>
      <c r="B313" s="40" t="s">
        <v>355</v>
      </c>
      <c r="C313" s="41" t="s">
        <v>346</v>
      </c>
      <c r="D313" s="46" t="s">
        <v>89</v>
      </c>
      <c r="E313" s="42">
        <v>37.094999999999999</v>
      </c>
      <c r="F313" s="43">
        <v>0</v>
      </c>
      <c r="G313" s="43">
        <f>Таблица1[[#This Row],[Кабан]]/Таблица1[[#This Row],[Площадь, тыс. га]]</f>
        <v>0</v>
      </c>
      <c r="H313" s="43">
        <v>541</v>
      </c>
      <c r="I313" s="43">
        <v>0</v>
      </c>
      <c r="J313" s="43"/>
      <c r="K313" s="43">
        <v>457</v>
      </c>
      <c r="L313" s="43">
        <v>34</v>
      </c>
      <c r="M313" s="43">
        <v>150</v>
      </c>
      <c r="N313" s="43"/>
      <c r="O313" s="43"/>
      <c r="P313" s="43">
        <v>8</v>
      </c>
      <c r="Q313" s="43">
        <v>40</v>
      </c>
      <c r="R313" s="43"/>
      <c r="S313" s="43">
        <v>0</v>
      </c>
      <c r="T313" s="43">
        <v>0</v>
      </c>
      <c r="U313" s="43">
        <v>189</v>
      </c>
      <c r="V313" s="43">
        <v>69</v>
      </c>
      <c r="W313" s="43">
        <v>13</v>
      </c>
      <c r="X313" s="43">
        <v>0</v>
      </c>
      <c r="Y313" s="43">
        <v>185</v>
      </c>
      <c r="Z313" s="43">
        <v>0</v>
      </c>
      <c r="AA313" s="44">
        <v>504</v>
      </c>
    </row>
    <row r="314" spans="1:27" ht="63" x14ac:dyDescent="0.25">
      <c r="A314" s="41">
        <v>300</v>
      </c>
      <c r="B314" s="40" t="s">
        <v>356</v>
      </c>
      <c r="C314" s="41" t="s">
        <v>357</v>
      </c>
      <c r="D314" s="46" t="s">
        <v>89</v>
      </c>
      <c r="E314" s="42">
        <v>53.487000000000002</v>
      </c>
      <c r="F314" s="43">
        <v>0</v>
      </c>
      <c r="G314" s="43">
        <f>Таблица1[[#This Row],[Кабан]]/Таблица1[[#This Row],[Площадь, тыс. га]]</f>
        <v>0</v>
      </c>
      <c r="H314" s="43">
        <v>455</v>
      </c>
      <c r="I314" s="43">
        <v>0</v>
      </c>
      <c r="J314" s="43"/>
      <c r="K314" s="43">
        <v>206</v>
      </c>
      <c r="L314" s="43">
        <v>90</v>
      </c>
      <c r="M314" s="43">
        <v>261</v>
      </c>
      <c r="N314" s="43"/>
      <c r="O314" s="43"/>
      <c r="P314" s="43">
        <v>7</v>
      </c>
      <c r="Q314" s="43">
        <v>47</v>
      </c>
      <c r="R314" s="43"/>
      <c r="S314" s="43">
        <v>13</v>
      </c>
      <c r="T314" s="43">
        <v>0</v>
      </c>
      <c r="U314" s="43">
        <v>197</v>
      </c>
      <c r="V314" s="43">
        <v>0</v>
      </c>
      <c r="W314" s="43">
        <v>0</v>
      </c>
      <c r="X314" s="43">
        <v>0</v>
      </c>
      <c r="Y314" s="43">
        <v>165</v>
      </c>
      <c r="Z314" s="43">
        <v>0</v>
      </c>
      <c r="AA314" s="44">
        <v>662</v>
      </c>
    </row>
    <row r="315" spans="1:27" ht="47.25" x14ac:dyDescent="0.25">
      <c r="A315" s="41">
        <v>301</v>
      </c>
      <c r="B315" s="40" t="s">
        <v>358</v>
      </c>
      <c r="C315" s="41" t="s">
        <v>359</v>
      </c>
      <c r="D315" s="46" t="s">
        <v>89</v>
      </c>
      <c r="E315" s="42">
        <v>31.809000000000001</v>
      </c>
      <c r="F315" s="43">
        <v>0</v>
      </c>
      <c r="G315" s="43">
        <f>Таблица1[[#This Row],[Кабан]]/Таблица1[[#This Row],[Площадь, тыс. га]]</f>
        <v>0</v>
      </c>
      <c r="H315" s="43">
        <v>317</v>
      </c>
      <c r="I315" s="43">
        <v>0</v>
      </c>
      <c r="J315" s="43"/>
      <c r="K315" s="43">
        <v>58</v>
      </c>
      <c r="L315" s="43">
        <v>46</v>
      </c>
      <c r="M315" s="43">
        <v>291</v>
      </c>
      <c r="N315" s="43"/>
      <c r="O315" s="43"/>
      <c r="P315" s="43">
        <v>3</v>
      </c>
      <c r="Q315" s="43">
        <v>2</v>
      </c>
      <c r="R315" s="43"/>
      <c r="S315" s="43">
        <v>0</v>
      </c>
      <c r="T315" s="43">
        <v>0</v>
      </c>
      <c r="U315" s="43">
        <v>166</v>
      </c>
      <c r="V315" s="43">
        <v>0</v>
      </c>
      <c r="W315" s="43">
        <v>0</v>
      </c>
      <c r="X315" s="43">
        <v>0</v>
      </c>
      <c r="Y315" s="43">
        <v>0</v>
      </c>
      <c r="Z315" s="43">
        <v>0</v>
      </c>
      <c r="AA315" s="44">
        <v>164</v>
      </c>
    </row>
    <row r="316" spans="1:27" ht="63" x14ac:dyDescent="0.25">
      <c r="A316" s="41">
        <v>302</v>
      </c>
      <c r="B316" s="40" t="s">
        <v>360</v>
      </c>
      <c r="C316" s="41" t="s">
        <v>361</v>
      </c>
      <c r="D316" s="41" t="s">
        <v>132</v>
      </c>
      <c r="E316" s="42">
        <v>70.578999999999994</v>
      </c>
      <c r="F316" s="43">
        <v>0</v>
      </c>
      <c r="G316" s="43">
        <f>Таблица1[[#This Row],[Кабан]]/Таблица1[[#This Row],[Площадь, тыс. га]]</f>
        <v>0</v>
      </c>
      <c r="H316" s="43">
        <v>0</v>
      </c>
      <c r="I316" s="43">
        <v>0</v>
      </c>
      <c r="J316" s="43"/>
      <c r="K316" s="43">
        <v>38</v>
      </c>
      <c r="L316" s="43">
        <v>152</v>
      </c>
      <c r="M316" s="43">
        <v>0</v>
      </c>
      <c r="N316" s="43"/>
      <c r="O316" s="43"/>
      <c r="P316" s="43">
        <v>9</v>
      </c>
      <c r="Q316" s="43">
        <v>38</v>
      </c>
      <c r="R316" s="43"/>
      <c r="S316" s="43">
        <v>4</v>
      </c>
      <c r="T316" s="43">
        <v>7</v>
      </c>
      <c r="U316" s="43">
        <v>312</v>
      </c>
      <c r="V316" s="43">
        <v>57</v>
      </c>
      <c r="W316" s="43">
        <v>41</v>
      </c>
      <c r="X316" s="43">
        <v>0</v>
      </c>
      <c r="Y316" s="43">
        <v>237</v>
      </c>
      <c r="Z316" s="43">
        <v>0</v>
      </c>
      <c r="AA316" s="44">
        <v>1040</v>
      </c>
    </row>
    <row r="317" spans="1:27" ht="47.25" x14ac:dyDescent="0.25">
      <c r="A317" s="41">
        <v>303</v>
      </c>
      <c r="B317" s="40" t="s">
        <v>362</v>
      </c>
      <c r="C317" s="41" t="s">
        <v>361</v>
      </c>
      <c r="D317" s="41" t="s">
        <v>132</v>
      </c>
      <c r="E317" s="42">
        <v>30.762</v>
      </c>
      <c r="F317" s="43">
        <v>0</v>
      </c>
      <c r="G317" s="43">
        <f>Таблица1[[#This Row],[Кабан]]/Таблица1[[#This Row],[Площадь, тыс. га]]</f>
        <v>0</v>
      </c>
      <c r="H317" s="43">
        <v>0</v>
      </c>
      <c r="I317" s="43">
        <v>0</v>
      </c>
      <c r="J317" s="43"/>
      <c r="K317" s="43">
        <v>85</v>
      </c>
      <c r="L317" s="43">
        <v>97</v>
      </c>
      <c r="M317" s="43">
        <v>0</v>
      </c>
      <c r="N317" s="43"/>
      <c r="O317" s="43"/>
      <c r="P317" s="43">
        <v>2</v>
      </c>
      <c r="Q317" s="43">
        <v>19</v>
      </c>
      <c r="R317" s="43"/>
      <c r="S317" s="43">
        <v>0</v>
      </c>
      <c r="T317" s="43">
        <v>1</v>
      </c>
      <c r="U317" s="43">
        <v>77</v>
      </c>
      <c r="V317" s="43">
        <v>0</v>
      </c>
      <c r="W317" s="43">
        <v>0</v>
      </c>
      <c r="X317" s="43">
        <v>0</v>
      </c>
      <c r="Y317" s="43">
        <v>54</v>
      </c>
      <c r="Z317" s="43">
        <v>0</v>
      </c>
      <c r="AA317" s="44">
        <v>301</v>
      </c>
    </row>
    <row r="318" spans="1:27" ht="31.5" x14ac:dyDescent="0.25">
      <c r="A318" s="41">
        <v>304</v>
      </c>
      <c r="B318" s="45" t="s">
        <v>158</v>
      </c>
      <c r="C318" s="46" t="s">
        <v>361</v>
      </c>
      <c r="D318" s="41" t="s">
        <v>132</v>
      </c>
      <c r="E318" s="47">
        <v>8.7200000000000006</v>
      </c>
      <c r="F318" s="43">
        <v>0</v>
      </c>
      <c r="G318" s="43">
        <f>Таблица1[[#This Row],[Кабан]]/Таблица1[[#This Row],[Площадь, тыс. га]]</f>
        <v>0</v>
      </c>
      <c r="H318" s="43">
        <v>0</v>
      </c>
      <c r="I318" s="43">
        <v>0</v>
      </c>
      <c r="J318" s="43"/>
      <c r="K318" s="43">
        <v>0</v>
      </c>
      <c r="L318" s="43">
        <v>1</v>
      </c>
      <c r="M318" s="43">
        <v>0</v>
      </c>
      <c r="N318" s="43"/>
      <c r="O318" s="43"/>
      <c r="P318" s="43">
        <v>0</v>
      </c>
      <c r="Q318" s="43">
        <v>2</v>
      </c>
      <c r="R318" s="43"/>
      <c r="S318" s="43">
        <v>0</v>
      </c>
      <c r="T318" s="43">
        <v>0</v>
      </c>
      <c r="U318" s="43">
        <v>5</v>
      </c>
      <c r="V318" s="43">
        <v>0</v>
      </c>
      <c r="W318" s="43">
        <v>0</v>
      </c>
      <c r="X318" s="43">
        <v>0</v>
      </c>
      <c r="Y318" s="43">
        <v>8</v>
      </c>
      <c r="Z318" s="43">
        <v>0</v>
      </c>
      <c r="AA318" s="44">
        <v>35</v>
      </c>
    </row>
    <row r="319" spans="1:27" ht="31.5" x14ac:dyDescent="0.25">
      <c r="A319" s="41">
        <v>305</v>
      </c>
      <c r="B319" s="45" t="s">
        <v>101</v>
      </c>
      <c r="C319" s="46" t="s">
        <v>361</v>
      </c>
      <c r="D319" s="41" t="s">
        <v>132</v>
      </c>
      <c r="E319" s="47">
        <v>12.85</v>
      </c>
      <c r="F319" s="43">
        <v>0</v>
      </c>
      <c r="G319" s="43">
        <f>Таблица1[[#This Row],[Кабан]]/Таблица1[[#This Row],[Площадь, тыс. га]]</f>
        <v>0</v>
      </c>
      <c r="H319" s="43">
        <v>0</v>
      </c>
      <c r="I319" s="43">
        <v>0</v>
      </c>
      <c r="J319" s="43"/>
      <c r="K319" s="43">
        <v>12</v>
      </c>
      <c r="L319" s="43">
        <v>0</v>
      </c>
      <c r="M319" s="43">
        <v>0</v>
      </c>
      <c r="N319" s="43"/>
      <c r="O319" s="43"/>
      <c r="P319" s="43">
        <v>1</v>
      </c>
      <c r="Q319" s="43">
        <v>1</v>
      </c>
      <c r="R319" s="43"/>
      <c r="S319" s="43">
        <v>0</v>
      </c>
      <c r="T319" s="43">
        <v>0</v>
      </c>
      <c r="U319" s="43">
        <v>4</v>
      </c>
      <c r="V319" s="43">
        <v>2</v>
      </c>
      <c r="W319" s="43">
        <v>0</v>
      </c>
      <c r="X319" s="43">
        <v>0</v>
      </c>
      <c r="Y319" s="43">
        <v>12</v>
      </c>
      <c r="Z319" s="43">
        <v>0</v>
      </c>
      <c r="AA319" s="44">
        <v>14</v>
      </c>
    </row>
    <row r="320" spans="1:27" ht="31.5" x14ac:dyDescent="0.25">
      <c r="A320" s="41">
        <v>306</v>
      </c>
      <c r="B320" s="45" t="s">
        <v>363</v>
      </c>
      <c r="C320" s="46" t="s">
        <v>361</v>
      </c>
      <c r="D320" s="41" t="s">
        <v>132</v>
      </c>
      <c r="E320" s="47">
        <v>97.08</v>
      </c>
      <c r="F320" s="43">
        <v>0</v>
      </c>
      <c r="G320" s="43">
        <f>Таблица1[[#This Row],[Кабан]]/Таблица1[[#This Row],[Площадь, тыс. га]]</f>
        <v>0</v>
      </c>
      <c r="H320" s="43">
        <v>0</v>
      </c>
      <c r="I320" s="43">
        <v>0</v>
      </c>
      <c r="J320" s="43"/>
      <c r="K320" s="43">
        <v>23</v>
      </c>
      <c r="L320" s="43">
        <v>7</v>
      </c>
      <c r="M320" s="43">
        <v>0</v>
      </c>
      <c r="N320" s="43"/>
      <c r="O320" s="43"/>
      <c r="P320" s="43">
        <v>3</v>
      </c>
      <c r="Q320" s="43">
        <v>17</v>
      </c>
      <c r="R320" s="43"/>
      <c r="S320" s="43">
        <v>2</v>
      </c>
      <c r="T320" s="43">
        <v>0</v>
      </c>
      <c r="U320" s="43">
        <v>53</v>
      </c>
      <c r="V320" s="43">
        <v>7</v>
      </c>
      <c r="W320" s="43">
        <v>0</v>
      </c>
      <c r="X320" s="43">
        <v>0</v>
      </c>
      <c r="Y320" s="43">
        <v>115</v>
      </c>
      <c r="Z320" s="43">
        <v>0</v>
      </c>
      <c r="AA320" s="44">
        <v>122</v>
      </c>
    </row>
    <row r="321" spans="1:27" ht="47.25" x14ac:dyDescent="0.25">
      <c r="A321" s="41">
        <v>307</v>
      </c>
      <c r="B321" s="40" t="s">
        <v>364</v>
      </c>
      <c r="C321" s="41" t="s">
        <v>361</v>
      </c>
      <c r="D321" s="41" t="s">
        <v>132</v>
      </c>
      <c r="E321" s="42">
        <v>267.82299999999998</v>
      </c>
      <c r="F321" s="43">
        <v>0</v>
      </c>
      <c r="G321" s="43">
        <f>Таблица1[[#This Row],[Кабан]]/Таблица1[[#This Row],[Площадь, тыс. га]]</f>
        <v>0</v>
      </c>
      <c r="H321" s="43">
        <v>0</v>
      </c>
      <c r="I321" s="43">
        <v>0</v>
      </c>
      <c r="J321" s="43"/>
      <c r="K321" s="43">
        <v>140</v>
      </c>
      <c r="L321" s="43">
        <v>368</v>
      </c>
      <c r="M321" s="43">
        <v>0</v>
      </c>
      <c r="N321" s="43"/>
      <c r="O321" s="43"/>
      <c r="P321" s="43">
        <v>9</v>
      </c>
      <c r="Q321" s="43">
        <v>119</v>
      </c>
      <c r="R321" s="43"/>
      <c r="S321" s="43">
        <v>0</v>
      </c>
      <c r="T321" s="43">
        <v>5</v>
      </c>
      <c r="U321" s="43">
        <v>669</v>
      </c>
      <c r="V321" s="43">
        <v>0</v>
      </c>
      <c r="W321" s="43">
        <v>0</v>
      </c>
      <c r="X321" s="43">
        <v>0</v>
      </c>
      <c r="Y321" s="43">
        <v>797</v>
      </c>
      <c r="Z321" s="43">
        <v>0</v>
      </c>
      <c r="AA321" s="44">
        <v>1479</v>
      </c>
    </row>
    <row r="322" spans="1:27" ht="63" x14ac:dyDescent="0.25">
      <c r="A322" s="41">
        <v>308</v>
      </c>
      <c r="B322" s="40" t="s">
        <v>365</v>
      </c>
      <c r="C322" s="41" t="s">
        <v>361</v>
      </c>
      <c r="D322" s="41" t="s">
        <v>132</v>
      </c>
      <c r="E322" s="42">
        <v>106.575</v>
      </c>
      <c r="F322" s="43">
        <v>0</v>
      </c>
      <c r="G322" s="43">
        <f>Таблица1[[#This Row],[Кабан]]/Таблица1[[#This Row],[Площадь, тыс. га]]</f>
        <v>0</v>
      </c>
      <c r="H322" s="43">
        <v>0</v>
      </c>
      <c r="I322" s="43">
        <v>0</v>
      </c>
      <c r="J322" s="43"/>
      <c r="K322" s="43">
        <v>8</v>
      </c>
      <c r="L322" s="43">
        <v>304</v>
      </c>
      <c r="M322" s="43">
        <v>0</v>
      </c>
      <c r="N322" s="43"/>
      <c r="O322" s="43"/>
      <c r="P322" s="43">
        <v>4</v>
      </c>
      <c r="Q322" s="43">
        <v>56</v>
      </c>
      <c r="R322" s="43"/>
      <c r="S322" s="43">
        <v>0</v>
      </c>
      <c r="T322" s="43">
        <v>0</v>
      </c>
      <c r="U322" s="43">
        <v>300</v>
      </c>
      <c r="V322" s="43">
        <v>0</v>
      </c>
      <c r="W322" s="43">
        <v>0</v>
      </c>
      <c r="X322" s="43">
        <v>0</v>
      </c>
      <c r="Y322" s="43">
        <v>381</v>
      </c>
      <c r="Z322" s="43">
        <v>0</v>
      </c>
      <c r="AA322" s="44">
        <v>1192</v>
      </c>
    </row>
    <row r="323" spans="1:27" ht="31.5" x14ac:dyDescent="0.25">
      <c r="A323" s="41">
        <v>309</v>
      </c>
      <c r="B323" s="45" t="s">
        <v>366</v>
      </c>
      <c r="C323" s="46" t="s">
        <v>367</v>
      </c>
      <c r="D323" s="46" t="s">
        <v>89</v>
      </c>
      <c r="E323" s="47">
        <v>233.94</v>
      </c>
      <c r="F323" s="43">
        <v>0</v>
      </c>
      <c r="G323" s="43">
        <f>Таблица1[[#This Row],[Кабан]]/Таблица1[[#This Row],[Площадь, тыс. га]]</f>
        <v>0</v>
      </c>
      <c r="H323" s="43">
        <v>0</v>
      </c>
      <c r="I323" s="43">
        <v>0</v>
      </c>
      <c r="J323" s="43"/>
      <c r="K323" s="43">
        <v>124</v>
      </c>
      <c r="L323" s="43">
        <v>0</v>
      </c>
      <c r="M323" s="43">
        <v>0</v>
      </c>
      <c r="N323" s="43"/>
      <c r="O323" s="43"/>
      <c r="P323" s="43">
        <v>0</v>
      </c>
      <c r="Q323" s="43">
        <v>316</v>
      </c>
      <c r="R323" s="43"/>
      <c r="S323" s="43">
        <v>0</v>
      </c>
      <c r="T323" s="43">
        <v>0</v>
      </c>
      <c r="U323" s="43">
        <v>0</v>
      </c>
      <c r="V323" s="43">
        <v>0</v>
      </c>
      <c r="W323" s="43">
        <v>147</v>
      </c>
      <c r="X323" s="43">
        <v>0</v>
      </c>
      <c r="Y323" s="43">
        <v>1088</v>
      </c>
      <c r="Z323" s="43">
        <v>63</v>
      </c>
      <c r="AA323" s="44">
        <v>1895</v>
      </c>
    </row>
    <row r="324" spans="1:27" ht="63" x14ac:dyDescent="0.25">
      <c r="A324" s="41">
        <v>310</v>
      </c>
      <c r="B324" s="40" t="s">
        <v>368</v>
      </c>
      <c r="C324" s="41" t="s">
        <v>367</v>
      </c>
      <c r="D324" s="46" t="s">
        <v>89</v>
      </c>
      <c r="E324" s="42">
        <v>82.98</v>
      </c>
      <c r="F324" s="43">
        <v>0</v>
      </c>
      <c r="G324" s="43">
        <f>Таблица1[[#This Row],[Кабан]]/Таблица1[[#This Row],[Площадь, тыс. га]]</f>
        <v>0</v>
      </c>
      <c r="H324" s="43">
        <v>0</v>
      </c>
      <c r="I324" s="43">
        <v>0</v>
      </c>
      <c r="J324" s="43"/>
      <c r="K324" s="43">
        <v>251</v>
      </c>
      <c r="L324" s="43">
        <v>193</v>
      </c>
      <c r="M324" s="43">
        <v>154</v>
      </c>
      <c r="N324" s="43"/>
      <c r="O324" s="43"/>
      <c r="P324" s="43">
        <v>5</v>
      </c>
      <c r="Q324" s="43">
        <v>67</v>
      </c>
      <c r="R324" s="43"/>
      <c r="S324" s="43">
        <v>11</v>
      </c>
      <c r="T324" s="43">
        <v>0</v>
      </c>
      <c r="U324" s="43">
        <v>180</v>
      </c>
      <c r="V324" s="43">
        <v>0</v>
      </c>
      <c r="W324" s="43">
        <v>0</v>
      </c>
      <c r="X324" s="43">
        <v>0</v>
      </c>
      <c r="Y324" s="43">
        <v>460</v>
      </c>
      <c r="Z324" s="43">
        <v>0</v>
      </c>
      <c r="AA324" s="44">
        <v>1811</v>
      </c>
    </row>
    <row r="325" spans="1:27" ht="47.25" x14ac:dyDescent="0.25">
      <c r="A325" s="41">
        <v>311</v>
      </c>
      <c r="B325" s="40" t="s">
        <v>369</v>
      </c>
      <c r="C325" s="41" t="s">
        <v>370</v>
      </c>
      <c r="D325" s="46" t="s">
        <v>89</v>
      </c>
      <c r="E325" s="42">
        <v>70.599999999999994</v>
      </c>
      <c r="F325" s="43">
        <v>0</v>
      </c>
      <c r="G325" s="43">
        <f>Таблица1[[#This Row],[Кабан]]/Таблица1[[#This Row],[Площадь, тыс. га]]</f>
        <v>0</v>
      </c>
      <c r="H325" s="43">
        <v>0</v>
      </c>
      <c r="I325" s="43">
        <v>0</v>
      </c>
      <c r="J325" s="43"/>
      <c r="K325" s="43">
        <v>596</v>
      </c>
      <c r="L325" s="43">
        <v>0</v>
      </c>
      <c r="M325" s="43">
        <v>0</v>
      </c>
      <c r="N325" s="43"/>
      <c r="O325" s="43"/>
      <c r="P325" s="43">
        <v>6</v>
      </c>
      <c r="Q325" s="43">
        <v>21</v>
      </c>
      <c r="R325" s="43"/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43">
        <v>0</v>
      </c>
      <c r="Y325" s="43">
        <v>25</v>
      </c>
      <c r="Z325" s="43">
        <v>0</v>
      </c>
      <c r="AA325" s="44">
        <v>23</v>
      </c>
    </row>
    <row r="326" spans="1:27" ht="63" x14ac:dyDescent="0.25">
      <c r="A326" s="41">
        <v>312</v>
      </c>
      <c r="B326" s="40" t="s">
        <v>371</v>
      </c>
      <c r="C326" s="41" t="s">
        <v>370</v>
      </c>
      <c r="D326" s="46" t="s">
        <v>89</v>
      </c>
      <c r="E326" s="42">
        <v>183.59700000000001</v>
      </c>
      <c r="F326" s="43">
        <v>49</v>
      </c>
      <c r="G326" s="43">
        <f>Таблица1[[#This Row],[Кабан]]/Таблица1[[#This Row],[Площадь, тыс. га]]</f>
        <v>0.26688889252003029</v>
      </c>
      <c r="H326" s="43">
        <v>625</v>
      </c>
      <c r="I326" s="43">
        <v>0</v>
      </c>
      <c r="J326" s="43"/>
      <c r="K326" s="43">
        <v>673</v>
      </c>
      <c r="L326" s="43">
        <v>121</v>
      </c>
      <c r="M326" s="43">
        <v>333</v>
      </c>
      <c r="N326" s="43"/>
      <c r="O326" s="43"/>
      <c r="P326" s="43">
        <v>25</v>
      </c>
      <c r="Q326" s="43">
        <v>81</v>
      </c>
      <c r="R326" s="43"/>
      <c r="S326" s="43">
        <v>5</v>
      </c>
      <c r="T326" s="43">
        <v>0</v>
      </c>
      <c r="U326" s="43">
        <v>193</v>
      </c>
      <c r="V326" s="43">
        <v>72</v>
      </c>
      <c r="W326" s="43">
        <v>0</v>
      </c>
      <c r="X326" s="43">
        <v>0</v>
      </c>
      <c r="Y326" s="43">
        <v>439</v>
      </c>
      <c r="Z326" s="43">
        <v>0</v>
      </c>
      <c r="AA326" s="44">
        <v>1166</v>
      </c>
    </row>
    <row r="327" spans="1:27" ht="31.5" x14ac:dyDescent="0.25">
      <c r="A327" s="41">
        <v>313</v>
      </c>
      <c r="B327" s="45" t="s">
        <v>38</v>
      </c>
      <c r="C327" s="46" t="s">
        <v>370</v>
      </c>
      <c r="D327" s="46" t="s">
        <v>89</v>
      </c>
      <c r="E327" s="47">
        <v>102.08</v>
      </c>
      <c r="F327" s="43">
        <v>0</v>
      </c>
      <c r="G327" s="43">
        <f>Таблица1[[#This Row],[Кабан]]/Таблица1[[#This Row],[Площадь, тыс. га]]</f>
        <v>0</v>
      </c>
      <c r="H327" s="43">
        <v>0</v>
      </c>
      <c r="I327" s="43">
        <v>0</v>
      </c>
      <c r="J327" s="43"/>
      <c r="K327" s="43">
        <v>19</v>
      </c>
      <c r="L327" s="43">
        <v>0</v>
      </c>
      <c r="M327" s="43">
        <v>0</v>
      </c>
      <c r="N327" s="43"/>
      <c r="O327" s="43"/>
      <c r="P327" s="43">
        <v>3</v>
      </c>
      <c r="Q327" s="43">
        <v>21</v>
      </c>
      <c r="R327" s="43"/>
      <c r="S327" s="43">
        <v>0</v>
      </c>
      <c r="T327" s="43">
        <v>0</v>
      </c>
      <c r="U327" s="43">
        <v>0</v>
      </c>
      <c r="V327" s="43">
        <v>0</v>
      </c>
      <c r="W327" s="43">
        <v>0</v>
      </c>
      <c r="X327" s="43">
        <v>0</v>
      </c>
      <c r="Y327" s="43">
        <v>0</v>
      </c>
      <c r="Z327" s="43">
        <v>0</v>
      </c>
      <c r="AA327" s="44">
        <v>0</v>
      </c>
    </row>
    <row r="328" spans="1:27" ht="31.5" x14ac:dyDescent="0.25">
      <c r="A328" s="41">
        <v>314</v>
      </c>
      <c r="B328" s="45" t="s">
        <v>68</v>
      </c>
      <c r="C328" s="46" t="s">
        <v>370</v>
      </c>
      <c r="D328" s="46" t="s">
        <v>89</v>
      </c>
      <c r="E328" s="47">
        <v>34.79</v>
      </c>
      <c r="F328" s="43">
        <v>0</v>
      </c>
      <c r="G328" s="43">
        <f>Таблица1[[#This Row],[Кабан]]/Таблица1[[#This Row],[Площадь, тыс. га]]</f>
        <v>0</v>
      </c>
      <c r="H328" s="43">
        <v>40</v>
      </c>
      <c r="I328" s="43">
        <v>0</v>
      </c>
      <c r="J328" s="43"/>
      <c r="K328" s="43">
        <v>0</v>
      </c>
      <c r="L328" s="43">
        <v>0</v>
      </c>
      <c r="M328" s="43">
        <v>72</v>
      </c>
      <c r="N328" s="43"/>
      <c r="O328" s="43"/>
      <c r="P328" s="43">
        <v>0</v>
      </c>
      <c r="Q328" s="43">
        <v>0</v>
      </c>
      <c r="R328" s="43"/>
      <c r="S328" s="43">
        <v>0</v>
      </c>
      <c r="T328" s="43">
        <v>0</v>
      </c>
      <c r="U328" s="43">
        <v>96</v>
      </c>
      <c r="V328" s="43">
        <v>0</v>
      </c>
      <c r="W328" s="43">
        <v>0</v>
      </c>
      <c r="X328" s="43">
        <v>0</v>
      </c>
      <c r="Y328" s="43">
        <v>0</v>
      </c>
      <c r="Z328" s="43">
        <v>0</v>
      </c>
      <c r="AA328" s="44">
        <v>89</v>
      </c>
    </row>
    <row r="329" spans="1:27" ht="47.25" x14ac:dyDescent="0.25">
      <c r="A329" s="41">
        <v>315</v>
      </c>
      <c r="B329" s="45" t="s">
        <v>372</v>
      </c>
      <c r="C329" s="46" t="s">
        <v>370</v>
      </c>
      <c r="D329" s="46" t="s">
        <v>89</v>
      </c>
      <c r="E329" s="47">
        <v>4.6539999999999999</v>
      </c>
      <c r="F329" s="43">
        <v>0</v>
      </c>
      <c r="G329" s="43">
        <f>Таблица1[[#This Row],[Кабан]]/Таблица1[[#This Row],[Площадь, тыс. га]]</f>
        <v>0</v>
      </c>
      <c r="H329" s="43"/>
      <c r="I329" s="43"/>
      <c r="J329" s="43"/>
      <c r="K329" s="43">
        <v>0</v>
      </c>
      <c r="L329" s="43">
        <v>5</v>
      </c>
      <c r="M329" s="43">
        <v>10</v>
      </c>
      <c r="N329" s="43"/>
      <c r="O329" s="43"/>
      <c r="P329" s="43">
        <v>0</v>
      </c>
      <c r="Q329" s="43">
        <v>5</v>
      </c>
      <c r="R329" s="43"/>
      <c r="S329" s="43"/>
      <c r="T329" s="43"/>
      <c r="U329" s="43"/>
      <c r="V329" s="43"/>
      <c r="W329" s="43"/>
      <c r="X329" s="43"/>
      <c r="Y329" s="43">
        <v>52</v>
      </c>
      <c r="Z329" s="43"/>
      <c r="AA329" s="44"/>
    </row>
    <row r="330" spans="1:27" ht="47.25" x14ac:dyDescent="0.25">
      <c r="A330" s="41">
        <v>316</v>
      </c>
      <c r="B330" s="40" t="s">
        <v>373</v>
      </c>
      <c r="C330" s="41" t="s">
        <v>370</v>
      </c>
      <c r="D330" s="46" t="s">
        <v>89</v>
      </c>
      <c r="E330" s="42">
        <v>15.159000000000001</v>
      </c>
      <c r="F330" s="43">
        <v>0</v>
      </c>
      <c r="G330" s="43">
        <f>Таблица1[[#This Row],[Кабан]]/Таблица1[[#This Row],[Площадь, тыс. га]]</f>
        <v>0</v>
      </c>
      <c r="H330" s="43">
        <v>128</v>
      </c>
      <c r="I330" s="43">
        <v>0</v>
      </c>
      <c r="J330" s="43"/>
      <c r="K330" s="43">
        <v>220</v>
      </c>
      <c r="L330" s="43">
        <v>0</v>
      </c>
      <c r="M330" s="43">
        <v>128</v>
      </c>
      <c r="N330" s="43"/>
      <c r="O330" s="43"/>
      <c r="P330" s="43">
        <v>7</v>
      </c>
      <c r="Q330" s="43">
        <v>9</v>
      </c>
      <c r="R330" s="43"/>
      <c r="S330" s="43">
        <v>0</v>
      </c>
      <c r="T330" s="43">
        <v>0</v>
      </c>
      <c r="U330" s="43">
        <v>112</v>
      </c>
      <c r="V330" s="43">
        <v>0</v>
      </c>
      <c r="W330" s="43">
        <v>0</v>
      </c>
      <c r="X330" s="43">
        <v>0</v>
      </c>
      <c r="Y330" s="43">
        <v>99</v>
      </c>
      <c r="Z330" s="43">
        <v>0</v>
      </c>
      <c r="AA330" s="44">
        <v>216</v>
      </c>
    </row>
    <row r="331" spans="1:27" ht="47.25" x14ac:dyDescent="0.25">
      <c r="A331" s="41">
        <v>317</v>
      </c>
      <c r="B331" s="40" t="s">
        <v>374</v>
      </c>
      <c r="C331" s="41" t="s">
        <v>370</v>
      </c>
      <c r="D331" s="46" t="s">
        <v>89</v>
      </c>
      <c r="E331" s="42">
        <v>101.705</v>
      </c>
      <c r="F331" s="43">
        <v>0</v>
      </c>
      <c r="G331" s="43">
        <f>Таблица1[[#This Row],[Кабан]]/Таблица1[[#This Row],[Площадь, тыс. га]]</f>
        <v>0</v>
      </c>
      <c r="H331" s="43">
        <v>1120</v>
      </c>
      <c r="I331" s="43">
        <v>79</v>
      </c>
      <c r="J331" s="43"/>
      <c r="K331" s="43">
        <v>252</v>
      </c>
      <c r="L331" s="43">
        <v>140</v>
      </c>
      <c r="M331" s="43">
        <v>684</v>
      </c>
      <c r="N331" s="43"/>
      <c r="O331" s="43"/>
      <c r="P331" s="43">
        <v>6</v>
      </c>
      <c r="Q331" s="43">
        <v>39</v>
      </c>
      <c r="R331" s="43"/>
      <c r="S331" s="43">
        <v>2</v>
      </c>
      <c r="T331" s="43">
        <v>2</v>
      </c>
      <c r="U331" s="43">
        <v>799</v>
      </c>
      <c r="V331" s="43">
        <v>0</v>
      </c>
      <c r="W331" s="43">
        <v>0</v>
      </c>
      <c r="X331" s="43">
        <v>0</v>
      </c>
      <c r="Y331" s="43">
        <v>211</v>
      </c>
      <c r="Z331" s="43">
        <v>0</v>
      </c>
      <c r="AA331" s="44">
        <v>645</v>
      </c>
    </row>
    <row r="332" spans="1:27" ht="47.25" x14ac:dyDescent="0.25">
      <c r="A332" s="41">
        <v>318</v>
      </c>
      <c r="B332" s="40" t="s">
        <v>375</v>
      </c>
      <c r="C332" s="41" t="s">
        <v>370</v>
      </c>
      <c r="D332" s="46" t="s">
        <v>89</v>
      </c>
      <c r="E332" s="42">
        <v>55.301000000000002</v>
      </c>
      <c r="F332" s="43">
        <v>0</v>
      </c>
      <c r="G332" s="43">
        <f>Таблица1[[#This Row],[Кабан]]/Таблица1[[#This Row],[Площадь, тыс. га]]</f>
        <v>0</v>
      </c>
      <c r="H332" s="43">
        <v>241</v>
      </c>
      <c r="I332" s="43">
        <v>0</v>
      </c>
      <c r="J332" s="43"/>
      <c r="K332" s="43">
        <v>78</v>
      </c>
      <c r="L332" s="43">
        <v>49</v>
      </c>
      <c r="M332" s="43">
        <v>116</v>
      </c>
      <c r="N332" s="43"/>
      <c r="O332" s="43"/>
      <c r="P332" s="43">
        <v>3</v>
      </c>
      <c r="Q332" s="43">
        <v>17</v>
      </c>
      <c r="R332" s="43"/>
      <c r="S332" s="43">
        <v>0</v>
      </c>
      <c r="T332" s="43">
        <v>0</v>
      </c>
      <c r="U332" s="43">
        <v>101</v>
      </c>
      <c r="V332" s="43">
        <v>0</v>
      </c>
      <c r="W332" s="43">
        <v>0</v>
      </c>
      <c r="X332" s="43">
        <v>0</v>
      </c>
      <c r="Y332" s="43">
        <v>68</v>
      </c>
      <c r="Z332" s="43">
        <v>0</v>
      </c>
      <c r="AA332" s="44">
        <v>245</v>
      </c>
    </row>
    <row r="333" spans="1:27" ht="47.25" x14ac:dyDescent="0.25">
      <c r="A333" s="41">
        <v>319</v>
      </c>
      <c r="B333" s="40" t="s">
        <v>376</v>
      </c>
      <c r="C333" s="41" t="s">
        <v>370</v>
      </c>
      <c r="D333" s="46" t="s">
        <v>89</v>
      </c>
      <c r="E333" s="42">
        <v>33.454999999999998</v>
      </c>
      <c r="F333" s="43">
        <v>4</v>
      </c>
      <c r="G333" s="43">
        <f>Таблица1[[#This Row],[Кабан]]/Таблица1[[#This Row],[Площадь, тыс. га]]</f>
        <v>0.11956359288596623</v>
      </c>
      <c r="H333" s="43">
        <v>167</v>
      </c>
      <c r="I333" s="43">
        <v>0</v>
      </c>
      <c r="J333" s="43"/>
      <c r="K333" s="43">
        <v>303</v>
      </c>
      <c r="L333" s="43">
        <v>71</v>
      </c>
      <c r="M333" s="43">
        <v>120</v>
      </c>
      <c r="N333" s="43"/>
      <c r="O333" s="43"/>
      <c r="P333" s="43">
        <v>5</v>
      </c>
      <c r="Q333" s="43">
        <v>12</v>
      </c>
      <c r="R333" s="43"/>
      <c r="S333" s="43">
        <v>0</v>
      </c>
      <c r="T333" s="43">
        <v>1</v>
      </c>
      <c r="U333" s="43">
        <v>152</v>
      </c>
      <c r="V333" s="43">
        <v>0</v>
      </c>
      <c r="W333" s="43">
        <v>0</v>
      </c>
      <c r="X333" s="43">
        <v>0</v>
      </c>
      <c r="Y333" s="43">
        <v>50</v>
      </c>
      <c r="Z333" s="43">
        <v>0</v>
      </c>
      <c r="AA333" s="44">
        <v>292</v>
      </c>
    </row>
    <row r="334" spans="1:27" ht="63" x14ac:dyDescent="0.25">
      <c r="A334" s="41">
        <v>320</v>
      </c>
      <c r="B334" s="40" t="s">
        <v>377</v>
      </c>
      <c r="C334" s="41" t="s">
        <v>370</v>
      </c>
      <c r="D334" s="46" t="s">
        <v>89</v>
      </c>
      <c r="E334" s="42">
        <v>51.508000000000003</v>
      </c>
      <c r="F334" s="43">
        <v>0</v>
      </c>
      <c r="G334" s="43">
        <f>Таблица1[[#This Row],[Кабан]]/Таблица1[[#This Row],[Площадь, тыс. га]]</f>
        <v>0</v>
      </c>
      <c r="H334" s="43">
        <v>547</v>
      </c>
      <c r="I334" s="43">
        <v>0</v>
      </c>
      <c r="J334" s="43"/>
      <c r="K334" s="43">
        <v>170</v>
      </c>
      <c r="L334" s="43">
        <v>89</v>
      </c>
      <c r="M334" s="43">
        <v>201</v>
      </c>
      <c r="N334" s="43"/>
      <c r="O334" s="43"/>
      <c r="P334" s="43">
        <v>5</v>
      </c>
      <c r="Q334" s="43">
        <v>22</v>
      </c>
      <c r="R334" s="43"/>
      <c r="S334" s="43">
        <v>0</v>
      </c>
      <c r="T334" s="43">
        <v>0</v>
      </c>
      <c r="U334" s="43">
        <v>303</v>
      </c>
      <c r="V334" s="43">
        <v>0</v>
      </c>
      <c r="W334" s="43">
        <v>0</v>
      </c>
      <c r="X334" s="43">
        <v>0</v>
      </c>
      <c r="Y334" s="43">
        <v>100</v>
      </c>
      <c r="Z334" s="43">
        <v>0</v>
      </c>
      <c r="AA334" s="44">
        <v>326</v>
      </c>
    </row>
    <row r="335" spans="1:27" ht="47.25" x14ac:dyDescent="0.25">
      <c r="A335" s="41">
        <v>321</v>
      </c>
      <c r="B335" s="40" t="s">
        <v>378</v>
      </c>
      <c r="C335" s="41" t="s">
        <v>370</v>
      </c>
      <c r="D335" s="46" t="s">
        <v>89</v>
      </c>
      <c r="E335" s="42">
        <v>71.78</v>
      </c>
      <c r="F335" s="43">
        <v>0</v>
      </c>
      <c r="G335" s="43">
        <f>Таблица1[[#This Row],[Кабан]]/Таблица1[[#This Row],[Площадь, тыс. га]]</f>
        <v>0</v>
      </c>
      <c r="H335" s="43">
        <v>474</v>
      </c>
      <c r="I335" s="43">
        <v>0</v>
      </c>
      <c r="J335" s="43"/>
      <c r="K335" s="43">
        <v>668</v>
      </c>
      <c r="L335" s="43">
        <v>169</v>
      </c>
      <c r="M335" s="43">
        <v>240</v>
      </c>
      <c r="N335" s="43"/>
      <c r="O335" s="43"/>
      <c r="P335" s="43">
        <v>35</v>
      </c>
      <c r="Q335" s="43">
        <v>13</v>
      </c>
      <c r="R335" s="43"/>
      <c r="S335" s="43">
        <v>13</v>
      </c>
      <c r="T335" s="43">
        <v>0</v>
      </c>
      <c r="U335" s="43">
        <v>44</v>
      </c>
      <c r="V335" s="43">
        <v>0</v>
      </c>
      <c r="W335" s="43">
        <v>0</v>
      </c>
      <c r="X335" s="43">
        <v>0</v>
      </c>
      <c r="Y335" s="43">
        <v>88</v>
      </c>
      <c r="Z335" s="43">
        <v>0</v>
      </c>
      <c r="AA335" s="44">
        <v>204</v>
      </c>
    </row>
    <row r="336" spans="1:27" ht="47.25" x14ac:dyDescent="0.25">
      <c r="A336" s="41">
        <v>322</v>
      </c>
      <c r="B336" s="40" t="s">
        <v>379</v>
      </c>
      <c r="C336" s="41" t="s">
        <v>370</v>
      </c>
      <c r="D336" s="46" t="s">
        <v>89</v>
      </c>
      <c r="E336" s="42">
        <v>36.28</v>
      </c>
      <c r="F336" s="43">
        <v>0</v>
      </c>
      <c r="G336" s="43">
        <f>Таблица1[[#This Row],[Кабан]]/Таблица1[[#This Row],[Площадь, тыс. га]]</f>
        <v>0</v>
      </c>
      <c r="H336" s="43">
        <v>181</v>
      </c>
      <c r="I336" s="43">
        <v>0</v>
      </c>
      <c r="J336" s="43"/>
      <c r="K336" s="43">
        <v>306</v>
      </c>
      <c r="L336" s="43">
        <v>43</v>
      </c>
      <c r="M336" s="43">
        <v>86</v>
      </c>
      <c r="N336" s="43"/>
      <c r="O336" s="43"/>
      <c r="P336" s="43">
        <v>22</v>
      </c>
      <c r="Q336" s="43">
        <v>12</v>
      </c>
      <c r="R336" s="43"/>
      <c r="S336" s="43">
        <v>7</v>
      </c>
      <c r="T336" s="43">
        <v>0</v>
      </c>
      <c r="U336" s="43">
        <v>33</v>
      </c>
      <c r="V336" s="43">
        <v>0</v>
      </c>
      <c r="W336" s="43">
        <v>0</v>
      </c>
      <c r="X336" s="43">
        <v>0</v>
      </c>
      <c r="Y336" s="43">
        <v>50</v>
      </c>
      <c r="Z336" s="43">
        <v>0</v>
      </c>
      <c r="AA336" s="44">
        <v>160</v>
      </c>
    </row>
    <row r="337" spans="1:27" ht="47.25" x14ac:dyDescent="0.25">
      <c r="A337" s="41">
        <v>323</v>
      </c>
      <c r="B337" s="40" t="s">
        <v>380</v>
      </c>
      <c r="C337" s="41" t="s">
        <v>381</v>
      </c>
      <c r="D337" s="41"/>
      <c r="E337" s="42">
        <v>36.72</v>
      </c>
      <c r="F337" s="43">
        <v>0</v>
      </c>
      <c r="G337" s="43">
        <f>Таблица1[[#This Row],[Кабан]]/Таблица1[[#This Row],[Площадь, тыс. га]]</f>
        <v>0</v>
      </c>
      <c r="H337" s="43">
        <v>191</v>
      </c>
      <c r="I337" s="43">
        <v>60</v>
      </c>
      <c r="J337" s="43"/>
      <c r="K337" s="43">
        <v>0</v>
      </c>
      <c r="L337" s="43">
        <v>95</v>
      </c>
      <c r="M337" s="43">
        <v>0</v>
      </c>
      <c r="N337" s="43"/>
      <c r="O337" s="43"/>
      <c r="P337" s="43">
        <v>5</v>
      </c>
      <c r="Q337" s="43">
        <v>26</v>
      </c>
      <c r="R337" s="43"/>
      <c r="S337" s="43">
        <v>0</v>
      </c>
      <c r="T337" s="43">
        <v>0</v>
      </c>
      <c r="U337" s="43">
        <v>649</v>
      </c>
      <c r="V337" s="43">
        <v>0</v>
      </c>
      <c r="W337" s="43">
        <v>0</v>
      </c>
      <c r="X337" s="43">
        <v>0</v>
      </c>
      <c r="Y337" s="43">
        <v>87</v>
      </c>
      <c r="Z337" s="43">
        <v>0</v>
      </c>
      <c r="AA337" s="44">
        <v>532</v>
      </c>
    </row>
    <row r="338" spans="1:27" ht="47.25" x14ac:dyDescent="0.25">
      <c r="A338" s="41">
        <v>324</v>
      </c>
      <c r="B338" s="40" t="s">
        <v>382</v>
      </c>
      <c r="C338" s="41" t="s">
        <v>381</v>
      </c>
      <c r="D338" s="41"/>
      <c r="E338" s="42">
        <v>60.173999999999999</v>
      </c>
      <c r="F338" s="43">
        <v>0</v>
      </c>
      <c r="G338" s="43">
        <f>Таблица1[[#This Row],[Кабан]]/Таблица1[[#This Row],[Площадь, тыс. га]]</f>
        <v>0</v>
      </c>
      <c r="H338" s="43">
        <v>115</v>
      </c>
      <c r="I338" s="43">
        <v>173</v>
      </c>
      <c r="J338" s="43"/>
      <c r="K338" s="43">
        <v>0</v>
      </c>
      <c r="L338" s="43">
        <v>317</v>
      </c>
      <c r="M338" s="43">
        <v>0</v>
      </c>
      <c r="N338" s="43"/>
      <c r="O338" s="43"/>
      <c r="P338" s="43">
        <v>8</v>
      </c>
      <c r="Q338" s="43">
        <v>12</v>
      </c>
      <c r="R338" s="43"/>
      <c r="S338" s="43">
        <v>0</v>
      </c>
      <c r="T338" s="43">
        <v>8</v>
      </c>
      <c r="U338" s="43">
        <v>271</v>
      </c>
      <c r="V338" s="43">
        <v>0</v>
      </c>
      <c r="W338" s="43">
        <v>0</v>
      </c>
      <c r="X338" s="43">
        <v>0</v>
      </c>
      <c r="Y338" s="43">
        <v>265</v>
      </c>
      <c r="Z338" s="43">
        <v>0</v>
      </c>
      <c r="AA338" s="44">
        <v>492</v>
      </c>
    </row>
    <row r="339" spans="1:27" ht="47.25" x14ac:dyDescent="0.25">
      <c r="A339" s="41">
        <v>325</v>
      </c>
      <c r="B339" s="40" t="s">
        <v>383</v>
      </c>
      <c r="C339" s="41" t="s">
        <v>381</v>
      </c>
      <c r="D339" s="41"/>
      <c r="E339" s="47">
        <v>23.221</v>
      </c>
      <c r="F339" s="43">
        <v>0</v>
      </c>
      <c r="G339" s="43">
        <f>Таблица1[[#This Row],[Кабан]]/Таблица1[[#This Row],[Площадь, тыс. га]]</f>
        <v>0</v>
      </c>
      <c r="H339" s="43">
        <v>32</v>
      </c>
      <c r="I339" s="43">
        <v>77</v>
      </c>
      <c r="J339" s="43"/>
      <c r="K339" s="43">
        <v>0</v>
      </c>
      <c r="L339" s="43">
        <v>131</v>
      </c>
      <c r="M339" s="43">
        <v>0</v>
      </c>
      <c r="N339" s="43"/>
      <c r="O339" s="43"/>
      <c r="P339" s="43">
        <v>0</v>
      </c>
      <c r="Q339" s="43">
        <v>0</v>
      </c>
      <c r="R339" s="43"/>
      <c r="S339" s="43">
        <v>0</v>
      </c>
      <c r="T339" s="43">
        <v>0</v>
      </c>
      <c r="U339" s="43">
        <v>123</v>
      </c>
      <c r="V339" s="43">
        <v>0</v>
      </c>
      <c r="W339" s="43">
        <v>0</v>
      </c>
      <c r="X339" s="43">
        <v>0</v>
      </c>
      <c r="Y339" s="43">
        <v>0</v>
      </c>
      <c r="Z339" s="43">
        <v>0</v>
      </c>
      <c r="AA339" s="44">
        <v>0</v>
      </c>
    </row>
    <row r="340" spans="1:27" ht="63" x14ac:dyDescent="0.25">
      <c r="A340" s="41">
        <v>326</v>
      </c>
      <c r="B340" s="40" t="s">
        <v>384</v>
      </c>
      <c r="C340" s="41" t="s">
        <v>381</v>
      </c>
      <c r="D340" s="41"/>
      <c r="E340" s="42">
        <v>47.15</v>
      </c>
      <c r="F340" s="43">
        <v>0</v>
      </c>
      <c r="G340" s="43">
        <f>Таблица1[[#This Row],[Кабан]]/Таблица1[[#This Row],[Площадь, тыс. га]]</f>
        <v>0</v>
      </c>
      <c r="H340" s="43">
        <v>80</v>
      </c>
      <c r="I340" s="43">
        <v>120</v>
      </c>
      <c r="J340" s="43"/>
      <c r="K340" s="43">
        <v>0</v>
      </c>
      <c r="L340" s="43">
        <v>93</v>
      </c>
      <c r="M340" s="43">
        <v>0</v>
      </c>
      <c r="N340" s="43"/>
      <c r="O340" s="43"/>
      <c r="P340" s="43">
        <v>3</v>
      </c>
      <c r="Q340" s="43">
        <v>16</v>
      </c>
      <c r="R340" s="43"/>
      <c r="S340" s="43">
        <v>0</v>
      </c>
      <c r="T340" s="43">
        <v>1</v>
      </c>
      <c r="U340" s="43">
        <v>167</v>
      </c>
      <c r="V340" s="43">
        <v>74</v>
      </c>
      <c r="W340" s="43">
        <v>0</v>
      </c>
      <c r="X340" s="43">
        <v>0</v>
      </c>
      <c r="Y340" s="43">
        <v>403</v>
      </c>
      <c r="Z340" s="43">
        <v>0</v>
      </c>
      <c r="AA340" s="44">
        <v>1744</v>
      </c>
    </row>
    <row r="341" spans="1:27" ht="47.25" x14ac:dyDescent="0.25">
      <c r="A341" s="41">
        <v>327</v>
      </c>
      <c r="B341" s="45" t="s">
        <v>385</v>
      </c>
      <c r="C341" s="46" t="s">
        <v>381</v>
      </c>
      <c r="D341" s="46"/>
      <c r="E341" s="47">
        <v>49.509</v>
      </c>
      <c r="F341" s="43">
        <v>0</v>
      </c>
      <c r="G341" s="43">
        <f>Таблица1[[#This Row],[Кабан]]/Таблица1[[#This Row],[Площадь, тыс. га]]</f>
        <v>0</v>
      </c>
      <c r="H341" s="43">
        <v>20</v>
      </c>
      <c r="I341" s="43">
        <v>128</v>
      </c>
      <c r="J341" s="43"/>
      <c r="K341" s="43">
        <v>0</v>
      </c>
      <c r="L341" s="43">
        <v>118</v>
      </c>
      <c r="M341" s="43">
        <v>0</v>
      </c>
      <c r="N341" s="43"/>
      <c r="O341" s="43"/>
      <c r="P341" s="43">
        <v>3</v>
      </c>
      <c r="Q341" s="43">
        <v>1</v>
      </c>
      <c r="R341" s="43"/>
      <c r="S341" s="43">
        <v>0</v>
      </c>
      <c r="T341" s="43">
        <v>0</v>
      </c>
      <c r="U341" s="43">
        <v>90</v>
      </c>
      <c r="V341" s="43">
        <v>0</v>
      </c>
      <c r="W341" s="43">
        <v>0</v>
      </c>
      <c r="X341" s="43">
        <v>0</v>
      </c>
      <c r="Y341" s="43">
        <v>11</v>
      </c>
      <c r="Z341" s="43">
        <v>0</v>
      </c>
      <c r="AA341" s="44">
        <v>294</v>
      </c>
    </row>
    <row r="342" spans="1:27" ht="63" x14ac:dyDescent="0.25">
      <c r="A342" s="41">
        <v>328</v>
      </c>
      <c r="B342" s="40" t="s">
        <v>386</v>
      </c>
      <c r="C342" s="41" t="s">
        <v>381</v>
      </c>
      <c r="D342" s="41"/>
      <c r="E342" s="42">
        <v>40.573999999999998</v>
      </c>
      <c r="F342" s="43">
        <v>0</v>
      </c>
      <c r="G342" s="43">
        <f>Таблица1[[#This Row],[Кабан]]/Таблица1[[#This Row],[Площадь, тыс. га]]</f>
        <v>0</v>
      </c>
      <c r="H342" s="43">
        <v>100</v>
      </c>
      <c r="I342" s="43">
        <v>76</v>
      </c>
      <c r="J342" s="43"/>
      <c r="K342" s="43">
        <v>0</v>
      </c>
      <c r="L342" s="43">
        <v>78</v>
      </c>
      <c r="M342" s="43">
        <v>0</v>
      </c>
      <c r="N342" s="43"/>
      <c r="O342" s="43"/>
      <c r="P342" s="43">
        <v>5</v>
      </c>
      <c r="Q342" s="43">
        <v>12</v>
      </c>
      <c r="R342" s="43"/>
      <c r="S342" s="43">
        <v>0</v>
      </c>
      <c r="T342" s="43">
        <v>3</v>
      </c>
      <c r="U342" s="43">
        <v>287</v>
      </c>
      <c r="V342" s="43">
        <v>0</v>
      </c>
      <c r="W342" s="43">
        <v>0</v>
      </c>
      <c r="X342" s="43">
        <v>0</v>
      </c>
      <c r="Y342" s="43">
        <v>157</v>
      </c>
      <c r="Z342" s="43">
        <v>0</v>
      </c>
      <c r="AA342" s="44">
        <v>730</v>
      </c>
    </row>
    <row r="343" spans="1:27" ht="63" x14ac:dyDescent="0.25">
      <c r="A343" s="41">
        <v>329</v>
      </c>
      <c r="B343" s="40" t="s">
        <v>387</v>
      </c>
      <c r="C343" s="41" t="s">
        <v>381</v>
      </c>
      <c r="D343" s="41"/>
      <c r="E343" s="42">
        <v>33.49</v>
      </c>
      <c r="F343" s="43">
        <v>0</v>
      </c>
      <c r="G343" s="43">
        <f>Таблица1[[#This Row],[Кабан]]/Таблица1[[#This Row],[Площадь, тыс. га]]</f>
        <v>0</v>
      </c>
      <c r="H343" s="43">
        <v>13</v>
      </c>
      <c r="I343" s="43">
        <v>61</v>
      </c>
      <c r="J343" s="43"/>
      <c r="K343" s="43">
        <v>0</v>
      </c>
      <c r="L343" s="43">
        <v>100</v>
      </c>
      <c r="M343" s="43">
        <v>0</v>
      </c>
      <c r="N343" s="43"/>
      <c r="O343" s="43"/>
      <c r="P343" s="43">
        <v>0</v>
      </c>
      <c r="Q343" s="43">
        <v>0</v>
      </c>
      <c r="R343" s="43"/>
      <c r="S343" s="43">
        <v>0</v>
      </c>
      <c r="T343" s="43">
        <v>0</v>
      </c>
      <c r="U343" s="43">
        <v>447</v>
      </c>
      <c r="V343" s="43">
        <v>0</v>
      </c>
      <c r="W343" s="43">
        <v>0</v>
      </c>
      <c r="X343" s="43">
        <v>0</v>
      </c>
      <c r="Y343" s="43">
        <v>92</v>
      </c>
      <c r="Z343" s="43">
        <v>0</v>
      </c>
      <c r="AA343" s="44">
        <v>831</v>
      </c>
    </row>
    <row r="344" spans="1:27" ht="47.25" x14ac:dyDescent="0.25">
      <c r="A344" s="41">
        <v>330</v>
      </c>
      <c r="B344" s="40" t="s">
        <v>388</v>
      </c>
      <c r="C344" s="41" t="s">
        <v>381</v>
      </c>
      <c r="D344" s="41"/>
      <c r="E344" s="42">
        <v>27.5</v>
      </c>
      <c r="F344" s="43">
        <v>0</v>
      </c>
      <c r="G344" s="43">
        <f>Таблица1[[#This Row],[Кабан]]/Таблица1[[#This Row],[Площадь, тыс. га]]</f>
        <v>0</v>
      </c>
      <c r="H344" s="43">
        <v>142</v>
      </c>
      <c r="I344" s="43">
        <v>23</v>
      </c>
      <c r="J344" s="43"/>
      <c r="K344" s="43">
        <v>0</v>
      </c>
      <c r="L344" s="43">
        <v>62</v>
      </c>
      <c r="M344" s="43">
        <v>0</v>
      </c>
      <c r="N344" s="43"/>
      <c r="O344" s="43"/>
      <c r="P344" s="43">
        <v>0</v>
      </c>
      <c r="Q344" s="43">
        <v>7</v>
      </c>
      <c r="R344" s="43"/>
      <c r="S344" s="43">
        <v>0</v>
      </c>
      <c r="T344" s="43">
        <v>2</v>
      </c>
      <c r="U344" s="43">
        <v>454</v>
      </c>
      <c r="V344" s="43">
        <v>0</v>
      </c>
      <c r="W344" s="43">
        <v>0</v>
      </c>
      <c r="X344" s="43">
        <v>0</v>
      </c>
      <c r="Y344" s="43">
        <v>101</v>
      </c>
      <c r="Z344" s="43">
        <v>0</v>
      </c>
      <c r="AA344" s="44">
        <v>606</v>
      </c>
    </row>
    <row r="345" spans="1:27" ht="31.5" x14ac:dyDescent="0.25">
      <c r="A345" s="41">
        <v>331</v>
      </c>
      <c r="B345" s="45" t="s">
        <v>389</v>
      </c>
      <c r="C345" s="46" t="s">
        <v>381</v>
      </c>
      <c r="D345" s="46"/>
      <c r="E345" s="47">
        <v>930.83</v>
      </c>
      <c r="F345" s="43">
        <v>0</v>
      </c>
      <c r="G345" s="43">
        <f>Таблица1[[#This Row],[Кабан]]/Таблица1[[#This Row],[Площадь, тыс. га]]</f>
        <v>0</v>
      </c>
      <c r="H345" s="43">
        <v>428</v>
      </c>
      <c r="I345" s="43">
        <v>819</v>
      </c>
      <c r="J345" s="43"/>
      <c r="K345" s="43">
        <v>0</v>
      </c>
      <c r="L345" s="43">
        <v>828</v>
      </c>
      <c r="M345" s="43">
        <v>0</v>
      </c>
      <c r="N345" s="43"/>
      <c r="O345" s="43"/>
      <c r="P345" s="43">
        <v>37</v>
      </c>
      <c r="Q345" s="43">
        <v>74</v>
      </c>
      <c r="R345" s="43"/>
      <c r="S345" s="43">
        <v>0</v>
      </c>
      <c r="T345" s="43">
        <v>9</v>
      </c>
      <c r="U345" s="43">
        <v>2039</v>
      </c>
      <c r="V345" s="43">
        <v>0</v>
      </c>
      <c r="W345" s="43">
        <v>0</v>
      </c>
      <c r="X345" s="43">
        <v>0</v>
      </c>
      <c r="Y345" s="43">
        <v>521</v>
      </c>
      <c r="Z345" s="43">
        <v>0</v>
      </c>
      <c r="AA345" s="44">
        <v>2392</v>
      </c>
    </row>
    <row r="346" spans="1:27" ht="31.5" x14ac:dyDescent="0.25">
      <c r="A346" s="41">
        <v>332</v>
      </c>
      <c r="B346" s="45" t="s">
        <v>101</v>
      </c>
      <c r="C346" s="46" t="s">
        <v>381</v>
      </c>
      <c r="D346" s="46"/>
      <c r="E346" s="47">
        <v>28.7</v>
      </c>
      <c r="F346" s="43">
        <v>0</v>
      </c>
      <c r="G346" s="43">
        <f>Таблица1[[#This Row],[Кабан]]/Таблица1[[#This Row],[Площадь, тыс. га]]</f>
        <v>0</v>
      </c>
      <c r="H346" s="43">
        <v>0</v>
      </c>
      <c r="I346" s="43">
        <v>0</v>
      </c>
      <c r="J346" s="43"/>
      <c r="K346" s="43">
        <v>0</v>
      </c>
      <c r="L346" s="43">
        <v>34</v>
      </c>
      <c r="M346" s="43">
        <v>0</v>
      </c>
      <c r="N346" s="43"/>
      <c r="O346" s="43"/>
      <c r="P346" s="43">
        <v>1</v>
      </c>
      <c r="Q346" s="43">
        <v>4</v>
      </c>
      <c r="R346" s="43"/>
      <c r="S346" s="43">
        <v>0</v>
      </c>
      <c r="T346" s="43">
        <v>0</v>
      </c>
      <c r="U346" s="43">
        <v>64</v>
      </c>
      <c r="V346" s="43">
        <v>0</v>
      </c>
      <c r="W346" s="43">
        <v>0</v>
      </c>
      <c r="X346" s="43">
        <v>0</v>
      </c>
      <c r="Y346" s="43">
        <v>60</v>
      </c>
      <c r="Z346" s="43">
        <v>0</v>
      </c>
      <c r="AA346" s="44">
        <v>169</v>
      </c>
    </row>
    <row r="347" spans="1:27" ht="31.5" x14ac:dyDescent="0.25">
      <c r="A347" s="41">
        <v>333</v>
      </c>
      <c r="B347" s="45" t="s">
        <v>390</v>
      </c>
      <c r="C347" s="46" t="s">
        <v>381</v>
      </c>
      <c r="D347" s="46"/>
      <c r="E347" s="47">
        <v>24.83</v>
      </c>
      <c r="F347" s="43">
        <v>0</v>
      </c>
      <c r="G347" s="43">
        <f>Таблица1[[#This Row],[Кабан]]/Таблица1[[#This Row],[Площадь, тыс. га]]</f>
        <v>0</v>
      </c>
      <c r="H347" s="43">
        <v>45</v>
      </c>
      <c r="I347" s="43">
        <v>101</v>
      </c>
      <c r="J347" s="43"/>
      <c r="K347" s="43">
        <v>0</v>
      </c>
      <c r="L347" s="43">
        <v>79</v>
      </c>
      <c r="M347" s="43">
        <v>0</v>
      </c>
      <c r="N347" s="43"/>
      <c r="O347" s="43"/>
      <c r="P347" s="43">
        <v>3</v>
      </c>
      <c r="Q347" s="43">
        <v>0</v>
      </c>
      <c r="R347" s="43"/>
      <c r="S347" s="43">
        <v>0</v>
      </c>
      <c r="T347" s="43">
        <v>0</v>
      </c>
      <c r="U347" s="43">
        <v>76</v>
      </c>
      <c r="V347" s="43">
        <v>0</v>
      </c>
      <c r="W347" s="43">
        <v>0</v>
      </c>
      <c r="X347" s="43">
        <v>0</v>
      </c>
      <c r="Y347" s="43">
        <v>36</v>
      </c>
      <c r="Z347" s="43">
        <v>0</v>
      </c>
      <c r="AA347" s="44">
        <v>106</v>
      </c>
    </row>
    <row r="348" spans="1:27" ht="63" x14ac:dyDescent="0.25">
      <c r="A348" s="41">
        <v>334</v>
      </c>
      <c r="B348" s="40" t="s">
        <v>391</v>
      </c>
      <c r="C348" s="41" t="s">
        <v>381</v>
      </c>
      <c r="D348" s="41"/>
      <c r="E348" s="42">
        <v>1615.11</v>
      </c>
      <c r="F348" s="43">
        <v>0</v>
      </c>
      <c r="G348" s="43">
        <f>Таблица1[[#This Row],[Кабан]]/Таблица1[[#This Row],[Площадь, тыс. га]]</f>
        <v>0</v>
      </c>
      <c r="H348" s="43">
        <v>501</v>
      </c>
      <c r="I348" s="43">
        <v>1551</v>
      </c>
      <c r="J348" s="43"/>
      <c r="K348" s="43">
        <v>0</v>
      </c>
      <c r="L348" s="43">
        <v>1195</v>
      </c>
      <c r="M348" s="43">
        <v>0</v>
      </c>
      <c r="N348" s="43"/>
      <c r="O348" s="43"/>
      <c r="P348" s="43">
        <v>48</v>
      </c>
      <c r="Q348" s="43">
        <v>162</v>
      </c>
      <c r="R348" s="43"/>
      <c r="S348" s="43">
        <v>32</v>
      </c>
      <c r="T348" s="43">
        <v>16</v>
      </c>
      <c r="U348" s="43">
        <v>6913</v>
      </c>
      <c r="V348" s="43">
        <v>0</v>
      </c>
      <c r="W348" s="43">
        <v>0</v>
      </c>
      <c r="X348" s="43">
        <v>0</v>
      </c>
      <c r="Y348" s="43">
        <v>1954</v>
      </c>
      <c r="Z348" s="43">
        <v>0</v>
      </c>
      <c r="AA348" s="44">
        <v>6622</v>
      </c>
    </row>
    <row r="349" spans="1:27" ht="63" x14ac:dyDescent="0.25">
      <c r="A349" s="41">
        <v>335</v>
      </c>
      <c r="B349" s="40" t="s">
        <v>392</v>
      </c>
      <c r="C349" s="41" t="s">
        <v>381</v>
      </c>
      <c r="D349" s="41"/>
      <c r="E349" s="42">
        <v>1698.22</v>
      </c>
      <c r="F349" s="43">
        <v>0</v>
      </c>
      <c r="G349" s="43">
        <f>Таблица1[[#This Row],[Кабан]]/Таблица1[[#This Row],[Площадь, тыс. га]]</f>
        <v>0</v>
      </c>
      <c r="H349" s="43">
        <v>1291</v>
      </c>
      <c r="I349" s="43">
        <v>1155</v>
      </c>
      <c r="J349" s="43"/>
      <c r="K349" s="43">
        <v>0</v>
      </c>
      <c r="L349" s="43">
        <v>1104</v>
      </c>
      <c r="M349" s="43">
        <v>0</v>
      </c>
      <c r="N349" s="43"/>
      <c r="O349" s="43"/>
      <c r="P349" s="43">
        <v>68</v>
      </c>
      <c r="Q349" s="43">
        <v>391</v>
      </c>
      <c r="R349" s="43"/>
      <c r="S349" s="43">
        <v>34</v>
      </c>
      <c r="T349" s="43">
        <v>17</v>
      </c>
      <c r="U349" s="43">
        <v>6131</v>
      </c>
      <c r="V349" s="43">
        <v>0</v>
      </c>
      <c r="W349" s="43">
        <v>0</v>
      </c>
      <c r="X349" s="43">
        <v>0</v>
      </c>
      <c r="Y349" s="43">
        <v>4330</v>
      </c>
      <c r="Z349" s="43">
        <v>0</v>
      </c>
      <c r="AA349" s="44">
        <v>9476</v>
      </c>
    </row>
    <row r="350" spans="1:27" ht="47.25" x14ac:dyDescent="0.25">
      <c r="A350" s="41">
        <v>336</v>
      </c>
      <c r="B350" s="45" t="s">
        <v>393</v>
      </c>
      <c r="C350" s="46" t="s">
        <v>381</v>
      </c>
      <c r="D350" s="46"/>
      <c r="E350" s="47">
        <v>59.34</v>
      </c>
      <c r="F350" s="43">
        <v>0</v>
      </c>
      <c r="G350" s="43">
        <f>Таблица1[[#This Row],[Кабан]]/Таблица1[[#This Row],[Площадь, тыс. га]]</f>
        <v>0</v>
      </c>
      <c r="H350" s="43">
        <v>124</v>
      </c>
      <c r="I350" s="43">
        <v>76</v>
      </c>
      <c r="J350" s="43"/>
      <c r="K350" s="43">
        <v>0</v>
      </c>
      <c r="L350" s="43">
        <v>123</v>
      </c>
      <c r="M350" s="43">
        <v>0</v>
      </c>
      <c r="N350" s="43"/>
      <c r="O350" s="43"/>
      <c r="P350" s="43">
        <v>1</v>
      </c>
      <c r="Q350" s="43">
        <v>21</v>
      </c>
      <c r="R350" s="43"/>
      <c r="S350" s="43">
        <v>5</v>
      </c>
      <c r="T350" s="43">
        <v>0</v>
      </c>
      <c r="U350" s="43">
        <v>259</v>
      </c>
      <c r="V350" s="43">
        <v>18</v>
      </c>
      <c r="W350" s="43">
        <v>0</v>
      </c>
      <c r="X350" s="43">
        <v>0</v>
      </c>
      <c r="Y350" s="43">
        <v>113</v>
      </c>
      <c r="Z350" s="43">
        <v>0</v>
      </c>
      <c r="AA350" s="44">
        <v>253</v>
      </c>
    </row>
    <row r="351" spans="1:27" ht="31.5" x14ac:dyDescent="0.25">
      <c r="A351" s="41">
        <v>337</v>
      </c>
      <c r="B351" s="40" t="s">
        <v>394</v>
      </c>
      <c r="C351" s="41" t="s">
        <v>395</v>
      </c>
      <c r="D351" s="41" t="s">
        <v>132</v>
      </c>
      <c r="E351" s="42">
        <v>32.75</v>
      </c>
      <c r="F351" s="43">
        <v>0</v>
      </c>
      <c r="G351" s="43">
        <f>Таблица1[[#This Row],[Кабан]]/Таблица1[[#This Row],[Площадь, тыс. га]]</f>
        <v>0</v>
      </c>
      <c r="H351" s="43">
        <v>0</v>
      </c>
      <c r="I351" s="43">
        <v>0</v>
      </c>
      <c r="J351" s="43"/>
      <c r="K351" s="43">
        <v>273</v>
      </c>
      <c r="L351" s="43">
        <v>29</v>
      </c>
      <c r="M351" s="43">
        <v>0</v>
      </c>
      <c r="N351" s="43"/>
      <c r="O351" s="43"/>
      <c r="P351" s="43">
        <v>0</v>
      </c>
      <c r="Q351" s="43">
        <v>8</v>
      </c>
      <c r="R351" s="43"/>
      <c r="S351" s="43">
        <v>2</v>
      </c>
      <c r="T351" s="43">
        <v>0</v>
      </c>
      <c r="U351" s="43">
        <v>3</v>
      </c>
      <c r="V351" s="43">
        <v>0</v>
      </c>
      <c r="W351" s="43">
        <v>0</v>
      </c>
      <c r="X351" s="43">
        <v>0</v>
      </c>
      <c r="Y351" s="43">
        <v>83</v>
      </c>
      <c r="Z351" s="43">
        <v>0</v>
      </c>
      <c r="AA351" s="44">
        <v>0</v>
      </c>
    </row>
    <row r="352" spans="1:27" ht="31.5" x14ac:dyDescent="0.25">
      <c r="A352" s="41">
        <v>338</v>
      </c>
      <c r="B352" s="40" t="s">
        <v>396</v>
      </c>
      <c r="C352" s="41" t="s">
        <v>395</v>
      </c>
      <c r="D352" s="41" t="s">
        <v>132</v>
      </c>
      <c r="E352" s="42">
        <v>66.38</v>
      </c>
      <c r="F352" s="43">
        <v>0</v>
      </c>
      <c r="G352" s="43">
        <f>Таблица1[[#This Row],[Кабан]]/Таблица1[[#This Row],[Площадь, тыс. га]]</f>
        <v>0</v>
      </c>
      <c r="H352" s="43">
        <v>0</v>
      </c>
      <c r="I352" s="43">
        <v>0</v>
      </c>
      <c r="J352" s="43"/>
      <c r="K352" s="43">
        <v>0</v>
      </c>
      <c r="L352" s="43">
        <v>146</v>
      </c>
      <c r="M352" s="43">
        <v>0</v>
      </c>
      <c r="N352" s="43"/>
      <c r="O352" s="43"/>
      <c r="P352" s="43">
        <v>0</v>
      </c>
      <c r="Q352" s="43">
        <v>22</v>
      </c>
      <c r="R352" s="43"/>
      <c r="S352" s="43">
        <v>0</v>
      </c>
      <c r="T352" s="43">
        <v>0</v>
      </c>
      <c r="U352" s="43">
        <v>224</v>
      </c>
      <c r="V352" s="43">
        <v>19</v>
      </c>
      <c r="W352" s="43">
        <v>12</v>
      </c>
      <c r="X352" s="43">
        <v>0</v>
      </c>
      <c r="Y352" s="43">
        <v>100</v>
      </c>
      <c r="Z352" s="43">
        <v>0</v>
      </c>
      <c r="AA352" s="44">
        <v>317</v>
      </c>
    </row>
    <row r="353" spans="1:27" ht="31.5" x14ac:dyDescent="0.25">
      <c r="A353" s="41">
        <v>339</v>
      </c>
      <c r="B353" s="40" t="s">
        <v>397</v>
      </c>
      <c r="C353" s="41" t="s">
        <v>395</v>
      </c>
      <c r="D353" s="41" t="s">
        <v>132</v>
      </c>
      <c r="E353" s="42">
        <v>11.7</v>
      </c>
      <c r="F353" s="43">
        <v>0</v>
      </c>
      <c r="G353" s="43">
        <f>Таблица1[[#This Row],[Кабан]]/Таблица1[[#This Row],[Площадь, тыс. га]]</f>
        <v>0</v>
      </c>
      <c r="H353" s="43">
        <v>0</v>
      </c>
      <c r="I353" s="43">
        <v>0</v>
      </c>
      <c r="J353" s="43"/>
      <c r="K353" s="43">
        <v>49</v>
      </c>
      <c r="L353" s="43">
        <v>0</v>
      </c>
      <c r="M353" s="43">
        <v>0</v>
      </c>
      <c r="N353" s="43"/>
      <c r="O353" s="43"/>
      <c r="P353" s="43">
        <v>0</v>
      </c>
      <c r="Q353" s="43">
        <v>0</v>
      </c>
      <c r="R353" s="43"/>
      <c r="S353" s="43">
        <v>0</v>
      </c>
      <c r="T353" s="43">
        <v>0</v>
      </c>
      <c r="U353" s="43">
        <v>3</v>
      </c>
      <c r="V353" s="43">
        <v>0</v>
      </c>
      <c r="W353" s="43">
        <v>2</v>
      </c>
      <c r="X353" s="43">
        <v>0</v>
      </c>
      <c r="Y353" s="43">
        <v>0</v>
      </c>
      <c r="Z353" s="43">
        <v>0</v>
      </c>
      <c r="AA353" s="44">
        <v>0</v>
      </c>
    </row>
    <row r="354" spans="1:27" ht="63" x14ac:dyDescent="0.25">
      <c r="A354" s="41">
        <v>340</v>
      </c>
      <c r="B354" s="40" t="s">
        <v>398</v>
      </c>
      <c r="C354" s="41" t="s">
        <v>395</v>
      </c>
      <c r="D354" s="41" t="s">
        <v>132</v>
      </c>
      <c r="E354" s="42">
        <v>226.38399999999999</v>
      </c>
      <c r="F354" s="43">
        <v>0</v>
      </c>
      <c r="G354" s="43">
        <f>Таблица1[[#This Row],[Кабан]]/Таблица1[[#This Row],[Площадь, тыс. га]]</f>
        <v>0</v>
      </c>
      <c r="H354" s="43">
        <v>0</v>
      </c>
      <c r="I354" s="43">
        <v>0</v>
      </c>
      <c r="J354" s="43"/>
      <c r="K354" s="43">
        <v>3023</v>
      </c>
      <c r="L354" s="43">
        <v>96</v>
      </c>
      <c r="M354" s="43">
        <v>0</v>
      </c>
      <c r="N354" s="43"/>
      <c r="O354" s="43"/>
      <c r="P354" s="43">
        <v>7</v>
      </c>
      <c r="Q354" s="43">
        <v>168</v>
      </c>
      <c r="R354" s="43"/>
      <c r="S354" s="43">
        <v>0</v>
      </c>
      <c r="T354" s="43">
        <v>0</v>
      </c>
      <c r="U354" s="43">
        <v>73</v>
      </c>
      <c r="V354" s="43">
        <v>0</v>
      </c>
      <c r="W354" s="43">
        <v>0</v>
      </c>
      <c r="X354" s="43">
        <v>0</v>
      </c>
      <c r="Y354" s="43">
        <v>339</v>
      </c>
      <c r="Z354" s="43">
        <v>0</v>
      </c>
      <c r="AA354" s="44">
        <v>0</v>
      </c>
    </row>
    <row r="355" spans="1:27" ht="78.75" x14ac:dyDescent="0.25">
      <c r="A355" s="41">
        <v>341</v>
      </c>
      <c r="B355" s="45" t="s">
        <v>399</v>
      </c>
      <c r="C355" s="41" t="s">
        <v>400</v>
      </c>
      <c r="D355" s="41" t="s">
        <v>132</v>
      </c>
      <c r="E355" s="47">
        <v>83.02</v>
      </c>
      <c r="F355" s="43">
        <v>0</v>
      </c>
      <c r="G355" s="43">
        <f>Таблица1[[#This Row],[Кабан]]/Таблица1[[#This Row],[Площадь, тыс. га]]</f>
        <v>0</v>
      </c>
      <c r="H355" s="43">
        <v>198</v>
      </c>
      <c r="I355" s="43"/>
      <c r="J355" s="43"/>
      <c r="K355" s="43">
        <v>258</v>
      </c>
      <c r="L355" s="43">
        <v>183</v>
      </c>
      <c r="M355" s="43">
        <v>39</v>
      </c>
      <c r="N355" s="43"/>
      <c r="O355" s="43"/>
      <c r="P355" s="43">
        <v>13</v>
      </c>
      <c r="Q355" s="43">
        <v>88</v>
      </c>
      <c r="R355" s="43"/>
      <c r="S355" s="43"/>
      <c r="T355" s="43"/>
      <c r="U355" s="43">
        <v>114</v>
      </c>
      <c r="V355" s="43">
        <v>128</v>
      </c>
      <c r="W355" s="43"/>
      <c r="X355" s="43"/>
      <c r="Y355" s="43">
        <v>631</v>
      </c>
      <c r="Z355" s="43"/>
      <c r="AA355" s="44">
        <v>1771</v>
      </c>
    </row>
    <row r="356" spans="1:27" ht="78.75" x14ac:dyDescent="0.25">
      <c r="A356" s="41">
        <v>342</v>
      </c>
      <c r="B356" s="45" t="s">
        <v>399</v>
      </c>
      <c r="C356" s="41" t="s">
        <v>401</v>
      </c>
      <c r="D356" s="41" t="s">
        <v>89</v>
      </c>
      <c r="E356" s="42">
        <v>47.66</v>
      </c>
      <c r="F356" s="43"/>
      <c r="G356" s="43">
        <f>Таблица1[[#This Row],[Кабан]]/Таблица1[[#This Row],[Площадь, тыс. га]]</f>
        <v>0</v>
      </c>
      <c r="H356" s="43"/>
      <c r="I356" s="43"/>
      <c r="J356" s="43"/>
      <c r="K356" s="43">
        <v>255</v>
      </c>
      <c r="L356" s="43"/>
      <c r="M356" s="43"/>
      <c r="N356" s="43"/>
      <c r="O356" s="43"/>
      <c r="P356" s="43">
        <v>0</v>
      </c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4"/>
    </row>
    <row r="357" spans="1:27" ht="78.75" x14ac:dyDescent="0.25">
      <c r="A357" s="41">
        <v>343</v>
      </c>
      <c r="B357" s="45" t="s">
        <v>402</v>
      </c>
      <c r="C357" s="41" t="s">
        <v>403</v>
      </c>
      <c r="D357" s="41" t="s">
        <v>132</v>
      </c>
      <c r="E357" s="47">
        <v>113.137</v>
      </c>
      <c r="F357" s="43">
        <v>0</v>
      </c>
      <c r="G357" s="43">
        <f>Таблица1[[#This Row],[Кабан]]/Таблица1[[#This Row],[Площадь, тыс. га]]</f>
        <v>0</v>
      </c>
      <c r="H357" s="43">
        <v>97</v>
      </c>
      <c r="I357" s="43"/>
      <c r="J357" s="43"/>
      <c r="K357" s="43">
        <v>0</v>
      </c>
      <c r="L357" s="43">
        <v>140</v>
      </c>
      <c r="M357" s="43">
        <v>19</v>
      </c>
      <c r="N357" s="43"/>
      <c r="O357" s="43"/>
      <c r="P357" s="43">
        <v>0</v>
      </c>
      <c r="Q357" s="43">
        <v>0</v>
      </c>
      <c r="R357" s="43"/>
      <c r="S357" s="43"/>
      <c r="T357" s="43"/>
      <c r="U357" s="43">
        <v>297</v>
      </c>
      <c r="V357" s="43">
        <v>0</v>
      </c>
      <c r="W357" s="43"/>
      <c r="X357" s="43"/>
      <c r="Y357" s="43">
        <v>0</v>
      </c>
      <c r="Z357" s="43"/>
      <c r="AA357" s="44">
        <v>0</v>
      </c>
    </row>
    <row r="358" spans="1:27" ht="47.25" x14ac:dyDescent="0.25">
      <c r="A358" s="41">
        <v>344</v>
      </c>
      <c r="B358" s="45" t="s">
        <v>404</v>
      </c>
      <c r="C358" s="46" t="s">
        <v>405</v>
      </c>
      <c r="D358" s="46"/>
      <c r="E358" s="47">
        <v>16.899999999999999</v>
      </c>
      <c r="F358" s="43"/>
      <c r="G358" s="43">
        <f>Таблица1[[#This Row],[Кабан]]/Таблица1[[#This Row],[Площадь, тыс. га]]</f>
        <v>0</v>
      </c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4"/>
    </row>
    <row r="359" spans="1:27" ht="47.25" x14ac:dyDescent="0.25">
      <c r="A359" s="41">
        <v>345</v>
      </c>
      <c r="B359" s="45" t="s">
        <v>406</v>
      </c>
      <c r="C359" s="46" t="s">
        <v>405</v>
      </c>
      <c r="D359" s="46"/>
      <c r="E359" s="47">
        <v>46</v>
      </c>
      <c r="F359" s="43"/>
      <c r="G359" s="43">
        <f>Таблица1[[#This Row],[Кабан]]/Таблица1[[#This Row],[Площадь, тыс. га]]</f>
        <v>0</v>
      </c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4"/>
    </row>
    <row r="360" spans="1:27" ht="47.25" x14ac:dyDescent="0.25">
      <c r="A360" s="41">
        <v>346</v>
      </c>
      <c r="B360" s="45" t="s">
        <v>407</v>
      </c>
      <c r="C360" s="46" t="s">
        <v>405</v>
      </c>
      <c r="D360" s="46"/>
      <c r="E360" s="47">
        <v>20.8</v>
      </c>
      <c r="F360" s="43"/>
      <c r="G360" s="43">
        <f>Таблица1[[#This Row],[Кабан]]/Таблица1[[#This Row],[Площадь, тыс. га]]</f>
        <v>0</v>
      </c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4"/>
    </row>
    <row r="361" spans="1:27" ht="47.25" x14ac:dyDescent="0.25">
      <c r="A361" s="41">
        <v>347</v>
      </c>
      <c r="B361" s="45" t="s">
        <v>408</v>
      </c>
      <c r="C361" s="46" t="s">
        <v>405</v>
      </c>
      <c r="D361" s="46"/>
      <c r="E361" s="47">
        <v>8.0449999999999999</v>
      </c>
      <c r="F361" s="43"/>
      <c r="G361" s="43">
        <f>Таблица1[[#This Row],[Кабан]]/Таблица1[[#This Row],[Площадь, тыс. га]]</f>
        <v>0</v>
      </c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4"/>
    </row>
    <row r="362" spans="1:27" ht="47.25" x14ac:dyDescent="0.25">
      <c r="A362" s="41">
        <v>348</v>
      </c>
      <c r="B362" s="45" t="s">
        <v>409</v>
      </c>
      <c r="C362" s="46" t="s">
        <v>405</v>
      </c>
      <c r="D362" s="46"/>
      <c r="E362" s="47">
        <v>44.533999999999999</v>
      </c>
      <c r="F362" s="43"/>
      <c r="G362" s="43">
        <f>Таблица1[[#This Row],[Кабан]]/Таблица1[[#This Row],[Площадь, тыс. га]]</f>
        <v>0</v>
      </c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4"/>
    </row>
    <row r="363" spans="1:27" ht="47.25" x14ac:dyDescent="0.25">
      <c r="A363" s="41">
        <v>349</v>
      </c>
      <c r="B363" s="45" t="s">
        <v>410</v>
      </c>
      <c r="C363" s="46" t="s">
        <v>405</v>
      </c>
      <c r="D363" s="46"/>
      <c r="E363" s="47">
        <v>6.5469999999999997</v>
      </c>
      <c r="F363" s="43"/>
      <c r="G363" s="43">
        <f>Таблица1[[#This Row],[Кабан]]/Таблица1[[#This Row],[Площадь, тыс. га]]</f>
        <v>0</v>
      </c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4"/>
    </row>
    <row r="364" spans="1:27" ht="47.25" x14ac:dyDescent="0.25">
      <c r="A364" s="41">
        <v>350</v>
      </c>
      <c r="B364" s="45" t="s">
        <v>411</v>
      </c>
      <c r="C364" s="46" t="s">
        <v>405</v>
      </c>
      <c r="D364" s="46"/>
      <c r="E364" s="47">
        <v>2.4</v>
      </c>
      <c r="F364" s="43"/>
      <c r="G364" s="43">
        <f>Таблица1[[#This Row],[Кабан]]/Таблица1[[#This Row],[Площадь, тыс. га]]</f>
        <v>0</v>
      </c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4"/>
    </row>
    <row r="365" spans="1:27" ht="47.25" x14ac:dyDescent="0.25">
      <c r="A365" s="41">
        <v>351</v>
      </c>
      <c r="B365" s="45" t="s">
        <v>412</v>
      </c>
      <c r="C365" s="46" t="s">
        <v>405</v>
      </c>
      <c r="D365" s="46"/>
      <c r="E365" s="47">
        <v>1.52</v>
      </c>
      <c r="F365" s="43"/>
      <c r="G365" s="43">
        <f>Таблица1[[#This Row],[Кабан]]/Таблица1[[#This Row],[Площадь, тыс. га]]</f>
        <v>0</v>
      </c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4"/>
    </row>
    <row r="366" spans="1:27" ht="47.25" x14ac:dyDescent="0.25">
      <c r="A366" s="41">
        <v>352</v>
      </c>
      <c r="B366" s="45" t="s">
        <v>413</v>
      </c>
      <c r="C366" s="46" t="s">
        <v>405</v>
      </c>
      <c r="D366" s="46"/>
      <c r="E366" s="47">
        <v>1.6719999999999999</v>
      </c>
      <c r="F366" s="43"/>
      <c r="G366" s="43">
        <f>Таблица1[[#This Row],[Кабан]]/Таблица1[[#This Row],[Площадь, тыс. га]]</f>
        <v>0</v>
      </c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4"/>
    </row>
    <row r="367" spans="1:27" ht="47.25" x14ac:dyDescent="0.25">
      <c r="A367" s="41">
        <v>353</v>
      </c>
      <c r="B367" s="45" t="s">
        <v>414</v>
      </c>
      <c r="C367" s="46" t="s">
        <v>405</v>
      </c>
      <c r="D367" s="46"/>
      <c r="E367" s="47">
        <v>1.87</v>
      </c>
      <c r="F367" s="43"/>
      <c r="G367" s="43">
        <f>Таблица1[[#This Row],[Кабан]]/Таблица1[[#This Row],[Площадь, тыс. га]]</f>
        <v>0</v>
      </c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4"/>
    </row>
    <row r="368" spans="1:27" ht="47.25" x14ac:dyDescent="0.25">
      <c r="A368" s="41">
        <v>354</v>
      </c>
      <c r="B368" s="45" t="s">
        <v>415</v>
      </c>
      <c r="C368" s="46" t="s">
        <v>405</v>
      </c>
      <c r="D368" s="46"/>
      <c r="E368" s="47">
        <v>15.59</v>
      </c>
      <c r="F368" s="43"/>
      <c r="G368" s="43">
        <f>Таблица1[[#This Row],[Кабан]]/Таблица1[[#This Row],[Площадь, тыс. га]]</f>
        <v>0</v>
      </c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4"/>
    </row>
    <row r="369" spans="1:27" ht="47.25" x14ac:dyDescent="0.25">
      <c r="A369" s="41">
        <v>355</v>
      </c>
      <c r="B369" s="45" t="s">
        <v>416</v>
      </c>
      <c r="C369" s="46" t="s">
        <v>405</v>
      </c>
      <c r="D369" s="46"/>
      <c r="E369" s="47">
        <v>9.4</v>
      </c>
      <c r="F369" s="43"/>
      <c r="G369" s="43">
        <f>Таблица1[[#This Row],[Кабан]]/Таблица1[[#This Row],[Площадь, тыс. га]]</f>
        <v>0</v>
      </c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4"/>
    </row>
    <row r="370" spans="1:27" ht="47.25" x14ac:dyDescent="0.25">
      <c r="A370" s="41">
        <v>356</v>
      </c>
      <c r="B370" s="45" t="s">
        <v>417</v>
      </c>
      <c r="C370" s="46" t="s">
        <v>405</v>
      </c>
      <c r="D370" s="46"/>
      <c r="E370" s="47">
        <v>2.67</v>
      </c>
      <c r="F370" s="43"/>
      <c r="G370" s="43">
        <f>Таблица1[[#This Row],[Кабан]]/Таблица1[[#This Row],[Площадь, тыс. га]]</f>
        <v>0</v>
      </c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4"/>
    </row>
    <row r="371" spans="1:27" ht="47.25" x14ac:dyDescent="0.25">
      <c r="A371" s="41">
        <v>357</v>
      </c>
      <c r="B371" s="45" t="s">
        <v>418</v>
      </c>
      <c r="C371" s="46" t="s">
        <v>405</v>
      </c>
      <c r="D371" s="46"/>
      <c r="E371" s="47">
        <v>1.85</v>
      </c>
      <c r="F371" s="43"/>
      <c r="G371" s="43">
        <f>Таблица1[[#This Row],[Кабан]]/Таблица1[[#This Row],[Площадь, тыс. га]]</f>
        <v>0</v>
      </c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4"/>
    </row>
    <row r="372" spans="1:27" ht="47.25" x14ac:dyDescent="0.25">
      <c r="A372" s="41">
        <v>358</v>
      </c>
      <c r="B372" s="45" t="s">
        <v>419</v>
      </c>
      <c r="C372" s="46" t="s">
        <v>405</v>
      </c>
      <c r="D372" s="46"/>
      <c r="E372" s="47">
        <v>1.28</v>
      </c>
      <c r="F372" s="43"/>
      <c r="G372" s="43">
        <f>Таблица1[[#This Row],[Кабан]]/Таблица1[[#This Row],[Площадь, тыс. га]]</f>
        <v>0</v>
      </c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4"/>
    </row>
    <row r="373" spans="1:27" ht="47.25" x14ac:dyDescent="0.25">
      <c r="A373" s="41">
        <v>359</v>
      </c>
      <c r="B373" s="45" t="s">
        <v>420</v>
      </c>
      <c r="C373" s="46" t="s">
        <v>405</v>
      </c>
      <c r="D373" s="46"/>
      <c r="E373" s="47">
        <v>41.05</v>
      </c>
      <c r="F373" s="43"/>
      <c r="G373" s="43">
        <f>Таблица1[[#This Row],[Кабан]]/Таблица1[[#This Row],[Площадь, тыс. га]]</f>
        <v>0</v>
      </c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4"/>
    </row>
    <row r="374" spans="1:27" ht="47.25" x14ac:dyDescent="0.25">
      <c r="A374" s="41">
        <v>360</v>
      </c>
      <c r="B374" s="45" t="s">
        <v>421</v>
      </c>
      <c r="C374" s="46" t="s">
        <v>405</v>
      </c>
      <c r="D374" s="46"/>
      <c r="E374" s="47">
        <v>1.5</v>
      </c>
      <c r="F374" s="43"/>
      <c r="G374" s="43">
        <f>Таблица1[[#This Row],[Кабан]]/Таблица1[[#This Row],[Площадь, тыс. га]]</f>
        <v>0</v>
      </c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4"/>
    </row>
    <row r="375" spans="1:27" ht="47.25" x14ac:dyDescent="0.25">
      <c r="A375" s="41">
        <v>361</v>
      </c>
      <c r="B375" s="45" t="s">
        <v>422</v>
      </c>
      <c r="C375" s="46" t="s">
        <v>405</v>
      </c>
      <c r="D375" s="46"/>
      <c r="E375" s="47">
        <v>3.54</v>
      </c>
      <c r="F375" s="43"/>
      <c r="G375" s="43">
        <f>Таблица1[[#This Row],[Кабан]]/Таблица1[[#This Row],[Площадь, тыс. га]]</f>
        <v>0</v>
      </c>
      <c r="H375" s="43"/>
      <c r="I375" s="43"/>
      <c r="J375" s="43"/>
      <c r="K375" s="43"/>
      <c r="L375" s="43">
        <v>0</v>
      </c>
      <c r="M375" s="43"/>
      <c r="N375" s="43"/>
      <c r="O375" s="43"/>
      <c r="P375" s="43">
        <v>6</v>
      </c>
      <c r="Q375" s="43">
        <v>20</v>
      </c>
      <c r="R375" s="43">
        <v>8</v>
      </c>
      <c r="S375" s="43"/>
      <c r="T375" s="43">
        <v>4</v>
      </c>
      <c r="U375" s="43"/>
      <c r="V375" s="43"/>
      <c r="W375" s="43"/>
      <c r="X375" s="43"/>
      <c r="Y375" s="43">
        <v>35</v>
      </c>
      <c r="Z375" s="43"/>
      <c r="AA375" s="44"/>
    </row>
    <row r="376" spans="1:27" ht="47.25" x14ac:dyDescent="0.25">
      <c r="A376" s="41">
        <v>362</v>
      </c>
      <c r="B376" s="45" t="s">
        <v>423</v>
      </c>
      <c r="C376" s="46" t="s">
        <v>405</v>
      </c>
      <c r="D376" s="46"/>
      <c r="E376" s="47">
        <v>7.3940000000000001</v>
      </c>
      <c r="F376" s="43"/>
      <c r="G376" s="43">
        <f>Таблица1[[#This Row],[Кабан]]/Таблица1[[#This Row],[Площадь, тыс. га]]</f>
        <v>0</v>
      </c>
      <c r="H376" s="43"/>
      <c r="I376" s="43"/>
      <c r="J376" s="43"/>
      <c r="K376" s="43"/>
      <c r="L376" s="43">
        <v>10</v>
      </c>
      <c r="M376" s="43"/>
      <c r="N376" s="43"/>
      <c r="O376" s="43"/>
      <c r="P376" s="43">
        <v>8</v>
      </c>
      <c r="Q376" s="43">
        <v>70</v>
      </c>
      <c r="R376" s="43">
        <v>100</v>
      </c>
      <c r="S376" s="43"/>
      <c r="T376" s="43">
        <v>7</v>
      </c>
      <c r="U376" s="43"/>
      <c r="V376" s="43"/>
      <c r="W376" s="43"/>
      <c r="X376" s="43"/>
      <c r="Y376" s="43">
        <v>190</v>
      </c>
      <c r="Z376" s="43"/>
      <c r="AA376" s="44"/>
    </row>
    <row r="377" spans="1:27" ht="47.25" x14ac:dyDescent="0.25">
      <c r="A377" s="41">
        <v>363</v>
      </c>
      <c r="B377" s="45" t="s">
        <v>424</v>
      </c>
      <c r="C377" s="46" t="s">
        <v>405</v>
      </c>
      <c r="D377" s="46"/>
      <c r="E377" s="47">
        <v>2.04</v>
      </c>
      <c r="F377" s="43"/>
      <c r="G377" s="43">
        <f>Таблица1[[#This Row],[Кабан]]/Таблица1[[#This Row],[Площадь, тыс. га]]</f>
        <v>0</v>
      </c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4"/>
    </row>
    <row r="378" spans="1:27" ht="47.25" x14ac:dyDescent="0.25">
      <c r="A378" s="41">
        <v>364</v>
      </c>
      <c r="B378" s="45" t="s">
        <v>425</v>
      </c>
      <c r="C378" s="46" t="s">
        <v>405</v>
      </c>
      <c r="D378" s="46"/>
      <c r="E378" s="47">
        <v>3.2</v>
      </c>
      <c r="F378" s="43"/>
      <c r="G378" s="43">
        <f>Таблица1[[#This Row],[Кабан]]/Таблица1[[#This Row],[Площадь, тыс. га]]</f>
        <v>0</v>
      </c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4"/>
    </row>
    <row r="379" spans="1:27" ht="63" x14ac:dyDescent="0.25">
      <c r="A379" s="41">
        <v>365</v>
      </c>
      <c r="B379" s="45" t="s">
        <v>426</v>
      </c>
      <c r="C379" s="46" t="s">
        <v>405</v>
      </c>
      <c r="D379" s="46"/>
      <c r="E379" s="47">
        <v>64.959999999999994</v>
      </c>
      <c r="F379" s="43"/>
      <c r="G379" s="43">
        <f>Таблица1[[#This Row],[Кабан]]/Таблица1[[#This Row],[Площадь, тыс. га]]</f>
        <v>0</v>
      </c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4"/>
    </row>
    <row r="380" spans="1:27" ht="63" x14ac:dyDescent="0.25">
      <c r="A380" s="41">
        <v>366</v>
      </c>
      <c r="B380" s="45" t="s">
        <v>427</v>
      </c>
      <c r="C380" s="46" t="s">
        <v>405</v>
      </c>
      <c r="D380" s="46"/>
      <c r="E380" s="47">
        <v>86.72</v>
      </c>
      <c r="F380" s="43"/>
      <c r="G380" s="43">
        <f>Таблица1[[#This Row],[Кабан]]/Таблица1[[#This Row],[Площадь, тыс. га]]</f>
        <v>0</v>
      </c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4"/>
    </row>
    <row r="381" spans="1:27" ht="47.25" x14ac:dyDescent="0.25">
      <c r="A381" s="41">
        <v>367</v>
      </c>
      <c r="B381" s="50" t="s">
        <v>428</v>
      </c>
      <c r="C381" s="46" t="s">
        <v>405</v>
      </c>
      <c r="D381" s="48"/>
      <c r="E381" s="42">
        <v>393.7</v>
      </c>
      <c r="F381" s="43"/>
      <c r="G381" s="43">
        <f>Таблица1[[#This Row],[Кабан]]/Таблица1[[#This Row],[Площадь, тыс. га]]</f>
        <v>0</v>
      </c>
      <c r="H381" s="43"/>
      <c r="I381" s="43"/>
      <c r="J381" s="43"/>
      <c r="K381" s="43"/>
      <c r="L381" s="43"/>
      <c r="M381" s="43"/>
      <c r="N381" s="43"/>
      <c r="O381" s="43"/>
      <c r="P381" s="43">
        <v>85</v>
      </c>
      <c r="Q381" s="43"/>
      <c r="R381" s="43">
        <v>347</v>
      </c>
      <c r="S381" s="43"/>
      <c r="T381" s="43">
        <v>36</v>
      </c>
      <c r="U381" s="43"/>
      <c r="V381" s="43">
        <v>84</v>
      </c>
      <c r="W381" s="43"/>
      <c r="X381" s="43"/>
      <c r="Y381" s="43">
        <v>478</v>
      </c>
      <c r="Z381" s="43"/>
      <c r="AA381" s="44"/>
    </row>
    <row r="382" spans="1:27" ht="47.25" x14ac:dyDescent="0.25">
      <c r="A382" s="41">
        <v>368</v>
      </c>
      <c r="B382" s="50" t="s">
        <v>429</v>
      </c>
      <c r="C382" s="46" t="s">
        <v>405</v>
      </c>
      <c r="D382" s="48"/>
      <c r="E382" s="42">
        <v>291.2</v>
      </c>
      <c r="F382" s="43"/>
      <c r="G382" s="43">
        <f>Таблица1[[#This Row],[Кабан]]/Таблица1[[#This Row],[Площадь, тыс. га]]</f>
        <v>0</v>
      </c>
      <c r="H382" s="43"/>
      <c r="I382" s="43"/>
      <c r="J382" s="43"/>
      <c r="K382" s="43"/>
      <c r="L382" s="43"/>
      <c r="M382" s="43"/>
      <c r="N382" s="43"/>
      <c r="O382" s="43"/>
      <c r="P382" s="43">
        <v>273</v>
      </c>
      <c r="Q382" s="43"/>
      <c r="R382" s="43">
        <v>200</v>
      </c>
      <c r="S382" s="43"/>
      <c r="T382" s="43">
        <v>188</v>
      </c>
      <c r="U382" s="43"/>
      <c r="V382" s="43">
        <v>265</v>
      </c>
      <c r="W382" s="43"/>
      <c r="X382" s="43"/>
      <c r="Y382" s="43">
        <v>994</v>
      </c>
      <c r="Z382" s="43"/>
      <c r="AA382" s="44"/>
    </row>
    <row r="383" spans="1:27" ht="47.25" x14ac:dyDescent="0.25">
      <c r="A383" s="41">
        <v>369</v>
      </c>
      <c r="B383" s="50" t="s">
        <v>430</v>
      </c>
      <c r="C383" s="46" t="s">
        <v>405</v>
      </c>
      <c r="D383" s="48"/>
      <c r="E383" s="42">
        <v>263.7</v>
      </c>
      <c r="F383" s="43"/>
      <c r="G383" s="43">
        <f>Таблица1[[#This Row],[Кабан]]/Таблица1[[#This Row],[Площадь, тыс. га]]</f>
        <v>0</v>
      </c>
      <c r="H383" s="43"/>
      <c r="I383" s="43"/>
      <c r="J383" s="43"/>
      <c r="K383" s="43"/>
      <c r="L383" s="43"/>
      <c r="M383" s="43"/>
      <c r="N383" s="43"/>
      <c r="O383" s="43"/>
      <c r="P383" s="43">
        <v>313</v>
      </c>
      <c r="Q383" s="43"/>
      <c r="R383" s="43">
        <v>605</v>
      </c>
      <c r="S383" s="43"/>
      <c r="T383" s="43">
        <v>194</v>
      </c>
      <c r="U383" s="43"/>
      <c r="V383" s="43">
        <v>237</v>
      </c>
      <c r="W383" s="43"/>
      <c r="X383" s="43"/>
      <c r="Y383" s="43">
        <v>1885</v>
      </c>
      <c r="Z383" s="43"/>
      <c r="AA383" s="44"/>
    </row>
    <row r="384" spans="1:27" ht="47.25" x14ac:dyDescent="0.25">
      <c r="A384" s="41">
        <v>370</v>
      </c>
      <c r="B384" s="45" t="s">
        <v>431</v>
      </c>
      <c r="C384" s="46" t="s">
        <v>405</v>
      </c>
      <c r="D384" s="46"/>
      <c r="E384" s="47">
        <v>1060.6980000000001</v>
      </c>
      <c r="F384" s="43"/>
      <c r="G384" s="43">
        <f>Таблица1[[#This Row],[Кабан]]/Таблица1[[#This Row],[Площадь, тыс. га]]</f>
        <v>0</v>
      </c>
      <c r="H384" s="43"/>
      <c r="I384" s="43"/>
      <c r="J384" s="43"/>
      <c r="K384" s="43"/>
      <c r="L384" s="43"/>
      <c r="M384" s="43"/>
      <c r="N384" s="43"/>
      <c r="O384" s="43"/>
      <c r="P384" s="43">
        <v>10</v>
      </c>
      <c r="Q384" s="43"/>
      <c r="R384" s="43">
        <v>130</v>
      </c>
      <c r="S384" s="43"/>
      <c r="T384" s="43">
        <v>5</v>
      </c>
      <c r="U384" s="43"/>
      <c r="V384" s="43"/>
      <c r="W384" s="43"/>
      <c r="X384" s="43"/>
      <c r="Y384" s="43">
        <v>200</v>
      </c>
      <c r="Z384" s="43"/>
      <c r="AA384" s="44"/>
    </row>
    <row r="385" spans="1:27" ht="47.25" x14ac:dyDescent="0.25">
      <c r="A385" s="41">
        <v>371</v>
      </c>
      <c r="B385" s="45" t="s">
        <v>432</v>
      </c>
      <c r="C385" s="46" t="s">
        <v>405</v>
      </c>
      <c r="D385" s="46"/>
      <c r="E385" s="47">
        <v>938.68</v>
      </c>
      <c r="F385" s="43"/>
      <c r="G385" s="43">
        <f>Таблица1[[#This Row],[Кабан]]/Таблица1[[#This Row],[Площадь, тыс. га]]</f>
        <v>0</v>
      </c>
      <c r="H385" s="43"/>
      <c r="I385" s="43"/>
      <c r="J385" s="43"/>
      <c r="K385" s="43"/>
      <c r="L385" s="43"/>
      <c r="M385" s="43"/>
      <c r="N385" s="43"/>
      <c r="O385" s="43"/>
      <c r="P385" s="43">
        <v>10</v>
      </c>
      <c r="Q385" s="43"/>
      <c r="R385" s="43">
        <v>50</v>
      </c>
      <c r="S385" s="43"/>
      <c r="T385" s="43">
        <v>5</v>
      </c>
      <c r="U385" s="43"/>
      <c r="V385" s="43"/>
      <c r="W385" s="43"/>
      <c r="X385" s="43"/>
      <c r="Y385" s="43"/>
      <c r="Z385" s="43"/>
      <c r="AA385" s="44"/>
    </row>
    <row r="386" spans="1:27" ht="47.25" x14ac:dyDescent="0.25">
      <c r="A386" s="41">
        <v>372</v>
      </c>
      <c r="B386" s="45" t="s">
        <v>433</v>
      </c>
      <c r="C386" s="46" t="s">
        <v>405</v>
      </c>
      <c r="D386" s="46"/>
      <c r="E386" s="47">
        <v>14</v>
      </c>
      <c r="F386" s="43"/>
      <c r="G386" s="43">
        <f>Таблица1[[#This Row],[Кабан]]/Таблица1[[#This Row],[Площадь, тыс. га]]</f>
        <v>0</v>
      </c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4"/>
    </row>
    <row r="387" spans="1:27" ht="47.25" x14ac:dyDescent="0.25">
      <c r="A387" s="41">
        <v>373</v>
      </c>
      <c r="B387" s="45" t="s">
        <v>434</v>
      </c>
      <c r="C387" s="46" t="s">
        <v>405</v>
      </c>
      <c r="D387" s="46"/>
      <c r="E387" s="47">
        <v>7.26</v>
      </c>
      <c r="F387" s="43"/>
      <c r="G387" s="43">
        <f>Таблица1[[#This Row],[Кабан]]/Таблица1[[#This Row],[Площадь, тыс. га]]</f>
        <v>0</v>
      </c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4"/>
    </row>
    <row r="388" spans="1:27" ht="47.25" x14ac:dyDescent="0.25">
      <c r="A388" s="41">
        <v>374</v>
      </c>
      <c r="B388" s="45" t="s">
        <v>435</v>
      </c>
      <c r="C388" s="46" t="s">
        <v>405</v>
      </c>
      <c r="D388" s="46"/>
      <c r="E388" s="47">
        <v>1.6</v>
      </c>
      <c r="F388" s="43"/>
      <c r="G388" s="43">
        <f>Таблица1[[#This Row],[Кабан]]/Таблица1[[#This Row],[Площадь, тыс. га]]</f>
        <v>0</v>
      </c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4"/>
    </row>
    <row r="389" spans="1:27" ht="63" x14ac:dyDescent="0.25">
      <c r="A389" s="41">
        <v>375</v>
      </c>
      <c r="B389" s="45" t="s">
        <v>436</v>
      </c>
      <c r="C389" s="46" t="s">
        <v>405</v>
      </c>
      <c r="D389" s="46"/>
      <c r="E389" s="47">
        <v>48.107999999999997</v>
      </c>
      <c r="F389" s="43"/>
      <c r="G389" s="43">
        <f>Таблица1[[#This Row],[Кабан]]/Таблица1[[#This Row],[Площадь, тыс. га]]</f>
        <v>0</v>
      </c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4"/>
    </row>
    <row r="390" spans="1:27" ht="63" x14ac:dyDescent="0.25">
      <c r="A390" s="41">
        <v>376</v>
      </c>
      <c r="B390" s="45" t="s">
        <v>437</v>
      </c>
      <c r="C390" s="46" t="s">
        <v>405</v>
      </c>
      <c r="D390" s="46"/>
      <c r="E390" s="47">
        <v>981.40700000000004</v>
      </c>
      <c r="F390" s="43"/>
      <c r="G390" s="43">
        <f>Таблица1[[#This Row],[Кабан]]/Таблица1[[#This Row],[Площадь, тыс. га]]</f>
        <v>0</v>
      </c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4"/>
    </row>
    <row r="391" spans="1:27" ht="63" x14ac:dyDescent="0.25">
      <c r="A391" s="41">
        <v>377</v>
      </c>
      <c r="B391" s="45" t="s">
        <v>438</v>
      </c>
      <c r="C391" s="46" t="s">
        <v>405</v>
      </c>
      <c r="D391" s="46"/>
      <c r="E391" s="47">
        <v>34.97</v>
      </c>
      <c r="F391" s="43"/>
      <c r="G391" s="43">
        <f>Таблица1[[#This Row],[Кабан]]/Таблица1[[#This Row],[Площадь, тыс. га]]</f>
        <v>0</v>
      </c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4"/>
    </row>
    <row r="392" spans="1:27" ht="31.5" x14ac:dyDescent="0.25">
      <c r="A392" s="41">
        <v>378</v>
      </c>
      <c r="B392" s="45" t="s">
        <v>439</v>
      </c>
      <c r="C392" s="46" t="s">
        <v>405</v>
      </c>
      <c r="D392" s="46"/>
      <c r="E392" s="47">
        <v>2.86</v>
      </c>
      <c r="F392" s="43"/>
      <c r="G392" s="43">
        <f>Таблица1[[#This Row],[Кабан]]/Таблица1[[#This Row],[Площадь, тыс. га]]</f>
        <v>0</v>
      </c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4"/>
    </row>
    <row r="393" spans="1:27" ht="47.25" x14ac:dyDescent="0.25">
      <c r="A393" s="41">
        <v>379</v>
      </c>
      <c r="B393" s="45" t="s">
        <v>440</v>
      </c>
      <c r="C393" s="46" t="s">
        <v>405</v>
      </c>
      <c r="D393" s="46"/>
      <c r="E393" s="47">
        <v>2.75</v>
      </c>
      <c r="F393" s="43"/>
      <c r="G393" s="43">
        <f>Таблица1[[#This Row],[Кабан]]/Таблица1[[#This Row],[Площадь, тыс. га]]</f>
        <v>0</v>
      </c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4"/>
    </row>
    <row r="394" spans="1:27" ht="47.25" x14ac:dyDescent="0.25">
      <c r="A394" s="41">
        <v>380</v>
      </c>
      <c r="B394" s="45" t="s">
        <v>441</v>
      </c>
      <c r="C394" s="46" t="s">
        <v>405</v>
      </c>
      <c r="D394" s="46"/>
      <c r="E394" s="47">
        <v>29.242999999999999</v>
      </c>
      <c r="F394" s="43"/>
      <c r="G394" s="43">
        <f>Таблица1[[#This Row],[Кабан]]/Таблица1[[#This Row],[Площадь, тыс. га]]</f>
        <v>0</v>
      </c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4"/>
    </row>
    <row r="395" spans="1:27" ht="94.5" x14ac:dyDescent="0.25">
      <c r="A395" s="41">
        <v>381</v>
      </c>
      <c r="B395" s="45" t="s">
        <v>442</v>
      </c>
      <c r="C395" s="46" t="s">
        <v>405</v>
      </c>
      <c r="D395" s="46"/>
      <c r="E395" s="47">
        <v>190.68</v>
      </c>
      <c r="F395" s="43"/>
      <c r="G395" s="43">
        <f>Таблица1[[#This Row],[Кабан]]/Таблица1[[#This Row],[Площадь, тыс. га]]</f>
        <v>0</v>
      </c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4"/>
    </row>
    <row r="396" spans="1:27" ht="47.25" x14ac:dyDescent="0.25">
      <c r="A396" s="41">
        <v>382</v>
      </c>
      <c r="B396" s="45" t="s">
        <v>443</v>
      </c>
      <c r="C396" s="46" t="s">
        <v>405</v>
      </c>
      <c r="D396" s="46"/>
      <c r="E396" s="47">
        <v>13.26</v>
      </c>
      <c r="F396" s="43"/>
      <c r="G396" s="43">
        <f>Таблица1[[#This Row],[Кабан]]/Таблица1[[#This Row],[Площадь, тыс. га]]</f>
        <v>0</v>
      </c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4"/>
    </row>
    <row r="397" spans="1:27" ht="47.25" x14ac:dyDescent="0.25">
      <c r="A397" s="41">
        <v>383</v>
      </c>
      <c r="B397" s="45" t="s">
        <v>444</v>
      </c>
      <c r="C397" s="46" t="s">
        <v>405</v>
      </c>
      <c r="D397" s="46"/>
      <c r="E397" s="47">
        <v>21.8</v>
      </c>
      <c r="F397" s="43"/>
      <c r="G397" s="43">
        <f>Таблица1[[#This Row],[Кабан]]/Таблица1[[#This Row],[Площадь, тыс. га]]</f>
        <v>0</v>
      </c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4"/>
    </row>
    <row r="398" spans="1:27" ht="47.25" x14ac:dyDescent="0.25">
      <c r="A398" s="41">
        <v>384</v>
      </c>
      <c r="B398" s="45" t="s">
        <v>445</v>
      </c>
      <c r="C398" s="46" t="s">
        <v>405</v>
      </c>
      <c r="D398" s="46"/>
      <c r="E398" s="47">
        <v>3.72</v>
      </c>
      <c r="F398" s="43"/>
      <c r="G398" s="43">
        <f>Таблица1[[#This Row],[Кабан]]/Таблица1[[#This Row],[Площадь, тыс. га]]</f>
        <v>0</v>
      </c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4"/>
    </row>
    <row r="399" spans="1:27" ht="47.25" x14ac:dyDescent="0.25">
      <c r="A399" s="41">
        <v>385</v>
      </c>
      <c r="B399" s="45" t="s">
        <v>446</v>
      </c>
      <c r="C399" s="46" t="s">
        <v>405</v>
      </c>
      <c r="D399" s="46"/>
      <c r="E399" s="47">
        <v>22.53</v>
      </c>
      <c r="F399" s="43"/>
      <c r="G399" s="43">
        <f>Таблица1[[#This Row],[Кабан]]/Таблица1[[#This Row],[Площадь, тыс. га]]</f>
        <v>0</v>
      </c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4"/>
    </row>
    <row r="400" spans="1:27" ht="47.25" x14ac:dyDescent="0.25">
      <c r="A400" s="41">
        <v>386</v>
      </c>
      <c r="B400" s="45" t="s">
        <v>447</v>
      </c>
      <c r="C400" s="46" t="s">
        <v>405</v>
      </c>
      <c r="D400" s="46"/>
      <c r="E400" s="47">
        <v>3.38</v>
      </c>
      <c r="F400" s="43"/>
      <c r="G400" s="43">
        <f>Таблица1[[#This Row],[Кабан]]/Таблица1[[#This Row],[Площадь, тыс. га]]</f>
        <v>0</v>
      </c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4"/>
    </row>
    <row r="401" spans="1:27" ht="47.25" x14ac:dyDescent="0.25">
      <c r="A401" s="41">
        <v>387</v>
      </c>
      <c r="B401" s="45" t="s">
        <v>448</v>
      </c>
      <c r="C401" s="46" t="s">
        <v>405</v>
      </c>
      <c r="D401" s="46"/>
      <c r="E401" s="47">
        <v>34.143000000000001</v>
      </c>
      <c r="F401" s="43"/>
      <c r="G401" s="43">
        <f>Таблица1[[#This Row],[Кабан]]/Таблица1[[#This Row],[Площадь, тыс. га]]</f>
        <v>0</v>
      </c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4"/>
    </row>
    <row r="402" spans="1:27" ht="47.25" x14ac:dyDescent="0.25">
      <c r="A402" s="41">
        <v>388</v>
      </c>
      <c r="B402" s="45" t="s">
        <v>449</v>
      </c>
      <c r="C402" s="46" t="s">
        <v>405</v>
      </c>
      <c r="D402" s="46"/>
      <c r="E402" s="47">
        <v>12.19</v>
      </c>
      <c r="F402" s="43"/>
      <c r="G402" s="43">
        <f>Таблица1[[#This Row],[Кабан]]/Таблица1[[#This Row],[Площадь, тыс. га]]</f>
        <v>0</v>
      </c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4"/>
    </row>
    <row r="403" spans="1:27" ht="47.25" x14ac:dyDescent="0.25">
      <c r="A403" s="41">
        <v>389</v>
      </c>
      <c r="B403" s="45" t="s">
        <v>450</v>
      </c>
      <c r="C403" s="46" t="s">
        <v>405</v>
      </c>
      <c r="D403" s="46"/>
      <c r="E403" s="47">
        <v>4.1900000000000004</v>
      </c>
      <c r="F403" s="43"/>
      <c r="G403" s="43">
        <f>Таблица1[[#This Row],[Кабан]]/Таблица1[[#This Row],[Площадь, тыс. га]]</f>
        <v>0</v>
      </c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4"/>
    </row>
    <row r="404" spans="1:27" ht="47.25" x14ac:dyDescent="0.25">
      <c r="A404" s="41">
        <v>390</v>
      </c>
      <c r="B404" s="45" t="s">
        <v>451</v>
      </c>
      <c r="C404" s="46" t="s">
        <v>405</v>
      </c>
      <c r="D404" s="46"/>
      <c r="E404" s="47">
        <v>3.45</v>
      </c>
      <c r="F404" s="43"/>
      <c r="G404" s="43">
        <f>Таблица1[[#This Row],[Кабан]]/Таблица1[[#This Row],[Площадь, тыс. га]]</f>
        <v>0</v>
      </c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4"/>
    </row>
    <row r="405" spans="1:27" ht="47.25" x14ac:dyDescent="0.25">
      <c r="A405" s="41">
        <v>391</v>
      </c>
      <c r="B405" s="45" t="s">
        <v>452</v>
      </c>
      <c r="C405" s="46" t="s">
        <v>405</v>
      </c>
      <c r="D405" s="46"/>
      <c r="E405" s="47">
        <v>1.87</v>
      </c>
      <c r="F405" s="43"/>
      <c r="G405" s="43">
        <f>Таблица1[[#This Row],[Кабан]]/Таблица1[[#This Row],[Площадь, тыс. га]]</f>
        <v>0</v>
      </c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4"/>
    </row>
    <row r="406" spans="1:27" ht="47.25" x14ac:dyDescent="0.25">
      <c r="A406" s="41">
        <v>392</v>
      </c>
      <c r="B406" s="45" t="s">
        <v>453</v>
      </c>
      <c r="C406" s="46" t="s">
        <v>405</v>
      </c>
      <c r="D406" s="46"/>
      <c r="E406" s="47">
        <v>3.4</v>
      </c>
      <c r="F406" s="43"/>
      <c r="G406" s="43">
        <f>Таблица1[[#This Row],[Кабан]]/Таблица1[[#This Row],[Площадь, тыс. га]]</f>
        <v>0</v>
      </c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4"/>
    </row>
    <row r="407" spans="1:27" ht="47.25" x14ac:dyDescent="0.25">
      <c r="A407" s="41">
        <v>393</v>
      </c>
      <c r="B407" s="45" t="s">
        <v>454</v>
      </c>
      <c r="C407" s="46" t="s">
        <v>405</v>
      </c>
      <c r="D407" s="46"/>
      <c r="E407" s="47">
        <v>2.61</v>
      </c>
      <c r="F407" s="43"/>
      <c r="G407" s="43">
        <f>Таблица1[[#This Row],[Кабан]]/Таблица1[[#This Row],[Площадь, тыс. га]]</f>
        <v>0</v>
      </c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4"/>
    </row>
    <row r="408" spans="1:27" ht="31.5" x14ac:dyDescent="0.25">
      <c r="A408" s="41">
        <v>394</v>
      </c>
      <c r="B408" s="45" t="s">
        <v>455</v>
      </c>
      <c r="C408" s="46" t="s">
        <v>405</v>
      </c>
      <c r="D408" s="46"/>
      <c r="E408" s="47">
        <v>102.8</v>
      </c>
      <c r="F408" s="43"/>
      <c r="G408" s="43">
        <f>Таблица1[[#This Row],[Кабан]]/Таблица1[[#This Row],[Площадь, тыс. га]]</f>
        <v>0</v>
      </c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4"/>
    </row>
    <row r="409" spans="1:27" ht="47.25" x14ac:dyDescent="0.25">
      <c r="A409" s="41">
        <v>395</v>
      </c>
      <c r="B409" s="45" t="s">
        <v>456</v>
      </c>
      <c r="C409" s="46" t="s">
        <v>405</v>
      </c>
      <c r="D409" s="46"/>
      <c r="E409" s="47">
        <v>43.55</v>
      </c>
      <c r="F409" s="43"/>
      <c r="G409" s="43">
        <f>Таблица1[[#This Row],[Кабан]]/Таблица1[[#This Row],[Площадь, тыс. га]]</f>
        <v>0</v>
      </c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4"/>
    </row>
    <row r="410" spans="1:27" ht="47.25" x14ac:dyDescent="0.25">
      <c r="A410" s="41">
        <v>396</v>
      </c>
      <c r="B410" s="45" t="s">
        <v>457</v>
      </c>
      <c r="C410" s="46" t="s">
        <v>405</v>
      </c>
      <c r="D410" s="46"/>
      <c r="E410" s="47">
        <v>7.85</v>
      </c>
      <c r="F410" s="43"/>
      <c r="G410" s="43">
        <f>Таблица1[[#This Row],[Кабан]]/Таблица1[[#This Row],[Площадь, тыс. га]]</f>
        <v>0</v>
      </c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4"/>
    </row>
    <row r="411" spans="1:27" ht="47.25" x14ac:dyDescent="0.25">
      <c r="A411" s="41">
        <v>397</v>
      </c>
      <c r="B411" s="45" t="s">
        <v>458</v>
      </c>
      <c r="C411" s="46" t="s">
        <v>405</v>
      </c>
      <c r="D411" s="46"/>
      <c r="E411" s="47">
        <v>7.78</v>
      </c>
      <c r="F411" s="43"/>
      <c r="G411" s="43">
        <f>Таблица1[[#This Row],[Кабан]]/Таблица1[[#This Row],[Площадь, тыс. га]]</f>
        <v>0</v>
      </c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4"/>
    </row>
    <row r="412" spans="1:27" ht="47.25" x14ac:dyDescent="0.25">
      <c r="A412" s="41">
        <v>398</v>
      </c>
      <c r="B412" s="45" t="s">
        <v>459</v>
      </c>
      <c r="C412" s="46" t="s">
        <v>405</v>
      </c>
      <c r="D412" s="46"/>
      <c r="E412" s="47">
        <v>802.7</v>
      </c>
      <c r="F412" s="43"/>
      <c r="G412" s="43">
        <f>Таблица1[[#This Row],[Кабан]]/Таблица1[[#This Row],[Площадь, тыс. га]]</f>
        <v>0</v>
      </c>
      <c r="H412" s="43"/>
      <c r="I412" s="43"/>
      <c r="J412" s="43"/>
      <c r="K412" s="43"/>
      <c r="L412" s="43">
        <v>80</v>
      </c>
      <c r="M412" s="43"/>
      <c r="N412" s="43"/>
      <c r="O412" s="43"/>
      <c r="P412" s="43">
        <v>20</v>
      </c>
      <c r="Q412" s="43">
        <v>20</v>
      </c>
      <c r="R412" s="43">
        <v>30</v>
      </c>
      <c r="S412" s="43"/>
      <c r="T412" s="43">
        <v>10</v>
      </c>
      <c r="U412" s="43"/>
      <c r="V412" s="43"/>
      <c r="W412" s="43"/>
      <c r="X412" s="43"/>
      <c r="Y412" s="43">
        <v>150</v>
      </c>
      <c r="Z412" s="43"/>
      <c r="AA412" s="44"/>
    </row>
    <row r="413" spans="1:27" ht="47.25" x14ac:dyDescent="0.25">
      <c r="A413" s="41">
        <v>399</v>
      </c>
      <c r="B413" s="45" t="s">
        <v>460</v>
      </c>
      <c r="C413" s="46" t="s">
        <v>405</v>
      </c>
      <c r="D413" s="46"/>
      <c r="E413" s="47">
        <v>3.08</v>
      </c>
      <c r="F413" s="43"/>
      <c r="G413" s="43">
        <f>Таблица1[[#This Row],[Кабан]]/Таблица1[[#This Row],[Площадь, тыс. га]]</f>
        <v>0</v>
      </c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4"/>
    </row>
    <row r="414" spans="1:27" ht="47.25" x14ac:dyDescent="0.25">
      <c r="A414" s="41">
        <v>400</v>
      </c>
      <c r="B414" s="45" t="s">
        <v>461</v>
      </c>
      <c r="C414" s="46" t="s">
        <v>405</v>
      </c>
      <c r="D414" s="46"/>
      <c r="E414" s="47">
        <v>3.12</v>
      </c>
      <c r="F414" s="43"/>
      <c r="G414" s="43">
        <f>Таблица1[[#This Row],[Кабан]]/Таблица1[[#This Row],[Площадь, тыс. га]]</f>
        <v>0</v>
      </c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4"/>
    </row>
    <row r="415" spans="1:27" ht="47.25" x14ac:dyDescent="0.25">
      <c r="A415" s="41">
        <v>401</v>
      </c>
      <c r="B415" s="45" t="s">
        <v>462</v>
      </c>
      <c r="C415" s="46" t="s">
        <v>405</v>
      </c>
      <c r="D415" s="46"/>
      <c r="E415" s="47">
        <v>25</v>
      </c>
      <c r="F415" s="43"/>
      <c r="G415" s="43">
        <f>Таблица1[[#This Row],[Кабан]]/Таблица1[[#This Row],[Площадь, тыс. га]]</f>
        <v>0</v>
      </c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4"/>
    </row>
    <row r="416" spans="1:27" ht="78.75" x14ac:dyDescent="0.25">
      <c r="A416" s="41">
        <v>402</v>
      </c>
      <c r="B416" s="45" t="s">
        <v>463</v>
      </c>
      <c r="C416" s="46" t="s">
        <v>405</v>
      </c>
      <c r="D416" s="46"/>
      <c r="E416" s="47">
        <v>7.2</v>
      </c>
      <c r="F416" s="43"/>
      <c r="G416" s="43">
        <f>Таблица1[[#This Row],[Кабан]]/Таблица1[[#This Row],[Площадь, тыс. га]]</f>
        <v>0</v>
      </c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4"/>
    </row>
    <row r="417" spans="1:27" ht="47.25" x14ac:dyDescent="0.25">
      <c r="A417" s="41">
        <v>403</v>
      </c>
      <c r="B417" s="45" t="s">
        <v>464</v>
      </c>
      <c r="C417" s="46" t="s">
        <v>405</v>
      </c>
      <c r="D417" s="46"/>
      <c r="E417" s="47">
        <v>48.48</v>
      </c>
      <c r="F417" s="43"/>
      <c r="G417" s="43">
        <f>Таблица1[[#This Row],[Кабан]]/Таблица1[[#This Row],[Площадь, тыс. га]]</f>
        <v>0</v>
      </c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4"/>
    </row>
    <row r="418" spans="1:27" ht="63" x14ac:dyDescent="0.25">
      <c r="A418" s="41">
        <v>404</v>
      </c>
      <c r="B418" s="45" t="s">
        <v>465</v>
      </c>
      <c r="C418" s="46" t="s">
        <v>405</v>
      </c>
      <c r="D418" s="46"/>
      <c r="E418" s="47">
        <v>61.68</v>
      </c>
      <c r="F418" s="43"/>
      <c r="G418" s="43">
        <f>Таблица1[[#This Row],[Кабан]]/Таблица1[[#This Row],[Площадь, тыс. га]]</f>
        <v>0</v>
      </c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4"/>
    </row>
    <row r="419" spans="1:27" ht="63" x14ac:dyDescent="0.25">
      <c r="A419" s="41">
        <v>405</v>
      </c>
      <c r="B419" s="45" t="s">
        <v>466</v>
      </c>
      <c r="C419" s="46" t="s">
        <v>405</v>
      </c>
      <c r="D419" s="46"/>
      <c r="E419" s="47">
        <v>13.707000000000001</v>
      </c>
      <c r="F419" s="43"/>
      <c r="G419" s="43">
        <f>Таблица1[[#This Row],[Кабан]]/Таблица1[[#This Row],[Площадь, тыс. га]]</f>
        <v>0</v>
      </c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4"/>
    </row>
    <row r="420" spans="1:27" ht="63" x14ac:dyDescent="0.25">
      <c r="A420" s="41">
        <v>406</v>
      </c>
      <c r="B420" s="45" t="s">
        <v>467</v>
      </c>
      <c r="C420" s="46" t="s">
        <v>405</v>
      </c>
      <c r="D420" s="46"/>
      <c r="E420" s="47">
        <v>1.085</v>
      </c>
      <c r="F420" s="43"/>
      <c r="G420" s="43">
        <f>Таблица1[[#This Row],[Кабан]]/Таблица1[[#This Row],[Площадь, тыс. га]]</f>
        <v>0</v>
      </c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4"/>
    </row>
    <row r="421" spans="1:27" ht="63" x14ac:dyDescent="0.25">
      <c r="A421" s="41">
        <v>407</v>
      </c>
      <c r="B421" s="45" t="s">
        <v>468</v>
      </c>
      <c r="C421" s="46" t="s">
        <v>405</v>
      </c>
      <c r="D421" s="46"/>
      <c r="E421" s="47">
        <v>4.8739999999999997</v>
      </c>
      <c r="F421" s="43" t="s">
        <v>469</v>
      </c>
      <c r="G421" s="43" t="e">
        <f>Таблица1[[#This Row],[Кабан]]/Таблица1[[#This Row],[Площадь, тыс. га]]</f>
        <v>#VALUE!</v>
      </c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4"/>
    </row>
    <row r="422" spans="1:27" ht="63" x14ac:dyDescent="0.25">
      <c r="A422" s="41">
        <v>408</v>
      </c>
      <c r="B422" s="45" t="s">
        <v>470</v>
      </c>
      <c r="C422" s="46" t="s">
        <v>405</v>
      </c>
      <c r="D422" s="46"/>
      <c r="E422" s="47">
        <v>4.8739999999999997</v>
      </c>
      <c r="F422" s="43"/>
      <c r="G422" s="43">
        <f>Таблица1[[#This Row],[Кабан]]/Таблица1[[#This Row],[Площадь, тыс. га]]</f>
        <v>0</v>
      </c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4"/>
    </row>
    <row r="423" spans="1:27" ht="94.5" x14ac:dyDescent="0.25">
      <c r="A423" s="41">
        <v>409</v>
      </c>
      <c r="B423" s="45" t="s">
        <v>471</v>
      </c>
      <c r="C423" s="46" t="s">
        <v>405</v>
      </c>
      <c r="D423" s="46"/>
      <c r="E423" s="47">
        <v>10.99</v>
      </c>
      <c r="F423" s="43"/>
      <c r="G423" s="43">
        <f>Таблица1[[#This Row],[Кабан]]/Таблица1[[#This Row],[Площадь, тыс. га]]</f>
        <v>0</v>
      </c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4"/>
    </row>
    <row r="424" spans="1:27" ht="31.5" x14ac:dyDescent="0.25">
      <c r="A424" s="41">
        <v>410</v>
      </c>
      <c r="B424" s="45" t="s">
        <v>472</v>
      </c>
      <c r="C424" s="46" t="s">
        <v>405</v>
      </c>
      <c r="D424" s="46"/>
      <c r="E424" s="47">
        <v>34.35</v>
      </c>
      <c r="F424" s="43"/>
      <c r="G424" s="43">
        <f>Таблица1[[#This Row],[Кабан]]/Таблица1[[#This Row],[Площадь, тыс. га]]</f>
        <v>0</v>
      </c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4"/>
    </row>
    <row r="425" spans="1:27" ht="63" x14ac:dyDescent="0.25">
      <c r="A425" s="41">
        <v>411</v>
      </c>
      <c r="B425" s="45" t="s">
        <v>473</v>
      </c>
      <c r="C425" s="46" t="s">
        <v>405</v>
      </c>
      <c r="D425" s="46"/>
      <c r="E425" s="47">
        <v>12</v>
      </c>
      <c r="F425" s="43"/>
      <c r="G425" s="43">
        <f>Таблица1[[#This Row],[Кабан]]/Таблица1[[#This Row],[Площадь, тыс. га]]</f>
        <v>0</v>
      </c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4"/>
    </row>
    <row r="426" spans="1:27" ht="94.5" x14ac:dyDescent="0.25">
      <c r="A426" s="41">
        <v>412</v>
      </c>
      <c r="B426" s="45" t="s">
        <v>474</v>
      </c>
      <c r="C426" s="46" t="s">
        <v>475</v>
      </c>
      <c r="D426" s="46"/>
      <c r="E426" s="47">
        <v>354.745</v>
      </c>
      <c r="F426" s="43"/>
      <c r="G426" s="43">
        <f>Таблица1[[#This Row],[Кабан]]/Таблица1[[#This Row],[Площадь, тыс. га]]</f>
        <v>0</v>
      </c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4"/>
    </row>
    <row r="427" spans="1:27" ht="31.5" x14ac:dyDescent="0.25">
      <c r="A427" s="41">
        <v>413</v>
      </c>
      <c r="B427" s="45" t="s">
        <v>38</v>
      </c>
      <c r="C427" s="46" t="s">
        <v>476</v>
      </c>
      <c r="D427" s="46" t="s">
        <v>133</v>
      </c>
      <c r="E427" s="47">
        <v>222</v>
      </c>
      <c r="F427" s="43">
        <v>0</v>
      </c>
      <c r="G427" s="43">
        <f>Таблица1[[#This Row],[Кабан]]/Таблица1[[#This Row],[Площадь, тыс. га]]</f>
        <v>0</v>
      </c>
      <c r="H427" s="43">
        <v>0</v>
      </c>
      <c r="I427" s="43">
        <v>0</v>
      </c>
      <c r="J427" s="43"/>
      <c r="K427" s="43">
        <v>131</v>
      </c>
      <c r="L427" s="43">
        <v>47</v>
      </c>
      <c r="M427" s="43">
        <v>0</v>
      </c>
      <c r="N427" s="43"/>
      <c r="O427" s="43"/>
      <c r="P427" s="43">
        <v>4</v>
      </c>
      <c r="Q427" s="43">
        <v>7</v>
      </c>
      <c r="R427" s="43"/>
      <c r="S427" s="43">
        <v>11</v>
      </c>
      <c r="T427" s="43">
        <v>2</v>
      </c>
      <c r="U427" s="43">
        <v>115</v>
      </c>
      <c r="V427" s="43">
        <v>11</v>
      </c>
      <c r="W427" s="43">
        <v>20</v>
      </c>
      <c r="X427" s="43">
        <v>0</v>
      </c>
      <c r="Y427" s="43">
        <v>115</v>
      </c>
      <c r="Z427" s="43">
        <v>0</v>
      </c>
      <c r="AA427" s="44">
        <v>111</v>
      </c>
    </row>
    <row r="428" spans="1:27" ht="47.25" x14ac:dyDescent="0.25">
      <c r="A428" s="41">
        <v>414</v>
      </c>
      <c r="B428" s="40" t="s">
        <v>477</v>
      </c>
      <c r="C428" s="41" t="s">
        <v>476</v>
      </c>
      <c r="D428" s="46" t="s">
        <v>133</v>
      </c>
      <c r="E428" s="42">
        <v>217.66</v>
      </c>
      <c r="F428" s="43">
        <v>0</v>
      </c>
      <c r="G428" s="43">
        <f>Таблица1[[#This Row],[Кабан]]/Таблица1[[#This Row],[Площадь, тыс. га]]</f>
        <v>0</v>
      </c>
      <c r="H428" s="43">
        <v>0</v>
      </c>
      <c r="I428" s="43">
        <v>0</v>
      </c>
      <c r="J428" s="43"/>
      <c r="K428" s="43">
        <v>471</v>
      </c>
      <c r="L428" s="43">
        <v>252</v>
      </c>
      <c r="M428" s="43">
        <v>0</v>
      </c>
      <c r="N428" s="43"/>
      <c r="O428" s="43"/>
      <c r="P428" s="43">
        <v>7</v>
      </c>
      <c r="Q428" s="43">
        <v>86</v>
      </c>
      <c r="R428" s="43"/>
      <c r="S428" s="43">
        <v>25</v>
      </c>
      <c r="T428" s="43">
        <v>0</v>
      </c>
      <c r="U428" s="43">
        <v>240</v>
      </c>
      <c r="V428" s="43">
        <v>50</v>
      </c>
      <c r="W428" s="43">
        <v>53</v>
      </c>
      <c r="X428" s="43">
        <v>0</v>
      </c>
      <c r="Y428" s="43">
        <v>462</v>
      </c>
      <c r="Z428" s="43">
        <v>0</v>
      </c>
      <c r="AA428" s="44">
        <v>1222</v>
      </c>
    </row>
    <row r="429" spans="1:27" ht="47.25" x14ac:dyDescent="0.25">
      <c r="A429" s="41">
        <v>415</v>
      </c>
      <c r="B429" s="40" t="s">
        <v>478</v>
      </c>
      <c r="C429" s="41" t="s">
        <v>476</v>
      </c>
      <c r="D429" s="46" t="s">
        <v>133</v>
      </c>
      <c r="E429" s="42">
        <v>59.18</v>
      </c>
      <c r="F429" s="43">
        <v>0</v>
      </c>
      <c r="G429" s="43">
        <f>Таблица1[[#This Row],[Кабан]]/Таблица1[[#This Row],[Площадь, тыс. га]]</f>
        <v>0</v>
      </c>
      <c r="H429" s="43">
        <v>0</v>
      </c>
      <c r="I429" s="43">
        <v>0</v>
      </c>
      <c r="J429" s="43"/>
      <c r="K429" s="43">
        <v>147</v>
      </c>
      <c r="L429" s="43">
        <v>142</v>
      </c>
      <c r="M429" s="43">
        <v>0</v>
      </c>
      <c r="N429" s="43"/>
      <c r="O429" s="43"/>
      <c r="P429" s="43">
        <v>1</v>
      </c>
      <c r="Q429" s="43">
        <v>25</v>
      </c>
      <c r="R429" s="43"/>
      <c r="S429" s="43">
        <v>8</v>
      </c>
      <c r="T429" s="43">
        <v>0</v>
      </c>
      <c r="U429" s="43">
        <v>133</v>
      </c>
      <c r="V429" s="43">
        <v>0</v>
      </c>
      <c r="W429" s="43">
        <v>12</v>
      </c>
      <c r="X429" s="43">
        <v>0</v>
      </c>
      <c r="Y429" s="43">
        <v>142</v>
      </c>
      <c r="Z429" s="43">
        <v>0</v>
      </c>
      <c r="AA429" s="44">
        <v>276</v>
      </c>
    </row>
    <row r="430" spans="1:27" ht="47.25" x14ac:dyDescent="0.25">
      <c r="A430" s="41">
        <v>416</v>
      </c>
      <c r="B430" s="40" t="s">
        <v>479</v>
      </c>
      <c r="C430" s="41" t="s">
        <v>476</v>
      </c>
      <c r="D430" s="46" t="s">
        <v>133</v>
      </c>
      <c r="E430" s="42">
        <v>52.43</v>
      </c>
      <c r="F430" s="43">
        <v>0</v>
      </c>
      <c r="G430" s="43">
        <f>Таблица1[[#This Row],[Кабан]]/Таблица1[[#This Row],[Площадь, тыс. га]]</f>
        <v>0</v>
      </c>
      <c r="H430" s="43">
        <v>0</v>
      </c>
      <c r="I430" s="43">
        <v>0</v>
      </c>
      <c r="J430" s="43"/>
      <c r="K430" s="43">
        <v>155</v>
      </c>
      <c r="L430" s="43">
        <v>138</v>
      </c>
      <c r="M430" s="43">
        <v>0</v>
      </c>
      <c r="N430" s="43"/>
      <c r="O430" s="43"/>
      <c r="P430" s="43">
        <v>3</v>
      </c>
      <c r="Q430" s="43">
        <v>25</v>
      </c>
      <c r="R430" s="43"/>
      <c r="S430" s="43">
        <v>6</v>
      </c>
      <c r="T430" s="43">
        <v>0</v>
      </c>
      <c r="U430" s="43">
        <v>114</v>
      </c>
      <c r="V430" s="43">
        <v>12</v>
      </c>
      <c r="W430" s="43">
        <v>23</v>
      </c>
      <c r="X430" s="43">
        <v>0</v>
      </c>
      <c r="Y430" s="43">
        <v>126</v>
      </c>
      <c r="Z430" s="43">
        <v>0</v>
      </c>
      <c r="AA430" s="44">
        <v>357</v>
      </c>
    </row>
    <row r="431" spans="1:27" ht="47.25" x14ac:dyDescent="0.25">
      <c r="A431" s="41">
        <v>417</v>
      </c>
      <c r="B431" s="40" t="s">
        <v>480</v>
      </c>
      <c r="C431" s="41" t="s">
        <v>476</v>
      </c>
      <c r="D431" s="46" t="s">
        <v>133</v>
      </c>
      <c r="E431" s="42">
        <v>75.02000000000001</v>
      </c>
      <c r="F431" s="43">
        <v>0</v>
      </c>
      <c r="G431" s="43">
        <f>Таблица1[[#This Row],[Кабан]]/Таблица1[[#This Row],[Площадь, тыс. га]]</f>
        <v>0</v>
      </c>
      <c r="H431" s="43">
        <v>0</v>
      </c>
      <c r="I431" s="43">
        <v>0</v>
      </c>
      <c r="J431" s="43"/>
      <c r="K431" s="43">
        <v>177</v>
      </c>
      <c r="L431" s="43">
        <v>165</v>
      </c>
      <c r="M431" s="43">
        <v>0</v>
      </c>
      <c r="N431" s="43"/>
      <c r="O431" s="43"/>
      <c r="P431" s="43">
        <v>4</v>
      </c>
      <c r="Q431" s="43">
        <v>26</v>
      </c>
      <c r="R431" s="43"/>
      <c r="S431" s="43">
        <v>2</v>
      </c>
      <c r="T431" s="43">
        <v>3</v>
      </c>
      <c r="U431" s="43">
        <v>248</v>
      </c>
      <c r="V431" s="43">
        <v>0</v>
      </c>
      <c r="W431" s="43">
        <v>0</v>
      </c>
      <c r="X431" s="43">
        <v>0</v>
      </c>
      <c r="Y431" s="43">
        <v>322</v>
      </c>
      <c r="Z431" s="43">
        <v>0</v>
      </c>
      <c r="AA431" s="44">
        <v>307</v>
      </c>
    </row>
    <row r="432" spans="1:27" ht="47.25" x14ac:dyDescent="0.25">
      <c r="A432" s="41">
        <v>418</v>
      </c>
      <c r="B432" s="40" t="s">
        <v>481</v>
      </c>
      <c r="C432" s="41" t="s">
        <v>476</v>
      </c>
      <c r="D432" s="46" t="s">
        <v>133</v>
      </c>
      <c r="E432" s="42">
        <v>156.10300000000001</v>
      </c>
      <c r="F432" s="43">
        <v>0</v>
      </c>
      <c r="G432" s="43">
        <f>Таблица1[[#This Row],[Кабан]]/Таблица1[[#This Row],[Площадь, тыс. га]]</f>
        <v>0</v>
      </c>
      <c r="H432" s="43">
        <v>0</v>
      </c>
      <c r="I432" s="43">
        <v>0</v>
      </c>
      <c r="J432" s="43"/>
      <c r="K432" s="43">
        <v>163</v>
      </c>
      <c r="L432" s="43">
        <v>498</v>
      </c>
      <c r="M432" s="43">
        <v>0</v>
      </c>
      <c r="N432" s="43"/>
      <c r="O432" s="43"/>
      <c r="P432" s="43">
        <v>3</v>
      </c>
      <c r="Q432" s="43">
        <v>10</v>
      </c>
      <c r="R432" s="43"/>
      <c r="S432" s="43">
        <v>3</v>
      </c>
      <c r="T432" s="43">
        <v>0</v>
      </c>
      <c r="U432" s="43">
        <v>346</v>
      </c>
      <c r="V432" s="43">
        <v>0</v>
      </c>
      <c r="W432" s="43">
        <v>0</v>
      </c>
      <c r="X432" s="43">
        <v>0</v>
      </c>
      <c r="Y432" s="43">
        <v>331</v>
      </c>
      <c r="Z432" s="43">
        <v>0</v>
      </c>
      <c r="AA432" s="44">
        <v>694</v>
      </c>
    </row>
    <row r="433" spans="1:27" ht="47.25" x14ac:dyDescent="0.25">
      <c r="A433" s="41">
        <v>419</v>
      </c>
      <c r="B433" s="40" t="s">
        <v>482</v>
      </c>
      <c r="C433" s="41" t="s">
        <v>476</v>
      </c>
      <c r="D433" s="46" t="s">
        <v>133</v>
      </c>
      <c r="E433" s="42">
        <v>65.028999999999996</v>
      </c>
      <c r="F433" s="43">
        <v>0</v>
      </c>
      <c r="G433" s="43">
        <f>Таблица1[[#This Row],[Кабан]]/Таблица1[[#This Row],[Площадь, тыс. га]]</f>
        <v>0</v>
      </c>
      <c r="H433" s="43">
        <v>0</v>
      </c>
      <c r="I433" s="43">
        <v>0</v>
      </c>
      <c r="J433" s="43"/>
      <c r="K433" s="43">
        <v>26</v>
      </c>
      <c r="L433" s="43">
        <v>145</v>
      </c>
      <c r="M433" s="43">
        <v>16</v>
      </c>
      <c r="N433" s="43"/>
      <c r="O433" s="43"/>
      <c r="P433" s="43">
        <v>1</v>
      </c>
      <c r="Q433" s="43">
        <v>30</v>
      </c>
      <c r="R433" s="43"/>
      <c r="S433" s="43">
        <v>0</v>
      </c>
      <c r="T433" s="43">
        <v>0</v>
      </c>
      <c r="U433" s="43">
        <v>113</v>
      </c>
      <c r="V433" s="43">
        <v>0</v>
      </c>
      <c r="W433" s="43">
        <v>0</v>
      </c>
      <c r="X433" s="43">
        <v>0</v>
      </c>
      <c r="Y433" s="43">
        <v>223</v>
      </c>
      <c r="Z433" s="43">
        <v>0</v>
      </c>
      <c r="AA433" s="44">
        <v>486</v>
      </c>
    </row>
    <row r="434" spans="1:27" ht="63" x14ac:dyDescent="0.25">
      <c r="A434" s="41">
        <v>420</v>
      </c>
      <c r="B434" s="40" t="s">
        <v>483</v>
      </c>
      <c r="C434" s="41" t="s">
        <v>484</v>
      </c>
      <c r="D434" s="46" t="s">
        <v>133</v>
      </c>
      <c r="E434" s="42">
        <v>126.04</v>
      </c>
      <c r="F434" s="43">
        <v>0</v>
      </c>
      <c r="G434" s="43">
        <f>Таблица1[[#This Row],[Кабан]]/Таблица1[[#This Row],[Площадь, тыс. га]]</f>
        <v>0</v>
      </c>
      <c r="H434" s="43">
        <v>0</v>
      </c>
      <c r="I434" s="43">
        <v>0</v>
      </c>
      <c r="J434" s="43"/>
      <c r="K434" s="43">
        <v>399</v>
      </c>
      <c r="L434" s="43">
        <v>213</v>
      </c>
      <c r="M434" s="43">
        <v>0</v>
      </c>
      <c r="N434" s="43"/>
      <c r="O434" s="43"/>
      <c r="P434" s="43">
        <v>13</v>
      </c>
      <c r="Q434" s="43">
        <v>53</v>
      </c>
      <c r="R434" s="43"/>
      <c r="S434" s="43">
        <v>20</v>
      </c>
      <c r="T434" s="43">
        <v>0</v>
      </c>
      <c r="U434" s="43">
        <v>131</v>
      </c>
      <c r="V434" s="43">
        <v>83</v>
      </c>
      <c r="W434" s="43">
        <v>28</v>
      </c>
      <c r="X434" s="43">
        <v>0</v>
      </c>
      <c r="Y434" s="43">
        <v>549</v>
      </c>
      <c r="Z434" s="43">
        <v>0</v>
      </c>
      <c r="AA434" s="44">
        <v>1301</v>
      </c>
    </row>
    <row r="435" spans="1:27" ht="15.75" x14ac:dyDescent="0.25">
      <c r="A435" s="41">
        <v>421</v>
      </c>
      <c r="B435" s="40" t="s">
        <v>485</v>
      </c>
      <c r="C435" s="41" t="s">
        <v>486</v>
      </c>
      <c r="D435" s="41"/>
      <c r="E435" s="42">
        <v>50</v>
      </c>
      <c r="F435" s="43">
        <v>0</v>
      </c>
      <c r="G435" s="43">
        <f>Таблица1[[#This Row],[Кабан]]/Таблица1[[#This Row],[Площадь, тыс. га]]</f>
        <v>0</v>
      </c>
      <c r="H435" s="43">
        <v>0</v>
      </c>
      <c r="I435" s="43">
        <v>0</v>
      </c>
      <c r="J435" s="43"/>
      <c r="K435" s="43">
        <v>0</v>
      </c>
      <c r="L435" s="43">
        <v>63</v>
      </c>
      <c r="M435" s="43">
        <v>0</v>
      </c>
      <c r="N435" s="43"/>
      <c r="O435" s="43"/>
      <c r="P435" s="43">
        <v>0</v>
      </c>
      <c r="Q435" s="43">
        <v>0</v>
      </c>
      <c r="R435" s="43"/>
      <c r="S435" s="43">
        <v>0</v>
      </c>
      <c r="T435" s="43">
        <v>0</v>
      </c>
      <c r="U435" s="43">
        <v>87</v>
      </c>
      <c r="V435" s="43">
        <v>30</v>
      </c>
      <c r="W435" s="43">
        <v>0</v>
      </c>
      <c r="X435" s="43">
        <v>0</v>
      </c>
      <c r="Y435" s="43">
        <v>296</v>
      </c>
      <c r="Z435" s="43">
        <v>0</v>
      </c>
      <c r="AA435" s="44">
        <v>472</v>
      </c>
    </row>
    <row r="436" spans="1:27" ht="47.25" x14ac:dyDescent="0.25">
      <c r="A436" s="41">
        <v>422</v>
      </c>
      <c r="B436" s="40" t="s">
        <v>487</v>
      </c>
      <c r="C436" s="41" t="s">
        <v>486</v>
      </c>
      <c r="D436" s="41"/>
      <c r="E436" s="42">
        <v>14952.17</v>
      </c>
      <c r="F436" s="43">
        <v>0</v>
      </c>
      <c r="G436" s="43">
        <f>Таблица1[[#This Row],[Кабан]]/Таблица1[[#This Row],[Площадь, тыс. га]]</f>
        <v>0</v>
      </c>
      <c r="H436" s="43">
        <v>0</v>
      </c>
      <c r="I436" s="43">
        <v>18345</v>
      </c>
      <c r="J436" s="43"/>
      <c r="K436" s="43">
        <v>0</v>
      </c>
      <c r="L436" s="43">
        <v>10477</v>
      </c>
      <c r="M436" s="43">
        <v>0</v>
      </c>
      <c r="N436" s="43"/>
      <c r="O436" s="43"/>
      <c r="P436" s="43">
        <v>176</v>
      </c>
      <c r="Q436" s="43">
        <v>688</v>
      </c>
      <c r="R436" s="43"/>
      <c r="S436" s="43">
        <v>0</v>
      </c>
      <c r="T436" s="43">
        <v>159</v>
      </c>
      <c r="U436" s="43">
        <v>51249</v>
      </c>
      <c r="V436" s="43">
        <v>849</v>
      </c>
      <c r="W436" s="43">
        <v>0</v>
      </c>
      <c r="X436" s="43">
        <v>0</v>
      </c>
      <c r="Y436" s="43">
        <v>10497</v>
      </c>
      <c r="Z436" s="43">
        <v>0</v>
      </c>
      <c r="AA436" s="44">
        <v>26712</v>
      </c>
    </row>
    <row r="437" spans="1:27" ht="47.25" x14ac:dyDescent="0.25">
      <c r="A437" s="41">
        <v>423</v>
      </c>
      <c r="B437" s="40" t="s">
        <v>488</v>
      </c>
      <c r="C437" s="41" t="s">
        <v>486</v>
      </c>
      <c r="D437" s="41"/>
      <c r="E437" s="42">
        <v>103.52200000000001</v>
      </c>
      <c r="F437" s="43">
        <v>0</v>
      </c>
      <c r="G437" s="43">
        <f>Таблица1[[#This Row],[Кабан]]/Таблица1[[#This Row],[Площадь, тыс. га]]</f>
        <v>0</v>
      </c>
      <c r="H437" s="43">
        <v>0</v>
      </c>
      <c r="I437" s="43">
        <v>103</v>
      </c>
      <c r="J437" s="43"/>
      <c r="K437" s="43">
        <v>0</v>
      </c>
      <c r="L437" s="43">
        <v>180</v>
      </c>
      <c r="M437" s="43">
        <v>0</v>
      </c>
      <c r="N437" s="43"/>
      <c r="O437" s="43"/>
      <c r="P437" s="43">
        <v>2</v>
      </c>
      <c r="Q437" s="43">
        <v>22</v>
      </c>
      <c r="R437" s="43"/>
      <c r="S437" s="43">
        <v>0</v>
      </c>
      <c r="T437" s="43">
        <v>0</v>
      </c>
      <c r="U437" s="43">
        <v>711</v>
      </c>
      <c r="V437" s="43">
        <v>0</v>
      </c>
      <c r="W437" s="43">
        <v>0</v>
      </c>
      <c r="X437" s="43">
        <v>0</v>
      </c>
      <c r="Y437" s="43">
        <v>99</v>
      </c>
      <c r="Z437" s="43">
        <v>0</v>
      </c>
      <c r="AA437" s="44">
        <v>312</v>
      </c>
    </row>
    <row r="438" spans="1:27" ht="47.25" x14ac:dyDescent="0.25">
      <c r="A438" s="41">
        <v>424</v>
      </c>
      <c r="B438" s="40" t="s">
        <v>489</v>
      </c>
      <c r="C438" s="41" t="s">
        <v>486</v>
      </c>
      <c r="D438" s="41"/>
      <c r="E438" s="42">
        <v>116.72799999999999</v>
      </c>
      <c r="F438" s="43">
        <v>0</v>
      </c>
      <c r="G438" s="43">
        <f>Таблица1[[#This Row],[Кабан]]/Таблица1[[#This Row],[Площадь, тыс. га]]</f>
        <v>0</v>
      </c>
      <c r="H438" s="43">
        <v>0</v>
      </c>
      <c r="I438" s="43">
        <v>125</v>
      </c>
      <c r="J438" s="43"/>
      <c r="K438" s="43">
        <v>0</v>
      </c>
      <c r="L438" s="43">
        <v>183</v>
      </c>
      <c r="M438" s="43">
        <v>0</v>
      </c>
      <c r="N438" s="43"/>
      <c r="O438" s="43"/>
      <c r="P438" s="43">
        <v>5</v>
      </c>
      <c r="Q438" s="43">
        <v>22</v>
      </c>
      <c r="R438" s="43"/>
      <c r="S438" s="43">
        <v>0</v>
      </c>
      <c r="T438" s="43">
        <v>0</v>
      </c>
      <c r="U438" s="43">
        <v>821</v>
      </c>
      <c r="V438" s="43">
        <v>0</v>
      </c>
      <c r="W438" s="43">
        <v>0</v>
      </c>
      <c r="X438" s="43">
        <v>0</v>
      </c>
      <c r="Y438" s="43">
        <v>105</v>
      </c>
      <c r="Z438" s="43">
        <v>0</v>
      </c>
      <c r="AA438" s="44">
        <v>459</v>
      </c>
    </row>
    <row r="439" spans="1:27" ht="47.25" x14ac:dyDescent="0.25">
      <c r="A439" s="41">
        <v>425</v>
      </c>
      <c r="B439" s="40" t="s">
        <v>490</v>
      </c>
      <c r="C439" s="41" t="s">
        <v>486</v>
      </c>
      <c r="D439" s="41"/>
      <c r="E439" s="42">
        <v>195.79900000000001</v>
      </c>
      <c r="F439" s="43">
        <v>0</v>
      </c>
      <c r="G439" s="43">
        <f>Таблица1[[#This Row],[Кабан]]/Таблица1[[#This Row],[Площадь, тыс. га]]</f>
        <v>0</v>
      </c>
      <c r="H439" s="43">
        <v>0</v>
      </c>
      <c r="I439" s="43">
        <v>194</v>
      </c>
      <c r="J439" s="43"/>
      <c r="K439" s="43">
        <v>0</v>
      </c>
      <c r="L439" s="43">
        <v>305</v>
      </c>
      <c r="M439" s="43">
        <v>0</v>
      </c>
      <c r="N439" s="43"/>
      <c r="O439" s="43"/>
      <c r="P439" s="43">
        <v>4</v>
      </c>
      <c r="Q439" s="43">
        <v>38</v>
      </c>
      <c r="R439" s="43"/>
      <c r="S439" s="43">
        <v>0</v>
      </c>
      <c r="T439" s="43">
        <v>0</v>
      </c>
      <c r="U439" s="43">
        <v>1314</v>
      </c>
      <c r="V439" s="43">
        <v>0</v>
      </c>
      <c r="W439" s="43">
        <v>0</v>
      </c>
      <c r="X439" s="43">
        <v>0</v>
      </c>
      <c r="Y439" s="43">
        <v>117</v>
      </c>
      <c r="Z439" s="43">
        <v>0</v>
      </c>
      <c r="AA439" s="44">
        <v>625</v>
      </c>
    </row>
    <row r="440" spans="1:27" ht="47.25" x14ac:dyDescent="0.25">
      <c r="A440" s="41">
        <v>426</v>
      </c>
      <c r="B440" s="40" t="s">
        <v>491</v>
      </c>
      <c r="C440" s="41" t="s">
        <v>486</v>
      </c>
      <c r="D440" s="41"/>
      <c r="E440" s="42">
        <v>293.77999999999997</v>
      </c>
      <c r="F440" s="43">
        <v>0</v>
      </c>
      <c r="G440" s="43">
        <f>Таблица1[[#This Row],[Кабан]]/Таблица1[[#This Row],[Площадь, тыс. га]]</f>
        <v>0</v>
      </c>
      <c r="H440" s="43">
        <v>0</v>
      </c>
      <c r="I440" s="43">
        <v>341</v>
      </c>
      <c r="J440" s="43"/>
      <c r="K440" s="43">
        <v>0</v>
      </c>
      <c r="L440" s="43">
        <v>247</v>
      </c>
      <c r="M440" s="43">
        <v>0</v>
      </c>
      <c r="N440" s="43"/>
      <c r="O440" s="43"/>
      <c r="P440" s="43">
        <v>6</v>
      </c>
      <c r="Q440" s="43">
        <v>91</v>
      </c>
      <c r="R440" s="43"/>
      <c r="S440" s="43">
        <v>0</v>
      </c>
      <c r="T440" s="43">
        <v>15</v>
      </c>
      <c r="U440" s="43">
        <v>579</v>
      </c>
      <c r="V440" s="43">
        <v>182</v>
      </c>
      <c r="W440" s="43">
        <v>0</v>
      </c>
      <c r="X440" s="43">
        <v>0</v>
      </c>
      <c r="Y440" s="43">
        <v>1445</v>
      </c>
      <c r="Z440" s="43">
        <v>0</v>
      </c>
      <c r="AA440" s="44">
        <v>1522</v>
      </c>
    </row>
    <row r="441" spans="1:27" ht="63" x14ac:dyDescent="0.25">
      <c r="A441" s="41">
        <v>427</v>
      </c>
      <c r="B441" s="40" t="s">
        <v>492</v>
      </c>
      <c r="C441" s="41" t="s">
        <v>486</v>
      </c>
      <c r="D441" s="41"/>
      <c r="E441" s="42">
        <v>138.86000000000001</v>
      </c>
      <c r="F441" s="43">
        <v>0</v>
      </c>
      <c r="G441" s="43">
        <f>Таблица1[[#This Row],[Кабан]]/Таблица1[[#This Row],[Площадь, тыс. га]]</f>
        <v>0</v>
      </c>
      <c r="H441" s="43">
        <v>0</v>
      </c>
      <c r="I441" s="43">
        <v>281</v>
      </c>
      <c r="J441" s="43"/>
      <c r="K441" s="43">
        <v>0</v>
      </c>
      <c r="L441" s="43">
        <v>265</v>
      </c>
      <c r="M441" s="43">
        <v>0</v>
      </c>
      <c r="N441" s="43"/>
      <c r="O441" s="43"/>
      <c r="P441" s="43">
        <v>10</v>
      </c>
      <c r="Q441" s="43">
        <v>34</v>
      </c>
      <c r="R441" s="43"/>
      <c r="S441" s="43">
        <v>10</v>
      </c>
      <c r="T441" s="43">
        <v>2</v>
      </c>
      <c r="U441" s="43">
        <v>622</v>
      </c>
      <c r="V441" s="43">
        <v>0</v>
      </c>
      <c r="W441" s="43">
        <v>0</v>
      </c>
      <c r="X441" s="43">
        <v>0</v>
      </c>
      <c r="Y441" s="43">
        <v>248</v>
      </c>
      <c r="Z441" s="43">
        <v>0</v>
      </c>
      <c r="AA441" s="44">
        <v>876</v>
      </c>
    </row>
    <row r="442" spans="1:27" ht="31.5" x14ac:dyDescent="0.25">
      <c r="A442" s="41">
        <v>428</v>
      </c>
      <c r="B442" s="40" t="s">
        <v>493</v>
      </c>
      <c r="C442" s="41" t="s">
        <v>494</v>
      </c>
      <c r="D442" s="41" t="s">
        <v>46</v>
      </c>
      <c r="E442" s="42">
        <v>48.92</v>
      </c>
      <c r="F442" s="43">
        <v>0</v>
      </c>
      <c r="G442" s="43">
        <f>Таблица1[[#This Row],[Кабан]]/Таблица1[[#This Row],[Площадь, тыс. га]]</f>
        <v>0</v>
      </c>
      <c r="H442" s="43">
        <v>0</v>
      </c>
      <c r="I442" s="43">
        <v>0</v>
      </c>
      <c r="J442" s="43"/>
      <c r="K442" s="43">
        <v>0</v>
      </c>
      <c r="L442" s="43">
        <v>123</v>
      </c>
      <c r="M442" s="43">
        <v>0</v>
      </c>
      <c r="N442" s="43"/>
      <c r="O442" s="43"/>
      <c r="P442" s="43">
        <v>0</v>
      </c>
      <c r="Q442" s="43">
        <v>0</v>
      </c>
      <c r="R442" s="43"/>
      <c r="S442" s="43">
        <v>1</v>
      </c>
      <c r="T442" s="43">
        <v>3</v>
      </c>
      <c r="U442" s="43">
        <v>0</v>
      </c>
      <c r="V442" s="43">
        <v>0</v>
      </c>
      <c r="W442" s="43">
        <v>0</v>
      </c>
      <c r="X442" s="43">
        <v>0</v>
      </c>
      <c r="Y442" s="43">
        <v>0</v>
      </c>
      <c r="Z442" s="43">
        <v>0</v>
      </c>
      <c r="AA442" s="44">
        <v>0</v>
      </c>
    </row>
    <row r="443" spans="1:27" ht="31.5" x14ac:dyDescent="0.25">
      <c r="A443" s="41">
        <v>429</v>
      </c>
      <c r="B443" s="45" t="s">
        <v>495</v>
      </c>
      <c r="C443" s="46" t="s">
        <v>494</v>
      </c>
      <c r="D443" s="41" t="s">
        <v>46</v>
      </c>
      <c r="E443" s="47">
        <v>137.13</v>
      </c>
      <c r="F443" s="43">
        <v>0</v>
      </c>
      <c r="G443" s="43">
        <f>Таблица1[[#This Row],[Кабан]]/Таблица1[[#This Row],[Площадь, тыс. га]]</f>
        <v>0</v>
      </c>
      <c r="H443" s="43">
        <v>0</v>
      </c>
      <c r="I443" s="43">
        <v>0</v>
      </c>
      <c r="J443" s="43"/>
      <c r="K443" s="43">
        <v>0</v>
      </c>
      <c r="L443" s="43">
        <v>82</v>
      </c>
      <c r="M443" s="43">
        <v>0</v>
      </c>
      <c r="N443" s="43"/>
      <c r="O443" s="43"/>
      <c r="P443" s="43">
        <v>3</v>
      </c>
      <c r="Q443" s="43">
        <v>55</v>
      </c>
      <c r="R443" s="43"/>
      <c r="S443" s="43">
        <v>0</v>
      </c>
      <c r="T443" s="43">
        <v>0</v>
      </c>
      <c r="U443" s="43">
        <v>104</v>
      </c>
      <c r="V443" s="43">
        <v>16</v>
      </c>
      <c r="W443" s="43">
        <v>0</v>
      </c>
      <c r="X443" s="43">
        <v>0</v>
      </c>
      <c r="Y443" s="43">
        <v>282</v>
      </c>
      <c r="Z443" s="43">
        <v>0</v>
      </c>
      <c r="AA443" s="44">
        <v>654</v>
      </c>
    </row>
    <row r="444" spans="1:27" ht="47.25" x14ac:dyDescent="0.25">
      <c r="A444" s="41">
        <v>430</v>
      </c>
      <c r="B444" s="45" t="s">
        <v>496</v>
      </c>
      <c r="C444" s="46" t="s">
        <v>494</v>
      </c>
      <c r="D444" s="41" t="s">
        <v>46</v>
      </c>
      <c r="E444" s="47">
        <v>213.44</v>
      </c>
      <c r="F444" s="43">
        <v>0</v>
      </c>
      <c r="G444" s="43">
        <f>Таблица1[[#This Row],[Кабан]]/Таблица1[[#This Row],[Площадь, тыс. га]]</f>
        <v>0</v>
      </c>
      <c r="H444" s="43">
        <v>0</v>
      </c>
      <c r="I444" s="43">
        <v>0</v>
      </c>
      <c r="J444" s="43"/>
      <c r="K444" s="43">
        <v>30</v>
      </c>
      <c r="L444" s="43">
        <v>169</v>
      </c>
      <c r="M444" s="43">
        <v>0</v>
      </c>
      <c r="N444" s="43"/>
      <c r="O444" s="43"/>
      <c r="P444" s="43">
        <v>9</v>
      </c>
      <c r="Q444" s="43">
        <v>160</v>
      </c>
      <c r="R444" s="43"/>
      <c r="S444" s="43">
        <v>0</v>
      </c>
      <c r="T444" s="43">
        <v>4</v>
      </c>
      <c r="U444" s="43">
        <v>260</v>
      </c>
      <c r="V444" s="43">
        <v>51</v>
      </c>
      <c r="W444" s="43">
        <v>0</v>
      </c>
      <c r="X444" s="43">
        <v>0</v>
      </c>
      <c r="Y444" s="43">
        <v>561</v>
      </c>
      <c r="Z444" s="43">
        <v>0</v>
      </c>
      <c r="AA444" s="44">
        <v>1586</v>
      </c>
    </row>
    <row r="445" spans="1:27" ht="31.5" x14ac:dyDescent="0.25">
      <c r="A445" s="41">
        <v>431</v>
      </c>
      <c r="B445" s="45" t="s">
        <v>497</v>
      </c>
      <c r="C445" s="46" t="s">
        <v>494</v>
      </c>
      <c r="D445" s="41" t="s">
        <v>46</v>
      </c>
      <c r="E445" s="47">
        <v>42.93</v>
      </c>
      <c r="F445" s="43">
        <v>0</v>
      </c>
      <c r="G445" s="43">
        <f>Таблица1[[#This Row],[Кабан]]/Таблица1[[#This Row],[Площадь, тыс. га]]</f>
        <v>0</v>
      </c>
      <c r="H445" s="43">
        <v>0</v>
      </c>
      <c r="I445" s="43">
        <v>0</v>
      </c>
      <c r="J445" s="43"/>
      <c r="K445" s="43">
        <v>0</v>
      </c>
      <c r="L445" s="43">
        <v>50</v>
      </c>
      <c r="M445" s="43">
        <v>0</v>
      </c>
      <c r="N445" s="43"/>
      <c r="O445" s="43"/>
      <c r="P445" s="43">
        <v>0</v>
      </c>
      <c r="Q445" s="43">
        <v>24</v>
      </c>
      <c r="R445" s="43"/>
      <c r="S445" s="43">
        <v>0</v>
      </c>
      <c r="T445" s="43">
        <v>0</v>
      </c>
      <c r="U445" s="43">
        <v>73</v>
      </c>
      <c r="V445" s="43">
        <v>0</v>
      </c>
      <c r="W445" s="43">
        <v>0</v>
      </c>
      <c r="X445" s="43">
        <v>0</v>
      </c>
      <c r="Y445" s="43">
        <v>141</v>
      </c>
      <c r="Z445" s="43">
        <v>0</v>
      </c>
      <c r="AA445" s="44">
        <v>265</v>
      </c>
    </row>
    <row r="446" spans="1:27" ht="31.5" x14ac:dyDescent="0.25">
      <c r="A446" s="41">
        <v>432</v>
      </c>
      <c r="B446" s="45" t="s">
        <v>68</v>
      </c>
      <c r="C446" s="46" t="s">
        <v>494</v>
      </c>
      <c r="D446" s="41" t="s">
        <v>46</v>
      </c>
      <c r="E446" s="47">
        <v>17.47</v>
      </c>
      <c r="F446" s="43">
        <v>0</v>
      </c>
      <c r="G446" s="43">
        <f>Таблица1[[#This Row],[Кабан]]/Таблица1[[#This Row],[Площадь, тыс. га]]</f>
        <v>0</v>
      </c>
      <c r="H446" s="43">
        <v>0</v>
      </c>
      <c r="I446" s="43">
        <v>0</v>
      </c>
      <c r="J446" s="43"/>
      <c r="K446" s="43">
        <v>0</v>
      </c>
      <c r="L446" s="43">
        <v>5</v>
      </c>
      <c r="M446" s="43">
        <v>0</v>
      </c>
      <c r="N446" s="43"/>
      <c r="O446" s="43"/>
      <c r="P446" s="43">
        <v>2</v>
      </c>
      <c r="Q446" s="43">
        <v>9</v>
      </c>
      <c r="R446" s="43"/>
      <c r="S446" s="43">
        <v>0</v>
      </c>
      <c r="T446" s="43">
        <v>0</v>
      </c>
      <c r="U446" s="43">
        <v>0</v>
      </c>
      <c r="V446" s="43">
        <v>7</v>
      </c>
      <c r="W446" s="43">
        <v>0</v>
      </c>
      <c r="X446" s="43">
        <v>0</v>
      </c>
      <c r="Y446" s="43">
        <v>43</v>
      </c>
      <c r="Z446" s="43">
        <v>0</v>
      </c>
      <c r="AA446" s="44">
        <v>79</v>
      </c>
    </row>
    <row r="447" spans="1:27" ht="47.25" x14ac:dyDescent="0.25">
      <c r="A447" s="41">
        <v>433</v>
      </c>
      <c r="B447" s="40" t="s">
        <v>498</v>
      </c>
      <c r="C447" s="41" t="s">
        <v>494</v>
      </c>
      <c r="D447" s="41" t="s">
        <v>46</v>
      </c>
      <c r="E447" s="42">
        <v>28.08</v>
      </c>
      <c r="F447" s="43">
        <v>0</v>
      </c>
      <c r="G447" s="43">
        <f>Таблица1[[#This Row],[Кабан]]/Таблица1[[#This Row],[Площадь, тыс. га]]</f>
        <v>0</v>
      </c>
      <c r="H447" s="43">
        <v>0</v>
      </c>
      <c r="I447" s="43">
        <v>0</v>
      </c>
      <c r="J447" s="43"/>
      <c r="K447" s="43">
        <v>33</v>
      </c>
      <c r="L447" s="43">
        <v>130</v>
      </c>
      <c r="M447" s="43">
        <v>0</v>
      </c>
      <c r="N447" s="43"/>
      <c r="O447" s="43"/>
      <c r="P447" s="43">
        <v>0</v>
      </c>
      <c r="Q447" s="43">
        <v>31</v>
      </c>
      <c r="R447" s="43"/>
      <c r="S447" s="43">
        <v>0</v>
      </c>
      <c r="T447" s="43">
        <v>0</v>
      </c>
      <c r="U447" s="43">
        <v>149</v>
      </c>
      <c r="V447" s="43">
        <v>0</v>
      </c>
      <c r="W447" s="43">
        <v>0</v>
      </c>
      <c r="X447" s="43">
        <v>0</v>
      </c>
      <c r="Y447" s="43">
        <v>107</v>
      </c>
      <c r="Z447" s="43">
        <v>0</v>
      </c>
      <c r="AA447" s="44">
        <v>360</v>
      </c>
    </row>
    <row r="448" spans="1:27" ht="31.5" x14ac:dyDescent="0.25">
      <c r="A448" s="41">
        <v>434</v>
      </c>
      <c r="B448" s="40" t="s">
        <v>499</v>
      </c>
      <c r="C448" s="41" t="s">
        <v>494</v>
      </c>
      <c r="D448" s="41" t="s">
        <v>46</v>
      </c>
      <c r="E448" s="42">
        <v>29.527000000000001</v>
      </c>
      <c r="F448" s="43">
        <v>0</v>
      </c>
      <c r="G448" s="43">
        <f>Таблица1[[#This Row],[Кабан]]/Таблица1[[#This Row],[Площадь, тыс. га]]</f>
        <v>0</v>
      </c>
      <c r="H448" s="43">
        <v>0</v>
      </c>
      <c r="I448" s="43">
        <v>0</v>
      </c>
      <c r="J448" s="43"/>
      <c r="K448" s="43">
        <v>33</v>
      </c>
      <c r="L448" s="43">
        <v>146</v>
      </c>
      <c r="M448" s="43">
        <v>0</v>
      </c>
      <c r="N448" s="43"/>
      <c r="O448" s="43"/>
      <c r="P448" s="43">
        <v>0</v>
      </c>
      <c r="Q448" s="43">
        <v>32</v>
      </c>
      <c r="R448" s="43"/>
      <c r="S448" s="43">
        <v>0</v>
      </c>
      <c r="T448" s="43">
        <v>1</v>
      </c>
      <c r="U448" s="43">
        <v>136</v>
      </c>
      <c r="V448" s="43">
        <v>0</v>
      </c>
      <c r="W448" s="43">
        <v>0</v>
      </c>
      <c r="X448" s="43">
        <v>0</v>
      </c>
      <c r="Y448" s="43">
        <v>125</v>
      </c>
      <c r="Z448" s="43">
        <v>0</v>
      </c>
      <c r="AA448" s="44">
        <v>279</v>
      </c>
    </row>
    <row r="449" spans="1:27" ht="47.25" x14ac:dyDescent="0.25">
      <c r="A449" s="41">
        <v>435</v>
      </c>
      <c r="B449" s="40" t="s">
        <v>500</v>
      </c>
      <c r="C449" s="41" t="s">
        <v>494</v>
      </c>
      <c r="D449" s="41" t="s">
        <v>46</v>
      </c>
      <c r="E449" s="42">
        <v>59.713000000000001</v>
      </c>
      <c r="F449" s="43">
        <v>0</v>
      </c>
      <c r="G449" s="43">
        <f>Таблица1[[#This Row],[Кабан]]/Таблица1[[#This Row],[Площадь, тыс. га]]</f>
        <v>0</v>
      </c>
      <c r="H449" s="43">
        <v>0</v>
      </c>
      <c r="I449" s="43">
        <v>0</v>
      </c>
      <c r="J449" s="43"/>
      <c r="K449" s="43">
        <v>0</v>
      </c>
      <c r="L449" s="43">
        <v>133</v>
      </c>
      <c r="M449" s="43">
        <v>0</v>
      </c>
      <c r="N449" s="43"/>
      <c r="O449" s="43"/>
      <c r="P449" s="43">
        <v>0</v>
      </c>
      <c r="Q449" s="43">
        <v>42</v>
      </c>
      <c r="R449" s="43"/>
      <c r="S449" s="43">
        <v>0</v>
      </c>
      <c r="T449" s="43">
        <v>0</v>
      </c>
      <c r="U449" s="43">
        <v>207</v>
      </c>
      <c r="V449" s="43">
        <v>0</v>
      </c>
      <c r="W449" s="43">
        <v>0</v>
      </c>
      <c r="X449" s="43">
        <v>0</v>
      </c>
      <c r="Y449" s="43">
        <v>226</v>
      </c>
      <c r="Z449" s="43">
        <v>0</v>
      </c>
      <c r="AA449" s="44">
        <v>672</v>
      </c>
    </row>
    <row r="450" spans="1:27" ht="47.25" x14ac:dyDescent="0.25">
      <c r="A450" s="41">
        <v>436</v>
      </c>
      <c r="B450" s="40" t="s">
        <v>501</v>
      </c>
      <c r="C450" s="41" t="s">
        <v>494</v>
      </c>
      <c r="D450" s="41" t="s">
        <v>46</v>
      </c>
      <c r="E450" s="42">
        <v>41.944000000000003</v>
      </c>
      <c r="F450" s="43">
        <v>0</v>
      </c>
      <c r="G450" s="43">
        <f>Таблица1[[#This Row],[Кабан]]/Таблица1[[#This Row],[Площадь, тыс. га]]</f>
        <v>0</v>
      </c>
      <c r="H450" s="43">
        <v>0</v>
      </c>
      <c r="I450" s="43">
        <v>0</v>
      </c>
      <c r="J450" s="43"/>
      <c r="K450" s="43">
        <v>14</v>
      </c>
      <c r="L450" s="43">
        <v>113</v>
      </c>
      <c r="M450" s="43">
        <v>0</v>
      </c>
      <c r="N450" s="43"/>
      <c r="O450" s="43"/>
      <c r="P450" s="43">
        <v>3</v>
      </c>
      <c r="Q450" s="43">
        <v>19</v>
      </c>
      <c r="R450" s="43"/>
      <c r="S450" s="43">
        <v>0</v>
      </c>
      <c r="T450" s="43">
        <v>0</v>
      </c>
      <c r="U450" s="43">
        <v>107</v>
      </c>
      <c r="V450" s="43">
        <v>0</v>
      </c>
      <c r="W450" s="43">
        <v>0</v>
      </c>
      <c r="X450" s="43">
        <v>0</v>
      </c>
      <c r="Y450" s="43">
        <v>101</v>
      </c>
      <c r="Z450" s="43">
        <v>0</v>
      </c>
      <c r="AA450" s="44">
        <v>321</v>
      </c>
    </row>
    <row r="451" spans="1:27" ht="47.25" x14ac:dyDescent="0.25">
      <c r="A451" s="41">
        <v>437</v>
      </c>
      <c r="B451" s="40" t="s">
        <v>502</v>
      </c>
      <c r="C451" s="41" t="s">
        <v>494</v>
      </c>
      <c r="D451" s="41" t="s">
        <v>46</v>
      </c>
      <c r="E451" s="42">
        <v>24.917000000000002</v>
      </c>
      <c r="F451" s="43">
        <v>0</v>
      </c>
      <c r="G451" s="43">
        <f>Таблица1[[#This Row],[Кабан]]/Таблица1[[#This Row],[Площадь, тыс. га]]</f>
        <v>0</v>
      </c>
      <c r="H451" s="43">
        <v>0</v>
      </c>
      <c r="I451" s="43">
        <v>0</v>
      </c>
      <c r="J451" s="43"/>
      <c r="K451" s="43">
        <v>0</v>
      </c>
      <c r="L451" s="43">
        <v>75</v>
      </c>
      <c r="M451" s="43">
        <v>0</v>
      </c>
      <c r="N451" s="43"/>
      <c r="O451" s="43"/>
      <c r="P451" s="43">
        <v>0</v>
      </c>
      <c r="Q451" s="43">
        <v>20</v>
      </c>
      <c r="R451" s="43"/>
      <c r="S451" s="43">
        <v>0</v>
      </c>
      <c r="T451" s="43">
        <v>0</v>
      </c>
      <c r="U451" s="43">
        <v>59</v>
      </c>
      <c r="V451" s="43">
        <v>0</v>
      </c>
      <c r="W451" s="43">
        <v>0</v>
      </c>
      <c r="X451" s="43">
        <v>0</v>
      </c>
      <c r="Y451" s="43">
        <v>90</v>
      </c>
      <c r="Z451" s="43">
        <v>0</v>
      </c>
      <c r="AA451" s="44">
        <v>116</v>
      </c>
    </row>
    <row r="452" spans="1:27" ht="63" x14ac:dyDescent="0.25">
      <c r="A452" s="41">
        <v>438</v>
      </c>
      <c r="B452" s="40" t="s">
        <v>503</v>
      </c>
      <c r="C452" s="41" t="s">
        <v>494</v>
      </c>
      <c r="D452" s="41" t="s">
        <v>46</v>
      </c>
      <c r="E452" s="42">
        <v>34.53</v>
      </c>
      <c r="F452" s="43">
        <v>0</v>
      </c>
      <c r="G452" s="43">
        <f>Таблица1[[#This Row],[Кабан]]/Таблица1[[#This Row],[Площадь, тыс. га]]</f>
        <v>0</v>
      </c>
      <c r="H452" s="43">
        <v>0</v>
      </c>
      <c r="I452" s="43">
        <v>0</v>
      </c>
      <c r="J452" s="43"/>
      <c r="K452" s="43">
        <v>30</v>
      </c>
      <c r="L452" s="43">
        <v>106</v>
      </c>
      <c r="M452" s="43">
        <v>0</v>
      </c>
      <c r="N452" s="43"/>
      <c r="O452" s="43"/>
      <c r="P452" s="43">
        <v>0</v>
      </c>
      <c r="Q452" s="43">
        <v>19</v>
      </c>
      <c r="R452" s="43"/>
      <c r="S452" s="43">
        <v>0</v>
      </c>
      <c r="T452" s="43">
        <v>0</v>
      </c>
      <c r="U452" s="43">
        <v>161</v>
      </c>
      <c r="V452" s="43">
        <v>0</v>
      </c>
      <c r="W452" s="43">
        <v>0</v>
      </c>
      <c r="X452" s="43">
        <v>0</v>
      </c>
      <c r="Y452" s="43">
        <v>109</v>
      </c>
      <c r="Z452" s="43">
        <v>0</v>
      </c>
      <c r="AA452" s="44">
        <v>318</v>
      </c>
    </row>
    <row r="453" spans="1:27" ht="63" x14ac:dyDescent="0.25">
      <c r="A453" s="41">
        <v>439</v>
      </c>
      <c r="B453" s="40" t="s">
        <v>504</v>
      </c>
      <c r="C453" s="41" t="s">
        <v>494</v>
      </c>
      <c r="D453" s="41" t="s">
        <v>46</v>
      </c>
      <c r="E453" s="47">
        <v>27.425000000000001</v>
      </c>
      <c r="F453" s="43">
        <v>0</v>
      </c>
      <c r="G453" s="43">
        <f>Таблица1[[#This Row],[Кабан]]/Таблица1[[#This Row],[Площадь, тыс. га]]</f>
        <v>0</v>
      </c>
      <c r="H453" s="43">
        <v>0</v>
      </c>
      <c r="I453" s="43">
        <v>0</v>
      </c>
      <c r="J453" s="43"/>
      <c r="K453" s="43">
        <v>8</v>
      </c>
      <c r="L453" s="43">
        <f>104-29</f>
        <v>75</v>
      </c>
      <c r="M453" s="43">
        <v>0</v>
      </c>
      <c r="N453" s="43"/>
      <c r="O453" s="43"/>
      <c r="P453" s="43"/>
      <c r="Q453" s="43"/>
      <c r="R453" s="43"/>
      <c r="S453" s="43"/>
      <c r="T453" s="43"/>
      <c r="U453" s="43">
        <v>157</v>
      </c>
      <c r="V453" s="43"/>
      <c r="W453" s="43"/>
      <c r="X453" s="43"/>
      <c r="Y453" s="43"/>
      <c r="Z453" s="43"/>
      <c r="AA453" s="44"/>
    </row>
    <row r="454" spans="1:27" ht="63" x14ac:dyDescent="0.25">
      <c r="A454" s="41">
        <v>440</v>
      </c>
      <c r="B454" s="40" t="s">
        <v>505</v>
      </c>
      <c r="C454" s="41" t="s">
        <v>494</v>
      </c>
      <c r="D454" s="41" t="s">
        <v>46</v>
      </c>
      <c r="E454" s="42">
        <v>108.693</v>
      </c>
      <c r="F454" s="43">
        <v>0</v>
      </c>
      <c r="G454" s="43">
        <f>Таблица1[[#This Row],[Кабан]]/Таблица1[[#This Row],[Площадь, тыс. га]]</f>
        <v>0</v>
      </c>
      <c r="H454" s="43">
        <v>0</v>
      </c>
      <c r="I454" s="43">
        <v>0</v>
      </c>
      <c r="J454" s="43"/>
      <c r="K454" s="43">
        <f>33+5</f>
        <v>38</v>
      </c>
      <c r="L454" s="43">
        <f>283+29</f>
        <v>312</v>
      </c>
      <c r="M454" s="43">
        <v>0</v>
      </c>
      <c r="N454" s="43"/>
      <c r="O454" s="43"/>
      <c r="P454" s="43">
        <v>6</v>
      </c>
      <c r="Q454" s="43">
        <v>96</v>
      </c>
      <c r="R454" s="43"/>
      <c r="S454" s="43">
        <v>0</v>
      </c>
      <c r="T454" s="43">
        <v>5</v>
      </c>
      <c r="U454" s="43">
        <f>519+59</f>
        <v>578</v>
      </c>
      <c r="V454" s="43">
        <v>0</v>
      </c>
      <c r="W454" s="43">
        <v>0</v>
      </c>
      <c r="X454" s="43">
        <v>0</v>
      </c>
      <c r="Y454" s="43">
        <v>496</v>
      </c>
      <c r="Z454" s="43">
        <v>0</v>
      </c>
      <c r="AA454" s="44">
        <v>978</v>
      </c>
    </row>
    <row r="455" spans="1:27" ht="63" x14ac:dyDescent="0.25">
      <c r="A455" s="41">
        <v>441</v>
      </c>
      <c r="B455" s="40" t="s">
        <v>506</v>
      </c>
      <c r="C455" s="41" t="s">
        <v>494</v>
      </c>
      <c r="D455" s="41" t="s">
        <v>46</v>
      </c>
      <c r="E455" s="42">
        <v>52.710999999999999</v>
      </c>
      <c r="F455" s="43">
        <v>0</v>
      </c>
      <c r="G455" s="43">
        <f>Таблица1[[#This Row],[Кабан]]/Таблица1[[#This Row],[Площадь, тыс. га]]</f>
        <v>0</v>
      </c>
      <c r="H455" s="43">
        <v>0</v>
      </c>
      <c r="I455" s="43">
        <v>0</v>
      </c>
      <c r="J455" s="43"/>
      <c r="K455" s="43">
        <v>0</v>
      </c>
      <c r="L455" s="43">
        <v>201</v>
      </c>
      <c r="M455" s="43">
        <v>0</v>
      </c>
      <c r="N455" s="43"/>
      <c r="O455" s="43"/>
      <c r="P455" s="43">
        <v>3</v>
      </c>
      <c r="Q455" s="43">
        <v>27</v>
      </c>
      <c r="R455" s="43"/>
      <c r="S455" s="43">
        <v>0</v>
      </c>
      <c r="T455" s="43">
        <v>0</v>
      </c>
      <c r="U455" s="43">
        <v>158</v>
      </c>
      <c r="V455" s="43">
        <v>0</v>
      </c>
      <c r="W455" s="43">
        <v>0</v>
      </c>
      <c r="X455" s="43">
        <v>0</v>
      </c>
      <c r="Y455" s="43">
        <v>133</v>
      </c>
      <c r="Z455" s="43">
        <v>0</v>
      </c>
      <c r="AA455" s="44">
        <v>246</v>
      </c>
    </row>
    <row r="456" spans="1:27" ht="47.25" x14ac:dyDescent="0.25">
      <c r="A456" s="41">
        <v>442</v>
      </c>
      <c r="B456" s="40" t="s">
        <v>507</v>
      </c>
      <c r="C456" s="41" t="s">
        <v>494</v>
      </c>
      <c r="D456" s="41" t="s">
        <v>46</v>
      </c>
      <c r="E456" s="42">
        <v>75.67</v>
      </c>
      <c r="F456" s="43">
        <v>0</v>
      </c>
      <c r="G456" s="43">
        <f>Таблица1[[#This Row],[Кабан]]/Таблица1[[#This Row],[Площадь, тыс. га]]</f>
        <v>0</v>
      </c>
      <c r="H456" s="43">
        <v>0</v>
      </c>
      <c r="I456" s="43">
        <v>0</v>
      </c>
      <c r="J456" s="43"/>
      <c r="K456" s="43">
        <v>37</v>
      </c>
      <c r="L456" s="43">
        <v>348</v>
      </c>
      <c r="M456" s="43">
        <v>0</v>
      </c>
      <c r="N456" s="43"/>
      <c r="O456" s="43"/>
      <c r="P456" s="43">
        <v>3</v>
      </c>
      <c r="Q456" s="43">
        <v>41</v>
      </c>
      <c r="R456" s="43"/>
      <c r="S456" s="43">
        <v>0</v>
      </c>
      <c r="T456" s="43">
        <v>0</v>
      </c>
      <c r="U456" s="43">
        <v>400</v>
      </c>
      <c r="V456" s="43">
        <v>0</v>
      </c>
      <c r="W456" s="43">
        <v>0</v>
      </c>
      <c r="X456" s="43">
        <v>0</v>
      </c>
      <c r="Y456" s="43">
        <v>295</v>
      </c>
      <c r="Z456" s="43">
        <v>0</v>
      </c>
      <c r="AA456" s="44">
        <v>765</v>
      </c>
    </row>
    <row r="457" spans="1:27" ht="47.25" x14ac:dyDescent="0.25">
      <c r="A457" s="41">
        <v>443</v>
      </c>
      <c r="B457" s="40" t="s">
        <v>508</v>
      </c>
      <c r="C457" s="41" t="s">
        <v>509</v>
      </c>
      <c r="D457" s="41" t="s">
        <v>53</v>
      </c>
      <c r="E457" s="42">
        <v>114.15</v>
      </c>
      <c r="F457" s="43">
        <v>0</v>
      </c>
      <c r="G457" s="43">
        <f>Таблица1[[#This Row],[Кабан]]/Таблица1[[#This Row],[Площадь, тыс. га]]</f>
        <v>0</v>
      </c>
      <c r="H457" s="43">
        <v>0</v>
      </c>
      <c r="I457" s="43">
        <v>0</v>
      </c>
      <c r="J457" s="43"/>
      <c r="K457" s="43">
        <v>789</v>
      </c>
      <c r="L457" s="43">
        <v>114</v>
      </c>
      <c r="M457" s="43">
        <v>175</v>
      </c>
      <c r="N457" s="43"/>
      <c r="O457" s="43"/>
      <c r="P457" s="43">
        <v>14</v>
      </c>
      <c r="Q457" s="43">
        <v>14</v>
      </c>
      <c r="R457" s="43"/>
      <c r="S457" s="43">
        <v>7</v>
      </c>
      <c r="T457" s="43">
        <v>1</v>
      </c>
      <c r="U457" s="43">
        <v>117</v>
      </c>
      <c r="V457" s="43">
        <v>0</v>
      </c>
      <c r="W457" s="43">
        <v>20</v>
      </c>
      <c r="X457" s="43">
        <v>0</v>
      </c>
      <c r="Y457" s="43">
        <v>326</v>
      </c>
      <c r="Z457" s="43">
        <v>4</v>
      </c>
      <c r="AA457" s="44">
        <v>166</v>
      </c>
    </row>
    <row r="458" spans="1:27" ht="63" x14ac:dyDescent="0.25">
      <c r="A458" s="41">
        <v>444</v>
      </c>
      <c r="B458" s="40" t="s">
        <v>510</v>
      </c>
      <c r="C458" s="41" t="s">
        <v>509</v>
      </c>
      <c r="D458" s="41" t="s">
        <v>53</v>
      </c>
      <c r="E458" s="42">
        <v>239.803</v>
      </c>
      <c r="F458" s="43">
        <v>42</v>
      </c>
      <c r="G458" s="43">
        <f>Таблица1[[#This Row],[Кабан]]/Таблица1[[#This Row],[Площадь, тыс. га]]</f>
        <v>0.17514376383948491</v>
      </c>
      <c r="H458" s="43">
        <v>0</v>
      </c>
      <c r="I458" s="43">
        <v>0</v>
      </c>
      <c r="J458" s="43"/>
      <c r="K458" s="43">
        <v>987</v>
      </c>
      <c r="L458" s="43">
        <v>0</v>
      </c>
      <c r="M458" s="43">
        <v>12</v>
      </c>
      <c r="N458" s="43"/>
      <c r="O458" s="43"/>
      <c r="P458" s="43">
        <v>23</v>
      </c>
      <c r="Q458" s="43">
        <v>183</v>
      </c>
      <c r="R458" s="43"/>
      <c r="S458" s="43">
        <v>0</v>
      </c>
      <c r="T458" s="43">
        <v>0</v>
      </c>
      <c r="U458" s="43">
        <v>0</v>
      </c>
      <c r="V458" s="43">
        <v>0</v>
      </c>
      <c r="W458" s="43">
        <v>0</v>
      </c>
      <c r="X458" s="43">
        <v>0</v>
      </c>
      <c r="Y458" s="43">
        <v>224</v>
      </c>
      <c r="Z458" s="43">
        <v>373</v>
      </c>
      <c r="AA458" s="44">
        <v>0</v>
      </c>
    </row>
    <row r="459" spans="1:27" ht="47.25" x14ac:dyDescent="0.25">
      <c r="A459" s="41">
        <v>445</v>
      </c>
      <c r="B459" s="45" t="s">
        <v>38</v>
      </c>
      <c r="C459" s="46" t="s">
        <v>509</v>
      </c>
      <c r="D459" s="41" t="s">
        <v>53</v>
      </c>
      <c r="E459" s="47">
        <v>64.671000000000006</v>
      </c>
      <c r="F459" s="43">
        <v>0</v>
      </c>
      <c r="G459" s="43">
        <f>Таблица1[[#This Row],[Кабан]]/Таблица1[[#This Row],[Площадь, тыс. га]]</f>
        <v>0</v>
      </c>
      <c r="H459" s="43">
        <v>0</v>
      </c>
      <c r="I459" s="43">
        <v>0</v>
      </c>
      <c r="J459" s="43"/>
      <c r="K459" s="43">
        <v>129</v>
      </c>
      <c r="L459" s="43">
        <v>0</v>
      </c>
      <c r="M459" s="43">
        <v>0</v>
      </c>
      <c r="N459" s="43"/>
      <c r="O459" s="43"/>
      <c r="P459" s="43">
        <v>6</v>
      </c>
      <c r="Q459" s="43">
        <v>8</v>
      </c>
      <c r="R459" s="43"/>
      <c r="S459" s="43">
        <v>0</v>
      </c>
      <c r="T459" s="43">
        <v>0</v>
      </c>
      <c r="U459" s="43">
        <v>0</v>
      </c>
      <c r="V459" s="43">
        <v>0</v>
      </c>
      <c r="W459" s="43">
        <v>0</v>
      </c>
      <c r="X459" s="43">
        <v>0</v>
      </c>
      <c r="Y459" s="43">
        <v>34</v>
      </c>
      <c r="Z459" s="43">
        <v>52</v>
      </c>
      <c r="AA459" s="44">
        <v>0</v>
      </c>
    </row>
    <row r="460" spans="1:27" ht="47.25" x14ac:dyDescent="0.25">
      <c r="A460" s="41">
        <v>446</v>
      </c>
      <c r="B460" s="45" t="s">
        <v>40</v>
      </c>
      <c r="C460" s="46" t="s">
        <v>509</v>
      </c>
      <c r="D460" s="41" t="s">
        <v>53</v>
      </c>
      <c r="E460" s="47">
        <v>9.06</v>
      </c>
      <c r="F460" s="43">
        <v>0</v>
      </c>
      <c r="G460" s="43">
        <f>Таблица1[[#This Row],[Кабан]]/Таблица1[[#This Row],[Площадь, тыс. га]]</f>
        <v>0</v>
      </c>
      <c r="H460" s="43">
        <v>0</v>
      </c>
      <c r="I460" s="43">
        <v>0</v>
      </c>
      <c r="J460" s="43"/>
      <c r="K460" s="43">
        <v>36</v>
      </c>
      <c r="L460" s="43">
        <v>0</v>
      </c>
      <c r="M460" s="43">
        <v>0</v>
      </c>
      <c r="N460" s="43"/>
      <c r="O460" s="43"/>
      <c r="P460" s="43">
        <v>1</v>
      </c>
      <c r="Q460" s="43">
        <v>2</v>
      </c>
      <c r="R460" s="43"/>
      <c r="S460" s="43">
        <v>0</v>
      </c>
      <c r="T460" s="43">
        <v>0</v>
      </c>
      <c r="U460" s="43">
        <v>0</v>
      </c>
      <c r="V460" s="43">
        <v>0</v>
      </c>
      <c r="W460" s="43">
        <v>0</v>
      </c>
      <c r="X460" s="43">
        <v>0</v>
      </c>
      <c r="Y460" s="43">
        <v>29</v>
      </c>
      <c r="Z460" s="43">
        <v>13</v>
      </c>
      <c r="AA460" s="44">
        <v>0</v>
      </c>
    </row>
    <row r="461" spans="1:27" ht="63" x14ac:dyDescent="0.25">
      <c r="A461" s="41">
        <v>447</v>
      </c>
      <c r="B461" s="40" t="s">
        <v>511</v>
      </c>
      <c r="C461" s="41" t="s">
        <v>509</v>
      </c>
      <c r="D461" s="41" t="s">
        <v>53</v>
      </c>
      <c r="E461" s="42">
        <v>15.875999999999999</v>
      </c>
      <c r="F461" s="43">
        <v>0</v>
      </c>
      <c r="G461" s="43">
        <f>Таблица1[[#This Row],[Кабан]]/Таблица1[[#This Row],[Площадь, тыс. га]]</f>
        <v>0</v>
      </c>
      <c r="H461" s="43">
        <v>0</v>
      </c>
      <c r="I461" s="43">
        <v>0</v>
      </c>
      <c r="J461" s="43"/>
      <c r="K461" s="43">
        <v>35</v>
      </c>
      <c r="L461" s="43">
        <v>0</v>
      </c>
      <c r="M461" s="43">
        <v>0</v>
      </c>
      <c r="N461" s="43"/>
      <c r="O461" s="43"/>
      <c r="P461" s="43">
        <v>0</v>
      </c>
      <c r="Q461" s="43">
        <v>6</v>
      </c>
      <c r="R461" s="43"/>
      <c r="S461" s="43">
        <v>0</v>
      </c>
      <c r="T461" s="43">
        <v>0</v>
      </c>
      <c r="U461" s="43">
        <v>0</v>
      </c>
      <c r="V461" s="43">
        <v>0</v>
      </c>
      <c r="W461" s="43">
        <v>0</v>
      </c>
      <c r="X461" s="43">
        <v>0</v>
      </c>
      <c r="Y461" s="43">
        <v>0</v>
      </c>
      <c r="Z461" s="43">
        <v>15</v>
      </c>
      <c r="AA461" s="44">
        <v>0</v>
      </c>
    </row>
    <row r="462" spans="1:27" ht="31.5" x14ac:dyDescent="0.25">
      <c r="A462" s="41">
        <v>448</v>
      </c>
      <c r="B462" s="45" t="s">
        <v>91</v>
      </c>
      <c r="C462" s="46" t="s">
        <v>512</v>
      </c>
      <c r="D462" s="46" t="s">
        <v>89</v>
      </c>
      <c r="E462" s="47">
        <v>39.704000000000001</v>
      </c>
      <c r="F462" s="43">
        <v>0</v>
      </c>
      <c r="G462" s="43">
        <f>Таблица1[[#This Row],[Кабан]]/Таблица1[[#This Row],[Площадь, тыс. га]]</f>
        <v>0</v>
      </c>
      <c r="H462" s="43">
        <v>0</v>
      </c>
      <c r="I462" s="43">
        <v>0</v>
      </c>
      <c r="J462" s="43"/>
      <c r="K462" s="43">
        <v>34</v>
      </c>
      <c r="L462" s="43">
        <v>0</v>
      </c>
      <c r="M462" s="43">
        <v>0</v>
      </c>
      <c r="N462" s="43"/>
      <c r="O462" s="43"/>
      <c r="P462" s="43">
        <v>0</v>
      </c>
      <c r="Q462" s="43">
        <v>51</v>
      </c>
      <c r="R462" s="43"/>
      <c r="S462" s="43">
        <v>0</v>
      </c>
      <c r="T462" s="43">
        <v>0</v>
      </c>
      <c r="U462" s="43">
        <v>0</v>
      </c>
      <c r="V462" s="43">
        <v>81</v>
      </c>
      <c r="W462" s="43">
        <v>15</v>
      </c>
      <c r="X462" s="43">
        <v>0</v>
      </c>
      <c r="Y462" s="43">
        <v>126</v>
      </c>
      <c r="Z462" s="43">
        <v>0</v>
      </c>
      <c r="AA462" s="44">
        <v>0</v>
      </c>
    </row>
    <row r="463" spans="1:27" ht="63" x14ac:dyDescent="0.25">
      <c r="A463" s="41">
        <v>449</v>
      </c>
      <c r="B463" s="40" t="s">
        <v>513</v>
      </c>
      <c r="C463" s="41" t="s">
        <v>512</v>
      </c>
      <c r="D463" s="46" t="s">
        <v>89</v>
      </c>
      <c r="E463" s="42">
        <v>165.57900000000001</v>
      </c>
      <c r="F463" s="43">
        <v>0</v>
      </c>
      <c r="G463" s="43">
        <f>Таблица1[[#This Row],[Кабан]]/Таблица1[[#This Row],[Площадь, тыс. га]]</f>
        <v>0</v>
      </c>
      <c r="H463" s="43">
        <v>0</v>
      </c>
      <c r="I463" s="43">
        <v>0</v>
      </c>
      <c r="J463" s="43"/>
      <c r="K463" s="43">
        <v>376</v>
      </c>
      <c r="L463" s="43">
        <v>169</v>
      </c>
      <c r="M463" s="43">
        <v>0</v>
      </c>
      <c r="N463" s="43"/>
      <c r="O463" s="43"/>
      <c r="P463" s="43">
        <v>0</v>
      </c>
      <c r="Q463" s="43">
        <v>132</v>
      </c>
      <c r="R463" s="43"/>
      <c r="S463" s="43">
        <v>0</v>
      </c>
      <c r="T463" s="43">
        <v>0</v>
      </c>
      <c r="U463" s="43">
        <v>63</v>
      </c>
      <c r="V463" s="43">
        <v>117</v>
      </c>
      <c r="W463" s="43">
        <v>28</v>
      </c>
      <c r="X463" s="43">
        <v>0</v>
      </c>
      <c r="Y463" s="43">
        <v>496</v>
      </c>
      <c r="Z463" s="43">
        <v>0</v>
      </c>
      <c r="AA463" s="44">
        <v>590</v>
      </c>
    </row>
    <row r="464" spans="1:27" ht="47.25" x14ac:dyDescent="0.25">
      <c r="A464" s="41">
        <v>450</v>
      </c>
      <c r="B464" s="40" t="s">
        <v>514</v>
      </c>
      <c r="C464" s="41" t="s">
        <v>515</v>
      </c>
      <c r="D464" s="41" t="s">
        <v>53</v>
      </c>
      <c r="E464" s="42">
        <v>27.84</v>
      </c>
      <c r="F464" s="43">
        <v>11</v>
      </c>
      <c r="G464" s="43">
        <f>Таблица1[[#This Row],[Кабан]]/Таблица1[[#This Row],[Площадь, тыс. га]]</f>
        <v>0.39511494252873564</v>
      </c>
      <c r="H464" s="43">
        <v>0</v>
      </c>
      <c r="I464" s="43">
        <v>0</v>
      </c>
      <c r="J464" s="43"/>
      <c r="K464" s="43">
        <v>469</v>
      </c>
      <c r="L464" s="43">
        <v>99</v>
      </c>
      <c r="M464" s="43">
        <v>0</v>
      </c>
      <c r="N464" s="43"/>
      <c r="O464" s="43"/>
      <c r="P464" s="43">
        <v>0</v>
      </c>
      <c r="Q464" s="43">
        <v>9</v>
      </c>
      <c r="R464" s="43"/>
      <c r="S464" s="43">
        <v>1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3">
        <v>105</v>
      </c>
      <c r="Z464" s="43">
        <v>0</v>
      </c>
      <c r="AA464" s="44">
        <v>0</v>
      </c>
    </row>
    <row r="465" spans="1:27" ht="47.25" x14ac:dyDescent="0.25">
      <c r="A465" s="41">
        <v>451</v>
      </c>
      <c r="B465" s="40" t="s">
        <v>516</v>
      </c>
      <c r="C465" s="41" t="s">
        <v>515</v>
      </c>
      <c r="D465" s="41" t="s">
        <v>53</v>
      </c>
      <c r="E465" s="42">
        <v>17.91</v>
      </c>
      <c r="F465" s="43">
        <v>0</v>
      </c>
      <c r="G465" s="43">
        <f>Таблица1[[#This Row],[Кабан]]/Таблица1[[#This Row],[Площадь, тыс. га]]</f>
        <v>0</v>
      </c>
      <c r="H465" s="43">
        <v>0</v>
      </c>
      <c r="I465" s="43">
        <v>0</v>
      </c>
      <c r="J465" s="43"/>
      <c r="K465" s="43">
        <v>81</v>
      </c>
      <c r="L465" s="43">
        <v>0</v>
      </c>
      <c r="M465" s="43">
        <v>0</v>
      </c>
      <c r="N465" s="43"/>
      <c r="O465" s="43"/>
      <c r="P465" s="43">
        <v>0</v>
      </c>
      <c r="Q465" s="43">
        <v>3</v>
      </c>
      <c r="R465" s="43"/>
      <c r="S465" s="43">
        <v>0</v>
      </c>
      <c r="T465" s="43">
        <v>0</v>
      </c>
      <c r="U465" s="43">
        <v>0</v>
      </c>
      <c r="V465" s="43">
        <v>0</v>
      </c>
      <c r="W465" s="43">
        <v>0</v>
      </c>
      <c r="X465" s="43">
        <v>0</v>
      </c>
      <c r="Y465" s="43">
        <v>13</v>
      </c>
      <c r="Z465" s="43">
        <v>4</v>
      </c>
      <c r="AA465" s="44">
        <v>0</v>
      </c>
    </row>
    <row r="466" spans="1:27" ht="47.25" x14ac:dyDescent="0.25">
      <c r="A466" s="41">
        <v>452</v>
      </c>
      <c r="B466" s="45" t="s">
        <v>120</v>
      </c>
      <c r="C466" s="46" t="s">
        <v>515</v>
      </c>
      <c r="D466" s="41" t="s">
        <v>53</v>
      </c>
      <c r="E466" s="47">
        <v>23.411000000000001</v>
      </c>
      <c r="F466" s="43">
        <v>0</v>
      </c>
      <c r="G466" s="43">
        <f>Таблица1[[#This Row],[Кабан]]/Таблица1[[#This Row],[Площадь, тыс. га]]</f>
        <v>0</v>
      </c>
      <c r="H466" s="43">
        <v>0</v>
      </c>
      <c r="I466" s="43">
        <v>0</v>
      </c>
      <c r="J466" s="43"/>
      <c r="K466" s="43">
        <v>30</v>
      </c>
      <c r="L466" s="43">
        <v>0</v>
      </c>
      <c r="M466" s="43">
        <v>0</v>
      </c>
      <c r="N466" s="43"/>
      <c r="O466" s="43"/>
      <c r="P466" s="43">
        <v>0</v>
      </c>
      <c r="Q466" s="43">
        <v>10</v>
      </c>
      <c r="R466" s="43"/>
      <c r="S466" s="43">
        <v>0</v>
      </c>
      <c r="T466" s="43">
        <v>0</v>
      </c>
      <c r="U466" s="43">
        <v>0</v>
      </c>
      <c r="V466" s="43">
        <v>0</v>
      </c>
      <c r="W466" s="43">
        <v>0</v>
      </c>
      <c r="X466" s="43">
        <v>0</v>
      </c>
      <c r="Y466" s="43">
        <v>11</v>
      </c>
      <c r="Z466" s="43">
        <v>20</v>
      </c>
      <c r="AA466" s="44">
        <v>0</v>
      </c>
    </row>
    <row r="467" spans="1:27" ht="47.25" x14ac:dyDescent="0.25">
      <c r="A467" s="41">
        <v>453</v>
      </c>
      <c r="B467" s="45" t="s">
        <v>40</v>
      </c>
      <c r="C467" s="46" t="s">
        <v>515</v>
      </c>
      <c r="D467" s="41" t="s">
        <v>53</v>
      </c>
      <c r="E467" s="47">
        <v>15.602</v>
      </c>
      <c r="F467" s="43">
        <v>3</v>
      </c>
      <c r="G467" s="43">
        <f>Таблица1[[#This Row],[Кабан]]/Таблица1[[#This Row],[Площадь, тыс. га]]</f>
        <v>0.19228304063581592</v>
      </c>
      <c r="H467" s="43">
        <v>0</v>
      </c>
      <c r="I467" s="43">
        <v>0</v>
      </c>
      <c r="J467" s="43"/>
      <c r="K467" s="43">
        <v>74</v>
      </c>
      <c r="L467" s="43">
        <v>0</v>
      </c>
      <c r="M467" s="43">
        <v>0</v>
      </c>
      <c r="N467" s="43"/>
      <c r="O467" s="43"/>
      <c r="P467" s="43">
        <v>3</v>
      </c>
      <c r="Q467" s="43">
        <v>8</v>
      </c>
      <c r="R467" s="43"/>
      <c r="S467" s="43">
        <v>0</v>
      </c>
      <c r="T467" s="43">
        <v>0</v>
      </c>
      <c r="U467" s="43">
        <v>0</v>
      </c>
      <c r="V467" s="43">
        <v>0</v>
      </c>
      <c r="W467" s="43">
        <v>0</v>
      </c>
      <c r="X467" s="43">
        <v>0</v>
      </c>
      <c r="Y467" s="43">
        <v>61</v>
      </c>
      <c r="Z467" s="43">
        <v>5</v>
      </c>
      <c r="AA467" s="44">
        <v>0</v>
      </c>
    </row>
    <row r="468" spans="1:27" ht="47.25" x14ac:dyDescent="0.25">
      <c r="A468" s="41">
        <v>454</v>
      </c>
      <c r="B468" s="45" t="s">
        <v>68</v>
      </c>
      <c r="C468" s="46" t="s">
        <v>515</v>
      </c>
      <c r="D468" s="41" t="s">
        <v>53</v>
      </c>
      <c r="E468" s="47">
        <v>22.591999999999999</v>
      </c>
      <c r="F468" s="43">
        <v>9</v>
      </c>
      <c r="G468" s="43">
        <f>Таблица1[[#This Row],[Кабан]]/Таблица1[[#This Row],[Площадь, тыс. га]]</f>
        <v>0.39837110481586402</v>
      </c>
      <c r="H468" s="43">
        <v>0</v>
      </c>
      <c r="I468" s="43">
        <v>0</v>
      </c>
      <c r="J468" s="43"/>
      <c r="K468" s="43">
        <v>77</v>
      </c>
      <c r="L468" s="43">
        <v>0</v>
      </c>
      <c r="M468" s="43">
        <v>0</v>
      </c>
      <c r="N468" s="43"/>
      <c r="O468" s="43"/>
      <c r="P468" s="43">
        <v>4</v>
      </c>
      <c r="Q468" s="43">
        <v>10</v>
      </c>
      <c r="R468" s="43"/>
      <c r="S468" s="43">
        <v>0</v>
      </c>
      <c r="T468" s="43">
        <v>0</v>
      </c>
      <c r="U468" s="43">
        <v>0</v>
      </c>
      <c r="V468" s="43">
        <v>0</v>
      </c>
      <c r="W468" s="43">
        <v>0</v>
      </c>
      <c r="X468" s="43">
        <v>0</v>
      </c>
      <c r="Y468" s="43">
        <v>55</v>
      </c>
      <c r="Z468" s="43">
        <v>25</v>
      </c>
      <c r="AA468" s="44">
        <v>0</v>
      </c>
    </row>
    <row r="469" spans="1:27" ht="47.25" x14ac:dyDescent="0.25">
      <c r="A469" s="41">
        <v>455</v>
      </c>
      <c r="B469" s="40" t="s">
        <v>517</v>
      </c>
      <c r="C469" s="41" t="s">
        <v>515</v>
      </c>
      <c r="D469" s="41" t="s">
        <v>53</v>
      </c>
      <c r="E469" s="42">
        <v>41.59</v>
      </c>
      <c r="F469" s="43">
        <v>30</v>
      </c>
      <c r="G469" s="43">
        <f>Таблица1[[#This Row],[Кабан]]/Таблица1[[#This Row],[Площадь, тыс. га]]</f>
        <v>0.72132724212551091</v>
      </c>
      <c r="H469" s="43">
        <v>0</v>
      </c>
      <c r="I469" s="43">
        <v>0</v>
      </c>
      <c r="J469" s="43"/>
      <c r="K469" s="43">
        <v>327</v>
      </c>
      <c r="L469" s="43">
        <v>24</v>
      </c>
      <c r="M469" s="43">
        <v>0</v>
      </c>
      <c r="N469" s="43"/>
      <c r="O469" s="43"/>
      <c r="P469" s="43">
        <v>5</v>
      </c>
      <c r="Q469" s="43">
        <v>37</v>
      </c>
      <c r="R469" s="43"/>
      <c r="S469" s="43">
        <v>0</v>
      </c>
      <c r="T469" s="43">
        <v>0</v>
      </c>
      <c r="U469" s="43">
        <v>11</v>
      </c>
      <c r="V469" s="43">
        <v>14</v>
      </c>
      <c r="W469" s="43">
        <v>0</v>
      </c>
      <c r="X469" s="43">
        <v>13</v>
      </c>
      <c r="Y469" s="43">
        <v>147</v>
      </c>
      <c r="Z469" s="43">
        <v>43</v>
      </c>
      <c r="AA469" s="44">
        <v>69</v>
      </c>
    </row>
    <row r="470" spans="1:27" ht="47.25" x14ac:dyDescent="0.25">
      <c r="A470" s="41">
        <v>456</v>
      </c>
      <c r="B470" s="40" t="s">
        <v>518</v>
      </c>
      <c r="C470" s="41" t="s">
        <v>515</v>
      </c>
      <c r="D470" s="41" t="s">
        <v>53</v>
      </c>
      <c r="E470" s="42">
        <v>24.641999999999999</v>
      </c>
      <c r="F470" s="43">
        <v>9</v>
      </c>
      <c r="G470" s="43">
        <f>Таблица1[[#This Row],[Кабан]]/Таблица1[[#This Row],[Площадь, тыс. га]]</f>
        <v>0.36523009495982472</v>
      </c>
      <c r="H470" s="43">
        <v>0</v>
      </c>
      <c r="I470" s="43">
        <v>0</v>
      </c>
      <c r="J470" s="43"/>
      <c r="K470" s="43">
        <v>220</v>
      </c>
      <c r="L470" s="43">
        <v>0</v>
      </c>
      <c r="M470" s="43">
        <v>0</v>
      </c>
      <c r="N470" s="43"/>
      <c r="O470" s="43"/>
      <c r="P470" s="43">
        <v>3</v>
      </c>
      <c r="Q470" s="43">
        <v>25</v>
      </c>
      <c r="R470" s="43"/>
      <c r="S470" s="43">
        <v>0</v>
      </c>
      <c r="T470" s="43">
        <v>0</v>
      </c>
      <c r="U470" s="43">
        <v>0</v>
      </c>
      <c r="V470" s="43">
        <v>29</v>
      </c>
      <c r="W470" s="43">
        <v>0</v>
      </c>
      <c r="X470" s="43">
        <v>0</v>
      </c>
      <c r="Y470" s="43">
        <v>85</v>
      </c>
      <c r="Z470" s="43">
        <v>48</v>
      </c>
      <c r="AA470" s="44">
        <v>0</v>
      </c>
    </row>
    <row r="471" spans="1:27" ht="94.5" x14ac:dyDescent="0.25">
      <c r="A471" s="41">
        <v>457</v>
      </c>
      <c r="B471" s="40" t="s">
        <v>519</v>
      </c>
      <c r="C471" s="41" t="s">
        <v>515</v>
      </c>
      <c r="D471" s="41" t="s">
        <v>53</v>
      </c>
      <c r="E471" s="42">
        <v>31.716999999999999</v>
      </c>
      <c r="F471" s="43">
        <v>0</v>
      </c>
      <c r="G471" s="43">
        <f>Таблица1[[#This Row],[Кабан]]/Таблица1[[#This Row],[Площадь, тыс. га]]</f>
        <v>0</v>
      </c>
      <c r="H471" s="43">
        <v>0</v>
      </c>
      <c r="I471" s="43">
        <v>0</v>
      </c>
      <c r="J471" s="43"/>
      <c r="K471" s="43">
        <v>181</v>
      </c>
      <c r="L471" s="43">
        <v>0</v>
      </c>
      <c r="M471" s="43">
        <v>6</v>
      </c>
      <c r="N471" s="43"/>
      <c r="O471" s="43"/>
      <c r="P471" s="43">
        <v>0</v>
      </c>
      <c r="Q471" s="43">
        <v>21</v>
      </c>
      <c r="R471" s="43"/>
      <c r="S471" s="43">
        <v>0</v>
      </c>
      <c r="T471" s="43">
        <v>0</v>
      </c>
      <c r="U471" s="43">
        <v>0</v>
      </c>
      <c r="V471" s="43">
        <v>0</v>
      </c>
      <c r="W471" s="43">
        <v>0</v>
      </c>
      <c r="X471" s="43">
        <v>0</v>
      </c>
      <c r="Y471" s="43">
        <v>56</v>
      </c>
      <c r="Z471" s="43">
        <v>37</v>
      </c>
      <c r="AA471" s="44">
        <v>0</v>
      </c>
    </row>
    <row r="472" spans="1:27" ht="94.5" x14ac:dyDescent="0.25">
      <c r="A472" s="41">
        <v>458</v>
      </c>
      <c r="B472" s="40" t="s">
        <v>520</v>
      </c>
      <c r="C472" s="41" t="s">
        <v>515</v>
      </c>
      <c r="D472" s="41" t="s">
        <v>53</v>
      </c>
      <c r="E472" s="42">
        <v>149.43899999999999</v>
      </c>
      <c r="F472" s="43">
        <v>0</v>
      </c>
      <c r="G472" s="43">
        <f>Таблица1[[#This Row],[Кабан]]/Таблица1[[#This Row],[Площадь, тыс. га]]</f>
        <v>0</v>
      </c>
      <c r="H472" s="43">
        <v>0</v>
      </c>
      <c r="I472" s="43">
        <v>0</v>
      </c>
      <c r="J472" s="43"/>
      <c r="K472" s="43">
        <v>853</v>
      </c>
      <c r="L472" s="43">
        <v>0</v>
      </c>
      <c r="M472" s="43">
        <v>63</v>
      </c>
      <c r="N472" s="43"/>
      <c r="O472" s="43"/>
      <c r="P472" s="43">
        <v>4</v>
      </c>
      <c r="Q472" s="43">
        <v>101</v>
      </c>
      <c r="R472" s="43"/>
      <c r="S472" s="43">
        <v>10</v>
      </c>
      <c r="T472" s="43">
        <v>0</v>
      </c>
      <c r="U472" s="43">
        <v>0</v>
      </c>
      <c r="V472" s="43">
        <v>0</v>
      </c>
      <c r="W472" s="43">
        <v>0</v>
      </c>
      <c r="X472" s="43">
        <v>0</v>
      </c>
      <c r="Y472" s="43">
        <v>312</v>
      </c>
      <c r="Z472" s="43">
        <v>200</v>
      </c>
      <c r="AA472" s="44">
        <v>0</v>
      </c>
    </row>
    <row r="473" spans="1:27" ht="63" x14ac:dyDescent="0.25">
      <c r="A473" s="41">
        <v>459</v>
      </c>
      <c r="B473" s="40" t="s">
        <v>521</v>
      </c>
      <c r="C473" s="41" t="s">
        <v>522</v>
      </c>
      <c r="D473" s="41" t="s">
        <v>192</v>
      </c>
      <c r="E473" s="42">
        <v>604.91</v>
      </c>
      <c r="F473" s="43">
        <v>109</v>
      </c>
      <c r="G473" s="43">
        <f>Таблица1[[#This Row],[Кабан]]/Таблица1[[#This Row],[Площадь, тыс. га]]</f>
        <v>0.18019209469177233</v>
      </c>
      <c r="H473" s="43">
        <v>5716</v>
      </c>
      <c r="I473" s="43">
        <v>0</v>
      </c>
      <c r="J473" s="43"/>
      <c r="K473" s="43">
        <v>1512</v>
      </c>
      <c r="L473" s="43">
        <v>48</v>
      </c>
      <c r="M473" s="43">
        <v>1518</v>
      </c>
      <c r="N473" s="43"/>
      <c r="O473" s="43"/>
      <c r="P473" s="43">
        <v>139</v>
      </c>
      <c r="Q473" s="43">
        <v>218</v>
      </c>
      <c r="R473" s="43"/>
      <c r="S473" s="43">
        <v>0</v>
      </c>
      <c r="T473" s="43">
        <v>6</v>
      </c>
      <c r="U473" s="43">
        <v>5093</v>
      </c>
      <c r="V473" s="43">
        <v>0</v>
      </c>
      <c r="W473" s="43">
        <v>0</v>
      </c>
      <c r="X473" s="43">
        <v>0</v>
      </c>
      <c r="Y473" s="43">
        <v>1319</v>
      </c>
      <c r="Z473" s="43">
        <v>0</v>
      </c>
      <c r="AA473" s="44">
        <v>7785</v>
      </c>
    </row>
    <row r="474" spans="1:27" ht="63" x14ac:dyDescent="0.25">
      <c r="A474" s="41">
        <v>460</v>
      </c>
      <c r="B474" s="40" t="s">
        <v>523</v>
      </c>
      <c r="C474" s="41" t="s">
        <v>522</v>
      </c>
      <c r="D474" s="41" t="s">
        <v>192</v>
      </c>
      <c r="E474" s="42">
        <v>177.71299999999999</v>
      </c>
      <c r="F474" s="43">
        <v>33</v>
      </c>
      <c r="G474" s="43">
        <f>Таблица1[[#This Row],[Кабан]]/Таблица1[[#This Row],[Площадь, тыс. га]]</f>
        <v>0.18569266176363014</v>
      </c>
      <c r="H474" s="43">
        <v>124</v>
      </c>
      <c r="I474" s="43">
        <v>0</v>
      </c>
      <c r="J474" s="43"/>
      <c r="K474" s="43">
        <v>2351</v>
      </c>
      <c r="L474" s="43">
        <v>150</v>
      </c>
      <c r="M474" s="43">
        <v>155</v>
      </c>
      <c r="N474" s="43"/>
      <c r="O474" s="43"/>
      <c r="P474" s="43">
        <v>23</v>
      </c>
      <c r="Q474" s="43">
        <v>86</v>
      </c>
      <c r="R474" s="43"/>
      <c r="S474" s="43">
        <v>0</v>
      </c>
      <c r="T474" s="43">
        <v>0</v>
      </c>
      <c r="U474" s="43">
        <v>155</v>
      </c>
      <c r="V474" s="43">
        <v>78</v>
      </c>
      <c r="W474" s="43">
        <v>730</v>
      </c>
      <c r="X474" s="43">
        <v>0</v>
      </c>
      <c r="Y474" s="43">
        <v>1158</v>
      </c>
      <c r="Z474" s="43">
        <v>419</v>
      </c>
      <c r="AA474" s="44">
        <v>2262</v>
      </c>
    </row>
    <row r="475" spans="1:27" ht="47.25" x14ac:dyDescent="0.25">
      <c r="A475" s="41">
        <v>461</v>
      </c>
      <c r="B475" s="40" t="s">
        <v>524</v>
      </c>
      <c r="C475" s="41" t="s">
        <v>525</v>
      </c>
      <c r="D475" s="41"/>
      <c r="E475" s="42">
        <v>208.41800000000001</v>
      </c>
      <c r="F475" s="43">
        <v>0</v>
      </c>
      <c r="G475" s="43">
        <f>Таблица1[[#This Row],[Кабан]]/Таблица1[[#This Row],[Площадь, тыс. га]]</f>
        <v>0</v>
      </c>
      <c r="H475" s="43">
        <v>0</v>
      </c>
      <c r="I475" s="43">
        <v>221</v>
      </c>
      <c r="J475" s="43"/>
      <c r="K475" s="43">
        <v>0</v>
      </c>
      <c r="L475" s="43">
        <v>90</v>
      </c>
      <c r="M475" s="43">
        <v>0</v>
      </c>
      <c r="N475" s="43"/>
      <c r="O475" s="43"/>
      <c r="P475" s="43">
        <v>44</v>
      </c>
      <c r="Q475" s="43">
        <v>21</v>
      </c>
      <c r="R475" s="43"/>
      <c r="S475" s="43">
        <v>0</v>
      </c>
      <c r="T475" s="43">
        <v>8</v>
      </c>
      <c r="U475" s="43">
        <v>784</v>
      </c>
      <c r="V475" s="43">
        <v>79</v>
      </c>
      <c r="W475" s="43">
        <v>0</v>
      </c>
      <c r="X475" s="43">
        <v>0</v>
      </c>
      <c r="Y475" s="43">
        <v>538</v>
      </c>
      <c r="Z475" s="43">
        <v>0</v>
      </c>
      <c r="AA475" s="44">
        <v>563</v>
      </c>
    </row>
    <row r="476" spans="1:27" ht="47.25" x14ac:dyDescent="0.25">
      <c r="A476" s="41">
        <v>462</v>
      </c>
      <c r="B476" s="45" t="s">
        <v>526</v>
      </c>
      <c r="C476" s="46" t="s">
        <v>525</v>
      </c>
      <c r="D476" s="46"/>
      <c r="E476" s="47">
        <v>145.38999999999999</v>
      </c>
      <c r="F476" s="43">
        <v>0</v>
      </c>
      <c r="G476" s="43">
        <f>Таблица1[[#This Row],[Кабан]]/Таблица1[[#This Row],[Площадь, тыс. га]]</f>
        <v>0</v>
      </c>
      <c r="H476" s="43">
        <v>0</v>
      </c>
      <c r="I476" s="43">
        <v>0</v>
      </c>
      <c r="J476" s="43"/>
      <c r="K476" s="43">
        <v>0</v>
      </c>
      <c r="L476" s="43">
        <v>25</v>
      </c>
      <c r="M476" s="43">
        <v>0</v>
      </c>
      <c r="N476" s="43"/>
      <c r="O476" s="43"/>
      <c r="P476" s="43">
        <v>10</v>
      </c>
      <c r="Q476" s="43">
        <v>0</v>
      </c>
      <c r="R476" s="43"/>
      <c r="S476" s="43">
        <v>3</v>
      </c>
      <c r="T476" s="43">
        <v>4</v>
      </c>
      <c r="U476" s="43">
        <v>358</v>
      </c>
      <c r="V476" s="43">
        <v>95</v>
      </c>
      <c r="W476" s="43">
        <v>0</v>
      </c>
      <c r="X476" s="43">
        <v>0</v>
      </c>
      <c r="Y476" s="43">
        <v>304</v>
      </c>
      <c r="Z476" s="43">
        <v>0</v>
      </c>
      <c r="AA476" s="44">
        <v>0</v>
      </c>
    </row>
    <row r="477" spans="1:27" ht="47.25" x14ac:dyDescent="0.25">
      <c r="A477" s="41">
        <v>463</v>
      </c>
      <c r="B477" s="40" t="s">
        <v>527</v>
      </c>
      <c r="C477" s="41" t="s">
        <v>525</v>
      </c>
      <c r="D477" s="41"/>
      <c r="E477" s="42">
        <v>163.185</v>
      </c>
      <c r="F477" s="43">
        <v>0</v>
      </c>
      <c r="G477" s="43">
        <f>Таблица1[[#This Row],[Кабан]]/Таблица1[[#This Row],[Площадь, тыс. га]]</f>
        <v>0</v>
      </c>
      <c r="H477" s="43">
        <v>0</v>
      </c>
      <c r="I477" s="43">
        <v>421</v>
      </c>
      <c r="J477" s="43"/>
      <c r="K477" s="43">
        <v>0</v>
      </c>
      <c r="L477" s="43">
        <v>184</v>
      </c>
      <c r="M477" s="43">
        <v>0</v>
      </c>
      <c r="N477" s="43"/>
      <c r="O477" s="43"/>
      <c r="P477" s="43">
        <v>15</v>
      </c>
      <c r="Q477" s="43">
        <v>33</v>
      </c>
      <c r="R477" s="43"/>
      <c r="S477" s="43">
        <v>5</v>
      </c>
      <c r="T477" s="43">
        <v>5</v>
      </c>
      <c r="U477" s="43">
        <v>591</v>
      </c>
      <c r="V477" s="43">
        <v>202</v>
      </c>
      <c r="W477" s="43">
        <v>0</v>
      </c>
      <c r="X477" s="43">
        <v>0</v>
      </c>
      <c r="Y477" s="43">
        <v>326</v>
      </c>
      <c r="Z477" s="43">
        <v>0</v>
      </c>
      <c r="AA477" s="44">
        <v>757</v>
      </c>
    </row>
    <row r="478" spans="1:27" ht="63" x14ac:dyDescent="0.25">
      <c r="A478" s="41">
        <v>464</v>
      </c>
      <c r="B478" s="45" t="s">
        <v>528</v>
      </c>
      <c r="C478" s="46" t="s">
        <v>525</v>
      </c>
      <c r="D478" s="46"/>
      <c r="E478" s="47">
        <v>145.46199999999999</v>
      </c>
      <c r="F478" s="43">
        <v>0</v>
      </c>
      <c r="G478" s="43">
        <f>Таблица1[[#This Row],[Кабан]]/Таблица1[[#This Row],[Площадь, тыс. га]]</f>
        <v>0</v>
      </c>
      <c r="H478" s="43">
        <v>0</v>
      </c>
      <c r="I478" s="43">
        <v>319</v>
      </c>
      <c r="J478" s="43"/>
      <c r="K478" s="43">
        <v>0</v>
      </c>
      <c r="L478" s="43">
        <v>71</v>
      </c>
      <c r="M478" s="43">
        <v>0</v>
      </c>
      <c r="N478" s="43"/>
      <c r="O478" s="43"/>
      <c r="P478" s="43">
        <v>13</v>
      </c>
      <c r="Q478" s="43">
        <v>4</v>
      </c>
      <c r="R478" s="43"/>
      <c r="S478" s="43">
        <v>3</v>
      </c>
      <c r="T478" s="43">
        <v>4</v>
      </c>
      <c r="U478" s="43">
        <v>143</v>
      </c>
      <c r="V478" s="43">
        <v>32</v>
      </c>
      <c r="W478" s="43">
        <v>0</v>
      </c>
      <c r="X478" s="43">
        <v>0</v>
      </c>
      <c r="Y478" s="43">
        <v>84</v>
      </c>
      <c r="Z478" s="43">
        <v>0</v>
      </c>
      <c r="AA478" s="44">
        <v>92</v>
      </c>
    </row>
    <row r="479" spans="1:27" ht="63" x14ac:dyDescent="0.25">
      <c r="A479" s="41">
        <v>465</v>
      </c>
      <c r="B479" s="45" t="s">
        <v>529</v>
      </c>
      <c r="C479" s="46" t="s">
        <v>525</v>
      </c>
      <c r="D479" s="46"/>
      <c r="E479" s="47">
        <v>156.715</v>
      </c>
      <c r="F479" s="43">
        <v>0</v>
      </c>
      <c r="G479" s="43">
        <f>Таблица1[[#This Row],[Кабан]]/Таблица1[[#This Row],[Площадь, тыс. га]]</f>
        <v>0</v>
      </c>
      <c r="H479" s="43">
        <v>0</v>
      </c>
      <c r="I479" s="43">
        <v>0</v>
      </c>
      <c r="J479" s="43"/>
      <c r="K479" s="43">
        <v>0</v>
      </c>
      <c r="L479" s="43">
        <v>55</v>
      </c>
      <c r="M479" s="43">
        <v>0</v>
      </c>
      <c r="N479" s="43"/>
      <c r="O479" s="43"/>
      <c r="P479" s="43">
        <v>11</v>
      </c>
      <c r="Q479" s="43">
        <v>5</v>
      </c>
      <c r="R479" s="43"/>
      <c r="S479" s="43">
        <v>0</v>
      </c>
      <c r="T479" s="43">
        <v>5</v>
      </c>
      <c r="U479" s="43">
        <v>160</v>
      </c>
      <c r="V479" s="43">
        <v>39</v>
      </c>
      <c r="W479" s="43">
        <v>0</v>
      </c>
      <c r="X479" s="43">
        <v>0</v>
      </c>
      <c r="Y479" s="43">
        <v>124</v>
      </c>
      <c r="Z479" s="43">
        <v>0</v>
      </c>
      <c r="AA479" s="44">
        <v>92</v>
      </c>
    </row>
    <row r="480" spans="1:27" ht="63" x14ac:dyDescent="0.25">
      <c r="A480" s="41">
        <v>466</v>
      </c>
      <c r="B480" s="40" t="s">
        <v>530</v>
      </c>
      <c r="C480" s="41" t="s">
        <v>525</v>
      </c>
      <c r="D480" s="41"/>
      <c r="E480" s="42">
        <v>162.178</v>
      </c>
      <c r="F480" s="43">
        <v>0</v>
      </c>
      <c r="G480" s="43">
        <f>Таблица1[[#This Row],[Кабан]]/Таблица1[[#This Row],[Площадь, тыс. га]]</f>
        <v>0</v>
      </c>
      <c r="H480" s="43">
        <v>0</v>
      </c>
      <c r="I480" s="43">
        <v>0</v>
      </c>
      <c r="J480" s="43"/>
      <c r="K480" s="43">
        <v>0</v>
      </c>
      <c r="L480" s="43">
        <v>164</v>
      </c>
      <c r="M480" s="43">
        <v>0</v>
      </c>
      <c r="N480" s="43"/>
      <c r="O480" s="43"/>
      <c r="P480" s="43">
        <v>24</v>
      </c>
      <c r="Q480" s="43">
        <v>8</v>
      </c>
      <c r="R480" s="43"/>
      <c r="S480" s="43">
        <v>0</v>
      </c>
      <c r="T480" s="43">
        <v>5</v>
      </c>
      <c r="U480" s="43">
        <v>1113</v>
      </c>
      <c r="V480" s="43">
        <v>60</v>
      </c>
      <c r="W480" s="43">
        <v>0</v>
      </c>
      <c r="X480" s="43">
        <v>0</v>
      </c>
      <c r="Y480" s="43">
        <v>444</v>
      </c>
      <c r="Z480" s="43">
        <v>0</v>
      </c>
      <c r="AA480" s="44">
        <v>0</v>
      </c>
    </row>
    <row r="481" spans="1:27" ht="63" x14ac:dyDescent="0.25">
      <c r="A481" s="41">
        <v>467</v>
      </c>
      <c r="B481" s="40" t="s">
        <v>531</v>
      </c>
      <c r="C481" s="41" t="s">
        <v>525</v>
      </c>
      <c r="D481" s="41"/>
      <c r="E481" s="42">
        <v>168.89500000000001</v>
      </c>
      <c r="F481" s="43">
        <v>0</v>
      </c>
      <c r="G481" s="43">
        <f>Таблица1[[#This Row],[Кабан]]/Таблица1[[#This Row],[Площадь, тыс. га]]</f>
        <v>0</v>
      </c>
      <c r="H481" s="43">
        <v>167</v>
      </c>
      <c r="I481" s="43">
        <v>250</v>
      </c>
      <c r="J481" s="43"/>
      <c r="K481" s="43">
        <v>0</v>
      </c>
      <c r="L481" s="43">
        <v>172</v>
      </c>
      <c r="M481" s="43">
        <v>0</v>
      </c>
      <c r="N481" s="43"/>
      <c r="O481" s="43"/>
      <c r="P481" s="43">
        <v>15</v>
      </c>
      <c r="Q481" s="43">
        <v>14</v>
      </c>
      <c r="R481" s="43"/>
      <c r="S481" s="43">
        <v>5</v>
      </c>
      <c r="T481" s="43">
        <v>5</v>
      </c>
      <c r="U481" s="43">
        <v>1081</v>
      </c>
      <c r="V481" s="43">
        <v>78</v>
      </c>
      <c r="W481" s="43">
        <v>0</v>
      </c>
      <c r="X481" s="43">
        <v>0</v>
      </c>
      <c r="Y481" s="43">
        <v>476</v>
      </c>
      <c r="Z481" s="43">
        <v>0</v>
      </c>
      <c r="AA481" s="44">
        <v>388</v>
      </c>
    </row>
    <row r="482" spans="1:27" ht="47.25" x14ac:dyDescent="0.25">
      <c r="A482" s="41">
        <v>468</v>
      </c>
      <c r="B482" s="45" t="s">
        <v>532</v>
      </c>
      <c r="C482" s="46" t="s">
        <v>525</v>
      </c>
      <c r="D482" s="46"/>
      <c r="E482" s="47">
        <v>170.48</v>
      </c>
      <c r="F482" s="43">
        <v>0</v>
      </c>
      <c r="G482" s="43">
        <f>Таблица1[[#This Row],[Кабан]]/Таблица1[[#This Row],[Площадь, тыс. га]]</f>
        <v>0</v>
      </c>
      <c r="H482" s="43">
        <v>0</v>
      </c>
      <c r="I482" s="43">
        <v>0</v>
      </c>
      <c r="J482" s="43"/>
      <c r="K482" s="43">
        <v>0</v>
      </c>
      <c r="L482" s="43">
        <v>22</v>
      </c>
      <c r="M482" s="43">
        <v>0</v>
      </c>
      <c r="N482" s="43"/>
      <c r="O482" s="43"/>
      <c r="P482" s="43">
        <v>9</v>
      </c>
      <c r="Q482" s="43">
        <v>0</v>
      </c>
      <c r="R482" s="43"/>
      <c r="S482" s="43">
        <v>2</v>
      </c>
      <c r="T482" s="43">
        <v>10</v>
      </c>
      <c r="U482" s="43">
        <v>445</v>
      </c>
      <c r="V482" s="43">
        <v>85</v>
      </c>
      <c r="W482" s="43">
        <v>0</v>
      </c>
      <c r="X482" s="43">
        <v>0</v>
      </c>
      <c r="Y482" s="43">
        <v>268</v>
      </c>
      <c r="Z482" s="43">
        <v>0</v>
      </c>
      <c r="AA482" s="44">
        <v>31</v>
      </c>
    </row>
    <row r="483" spans="1:27" ht="47.25" x14ac:dyDescent="0.25">
      <c r="A483" s="41">
        <v>469</v>
      </c>
      <c r="B483" s="40" t="s">
        <v>533</v>
      </c>
      <c r="C483" s="41" t="s">
        <v>525</v>
      </c>
      <c r="D483" s="41"/>
      <c r="E483" s="42">
        <v>139.79499999999999</v>
      </c>
      <c r="F483" s="43">
        <v>0</v>
      </c>
      <c r="G483" s="43">
        <f>Таблица1[[#This Row],[Кабан]]/Таблица1[[#This Row],[Площадь, тыс. га]]</f>
        <v>0</v>
      </c>
      <c r="H483" s="43">
        <v>0</v>
      </c>
      <c r="I483" s="43">
        <v>0</v>
      </c>
      <c r="J483" s="43"/>
      <c r="K483" s="43">
        <v>0</v>
      </c>
      <c r="L483" s="43">
        <v>158</v>
      </c>
      <c r="M483" s="43">
        <v>0</v>
      </c>
      <c r="N483" s="43"/>
      <c r="O483" s="43"/>
      <c r="P483" s="43">
        <v>15</v>
      </c>
      <c r="Q483" s="43">
        <v>17</v>
      </c>
      <c r="R483" s="43"/>
      <c r="S483" s="43">
        <v>0</v>
      </c>
      <c r="T483" s="43">
        <v>3</v>
      </c>
      <c r="U483" s="43">
        <v>492</v>
      </c>
      <c r="V483" s="43">
        <v>15</v>
      </c>
      <c r="W483" s="43">
        <v>0</v>
      </c>
      <c r="X483" s="43">
        <v>0</v>
      </c>
      <c r="Y483" s="43">
        <v>190</v>
      </c>
      <c r="Z483" s="43">
        <v>0</v>
      </c>
      <c r="AA483" s="44">
        <v>170</v>
      </c>
    </row>
    <row r="484" spans="1:27" ht="47.25" x14ac:dyDescent="0.25">
      <c r="A484" s="41">
        <v>470</v>
      </c>
      <c r="B484" s="40" t="s">
        <v>534</v>
      </c>
      <c r="C484" s="41" t="s">
        <v>525</v>
      </c>
      <c r="D484" s="41"/>
      <c r="E484" s="42">
        <v>118.21</v>
      </c>
      <c r="F484" s="43">
        <v>0</v>
      </c>
      <c r="G484" s="43">
        <f>Таблица1[[#This Row],[Кабан]]/Таблица1[[#This Row],[Площадь, тыс. га]]</f>
        <v>0</v>
      </c>
      <c r="H484" s="43">
        <v>0</v>
      </c>
      <c r="I484" s="43">
        <v>0</v>
      </c>
      <c r="J484" s="43"/>
      <c r="K484" s="43">
        <v>0</v>
      </c>
      <c r="L484" s="43">
        <v>152</v>
      </c>
      <c r="M484" s="43">
        <v>0</v>
      </c>
      <c r="N484" s="43"/>
      <c r="O484" s="43"/>
      <c r="P484" s="43">
        <v>20</v>
      </c>
      <c r="Q484" s="43">
        <v>18</v>
      </c>
      <c r="R484" s="43"/>
      <c r="S484" s="43">
        <v>0</v>
      </c>
      <c r="T484" s="43">
        <v>7</v>
      </c>
      <c r="U484" s="43">
        <v>323</v>
      </c>
      <c r="V484" s="43">
        <v>72</v>
      </c>
      <c r="W484" s="43">
        <v>0</v>
      </c>
      <c r="X484" s="43">
        <v>0</v>
      </c>
      <c r="Y484" s="43">
        <v>303</v>
      </c>
      <c r="Z484" s="43">
        <v>0</v>
      </c>
      <c r="AA484" s="44">
        <v>330</v>
      </c>
    </row>
    <row r="485" spans="1:27" ht="63" x14ac:dyDescent="0.25">
      <c r="A485" s="41">
        <v>471</v>
      </c>
      <c r="B485" s="45" t="s">
        <v>535</v>
      </c>
      <c r="C485" s="46" t="s">
        <v>525</v>
      </c>
      <c r="D485" s="46"/>
      <c r="E485" s="47">
        <v>186.80500000000001</v>
      </c>
      <c r="F485" s="43">
        <v>0</v>
      </c>
      <c r="G485" s="43">
        <f>Таблица1[[#This Row],[Кабан]]/Таблица1[[#This Row],[Площадь, тыс. га]]</f>
        <v>0</v>
      </c>
      <c r="H485" s="43">
        <v>0</v>
      </c>
      <c r="I485" s="43">
        <v>0</v>
      </c>
      <c r="J485" s="43"/>
      <c r="K485" s="43">
        <v>0</v>
      </c>
      <c r="L485" s="43">
        <v>62</v>
      </c>
      <c r="M485" s="43">
        <v>0</v>
      </c>
      <c r="N485" s="43"/>
      <c r="O485" s="43"/>
      <c r="P485" s="43">
        <v>17</v>
      </c>
      <c r="Q485" s="43">
        <v>0</v>
      </c>
      <c r="R485" s="43"/>
      <c r="S485" s="43">
        <v>6</v>
      </c>
      <c r="T485" s="43">
        <v>7</v>
      </c>
      <c r="U485" s="43">
        <v>480</v>
      </c>
      <c r="V485" s="43">
        <v>9</v>
      </c>
      <c r="W485" s="43">
        <v>0</v>
      </c>
      <c r="X485" s="43">
        <v>0</v>
      </c>
      <c r="Y485" s="43">
        <v>35</v>
      </c>
      <c r="Z485" s="43">
        <v>0</v>
      </c>
      <c r="AA485" s="44">
        <v>0</v>
      </c>
    </row>
    <row r="486" spans="1:27" ht="47.25" x14ac:dyDescent="0.25">
      <c r="A486" s="41">
        <v>472</v>
      </c>
      <c r="B486" s="40" t="s">
        <v>536</v>
      </c>
      <c r="C486" s="41" t="s">
        <v>525</v>
      </c>
      <c r="D486" s="41"/>
      <c r="E486" s="42">
        <v>128.66</v>
      </c>
      <c r="F486" s="43">
        <v>0</v>
      </c>
      <c r="G486" s="43">
        <f>Таблица1[[#This Row],[Кабан]]/Таблица1[[#This Row],[Площадь, тыс. га]]</f>
        <v>0</v>
      </c>
      <c r="H486" s="43">
        <v>0</v>
      </c>
      <c r="I486" s="43">
        <v>0</v>
      </c>
      <c r="J486" s="43"/>
      <c r="K486" s="43">
        <v>0</v>
      </c>
      <c r="L486" s="43">
        <v>148</v>
      </c>
      <c r="M486" s="43">
        <v>0</v>
      </c>
      <c r="N486" s="43"/>
      <c r="O486" s="43"/>
      <c r="P486" s="43">
        <v>30</v>
      </c>
      <c r="Q486" s="43">
        <v>7</v>
      </c>
      <c r="R486" s="43"/>
      <c r="S486" s="43">
        <v>0</v>
      </c>
      <c r="T486" s="43">
        <v>4</v>
      </c>
      <c r="U486" s="43">
        <v>427</v>
      </c>
      <c r="V486" s="43">
        <v>44</v>
      </c>
      <c r="W486" s="43">
        <v>0</v>
      </c>
      <c r="X486" s="43">
        <v>0</v>
      </c>
      <c r="Y486" s="43">
        <v>150</v>
      </c>
      <c r="Z486" s="43">
        <v>0</v>
      </c>
      <c r="AA486" s="44">
        <v>225</v>
      </c>
    </row>
    <row r="487" spans="1:27" ht="47.25" x14ac:dyDescent="0.25">
      <c r="A487" s="41">
        <v>473</v>
      </c>
      <c r="B487" s="40" t="s">
        <v>537</v>
      </c>
      <c r="C487" s="41" t="s">
        <v>525</v>
      </c>
      <c r="D487" s="41"/>
      <c r="E487" s="42">
        <v>127.995</v>
      </c>
      <c r="F487" s="43">
        <v>0</v>
      </c>
      <c r="G487" s="43">
        <f>Таблица1[[#This Row],[Кабан]]/Таблица1[[#This Row],[Площадь, тыс. га]]</f>
        <v>0</v>
      </c>
      <c r="H487" s="43">
        <v>0</v>
      </c>
      <c r="I487" s="43">
        <v>0</v>
      </c>
      <c r="J487" s="43"/>
      <c r="K487" s="43">
        <v>0</v>
      </c>
      <c r="L487" s="43">
        <v>143</v>
      </c>
      <c r="M487" s="43">
        <v>0</v>
      </c>
      <c r="N487" s="43"/>
      <c r="O487" s="43"/>
      <c r="P487" s="43">
        <v>22</v>
      </c>
      <c r="Q487" s="43">
        <v>0</v>
      </c>
      <c r="R487" s="43"/>
      <c r="S487" s="43">
        <v>0</v>
      </c>
      <c r="T487" s="43">
        <v>5</v>
      </c>
      <c r="U487" s="43">
        <v>366</v>
      </c>
      <c r="V487" s="43">
        <v>68</v>
      </c>
      <c r="W487" s="43">
        <v>0</v>
      </c>
      <c r="X487" s="43">
        <v>0</v>
      </c>
      <c r="Y487" s="43">
        <v>570</v>
      </c>
      <c r="Z487" s="43">
        <v>0</v>
      </c>
      <c r="AA487" s="44">
        <v>484</v>
      </c>
    </row>
    <row r="488" spans="1:27" ht="47.25" x14ac:dyDescent="0.25">
      <c r="A488" s="41">
        <v>474</v>
      </c>
      <c r="B488" s="40" t="s">
        <v>538</v>
      </c>
      <c r="C488" s="41" t="s">
        <v>525</v>
      </c>
      <c r="D488" s="41"/>
      <c r="E488" s="42">
        <v>75.84</v>
      </c>
      <c r="F488" s="43">
        <v>0</v>
      </c>
      <c r="G488" s="43">
        <f>Таблица1[[#This Row],[Кабан]]/Таблица1[[#This Row],[Площадь, тыс. га]]</f>
        <v>0</v>
      </c>
      <c r="H488" s="43">
        <v>0</v>
      </c>
      <c r="I488" s="43">
        <v>0</v>
      </c>
      <c r="J488" s="43"/>
      <c r="K488" s="43">
        <v>0</v>
      </c>
      <c r="L488" s="43">
        <v>95</v>
      </c>
      <c r="M488" s="43">
        <v>0</v>
      </c>
      <c r="N488" s="43"/>
      <c r="O488" s="43"/>
      <c r="P488" s="43">
        <v>17</v>
      </c>
      <c r="Q488" s="43">
        <v>14</v>
      </c>
      <c r="R488" s="43"/>
      <c r="S488" s="43">
        <v>0</v>
      </c>
      <c r="T488" s="43">
        <v>4</v>
      </c>
      <c r="U488" s="43">
        <v>270</v>
      </c>
      <c r="V488" s="43">
        <v>81</v>
      </c>
      <c r="W488" s="43">
        <v>0</v>
      </c>
      <c r="X488" s="43">
        <v>0</v>
      </c>
      <c r="Y488" s="43">
        <v>272</v>
      </c>
      <c r="Z488" s="43">
        <v>0</v>
      </c>
      <c r="AA488" s="44">
        <v>212</v>
      </c>
    </row>
    <row r="489" spans="1:27" ht="78.75" x14ac:dyDescent="0.25">
      <c r="A489" s="41">
        <v>475</v>
      </c>
      <c r="B489" s="45" t="s">
        <v>539</v>
      </c>
      <c r="C489" s="46" t="s">
        <v>525</v>
      </c>
      <c r="D489" s="46"/>
      <c r="E489" s="47">
        <v>100.27500000000001</v>
      </c>
      <c r="F489" s="43">
        <v>0</v>
      </c>
      <c r="G489" s="43">
        <f>Таблица1[[#This Row],[Кабан]]/Таблица1[[#This Row],[Площадь, тыс. га]]</f>
        <v>0</v>
      </c>
      <c r="H489" s="43">
        <v>0</v>
      </c>
      <c r="I489" s="43">
        <v>43</v>
      </c>
      <c r="J489" s="43"/>
      <c r="K489" s="43">
        <v>0</v>
      </c>
      <c r="L489" s="43">
        <v>31</v>
      </c>
      <c r="M489" s="43">
        <v>0</v>
      </c>
      <c r="N489" s="43"/>
      <c r="O489" s="43"/>
      <c r="P489" s="43">
        <v>7</v>
      </c>
      <c r="Q489" s="43">
        <v>0</v>
      </c>
      <c r="R489" s="43"/>
      <c r="S489" s="43">
        <v>0</v>
      </c>
      <c r="T489" s="43">
        <v>4</v>
      </c>
      <c r="U489" s="43">
        <v>374</v>
      </c>
      <c r="V489" s="43">
        <v>52</v>
      </c>
      <c r="W489" s="43">
        <v>0</v>
      </c>
      <c r="X489" s="43">
        <v>0</v>
      </c>
      <c r="Y489" s="43">
        <v>157</v>
      </c>
      <c r="Z489" s="43">
        <v>0</v>
      </c>
      <c r="AA489" s="44">
        <v>171</v>
      </c>
    </row>
    <row r="490" spans="1:27" ht="47.25" x14ac:dyDescent="0.25">
      <c r="A490" s="41">
        <v>476</v>
      </c>
      <c r="B490" s="45" t="s">
        <v>540</v>
      </c>
      <c r="C490" s="46" t="s">
        <v>525</v>
      </c>
      <c r="D490" s="46"/>
      <c r="E490" s="47">
        <v>532.79999999999995</v>
      </c>
      <c r="F490" s="43">
        <v>0</v>
      </c>
      <c r="G490" s="43">
        <f>Таблица1[[#This Row],[Кабан]]/Таблица1[[#This Row],[Площадь, тыс. га]]</f>
        <v>0</v>
      </c>
      <c r="H490" s="43">
        <v>48</v>
      </c>
      <c r="I490" s="43">
        <v>218</v>
      </c>
      <c r="J490" s="43"/>
      <c r="K490" s="43">
        <v>0</v>
      </c>
      <c r="L490" s="43">
        <v>629</v>
      </c>
      <c r="M490" s="43">
        <v>0</v>
      </c>
      <c r="N490" s="43"/>
      <c r="O490" s="43"/>
      <c r="P490" s="43">
        <v>11</v>
      </c>
      <c r="Q490" s="43">
        <v>16</v>
      </c>
      <c r="R490" s="43"/>
      <c r="S490" s="43">
        <v>0</v>
      </c>
      <c r="T490" s="43">
        <v>11</v>
      </c>
      <c r="U490" s="43">
        <v>2291</v>
      </c>
      <c r="V490" s="43">
        <v>69</v>
      </c>
      <c r="W490" s="43">
        <v>0</v>
      </c>
      <c r="X490" s="43">
        <v>0</v>
      </c>
      <c r="Y490" s="43">
        <v>810</v>
      </c>
      <c r="Z490" s="43">
        <v>0</v>
      </c>
      <c r="AA490" s="44">
        <v>2952</v>
      </c>
    </row>
    <row r="491" spans="1:27" ht="63" x14ac:dyDescent="0.25">
      <c r="A491" s="41">
        <v>477</v>
      </c>
      <c r="B491" s="45" t="s">
        <v>541</v>
      </c>
      <c r="C491" s="46" t="s">
        <v>525</v>
      </c>
      <c r="D491" s="46"/>
      <c r="E491" s="47">
        <v>1350.97</v>
      </c>
      <c r="F491" s="43">
        <v>0</v>
      </c>
      <c r="G491" s="43">
        <f>Таблица1[[#This Row],[Кабан]]/Таблица1[[#This Row],[Площадь, тыс. га]]</f>
        <v>0</v>
      </c>
      <c r="H491" s="43">
        <v>0</v>
      </c>
      <c r="I491" s="43">
        <v>405</v>
      </c>
      <c r="J491" s="43"/>
      <c r="K491" s="43">
        <v>0</v>
      </c>
      <c r="L491" s="43">
        <v>338</v>
      </c>
      <c r="M491" s="43">
        <v>0</v>
      </c>
      <c r="N491" s="43"/>
      <c r="O491" s="43"/>
      <c r="P491" s="43">
        <v>81</v>
      </c>
      <c r="Q491" s="43">
        <v>27</v>
      </c>
      <c r="R491" s="43"/>
      <c r="S491" s="43">
        <v>14</v>
      </c>
      <c r="T491" s="43">
        <v>54</v>
      </c>
      <c r="U491" s="43">
        <v>5053</v>
      </c>
      <c r="V491" s="43">
        <v>905</v>
      </c>
      <c r="W491" s="43">
        <v>0</v>
      </c>
      <c r="X491" s="43">
        <v>0</v>
      </c>
      <c r="Y491" s="43">
        <v>2270</v>
      </c>
      <c r="Z491" s="43">
        <v>0</v>
      </c>
      <c r="AA491" s="44">
        <v>2742</v>
      </c>
    </row>
    <row r="492" spans="1:27" ht="78.75" x14ac:dyDescent="0.25">
      <c r="A492" s="41">
        <v>478</v>
      </c>
      <c r="B492" s="45" t="s">
        <v>542</v>
      </c>
      <c r="C492" s="46" t="s">
        <v>525</v>
      </c>
      <c r="D492" s="46"/>
      <c r="E492" s="47">
        <v>244.61</v>
      </c>
      <c r="F492" s="43">
        <v>0</v>
      </c>
      <c r="G492" s="43">
        <f>Таблица1[[#This Row],[Кабан]]/Таблица1[[#This Row],[Площадь, тыс. га]]</f>
        <v>0</v>
      </c>
      <c r="H492" s="43">
        <v>0</v>
      </c>
      <c r="I492" s="43">
        <v>176</v>
      </c>
      <c r="J492" s="43"/>
      <c r="K492" s="43">
        <v>0</v>
      </c>
      <c r="L492" s="43">
        <v>111</v>
      </c>
      <c r="M492" s="43">
        <v>0</v>
      </c>
      <c r="N492" s="43"/>
      <c r="O492" s="43"/>
      <c r="P492" s="43"/>
      <c r="Q492" s="43"/>
      <c r="R492" s="43"/>
      <c r="S492" s="43"/>
      <c r="T492" s="43"/>
      <c r="U492" s="43">
        <v>889</v>
      </c>
      <c r="V492" s="43"/>
      <c r="W492" s="43"/>
      <c r="X492" s="43"/>
      <c r="Y492" s="43"/>
      <c r="Z492" s="43"/>
      <c r="AA492" s="44"/>
    </row>
    <row r="493" spans="1:27" ht="78.75" x14ac:dyDescent="0.25">
      <c r="A493" s="41">
        <v>479</v>
      </c>
      <c r="B493" s="45" t="s">
        <v>543</v>
      </c>
      <c r="C493" s="46" t="s">
        <v>525</v>
      </c>
      <c r="D493" s="46"/>
      <c r="E493" s="47">
        <v>734</v>
      </c>
      <c r="F493" s="43">
        <v>0</v>
      </c>
      <c r="G493" s="43">
        <f>Таблица1[[#This Row],[Кабан]]/Таблица1[[#This Row],[Площадь, тыс. га]]</f>
        <v>0</v>
      </c>
      <c r="H493" s="43">
        <v>225</v>
      </c>
      <c r="I493" s="43">
        <v>763</v>
      </c>
      <c r="J493" s="43"/>
      <c r="K493" s="43">
        <v>0</v>
      </c>
      <c r="L493" s="43">
        <v>515</v>
      </c>
      <c r="M493" s="43">
        <v>0</v>
      </c>
      <c r="N493" s="43"/>
      <c r="O493" s="43"/>
      <c r="P493" s="43">
        <v>117</v>
      </c>
      <c r="Q493" s="43">
        <v>127</v>
      </c>
      <c r="R493" s="43"/>
      <c r="S493" s="43">
        <v>0</v>
      </c>
      <c r="T493" s="43">
        <v>10</v>
      </c>
      <c r="U493" s="43">
        <v>2350</v>
      </c>
      <c r="V493" s="43">
        <v>480</v>
      </c>
      <c r="W493" s="43">
        <v>0</v>
      </c>
      <c r="X493" s="43">
        <v>0</v>
      </c>
      <c r="Y493" s="43">
        <v>4130</v>
      </c>
      <c r="Z493" s="43">
        <v>0</v>
      </c>
      <c r="AA493" s="44">
        <v>6253</v>
      </c>
    </row>
    <row r="494" spans="1:27" ht="31.5" x14ac:dyDescent="0.25">
      <c r="A494" s="41">
        <v>480</v>
      </c>
      <c r="B494" s="45" t="s">
        <v>544</v>
      </c>
      <c r="C494" s="46" t="s">
        <v>525</v>
      </c>
      <c r="D494" s="46"/>
      <c r="E494" s="47">
        <v>1893.43</v>
      </c>
      <c r="F494" s="43">
        <v>0</v>
      </c>
      <c r="G494" s="43">
        <f>Таблица1[[#This Row],[Кабан]]/Таблица1[[#This Row],[Площадь, тыс. га]]</f>
        <v>0</v>
      </c>
      <c r="H494" s="43">
        <v>928</v>
      </c>
      <c r="I494" s="43">
        <v>1060</v>
      </c>
      <c r="J494" s="43"/>
      <c r="K494" s="43">
        <v>0</v>
      </c>
      <c r="L494" s="43">
        <v>1022</v>
      </c>
      <c r="M494" s="43">
        <v>0</v>
      </c>
      <c r="N494" s="43"/>
      <c r="O494" s="43"/>
      <c r="P494" s="43">
        <v>57</v>
      </c>
      <c r="Q494" s="43">
        <v>57</v>
      </c>
      <c r="R494" s="43"/>
      <c r="S494" s="43">
        <v>0</v>
      </c>
      <c r="T494" s="43">
        <v>19</v>
      </c>
      <c r="U494" s="43">
        <v>5396</v>
      </c>
      <c r="V494" s="43">
        <v>0</v>
      </c>
      <c r="W494" s="43">
        <v>0</v>
      </c>
      <c r="X494" s="43">
        <v>0</v>
      </c>
      <c r="Y494" s="43">
        <v>1685</v>
      </c>
      <c r="Z494" s="43">
        <v>0</v>
      </c>
      <c r="AA494" s="44">
        <v>9126</v>
      </c>
    </row>
    <row r="495" spans="1:27" ht="63" x14ac:dyDescent="0.25">
      <c r="A495" s="41">
        <v>481</v>
      </c>
      <c r="B495" s="45" t="s">
        <v>545</v>
      </c>
      <c r="C495" s="46" t="s">
        <v>525</v>
      </c>
      <c r="D495" s="46"/>
      <c r="E495" s="47">
        <v>7564.07</v>
      </c>
      <c r="F495" s="43">
        <v>0</v>
      </c>
      <c r="G495" s="43">
        <f>Таблица1[[#This Row],[Кабан]]/Таблица1[[#This Row],[Площадь, тыс. га]]</f>
        <v>0</v>
      </c>
      <c r="H495" s="43">
        <v>378</v>
      </c>
      <c r="I495" s="43">
        <v>2950</v>
      </c>
      <c r="J495" s="43"/>
      <c r="K495" s="43">
        <v>0</v>
      </c>
      <c r="L495" s="43">
        <v>4312</v>
      </c>
      <c r="M495" s="43">
        <v>0</v>
      </c>
      <c r="N495" s="43"/>
      <c r="O495" s="43"/>
      <c r="P495" s="43">
        <v>832</v>
      </c>
      <c r="Q495" s="43">
        <v>1286</v>
      </c>
      <c r="R495" s="43"/>
      <c r="S495" s="43">
        <v>378</v>
      </c>
      <c r="T495" s="43">
        <v>151</v>
      </c>
      <c r="U495" s="43">
        <v>37593</v>
      </c>
      <c r="V495" s="43">
        <v>1286</v>
      </c>
      <c r="W495" s="43">
        <v>0</v>
      </c>
      <c r="X495" s="43">
        <v>0</v>
      </c>
      <c r="Y495" s="43">
        <v>14447</v>
      </c>
      <c r="Z495" s="43">
        <v>0</v>
      </c>
      <c r="AA495" s="44">
        <v>26550</v>
      </c>
    </row>
    <row r="496" spans="1:27" ht="63" x14ac:dyDescent="0.25">
      <c r="A496" s="41">
        <v>482</v>
      </c>
      <c r="B496" s="45" t="s">
        <v>546</v>
      </c>
      <c r="C496" s="46" t="s">
        <v>525</v>
      </c>
      <c r="D496" s="46"/>
      <c r="E496" s="47">
        <v>39780.980000000003</v>
      </c>
      <c r="F496" s="43">
        <v>0</v>
      </c>
      <c r="G496" s="43">
        <f>Таблица1[[#This Row],[Кабан]]/Таблица1[[#This Row],[Площадь, тыс. га]]</f>
        <v>0</v>
      </c>
      <c r="H496" s="43">
        <v>0</v>
      </c>
      <c r="I496" s="43">
        <v>11934</v>
      </c>
      <c r="J496" s="43"/>
      <c r="K496" s="43">
        <v>0</v>
      </c>
      <c r="L496" s="43">
        <v>5172</v>
      </c>
      <c r="M496" s="43">
        <v>0</v>
      </c>
      <c r="N496" s="43"/>
      <c r="O496" s="43"/>
      <c r="P496" s="43">
        <v>3182</v>
      </c>
      <c r="Q496" s="43">
        <v>398</v>
      </c>
      <c r="R496" s="43"/>
      <c r="S496" s="43">
        <v>398</v>
      </c>
      <c r="T496" s="43">
        <v>398</v>
      </c>
      <c r="U496" s="43">
        <v>107409</v>
      </c>
      <c r="V496" s="43">
        <v>3182</v>
      </c>
      <c r="W496" s="43">
        <v>0</v>
      </c>
      <c r="X496" s="43">
        <v>0</v>
      </c>
      <c r="Y496" s="43">
        <v>15515</v>
      </c>
      <c r="Z496" s="43">
        <v>0</v>
      </c>
      <c r="AA496" s="44">
        <v>50124</v>
      </c>
    </row>
    <row r="497" spans="1:27" ht="31.5" x14ac:dyDescent="0.25">
      <c r="A497" s="41">
        <v>483</v>
      </c>
      <c r="B497" s="45" t="s">
        <v>547</v>
      </c>
      <c r="C497" s="46" t="s">
        <v>525</v>
      </c>
      <c r="D497" s="46"/>
      <c r="E497" s="47">
        <v>197</v>
      </c>
      <c r="F497" s="43">
        <v>0</v>
      </c>
      <c r="G497" s="43">
        <f>Таблица1[[#This Row],[Кабан]]/Таблица1[[#This Row],[Площадь, тыс. га]]</f>
        <v>0</v>
      </c>
      <c r="H497" s="43">
        <v>124</v>
      </c>
      <c r="I497" s="43">
        <v>110</v>
      </c>
      <c r="J497" s="43"/>
      <c r="K497" s="43">
        <v>0</v>
      </c>
      <c r="L497" s="43">
        <v>100</v>
      </c>
      <c r="M497" s="43">
        <v>0</v>
      </c>
      <c r="N497" s="43"/>
      <c r="O497" s="43"/>
      <c r="P497" s="43">
        <v>10</v>
      </c>
      <c r="Q497" s="43">
        <v>8</v>
      </c>
      <c r="R497" s="43"/>
      <c r="S497" s="43">
        <v>0</v>
      </c>
      <c r="T497" s="43">
        <v>2</v>
      </c>
      <c r="U497" s="43">
        <v>686</v>
      </c>
      <c r="V497" s="43">
        <v>0</v>
      </c>
      <c r="W497" s="43">
        <v>0</v>
      </c>
      <c r="X497" s="43">
        <v>0</v>
      </c>
      <c r="Y497" s="43">
        <v>244</v>
      </c>
      <c r="Z497" s="43">
        <v>0</v>
      </c>
      <c r="AA497" s="44">
        <v>684</v>
      </c>
    </row>
    <row r="498" spans="1:27" ht="31.5" x14ac:dyDescent="0.25">
      <c r="A498" s="41">
        <v>484</v>
      </c>
      <c r="B498" s="45" t="s">
        <v>548</v>
      </c>
      <c r="C498" s="46" t="s">
        <v>525</v>
      </c>
      <c r="D498" s="46"/>
      <c r="E498" s="47">
        <v>257.13</v>
      </c>
      <c r="F498" s="43">
        <v>0</v>
      </c>
      <c r="G498" s="43">
        <f>Таблица1[[#This Row],[Кабан]]/Таблица1[[#This Row],[Площадь, тыс. га]]</f>
        <v>0</v>
      </c>
      <c r="H498" s="43">
        <v>0</v>
      </c>
      <c r="I498" s="43">
        <v>41</v>
      </c>
      <c r="J498" s="43"/>
      <c r="K498" s="43">
        <v>0</v>
      </c>
      <c r="L498" s="43">
        <v>23</v>
      </c>
      <c r="M498" s="43">
        <v>0</v>
      </c>
      <c r="N498" s="43"/>
      <c r="O498" s="43"/>
      <c r="P498" s="43">
        <v>5</v>
      </c>
      <c r="Q498" s="43">
        <v>3</v>
      </c>
      <c r="R498" s="43"/>
      <c r="S498" s="43">
        <v>0</v>
      </c>
      <c r="T498" s="43">
        <v>3</v>
      </c>
      <c r="U498" s="43">
        <v>658</v>
      </c>
      <c r="V498" s="43">
        <v>72</v>
      </c>
      <c r="W498" s="43">
        <v>0</v>
      </c>
      <c r="X498" s="43">
        <v>0</v>
      </c>
      <c r="Y498" s="43">
        <v>208</v>
      </c>
      <c r="Z498" s="43">
        <v>0</v>
      </c>
      <c r="AA498" s="44">
        <v>764</v>
      </c>
    </row>
    <row r="499" spans="1:27" ht="31.5" x14ac:dyDescent="0.25">
      <c r="A499" s="41">
        <v>485</v>
      </c>
      <c r="B499" s="45" t="s">
        <v>549</v>
      </c>
      <c r="C499" s="46" t="s">
        <v>525</v>
      </c>
      <c r="D499" s="46"/>
      <c r="E499" s="47">
        <v>632.80999999999995</v>
      </c>
      <c r="F499" s="43">
        <v>0</v>
      </c>
      <c r="G499" s="43">
        <f>Таблица1[[#This Row],[Кабан]]/Таблица1[[#This Row],[Площадь, тыс. га]]</f>
        <v>0</v>
      </c>
      <c r="H499" s="43">
        <v>95</v>
      </c>
      <c r="I499" s="43">
        <v>95</v>
      </c>
      <c r="J499" s="43"/>
      <c r="K499" s="43">
        <v>0</v>
      </c>
      <c r="L499" s="43">
        <v>108</v>
      </c>
      <c r="M499" s="43">
        <v>0</v>
      </c>
      <c r="N499" s="43"/>
      <c r="O499" s="43"/>
      <c r="P499" s="43">
        <v>13</v>
      </c>
      <c r="Q499" s="43">
        <v>19</v>
      </c>
      <c r="R499" s="43"/>
      <c r="S499" s="43">
        <v>0</v>
      </c>
      <c r="T499" s="43">
        <v>6</v>
      </c>
      <c r="U499" s="43">
        <v>2095</v>
      </c>
      <c r="V499" s="43">
        <v>0</v>
      </c>
      <c r="W499" s="43">
        <v>0</v>
      </c>
      <c r="X499" s="43">
        <v>0</v>
      </c>
      <c r="Y499" s="43">
        <v>880</v>
      </c>
      <c r="Z499" s="43">
        <v>0</v>
      </c>
      <c r="AA499" s="44">
        <v>1797</v>
      </c>
    </row>
    <row r="500" spans="1:27" ht="47.25" x14ac:dyDescent="0.25">
      <c r="A500" s="41">
        <v>486</v>
      </c>
      <c r="B500" s="40" t="s">
        <v>550</v>
      </c>
      <c r="C500" s="41" t="s">
        <v>525</v>
      </c>
      <c r="D500" s="41"/>
      <c r="E500" s="42">
        <v>380.62</v>
      </c>
      <c r="F500" s="43">
        <v>0</v>
      </c>
      <c r="G500" s="43">
        <f>Таблица1[[#This Row],[Кабан]]/Таблица1[[#This Row],[Площадь, тыс. га]]</f>
        <v>0</v>
      </c>
      <c r="H500" s="43">
        <v>86</v>
      </c>
      <c r="I500" s="43">
        <v>428</v>
      </c>
      <c r="J500" s="43"/>
      <c r="K500" s="43">
        <v>0</v>
      </c>
      <c r="L500" s="43">
        <v>292</v>
      </c>
      <c r="M500" s="43">
        <v>0</v>
      </c>
      <c r="N500" s="43"/>
      <c r="O500" s="43"/>
      <c r="P500" s="43">
        <v>45</v>
      </c>
      <c r="Q500" s="43">
        <v>34</v>
      </c>
      <c r="R500" s="43"/>
      <c r="S500" s="43">
        <v>14</v>
      </c>
      <c r="T500" s="43">
        <v>10</v>
      </c>
      <c r="U500" s="43">
        <v>1955</v>
      </c>
      <c r="V500" s="43">
        <v>0</v>
      </c>
      <c r="W500" s="43">
        <v>0</v>
      </c>
      <c r="X500" s="43">
        <v>0</v>
      </c>
      <c r="Y500" s="43">
        <v>772</v>
      </c>
      <c r="Z500" s="43">
        <v>0</v>
      </c>
      <c r="AA500" s="44">
        <v>2048</v>
      </c>
    </row>
    <row r="501" spans="1:27" ht="47.25" x14ac:dyDescent="0.25">
      <c r="A501" s="41">
        <v>487</v>
      </c>
      <c r="B501" s="45" t="s">
        <v>551</v>
      </c>
      <c r="C501" s="46" t="s">
        <v>525</v>
      </c>
      <c r="D501" s="46"/>
      <c r="E501" s="47">
        <v>417.94</v>
      </c>
      <c r="F501" s="43">
        <v>0</v>
      </c>
      <c r="G501" s="43">
        <f>Таблица1[[#This Row],[Кабан]]/Таблица1[[#This Row],[Площадь, тыс. га]]</f>
        <v>0</v>
      </c>
      <c r="H501" s="43">
        <v>0</v>
      </c>
      <c r="I501" s="43">
        <v>276</v>
      </c>
      <c r="J501" s="43"/>
      <c r="K501" s="43">
        <v>0</v>
      </c>
      <c r="L501" s="43">
        <v>142</v>
      </c>
      <c r="M501" s="43">
        <v>0</v>
      </c>
      <c r="N501" s="43"/>
      <c r="O501" s="43"/>
      <c r="P501" s="43">
        <v>38</v>
      </c>
      <c r="Q501" s="43">
        <v>17</v>
      </c>
      <c r="R501" s="43"/>
      <c r="S501" s="43">
        <v>25</v>
      </c>
      <c r="T501" s="43">
        <v>21</v>
      </c>
      <c r="U501" s="43">
        <v>1831</v>
      </c>
      <c r="V501" s="43">
        <v>418</v>
      </c>
      <c r="W501" s="43">
        <v>0</v>
      </c>
      <c r="X501" s="43">
        <v>0</v>
      </c>
      <c r="Y501" s="43">
        <v>1250</v>
      </c>
      <c r="Z501" s="43">
        <v>0</v>
      </c>
      <c r="AA501" s="44">
        <v>1826</v>
      </c>
    </row>
    <row r="502" spans="1:27" ht="63" x14ac:dyDescent="0.25">
      <c r="A502" s="41">
        <v>488</v>
      </c>
      <c r="B502" s="45" t="s">
        <v>552</v>
      </c>
      <c r="C502" s="46" t="s">
        <v>525</v>
      </c>
      <c r="D502" s="46"/>
      <c r="E502" s="47">
        <v>536.70000000000005</v>
      </c>
      <c r="F502" s="43">
        <v>0</v>
      </c>
      <c r="G502" s="43">
        <f>Таблица1[[#This Row],[Кабан]]/Таблица1[[#This Row],[Площадь, тыс. га]]</f>
        <v>0</v>
      </c>
      <c r="H502" s="43">
        <v>0</v>
      </c>
      <c r="I502" s="43">
        <v>220</v>
      </c>
      <c r="J502" s="43"/>
      <c r="K502" s="43">
        <v>0</v>
      </c>
      <c r="L502" s="43">
        <v>182</v>
      </c>
      <c r="M502" s="43">
        <v>0</v>
      </c>
      <c r="N502" s="43"/>
      <c r="O502" s="43"/>
      <c r="P502" s="43">
        <v>70</v>
      </c>
      <c r="Q502" s="43">
        <v>21</v>
      </c>
      <c r="R502" s="43"/>
      <c r="S502" s="43">
        <v>16</v>
      </c>
      <c r="T502" s="43">
        <v>32</v>
      </c>
      <c r="U502" s="43">
        <v>2415</v>
      </c>
      <c r="V502" s="43">
        <v>284</v>
      </c>
      <c r="W502" s="43">
        <v>0</v>
      </c>
      <c r="X502" s="43">
        <v>0</v>
      </c>
      <c r="Y502" s="43">
        <v>971</v>
      </c>
      <c r="Z502" s="43">
        <v>0</v>
      </c>
      <c r="AA502" s="44">
        <v>1546</v>
      </c>
    </row>
    <row r="503" spans="1:27" ht="47.25" x14ac:dyDescent="0.25">
      <c r="A503" s="41">
        <v>489</v>
      </c>
      <c r="B503" s="45" t="s">
        <v>553</v>
      </c>
      <c r="C503" s="46" t="s">
        <v>525</v>
      </c>
      <c r="D503" s="46"/>
      <c r="E503" s="47">
        <v>344.22</v>
      </c>
      <c r="F503" s="43">
        <v>0</v>
      </c>
      <c r="G503" s="43">
        <f>Таблица1[[#This Row],[Кабан]]/Таблица1[[#This Row],[Площадь, тыс. га]]</f>
        <v>0</v>
      </c>
      <c r="H503" s="43">
        <v>10</v>
      </c>
      <c r="I503" s="43">
        <v>62</v>
      </c>
      <c r="J503" s="43"/>
      <c r="K503" s="43">
        <v>0</v>
      </c>
      <c r="L503" s="43">
        <v>103</v>
      </c>
      <c r="M503" s="43">
        <v>0</v>
      </c>
      <c r="N503" s="43"/>
      <c r="O503" s="43"/>
      <c r="P503" s="43">
        <v>34</v>
      </c>
      <c r="Q503" s="43">
        <v>7</v>
      </c>
      <c r="R503" s="43"/>
      <c r="S503" s="43">
        <v>21</v>
      </c>
      <c r="T503" s="43">
        <v>21</v>
      </c>
      <c r="U503" s="43">
        <v>1570</v>
      </c>
      <c r="V503" s="43">
        <v>165</v>
      </c>
      <c r="W503" s="43">
        <v>0</v>
      </c>
      <c r="X503" s="43">
        <v>0</v>
      </c>
      <c r="Y503" s="43">
        <v>902</v>
      </c>
      <c r="Z503" s="43">
        <v>0</v>
      </c>
      <c r="AA503" s="44">
        <v>1535</v>
      </c>
    </row>
    <row r="504" spans="1:27" ht="47.25" x14ac:dyDescent="0.25">
      <c r="A504" s="41">
        <v>490</v>
      </c>
      <c r="B504" s="40" t="s">
        <v>554</v>
      </c>
      <c r="C504" s="41" t="s">
        <v>525</v>
      </c>
      <c r="D504" s="41"/>
      <c r="E504" s="42">
        <v>221.745</v>
      </c>
      <c r="F504" s="43">
        <v>0</v>
      </c>
      <c r="G504" s="43">
        <f>Таблица1[[#This Row],[Кабан]]/Таблица1[[#This Row],[Площадь, тыс. га]]</f>
        <v>0</v>
      </c>
      <c r="H504" s="43">
        <v>0</v>
      </c>
      <c r="I504" s="43">
        <v>554</v>
      </c>
      <c r="J504" s="43"/>
      <c r="K504" s="43">
        <v>0</v>
      </c>
      <c r="L504" s="43">
        <v>419</v>
      </c>
      <c r="M504" s="43">
        <v>0</v>
      </c>
      <c r="N504" s="43"/>
      <c r="O504" s="43"/>
      <c r="P504" s="43">
        <v>53</v>
      </c>
      <c r="Q504" s="43">
        <v>27</v>
      </c>
      <c r="R504" s="43"/>
      <c r="S504" s="43">
        <v>11</v>
      </c>
      <c r="T504" s="43">
        <v>9</v>
      </c>
      <c r="U504" s="43">
        <v>1271</v>
      </c>
      <c r="V504" s="43">
        <v>357</v>
      </c>
      <c r="W504" s="43">
        <v>0</v>
      </c>
      <c r="X504" s="43">
        <v>0</v>
      </c>
      <c r="Y504" s="43">
        <v>621</v>
      </c>
      <c r="Z504" s="43">
        <v>0</v>
      </c>
      <c r="AA504" s="44">
        <v>468</v>
      </c>
    </row>
    <row r="505" spans="1:27" ht="63" x14ac:dyDescent="0.25">
      <c r="A505" s="41">
        <v>491</v>
      </c>
      <c r="B505" s="40" t="s">
        <v>555</v>
      </c>
      <c r="C505" s="41" t="s">
        <v>525</v>
      </c>
      <c r="D505" s="41"/>
      <c r="E505" s="42">
        <v>66.802999999999997</v>
      </c>
      <c r="F505" s="43">
        <v>0</v>
      </c>
      <c r="G505" s="43">
        <f>Таблица1[[#This Row],[Кабан]]/Таблица1[[#This Row],[Площадь, тыс. га]]</f>
        <v>0</v>
      </c>
      <c r="H505" s="43">
        <v>0</v>
      </c>
      <c r="I505" s="43">
        <v>115</v>
      </c>
      <c r="J505" s="43"/>
      <c r="K505" s="43">
        <v>0</v>
      </c>
      <c r="L505" s="43">
        <v>88</v>
      </c>
      <c r="M505" s="43">
        <v>0</v>
      </c>
      <c r="N505" s="43"/>
      <c r="O505" s="43"/>
      <c r="P505" s="43">
        <v>8</v>
      </c>
      <c r="Q505" s="43">
        <v>18</v>
      </c>
      <c r="R505" s="43"/>
      <c r="S505" s="43">
        <v>3</v>
      </c>
      <c r="T505" s="43">
        <v>1</v>
      </c>
      <c r="U505" s="43">
        <v>263</v>
      </c>
      <c r="V505" s="43">
        <v>0</v>
      </c>
      <c r="W505" s="43">
        <v>0</v>
      </c>
      <c r="X505" s="43">
        <v>0</v>
      </c>
      <c r="Y505" s="43">
        <v>147</v>
      </c>
      <c r="Z505" s="43">
        <v>0</v>
      </c>
      <c r="AA505" s="44">
        <v>309</v>
      </c>
    </row>
    <row r="506" spans="1:27" ht="47.25" x14ac:dyDescent="0.25">
      <c r="A506" s="41">
        <v>492</v>
      </c>
      <c r="B506" s="40" t="s">
        <v>556</v>
      </c>
      <c r="C506" s="41" t="s">
        <v>525</v>
      </c>
      <c r="D506" s="41"/>
      <c r="E506" s="42">
        <v>1230.3150000000001</v>
      </c>
      <c r="F506" s="43">
        <v>0</v>
      </c>
      <c r="G506" s="43">
        <f>Таблица1[[#This Row],[Кабан]]/Таблица1[[#This Row],[Площадь, тыс. га]]</f>
        <v>0</v>
      </c>
      <c r="H506" s="43">
        <v>1046</v>
      </c>
      <c r="I506" s="43">
        <v>443</v>
      </c>
      <c r="J506" s="43"/>
      <c r="K506" s="43">
        <v>0</v>
      </c>
      <c r="L506" s="43">
        <v>910</v>
      </c>
      <c r="M506" s="43">
        <v>0</v>
      </c>
      <c r="N506" s="43"/>
      <c r="O506" s="43"/>
      <c r="P506" s="43">
        <v>98</v>
      </c>
      <c r="Q506" s="43">
        <v>344</v>
      </c>
      <c r="R506" s="43"/>
      <c r="S506" s="43">
        <v>12</v>
      </c>
      <c r="T506" s="43">
        <v>37</v>
      </c>
      <c r="U506" s="43">
        <v>7726</v>
      </c>
      <c r="V506" s="43">
        <v>0</v>
      </c>
      <c r="W506" s="43">
        <v>0</v>
      </c>
      <c r="X506" s="43">
        <v>0</v>
      </c>
      <c r="Y506" s="43">
        <v>2411</v>
      </c>
      <c r="Z506" s="43">
        <v>0</v>
      </c>
      <c r="AA506" s="44">
        <v>17003</v>
      </c>
    </row>
    <row r="507" spans="1:27" ht="47.25" x14ac:dyDescent="0.25">
      <c r="A507" s="41">
        <v>493</v>
      </c>
      <c r="B507" s="40" t="s">
        <v>557</v>
      </c>
      <c r="C507" s="41" t="s">
        <v>525</v>
      </c>
      <c r="D507" s="41"/>
      <c r="E507" s="42">
        <v>97.54</v>
      </c>
      <c r="F507" s="43">
        <v>0</v>
      </c>
      <c r="G507" s="43">
        <f>Таблица1[[#This Row],[Кабан]]/Таблица1[[#This Row],[Площадь, тыс. га]]</f>
        <v>0</v>
      </c>
      <c r="H507" s="43">
        <v>0</v>
      </c>
      <c r="I507" s="43">
        <v>0</v>
      </c>
      <c r="J507" s="43"/>
      <c r="K507" s="43">
        <v>0</v>
      </c>
      <c r="L507" s="43">
        <v>58</v>
      </c>
      <c r="M507" s="43">
        <v>0</v>
      </c>
      <c r="N507" s="43"/>
      <c r="O507" s="43"/>
      <c r="P507" s="43">
        <v>13</v>
      </c>
      <c r="Q507" s="43">
        <v>5</v>
      </c>
      <c r="R507" s="43"/>
      <c r="S507" s="43">
        <v>0</v>
      </c>
      <c r="T507" s="43">
        <v>2</v>
      </c>
      <c r="U507" s="43">
        <v>189</v>
      </c>
      <c r="V507" s="43">
        <v>26</v>
      </c>
      <c r="W507" s="43">
        <v>0</v>
      </c>
      <c r="X507" s="43">
        <v>0</v>
      </c>
      <c r="Y507" s="43">
        <v>101</v>
      </c>
      <c r="Z507" s="43">
        <v>0</v>
      </c>
      <c r="AA507" s="44">
        <v>170</v>
      </c>
    </row>
    <row r="508" spans="1:27" ht="47.25" x14ac:dyDescent="0.25">
      <c r="A508" s="41">
        <v>494</v>
      </c>
      <c r="B508" s="40" t="s">
        <v>558</v>
      </c>
      <c r="C508" s="41" t="s">
        <v>525</v>
      </c>
      <c r="D508" s="41"/>
      <c r="E508" s="42">
        <v>472.43099999999998</v>
      </c>
      <c r="F508" s="43">
        <v>0</v>
      </c>
      <c r="G508" s="43">
        <f>Таблица1[[#This Row],[Кабан]]/Таблица1[[#This Row],[Площадь, тыс. га]]</f>
        <v>0</v>
      </c>
      <c r="H508" s="43">
        <v>0</v>
      </c>
      <c r="I508" s="43">
        <v>811</v>
      </c>
      <c r="J508" s="43"/>
      <c r="K508" s="43">
        <v>0</v>
      </c>
      <c r="L508" s="43">
        <v>699</v>
      </c>
      <c r="M508" s="43">
        <v>0</v>
      </c>
      <c r="N508" s="43"/>
      <c r="O508" s="43"/>
      <c r="P508" s="43">
        <v>41</v>
      </c>
      <c r="Q508" s="43">
        <v>23</v>
      </c>
      <c r="R508" s="43"/>
      <c r="S508" s="43">
        <v>0</v>
      </c>
      <c r="T508" s="43">
        <v>9</v>
      </c>
      <c r="U508" s="43">
        <v>3228</v>
      </c>
      <c r="V508" s="43">
        <v>0</v>
      </c>
      <c r="W508" s="43">
        <v>0</v>
      </c>
      <c r="X508" s="43">
        <v>0</v>
      </c>
      <c r="Y508" s="43">
        <v>855</v>
      </c>
      <c r="Z508" s="43">
        <v>0</v>
      </c>
      <c r="AA508" s="44">
        <v>1426</v>
      </c>
    </row>
    <row r="509" spans="1:27" ht="47.25" x14ac:dyDescent="0.25">
      <c r="A509" s="41">
        <v>495</v>
      </c>
      <c r="B509" s="40" t="s">
        <v>559</v>
      </c>
      <c r="C509" s="41" t="s">
        <v>525</v>
      </c>
      <c r="D509" s="41"/>
      <c r="E509" s="42">
        <v>374.17</v>
      </c>
      <c r="F509" s="43">
        <v>0</v>
      </c>
      <c r="G509" s="43">
        <f>Таблица1[[#This Row],[Кабан]]/Таблица1[[#This Row],[Площадь, тыс. га]]</f>
        <v>0</v>
      </c>
      <c r="H509" s="43">
        <v>720</v>
      </c>
      <c r="I509" s="43">
        <v>395</v>
      </c>
      <c r="J509" s="43"/>
      <c r="K509" s="43">
        <v>0</v>
      </c>
      <c r="L509" s="43">
        <v>315</v>
      </c>
      <c r="M509" s="43">
        <v>0</v>
      </c>
      <c r="N509" s="43"/>
      <c r="O509" s="43"/>
      <c r="P509" s="43">
        <v>24</v>
      </c>
      <c r="Q509" s="43">
        <v>28</v>
      </c>
      <c r="R509" s="43"/>
      <c r="S509" s="43">
        <v>10</v>
      </c>
      <c r="T509" s="43">
        <v>0</v>
      </c>
      <c r="U509" s="43">
        <v>1830</v>
      </c>
      <c r="V509" s="43">
        <v>0</v>
      </c>
      <c r="W509" s="43">
        <v>0</v>
      </c>
      <c r="X509" s="43">
        <v>0</v>
      </c>
      <c r="Y509" s="43">
        <v>643</v>
      </c>
      <c r="Z509" s="43">
        <v>0</v>
      </c>
      <c r="AA509" s="44">
        <v>1259</v>
      </c>
    </row>
    <row r="510" spans="1:27" ht="47.25" x14ac:dyDescent="0.25">
      <c r="A510" s="41">
        <v>496</v>
      </c>
      <c r="B510" s="40" t="s">
        <v>560</v>
      </c>
      <c r="C510" s="41" t="s">
        <v>525</v>
      </c>
      <c r="D510" s="41"/>
      <c r="E510" s="42">
        <v>586.52499999999998</v>
      </c>
      <c r="F510" s="43">
        <v>0</v>
      </c>
      <c r="G510" s="43">
        <f>Таблица1[[#This Row],[Кабан]]/Таблица1[[#This Row],[Площадь, тыс. га]]</f>
        <v>0</v>
      </c>
      <c r="H510" s="43">
        <v>156</v>
      </c>
      <c r="I510" s="43">
        <v>619</v>
      </c>
      <c r="J510" s="43"/>
      <c r="K510" s="43">
        <v>0</v>
      </c>
      <c r="L510" s="43">
        <v>474</v>
      </c>
      <c r="M510" s="43">
        <v>0</v>
      </c>
      <c r="N510" s="43"/>
      <c r="O510" s="43"/>
      <c r="P510" s="43">
        <v>50</v>
      </c>
      <c r="Q510" s="43">
        <v>56</v>
      </c>
      <c r="R510" s="43"/>
      <c r="S510" s="43">
        <v>17</v>
      </c>
      <c r="T510" s="43">
        <v>22</v>
      </c>
      <c r="U510" s="43">
        <v>3165</v>
      </c>
      <c r="V510" s="43">
        <v>0</v>
      </c>
      <c r="W510" s="43">
        <v>0</v>
      </c>
      <c r="X510" s="43">
        <v>0</v>
      </c>
      <c r="Y510" s="43">
        <v>1176</v>
      </c>
      <c r="Z510" s="43">
        <v>0</v>
      </c>
      <c r="AA510" s="44">
        <v>3011</v>
      </c>
    </row>
    <row r="511" spans="1:27" ht="47.25" x14ac:dyDescent="0.25">
      <c r="A511" s="41">
        <v>497</v>
      </c>
      <c r="B511" s="40" t="s">
        <v>561</v>
      </c>
      <c r="C511" s="41" t="s">
        <v>525</v>
      </c>
      <c r="D511" s="41"/>
      <c r="E511" s="42">
        <v>46.177</v>
      </c>
      <c r="F511" s="43">
        <v>0</v>
      </c>
      <c r="G511" s="43">
        <f>Таблица1[[#This Row],[Кабан]]/Таблица1[[#This Row],[Площадь, тыс. га]]</f>
        <v>0</v>
      </c>
      <c r="H511" s="43">
        <v>60</v>
      </c>
      <c r="I511" s="43">
        <v>48</v>
      </c>
      <c r="J511" s="43"/>
      <c r="K511" s="43">
        <v>0</v>
      </c>
      <c r="L511" s="43">
        <v>55</v>
      </c>
      <c r="M511" s="43">
        <v>0</v>
      </c>
      <c r="N511" s="43"/>
      <c r="O511" s="43"/>
      <c r="P511" s="43">
        <v>3</v>
      </c>
      <c r="Q511" s="43">
        <v>13</v>
      </c>
      <c r="R511" s="43"/>
      <c r="S511" s="43">
        <v>0</v>
      </c>
      <c r="T511" s="43">
        <v>0</v>
      </c>
      <c r="U511" s="43">
        <v>445</v>
      </c>
      <c r="V511" s="43">
        <v>22</v>
      </c>
      <c r="W511" s="43">
        <v>0</v>
      </c>
      <c r="X511" s="43">
        <v>0</v>
      </c>
      <c r="Y511" s="43">
        <v>102</v>
      </c>
      <c r="Z511" s="43">
        <v>0</v>
      </c>
      <c r="AA511" s="44">
        <v>187</v>
      </c>
    </row>
    <row r="512" spans="1:27" ht="47.25" x14ac:dyDescent="0.25">
      <c r="A512" s="41">
        <v>498</v>
      </c>
      <c r="B512" s="40" t="s">
        <v>562</v>
      </c>
      <c r="C512" s="41" t="s">
        <v>525</v>
      </c>
      <c r="D512" s="41"/>
      <c r="E512" s="42">
        <v>112.812</v>
      </c>
      <c r="F512" s="43">
        <v>0</v>
      </c>
      <c r="G512" s="43">
        <f>Таблица1[[#This Row],[Кабан]]/Таблица1[[#This Row],[Площадь, тыс. га]]</f>
        <v>0</v>
      </c>
      <c r="H512" s="43">
        <v>59</v>
      </c>
      <c r="I512" s="43">
        <v>114</v>
      </c>
      <c r="J512" s="43"/>
      <c r="K512" s="43">
        <v>0</v>
      </c>
      <c r="L512" s="43">
        <v>184</v>
      </c>
      <c r="M512" s="43">
        <v>0</v>
      </c>
      <c r="N512" s="43"/>
      <c r="O512" s="43"/>
      <c r="P512" s="43">
        <v>23</v>
      </c>
      <c r="Q512" s="43">
        <v>23</v>
      </c>
      <c r="R512" s="43"/>
      <c r="S512" s="43">
        <v>0</v>
      </c>
      <c r="T512" s="43">
        <v>5</v>
      </c>
      <c r="U512" s="43">
        <v>1460</v>
      </c>
      <c r="V512" s="43">
        <v>27</v>
      </c>
      <c r="W512" s="43">
        <v>0</v>
      </c>
      <c r="X512" s="43">
        <v>0</v>
      </c>
      <c r="Y512" s="43">
        <v>404</v>
      </c>
      <c r="Z512" s="43">
        <v>0</v>
      </c>
      <c r="AA512" s="44">
        <v>1015</v>
      </c>
    </row>
    <row r="513" spans="1:27" ht="47.25" x14ac:dyDescent="0.25">
      <c r="A513" s="41">
        <v>499</v>
      </c>
      <c r="B513" s="40" t="s">
        <v>563</v>
      </c>
      <c r="C513" s="41" t="s">
        <v>525</v>
      </c>
      <c r="D513" s="41"/>
      <c r="E513" s="42">
        <v>236.685</v>
      </c>
      <c r="F513" s="43">
        <v>0</v>
      </c>
      <c r="G513" s="43">
        <f>Таблица1[[#This Row],[Кабан]]/Таблица1[[#This Row],[Площадь, тыс. га]]</f>
        <v>0</v>
      </c>
      <c r="H513" s="43">
        <v>62</v>
      </c>
      <c r="I513" s="43">
        <v>125</v>
      </c>
      <c r="J513" s="43"/>
      <c r="K513" s="43">
        <v>0</v>
      </c>
      <c r="L513" s="43">
        <v>204</v>
      </c>
      <c r="M513" s="43">
        <v>0</v>
      </c>
      <c r="N513" s="43"/>
      <c r="O513" s="43"/>
      <c r="P513" s="43">
        <v>26</v>
      </c>
      <c r="Q513" s="43">
        <v>28</v>
      </c>
      <c r="R513" s="43"/>
      <c r="S513" s="43">
        <v>0</v>
      </c>
      <c r="T513" s="43">
        <v>2</v>
      </c>
      <c r="U513" s="43">
        <v>1647</v>
      </c>
      <c r="V513" s="43">
        <v>0</v>
      </c>
      <c r="W513" s="43">
        <v>0</v>
      </c>
      <c r="X513" s="43">
        <v>0</v>
      </c>
      <c r="Y513" s="43">
        <v>362</v>
      </c>
      <c r="Z513" s="43">
        <v>0</v>
      </c>
      <c r="AA513" s="44">
        <v>1375</v>
      </c>
    </row>
    <row r="514" spans="1:27" ht="47.25" x14ac:dyDescent="0.25">
      <c r="A514" s="41">
        <v>500</v>
      </c>
      <c r="B514" s="40" t="s">
        <v>564</v>
      </c>
      <c r="C514" s="41" t="s">
        <v>525</v>
      </c>
      <c r="D514" s="41"/>
      <c r="E514" s="42">
        <v>86.48</v>
      </c>
      <c r="F514" s="43">
        <v>0</v>
      </c>
      <c r="G514" s="43">
        <f>Таблица1[[#This Row],[Кабан]]/Таблица1[[#This Row],[Площадь, тыс. га]]</f>
        <v>0</v>
      </c>
      <c r="H514" s="43">
        <v>0</v>
      </c>
      <c r="I514" s="43">
        <v>0</v>
      </c>
      <c r="J514" s="43"/>
      <c r="K514" s="43">
        <v>0</v>
      </c>
      <c r="L514" s="43">
        <v>112</v>
      </c>
      <c r="M514" s="43">
        <v>0</v>
      </c>
      <c r="N514" s="43"/>
      <c r="O514" s="43"/>
      <c r="P514" s="43">
        <v>15</v>
      </c>
      <c r="Q514" s="43">
        <v>0</v>
      </c>
      <c r="R514" s="43"/>
      <c r="S514" s="43">
        <v>0</v>
      </c>
      <c r="T514" s="43">
        <v>0</v>
      </c>
      <c r="U514" s="43">
        <v>263</v>
      </c>
      <c r="V514" s="43">
        <v>98</v>
      </c>
      <c r="W514" s="43">
        <v>0</v>
      </c>
      <c r="X514" s="43">
        <v>0</v>
      </c>
      <c r="Y514" s="43">
        <v>334</v>
      </c>
      <c r="Z514" s="43">
        <v>0</v>
      </c>
      <c r="AA514" s="44">
        <v>222</v>
      </c>
    </row>
    <row r="515" spans="1:27" ht="63" x14ac:dyDescent="0.25">
      <c r="A515" s="41">
        <v>501</v>
      </c>
      <c r="B515" s="40" t="s">
        <v>565</v>
      </c>
      <c r="C515" s="41" t="s">
        <v>525</v>
      </c>
      <c r="D515" s="41"/>
      <c r="E515" s="42">
        <v>112.95</v>
      </c>
      <c r="F515" s="43">
        <v>0</v>
      </c>
      <c r="G515" s="43">
        <f>Таблица1[[#This Row],[Кабан]]/Таблица1[[#This Row],[Площадь, тыс. га]]</f>
        <v>0</v>
      </c>
      <c r="H515" s="43">
        <v>0</v>
      </c>
      <c r="I515" s="43">
        <v>20</v>
      </c>
      <c r="J515" s="43"/>
      <c r="K515" s="43">
        <v>0</v>
      </c>
      <c r="L515" s="43">
        <v>40</v>
      </c>
      <c r="M515" s="43">
        <v>0</v>
      </c>
      <c r="N515" s="43"/>
      <c r="O515" s="43"/>
      <c r="P515" s="43">
        <v>3</v>
      </c>
      <c r="Q515" s="43">
        <v>7</v>
      </c>
      <c r="R515" s="43"/>
      <c r="S515" s="43">
        <v>0</v>
      </c>
      <c r="T515" s="43">
        <v>2</v>
      </c>
      <c r="U515" s="43">
        <v>459</v>
      </c>
      <c r="V515" s="43">
        <v>0</v>
      </c>
      <c r="W515" s="43">
        <v>0</v>
      </c>
      <c r="X515" s="43">
        <v>0</v>
      </c>
      <c r="Y515" s="43">
        <v>141</v>
      </c>
      <c r="Z515" s="43">
        <v>0</v>
      </c>
      <c r="AA515" s="44">
        <v>183</v>
      </c>
    </row>
    <row r="516" spans="1:27" ht="47.25" x14ac:dyDescent="0.25">
      <c r="A516" s="41">
        <v>502</v>
      </c>
      <c r="B516" s="40" t="s">
        <v>566</v>
      </c>
      <c r="C516" s="41" t="s">
        <v>525</v>
      </c>
      <c r="D516" s="41"/>
      <c r="E516" s="42">
        <v>232.64</v>
      </c>
      <c r="F516" s="43">
        <v>0</v>
      </c>
      <c r="G516" s="43">
        <f>Таблица1[[#This Row],[Кабан]]/Таблица1[[#This Row],[Площадь, тыс. га]]</f>
        <v>0</v>
      </c>
      <c r="H516" s="43">
        <v>0</v>
      </c>
      <c r="I516" s="43">
        <v>91</v>
      </c>
      <c r="J516" s="43"/>
      <c r="K516" s="43">
        <v>0</v>
      </c>
      <c r="L516" s="43">
        <v>70</v>
      </c>
      <c r="M516" s="43">
        <v>0</v>
      </c>
      <c r="N516" s="43"/>
      <c r="O516" s="43"/>
      <c r="P516" s="43">
        <v>14</v>
      </c>
      <c r="Q516" s="43">
        <v>16</v>
      </c>
      <c r="R516" s="43"/>
      <c r="S516" s="43">
        <v>0</v>
      </c>
      <c r="T516" s="43">
        <v>5</v>
      </c>
      <c r="U516" s="43">
        <v>833</v>
      </c>
      <c r="V516" s="43">
        <v>0</v>
      </c>
      <c r="W516" s="43">
        <v>0</v>
      </c>
      <c r="X516" s="43">
        <v>0</v>
      </c>
      <c r="Y516" s="43">
        <v>202</v>
      </c>
      <c r="Z516" s="43">
        <v>0</v>
      </c>
      <c r="AA516" s="44">
        <v>535</v>
      </c>
    </row>
    <row r="517" spans="1:27" ht="47.25" x14ac:dyDescent="0.25">
      <c r="A517" s="41">
        <v>503</v>
      </c>
      <c r="B517" s="40" t="s">
        <v>567</v>
      </c>
      <c r="C517" s="41" t="s">
        <v>525</v>
      </c>
      <c r="D517" s="41"/>
      <c r="E517" s="42">
        <v>690.41</v>
      </c>
      <c r="F517" s="43">
        <v>0</v>
      </c>
      <c r="G517" s="43">
        <f>Таблица1[[#This Row],[Кабан]]/Таблица1[[#This Row],[Площадь, тыс. га]]</f>
        <v>0</v>
      </c>
      <c r="H517" s="43">
        <v>0</v>
      </c>
      <c r="I517" s="43">
        <v>329</v>
      </c>
      <c r="J517" s="43"/>
      <c r="K517" s="43">
        <v>0</v>
      </c>
      <c r="L517" s="43">
        <v>692</v>
      </c>
      <c r="M517" s="43">
        <v>0</v>
      </c>
      <c r="N517" s="43"/>
      <c r="O517" s="43"/>
      <c r="P517" s="43">
        <v>67</v>
      </c>
      <c r="Q517" s="43">
        <v>122</v>
      </c>
      <c r="R517" s="43"/>
      <c r="S517" s="43">
        <v>0</v>
      </c>
      <c r="T517" s="43">
        <v>7</v>
      </c>
      <c r="U517" s="43">
        <v>4462</v>
      </c>
      <c r="V517" s="43">
        <v>0</v>
      </c>
      <c r="W517" s="43">
        <v>0</v>
      </c>
      <c r="X517" s="43">
        <v>0</v>
      </c>
      <c r="Y517" s="43">
        <v>731</v>
      </c>
      <c r="Z517" s="43">
        <v>0</v>
      </c>
      <c r="AA517" s="44">
        <v>2207</v>
      </c>
    </row>
    <row r="518" spans="1:27" ht="47.25" x14ac:dyDescent="0.25">
      <c r="A518" s="41">
        <v>504</v>
      </c>
      <c r="B518" s="40" t="s">
        <v>568</v>
      </c>
      <c r="C518" s="41" t="s">
        <v>525</v>
      </c>
      <c r="D518" s="41"/>
      <c r="E518" s="42">
        <v>75.451999999999998</v>
      </c>
      <c r="F518" s="43">
        <v>0</v>
      </c>
      <c r="G518" s="43">
        <f>Таблица1[[#This Row],[Кабан]]/Таблица1[[#This Row],[Площадь, тыс. га]]</f>
        <v>0</v>
      </c>
      <c r="H518" s="43">
        <v>0</v>
      </c>
      <c r="I518" s="43">
        <v>43</v>
      </c>
      <c r="J518" s="43"/>
      <c r="K518" s="43">
        <v>0</v>
      </c>
      <c r="L518" s="43">
        <v>74</v>
      </c>
      <c r="M518" s="43">
        <v>0</v>
      </c>
      <c r="N518" s="43"/>
      <c r="O518" s="43"/>
      <c r="P518" s="43">
        <v>10</v>
      </c>
      <c r="Q518" s="43">
        <v>14</v>
      </c>
      <c r="R518" s="43"/>
      <c r="S518" s="43">
        <v>0</v>
      </c>
      <c r="T518" s="43">
        <v>1</v>
      </c>
      <c r="U518" s="43">
        <v>514</v>
      </c>
      <c r="V518" s="43">
        <v>0</v>
      </c>
      <c r="W518" s="43">
        <v>0</v>
      </c>
      <c r="X518" s="43">
        <v>0</v>
      </c>
      <c r="Y518" s="43">
        <v>65</v>
      </c>
      <c r="Z518" s="43">
        <v>0</v>
      </c>
      <c r="AA518" s="44">
        <v>251</v>
      </c>
    </row>
    <row r="519" spans="1:27" ht="47.25" x14ac:dyDescent="0.25">
      <c r="A519" s="41">
        <v>505</v>
      </c>
      <c r="B519" s="40" t="s">
        <v>569</v>
      </c>
      <c r="C519" s="41" t="s">
        <v>525</v>
      </c>
      <c r="D519" s="41"/>
      <c r="E519" s="42">
        <v>66.412000000000006</v>
      </c>
      <c r="F519" s="43">
        <v>0</v>
      </c>
      <c r="G519" s="43">
        <f>Таблица1[[#This Row],[Кабан]]/Таблица1[[#This Row],[Площадь, тыс. га]]</f>
        <v>0</v>
      </c>
      <c r="H519" s="43">
        <v>0</v>
      </c>
      <c r="I519" s="43">
        <v>49</v>
      </c>
      <c r="J519" s="43"/>
      <c r="K519" s="43">
        <v>0</v>
      </c>
      <c r="L519" s="43">
        <v>107</v>
      </c>
      <c r="M519" s="43">
        <v>0</v>
      </c>
      <c r="N519" s="43"/>
      <c r="O519" s="43"/>
      <c r="P519" s="43">
        <v>10</v>
      </c>
      <c r="Q519" s="43">
        <v>17</v>
      </c>
      <c r="R519" s="43"/>
      <c r="S519" s="43">
        <v>0</v>
      </c>
      <c r="T519" s="43">
        <v>2</v>
      </c>
      <c r="U519" s="43">
        <v>467</v>
      </c>
      <c r="V519" s="43">
        <v>0</v>
      </c>
      <c r="W519" s="43">
        <v>0</v>
      </c>
      <c r="X519" s="43">
        <v>0</v>
      </c>
      <c r="Y519" s="43">
        <v>87</v>
      </c>
      <c r="Z519" s="43">
        <v>0</v>
      </c>
      <c r="AA519" s="44">
        <v>249</v>
      </c>
    </row>
    <row r="520" spans="1:27" ht="47.25" x14ac:dyDescent="0.25">
      <c r="A520" s="41">
        <v>506</v>
      </c>
      <c r="B520" s="40" t="s">
        <v>570</v>
      </c>
      <c r="C520" s="41" t="s">
        <v>525</v>
      </c>
      <c r="D520" s="41"/>
      <c r="E520" s="42">
        <v>218.709</v>
      </c>
      <c r="F520" s="43">
        <v>0</v>
      </c>
      <c r="G520" s="43">
        <f>Таблица1[[#This Row],[Кабан]]/Таблица1[[#This Row],[Площадь, тыс. га]]</f>
        <v>0</v>
      </c>
      <c r="H520" s="43">
        <v>0</v>
      </c>
      <c r="I520" s="43">
        <v>111</v>
      </c>
      <c r="J520" s="43"/>
      <c r="K520" s="43">
        <v>0</v>
      </c>
      <c r="L520" s="43">
        <v>213</v>
      </c>
      <c r="M520" s="43">
        <v>0</v>
      </c>
      <c r="N520" s="43"/>
      <c r="O520" s="43"/>
      <c r="P520" s="43">
        <v>28</v>
      </c>
      <c r="Q520" s="43">
        <v>38</v>
      </c>
      <c r="R520" s="43"/>
      <c r="S520" s="43">
        <v>0</v>
      </c>
      <c r="T520" s="43">
        <v>4</v>
      </c>
      <c r="U520" s="43">
        <v>1473</v>
      </c>
      <c r="V520" s="43">
        <v>0</v>
      </c>
      <c r="W520" s="43">
        <v>0</v>
      </c>
      <c r="X520" s="43">
        <v>0</v>
      </c>
      <c r="Y520" s="43">
        <v>250</v>
      </c>
      <c r="Z520" s="43">
        <v>0</v>
      </c>
      <c r="AA520" s="44">
        <v>744</v>
      </c>
    </row>
    <row r="521" spans="1:27" ht="47.25" x14ac:dyDescent="0.25">
      <c r="A521" s="41">
        <v>507</v>
      </c>
      <c r="B521" s="45" t="s">
        <v>571</v>
      </c>
      <c r="C521" s="46" t="s">
        <v>525</v>
      </c>
      <c r="D521" s="46"/>
      <c r="E521" s="47">
        <v>85.7</v>
      </c>
      <c r="F521" s="43">
        <v>0</v>
      </c>
      <c r="G521" s="43">
        <f>Таблица1[[#This Row],[Кабан]]/Таблица1[[#This Row],[Площадь, тыс. га]]</f>
        <v>0</v>
      </c>
      <c r="H521" s="43">
        <v>0</v>
      </c>
      <c r="I521" s="43">
        <v>0</v>
      </c>
      <c r="J521" s="43"/>
      <c r="K521" s="43">
        <v>0</v>
      </c>
      <c r="L521" s="43">
        <v>17</v>
      </c>
      <c r="M521" s="43">
        <v>0</v>
      </c>
      <c r="N521" s="43"/>
      <c r="O521" s="43"/>
      <c r="P521" s="43">
        <v>6</v>
      </c>
      <c r="Q521" s="43">
        <v>0</v>
      </c>
      <c r="R521" s="43"/>
      <c r="S521" s="43">
        <v>0</v>
      </c>
      <c r="T521" s="43">
        <v>3</v>
      </c>
      <c r="U521" s="43">
        <v>329</v>
      </c>
      <c r="V521" s="43">
        <v>51</v>
      </c>
      <c r="W521" s="43">
        <v>0</v>
      </c>
      <c r="X521" s="43">
        <v>0</v>
      </c>
      <c r="Y521" s="43">
        <v>177</v>
      </c>
      <c r="Z521" s="43">
        <v>0</v>
      </c>
      <c r="AA521" s="44">
        <v>97</v>
      </c>
    </row>
    <row r="522" spans="1:27" ht="63" x14ac:dyDescent="0.25">
      <c r="A522" s="41">
        <v>508</v>
      </c>
      <c r="B522" s="45" t="s">
        <v>572</v>
      </c>
      <c r="C522" s="46" t="s">
        <v>525</v>
      </c>
      <c r="D522" s="46"/>
      <c r="E522" s="47">
        <v>166.72399999999999</v>
      </c>
      <c r="F522" s="43">
        <v>0</v>
      </c>
      <c r="G522" s="43">
        <f>Таблица1[[#This Row],[Кабан]]/Таблица1[[#This Row],[Площадь, тыс. га]]</f>
        <v>0</v>
      </c>
      <c r="H522" s="43">
        <v>0</v>
      </c>
      <c r="I522" s="43">
        <v>85</v>
      </c>
      <c r="J522" s="43"/>
      <c r="K522" s="43">
        <v>0</v>
      </c>
      <c r="L522" s="43">
        <v>35</v>
      </c>
      <c r="M522" s="43">
        <v>0</v>
      </c>
      <c r="N522" s="43"/>
      <c r="O522" s="43"/>
      <c r="P522" s="43">
        <v>10</v>
      </c>
      <c r="Q522" s="43">
        <v>3</v>
      </c>
      <c r="R522" s="43"/>
      <c r="S522" s="43">
        <v>0</v>
      </c>
      <c r="T522" s="43">
        <v>3</v>
      </c>
      <c r="U522" s="43">
        <v>637</v>
      </c>
      <c r="V522" s="43">
        <v>42</v>
      </c>
      <c r="W522" s="43">
        <v>0</v>
      </c>
      <c r="X522" s="43">
        <v>0</v>
      </c>
      <c r="Y522" s="43">
        <v>233</v>
      </c>
      <c r="Z522" s="43">
        <v>0</v>
      </c>
      <c r="AA522" s="44">
        <v>473</v>
      </c>
    </row>
    <row r="523" spans="1:27" ht="63" x14ac:dyDescent="0.25">
      <c r="A523" s="41">
        <v>509</v>
      </c>
      <c r="B523" s="45" t="s">
        <v>573</v>
      </c>
      <c r="C523" s="46" t="s">
        <v>525</v>
      </c>
      <c r="D523" s="46"/>
      <c r="E523" s="47">
        <v>84.93</v>
      </c>
      <c r="F523" s="43">
        <v>0</v>
      </c>
      <c r="G523" s="43">
        <f>Таблица1[[#This Row],[Кабан]]/Таблица1[[#This Row],[Площадь, тыс. га]]</f>
        <v>0</v>
      </c>
      <c r="H523" s="43">
        <v>0</v>
      </c>
      <c r="I523" s="43">
        <v>0</v>
      </c>
      <c r="J523" s="43"/>
      <c r="K523" s="43">
        <v>0</v>
      </c>
      <c r="L523" s="43">
        <v>17</v>
      </c>
      <c r="M523" s="43">
        <v>0</v>
      </c>
      <c r="N523" s="43"/>
      <c r="O523" s="43"/>
      <c r="P523" s="43">
        <v>6</v>
      </c>
      <c r="Q523" s="43">
        <v>0</v>
      </c>
      <c r="R523" s="43"/>
      <c r="S523" s="43">
        <v>1</v>
      </c>
      <c r="T523" s="43">
        <v>4</v>
      </c>
      <c r="U523" s="43">
        <v>205</v>
      </c>
      <c r="V523" s="43">
        <v>68</v>
      </c>
      <c r="W523" s="43">
        <v>0</v>
      </c>
      <c r="X523" s="43">
        <v>0</v>
      </c>
      <c r="Y523" s="43">
        <v>181</v>
      </c>
      <c r="Z523" s="43">
        <v>0</v>
      </c>
      <c r="AA523" s="44">
        <v>0</v>
      </c>
    </row>
    <row r="524" spans="1:27" ht="63" x14ac:dyDescent="0.25">
      <c r="A524" s="41">
        <v>510</v>
      </c>
      <c r="B524" s="45" t="s">
        <v>574</v>
      </c>
      <c r="C524" s="46" t="s">
        <v>525</v>
      </c>
      <c r="D524" s="46"/>
      <c r="E524" s="47">
        <v>265.95499999999998</v>
      </c>
      <c r="F524" s="43">
        <v>0</v>
      </c>
      <c r="G524" s="43">
        <f>Таблица1[[#This Row],[Кабан]]/Таблица1[[#This Row],[Площадь, тыс. га]]</f>
        <v>0</v>
      </c>
      <c r="H524" s="43">
        <v>0</v>
      </c>
      <c r="I524" s="43">
        <v>106</v>
      </c>
      <c r="J524" s="43"/>
      <c r="K524" s="43">
        <v>0</v>
      </c>
      <c r="L524" s="43">
        <v>51</v>
      </c>
      <c r="M524" s="43">
        <v>0</v>
      </c>
      <c r="N524" s="43"/>
      <c r="O524" s="43"/>
      <c r="P524" s="43">
        <v>13</v>
      </c>
      <c r="Q524" s="43">
        <v>0</v>
      </c>
      <c r="R524" s="43"/>
      <c r="S524" s="43">
        <v>0</v>
      </c>
      <c r="T524" s="43">
        <v>3</v>
      </c>
      <c r="U524" s="43">
        <v>944</v>
      </c>
      <c r="V524" s="43">
        <v>106</v>
      </c>
      <c r="W524" s="43">
        <v>0</v>
      </c>
      <c r="X524" s="43">
        <v>0</v>
      </c>
      <c r="Y524" s="43">
        <v>266</v>
      </c>
      <c r="Z524" s="43">
        <v>0</v>
      </c>
      <c r="AA524" s="44">
        <v>492</v>
      </c>
    </row>
    <row r="525" spans="1:27" ht="63" x14ac:dyDescent="0.25">
      <c r="A525" s="41">
        <v>511</v>
      </c>
      <c r="B525" s="45" t="s">
        <v>575</v>
      </c>
      <c r="C525" s="46" t="s">
        <v>525</v>
      </c>
      <c r="D525" s="46"/>
      <c r="E525" s="47">
        <v>1500</v>
      </c>
      <c r="F525" s="43">
        <v>0</v>
      </c>
      <c r="G525" s="43">
        <f>Таблица1[[#This Row],[Кабан]]/Таблица1[[#This Row],[Площадь, тыс. га]]</f>
        <v>0</v>
      </c>
      <c r="H525" s="43">
        <v>186</v>
      </c>
      <c r="I525" s="43">
        <v>686</v>
      </c>
      <c r="J525" s="43"/>
      <c r="K525" s="43">
        <v>0</v>
      </c>
      <c r="L525" s="43">
        <v>1043</v>
      </c>
      <c r="M525" s="43">
        <v>0</v>
      </c>
      <c r="N525" s="43"/>
      <c r="O525" s="43"/>
      <c r="P525" s="43">
        <v>97</v>
      </c>
      <c r="Q525" s="43">
        <v>341</v>
      </c>
      <c r="R525" s="43"/>
      <c r="S525" s="43">
        <v>0</v>
      </c>
      <c r="T525" s="43">
        <v>12</v>
      </c>
      <c r="U525" s="43">
        <v>6704</v>
      </c>
      <c r="V525" s="43">
        <v>350</v>
      </c>
      <c r="W525" s="43">
        <v>0</v>
      </c>
      <c r="X525" s="43">
        <v>0</v>
      </c>
      <c r="Y525" s="43">
        <v>3971</v>
      </c>
      <c r="Z525" s="43">
        <v>0</v>
      </c>
      <c r="AA525" s="44">
        <v>10163</v>
      </c>
    </row>
    <row r="526" spans="1:27" ht="63" x14ac:dyDescent="0.25">
      <c r="A526" s="41">
        <v>512</v>
      </c>
      <c r="B526" s="45" t="s">
        <v>576</v>
      </c>
      <c r="C526" s="46" t="s">
        <v>525</v>
      </c>
      <c r="D526" s="46"/>
      <c r="E526" s="47">
        <v>47.158000000000001</v>
      </c>
      <c r="F526" s="43">
        <v>0</v>
      </c>
      <c r="G526" s="43">
        <f>Таблица1[[#This Row],[Кабан]]/Таблица1[[#This Row],[Площадь, тыс. га]]</f>
        <v>0</v>
      </c>
      <c r="H526" s="43">
        <v>4</v>
      </c>
      <c r="I526" s="43">
        <v>15</v>
      </c>
      <c r="J526" s="43"/>
      <c r="K526" s="43">
        <v>0</v>
      </c>
      <c r="L526" s="43">
        <v>6</v>
      </c>
      <c r="M526" s="43">
        <v>0</v>
      </c>
      <c r="N526" s="43"/>
      <c r="O526" s="43"/>
      <c r="P526" s="43">
        <v>0</v>
      </c>
      <c r="Q526" s="43">
        <v>23</v>
      </c>
      <c r="R526" s="43"/>
      <c r="S526" s="43">
        <v>0</v>
      </c>
      <c r="T526" s="43">
        <v>1</v>
      </c>
      <c r="U526" s="43">
        <v>210</v>
      </c>
      <c r="V526" s="43">
        <v>0</v>
      </c>
      <c r="W526" s="43">
        <v>0</v>
      </c>
      <c r="X526" s="43">
        <v>0</v>
      </c>
      <c r="Y526" s="43">
        <v>115</v>
      </c>
      <c r="Z526" s="43">
        <v>0</v>
      </c>
      <c r="AA526" s="44">
        <v>531</v>
      </c>
    </row>
    <row r="527" spans="1:27" ht="63" x14ac:dyDescent="0.25">
      <c r="A527" s="41">
        <v>513</v>
      </c>
      <c r="B527" s="45" t="s">
        <v>577</v>
      </c>
      <c r="C527" s="46" t="s">
        <v>525</v>
      </c>
      <c r="D527" s="46"/>
      <c r="E527" s="47">
        <v>441.85</v>
      </c>
      <c r="F527" s="43">
        <v>0</v>
      </c>
      <c r="G527" s="43">
        <f>Таблица1[[#This Row],[Кабан]]/Таблица1[[#This Row],[Площадь, тыс. га]]</f>
        <v>0</v>
      </c>
      <c r="H527" s="43">
        <v>66</v>
      </c>
      <c r="I527" s="43">
        <v>110</v>
      </c>
      <c r="J527" s="43"/>
      <c r="K527" s="43">
        <v>0</v>
      </c>
      <c r="L527" s="43">
        <v>413</v>
      </c>
      <c r="M527" s="43">
        <v>0</v>
      </c>
      <c r="N527" s="43"/>
      <c r="O527" s="43"/>
      <c r="P527" s="43">
        <v>39</v>
      </c>
      <c r="Q527" s="43">
        <v>67</v>
      </c>
      <c r="R527" s="43"/>
      <c r="S527" s="43">
        <v>0</v>
      </c>
      <c r="T527" s="43">
        <v>7</v>
      </c>
      <c r="U527" s="43">
        <v>1918</v>
      </c>
      <c r="V527" s="43">
        <v>0</v>
      </c>
      <c r="W527" s="43">
        <v>0</v>
      </c>
      <c r="X527" s="43">
        <v>0</v>
      </c>
      <c r="Y527" s="43">
        <v>1136</v>
      </c>
      <c r="Z527" s="43">
        <v>0</v>
      </c>
      <c r="AA527" s="44">
        <v>3644</v>
      </c>
    </row>
    <row r="528" spans="1:27" ht="63" x14ac:dyDescent="0.25">
      <c r="A528" s="41">
        <v>514</v>
      </c>
      <c r="B528" s="45" t="s">
        <v>578</v>
      </c>
      <c r="C528" s="46" t="s">
        <v>525</v>
      </c>
      <c r="D528" s="46"/>
      <c r="E528" s="47">
        <v>115.55</v>
      </c>
      <c r="F528" s="43">
        <v>0</v>
      </c>
      <c r="G528" s="43">
        <f>Таблица1[[#This Row],[Кабан]]/Таблица1[[#This Row],[Площадь, тыс. га]]</f>
        <v>0</v>
      </c>
      <c r="H528" s="43">
        <v>0</v>
      </c>
      <c r="I528" s="43">
        <v>0</v>
      </c>
      <c r="J528" s="43"/>
      <c r="K528" s="43">
        <v>0</v>
      </c>
      <c r="L528" s="43">
        <v>47</v>
      </c>
      <c r="M528" s="43">
        <v>0</v>
      </c>
      <c r="N528" s="43"/>
      <c r="O528" s="43"/>
      <c r="P528" s="43">
        <v>14</v>
      </c>
      <c r="Q528" s="43">
        <v>5</v>
      </c>
      <c r="R528" s="43"/>
      <c r="S528" s="43">
        <v>1</v>
      </c>
      <c r="T528" s="43">
        <v>2</v>
      </c>
      <c r="U528" s="43">
        <v>128</v>
      </c>
      <c r="V528" s="43">
        <v>21</v>
      </c>
      <c r="W528" s="43">
        <v>0</v>
      </c>
      <c r="X528" s="43">
        <v>0</v>
      </c>
      <c r="Y528" s="43">
        <v>101</v>
      </c>
      <c r="Z528" s="43">
        <v>0</v>
      </c>
      <c r="AA528" s="44">
        <v>104</v>
      </c>
    </row>
    <row r="529" spans="1:27" ht="63" x14ac:dyDescent="0.25">
      <c r="A529" s="41">
        <v>515</v>
      </c>
      <c r="B529" s="45" t="s">
        <v>579</v>
      </c>
      <c r="C529" s="46" t="s">
        <v>525</v>
      </c>
      <c r="D529" s="46"/>
      <c r="E529" s="47">
        <v>1096.3499999999999</v>
      </c>
      <c r="F529" s="43">
        <v>0</v>
      </c>
      <c r="G529" s="43">
        <f>Таблица1[[#This Row],[Кабан]]/Таблица1[[#This Row],[Площадь, тыс. га]]</f>
        <v>0</v>
      </c>
      <c r="H529" s="43">
        <v>164</v>
      </c>
      <c r="I529" s="43">
        <v>406</v>
      </c>
      <c r="J529" s="43"/>
      <c r="K529" s="43">
        <v>0</v>
      </c>
      <c r="L529" s="43">
        <v>756</v>
      </c>
      <c r="M529" s="43">
        <v>0</v>
      </c>
      <c r="N529" s="43"/>
      <c r="O529" s="43"/>
      <c r="P529" s="43">
        <v>66</v>
      </c>
      <c r="Q529" s="43">
        <v>153</v>
      </c>
      <c r="R529" s="43"/>
      <c r="S529" s="43">
        <v>0</v>
      </c>
      <c r="T529" s="43">
        <v>33</v>
      </c>
      <c r="U529" s="43">
        <v>4638</v>
      </c>
      <c r="V529" s="43">
        <v>241</v>
      </c>
      <c r="W529" s="43">
        <v>0</v>
      </c>
      <c r="X529" s="43">
        <v>0</v>
      </c>
      <c r="Y529" s="43">
        <v>2401</v>
      </c>
      <c r="Z529" s="43">
        <v>0</v>
      </c>
      <c r="AA529" s="44">
        <v>8486</v>
      </c>
    </row>
    <row r="530" spans="1:27" ht="47.25" x14ac:dyDescent="0.25">
      <c r="A530" s="41">
        <v>516</v>
      </c>
      <c r="B530" s="45" t="s">
        <v>580</v>
      </c>
      <c r="C530" s="46" t="s">
        <v>525</v>
      </c>
      <c r="D530" s="46"/>
      <c r="E530" s="47">
        <v>192.64</v>
      </c>
      <c r="F530" s="43">
        <v>0</v>
      </c>
      <c r="G530" s="43">
        <f>Таблица1[[#This Row],[Кабан]]/Таблица1[[#This Row],[Площадь, тыс. га]]</f>
        <v>0</v>
      </c>
      <c r="H530" s="43">
        <v>0</v>
      </c>
      <c r="I530" s="43">
        <v>0</v>
      </c>
      <c r="J530" s="43"/>
      <c r="K530" s="43">
        <v>0</v>
      </c>
      <c r="L530" s="43">
        <v>14</v>
      </c>
      <c r="M530" s="43">
        <v>0</v>
      </c>
      <c r="N530" s="43"/>
      <c r="O530" s="43"/>
      <c r="P530" s="43">
        <v>6</v>
      </c>
      <c r="Q530" s="43">
        <v>2</v>
      </c>
      <c r="R530" s="43"/>
      <c r="S530" s="43">
        <v>3</v>
      </c>
      <c r="T530" s="43">
        <v>12</v>
      </c>
      <c r="U530" s="43">
        <v>69</v>
      </c>
      <c r="V530" s="43">
        <v>26</v>
      </c>
      <c r="W530" s="43">
        <v>0</v>
      </c>
      <c r="X530" s="43">
        <v>0</v>
      </c>
      <c r="Y530" s="43">
        <v>67</v>
      </c>
      <c r="Z530" s="43">
        <v>0</v>
      </c>
      <c r="AA530" s="44">
        <v>130</v>
      </c>
    </row>
    <row r="531" spans="1:27" ht="63" x14ac:dyDescent="0.25">
      <c r="A531" s="41">
        <v>517</v>
      </c>
      <c r="B531" s="40" t="s">
        <v>581</v>
      </c>
      <c r="C531" s="41" t="s">
        <v>525</v>
      </c>
      <c r="D531" s="41"/>
      <c r="E531" s="42">
        <v>83.2</v>
      </c>
      <c r="F531" s="43">
        <v>0</v>
      </c>
      <c r="G531" s="43">
        <f>Таблица1[[#This Row],[Кабан]]/Таблица1[[#This Row],[Площадь, тыс. га]]</f>
        <v>0</v>
      </c>
      <c r="H531" s="43">
        <v>0</v>
      </c>
      <c r="I531" s="43">
        <v>0</v>
      </c>
      <c r="J531" s="43"/>
      <c r="K531" s="43">
        <v>0</v>
      </c>
      <c r="L531" s="43">
        <v>131</v>
      </c>
      <c r="M531" s="43">
        <v>0</v>
      </c>
      <c r="N531" s="43"/>
      <c r="O531" s="43"/>
      <c r="P531" s="43">
        <v>17</v>
      </c>
      <c r="Q531" s="43">
        <v>16</v>
      </c>
      <c r="R531" s="43"/>
      <c r="S531" s="43">
        <v>0</v>
      </c>
      <c r="T531" s="43">
        <v>3</v>
      </c>
      <c r="U531" s="43">
        <v>310</v>
      </c>
      <c r="V531" s="43">
        <v>64</v>
      </c>
      <c r="W531" s="43">
        <v>0</v>
      </c>
      <c r="X531" s="43">
        <v>0</v>
      </c>
      <c r="Y531" s="43">
        <v>305</v>
      </c>
      <c r="Z531" s="43">
        <v>0</v>
      </c>
      <c r="AA531" s="44">
        <v>412</v>
      </c>
    </row>
    <row r="532" spans="1:27" ht="47.25" x14ac:dyDescent="0.25">
      <c r="A532" s="41">
        <v>518</v>
      </c>
      <c r="B532" s="45" t="s">
        <v>582</v>
      </c>
      <c r="C532" s="46" t="s">
        <v>525</v>
      </c>
      <c r="D532" s="46"/>
      <c r="E532" s="47">
        <v>183.227</v>
      </c>
      <c r="F532" s="43">
        <v>0</v>
      </c>
      <c r="G532" s="43">
        <f>Таблица1[[#This Row],[Кабан]]/Таблица1[[#This Row],[Площадь, тыс. га]]</f>
        <v>0</v>
      </c>
      <c r="H532" s="43">
        <v>0</v>
      </c>
      <c r="I532" s="43">
        <v>114</v>
      </c>
      <c r="J532" s="43"/>
      <c r="K532" s="43">
        <v>0</v>
      </c>
      <c r="L532" s="43">
        <v>64</v>
      </c>
      <c r="M532" s="43">
        <v>0</v>
      </c>
      <c r="N532" s="43"/>
      <c r="O532" s="43"/>
      <c r="P532" s="43">
        <v>13</v>
      </c>
      <c r="Q532" s="43">
        <v>4</v>
      </c>
      <c r="R532" s="43"/>
      <c r="S532" s="43">
        <v>4</v>
      </c>
      <c r="T532" s="43">
        <v>4</v>
      </c>
      <c r="U532" s="43">
        <v>744</v>
      </c>
      <c r="V532" s="43">
        <v>95</v>
      </c>
      <c r="W532" s="43">
        <v>0</v>
      </c>
      <c r="X532" s="43">
        <v>0</v>
      </c>
      <c r="Y532" s="43">
        <v>394</v>
      </c>
      <c r="Z532" s="43">
        <v>0</v>
      </c>
      <c r="AA532" s="44">
        <v>553</v>
      </c>
    </row>
    <row r="533" spans="1:27" ht="63" x14ac:dyDescent="0.25">
      <c r="A533" s="41">
        <v>519</v>
      </c>
      <c r="B533" s="45" t="s">
        <v>583</v>
      </c>
      <c r="C533" s="46" t="s">
        <v>525</v>
      </c>
      <c r="D533" s="46"/>
      <c r="E533" s="47">
        <v>106.883</v>
      </c>
      <c r="F533" s="43">
        <v>0</v>
      </c>
      <c r="G533" s="43">
        <f>Таблица1[[#This Row],[Кабан]]/Таблица1[[#This Row],[Площадь, тыс. га]]</f>
        <v>0</v>
      </c>
      <c r="H533" s="43">
        <v>0</v>
      </c>
      <c r="I533" s="43">
        <v>71</v>
      </c>
      <c r="J533" s="43"/>
      <c r="K533" s="43">
        <v>0</v>
      </c>
      <c r="L533" s="43">
        <v>26</v>
      </c>
      <c r="M533" s="43">
        <v>0</v>
      </c>
      <c r="N533" s="43"/>
      <c r="O533" s="43"/>
      <c r="P533" s="43">
        <v>11</v>
      </c>
      <c r="Q533" s="43">
        <v>3</v>
      </c>
      <c r="R533" s="43"/>
      <c r="S533" s="43">
        <v>0</v>
      </c>
      <c r="T533" s="43">
        <v>2</v>
      </c>
      <c r="U533" s="43">
        <v>445</v>
      </c>
      <c r="V533" s="43">
        <v>49</v>
      </c>
      <c r="W533" s="43">
        <v>0</v>
      </c>
      <c r="X533" s="43">
        <v>0</v>
      </c>
      <c r="Y533" s="43">
        <v>269</v>
      </c>
      <c r="Z533" s="43">
        <v>0</v>
      </c>
      <c r="AA533" s="44">
        <v>390</v>
      </c>
    </row>
    <row r="534" spans="1:27" ht="63" x14ac:dyDescent="0.25">
      <c r="A534" s="41">
        <v>520</v>
      </c>
      <c r="B534" s="45" t="s">
        <v>584</v>
      </c>
      <c r="C534" s="46" t="s">
        <v>525</v>
      </c>
      <c r="D534" s="46"/>
      <c r="E534" s="47">
        <v>116.11</v>
      </c>
      <c r="F534" s="43">
        <v>0</v>
      </c>
      <c r="G534" s="43">
        <f>Таблица1[[#This Row],[Кабан]]/Таблица1[[#This Row],[Площадь, тыс. га]]</f>
        <v>0</v>
      </c>
      <c r="H534" s="43">
        <v>0</v>
      </c>
      <c r="I534" s="43">
        <v>0</v>
      </c>
      <c r="J534" s="43"/>
      <c r="K534" s="43">
        <v>0</v>
      </c>
      <c r="L534" s="43">
        <v>27</v>
      </c>
      <c r="M534" s="43">
        <v>0</v>
      </c>
      <c r="N534" s="43"/>
      <c r="O534" s="43"/>
      <c r="P534" s="43">
        <v>10</v>
      </c>
      <c r="Q534" s="43">
        <v>0</v>
      </c>
      <c r="R534" s="43"/>
      <c r="S534" s="43">
        <v>2</v>
      </c>
      <c r="T534" s="43">
        <v>3</v>
      </c>
      <c r="U534" s="43">
        <v>248</v>
      </c>
      <c r="V534" s="43">
        <v>50</v>
      </c>
      <c r="W534" s="43">
        <v>0</v>
      </c>
      <c r="X534" s="43">
        <v>0</v>
      </c>
      <c r="Y534" s="43">
        <v>307</v>
      </c>
      <c r="Z534" s="43">
        <v>0</v>
      </c>
      <c r="AA534" s="44">
        <v>27</v>
      </c>
    </row>
    <row r="535" spans="1:27" ht="63" x14ac:dyDescent="0.25">
      <c r="A535" s="41">
        <v>521</v>
      </c>
      <c r="B535" s="45" t="s">
        <v>585</v>
      </c>
      <c r="C535" s="46" t="s">
        <v>525</v>
      </c>
      <c r="D535" s="46"/>
      <c r="E535" s="47">
        <v>159.04</v>
      </c>
      <c r="F535" s="43">
        <v>0</v>
      </c>
      <c r="G535" s="43">
        <f>Таблица1[[#This Row],[Кабан]]/Таблица1[[#This Row],[Площадь, тыс. га]]</f>
        <v>0</v>
      </c>
      <c r="H535" s="43">
        <v>0</v>
      </c>
      <c r="I535" s="43">
        <v>0</v>
      </c>
      <c r="J535" s="43"/>
      <c r="K535" s="43">
        <v>0</v>
      </c>
      <c r="L535" s="43">
        <v>48</v>
      </c>
      <c r="M535" s="43">
        <v>0</v>
      </c>
      <c r="N535" s="43"/>
      <c r="O535" s="43"/>
      <c r="P535" s="43">
        <v>14</v>
      </c>
      <c r="Q535" s="43">
        <v>0</v>
      </c>
      <c r="R535" s="43"/>
      <c r="S535" s="43">
        <v>2</v>
      </c>
      <c r="T535" s="43">
        <v>6</v>
      </c>
      <c r="U535" s="43">
        <v>525</v>
      </c>
      <c r="V535" s="43">
        <v>75</v>
      </c>
      <c r="W535" s="43">
        <v>0</v>
      </c>
      <c r="X535" s="43">
        <v>0</v>
      </c>
      <c r="Y535" s="43">
        <v>282</v>
      </c>
      <c r="Z535" s="43">
        <v>0</v>
      </c>
      <c r="AA535" s="44">
        <v>129</v>
      </c>
    </row>
    <row r="536" spans="1:27" ht="63" x14ac:dyDescent="0.25">
      <c r="A536" s="41">
        <v>522</v>
      </c>
      <c r="B536" s="45" t="s">
        <v>586</v>
      </c>
      <c r="C536" s="46" t="s">
        <v>525</v>
      </c>
      <c r="D536" s="46"/>
      <c r="E536" s="47">
        <v>618.70000000000005</v>
      </c>
      <c r="F536" s="43">
        <v>0</v>
      </c>
      <c r="G536" s="43">
        <f>Таблица1[[#This Row],[Кабан]]/Таблица1[[#This Row],[Площадь, тыс. га]]</f>
        <v>0</v>
      </c>
      <c r="H536" s="43">
        <v>56</v>
      </c>
      <c r="I536" s="43">
        <v>142</v>
      </c>
      <c r="J536" s="43"/>
      <c r="K536" s="43">
        <v>0</v>
      </c>
      <c r="L536" s="43">
        <v>359</v>
      </c>
      <c r="M536" s="43">
        <v>0</v>
      </c>
      <c r="N536" s="43"/>
      <c r="O536" s="43"/>
      <c r="P536" s="43">
        <v>37</v>
      </c>
      <c r="Q536" s="43">
        <v>74</v>
      </c>
      <c r="R536" s="43"/>
      <c r="S536" s="43">
        <v>0</v>
      </c>
      <c r="T536" s="43">
        <v>12</v>
      </c>
      <c r="U536" s="43">
        <v>2926</v>
      </c>
      <c r="V536" s="43">
        <v>74</v>
      </c>
      <c r="W536" s="43">
        <v>0</v>
      </c>
      <c r="X536" s="43">
        <v>0</v>
      </c>
      <c r="Y536" s="43">
        <v>909</v>
      </c>
      <c r="Z536" s="43">
        <v>0</v>
      </c>
      <c r="AA536" s="44">
        <v>3341</v>
      </c>
    </row>
    <row r="537" spans="1:27" ht="63" x14ac:dyDescent="0.25">
      <c r="A537" s="41">
        <v>523</v>
      </c>
      <c r="B537" s="45" t="s">
        <v>587</v>
      </c>
      <c r="C537" s="46" t="s">
        <v>525</v>
      </c>
      <c r="D537" s="46"/>
      <c r="E537" s="47">
        <v>174.42</v>
      </c>
      <c r="F537" s="43">
        <v>0</v>
      </c>
      <c r="G537" s="43">
        <f>Таблица1[[#This Row],[Кабан]]/Таблица1[[#This Row],[Площадь, тыс. га]]</f>
        <v>0</v>
      </c>
      <c r="H537" s="43">
        <v>0</v>
      </c>
      <c r="I537" s="43">
        <v>174</v>
      </c>
      <c r="J537" s="43"/>
      <c r="K537" s="43">
        <v>0</v>
      </c>
      <c r="L537" s="43">
        <v>70</v>
      </c>
      <c r="M537" s="43">
        <v>0</v>
      </c>
      <c r="N537" s="43"/>
      <c r="O537" s="43"/>
      <c r="P537" s="43">
        <v>14</v>
      </c>
      <c r="Q537" s="43">
        <v>37</v>
      </c>
      <c r="R537" s="43"/>
      <c r="S537" s="43">
        <v>0</v>
      </c>
      <c r="T537" s="43">
        <v>3</v>
      </c>
      <c r="U537" s="43">
        <v>577</v>
      </c>
      <c r="V537" s="43">
        <v>54</v>
      </c>
      <c r="W537" s="43">
        <v>0</v>
      </c>
      <c r="X537" s="43">
        <v>0</v>
      </c>
      <c r="Y537" s="43">
        <v>569</v>
      </c>
      <c r="Z537" s="43">
        <v>0</v>
      </c>
      <c r="AA537" s="44">
        <v>935</v>
      </c>
    </row>
    <row r="538" spans="1:27" ht="78.75" x14ac:dyDescent="0.25">
      <c r="A538" s="41">
        <v>524</v>
      </c>
      <c r="B538" s="40" t="s">
        <v>588</v>
      </c>
      <c r="C538" s="41" t="s">
        <v>525</v>
      </c>
      <c r="D538" s="41"/>
      <c r="E538" s="42">
        <v>481.22</v>
      </c>
      <c r="F538" s="43">
        <v>0</v>
      </c>
      <c r="G538" s="43">
        <f>Таблица1[[#This Row],[Кабан]]/Таблица1[[#This Row],[Площадь, тыс. га]]</f>
        <v>0</v>
      </c>
      <c r="H538" s="43">
        <v>0</v>
      </c>
      <c r="I538" s="43">
        <v>462</v>
      </c>
      <c r="J538" s="43"/>
      <c r="K538" s="43">
        <v>0</v>
      </c>
      <c r="L538" s="43">
        <v>125</v>
      </c>
      <c r="M538" s="43">
        <v>0</v>
      </c>
      <c r="N538" s="43"/>
      <c r="O538" s="43"/>
      <c r="P538" s="43">
        <v>48</v>
      </c>
      <c r="Q538" s="43">
        <v>48</v>
      </c>
      <c r="R538" s="43"/>
      <c r="S538" s="43">
        <v>0</v>
      </c>
      <c r="T538" s="43">
        <v>10</v>
      </c>
      <c r="U538" s="43">
        <v>1636</v>
      </c>
      <c r="V538" s="43">
        <v>120</v>
      </c>
      <c r="W538" s="43">
        <v>0</v>
      </c>
      <c r="X538" s="43">
        <v>0</v>
      </c>
      <c r="Y538" s="43">
        <v>1044</v>
      </c>
      <c r="Z538" s="43">
        <v>0</v>
      </c>
      <c r="AA538" s="44">
        <v>996</v>
      </c>
    </row>
    <row r="539" spans="1:27" ht="63" x14ac:dyDescent="0.25">
      <c r="A539" s="41">
        <v>525</v>
      </c>
      <c r="B539" s="40" t="s">
        <v>589</v>
      </c>
      <c r="C539" s="41" t="s">
        <v>525</v>
      </c>
      <c r="D539" s="41"/>
      <c r="E539" s="42">
        <v>126.38</v>
      </c>
      <c r="F539" s="43">
        <v>0</v>
      </c>
      <c r="G539" s="43">
        <f>Таблица1[[#This Row],[Кабан]]/Таблица1[[#This Row],[Площадь, тыс. га]]</f>
        <v>0</v>
      </c>
      <c r="H539" s="43">
        <v>0</v>
      </c>
      <c r="I539" s="43">
        <v>0</v>
      </c>
      <c r="J539" s="43"/>
      <c r="K539" s="43">
        <v>0</v>
      </c>
      <c r="L539" s="43">
        <v>23</v>
      </c>
      <c r="M539" s="43">
        <v>0</v>
      </c>
      <c r="N539" s="43"/>
      <c r="O539" s="43"/>
      <c r="P539" s="43">
        <v>11</v>
      </c>
      <c r="Q539" s="43">
        <v>16</v>
      </c>
      <c r="R539" s="43"/>
      <c r="S539" s="43">
        <v>0</v>
      </c>
      <c r="T539" s="43">
        <v>5</v>
      </c>
      <c r="U539" s="43">
        <v>144</v>
      </c>
      <c r="V539" s="43">
        <v>43</v>
      </c>
      <c r="W539" s="43">
        <v>0</v>
      </c>
      <c r="X539" s="43">
        <v>0</v>
      </c>
      <c r="Y539" s="43">
        <v>375</v>
      </c>
      <c r="Z539" s="43">
        <v>0</v>
      </c>
      <c r="AA539" s="44">
        <v>660</v>
      </c>
    </row>
    <row r="540" spans="1:27" ht="31.5" x14ac:dyDescent="0.25">
      <c r="A540" s="41">
        <v>526</v>
      </c>
      <c r="B540" s="53" t="s">
        <v>590</v>
      </c>
      <c r="C540" s="54" t="s">
        <v>525</v>
      </c>
      <c r="D540" s="54"/>
      <c r="E540" s="55">
        <v>498.964</v>
      </c>
      <c r="F540" s="56">
        <v>0</v>
      </c>
      <c r="G540" s="56">
        <f>Таблица1[[#This Row],[Кабан]]/Таблица1[[#This Row],[Площадь, тыс. га]]</f>
        <v>0</v>
      </c>
      <c r="H540" s="56">
        <v>0</v>
      </c>
      <c r="I540" s="56">
        <v>354</v>
      </c>
      <c r="J540" s="56"/>
      <c r="K540" s="56">
        <v>0</v>
      </c>
      <c r="L540" s="56">
        <v>719</v>
      </c>
      <c r="M540" s="56">
        <v>0</v>
      </c>
      <c r="N540" s="56"/>
      <c r="O540" s="56"/>
      <c r="P540" s="56">
        <v>55</v>
      </c>
      <c r="Q540" s="56">
        <v>90</v>
      </c>
      <c r="R540" s="56"/>
      <c r="S540" s="56">
        <v>0</v>
      </c>
      <c r="T540" s="56">
        <v>10</v>
      </c>
      <c r="U540" s="56">
        <v>2400</v>
      </c>
      <c r="V540" s="56">
        <v>664</v>
      </c>
      <c r="W540" s="56">
        <v>0</v>
      </c>
      <c r="X540" s="56">
        <v>0</v>
      </c>
      <c r="Y540" s="56">
        <v>1592</v>
      </c>
      <c r="Z540" s="56">
        <v>0</v>
      </c>
      <c r="AA540" s="57">
        <v>5838</v>
      </c>
    </row>
    <row r="541" spans="1:27" ht="15.75" x14ac:dyDescent="0.25">
      <c r="A541" s="41">
        <v>527</v>
      </c>
      <c r="B541" s="45" t="s">
        <v>591</v>
      </c>
      <c r="C541" s="46"/>
      <c r="D541" s="46"/>
      <c r="E541" s="47">
        <f t="shared" ref="E541:AA541" si="0">SUBTOTAL(109,E15:E540)</f>
        <v>137470.89800000002</v>
      </c>
      <c r="F541" s="43">
        <f t="shared" si="0"/>
        <v>1026</v>
      </c>
      <c r="G541" s="43"/>
      <c r="H541" s="43">
        <f t="shared" si="0"/>
        <v>53327</v>
      </c>
      <c r="I541" s="43">
        <f t="shared" si="0"/>
        <v>58936</v>
      </c>
      <c r="J541" s="43">
        <v>127225</v>
      </c>
      <c r="K541" s="43">
        <f t="shared" si="0"/>
        <v>72064</v>
      </c>
      <c r="L541" s="43">
        <f>SUBTOTAL(109,L15:L540)</f>
        <v>86949</v>
      </c>
      <c r="M541" s="43">
        <f t="shared" si="0"/>
        <v>27245</v>
      </c>
      <c r="N541" s="43">
        <v>4600</v>
      </c>
      <c r="O541" s="43">
        <f t="shared" si="0"/>
        <v>1389</v>
      </c>
      <c r="P541" s="43">
        <f t="shared" si="0"/>
        <v>9157</v>
      </c>
      <c r="Q541" s="43">
        <f t="shared" si="0"/>
        <v>20690</v>
      </c>
      <c r="R541" s="43">
        <f t="shared" si="0"/>
        <v>1470</v>
      </c>
      <c r="S541" s="43">
        <f t="shared" si="0"/>
        <v>2012</v>
      </c>
      <c r="T541" s="43">
        <f t="shared" si="0"/>
        <v>2205</v>
      </c>
      <c r="U541" s="43">
        <f t="shared" si="0"/>
        <v>443967</v>
      </c>
      <c r="V541" s="43">
        <f t="shared" si="0"/>
        <v>18945</v>
      </c>
      <c r="W541" s="43">
        <f t="shared" si="0"/>
        <v>3289</v>
      </c>
      <c r="X541" s="43">
        <f t="shared" si="0"/>
        <v>150</v>
      </c>
      <c r="Y541" s="43">
        <f t="shared" si="0"/>
        <v>196734</v>
      </c>
      <c r="Z541" s="43">
        <f t="shared" si="0"/>
        <v>4031</v>
      </c>
      <c r="AA541" s="43">
        <f t="shared" si="0"/>
        <v>480638</v>
      </c>
    </row>
    <row r="542" spans="1:27" ht="18.75" x14ac:dyDescent="0.3">
      <c r="B542" s="58" t="s">
        <v>592</v>
      </c>
      <c r="C542" s="59"/>
      <c r="D542" s="59"/>
      <c r="E542" s="60"/>
      <c r="F542" s="61"/>
      <c r="G542" s="61"/>
      <c r="H542" s="61"/>
      <c r="I542" s="61"/>
      <c r="J542" s="61"/>
      <c r="K542" s="61"/>
      <c r="L542" s="61"/>
      <c r="M542" s="61"/>
      <c r="N542" s="62"/>
      <c r="O542" s="62"/>
      <c r="P542" s="61"/>
      <c r="Q542" s="61"/>
      <c r="R542" s="62"/>
      <c r="S542" s="62"/>
      <c r="T542" s="63"/>
      <c r="U542" s="64"/>
      <c r="V542" s="64"/>
      <c r="W542" s="64"/>
      <c r="X542" s="64"/>
      <c r="Y542" s="64"/>
      <c r="Z542" s="64"/>
      <c r="AA542" s="64"/>
    </row>
    <row r="543" spans="1:27" ht="18.75" x14ac:dyDescent="0.3">
      <c r="B543" s="65" t="s">
        <v>593</v>
      </c>
      <c r="C543" s="65"/>
      <c r="D543" s="65"/>
      <c r="E543" s="60"/>
      <c r="F543" s="62"/>
      <c r="G543" s="62"/>
      <c r="H543" s="62"/>
      <c r="I543" s="62" t="s">
        <v>594</v>
      </c>
      <c r="J543" s="62"/>
      <c r="K543" s="62"/>
      <c r="L543" s="62"/>
      <c r="M543" s="66"/>
      <c r="N543" s="67">
        <v>45456</v>
      </c>
      <c r="O543" s="67"/>
      <c r="P543" s="62"/>
      <c r="Q543" s="62"/>
      <c r="R543" s="62"/>
      <c r="S543" s="62"/>
      <c r="T543" s="63"/>
      <c r="U543" s="64"/>
      <c r="V543" s="64"/>
      <c r="W543" s="64"/>
      <c r="X543" s="64"/>
      <c r="Y543" s="64"/>
      <c r="Z543" s="64"/>
      <c r="AA543" s="64"/>
    </row>
  </sheetData>
  <mergeCells count="13">
    <mergeCell ref="N543:O543"/>
    <mergeCell ref="A7:U7"/>
    <mergeCell ref="A8:U8"/>
    <mergeCell ref="B10:K10"/>
    <mergeCell ref="V7:AA7"/>
    <mergeCell ref="Z1:AA1"/>
    <mergeCell ref="A2:X2"/>
    <mergeCell ref="Z2:AA2"/>
    <mergeCell ref="A3:X3"/>
    <mergeCell ref="B4:N4"/>
    <mergeCell ref="A13:A14"/>
    <mergeCell ref="F13:O13"/>
    <mergeCell ref="P13:AA13"/>
  </mergeCells>
  <pageMargins left="0.23622047244094491" right="0.23622047244094491" top="0.31" bottom="0.3" header="0.31496062992125984" footer="0.31496062992125984"/>
  <pageSetup paperSize="9" scale="5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D0E8-6701-4FE1-ABDE-B69BB08CF136}">
  <sheetPr>
    <pageSetUpPr fitToPage="1"/>
  </sheetPr>
  <dimension ref="A1:AJC544"/>
  <sheetViews>
    <sheetView view="pageBreakPreview" zoomScale="75" zoomScaleNormal="60" zoomScaleSheetLayoutView="75" workbookViewId="0">
      <pane xSplit="3" ySplit="10" topLeftCell="D331" activePane="bottomRight" state="frozen"/>
      <selection pane="topRight" activeCell="D1" sqref="D1"/>
      <selection pane="bottomLeft" activeCell="A10" sqref="A10"/>
      <selection pane="bottomRight" activeCell="E1" sqref="E1:E1048576"/>
    </sheetView>
  </sheetViews>
  <sheetFormatPr defaultColWidth="12" defaultRowHeight="15.75" outlineLevelCol="1" x14ac:dyDescent="0.25"/>
  <cols>
    <col min="1" max="1" width="7.28515625" style="119" customWidth="1"/>
    <col min="2" max="2" width="79.28515625" style="120" customWidth="1"/>
    <col min="3" max="3" width="13.42578125" style="120" hidden="1" customWidth="1" outlineLevel="1"/>
    <col min="4" max="4" width="18" style="22" customWidth="1" collapsed="1"/>
    <col min="5" max="5" width="19.140625" style="22" customWidth="1" collapsed="1"/>
    <col min="6" max="7" width="11.28515625" style="122" hidden="1" customWidth="1"/>
    <col min="8" max="9" width="11.28515625" style="121" hidden="1" customWidth="1"/>
    <col min="10" max="939" width="12" style="119"/>
    <col min="940" max="16384" width="12" style="124"/>
  </cols>
  <sheetData>
    <row r="1" spans="1:939" x14ac:dyDescent="0.25">
      <c r="I1" s="123" t="s">
        <v>0</v>
      </c>
    </row>
    <row r="2" spans="1:939" s="125" customFormat="1" x14ac:dyDescent="0.25">
      <c r="A2" s="165" t="s">
        <v>1</v>
      </c>
      <c r="B2" s="165"/>
      <c r="C2" s="165"/>
      <c r="D2" s="123"/>
      <c r="E2" s="123"/>
      <c r="F2" s="165"/>
      <c r="G2" s="165"/>
      <c r="H2" s="165"/>
      <c r="I2" s="165"/>
    </row>
    <row r="3" spans="1:939" s="125" customFormat="1" x14ac:dyDescent="0.25">
      <c r="A3" s="165" t="s">
        <v>710</v>
      </c>
      <c r="B3" s="165"/>
      <c r="C3" s="165"/>
      <c r="D3" s="123"/>
      <c r="E3" s="123"/>
      <c r="F3" s="165"/>
      <c r="G3" s="165"/>
      <c r="H3" s="165"/>
      <c r="I3" s="165"/>
    </row>
    <row r="4" spans="1:939" s="125" customFormat="1" x14ac:dyDescent="0.25">
      <c r="A4" s="126"/>
      <c r="B4" s="165" t="s">
        <v>3</v>
      </c>
      <c r="C4" s="165"/>
      <c r="D4" s="127"/>
      <c r="E4" s="128"/>
      <c r="F4" s="129"/>
      <c r="G4" s="129"/>
      <c r="H4" s="128"/>
      <c r="I4" s="128"/>
    </row>
    <row r="5" spans="1:939" s="125" customFormat="1" ht="47.25" x14ac:dyDescent="0.25">
      <c r="A5" s="126"/>
      <c r="B5" s="166" t="s">
        <v>4</v>
      </c>
      <c r="C5" s="166"/>
      <c r="D5" s="168"/>
      <c r="E5" s="168"/>
      <c r="F5" s="166"/>
      <c r="G5" s="166"/>
      <c r="H5" s="166"/>
      <c r="I5" s="166"/>
      <c r="P5" s="130"/>
    </row>
    <row r="6" spans="1:939" x14ac:dyDescent="0.25">
      <c r="A6" s="18"/>
      <c r="B6" s="18"/>
      <c r="C6" s="18"/>
    </row>
    <row r="7" spans="1:939" ht="47.25" x14ac:dyDescent="0.25">
      <c r="A7" s="131" t="s">
        <v>5</v>
      </c>
      <c r="B7" s="132" t="s">
        <v>711</v>
      </c>
      <c r="C7" s="133"/>
      <c r="D7" s="174" t="s">
        <v>712</v>
      </c>
      <c r="E7" s="174" t="s">
        <v>7</v>
      </c>
      <c r="F7" s="167"/>
      <c r="G7" s="167"/>
      <c r="H7" s="167"/>
      <c r="I7" s="167"/>
    </row>
    <row r="8" spans="1:939" s="136" customFormat="1" ht="101.25" x14ac:dyDescent="0.2">
      <c r="A8" s="131"/>
      <c r="B8" s="132"/>
      <c r="C8" s="133" t="s">
        <v>11</v>
      </c>
      <c r="D8" s="169" t="s">
        <v>620</v>
      </c>
      <c r="E8" s="176" t="s">
        <v>633</v>
      </c>
      <c r="F8" s="134" t="s">
        <v>713</v>
      </c>
      <c r="G8" s="134" t="s">
        <v>647</v>
      </c>
      <c r="H8" s="134" t="s">
        <v>654</v>
      </c>
      <c r="I8" s="134" t="s">
        <v>661</v>
      </c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5"/>
      <c r="NI8" s="135"/>
      <c r="NJ8" s="135"/>
      <c r="NK8" s="135"/>
      <c r="NL8" s="135"/>
      <c r="NM8" s="135"/>
      <c r="NN8" s="135"/>
      <c r="NO8" s="135"/>
      <c r="NP8" s="135"/>
      <c r="NQ8" s="135"/>
      <c r="NR8" s="135"/>
      <c r="NS8" s="135"/>
      <c r="NT8" s="135"/>
      <c r="NU8" s="135"/>
      <c r="NV8" s="135"/>
      <c r="NW8" s="135"/>
      <c r="NX8" s="135"/>
      <c r="NY8" s="135"/>
      <c r="NZ8" s="135"/>
      <c r="OA8" s="135"/>
      <c r="OB8" s="135"/>
      <c r="OC8" s="135"/>
      <c r="OD8" s="135"/>
      <c r="OE8" s="135"/>
      <c r="OF8" s="135"/>
      <c r="OG8" s="135"/>
      <c r="OH8" s="135"/>
      <c r="OI8" s="135"/>
      <c r="OJ8" s="135"/>
      <c r="OK8" s="135"/>
      <c r="OL8" s="135"/>
      <c r="OM8" s="135"/>
      <c r="ON8" s="135"/>
      <c r="OO8" s="135"/>
      <c r="OP8" s="135"/>
      <c r="OQ8" s="135"/>
      <c r="OR8" s="135"/>
      <c r="OS8" s="135"/>
      <c r="OT8" s="135"/>
      <c r="OU8" s="135"/>
      <c r="OV8" s="135"/>
      <c r="OW8" s="135"/>
      <c r="OX8" s="135"/>
      <c r="OY8" s="135"/>
      <c r="OZ8" s="135"/>
      <c r="PA8" s="135"/>
      <c r="PB8" s="135"/>
      <c r="PC8" s="135"/>
      <c r="PD8" s="135"/>
      <c r="PE8" s="135"/>
      <c r="PF8" s="135"/>
      <c r="PG8" s="135"/>
      <c r="PH8" s="135"/>
      <c r="PI8" s="135"/>
      <c r="PJ8" s="135"/>
      <c r="PK8" s="135"/>
      <c r="PL8" s="135"/>
      <c r="PM8" s="135"/>
      <c r="PN8" s="135"/>
      <c r="PO8" s="135"/>
      <c r="PP8" s="135"/>
      <c r="PQ8" s="135"/>
      <c r="PR8" s="135"/>
      <c r="PS8" s="135"/>
      <c r="PT8" s="135"/>
      <c r="PU8" s="135"/>
      <c r="PV8" s="135"/>
      <c r="PW8" s="135"/>
      <c r="PX8" s="135"/>
      <c r="PY8" s="135"/>
      <c r="PZ8" s="135"/>
      <c r="QA8" s="135"/>
      <c r="QB8" s="135"/>
      <c r="QC8" s="135"/>
      <c r="QD8" s="135"/>
      <c r="QE8" s="135"/>
      <c r="QF8" s="135"/>
      <c r="QG8" s="135"/>
      <c r="QH8" s="135"/>
      <c r="QI8" s="135"/>
      <c r="QJ8" s="135"/>
      <c r="QK8" s="135"/>
      <c r="QL8" s="135"/>
      <c r="QM8" s="135"/>
      <c r="QN8" s="135"/>
      <c r="QO8" s="135"/>
      <c r="QP8" s="135"/>
      <c r="QQ8" s="135"/>
      <c r="QR8" s="135"/>
      <c r="QS8" s="135"/>
      <c r="QT8" s="135"/>
      <c r="QU8" s="135"/>
      <c r="QV8" s="135"/>
      <c r="QW8" s="135"/>
      <c r="QX8" s="135"/>
      <c r="QY8" s="135"/>
      <c r="QZ8" s="135"/>
      <c r="RA8" s="135"/>
      <c r="RB8" s="135"/>
      <c r="RC8" s="135"/>
      <c r="RD8" s="135"/>
      <c r="RE8" s="135"/>
      <c r="RF8" s="135"/>
      <c r="RG8" s="135"/>
      <c r="RH8" s="135"/>
      <c r="RI8" s="135"/>
      <c r="RJ8" s="135"/>
      <c r="RK8" s="135"/>
      <c r="RL8" s="135"/>
      <c r="RM8" s="135"/>
      <c r="RN8" s="135"/>
      <c r="RO8" s="135"/>
      <c r="RP8" s="135"/>
      <c r="RQ8" s="135"/>
      <c r="RR8" s="135"/>
      <c r="RS8" s="135"/>
      <c r="RT8" s="135"/>
      <c r="RU8" s="135"/>
      <c r="RV8" s="135"/>
      <c r="RW8" s="135"/>
      <c r="RX8" s="135"/>
      <c r="RY8" s="135"/>
      <c r="RZ8" s="135"/>
      <c r="SA8" s="135"/>
      <c r="SB8" s="135"/>
      <c r="SC8" s="135"/>
      <c r="SD8" s="135"/>
      <c r="SE8" s="135"/>
      <c r="SF8" s="135"/>
      <c r="SG8" s="135"/>
      <c r="SH8" s="135"/>
      <c r="SI8" s="135"/>
      <c r="SJ8" s="135"/>
      <c r="SK8" s="135"/>
      <c r="SL8" s="135"/>
      <c r="SM8" s="135"/>
      <c r="SN8" s="135"/>
      <c r="SO8" s="135"/>
      <c r="SP8" s="135"/>
      <c r="SQ8" s="135"/>
      <c r="SR8" s="135"/>
      <c r="SS8" s="135"/>
      <c r="ST8" s="135"/>
      <c r="SU8" s="135"/>
      <c r="SV8" s="135"/>
      <c r="SW8" s="135"/>
      <c r="SX8" s="135"/>
      <c r="SY8" s="135"/>
      <c r="SZ8" s="135"/>
      <c r="TA8" s="135"/>
      <c r="TB8" s="135"/>
      <c r="TC8" s="135"/>
      <c r="TD8" s="135"/>
      <c r="TE8" s="135"/>
      <c r="TF8" s="135"/>
      <c r="TG8" s="135"/>
      <c r="TH8" s="135"/>
      <c r="TI8" s="135"/>
      <c r="TJ8" s="135"/>
      <c r="TK8" s="135"/>
      <c r="TL8" s="135"/>
      <c r="TM8" s="135"/>
      <c r="TN8" s="135"/>
      <c r="TO8" s="135"/>
      <c r="TP8" s="135"/>
      <c r="TQ8" s="135"/>
      <c r="TR8" s="135"/>
      <c r="TS8" s="135"/>
      <c r="TT8" s="135"/>
      <c r="TU8" s="135"/>
      <c r="TV8" s="135"/>
      <c r="TW8" s="135"/>
      <c r="TX8" s="135"/>
      <c r="TY8" s="135"/>
      <c r="TZ8" s="135"/>
      <c r="UA8" s="135"/>
      <c r="UB8" s="135"/>
      <c r="UC8" s="135"/>
      <c r="UD8" s="135"/>
      <c r="UE8" s="135"/>
      <c r="UF8" s="135"/>
      <c r="UG8" s="135"/>
      <c r="UH8" s="135"/>
      <c r="UI8" s="135"/>
      <c r="UJ8" s="135"/>
      <c r="UK8" s="135"/>
      <c r="UL8" s="135"/>
      <c r="UM8" s="135"/>
      <c r="UN8" s="135"/>
      <c r="UO8" s="135"/>
      <c r="UP8" s="135"/>
      <c r="UQ8" s="135"/>
      <c r="UR8" s="135"/>
      <c r="US8" s="135"/>
      <c r="UT8" s="135"/>
      <c r="UU8" s="135"/>
      <c r="UV8" s="135"/>
      <c r="UW8" s="135"/>
      <c r="UX8" s="135"/>
      <c r="UY8" s="135"/>
      <c r="UZ8" s="135"/>
      <c r="VA8" s="135"/>
      <c r="VB8" s="135"/>
      <c r="VC8" s="135"/>
      <c r="VD8" s="135"/>
      <c r="VE8" s="135"/>
      <c r="VF8" s="135"/>
      <c r="VG8" s="135"/>
      <c r="VH8" s="135"/>
      <c r="VI8" s="135"/>
      <c r="VJ8" s="135"/>
      <c r="VK8" s="135"/>
      <c r="VL8" s="135"/>
      <c r="VM8" s="135"/>
      <c r="VN8" s="135"/>
      <c r="VO8" s="135"/>
      <c r="VP8" s="135"/>
      <c r="VQ8" s="135"/>
      <c r="VR8" s="135"/>
      <c r="VS8" s="135"/>
      <c r="VT8" s="135"/>
      <c r="VU8" s="135"/>
      <c r="VV8" s="135"/>
      <c r="VW8" s="135"/>
      <c r="VX8" s="135"/>
      <c r="VY8" s="135"/>
      <c r="VZ8" s="135"/>
      <c r="WA8" s="135"/>
      <c r="WB8" s="135"/>
      <c r="WC8" s="135"/>
      <c r="WD8" s="135"/>
      <c r="WE8" s="135"/>
      <c r="WF8" s="135"/>
      <c r="WG8" s="135"/>
      <c r="WH8" s="135"/>
      <c r="WI8" s="135"/>
      <c r="WJ8" s="135"/>
      <c r="WK8" s="135"/>
      <c r="WL8" s="135"/>
      <c r="WM8" s="135"/>
      <c r="WN8" s="135"/>
      <c r="WO8" s="135"/>
      <c r="WP8" s="135"/>
      <c r="WQ8" s="135"/>
      <c r="WR8" s="135"/>
      <c r="WS8" s="135"/>
      <c r="WT8" s="135"/>
      <c r="WU8" s="135"/>
      <c r="WV8" s="135"/>
      <c r="WW8" s="135"/>
      <c r="WX8" s="135"/>
      <c r="WY8" s="135"/>
      <c r="WZ8" s="135"/>
      <c r="XA8" s="135"/>
      <c r="XB8" s="135"/>
      <c r="XC8" s="135"/>
      <c r="XD8" s="135"/>
      <c r="XE8" s="135"/>
      <c r="XF8" s="135"/>
      <c r="XG8" s="135"/>
      <c r="XH8" s="135"/>
      <c r="XI8" s="135"/>
      <c r="XJ8" s="135"/>
      <c r="XK8" s="135"/>
      <c r="XL8" s="135"/>
      <c r="XM8" s="135"/>
      <c r="XN8" s="135"/>
      <c r="XO8" s="135"/>
      <c r="XP8" s="135"/>
      <c r="XQ8" s="135"/>
      <c r="XR8" s="135"/>
      <c r="XS8" s="135"/>
      <c r="XT8" s="135"/>
      <c r="XU8" s="135"/>
      <c r="XV8" s="135"/>
      <c r="XW8" s="135"/>
      <c r="XX8" s="135"/>
      <c r="XY8" s="135"/>
      <c r="XZ8" s="135"/>
      <c r="YA8" s="135"/>
      <c r="YB8" s="135"/>
      <c r="YC8" s="135"/>
      <c r="YD8" s="135"/>
      <c r="YE8" s="135"/>
      <c r="YF8" s="135"/>
      <c r="YG8" s="135"/>
      <c r="YH8" s="135"/>
      <c r="YI8" s="135"/>
      <c r="YJ8" s="135"/>
      <c r="YK8" s="135"/>
      <c r="YL8" s="135"/>
      <c r="YM8" s="135"/>
      <c r="YN8" s="135"/>
      <c r="YO8" s="135"/>
      <c r="YP8" s="135"/>
      <c r="YQ8" s="135"/>
      <c r="YR8" s="135"/>
      <c r="YS8" s="135"/>
      <c r="YT8" s="135"/>
      <c r="YU8" s="135"/>
      <c r="YV8" s="135"/>
      <c r="YW8" s="135"/>
      <c r="YX8" s="135"/>
      <c r="YY8" s="135"/>
      <c r="YZ8" s="135"/>
      <c r="ZA8" s="135"/>
      <c r="ZB8" s="135"/>
      <c r="ZC8" s="135"/>
      <c r="ZD8" s="135"/>
      <c r="ZE8" s="135"/>
      <c r="ZF8" s="135"/>
      <c r="ZG8" s="135"/>
      <c r="ZH8" s="135"/>
      <c r="ZI8" s="135"/>
      <c r="ZJ8" s="135"/>
      <c r="ZK8" s="135"/>
      <c r="ZL8" s="135"/>
      <c r="ZM8" s="135"/>
      <c r="ZN8" s="135"/>
      <c r="ZO8" s="135"/>
      <c r="ZP8" s="135"/>
      <c r="ZQ8" s="135"/>
      <c r="ZR8" s="135"/>
      <c r="ZS8" s="135"/>
      <c r="ZT8" s="135"/>
      <c r="ZU8" s="135"/>
      <c r="ZV8" s="135"/>
      <c r="ZW8" s="135"/>
      <c r="ZX8" s="135"/>
      <c r="ZY8" s="135"/>
      <c r="ZZ8" s="135"/>
      <c r="AAA8" s="135"/>
      <c r="AAB8" s="135"/>
      <c r="AAC8" s="135"/>
      <c r="AAD8" s="135"/>
      <c r="AAE8" s="135"/>
      <c r="AAF8" s="135"/>
      <c r="AAG8" s="135"/>
      <c r="AAH8" s="135"/>
      <c r="AAI8" s="135"/>
      <c r="AAJ8" s="135"/>
      <c r="AAK8" s="135"/>
      <c r="AAL8" s="135"/>
      <c r="AAM8" s="135"/>
      <c r="AAN8" s="135"/>
      <c r="AAO8" s="135"/>
      <c r="AAP8" s="135"/>
      <c r="AAQ8" s="135"/>
      <c r="AAR8" s="135"/>
      <c r="AAS8" s="135"/>
      <c r="AAT8" s="135"/>
      <c r="AAU8" s="135"/>
      <c r="AAV8" s="135"/>
      <c r="AAW8" s="135"/>
      <c r="AAX8" s="135"/>
      <c r="AAY8" s="135"/>
      <c r="AAZ8" s="135"/>
      <c r="ABA8" s="135"/>
      <c r="ABB8" s="135"/>
      <c r="ABC8" s="135"/>
      <c r="ABD8" s="135"/>
      <c r="ABE8" s="135"/>
      <c r="ABF8" s="135"/>
      <c r="ABG8" s="135"/>
      <c r="ABH8" s="135"/>
      <c r="ABI8" s="135"/>
      <c r="ABJ8" s="135"/>
      <c r="ABK8" s="135"/>
      <c r="ABL8" s="135"/>
      <c r="ABM8" s="135"/>
      <c r="ABN8" s="135"/>
      <c r="ABO8" s="135"/>
      <c r="ABP8" s="135"/>
      <c r="ABQ8" s="135"/>
      <c r="ABR8" s="135"/>
      <c r="ABS8" s="135"/>
      <c r="ABT8" s="135"/>
      <c r="ABU8" s="135"/>
      <c r="ABV8" s="135"/>
      <c r="ABW8" s="135"/>
      <c r="ABX8" s="135"/>
      <c r="ABY8" s="135"/>
      <c r="ABZ8" s="135"/>
      <c r="ACA8" s="135"/>
      <c r="ACB8" s="135"/>
      <c r="ACC8" s="135"/>
      <c r="ACD8" s="135"/>
      <c r="ACE8" s="135"/>
      <c r="ACF8" s="135"/>
      <c r="ACG8" s="135"/>
      <c r="ACH8" s="135"/>
      <c r="ACI8" s="135"/>
      <c r="ACJ8" s="135"/>
      <c r="ACK8" s="135"/>
      <c r="ACL8" s="135"/>
      <c r="ACM8" s="135"/>
      <c r="ACN8" s="135"/>
      <c r="ACO8" s="135"/>
      <c r="ACP8" s="135"/>
      <c r="ACQ8" s="135"/>
      <c r="ACR8" s="135"/>
      <c r="ACS8" s="135"/>
      <c r="ACT8" s="135"/>
      <c r="ACU8" s="135"/>
      <c r="ACV8" s="135"/>
      <c r="ACW8" s="135"/>
      <c r="ACX8" s="135"/>
      <c r="ACY8" s="135"/>
      <c r="ACZ8" s="135"/>
      <c r="ADA8" s="135"/>
      <c r="ADB8" s="135"/>
      <c r="ADC8" s="135"/>
      <c r="ADD8" s="135"/>
      <c r="ADE8" s="135"/>
      <c r="ADF8" s="135"/>
      <c r="ADG8" s="135"/>
      <c r="ADH8" s="135"/>
      <c r="ADI8" s="135"/>
      <c r="ADJ8" s="135"/>
      <c r="ADK8" s="135"/>
      <c r="ADL8" s="135"/>
      <c r="ADM8" s="135"/>
      <c r="ADN8" s="135"/>
      <c r="ADO8" s="135"/>
      <c r="ADP8" s="135"/>
      <c r="ADQ8" s="135"/>
      <c r="ADR8" s="135"/>
      <c r="ADS8" s="135"/>
      <c r="ADT8" s="135"/>
      <c r="ADU8" s="135"/>
      <c r="ADV8" s="135"/>
      <c r="ADW8" s="135"/>
      <c r="ADX8" s="135"/>
      <c r="ADY8" s="135"/>
      <c r="ADZ8" s="135"/>
      <c r="AEA8" s="135"/>
      <c r="AEB8" s="135"/>
      <c r="AEC8" s="135"/>
      <c r="AED8" s="135"/>
      <c r="AEE8" s="135"/>
      <c r="AEF8" s="135"/>
      <c r="AEG8" s="135"/>
      <c r="AEH8" s="135"/>
      <c r="AEI8" s="135"/>
      <c r="AEJ8" s="135"/>
      <c r="AEK8" s="135"/>
      <c r="AEL8" s="135"/>
      <c r="AEM8" s="135"/>
      <c r="AEN8" s="135"/>
      <c r="AEO8" s="135"/>
      <c r="AEP8" s="135"/>
      <c r="AEQ8" s="135"/>
      <c r="AER8" s="135"/>
      <c r="AES8" s="135"/>
      <c r="AET8" s="135"/>
      <c r="AEU8" s="135"/>
      <c r="AEV8" s="135"/>
      <c r="AEW8" s="135"/>
      <c r="AEX8" s="135"/>
      <c r="AEY8" s="135"/>
      <c r="AEZ8" s="135"/>
      <c r="AFA8" s="135"/>
      <c r="AFB8" s="135"/>
      <c r="AFC8" s="135"/>
      <c r="AFD8" s="135"/>
      <c r="AFE8" s="135"/>
      <c r="AFF8" s="135"/>
      <c r="AFG8" s="135"/>
      <c r="AFH8" s="135"/>
      <c r="AFI8" s="135"/>
      <c r="AFJ8" s="135"/>
      <c r="AFK8" s="135"/>
      <c r="AFL8" s="135"/>
      <c r="AFM8" s="135"/>
      <c r="AFN8" s="135"/>
      <c r="AFO8" s="135"/>
      <c r="AFP8" s="135"/>
      <c r="AFQ8" s="135"/>
      <c r="AFR8" s="135"/>
      <c r="AFS8" s="135"/>
      <c r="AFT8" s="135"/>
      <c r="AFU8" s="135"/>
      <c r="AFV8" s="135"/>
      <c r="AFW8" s="135"/>
      <c r="AFX8" s="135"/>
      <c r="AFY8" s="135"/>
      <c r="AFZ8" s="135"/>
      <c r="AGA8" s="135"/>
      <c r="AGB8" s="135"/>
      <c r="AGC8" s="135"/>
      <c r="AGD8" s="135"/>
      <c r="AGE8" s="135"/>
      <c r="AGF8" s="135"/>
      <c r="AGG8" s="135"/>
      <c r="AGH8" s="135"/>
      <c r="AGI8" s="135"/>
      <c r="AGJ8" s="135"/>
      <c r="AGK8" s="135"/>
      <c r="AGL8" s="135"/>
      <c r="AGM8" s="135"/>
      <c r="AGN8" s="135"/>
      <c r="AGO8" s="135"/>
      <c r="AGP8" s="135"/>
      <c r="AGQ8" s="135"/>
      <c r="AGR8" s="135"/>
      <c r="AGS8" s="135"/>
      <c r="AGT8" s="135"/>
      <c r="AGU8" s="135"/>
      <c r="AGV8" s="135"/>
      <c r="AGW8" s="135"/>
      <c r="AGX8" s="135"/>
      <c r="AGY8" s="135"/>
      <c r="AGZ8" s="135"/>
      <c r="AHA8" s="135"/>
      <c r="AHB8" s="135"/>
      <c r="AHC8" s="135"/>
      <c r="AHD8" s="135"/>
      <c r="AHE8" s="135"/>
      <c r="AHF8" s="135"/>
      <c r="AHG8" s="135"/>
      <c r="AHH8" s="135"/>
      <c r="AHI8" s="135"/>
      <c r="AHJ8" s="135"/>
      <c r="AHK8" s="135"/>
      <c r="AHL8" s="135"/>
      <c r="AHM8" s="135"/>
      <c r="AHN8" s="135"/>
      <c r="AHO8" s="135"/>
      <c r="AHP8" s="135"/>
      <c r="AHQ8" s="135"/>
      <c r="AHR8" s="135"/>
      <c r="AHS8" s="135"/>
      <c r="AHT8" s="135"/>
      <c r="AHU8" s="135"/>
      <c r="AHV8" s="135"/>
      <c r="AHW8" s="135"/>
      <c r="AHX8" s="135"/>
      <c r="AHY8" s="135"/>
      <c r="AHZ8" s="135"/>
      <c r="AIA8" s="135"/>
      <c r="AIB8" s="135"/>
      <c r="AIC8" s="135"/>
      <c r="AID8" s="135"/>
      <c r="AIE8" s="135"/>
      <c r="AIF8" s="135"/>
      <c r="AIG8" s="135"/>
      <c r="AIH8" s="135"/>
      <c r="AII8" s="135"/>
      <c r="AIJ8" s="135"/>
      <c r="AIK8" s="135"/>
      <c r="AIL8" s="135"/>
      <c r="AIM8" s="135"/>
      <c r="AIN8" s="135"/>
      <c r="AIO8" s="135"/>
      <c r="AIP8" s="135"/>
      <c r="AIQ8" s="135"/>
      <c r="AIR8" s="135"/>
      <c r="AIS8" s="135"/>
      <c r="AIT8" s="135"/>
      <c r="AIU8" s="135"/>
      <c r="AIV8" s="135"/>
      <c r="AIW8" s="135"/>
      <c r="AIX8" s="135"/>
      <c r="AIY8" s="135"/>
      <c r="AIZ8" s="135"/>
      <c r="AJA8" s="135"/>
      <c r="AJB8" s="135"/>
      <c r="AJC8" s="135"/>
    </row>
    <row r="9" spans="1:939" s="136" customFormat="1" x14ac:dyDescent="0.2">
      <c r="A9" s="137">
        <v>1</v>
      </c>
      <c r="B9" s="133">
        <v>2</v>
      </c>
      <c r="C9" s="133"/>
      <c r="D9" s="170">
        <v>20</v>
      </c>
      <c r="E9" s="170">
        <v>31</v>
      </c>
      <c r="F9" s="133">
        <v>45</v>
      </c>
      <c r="G9" s="133">
        <v>46</v>
      </c>
      <c r="H9" s="133">
        <v>53</v>
      </c>
      <c r="I9" s="133">
        <v>64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  <c r="IU9" s="138"/>
      <c r="IV9" s="138"/>
      <c r="IW9" s="138"/>
      <c r="IX9" s="138"/>
      <c r="IY9" s="138"/>
      <c r="IZ9" s="138"/>
      <c r="JA9" s="138"/>
      <c r="JB9" s="138"/>
      <c r="JC9" s="138"/>
      <c r="JD9" s="138"/>
      <c r="JE9" s="138"/>
      <c r="JF9" s="138"/>
      <c r="JG9" s="138"/>
      <c r="JH9" s="138"/>
      <c r="JI9" s="138"/>
      <c r="JJ9" s="138"/>
      <c r="JK9" s="138"/>
      <c r="JL9" s="138"/>
      <c r="JM9" s="138"/>
      <c r="JN9" s="138"/>
      <c r="JO9" s="138"/>
      <c r="JP9" s="138"/>
      <c r="JQ9" s="138"/>
      <c r="JR9" s="138"/>
      <c r="JS9" s="138"/>
      <c r="JT9" s="138"/>
      <c r="JU9" s="138"/>
      <c r="JV9" s="138"/>
      <c r="JW9" s="138"/>
      <c r="JX9" s="138"/>
      <c r="JY9" s="138"/>
      <c r="JZ9" s="138"/>
      <c r="KA9" s="138"/>
      <c r="KB9" s="138"/>
      <c r="KC9" s="138"/>
      <c r="KD9" s="138"/>
      <c r="KE9" s="138"/>
      <c r="KF9" s="138"/>
      <c r="KG9" s="138"/>
      <c r="KH9" s="138"/>
      <c r="KI9" s="138"/>
      <c r="KJ9" s="138"/>
      <c r="KK9" s="138"/>
      <c r="KL9" s="138"/>
      <c r="KM9" s="138"/>
      <c r="KN9" s="138"/>
      <c r="KO9" s="138"/>
      <c r="KP9" s="138"/>
      <c r="KQ9" s="138"/>
      <c r="KR9" s="138"/>
      <c r="KS9" s="138"/>
      <c r="KT9" s="138"/>
      <c r="KU9" s="138"/>
      <c r="KV9" s="138"/>
      <c r="KW9" s="138"/>
      <c r="KX9" s="138"/>
      <c r="KY9" s="138"/>
      <c r="KZ9" s="138"/>
      <c r="LA9" s="138"/>
      <c r="LB9" s="138"/>
      <c r="LC9" s="138"/>
      <c r="LD9" s="138"/>
      <c r="LE9" s="138"/>
      <c r="LF9" s="138"/>
      <c r="LG9" s="138"/>
      <c r="LH9" s="138"/>
      <c r="LI9" s="138"/>
      <c r="LJ9" s="138"/>
      <c r="LK9" s="138"/>
      <c r="LL9" s="138"/>
      <c r="LM9" s="138"/>
      <c r="LN9" s="138"/>
      <c r="LO9" s="138"/>
      <c r="LP9" s="138"/>
      <c r="LQ9" s="138"/>
      <c r="LR9" s="138"/>
      <c r="LS9" s="138"/>
      <c r="LT9" s="138"/>
      <c r="LU9" s="138"/>
      <c r="LV9" s="138"/>
      <c r="LW9" s="138"/>
      <c r="LX9" s="138"/>
      <c r="LY9" s="138"/>
      <c r="LZ9" s="138"/>
      <c r="MA9" s="138"/>
      <c r="MB9" s="138"/>
      <c r="MC9" s="138"/>
      <c r="MD9" s="138"/>
      <c r="ME9" s="138"/>
      <c r="MF9" s="138"/>
      <c r="MG9" s="138"/>
      <c r="MH9" s="138"/>
      <c r="MI9" s="138"/>
      <c r="MJ9" s="138"/>
      <c r="MK9" s="138"/>
      <c r="ML9" s="138"/>
      <c r="MM9" s="138"/>
      <c r="MN9" s="138"/>
      <c r="MO9" s="138"/>
      <c r="MP9" s="138"/>
      <c r="MQ9" s="138"/>
      <c r="MR9" s="138"/>
      <c r="MS9" s="138"/>
      <c r="MT9" s="138"/>
      <c r="MU9" s="138"/>
      <c r="MV9" s="138"/>
      <c r="MW9" s="138"/>
      <c r="MX9" s="138"/>
      <c r="MY9" s="138"/>
      <c r="MZ9" s="138"/>
      <c r="NA9" s="138"/>
      <c r="NB9" s="138"/>
      <c r="NC9" s="138"/>
      <c r="ND9" s="138"/>
      <c r="NE9" s="138"/>
      <c r="NF9" s="138"/>
      <c r="NG9" s="138"/>
      <c r="NH9" s="138"/>
      <c r="NI9" s="138"/>
      <c r="NJ9" s="138"/>
      <c r="NK9" s="138"/>
      <c r="NL9" s="138"/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8"/>
      <c r="NX9" s="138"/>
      <c r="NY9" s="138"/>
      <c r="NZ9" s="138"/>
      <c r="OA9" s="138"/>
      <c r="OB9" s="138"/>
      <c r="OC9" s="138"/>
      <c r="OD9" s="138"/>
      <c r="OE9" s="138"/>
      <c r="OF9" s="138"/>
      <c r="OG9" s="138"/>
      <c r="OH9" s="138"/>
      <c r="OI9" s="138"/>
      <c r="OJ9" s="138"/>
      <c r="OK9" s="138"/>
      <c r="OL9" s="138"/>
      <c r="OM9" s="138"/>
      <c r="ON9" s="138"/>
      <c r="OO9" s="138"/>
      <c r="OP9" s="138"/>
      <c r="OQ9" s="138"/>
      <c r="OR9" s="138"/>
      <c r="OS9" s="138"/>
      <c r="OT9" s="138"/>
      <c r="OU9" s="138"/>
      <c r="OV9" s="138"/>
      <c r="OW9" s="138"/>
      <c r="OX9" s="138"/>
      <c r="OY9" s="138"/>
      <c r="OZ9" s="138"/>
      <c r="PA9" s="138"/>
      <c r="PB9" s="138"/>
      <c r="PC9" s="138"/>
      <c r="PD9" s="138"/>
      <c r="PE9" s="138"/>
      <c r="PF9" s="138"/>
      <c r="PG9" s="138"/>
      <c r="PH9" s="138"/>
      <c r="PI9" s="138"/>
      <c r="PJ9" s="138"/>
      <c r="PK9" s="138"/>
      <c r="PL9" s="138"/>
      <c r="PM9" s="138"/>
      <c r="PN9" s="138"/>
      <c r="PO9" s="138"/>
      <c r="PP9" s="138"/>
      <c r="PQ9" s="138"/>
      <c r="PR9" s="138"/>
      <c r="PS9" s="138"/>
      <c r="PT9" s="138"/>
      <c r="PU9" s="138"/>
      <c r="PV9" s="138"/>
      <c r="PW9" s="138"/>
      <c r="PX9" s="138"/>
      <c r="PY9" s="138"/>
      <c r="PZ9" s="138"/>
      <c r="QA9" s="138"/>
      <c r="QB9" s="138"/>
      <c r="QC9" s="138"/>
      <c r="QD9" s="138"/>
      <c r="QE9" s="138"/>
      <c r="QF9" s="138"/>
      <c r="QG9" s="138"/>
      <c r="QH9" s="138"/>
      <c r="QI9" s="138"/>
      <c r="QJ9" s="138"/>
      <c r="QK9" s="138"/>
      <c r="QL9" s="138"/>
      <c r="QM9" s="138"/>
      <c r="QN9" s="138"/>
      <c r="QO9" s="138"/>
      <c r="QP9" s="138"/>
      <c r="QQ9" s="138"/>
      <c r="QR9" s="138"/>
      <c r="QS9" s="138"/>
      <c r="QT9" s="138"/>
      <c r="QU9" s="138"/>
      <c r="QV9" s="138"/>
      <c r="QW9" s="138"/>
      <c r="QX9" s="138"/>
      <c r="QY9" s="138"/>
      <c r="QZ9" s="138"/>
      <c r="RA9" s="138"/>
      <c r="RB9" s="138"/>
      <c r="RC9" s="138"/>
      <c r="RD9" s="138"/>
      <c r="RE9" s="138"/>
      <c r="RF9" s="138"/>
      <c r="RG9" s="138"/>
      <c r="RH9" s="138"/>
      <c r="RI9" s="138"/>
      <c r="RJ9" s="138"/>
      <c r="RK9" s="138"/>
      <c r="RL9" s="138"/>
      <c r="RM9" s="138"/>
      <c r="RN9" s="138"/>
      <c r="RO9" s="138"/>
      <c r="RP9" s="138"/>
      <c r="RQ9" s="138"/>
      <c r="RR9" s="138"/>
      <c r="RS9" s="138"/>
      <c r="RT9" s="138"/>
      <c r="RU9" s="138"/>
      <c r="RV9" s="138"/>
      <c r="RW9" s="138"/>
      <c r="RX9" s="138"/>
      <c r="RY9" s="138"/>
      <c r="RZ9" s="138"/>
      <c r="SA9" s="138"/>
      <c r="SB9" s="138"/>
      <c r="SC9" s="138"/>
      <c r="SD9" s="138"/>
      <c r="SE9" s="138"/>
      <c r="SF9" s="138"/>
      <c r="SG9" s="138"/>
      <c r="SH9" s="138"/>
      <c r="SI9" s="138"/>
      <c r="SJ9" s="138"/>
      <c r="SK9" s="138"/>
      <c r="SL9" s="138"/>
      <c r="SM9" s="138"/>
      <c r="SN9" s="138"/>
      <c r="SO9" s="138"/>
      <c r="SP9" s="138"/>
      <c r="SQ9" s="138"/>
      <c r="SR9" s="138"/>
      <c r="SS9" s="138"/>
      <c r="ST9" s="138"/>
      <c r="SU9" s="138"/>
      <c r="SV9" s="138"/>
      <c r="SW9" s="138"/>
      <c r="SX9" s="138"/>
      <c r="SY9" s="138"/>
      <c r="SZ9" s="138"/>
      <c r="TA9" s="138"/>
      <c r="TB9" s="138"/>
      <c r="TC9" s="138"/>
      <c r="TD9" s="138"/>
      <c r="TE9" s="138"/>
      <c r="TF9" s="138"/>
      <c r="TG9" s="138"/>
      <c r="TH9" s="138"/>
      <c r="TI9" s="138"/>
      <c r="TJ9" s="138"/>
      <c r="TK9" s="138"/>
      <c r="TL9" s="138"/>
      <c r="TM9" s="138"/>
      <c r="TN9" s="138"/>
      <c r="TO9" s="138"/>
      <c r="TP9" s="138"/>
      <c r="TQ9" s="138"/>
      <c r="TR9" s="138"/>
      <c r="TS9" s="138"/>
      <c r="TT9" s="138"/>
      <c r="TU9" s="138"/>
      <c r="TV9" s="138"/>
      <c r="TW9" s="138"/>
      <c r="TX9" s="138"/>
      <c r="TY9" s="138"/>
      <c r="TZ9" s="138"/>
      <c r="UA9" s="138"/>
      <c r="UB9" s="138"/>
      <c r="UC9" s="138"/>
      <c r="UD9" s="138"/>
      <c r="UE9" s="138"/>
      <c r="UF9" s="138"/>
      <c r="UG9" s="138"/>
      <c r="UH9" s="138"/>
      <c r="UI9" s="138"/>
      <c r="UJ9" s="138"/>
      <c r="UK9" s="138"/>
      <c r="UL9" s="138"/>
      <c r="UM9" s="138"/>
      <c r="UN9" s="138"/>
      <c r="UO9" s="138"/>
      <c r="UP9" s="138"/>
      <c r="UQ9" s="138"/>
      <c r="UR9" s="138"/>
      <c r="US9" s="138"/>
      <c r="UT9" s="138"/>
      <c r="UU9" s="138"/>
      <c r="UV9" s="138"/>
      <c r="UW9" s="138"/>
      <c r="UX9" s="138"/>
      <c r="UY9" s="138"/>
      <c r="UZ9" s="138"/>
      <c r="VA9" s="138"/>
      <c r="VB9" s="138"/>
      <c r="VC9" s="138"/>
      <c r="VD9" s="138"/>
      <c r="VE9" s="138"/>
      <c r="VF9" s="138"/>
      <c r="VG9" s="138"/>
      <c r="VH9" s="138"/>
      <c r="VI9" s="138"/>
      <c r="VJ9" s="138"/>
      <c r="VK9" s="138"/>
      <c r="VL9" s="138"/>
      <c r="VM9" s="138"/>
      <c r="VN9" s="138"/>
      <c r="VO9" s="138"/>
      <c r="VP9" s="138"/>
      <c r="VQ9" s="138"/>
      <c r="VR9" s="138"/>
      <c r="VS9" s="138"/>
      <c r="VT9" s="138"/>
      <c r="VU9" s="138"/>
      <c r="VV9" s="138"/>
      <c r="VW9" s="138"/>
      <c r="VX9" s="138"/>
      <c r="VY9" s="138"/>
      <c r="VZ9" s="138"/>
      <c r="WA9" s="138"/>
      <c r="WB9" s="138"/>
      <c r="WC9" s="138"/>
      <c r="WD9" s="138"/>
      <c r="WE9" s="138"/>
      <c r="WF9" s="138"/>
      <c r="WG9" s="138"/>
      <c r="WH9" s="138"/>
      <c r="WI9" s="138"/>
      <c r="WJ9" s="138"/>
      <c r="WK9" s="138"/>
      <c r="WL9" s="138"/>
      <c r="WM9" s="138"/>
      <c r="WN9" s="138"/>
      <c r="WO9" s="138"/>
      <c r="WP9" s="138"/>
      <c r="WQ9" s="138"/>
      <c r="WR9" s="138"/>
      <c r="WS9" s="138"/>
      <c r="WT9" s="138"/>
      <c r="WU9" s="138"/>
      <c r="WV9" s="138"/>
      <c r="WW9" s="138"/>
      <c r="WX9" s="138"/>
      <c r="WY9" s="138"/>
      <c r="WZ9" s="138"/>
      <c r="XA9" s="138"/>
      <c r="XB9" s="138"/>
      <c r="XC9" s="138"/>
      <c r="XD9" s="138"/>
      <c r="XE9" s="138"/>
      <c r="XF9" s="138"/>
      <c r="XG9" s="138"/>
      <c r="XH9" s="138"/>
      <c r="XI9" s="138"/>
      <c r="XJ9" s="138"/>
      <c r="XK9" s="138"/>
      <c r="XL9" s="138"/>
      <c r="XM9" s="138"/>
      <c r="XN9" s="138"/>
      <c r="XO9" s="138"/>
      <c r="XP9" s="138"/>
      <c r="XQ9" s="138"/>
      <c r="XR9" s="138"/>
      <c r="XS9" s="138"/>
      <c r="XT9" s="138"/>
      <c r="XU9" s="138"/>
      <c r="XV9" s="138"/>
      <c r="XW9" s="138"/>
      <c r="XX9" s="138"/>
      <c r="XY9" s="138"/>
      <c r="XZ9" s="138"/>
      <c r="YA9" s="138"/>
      <c r="YB9" s="138"/>
      <c r="YC9" s="138"/>
      <c r="YD9" s="138"/>
      <c r="YE9" s="138"/>
      <c r="YF9" s="138"/>
      <c r="YG9" s="138"/>
      <c r="YH9" s="138"/>
      <c r="YI9" s="138"/>
      <c r="YJ9" s="138"/>
      <c r="YK9" s="138"/>
      <c r="YL9" s="138"/>
      <c r="YM9" s="138"/>
      <c r="YN9" s="138"/>
      <c r="YO9" s="138"/>
      <c r="YP9" s="138"/>
      <c r="YQ9" s="138"/>
      <c r="YR9" s="138"/>
      <c r="YS9" s="138"/>
      <c r="YT9" s="138"/>
      <c r="YU9" s="138"/>
      <c r="YV9" s="138"/>
      <c r="YW9" s="138"/>
      <c r="YX9" s="138"/>
      <c r="YY9" s="138"/>
      <c r="YZ9" s="138"/>
      <c r="ZA9" s="138"/>
      <c r="ZB9" s="138"/>
      <c r="ZC9" s="138"/>
      <c r="ZD9" s="138"/>
      <c r="ZE9" s="138"/>
      <c r="ZF9" s="138"/>
      <c r="ZG9" s="138"/>
      <c r="ZH9" s="138"/>
      <c r="ZI9" s="138"/>
      <c r="ZJ9" s="138"/>
      <c r="ZK9" s="138"/>
      <c r="ZL9" s="138"/>
      <c r="ZM9" s="138"/>
      <c r="ZN9" s="138"/>
      <c r="ZO9" s="138"/>
      <c r="ZP9" s="138"/>
      <c r="ZQ9" s="138"/>
      <c r="ZR9" s="138"/>
      <c r="ZS9" s="138"/>
      <c r="ZT9" s="138"/>
      <c r="ZU9" s="138"/>
      <c r="ZV9" s="138"/>
      <c r="ZW9" s="138"/>
      <c r="ZX9" s="138"/>
      <c r="ZY9" s="138"/>
      <c r="ZZ9" s="138"/>
      <c r="AAA9" s="138"/>
      <c r="AAB9" s="138"/>
      <c r="AAC9" s="138"/>
      <c r="AAD9" s="138"/>
      <c r="AAE9" s="138"/>
      <c r="AAF9" s="138"/>
      <c r="AAG9" s="138"/>
      <c r="AAH9" s="138"/>
      <c r="AAI9" s="138"/>
      <c r="AAJ9" s="138"/>
      <c r="AAK9" s="138"/>
      <c r="AAL9" s="138"/>
      <c r="AAM9" s="138"/>
      <c r="AAN9" s="138"/>
      <c r="AAO9" s="138"/>
      <c r="AAP9" s="138"/>
      <c r="AAQ9" s="138"/>
      <c r="AAR9" s="138"/>
      <c r="AAS9" s="138"/>
      <c r="AAT9" s="138"/>
      <c r="AAU9" s="138"/>
      <c r="AAV9" s="138"/>
      <c r="AAW9" s="138"/>
      <c r="AAX9" s="138"/>
      <c r="AAY9" s="138"/>
      <c r="AAZ9" s="138"/>
      <c r="ABA9" s="138"/>
      <c r="ABB9" s="138"/>
      <c r="ABC9" s="138"/>
      <c r="ABD9" s="138"/>
      <c r="ABE9" s="138"/>
      <c r="ABF9" s="138"/>
      <c r="ABG9" s="138"/>
      <c r="ABH9" s="138"/>
      <c r="ABI9" s="138"/>
      <c r="ABJ9" s="138"/>
      <c r="ABK9" s="138"/>
      <c r="ABL9" s="138"/>
      <c r="ABM9" s="138"/>
      <c r="ABN9" s="138"/>
      <c r="ABO9" s="138"/>
      <c r="ABP9" s="138"/>
      <c r="ABQ9" s="138"/>
      <c r="ABR9" s="138"/>
      <c r="ABS9" s="138"/>
      <c r="ABT9" s="138"/>
      <c r="ABU9" s="138"/>
      <c r="ABV9" s="138"/>
      <c r="ABW9" s="138"/>
      <c r="ABX9" s="138"/>
      <c r="ABY9" s="138"/>
      <c r="ABZ9" s="138"/>
      <c r="ACA9" s="138"/>
      <c r="ACB9" s="138"/>
      <c r="ACC9" s="138"/>
      <c r="ACD9" s="138"/>
      <c r="ACE9" s="138"/>
      <c r="ACF9" s="138"/>
      <c r="ACG9" s="138"/>
      <c r="ACH9" s="138"/>
      <c r="ACI9" s="138"/>
      <c r="ACJ9" s="138"/>
      <c r="ACK9" s="138"/>
      <c r="ACL9" s="138"/>
      <c r="ACM9" s="138"/>
      <c r="ACN9" s="138"/>
      <c r="ACO9" s="138"/>
      <c r="ACP9" s="138"/>
      <c r="ACQ9" s="138"/>
      <c r="ACR9" s="138"/>
      <c r="ACS9" s="138"/>
      <c r="ACT9" s="138"/>
      <c r="ACU9" s="138"/>
      <c r="ACV9" s="138"/>
      <c r="ACW9" s="138"/>
      <c r="ACX9" s="138"/>
      <c r="ACY9" s="138"/>
      <c r="ACZ9" s="138"/>
      <c r="ADA9" s="138"/>
      <c r="ADB9" s="138"/>
      <c r="ADC9" s="138"/>
      <c r="ADD9" s="138"/>
      <c r="ADE9" s="138"/>
      <c r="ADF9" s="138"/>
      <c r="ADG9" s="138"/>
      <c r="ADH9" s="138"/>
      <c r="ADI9" s="138"/>
      <c r="ADJ9" s="138"/>
      <c r="ADK9" s="138"/>
      <c r="ADL9" s="138"/>
      <c r="ADM9" s="138"/>
      <c r="ADN9" s="138"/>
      <c r="ADO9" s="138"/>
      <c r="ADP9" s="138"/>
      <c r="ADQ9" s="138"/>
      <c r="ADR9" s="138"/>
      <c r="ADS9" s="138"/>
      <c r="ADT9" s="138"/>
      <c r="ADU9" s="138"/>
      <c r="ADV9" s="138"/>
      <c r="ADW9" s="138"/>
      <c r="ADX9" s="138"/>
      <c r="ADY9" s="138"/>
      <c r="ADZ9" s="138"/>
      <c r="AEA9" s="138"/>
      <c r="AEB9" s="138"/>
      <c r="AEC9" s="138"/>
      <c r="AED9" s="138"/>
      <c r="AEE9" s="138"/>
      <c r="AEF9" s="138"/>
      <c r="AEG9" s="138"/>
      <c r="AEH9" s="138"/>
      <c r="AEI9" s="138"/>
      <c r="AEJ9" s="138"/>
      <c r="AEK9" s="138"/>
      <c r="AEL9" s="138"/>
      <c r="AEM9" s="138"/>
      <c r="AEN9" s="138"/>
      <c r="AEO9" s="138"/>
      <c r="AEP9" s="138"/>
      <c r="AEQ9" s="138"/>
      <c r="AER9" s="138"/>
      <c r="AES9" s="138"/>
      <c r="AET9" s="138"/>
      <c r="AEU9" s="138"/>
      <c r="AEV9" s="138"/>
      <c r="AEW9" s="138"/>
      <c r="AEX9" s="138"/>
      <c r="AEY9" s="138"/>
      <c r="AEZ9" s="138"/>
      <c r="AFA9" s="138"/>
      <c r="AFB9" s="138"/>
      <c r="AFC9" s="138"/>
      <c r="AFD9" s="138"/>
      <c r="AFE9" s="138"/>
      <c r="AFF9" s="138"/>
      <c r="AFG9" s="138"/>
      <c r="AFH9" s="138"/>
      <c r="AFI9" s="138"/>
      <c r="AFJ9" s="138"/>
      <c r="AFK9" s="138"/>
      <c r="AFL9" s="138"/>
      <c r="AFM9" s="138"/>
      <c r="AFN9" s="138"/>
      <c r="AFO9" s="138"/>
      <c r="AFP9" s="138"/>
      <c r="AFQ9" s="138"/>
      <c r="AFR9" s="138"/>
      <c r="AFS9" s="138"/>
      <c r="AFT9" s="138"/>
      <c r="AFU9" s="138"/>
      <c r="AFV9" s="138"/>
      <c r="AFW9" s="138"/>
      <c r="AFX9" s="138"/>
      <c r="AFY9" s="138"/>
      <c r="AFZ9" s="138"/>
      <c r="AGA9" s="138"/>
      <c r="AGB9" s="138"/>
      <c r="AGC9" s="138"/>
      <c r="AGD9" s="138"/>
      <c r="AGE9" s="138"/>
      <c r="AGF9" s="138"/>
      <c r="AGG9" s="138"/>
      <c r="AGH9" s="138"/>
      <c r="AGI9" s="138"/>
      <c r="AGJ9" s="138"/>
      <c r="AGK9" s="138"/>
      <c r="AGL9" s="138"/>
      <c r="AGM9" s="138"/>
      <c r="AGN9" s="138"/>
      <c r="AGO9" s="138"/>
      <c r="AGP9" s="138"/>
      <c r="AGQ9" s="138"/>
      <c r="AGR9" s="138"/>
      <c r="AGS9" s="138"/>
      <c r="AGT9" s="138"/>
      <c r="AGU9" s="138"/>
      <c r="AGV9" s="138"/>
      <c r="AGW9" s="138"/>
      <c r="AGX9" s="138"/>
      <c r="AGY9" s="138"/>
      <c r="AGZ9" s="138"/>
      <c r="AHA9" s="138"/>
      <c r="AHB9" s="138"/>
      <c r="AHC9" s="138"/>
      <c r="AHD9" s="138"/>
      <c r="AHE9" s="138"/>
      <c r="AHF9" s="138"/>
      <c r="AHG9" s="138"/>
      <c r="AHH9" s="138"/>
      <c r="AHI9" s="138"/>
      <c r="AHJ9" s="138"/>
      <c r="AHK9" s="138"/>
      <c r="AHL9" s="138"/>
      <c r="AHM9" s="138"/>
      <c r="AHN9" s="138"/>
      <c r="AHO9" s="138"/>
      <c r="AHP9" s="138"/>
      <c r="AHQ9" s="138"/>
      <c r="AHR9" s="138"/>
      <c r="AHS9" s="138"/>
      <c r="AHT9" s="138"/>
      <c r="AHU9" s="138"/>
      <c r="AHV9" s="138"/>
      <c r="AHW9" s="138"/>
      <c r="AHX9" s="138"/>
      <c r="AHY9" s="138"/>
      <c r="AHZ9" s="138"/>
      <c r="AIA9" s="138"/>
      <c r="AIB9" s="138"/>
      <c r="AIC9" s="138"/>
      <c r="AID9" s="138"/>
      <c r="AIE9" s="138"/>
      <c r="AIF9" s="138"/>
      <c r="AIG9" s="138"/>
      <c r="AIH9" s="138"/>
      <c r="AII9" s="138"/>
      <c r="AIJ9" s="138"/>
      <c r="AIK9" s="138"/>
      <c r="AIL9" s="138"/>
      <c r="AIM9" s="138"/>
      <c r="AIN9" s="138"/>
      <c r="AIO9" s="138"/>
      <c r="AIP9" s="138"/>
      <c r="AIQ9" s="138"/>
      <c r="AIR9" s="138"/>
      <c r="AIS9" s="138"/>
      <c r="AIT9" s="138"/>
      <c r="AIU9" s="138"/>
      <c r="AIV9" s="138"/>
      <c r="AIW9" s="138"/>
      <c r="AIX9" s="138"/>
      <c r="AIY9" s="138"/>
      <c r="AIZ9" s="138"/>
      <c r="AJA9" s="138"/>
      <c r="AJB9" s="138"/>
      <c r="AJC9" s="138"/>
    </row>
    <row r="10" spans="1:939" s="136" customFormat="1" x14ac:dyDescent="0.25">
      <c r="A10" s="137">
        <v>1</v>
      </c>
      <c r="B10" s="139" t="s">
        <v>591</v>
      </c>
      <c r="C10" s="133"/>
      <c r="D10" s="171">
        <f>SUM(D12:D527)</f>
        <v>25390.580600000001</v>
      </c>
      <c r="E10" s="171">
        <f>SUM(E12:E527)</f>
        <v>34750</v>
      </c>
      <c r="F10" s="140">
        <f>SUM(F12:F527)</f>
        <v>23499</v>
      </c>
      <c r="G10" s="140">
        <f>SUM(G12:G527)</f>
        <v>2092</v>
      </c>
      <c r="H10" s="140">
        <f>SUM(H12:H527)</f>
        <v>28029</v>
      </c>
      <c r="I10" s="140">
        <f>SUM(I12:I527)</f>
        <v>60490</v>
      </c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8"/>
      <c r="BM10" s="138"/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  <c r="BX10" s="138"/>
      <c r="BY10" s="138"/>
      <c r="BZ10" s="138"/>
      <c r="CA10" s="138"/>
      <c r="CB10" s="138"/>
      <c r="CC10" s="138"/>
      <c r="CD10" s="138"/>
      <c r="CE10" s="138"/>
      <c r="CF10" s="138"/>
      <c r="CG10" s="138"/>
      <c r="CH10" s="138"/>
      <c r="CI10" s="138"/>
      <c r="CJ10" s="138"/>
      <c r="CK10" s="138"/>
      <c r="CL10" s="138"/>
      <c r="CM10" s="138"/>
      <c r="CN10" s="138"/>
      <c r="CO10" s="138"/>
      <c r="CP10" s="138"/>
      <c r="CQ10" s="138"/>
      <c r="CR10" s="138"/>
      <c r="CS10" s="138"/>
      <c r="CT10" s="138"/>
      <c r="CU10" s="138"/>
      <c r="CV10" s="138"/>
      <c r="CW10" s="138"/>
      <c r="CX10" s="138"/>
      <c r="CY10" s="138"/>
      <c r="CZ10" s="138"/>
      <c r="DA10" s="138"/>
      <c r="DB10" s="138"/>
      <c r="DC10" s="138"/>
      <c r="DD10" s="138"/>
      <c r="DE10" s="138"/>
      <c r="DF10" s="138"/>
      <c r="DG10" s="138"/>
      <c r="DH10" s="138"/>
      <c r="DI10" s="138"/>
      <c r="DJ10" s="138"/>
      <c r="DK10" s="138"/>
      <c r="DL10" s="138"/>
      <c r="DM10" s="138"/>
      <c r="DN10" s="138"/>
      <c r="DO10" s="138"/>
      <c r="DP10" s="138"/>
      <c r="DQ10" s="138"/>
      <c r="DR10" s="138"/>
      <c r="DS10" s="138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8"/>
      <c r="FG10" s="138"/>
      <c r="FH10" s="138"/>
      <c r="FI10" s="138"/>
      <c r="FJ10" s="138"/>
      <c r="FK10" s="138"/>
      <c r="FL10" s="138"/>
      <c r="FM10" s="138"/>
      <c r="FN10" s="138"/>
      <c r="FO10" s="138"/>
      <c r="FP10" s="138"/>
      <c r="FQ10" s="138"/>
      <c r="FR10" s="138"/>
      <c r="FS10" s="138"/>
      <c r="FT10" s="138"/>
      <c r="FU10" s="138"/>
      <c r="FV10" s="138"/>
      <c r="FW10" s="138"/>
      <c r="FX10" s="138"/>
      <c r="FY10" s="138"/>
      <c r="FZ10" s="138"/>
      <c r="GA10" s="138"/>
      <c r="GB10" s="138"/>
      <c r="GC10" s="138"/>
      <c r="GD10" s="138"/>
      <c r="GE10" s="138"/>
      <c r="GF10" s="138"/>
      <c r="GG10" s="138"/>
      <c r="GH10" s="138"/>
      <c r="GI10" s="138"/>
      <c r="GJ10" s="138"/>
      <c r="GK10" s="138"/>
      <c r="GL10" s="138"/>
      <c r="GM10" s="138"/>
      <c r="GN10" s="138"/>
      <c r="GO10" s="138"/>
      <c r="GP10" s="138"/>
      <c r="GQ10" s="138"/>
      <c r="GR10" s="138"/>
      <c r="GS10" s="138"/>
      <c r="GT10" s="138"/>
      <c r="GU10" s="138"/>
      <c r="GV10" s="138"/>
      <c r="GW10" s="138"/>
      <c r="GX10" s="138"/>
      <c r="GY10" s="138"/>
      <c r="GZ10" s="138"/>
      <c r="HA10" s="138"/>
      <c r="HB10" s="138"/>
      <c r="HC10" s="138"/>
      <c r="HD10" s="138"/>
      <c r="HE10" s="138"/>
      <c r="HF10" s="138"/>
      <c r="HG10" s="138"/>
      <c r="HH10" s="138"/>
      <c r="HI10" s="138"/>
      <c r="HJ10" s="138"/>
      <c r="HK10" s="138"/>
      <c r="HL10" s="138"/>
      <c r="HM10" s="138"/>
      <c r="HN10" s="138"/>
      <c r="HO10" s="138"/>
      <c r="HP10" s="138"/>
      <c r="HQ10" s="138"/>
      <c r="HR10" s="138"/>
      <c r="HS10" s="138"/>
      <c r="HT10" s="138"/>
      <c r="HU10" s="138"/>
      <c r="HV10" s="138"/>
      <c r="HW10" s="138"/>
      <c r="HX10" s="138"/>
      <c r="HY10" s="138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  <c r="IU10" s="138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  <c r="JF10" s="138"/>
      <c r="JG10" s="138"/>
      <c r="JH10" s="138"/>
      <c r="JI10" s="138"/>
      <c r="JJ10" s="138"/>
      <c r="JK10" s="138"/>
      <c r="JL10" s="138"/>
      <c r="JM10" s="138"/>
      <c r="JN10" s="138"/>
      <c r="JO10" s="138"/>
      <c r="JP10" s="138"/>
      <c r="JQ10" s="138"/>
      <c r="JR10" s="138"/>
      <c r="JS10" s="138"/>
      <c r="JT10" s="138"/>
      <c r="JU10" s="138"/>
      <c r="JV10" s="138"/>
      <c r="JW10" s="138"/>
      <c r="JX10" s="138"/>
      <c r="JY10" s="138"/>
      <c r="JZ10" s="138"/>
      <c r="KA10" s="138"/>
      <c r="KB10" s="138"/>
      <c r="KC10" s="138"/>
      <c r="KD10" s="138"/>
      <c r="KE10" s="138"/>
      <c r="KF10" s="138"/>
      <c r="KG10" s="138"/>
      <c r="KH10" s="138"/>
      <c r="KI10" s="138"/>
      <c r="KJ10" s="138"/>
      <c r="KK10" s="138"/>
      <c r="KL10" s="138"/>
      <c r="KM10" s="138"/>
      <c r="KN10" s="138"/>
      <c r="KO10" s="138"/>
      <c r="KP10" s="138"/>
      <c r="KQ10" s="138"/>
      <c r="KR10" s="138"/>
      <c r="KS10" s="138"/>
      <c r="KT10" s="138"/>
      <c r="KU10" s="138"/>
      <c r="KV10" s="138"/>
      <c r="KW10" s="138"/>
      <c r="KX10" s="138"/>
      <c r="KY10" s="138"/>
      <c r="KZ10" s="138"/>
      <c r="LA10" s="138"/>
      <c r="LB10" s="138"/>
      <c r="LC10" s="138"/>
      <c r="LD10" s="138"/>
      <c r="LE10" s="138"/>
      <c r="LF10" s="138"/>
      <c r="LG10" s="138"/>
      <c r="LH10" s="138"/>
      <c r="LI10" s="138"/>
      <c r="LJ10" s="138"/>
      <c r="LK10" s="138"/>
      <c r="LL10" s="138"/>
      <c r="LM10" s="138"/>
      <c r="LN10" s="138"/>
      <c r="LO10" s="138"/>
      <c r="LP10" s="138"/>
      <c r="LQ10" s="138"/>
      <c r="LR10" s="138"/>
      <c r="LS10" s="138"/>
      <c r="LT10" s="138"/>
      <c r="LU10" s="138"/>
      <c r="LV10" s="138"/>
      <c r="LW10" s="138"/>
      <c r="LX10" s="138"/>
      <c r="LY10" s="138"/>
      <c r="LZ10" s="138"/>
      <c r="MA10" s="138"/>
      <c r="MB10" s="138"/>
      <c r="MC10" s="138"/>
      <c r="MD10" s="138"/>
      <c r="ME10" s="138"/>
      <c r="MF10" s="138"/>
      <c r="MG10" s="138"/>
      <c r="MH10" s="138"/>
      <c r="MI10" s="138"/>
      <c r="MJ10" s="138"/>
      <c r="MK10" s="138"/>
      <c r="ML10" s="138"/>
      <c r="MM10" s="138"/>
      <c r="MN10" s="138"/>
      <c r="MO10" s="138"/>
      <c r="MP10" s="138"/>
      <c r="MQ10" s="138"/>
      <c r="MR10" s="138"/>
      <c r="MS10" s="138"/>
      <c r="MT10" s="138"/>
      <c r="MU10" s="138"/>
      <c r="MV10" s="138"/>
      <c r="MW10" s="138"/>
      <c r="MX10" s="138"/>
      <c r="MY10" s="138"/>
      <c r="MZ10" s="138"/>
      <c r="NA10" s="138"/>
      <c r="NB10" s="138"/>
      <c r="NC10" s="138"/>
      <c r="ND10" s="138"/>
      <c r="NE10" s="138"/>
      <c r="NF10" s="138"/>
      <c r="NG10" s="138"/>
      <c r="NH10" s="138"/>
      <c r="NI10" s="138"/>
      <c r="NJ10" s="138"/>
      <c r="NK10" s="138"/>
      <c r="NL10" s="138"/>
      <c r="NM10" s="138"/>
      <c r="NN10" s="138"/>
      <c r="NO10" s="138"/>
      <c r="NP10" s="138"/>
      <c r="NQ10" s="138"/>
      <c r="NR10" s="138"/>
      <c r="NS10" s="138"/>
      <c r="NT10" s="138"/>
      <c r="NU10" s="138"/>
      <c r="NV10" s="138"/>
      <c r="NW10" s="138"/>
      <c r="NX10" s="138"/>
      <c r="NY10" s="138"/>
      <c r="NZ10" s="138"/>
      <c r="OA10" s="138"/>
      <c r="OB10" s="138"/>
      <c r="OC10" s="138"/>
      <c r="OD10" s="138"/>
      <c r="OE10" s="138"/>
      <c r="OF10" s="138"/>
      <c r="OG10" s="138"/>
      <c r="OH10" s="138"/>
      <c r="OI10" s="138"/>
      <c r="OJ10" s="138"/>
      <c r="OK10" s="138"/>
      <c r="OL10" s="138"/>
      <c r="OM10" s="138"/>
      <c r="ON10" s="138"/>
      <c r="OO10" s="138"/>
      <c r="OP10" s="138"/>
      <c r="OQ10" s="138"/>
      <c r="OR10" s="138"/>
      <c r="OS10" s="138"/>
      <c r="OT10" s="138"/>
      <c r="OU10" s="138"/>
      <c r="OV10" s="138"/>
      <c r="OW10" s="138"/>
      <c r="OX10" s="138"/>
      <c r="OY10" s="138"/>
      <c r="OZ10" s="138"/>
      <c r="PA10" s="138"/>
      <c r="PB10" s="138"/>
      <c r="PC10" s="138"/>
      <c r="PD10" s="138"/>
      <c r="PE10" s="138"/>
      <c r="PF10" s="138"/>
      <c r="PG10" s="138"/>
      <c r="PH10" s="138"/>
      <c r="PI10" s="138"/>
      <c r="PJ10" s="138"/>
      <c r="PK10" s="138"/>
      <c r="PL10" s="138"/>
      <c r="PM10" s="138"/>
      <c r="PN10" s="138"/>
      <c r="PO10" s="138"/>
      <c r="PP10" s="138"/>
      <c r="PQ10" s="138"/>
      <c r="PR10" s="138"/>
      <c r="PS10" s="138"/>
      <c r="PT10" s="138"/>
      <c r="PU10" s="138"/>
      <c r="PV10" s="138"/>
      <c r="PW10" s="138"/>
      <c r="PX10" s="138"/>
      <c r="PY10" s="138"/>
      <c r="PZ10" s="138"/>
      <c r="QA10" s="138"/>
      <c r="QB10" s="138"/>
      <c r="QC10" s="138"/>
      <c r="QD10" s="138"/>
      <c r="QE10" s="138"/>
      <c r="QF10" s="138"/>
      <c r="QG10" s="138"/>
      <c r="QH10" s="138"/>
      <c r="QI10" s="138"/>
      <c r="QJ10" s="138"/>
      <c r="QK10" s="138"/>
      <c r="QL10" s="138"/>
      <c r="QM10" s="138"/>
      <c r="QN10" s="138"/>
      <c r="QO10" s="138"/>
      <c r="QP10" s="138"/>
      <c r="QQ10" s="138"/>
      <c r="QR10" s="138"/>
      <c r="QS10" s="138"/>
      <c r="QT10" s="138"/>
      <c r="QU10" s="138"/>
      <c r="QV10" s="138"/>
      <c r="QW10" s="138"/>
      <c r="QX10" s="138"/>
      <c r="QY10" s="138"/>
      <c r="QZ10" s="138"/>
      <c r="RA10" s="138"/>
      <c r="RB10" s="138"/>
      <c r="RC10" s="138"/>
      <c r="RD10" s="138"/>
      <c r="RE10" s="138"/>
      <c r="RF10" s="138"/>
      <c r="RG10" s="138"/>
      <c r="RH10" s="138"/>
      <c r="RI10" s="138"/>
      <c r="RJ10" s="138"/>
      <c r="RK10" s="138"/>
      <c r="RL10" s="138"/>
      <c r="RM10" s="138"/>
      <c r="RN10" s="138"/>
      <c r="RO10" s="138"/>
      <c r="RP10" s="138"/>
      <c r="RQ10" s="138"/>
      <c r="RR10" s="138"/>
      <c r="RS10" s="138"/>
      <c r="RT10" s="138"/>
      <c r="RU10" s="138"/>
      <c r="RV10" s="138"/>
      <c r="RW10" s="138"/>
      <c r="RX10" s="138"/>
      <c r="RY10" s="138"/>
      <c r="RZ10" s="138"/>
      <c r="SA10" s="138"/>
      <c r="SB10" s="138"/>
      <c r="SC10" s="138"/>
      <c r="SD10" s="138"/>
      <c r="SE10" s="138"/>
      <c r="SF10" s="138"/>
      <c r="SG10" s="138"/>
      <c r="SH10" s="138"/>
      <c r="SI10" s="138"/>
      <c r="SJ10" s="138"/>
      <c r="SK10" s="138"/>
      <c r="SL10" s="138"/>
      <c r="SM10" s="138"/>
      <c r="SN10" s="138"/>
      <c r="SO10" s="138"/>
      <c r="SP10" s="138"/>
      <c r="SQ10" s="138"/>
      <c r="SR10" s="138"/>
      <c r="SS10" s="138"/>
      <c r="ST10" s="138"/>
      <c r="SU10" s="138"/>
      <c r="SV10" s="138"/>
      <c r="SW10" s="138"/>
      <c r="SX10" s="138"/>
      <c r="SY10" s="138"/>
      <c r="SZ10" s="138"/>
      <c r="TA10" s="138"/>
      <c r="TB10" s="138"/>
      <c r="TC10" s="138"/>
      <c r="TD10" s="138"/>
      <c r="TE10" s="138"/>
      <c r="TF10" s="138"/>
      <c r="TG10" s="138"/>
      <c r="TH10" s="138"/>
      <c r="TI10" s="138"/>
      <c r="TJ10" s="138"/>
      <c r="TK10" s="138"/>
      <c r="TL10" s="138"/>
      <c r="TM10" s="138"/>
      <c r="TN10" s="138"/>
      <c r="TO10" s="138"/>
      <c r="TP10" s="138"/>
      <c r="TQ10" s="138"/>
      <c r="TR10" s="138"/>
      <c r="TS10" s="138"/>
      <c r="TT10" s="138"/>
      <c r="TU10" s="138"/>
      <c r="TV10" s="138"/>
      <c r="TW10" s="138"/>
      <c r="TX10" s="138"/>
      <c r="TY10" s="138"/>
      <c r="TZ10" s="138"/>
      <c r="UA10" s="138"/>
      <c r="UB10" s="138"/>
      <c r="UC10" s="138"/>
      <c r="UD10" s="138"/>
      <c r="UE10" s="138"/>
      <c r="UF10" s="138"/>
      <c r="UG10" s="138"/>
      <c r="UH10" s="138"/>
      <c r="UI10" s="138"/>
      <c r="UJ10" s="138"/>
      <c r="UK10" s="138"/>
      <c r="UL10" s="138"/>
      <c r="UM10" s="138"/>
      <c r="UN10" s="138"/>
      <c r="UO10" s="138"/>
      <c r="UP10" s="138"/>
      <c r="UQ10" s="138"/>
      <c r="UR10" s="138"/>
      <c r="US10" s="138"/>
      <c r="UT10" s="138"/>
      <c r="UU10" s="138"/>
      <c r="UV10" s="138"/>
      <c r="UW10" s="138"/>
      <c r="UX10" s="138"/>
      <c r="UY10" s="138"/>
      <c r="UZ10" s="138"/>
      <c r="VA10" s="138"/>
      <c r="VB10" s="138"/>
      <c r="VC10" s="138"/>
      <c r="VD10" s="138"/>
      <c r="VE10" s="138"/>
      <c r="VF10" s="138"/>
      <c r="VG10" s="138"/>
      <c r="VH10" s="138"/>
      <c r="VI10" s="138"/>
      <c r="VJ10" s="138"/>
      <c r="VK10" s="138"/>
      <c r="VL10" s="138"/>
      <c r="VM10" s="138"/>
      <c r="VN10" s="138"/>
      <c r="VO10" s="138"/>
      <c r="VP10" s="138"/>
      <c r="VQ10" s="138"/>
      <c r="VR10" s="138"/>
      <c r="VS10" s="138"/>
      <c r="VT10" s="138"/>
      <c r="VU10" s="138"/>
      <c r="VV10" s="138"/>
      <c r="VW10" s="138"/>
      <c r="VX10" s="138"/>
      <c r="VY10" s="138"/>
      <c r="VZ10" s="138"/>
      <c r="WA10" s="138"/>
      <c r="WB10" s="138"/>
      <c r="WC10" s="138"/>
      <c r="WD10" s="138"/>
      <c r="WE10" s="138"/>
      <c r="WF10" s="138"/>
      <c r="WG10" s="138"/>
      <c r="WH10" s="138"/>
      <c r="WI10" s="138"/>
      <c r="WJ10" s="138"/>
      <c r="WK10" s="138"/>
      <c r="WL10" s="138"/>
      <c r="WM10" s="138"/>
      <c r="WN10" s="138"/>
      <c r="WO10" s="138"/>
      <c r="WP10" s="138"/>
      <c r="WQ10" s="138"/>
      <c r="WR10" s="138"/>
      <c r="WS10" s="138"/>
      <c r="WT10" s="138"/>
      <c r="WU10" s="138"/>
      <c r="WV10" s="138"/>
      <c r="WW10" s="138"/>
      <c r="WX10" s="138"/>
      <c r="WY10" s="138"/>
      <c r="WZ10" s="138"/>
      <c r="XA10" s="138"/>
      <c r="XB10" s="138"/>
      <c r="XC10" s="138"/>
      <c r="XD10" s="138"/>
      <c r="XE10" s="138"/>
      <c r="XF10" s="138"/>
      <c r="XG10" s="138"/>
      <c r="XH10" s="138"/>
      <c r="XI10" s="138"/>
      <c r="XJ10" s="138"/>
      <c r="XK10" s="138"/>
      <c r="XL10" s="138"/>
      <c r="XM10" s="138"/>
      <c r="XN10" s="138"/>
      <c r="XO10" s="138"/>
      <c r="XP10" s="138"/>
      <c r="XQ10" s="138"/>
      <c r="XR10" s="138"/>
      <c r="XS10" s="138"/>
      <c r="XT10" s="138"/>
      <c r="XU10" s="138"/>
      <c r="XV10" s="138"/>
      <c r="XW10" s="138"/>
      <c r="XX10" s="138"/>
      <c r="XY10" s="138"/>
      <c r="XZ10" s="138"/>
      <c r="YA10" s="138"/>
      <c r="YB10" s="138"/>
      <c r="YC10" s="138"/>
      <c r="YD10" s="138"/>
      <c r="YE10" s="138"/>
      <c r="YF10" s="138"/>
      <c r="YG10" s="138"/>
      <c r="YH10" s="138"/>
      <c r="YI10" s="138"/>
      <c r="YJ10" s="138"/>
      <c r="YK10" s="138"/>
      <c r="YL10" s="138"/>
      <c r="YM10" s="138"/>
      <c r="YN10" s="138"/>
      <c r="YO10" s="138"/>
      <c r="YP10" s="138"/>
      <c r="YQ10" s="138"/>
      <c r="YR10" s="138"/>
      <c r="YS10" s="138"/>
      <c r="YT10" s="138"/>
      <c r="YU10" s="138"/>
      <c r="YV10" s="138"/>
      <c r="YW10" s="138"/>
      <c r="YX10" s="138"/>
      <c r="YY10" s="138"/>
      <c r="YZ10" s="138"/>
      <c r="ZA10" s="138"/>
      <c r="ZB10" s="138"/>
      <c r="ZC10" s="138"/>
      <c r="ZD10" s="138"/>
      <c r="ZE10" s="138"/>
      <c r="ZF10" s="138"/>
      <c r="ZG10" s="138"/>
      <c r="ZH10" s="138"/>
      <c r="ZI10" s="138"/>
      <c r="ZJ10" s="138"/>
      <c r="ZK10" s="138"/>
      <c r="ZL10" s="138"/>
      <c r="ZM10" s="138"/>
      <c r="ZN10" s="138"/>
      <c r="ZO10" s="138"/>
      <c r="ZP10" s="138"/>
      <c r="ZQ10" s="138"/>
      <c r="ZR10" s="138"/>
      <c r="ZS10" s="138"/>
      <c r="ZT10" s="138"/>
      <c r="ZU10" s="138"/>
      <c r="ZV10" s="138"/>
      <c r="ZW10" s="138"/>
      <c r="ZX10" s="138"/>
      <c r="ZY10" s="138"/>
      <c r="ZZ10" s="138"/>
      <c r="AAA10" s="138"/>
      <c r="AAB10" s="138"/>
      <c r="AAC10" s="138"/>
      <c r="AAD10" s="138"/>
      <c r="AAE10" s="138"/>
      <c r="AAF10" s="138"/>
      <c r="AAG10" s="138"/>
      <c r="AAH10" s="138"/>
      <c r="AAI10" s="138"/>
      <c r="AAJ10" s="138"/>
      <c r="AAK10" s="138"/>
      <c r="AAL10" s="138"/>
      <c r="AAM10" s="138"/>
      <c r="AAN10" s="138"/>
      <c r="AAO10" s="138"/>
      <c r="AAP10" s="138"/>
      <c r="AAQ10" s="138"/>
      <c r="AAR10" s="138"/>
      <c r="AAS10" s="138"/>
      <c r="AAT10" s="138"/>
      <c r="AAU10" s="138"/>
      <c r="AAV10" s="138"/>
      <c r="AAW10" s="138"/>
      <c r="AAX10" s="138"/>
      <c r="AAY10" s="138"/>
      <c r="AAZ10" s="138"/>
      <c r="ABA10" s="138"/>
      <c r="ABB10" s="138"/>
      <c r="ABC10" s="138"/>
      <c r="ABD10" s="138"/>
      <c r="ABE10" s="138"/>
      <c r="ABF10" s="138"/>
      <c r="ABG10" s="138"/>
      <c r="ABH10" s="138"/>
      <c r="ABI10" s="138"/>
      <c r="ABJ10" s="138"/>
      <c r="ABK10" s="138"/>
      <c r="ABL10" s="138"/>
      <c r="ABM10" s="138"/>
      <c r="ABN10" s="138"/>
      <c r="ABO10" s="138"/>
      <c r="ABP10" s="138"/>
      <c r="ABQ10" s="138"/>
      <c r="ABR10" s="138"/>
      <c r="ABS10" s="138"/>
      <c r="ABT10" s="138"/>
      <c r="ABU10" s="138"/>
      <c r="ABV10" s="138"/>
      <c r="ABW10" s="138"/>
      <c r="ABX10" s="138"/>
      <c r="ABY10" s="138"/>
      <c r="ABZ10" s="138"/>
      <c r="ACA10" s="138"/>
      <c r="ACB10" s="138"/>
      <c r="ACC10" s="138"/>
      <c r="ACD10" s="138"/>
      <c r="ACE10" s="138"/>
      <c r="ACF10" s="138"/>
      <c r="ACG10" s="138"/>
      <c r="ACH10" s="138"/>
      <c r="ACI10" s="138"/>
      <c r="ACJ10" s="138"/>
      <c r="ACK10" s="138"/>
      <c r="ACL10" s="138"/>
      <c r="ACM10" s="138"/>
      <c r="ACN10" s="138"/>
      <c r="ACO10" s="138"/>
      <c r="ACP10" s="138"/>
      <c r="ACQ10" s="138"/>
      <c r="ACR10" s="138"/>
      <c r="ACS10" s="138"/>
      <c r="ACT10" s="138"/>
      <c r="ACU10" s="138"/>
      <c r="ACV10" s="138"/>
      <c r="ACW10" s="138"/>
      <c r="ACX10" s="138"/>
      <c r="ACY10" s="138"/>
      <c r="ACZ10" s="138"/>
      <c r="ADA10" s="138"/>
      <c r="ADB10" s="138"/>
      <c r="ADC10" s="138"/>
      <c r="ADD10" s="138"/>
      <c r="ADE10" s="138"/>
      <c r="ADF10" s="138"/>
      <c r="ADG10" s="138"/>
      <c r="ADH10" s="138"/>
      <c r="ADI10" s="138"/>
      <c r="ADJ10" s="138"/>
      <c r="ADK10" s="138"/>
      <c r="ADL10" s="138"/>
      <c r="ADM10" s="138"/>
      <c r="ADN10" s="138"/>
      <c r="ADO10" s="138"/>
      <c r="ADP10" s="138"/>
      <c r="ADQ10" s="138"/>
      <c r="ADR10" s="138"/>
      <c r="ADS10" s="138"/>
      <c r="ADT10" s="138"/>
      <c r="ADU10" s="138"/>
      <c r="ADV10" s="138"/>
      <c r="ADW10" s="138"/>
      <c r="ADX10" s="138"/>
      <c r="ADY10" s="138"/>
      <c r="ADZ10" s="138"/>
      <c r="AEA10" s="138"/>
      <c r="AEB10" s="138"/>
      <c r="AEC10" s="138"/>
      <c r="AED10" s="138"/>
      <c r="AEE10" s="138"/>
      <c r="AEF10" s="138"/>
      <c r="AEG10" s="138"/>
      <c r="AEH10" s="138"/>
      <c r="AEI10" s="138"/>
      <c r="AEJ10" s="138"/>
      <c r="AEK10" s="138"/>
      <c r="AEL10" s="138"/>
      <c r="AEM10" s="138"/>
      <c r="AEN10" s="138"/>
      <c r="AEO10" s="138"/>
      <c r="AEP10" s="138"/>
      <c r="AEQ10" s="138"/>
      <c r="AER10" s="138"/>
      <c r="AES10" s="138"/>
      <c r="AET10" s="138"/>
      <c r="AEU10" s="138"/>
      <c r="AEV10" s="138"/>
      <c r="AEW10" s="138"/>
      <c r="AEX10" s="138"/>
      <c r="AEY10" s="138"/>
      <c r="AEZ10" s="138"/>
      <c r="AFA10" s="138"/>
      <c r="AFB10" s="138"/>
      <c r="AFC10" s="138"/>
      <c r="AFD10" s="138"/>
      <c r="AFE10" s="138"/>
      <c r="AFF10" s="138"/>
      <c r="AFG10" s="138"/>
      <c r="AFH10" s="138"/>
      <c r="AFI10" s="138"/>
      <c r="AFJ10" s="138"/>
      <c r="AFK10" s="138"/>
      <c r="AFL10" s="138"/>
      <c r="AFM10" s="138"/>
      <c r="AFN10" s="138"/>
      <c r="AFO10" s="138"/>
      <c r="AFP10" s="138"/>
      <c r="AFQ10" s="138"/>
      <c r="AFR10" s="138"/>
      <c r="AFS10" s="138"/>
      <c r="AFT10" s="138"/>
      <c r="AFU10" s="138"/>
      <c r="AFV10" s="138"/>
      <c r="AFW10" s="138"/>
      <c r="AFX10" s="138"/>
      <c r="AFY10" s="138"/>
      <c r="AFZ10" s="138"/>
      <c r="AGA10" s="138"/>
      <c r="AGB10" s="138"/>
      <c r="AGC10" s="138"/>
      <c r="AGD10" s="138"/>
      <c r="AGE10" s="138"/>
      <c r="AGF10" s="138"/>
      <c r="AGG10" s="138"/>
      <c r="AGH10" s="138"/>
      <c r="AGI10" s="138"/>
      <c r="AGJ10" s="138"/>
      <c r="AGK10" s="138"/>
      <c r="AGL10" s="138"/>
      <c r="AGM10" s="138"/>
      <c r="AGN10" s="138"/>
      <c r="AGO10" s="138"/>
      <c r="AGP10" s="138"/>
      <c r="AGQ10" s="138"/>
      <c r="AGR10" s="138"/>
      <c r="AGS10" s="138"/>
      <c r="AGT10" s="138"/>
      <c r="AGU10" s="138"/>
      <c r="AGV10" s="138"/>
      <c r="AGW10" s="138"/>
      <c r="AGX10" s="138"/>
      <c r="AGY10" s="138"/>
      <c r="AGZ10" s="138"/>
      <c r="AHA10" s="138"/>
      <c r="AHB10" s="138"/>
      <c r="AHC10" s="138"/>
      <c r="AHD10" s="138"/>
      <c r="AHE10" s="138"/>
      <c r="AHF10" s="138"/>
      <c r="AHG10" s="138"/>
      <c r="AHH10" s="138"/>
      <c r="AHI10" s="138"/>
      <c r="AHJ10" s="138"/>
      <c r="AHK10" s="138"/>
      <c r="AHL10" s="138"/>
      <c r="AHM10" s="138"/>
      <c r="AHN10" s="138"/>
      <c r="AHO10" s="138"/>
      <c r="AHP10" s="138"/>
      <c r="AHQ10" s="138"/>
      <c r="AHR10" s="138"/>
      <c r="AHS10" s="138"/>
      <c r="AHT10" s="138"/>
      <c r="AHU10" s="138"/>
      <c r="AHV10" s="138"/>
      <c r="AHW10" s="138"/>
      <c r="AHX10" s="138"/>
      <c r="AHY10" s="138"/>
      <c r="AHZ10" s="138"/>
      <c r="AIA10" s="138"/>
      <c r="AIB10" s="138"/>
      <c r="AIC10" s="138"/>
      <c r="AID10" s="138"/>
      <c r="AIE10" s="138"/>
      <c r="AIF10" s="138"/>
      <c r="AIG10" s="138"/>
      <c r="AIH10" s="138"/>
      <c r="AII10" s="138"/>
      <c r="AIJ10" s="138"/>
      <c r="AIK10" s="138"/>
      <c r="AIL10" s="138"/>
      <c r="AIM10" s="138"/>
      <c r="AIN10" s="138"/>
      <c r="AIO10" s="138"/>
      <c r="AIP10" s="138"/>
      <c r="AIQ10" s="138"/>
      <c r="AIR10" s="138"/>
      <c r="AIS10" s="138"/>
      <c r="AIT10" s="138"/>
      <c r="AIU10" s="138"/>
      <c r="AIV10" s="138"/>
      <c r="AIW10" s="138"/>
      <c r="AIX10" s="138"/>
      <c r="AIY10" s="138"/>
      <c r="AIZ10" s="138"/>
      <c r="AJA10" s="138"/>
      <c r="AJB10" s="138"/>
      <c r="AJC10" s="138"/>
    </row>
    <row r="11" spans="1:939" x14ac:dyDescent="0.25">
      <c r="A11" s="141">
        <v>2</v>
      </c>
      <c r="B11" s="149" t="s">
        <v>752</v>
      </c>
      <c r="C11" s="142">
        <v>887</v>
      </c>
      <c r="D11" s="43"/>
      <c r="E11" s="43"/>
      <c r="F11" s="143"/>
      <c r="G11" s="143"/>
      <c r="H11" s="143"/>
      <c r="I11" s="143"/>
    </row>
    <row r="12" spans="1:939" x14ac:dyDescent="0.25">
      <c r="A12" s="49">
        <v>3</v>
      </c>
      <c r="B12" s="150" t="s">
        <v>753</v>
      </c>
      <c r="C12" s="42">
        <v>92.6</v>
      </c>
      <c r="D12" s="172">
        <v>411</v>
      </c>
      <c r="E12" s="172">
        <v>1618</v>
      </c>
      <c r="F12" s="159">
        <v>28</v>
      </c>
      <c r="G12" s="159">
        <v>0</v>
      </c>
      <c r="H12" s="159">
        <v>140</v>
      </c>
      <c r="I12" s="159">
        <v>152</v>
      </c>
    </row>
    <row r="13" spans="1:939" x14ac:dyDescent="0.25">
      <c r="A13" s="49">
        <v>4</v>
      </c>
      <c r="B13" s="150" t="s">
        <v>754</v>
      </c>
      <c r="C13" s="42">
        <v>42.41</v>
      </c>
      <c r="D13" s="172">
        <v>49</v>
      </c>
      <c r="E13" s="172">
        <v>157</v>
      </c>
      <c r="F13" s="160"/>
      <c r="G13" s="160"/>
      <c r="H13" s="160"/>
      <c r="I13" s="160"/>
    </row>
    <row r="14" spans="1:939" x14ac:dyDescent="0.25">
      <c r="A14" s="49">
        <v>5</v>
      </c>
      <c r="B14" s="149" t="s">
        <v>755</v>
      </c>
      <c r="C14" s="42">
        <v>85.79</v>
      </c>
      <c r="D14" s="172"/>
      <c r="E14" s="172"/>
      <c r="F14" s="161"/>
      <c r="G14" s="161"/>
      <c r="H14" s="161"/>
      <c r="I14" s="161"/>
    </row>
    <row r="15" spans="1:939" x14ac:dyDescent="0.25">
      <c r="A15" s="49">
        <v>6</v>
      </c>
      <c r="B15" s="150" t="s">
        <v>756</v>
      </c>
      <c r="C15" s="42">
        <v>385.34</v>
      </c>
      <c r="D15" s="172">
        <v>8</v>
      </c>
      <c r="E15" s="172">
        <v>0</v>
      </c>
      <c r="F15" s="144">
        <v>558</v>
      </c>
      <c r="G15" s="144">
        <v>94</v>
      </c>
      <c r="H15" s="144">
        <v>812</v>
      </c>
      <c r="I15" s="144">
        <v>3365</v>
      </c>
    </row>
    <row r="16" spans="1:939" x14ac:dyDescent="0.25">
      <c r="A16" s="49">
        <v>7</v>
      </c>
      <c r="B16" s="149" t="s">
        <v>757</v>
      </c>
      <c r="C16" s="42">
        <v>125.09</v>
      </c>
      <c r="D16" s="172"/>
      <c r="E16" s="172"/>
      <c r="F16" s="159">
        <v>70</v>
      </c>
      <c r="G16" s="159">
        <v>5</v>
      </c>
      <c r="H16" s="159">
        <v>30</v>
      </c>
      <c r="I16" s="159">
        <v>0</v>
      </c>
    </row>
    <row r="17" spans="1:9" x14ac:dyDescent="0.25">
      <c r="A17" s="49">
        <v>8</v>
      </c>
      <c r="B17" s="150" t="s">
        <v>758</v>
      </c>
      <c r="C17" s="42">
        <v>49.58</v>
      </c>
      <c r="D17" s="172">
        <v>80</v>
      </c>
      <c r="E17" s="172">
        <v>354</v>
      </c>
      <c r="F17" s="160"/>
      <c r="G17" s="160"/>
      <c r="H17" s="160"/>
      <c r="I17" s="160"/>
    </row>
    <row r="18" spans="1:9" x14ac:dyDescent="0.25">
      <c r="A18" s="49">
        <v>9</v>
      </c>
      <c r="B18" s="150" t="s">
        <v>758</v>
      </c>
      <c r="C18" s="42">
        <v>106.19</v>
      </c>
      <c r="D18" s="172">
        <v>21</v>
      </c>
      <c r="E18" s="172"/>
      <c r="F18" s="161"/>
      <c r="G18" s="161"/>
      <c r="H18" s="161"/>
      <c r="I18" s="161"/>
    </row>
    <row r="19" spans="1:9" x14ac:dyDescent="0.25">
      <c r="A19" s="49">
        <v>10</v>
      </c>
      <c r="B19" s="149" t="s">
        <v>759</v>
      </c>
      <c r="C19" s="142">
        <v>195.35</v>
      </c>
      <c r="D19" s="172"/>
      <c r="E19" s="172">
        <v>212</v>
      </c>
      <c r="F19" s="144"/>
      <c r="G19" s="144"/>
      <c r="H19" s="144"/>
      <c r="I19" s="144"/>
    </row>
    <row r="20" spans="1:9" x14ac:dyDescent="0.25">
      <c r="A20" s="49">
        <v>11</v>
      </c>
      <c r="B20" s="150" t="s">
        <v>760</v>
      </c>
      <c r="C20" s="42">
        <v>8.6</v>
      </c>
      <c r="D20" s="172">
        <v>77</v>
      </c>
      <c r="E20" s="172">
        <v>0</v>
      </c>
      <c r="F20" s="159">
        <v>91</v>
      </c>
      <c r="G20" s="159">
        <v>5</v>
      </c>
      <c r="H20" s="159">
        <v>0</v>
      </c>
      <c r="I20" s="159">
        <v>0</v>
      </c>
    </row>
    <row r="21" spans="1:9" x14ac:dyDescent="0.25">
      <c r="A21" s="49">
        <v>12</v>
      </c>
      <c r="B21" s="150" t="s">
        <v>761</v>
      </c>
      <c r="C21" s="42">
        <v>109.75</v>
      </c>
      <c r="D21" s="172" t="s">
        <v>616</v>
      </c>
      <c r="E21" s="172">
        <v>250</v>
      </c>
      <c r="F21" s="161"/>
      <c r="G21" s="161"/>
      <c r="H21" s="161"/>
      <c r="I21" s="161"/>
    </row>
    <row r="22" spans="1:9" x14ac:dyDescent="0.25">
      <c r="A22" s="49">
        <v>13</v>
      </c>
      <c r="B22" s="150" t="s">
        <v>762</v>
      </c>
      <c r="C22" s="42">
        <v>77</v>
      </c>
      <c r="D22" s="172">
        <v>38</v>
      </c>
      <c r="E22" s="172"/>
      <c r="F22" s="144">
        <v>331</v>
      </c>
      <c r="G22" s="144">
        <v>0</v>
      </c>
      <c r="H22" s="144">
        <v>265</v>
      </c>
      <c r="I22" s="144">
        <v>1933</v>
      </c>
    </row>
    <row r="23" spans="1:9" x14ac:dyDescent="0.25">
      <c r="A23" s="49">
        <v>14</v>
      </c>
      <c r="B23" s="149" t="s">
        <v>763</v>
      </c>
      <c r="C23" s="142">
        <v>43.02</v>
      </c>
      <c r="D23" s="172"/>
      <c r="E23" s="172">
        <v>0</v>
      </c>
      <c r="F23" s="144"/>
      <c r="G23" s="144"/>
      <c r="H23" s="144"/>
      <c r="I23" s="144"/>
    </row>
    <row r="24" spans="1:9" x14ac:dyDescent="0.25">
      <c r="A24" s="49">
        <v>15</v>
      </c>
      <c r="B24" s="150" t="s">
        <v>764</v>
      </c>
      <c r="C24" s="42">
        <v>43.02</v>
      </c>
      <c r="D24" s="172">
        <v>18</v>
      </c>
      <c r="E24" s="172">
        <v>0</v>
      </c>
      <c r="F24" s="144">
        <v>0</v>
      </c>
      <c r="G24" s="144">
        <v>0</v>
      </c>
      <c r="H24" s="144">
        <v>0</v>
      </c>
      <c r="I24" s="144">
        <v>0</v>
      </c>
    </row>
    <row r="25" spans="1:9" x14ac:dyDescent="0.25">
      <c r="A25" s="49">
        <v>16</v>
      </c>
      <c r="B25" s="150" t="s">
        <v>765</v>
      </c>
      <c r="C25" s="142">
        <v>91.498000000000005</v>
      </c>
      <c r="D25" s="172" t="s">
        <v>616</v>
      </c>
      <c r="E25" s="172">
        <v>0</v>
      </c>
      <c r="F25" s="144"/>
      <c r="G25" s="144"/>
      <c r="H25" s="144"/>
      <c r="I25" s="144"/>
    </row>
    <row r="26" spans="1:9" x14ac:dyDescent="0.25">
      <c r="A26" s="49">
        <v>17</v>
      </c>
      <c r="B26" s="150" t="s">
        <v>766</v>
      </c>
      <c r="C26" s="42">
        <v>91.498000000000005</v>
      </c>
      <c r="D26" s="172" t="s">
        <v>616</v>
      </c>
      <c r="E26" s="172">
        <v>0</v>
      </c>
      <c r="F26" s="144">
        <v>0</v>
      </c>
      <c r="G26" s="144">
        <v>0</v>
      </c>
      <c r="H26" s="144">
        <v>0</v>
      </c>
      <c r="I26" s="144">
        <v>0</v>
      </c>
    </row>
    <row r="27" spans="1:9" x14ac:dyDescent="0.25">
      <c r="A27" s="49">
        <v>18</v>
      </c>
      <c r="B27" s="150" t="s">
        <v>767</v>
      </c>
      <c r="C27" s="142">
        <v>766.43499999999995</v>
      </c>
      <c r="D27" s="172" t="s">
        <v>616</v>
      </c>
      <c r="E27" s="172">
        <v>0</v>
      </c>
      <c r="F27" s="144"/>
      <c r="G27" s="144"/>
      <c r="H27" s="144"/>
      <c r="I27" s="144"/>
    </row>
    <row r="28" spans="1:9" x14ac:dyDescent="0.25">
      <c r="A28" s="49">
        <v>19</v>
      </c>
      <c r="B28" s="150" t="s">
        <v>714</v>
      </c>
      <c r="C28" s="42">
        <v>27.018999999999998</v>
      </c>
      <c r="D28" s="172">
        <v>8</v>
      </c>
      <c r="E28" s="172">
        <v>0</v>
      </c>
      <c r="F28" s="144">
        <v>0</v>
      </c>
      <c r="G28" s="144">
        <v>0</v>
      </c>
      <c r="H28" s="144">
        <v>0</v>
      </c>
      <c r="I28" s="144">
        <v>0</v>
      </c>
    </row>
    <row r="29" spans="1:9" x14ac:dyDescent="0.25">
      <c r="A29" s="49">
        <v>20</v>
      </c>
      <c r="B29" s="150" t="s">
        <v>768</v>
      </c>
      <c r="C29" s="42">
        <v>27.065000000000001</v>
      </c>
      <c r="D29" s="172">
        <v>18</v>
      </c>
      <c r="E29" s="172">
        <v>30</v>
      </c>
      <c r="F29" s="144">
        <v>60</v>
      </c>
      <c r="G29" s="144">
        <v>5</v>
      </c>
      <c r="H29" s="144">
        <v>0</v>
      </c>
      <c r="I29" s="144">
        <v>0</v>
      </c>
    </row>
    <row r="30" spans="1:9" ht="30" x14ac:dyDescent="0.25">
      <c r="A30" s="49">
        <v>21</v>
      </c>
      <c r="B30" s="150" t="s">
        <v>769</v>
      </c>
      <c r="C30" s="42">
        <v>21.22</v>
      </c>
      <c r="D30" s="172">
        <v>25</v>
      </c>
      <c r="E30" s="172">
        <v>72</v>
      </c>
      <c r="F30" s="144">
        <v>0</v>
      </c>
      <c r="G30" s="144">
        <v>0</v>
      </c>
      <c r="H30" s="144">
        <v>0</v>
      </c>
      <c r="I30" s="144">
        <v>0</v>
      </c>
    </row>
    <row r="31" spans="1:9" ht="30" x14ac:dyDescent="0.25">
      <c r="A31" s="49">
        <v>22</v>
      </c>
      <c r="B31" s="150" t="s">
        <v>770</v>
      </c>
      <c r="C31" s="42">
        <v>13.76</v>
      </c>
      <c r="D31" s="172">
        <v>24</v>
      </c>
      <c r="E31" s="172">
        <v>47</v>
      </c>
      <c r="F31" s="159">
        <v>0</v>
      </c>
      <c r="G31" s="159">
        <v>0</v>
      </c>
      <c r="H31" s="159">
        <v>0</v>
      </c>
      <c r="I31" s="159">
        <v>0</v>
      </c>
    </row>
    <row r="32" spans="1:9" x14ac:dyDescent="0.25">
      <c r="A32" s="49">
        <v>23</v>
      </c>
      <c r="B32" s="150" t="s">
        <v>771</v>
      </c>
      <c r="C32" s="42">
        <v>18.98</v>
      </c>
      <c r="D32" s="172"/>
      <c r="E32" s="172">
        <v>78</v>
      </c>
      <c r="F32" s="160"/>
      <c r="G32" s="160"/>
      <c r="H32" s="160"/>
      <c r="I32" s="160"/>
    </row>
    <row r="33" spans="1:9" x14ac:dyDescent="0.25">
      <c r="A33" s="49">
        <v>24</v>
      </c>
      <c r="B33" s="150" t="s">
        <v>772</v>
      </c>
      <c r="C33" s="42">
        <v>27.72</v>
      </c>
      <c r="D33" s="172">
        <v>56</v>
      </c>
      <c r="E33" s="172">
        <v>120</v>
      </c>
      <c r="F33" s="161"/>
      <c r="G33" s="161"/>
      <c r="H33" s="161"/>
      <c r="I33" s="161"/>
    </row>
    <row r="34" spans="1:9" x14ac:dyDescent="0.25">
      <c r="A34" s="49">
        <v>25</v>
      </c>
      <c r="B34" s="150" t="s">
        <v>773</v>
      </c>
      <c r="C34" s="42">
        <v>5.2220000000000004</v>
      </c>
      <c r="D34" s="172">
        <v>77</v>
      </c>
      <c r="E34" s="172">
        <v>100</v>
      </c>
      <c r="F34" s="144">
        <v>0</v>
      </c>
      <c r="G34" s="144">
        <v>0</v>
      </c>
      <c r="H34" s="144">
        <v>0</v>
      </c>
      <c r="I34" s="144">
        <v>0</v>
      </c>
    </row>
    <row r="35" spans="1:9" x14ac:dyDescent="0.25">
      <c r="A35" s="49">
        <v>26</v>
      </c>
      <c r="B35" s="150" t="s">
        <v>774</v>
      </c>
      <c r="C35" s="42">
        <v>9.5299999999999994</v>
      </c>
      <c r="D35" s="172">
        <v>51</v>
      </c>
      <c r="E35" s="172">
        <v>85</v>
      </c>
      <c r="F35" s="144">
        <v>0</v>
      </c>
      <c r="G35" s="144">
        <v>0</v>
      </c>
      <c r="H35" s="144">
        <v>0</v>
      </c>
      <c r="I35" s="144">
        <v>0</v>
      </c>
    </row>
    <row r="36" spans="1:9" x14ac:dyDescent="0.25">
      <c r="A36" s="49">
        <v>27</v>
      </c>
      <c r="B36" s="150" t="s">
        <v>775</v>
      </c>
      <c r="C36" s="42">
        <v>26.928000000000001</v>
      </c>
      <c r="D36" s="172">
        <v>16</v>
      </c>
      <c r="E36" s="172">
        <v>0</v>
      </c>
      <c r="F36" s="144">
        <v>35</v>
      </c>
      <c r="G36" s="144">
        <v>5</v>
      </c>
      <c r="H36" s="144">
        <v>80</v>
      </c>
      <c r="I36" s="144">
        <v>0</v>
      </c>
    </row>
    <row r="37" spans="1:9" x14ac:dyDescent="0.25">
      <c r="A37" s="49">
        <v>28</v>
      </c>
      <c r="B37" s="150" t="s">
        <v>776</v>
      </c>
      <c r="C37" s="42">
        <v>18.640999999999998</v>
      </c>
      <c r="D37" s="172">
        <v>39</v>
      </c>
      <c r="E37" s="172">
        <v>55</v>
      </c>
      <c r="F37" s="144">
        <v>101</v>
      </c>
      <c r="G37" s="144">
        <v>18</v>
      </c>
      <c r="H37" s="144">
        <v>58</v>
      </c>
      <c r="I37" s="144">
        <v>0</v>
      </c>
    </row>
    <row r="38" spans="1:9" x14ac:dyDescent="0.25">
      <c r="A38" s="49">
        <v>29</v>
      </c>
      <c r="B38" s="150" t="s">
        <v>777</v>
      </c>
      <c r="C38" s="42">
        <v>57.633000000000003</v>
      </c>
      <c r="D38" s="172">
        <v>20</v>
      </c>
      <c r="E38" s="172">
        <v>0</v>
      </c>
      <c r="F38" s="144">
        <v>0</v>
      </c>
      <c r="G38" s="144">
        <v>0</v>
      </c>
      <c r="H38" s="144">
        <v>0</v>
      </c>
      <c r="I38" s="144">
        <v>0</v>
      </c>
    </row>
    <row r="39" spans="1:9" x14ac:dyDescent="0.25">
      <c r="A39" s="49">
        <v>30</v>
      </c>
      <c r="B39" s="150" t="s">
        <v>778</v>
      </c>
      <c r="C39" s="42">
        <v>59.284999999999997</v>
      </c>
      <c r="D39" s="172">
        <v>22</v>
      </c>
      <c r="E39" s="172">
        <v>40</v>
      </c>
      <c r="F39" s="159">
        <v>52</v>
      </c>
      <c r="G39" s="159">
        <v>9</v>
      </c>
      <c r="H39" s="159">
        <v>76</v>
      </c>
      <c r="I39" s="159">
        <v>0</v>
      </c>
    </row>
    <row r="40" spans="1:9" x14ac:dyDescent="0.25">
      <c r="A40" s="49">
        <v>31</v>
      </c>
      <c r="B40" s="150" t="s">
        <v>779</v>
      </c>
      <c r="C40" s="42">
        <v>9.2289999999999992</v>
      </c>
      <c r="D40" s="172">
        <v>13</v>
      </c>
      <c r="E40" s="172">
        <v>147</v>
      </c>
      <c r="F40" s="161"/>
      <c r="G40" s="161"/>
      <c r="H40" s="161"/>
      <c r="I40" s="161"/>
    </row>
    <row r="41" spans="1:9" x14ac:dyDescent="0.25">
      <c r="A41" s="49">
        <v>32</v>
      </c>
      <c r="B41" s="150" t="s">
        <v>780</v>
      </c>
      <c r="C41" s="42">
        <v>29.44</v>
      </c>
      <c r="D41" s="172">
        <v>11</v>
      </c>
      <c r="E41" s="172">
        <v>45</v>
      </c>
      <c r="F41" s="144">
        <v>25</v>
      </c>
      <c r="G41" s="144">
        <v>0</v>
      </c>
      <c r="H41" s="144">
        <v>25</v>
      </c>
      <c r="I41" s="144">
        <v>0</v>
      </c>
    </row>
    <row r="42" spans="1:9" x14ac:dyDescent="0.25">
      <c r="A42" s="49">
        <v>33</v>
      </c>
      <c r="B42" s="150" t="s">
        <v>781</v>
      </c>
      <c r="C42" s="42">
        <v>110.43</v>
      </c>
      <c r="D42" s="172">
        <v>33</v>
      </c>
      <c r="E42" s="172">
        <v>90</v>
      </c>
      <c r="F42" s="144">
        <v>0</v>
      </c>
      <c r="G42" s="144">
        <v>0</v>
      </c>
      <c r="H42" s="144">
        <v>304</v>
      </c>
      <c r="I42" s="144">
        <v>0</v>
      </c>
    </row>
    <row r="43" spans="1:9" x14ac:dyDescent="0.25">
      <c r="A43" s="49">
        <v>34</v>
      </c>
      <c r="B43" s="150" t="s">
        <v>782</v>
      </c>
      <c r="C43" s="42">
        <v>13.57</v>
      </c>
      <c r="D43" s="172">
        <v>10</v>
      </c>
      <c r="E43" s="172">
        <v>50</v>
      </c>
      <c r="F43" s="144">
        <v>25</v>
      </c>
      <c r="G43" s="144">
        <v>0</v>
      </c>
      <c r="H43" s="144">
        <v>50</v>
      </c>
      <c r="I43" s="144">
        <v>0</v>
      </c>
    </row>
    <row r="44" spans="1:9" x14ac:dyDescent="0.25">
      <c r="A44" s="49">
        <v>35</v>
      </c>
      <c r="B44" s="150" t="s">
        <v>783</v>
      </c>
      <c r="C44" s="42">
        <v>13.83</v>
      </c>
      <c r="D44" s="172">
        <v>33</v>
      </c>
      <c r="E44" s="172">
        <v>73</v>
      </c>
      <c r="F44" s="144">
        <v>0</v>
      </c>
      <c r="G44" s="144">
        <v>0</v>
      </c>
      <c r="H44" s="144">
        <v>117</v>
      </c>
      <c r="I44" s="144">
        <v>0</v>
      </c>
    </row>
    <row r="45" spans="1:9" x14ac:dyDescent="0.25">
      <c r="A45" s="49">
        <v>36</v>
      </c>
      <c r="B45" s="150" t="s">
        <v>784</v>
      </c>
      <c r="C45" s="42">
        <v>12.07</v>
      </c>
      <c r="D45" s="172">
        <v>2</v>
      </c>
      <c r="E45" s="172">
        <v>13</v>
      </c>
      <c r="F45" s="144">
        <v>0</v>
      </c>
      <c r="G45" s="144">
        <v>0</v>
      </c>
      <c r="H45" s="144">
        <v>0</v>
      </c>
      <c r="I45" s="144">
        <v>0</v>
      </c>
    </row>
    <row r="46" spans="1:9" x14ac:dyDescent="0.25">
      <c r="A46" s="49">
        <v>37</v>
      </c>
      <c r="B46" s="150" t="s">
        <v>785</v>
      </c>
      <c r="C46" s="42">
        <v>11.741</v>
      </c>
      <c r="D46" s="172">
        <v>18</v>
      </c>
      <c r="E46" s="172">
        <v>0</v>
      </c>
      <c r="F46" s="144">
        <v>10</v>
      </c>
      <c r="G46" s="144">
        <v>2</v>
      </c>
      <c r="H46" s="144">
        <v>4</v>
      </c>
      <c r="I46" s="144">
        <v>0</v>
      </c>
    </row>
    <row r="47" spans="1:9" x14ac:dyDescent="0.25">
      <c r="A47" s="49">
        <v>38</v>
      </c>
      <c r="B47" s="150" t="s">
        <v>786</v>
      </c>
      <c r="C47" s="42">
        <v>48.35</v>
      </c>
      <c r="D47" s="172">
        <v>28</v>
      </c>
      <c r="E47" s="172">
        <v>136</v>
      </c>
      <c r="F47" s="159">
        <v>0</v>
      </c>
      <c r="G47" s="159">
        <v>0</v>
      </c>
      <c r="H47" s="159">
        <v>190</v>
      </c>
      <c r="I47" s="159">
        <v>0</v>
      </c>
    </row>
    <row r="48" spans="1:9" x14ac:dyDescent="0.25">
      <c r="A48" s="49">
        <v>39</v>
      </c>
      <c r="B48" s="150" t="s">
        <v>787</v>
      </c>
      <c r="C48" s="42">
        <v>14.571</v>
      </c>
      <c r="D48" s="172">
        <v>39</v>
      </c>
      <c r="E48" s="172"/>
      <c r="F48" s="161"/>
      <c r="G48" s="161"/>
      <c r="H48" s="161"/>
      <c r="I48" s="161"/>
    </row>
    <row r="49" spans="1:9" x14ac:dyDescent="0.25">
      <c r="A49" s="49">
        <v>40</v>
      </c>
      <c r="B49" s="150" t="s">
        <v>788</v>
      </c>
      <c r="C49" s="42">
        <v>15.14</v>
      </c>
      <c r="D49" s="172">
        <v>56</v>
      </c>
      <c r="E49" s="172">
        <v>145</v>
      </c>
      <c r="F49" s="144">
        <v>20</v>
      </c>
      <c r="G49" s="144">
        <v>0</v>
      </c>
      <c r="H49" s="144">
        <v>30</v>
      </c>
      <c r="I49" s="144">
        <v>0</v>
      </c>
    </row>
    <row r="50" spans="1:9" x14ac:dyDescent="0.25">
      <c r="A50" s="49">
        <v>41</v>
      </c>
      <c r="B50" s="149" t="s">
        <v>789</v>
      </c>
      <c r="C50" s="42">
        <v>32.6</v>
      </c>
      <c r="D50" s="172"/>
      <c r="E50" s="172"/>
      <c r="F50" s="144">
        <v>0</v>
      </c>
      <c r="G50" s="144">
        <v>0</v>
      </c>
      <c r="H50" s="144">
        <v>0</v>
      </c>
      <c r="I50" s="144">
        <v>0</v>
      </c>
    </row>
    <row r="51" spans="1:9" ht="30" x14ac:dyDescent="0.25">
      <c r="A51" s="49">
        <v>42</v>
      </c>
      <c r="B51" s="150" t="s">
        <v>790</v>
      </c>
      <c r="C51" s="42">
        <v>36.700000000000003</v>
      </c>
      <c r="D51" s="172">
        <v>18</v>
      </c>
      <c r="E51" s="172">
        <v>0</v>
      </c>
      <c r="F51" s="159">
        <v>64</v>
      </c>
      <c r="G51" s="159">
        <v>6</v>
      </c>
      <c r="H51" s="159">
        <v>46</v>
      </c>
      <c r="I51" s="159">
        <v>0</v>
      </c>
    </row>
    <row r="52" spans="1:9" ht="30" x14ac:dyDescent="0.25">
      <c r="A52" s="49">
        <v>43</v>
      </c>
      <c r="B52" s="150" t="s">
        <v>791</v>
      </c>
      <c r="C52" s="42">
        <v>8.1229999999999993</v>
      </c>
      <c r="D52" s="172">
        <v>3</v>
      </c>
      <c r="E52" s="172">
        <v>0</v>
      </c>
      <c r="F52" s="160"/>
      <c r="G52" s="160"/>
      <c r="H52" s="160"/>
      <c r="I52" s="160"/>
    </row>
    <row r="53" spans="1:9" x14ac:dyDescent="0.25">
      <c r="A53" s="49">
        <v>44</v>
      </c>
      <c r="B53" s="149" t="s">
        <v>792</v>
      </c>
      <c r="C53" s="42">
        <v>28.43</v>
      </c>
      <c r="D53" s="172"/>
      <c r="E53" s="172">
        <v>0</v>
      </c>
      <c r="F53" s="161"/>
      <c r="G53" s="161"/>
      <c r="H53" s="161"/>
      <c r="I53" s="161"/>
    </row>
    <row r="54" spans="1:9" ht="30" x14ac:dyDescent="0.25">
      <c r="A54" s="49">
        <v>45</v>
      </c>
      <c r="B54" s="151" t="s">
        <v>715</v>
      </c>
      <c r="C54" s="42">
        <v>21.161999999999999</v>
      </c>
      <c r="D54" s="172" t="s">
        <v>616</v>
      </c>
      <c r="E54" s="172">
        <v>0</v>
      </c>
      <c r="F54" s="144">
        <v>20</v>
      </c>
      <c r="G54" s="144">
        <v>0</v>
      </c>
      <c r="H54" s="144">
        <v>45</v>
      </c>
      <c r="I54" s="144">
        <v>0</v>
      </c>
    </row>
    <row r="55" spans="1:9" x14ac:dyDescent="0.25">
      <c r="A55" s="49">
        <v>46</v>
      </c>
      <c r="B55" s="150" t="s">
        <v>793</v>
      </c>
      <c r="C55" s="42">
        <v>24.510999999999999</v>
      </c>
      <c r="D55" s="172">
        <v>15</v>
      </c>
      <c r="E55" s="172">
        <v>0</v>
      </c>
      <c r="F55" s="144">
        <v>23</v>
      </c>
      <c r="G55" s="144">
        <v>0</v>
      </c>
      <c r="H55" s="144">
        <v>34</v>
      </c>
      <c r="I55" s="144">
        <v>0</v>
      </c>
    </row>
    <row r="56" spans="1:9" x14ac:dyDescent="0.25">
      <c r="A56" s="49">
        <v>47</v>
      </c>
      <c r="B56" s="150" t="s">
        <v>794</v>
      </c>
      <c r="C56" s="42">
        <v>15.214</v>
      </c>
      <c r="D56" s="172">
        <v>28</v>
      </c>
      <c r="E56" s="172"/>
      <c r="F56" s="159">
        <v>60</v>
      </c>
      <c r="G56" s="159">
        <v>5</v>
      </c>
      <c r="H56" s="159">
        <v>115</v>
      </c>
      <c r="I56" s="159">
        <v>0</v>
      </c>
    </row>
    <row r="57" spans="1:9" ht="30" x14ac:dyDescent="0.25">
      <c r="A57" s="49">
        <v>48</v>
      </c>
      <c r="B57" s="150" t="s">
        <v>795</v>
      </c>
      <c r="C57" s="42">
        <v>13.542999999999999</v>
      </c>
      <c r="D57" s="172">
        <v>122</v>
      </c>
      <c r="E57" s="172">
        <v>140</v>
      </c>
      <c r="F57" s="161"/>
      <c r="G57" s="161"/>
      <c r="H57" s="161"/>
      <c r="I57" s="161"/>
    </row>
    <row r="58" spans="1:9" x14ac:dyDescent="0.25">
      <c r="A58" s="49">
        <v>49</v>
      </c>
      <c r="B58" s="149" t="s">
        <v>796</v>
      </c>
      <c r="C58" s="142">
        <v>31.161999999999999</v>
      </c>
      <c r="D58" s="172"/>
      <c r="E58" s="172">
        <v>0</v>
      </c>
      <c r="F58" s="144"/>
      <c r="G58" s="144"/>
      <c r="H58" s="144"/>
      <c r="I58" s="144"/>
    </row>
    <row r="59" spans="1:9" x14ac:dyDescent="0.25">
      <c r="A59" s="49">
        <v>50</v>
      </c>
      <c r="B59" s="150" t="s">
        <v>797</v>
      </c>
      <c r="C59" s="42">
        <v>31.161999999999999</v>
      </c>
      <c r="D59" s="172">
        <v>47</v>
      </c>
      <c r="E59" s="172">
        <v>0</v>
      </c>
      <c r="F59" s="144">
        <v>49</v>
      </c>
      <c r="G59" s="144">
        <v>0</v>
      </c>
      <c r="H59" s="144">
        <v>81</v>
      </c>
      <c r="I59" s="144">
        <v>55</v>
      </c>
    </row>
    <row r="60" spans="1:9" x14ac:dyDescent="0.25">
      <c r="A60" s="49">
        <v>51</v>
      </c>
      <c r="B60" s="149" t="s">
        <v>798</v>
      </c>
      <c r="C60" s="142">
        <v>58.77</v>
      </c>
      <c r="D60" s="172"/>
      <c r="E60" s="172"/>
      <c r="F60" s="144"/>
      <c r="G60" s="144"/>
      <c r="H60" s="144"/>
      <c r="I60" s="144"/>
    </row>
    <row r="61" spans="1:9" x14ac:dyDescent="0.25">
      <c r="A61" s="49">
        <v>52</v>
      </c>
      <c r="B61" s="150" t="s">
        <v>799</v>
      </c>
      <c r="C61" s="42">
        <v>58.77</v>
      </c>
      <c r="D61" s="172">
        <v>60</v>
      </c>
      <c r="E61" s="172">
        <v>694</v>
      </c>
      <c r="F61" s="144">
        <v>38</v>
      </c>
      <c r="G61" s="144">
        <v>0</v>
      </c>
      <c r="H61" s="144">
        <v>48</v>
      </c>
      <c r="I61" s="144">
        <v>0</v>
      </c>
    </row>
    <row r="62" spans="1:9" x14ac:dyDescent="0.25">
      <c r="A62" s="49">
        <v>53</v>
      </c>
      <c r="B62" s="152" t="s">
        <v>800</v>
      </c>
      <c r="C62" s="142">
        <v>105.88</v>
      </c>
      <c r="D62" s="172" t="s">
        <v>616</v>
      </c>
      <c r="E62" s="172"/>
      <c r="F62" s="144"/>
      <c r="G62" s="144"/>
      <c r="H62" s="144"/>
      <c r="I62" s="144"/>
    </row>
    <row r="63" spans="1:9" x14ac:dyDescent="0.25">
      <c r="A63" s="49">
        <v>54</v>
      </c>
      <c r="B63" s="150" t="s">
        <v>801</v>
      </c>
      <c r="C63" s="42">
        <v>44.98</v>
      </c>
      <c r="D63" s="172">
        <v>4</v>
      </c>
      <c r="E63" s="172">
        <v>0</v>
      </c>
      <c r="F63" s="144">
        <v>0</v>
      </c>
      <c r="G63" s="144">
        <v>0</v>
      </c>
      <c r="H63" s="144">
        <v>0</v>
      </c>
      <c r="I63" s="144">
        <v>0</v>
      </c>
    </row>
    <row r="64" spans="1:9" x14ac:dyDescent="0.25">
      <c r="A64" s="49">
        <v>55</v>
      </c>
      <c r="B64" s="149" t="s">
        <v>802</v>
      </c>
      <c r="C64" s="42">
        <v>17.600000000000001</v>
      </c>
      <c r="D64" s="172"/>
      <c r="E64" s="172">
        <v>1000</v>
      </c>
      <c r="F64" s="144">
        <v>0</v>
      </c>
      <c r="G64" s="144">
        <v>0</v>
      </c>
      <c r="H64" s="144">
        <v>44</v>
      </c>
      <c r="I64" s="144">
        <v>0</v>
      </c>
    </row>
    <row r="65" spans="1:9" ht="30" x14ac:dyDescent="0.25">
      <c r="A65" s="49">
        <v>56</v>
      </c>
      <c r="B65" s="150" t="s">
        <v>803</v>
      </c>
      <c r="C65" s="42">
        <v>43.3</v>
      </c>
      <c r="D65" s="172">
        <v>71</v>
      </c>
      <c r="E65" s="172">
        <v>415</v>
      </c>
      <c r="F65" s="144">
        <v>0</v>
      </c>
      <c r="G65" s="144">
        <v>0</v>
      </c>
      <c r="H65" s="144">
        <v>0</v>
      </c>
      <c r="I65" s="144">
        <v>0</v>
      </c>
    </row>
    <row r="66" spans="1:9" x14ac:dyDescent="0.25">
      <c r="A66" s="49">
        <v>57</v>
      </c>
      <c r="B66" s="153" t="s">
        <v>804</v>
      </c>
      <c r="C66" s="42">
        <v>25.635000000000002</v>
      </c>
      <c r="D66" s="172"/>
      <c r="E66" s="172">
        <v>0</v>
      </c>
      <c r="F66" s="144"/>
      <c r="G66" s="144"/>
      <c r="H66" s="144"/>
      <c r="I66" s="144"/>
    </row>
    <row r="67" spans="1:9" x14ac:dyDescent="0.25">
      <c r="A67" s="49">
        <v>58</v>
      </c>
      <c r="B67" s="150" t="s">
        <v>805</v>
      </c>
      <c r="C67" s="142">
        <v>117.89</v>
      </c>
      <c r="D67" s="172">
        <v>245</v>
      </c>
      <c r="E67" s="172">
        <v>34</v>
      </c>
      <c r="F67" s="144"/>
      <c r="G67" s="144"/>
      <c r="H67" s="144"/>
      <c r="I67" s="144"/>
    </row>
    <row r="68" spans="1:9" x14ac:dyDescent="0.25">
      <c r="A68" s="49">
        <v>59</v>
      </c>
      <c r="B68" s="150" t="s">
        <v>806</v>
      </c>
      <c r="C68" s="42">
        <v>117.89</v>
      </c>
      <c r="D68" s="172">
        <v>67</v>
      </c>
      <c r="E68" s="172">
        <v>0</v>
      </c>
      <c r="F68" s="144">
        <v>0</v>
      </c>
      <c r="G68" s="144">
        <v>0</v>
      </c>
      <c r="H68" s="144">
        <v>0</v>
      </c>
      <c r="I68" s="144">
        <v>0</v>
      </c>
    </row>
    <row r="69" spans="1:9" x14ac:dyDescent="0.25">
      <c r="A69" s="49">
        <v>60</v>
      </c>
      <c r="B69" s="150" t="s">
        <v>807</v>
      </c>
      <c r="C69" s="142">
        <v>60.689</v>
      </c>
      <c r="D69" s="172">
        <v>39</v>
      </c>
      <c r="E69" s="172">
        <v>88</v>
      </c>
      <c r="F69" s="144"/>
      <c r="G69" s="144"/>
      <c r="H69" s="144"/>
      <c r="I69" s="144"/>
    </row>
    <row r="70" spans="1:9" x14ac:dyDescent="0.25">
      <c r="A70" s="49">
        <v>61</v>
      </c>
      <c r="B70" s="150" t="s">
        <v>808</v>
      </c>
      <c r="C70" s="42">
        <v>21.41</v>
      </c>
      <c r="D70" s="172">
        <v>26</v>
      </c>
      <c r="E70" s="172">
        <v>97</v>
      </c>
      <c r="F70" s="144">
        <v>0</v>
      </c>
      <c r="G70" s="144">
        <v>0</v>
      </c>
      <c r="H70" s="144">
        <v>0</v>
      </c>
      <c r="I70" s="144">
        <v>0</v>
      </c>
    </row>
    <row r="71" spans="1:9" x14ac:dyDescent="0.25">
      <c r="A71" s="49">
        <v>62</v>
      </c>
      <c r="B71" s="150" t="s">
        <v>809</v>
      </c>
      <c r="C71" s="42">
        <v>21.4</v>
      </c>
      <c r="D71" s="172">
        <v>62</v>
      </c>
      <c r="E71" s="172"/>
      <c r="F71" s="144">
        <v>0</v>
      </c>
      <c r="G71" s="144">
        <v>0</v>
      </c>
      <c r="H71" s="144">
        <v>0</v>
      </c>
      <c r="I71" s="144">
        <v>0</v>
      </c>
    </row>
    <row r="72" spans="1:9" x14ac:dyDescent="0.25">
      <c r="A72" s="49">
        <v>63</v>
      </c>
      <c r="B72" s="150" t="s">
        <v>810</v>
      </c>
      <c r="C72" s="42">
        <v>17.879000000000001</v>
      </c>
      <c r="D72" s="172">
        <v>20</v>
      </c>
      <c r="E72" s="172">
        <v>0</v>
      </c>
      <c r="F72" s="144">
        <v>291</v>
      </c>
      <c r="G72" s="144">
        <v>0</v>
      </c>
      <c r="H72" s="144">
        <v>106</v>
      </c>
      <c r="I72" s="144">
        <v>110</v>
      </c>
    </row>
    <row r="73" spans="1:9" x14ac:dyDescent="0.25">
      <c r="A73" s="49">
        <v>64</v>
      </c>
      <c r="B73" s="150" t="s">
        <v>811</v>
      </c>
      <c r="C73" s="142">
        <v>1092.5150000000001</v>
      </c>
      <c r="D73" s="172">
        <v>32</v>
      </c>
      <c r="E73" s="172">
        <v>0</v>
      </c>
      <c r="F73" s="144"/>
      <c r="G73" s="144"/>
      <c r="H73" s="144"/>
      <c r="I73" s="144"/>
    </row>
    <row r="74" spans="1:9" x14ac:dyDescent="0.25">
      <c r="A74" s="49">
        <v>65</v>
      </c>
      <c r="B74" s="149" t="s">
        <v>812</v>
      </c>
      <c r="C74" s="42">
        <v>137.24100000000001</v>
      </c>
      <c r="D74" s="172"/>
      <c r="E74" s="172"/>
      <c r="F74" s="159">
        <v>0</v>
      </c>
      <c r="G74" s="159">
        <v>0</v>
      </c>
      <c r="H74" s="159">
        <v>0</v>
      </c>
      <c r="I74" s="159">
        <v>0</v>
      </c>
    </row>
    <row r="75" spans="1:9" x14ac:dyDescent="0.25">
      <c r="A75" s="49">
        <v>66</v>
      </c>
      <c r="B75" s="150" t="s">
        <v>107</v>
      </c>
      <c r="C75" s="42">
        <v>12.443</v>
      </c>
      <c r="D75" s="172">
        <v>7</v>
      </c>
      <c r="E75" s="172">
        <v>0</v>
      </c>
      <c r="F75" s="160"/>
      <c r="G75" s="160"/>
      <c r="H75" s="160"/>
      <c r="I75" s="160"/>
    </row>
    <row r="76" spans="1:9" x14ac:dyDescent="0.25">
      <c r="A76" s="49">
        <v>67</v>
      </c>
      <c r="B76" s="150" t="s">
        <v>109</v>
      </c>
      <c r="C76" s="42">
        <v>102.721</v>
      </c>
      <c r="D76" s="172">
        <v>7</v>
      </c>
      <c r="E76" s="172">
        <v>281</v>
      </c>
      <c r="F76" s="160"/>
      <c r="G76" s="160"/>
      <c r="H76" s="160"/>
      <c r="I76" s="160"/>
    </row>
    <row r="77" spans="1:9" x14ac:dyDescent="0.25">
      <c r="A77" s="49">
        <v>68</v>
      </c>
      <c r="B77" s="153" t="s">
        <v>813</v>
      </c>
      <c r="C77" s="42">
        <v>10.425000000000001</v>
      </c>
      <c r="D77" s="172"/>
      <c r="E77" s="172"/>
      <c r="F77" s="161"/>
      <c r="G77" s="161"/>
      <c r="H77" s="161"/>
      <c r="I77" s="161"/>
    </row>
    <row r="78" spans="1:9" x14ac:dyDescent="0.25">
      <c r="A78" s="49">
        <v>69</v>
      </c>
      <c r="B78" s="150" t="s">
        <v>761</v>
      </c>
      <c r="C78" s="145">
        <v>6.4529999999999994</v>
      </c>
      <c r="D78" s="172" t="s">
        <v>616</v>
      </c>
      <c r="E78" s="172">
        <v>0</v>
      </c>
      <c r="F78" s="144">
        <v>0</v>
      </c>
      <c r="G78" s="144">
        <v>0</v>
      </c>
      <c r="H78" s="144">
        <v>0</v>
      </c>
      <c r="I78" s="144">
        <v>0</v>
      </c>
    </row>
    <row r="79" spans="1:9" x14ac:dyDescent="0.25">
      <c r="A79" s="49">
        <v>70</v>
      </c>
      <c r="B79" s="154" t="s">
        <v>718</v>
      </c>
      <c r="C79" s="145">
        <v>6.4849999999999994</v>
      </c>
      <c r="D79" s="172">
        <v>35</v>
      </c>
      <c r="E79" s="172"/>
      <c r="F79" s="144">
        <v>0</v>
      </c>
      <c r="G79" s="144">
        <v>0</v>
      </c>
      <c r="H79" s="144">
        <v>0</v>
      </c>
      <c r="I79" s="144">
        <v>0</v>
      </c>
    </row>
    <row r="80" spans="1:9" x14ac:dyDescent="0.25">
      <c r="A80" s="49">
        <v>71</v>
      </c>
      <c r="B80" s="149" t="s">
        <v>814</v>
      </c>
      <c r="C80" s="42">
        <v>646.79</v>
      </c>
      <c r="D80" s="172"/>
      <c r="E80" s="172">
        <v>0</v>
      </c>
      <c r="F80" s="144">
        <v>290</v>
      </c>
      <c r="G80" s="144">
        <v>9</v>
      </c>
      <c r="H80" s="144">
        <v>3667</v>
      </c>
      <c r="I80" s="144">
        <v>1975</v>
      </c>
    </row>
    <row r="81" spans="1:9" x14ac:dyDescent="0.25">
      <c r="A81" s="49">
        <v>72</v>
      </c>
      <c r="B81" s="150" t="s">
        <v>815</v>
      </c>
      <c r="C81" s="42">
        <v>30.15</v>
      </c>
      <c r="D81" s="172" t="s">
        <v>616</v>
      </c>
      <c r="E81" s="172">
        <v>0</v>
      </c>
      <c r="F81" s="144">
        <v>62</v>
      </c>
      <c r="G81" s="144">
        <v>55</v>
      </c>
      <c r="H81" s="144">
        <v>0</v>
      </c>
      <c r="I81" s="144">
        <v>0</v>
      </c>
    </row>
    <row r="82" spans="1:9" x14ac:dyDescent="0.25">
      <c r="A82" s="49">
        <v>73</v>
      </c>
      <c r="B82" s="153" t="s">
        <v>816</v>
      </c>
      <c r="C82" s="42">
        <v>19.010000000000002</v>
      </c>
      <c r="D82" s="172"/>
      <c r="E82" s="172">
        <v>0</v>
      </c>
      <c r="F82" s="144">
        <v>0</v>
      </c>
      <c r="G82" s="144">
        <v>0</v>
      </c>
      <c r="H82" s="144">
        <v>0</v>
      </c>
      <c r="I82" s="144">
        <v>0</v>
      </c>
    </row>
    <row r="83" spans="1:9" x14ac:dyDescent="0.25">
      <c r="A83" s="49">
        <v>74</v>
      </c>
      <c r="B83" s="150" t="s">
        <v>817</v>
      </c>
      <c r="C83" s="42">
        <v>44.003</v>
      </c>
      <c r="D83" s="172">
        <v>20</v>
      </c>
      <c r="E83" s="172">
        <v>0</v>
      </c>
      <c r="F83" s="144">
        <v>60</v>
      </c>
      <c r="G83" s="144">
        <v>0</v>
      </c>
      <c r="H83" s="144">
        <v>52</v>
      </c>
      <c r="I83" s="144">
        <v>0</v>
      </c>
    </row>
    <row r="84" spans="1:9" x14ac:dyDescent="0.25">
      <c r="A84" s="49">
        <v>75</v>
      </c>
      <c r="B84" s="150" t="s">
        <v>818</v>
      </c>
      <c r="C84" s="42">
        <v>44.381999999999998</v>
      </c>
      <c r="D84" s="172">
        <v>20</v>
      </c>
      <c r="E84" s="172">
        <v>0</v>
      </c>
      <c r="F84" s="144">
        <v>0</v>
      </c>
      <c r="G84" s="144">
        <v>0</v>
      </c>
      <c r="H84" s="144">
        <v>0</v>
      </c>
      <c r="I84" s="144">
        <v>0</v>
      </c>
    </row>
    <row r="85" spans="1:9" x14ac:dyDescent="0.25">
      <c r="A85" s="49">
        <v>76</v>
      </c>
      <c r="B85" s="150" t="s">
        <v>117</v>
      </c>
      <c r="C85" s="42">
        <v>45.35</v>
      </c>
      <c r="D85" s="172">
        <v>6</v>
      </c>
      <c r="E85" s="172">
        <v>0</v>
      </c>
      <c r="F85" s="144">
        <v>38</v>
      </c>
      <c r="G85" s="144">
        <v>0</v>
      </c>
      <c r="H85" s="144">
        <v>95</v>
      </c>
      <c r="I85" s="144">
        <v>277</v>
      </c>
    </row>
    <row r="86" spans="1:9" ht="30" x14ac:dyDescent="0.25">
      <c r="A86" s="49">
        <v>77</v>
      </c>
      <c r="B86" s="150" t="s">
        <v>819</v>
      </c>
      <c r="C86" s="142">
        <v>203.46</v>
      </c>
      <c r="D86" s="172">
        <v>178</v>
      </c>
      <c r="E86" s="172">
        <v>0</v>
      </c>
      <c r="F86" s="144"/>
      <c r="G86" s="144"/>
      <c r="H86" s="144"/>
      <c r="I86" s="144"/>
    </row>
    <row r="87" spans="1:9" x14ac:dyDescent="0.25">
      <c r="A87" s="49">
        <v>78</v>
      </c>
      <c r="B87" s="154" t="s">
        <v>718</v>
      </c>
      <c r="C87" s="42">
        <v>203.46</v>
      </c>
      <c r="D87" s="172">
        <v>210</v>
      </c>
      <c r="E87" s="172">
        <v>282</v>
      </c>
      <c r="F87" s="144">
        <v>95</v>
      </c>
      <c r="G87" s="144">
        <v>2</v>
      </c>
      <c r="H87" s="144">
        <v>0</v>
      </c>
      <c r="I87" s="144">
        <v>0</v>
      </c>
    </row>
    <row r="88" spans="1:9" x14ac:dyDescent="0.25">
      <c r="A88" s="49">
        <v>79</v>
      </c>
      <c r="B88" s="150" t="s">
        <v>820</v>
      </c>
      <c r="C88" s="142">
        <v>5291.04</v>
      </c>
      <c r="D88" s="172">
        <v>24</v>
      </c>
      <c r="E88" s="172">
        <v>0</v>
      </c>
      <c r="F88" s="144"/>
      <c r="G88" s="144"/>
      <c r="H88" s="144"/>
      <c r="I88" s="144"/>
    </row>
    <row r="89" spans="1:9" ht="30" x14ac:dyDescent="0.25">
      <c r="A89" s="49">
        <v>80</v>
      </c>
      <c r="B89" s="150" t="s">
        <v>821</v>
      </c>
      <c r="C89" s="42">
        <v>133.63</v>
      </c>
      <c r="D89" s="172">
        <v>50</v>
      </c>
      <c r="E89" s="172"/>
      <c r="F89" s="144">
        <v>0</v>
      </c>
      <c r="G89" s="144">
        <v>0</v>
      </c>
      <c r="H89" s="144">
        <v>0</v>
      </c>
      <c r="I89" s="144">
        <v>0</v>
      </c>
    </row>
    <row r="90" spans="1:9" ht="30" x14ac:dyDescent="0.25">
      <c r="A90" s="49">
        <v>81</v>
      </c>
      <c r="B90" s="150" t="s">
        <v>822</v>
      </c>
      <c r="C90" s="42">
        <v>9.2850000000000001</v>
      </c>
      <c r="D90" s="172">
        <v>188</v>
      </c>
      <c r="E90" s="172">
        <v>0</v>
      </c>
      <c r="F90" s="159">
        <v>0</v>
      </c>
      <c r="G90" s="159">
        <v>0</v>
      </c>
      <c r="H90" s="159">
        <v>0</v>
      </c>
      <c r="I90" s="159">
        <v>0</v>
      </c>
    </row>
    <row r="91" spans="1:9" x14ac:dyDescent="0.25">
      <c r="A91" s="49">
        <v>82</v>
      </c>
      <c r="B91" s="150" t="s">
        <v>823</v>
      </c>
      <c r="C91" s="42">
        <v>510.423</v>
      </c>
      <c r="D91" s="172">
        <v>15</v>
      </c>
      <c r="E91" s="172"/>
      <c r="F91" s="160"/>
      <c r="G91" s="160"/>
      <c r="H91" s="160"/>
      <c r="I91" s="160"/>
    </row>
    <row r="92" spans="1:9" x14ac:dyDescent="0.25">
      <c r="A92" s="49">
        <v>83</v>
      </c>
      <c r="B92" s="149" t="s">
        <v>824</v>
      </c>
      <c r="C92" s="42">
        <v>12.4</v>
      </c>
      <c r="D92" s="172"/>
      <c r="E92" s="172">
        <v>0</v>
      </c>
      <c r="F92" s="160"/>
      <c r="G92" s="160"/>
      <c r="H92" s="160"/>
      <c r="I92" s="160"/>
    </row>
    <row r="93" spans="1:9" x14ac:dyDescent="0.25">
      <c r="A93" s="49">
        <v>84</v>
      </c>
      <c r="B93" s="150" t="s">
        <v>825</v>
      </c>
      <c r="C93" s="42">
        <v>167.79</v>
      </c>
      <c r="D93" s="172">
        <v>161</v>
      </c>
      <c r="E93" s="172">
        <v>45</v>
      </c>
      <c r="F93" s="160"/>
      <c r="G93" s="160"/>
      <c r="H93" s="160"/>
      <c r="I93" s="160"/>
    </row>
    <row r="94" spans="1:9" x14ac:dyDescent="0.25">
      <c r="A94" s="49">
        <v>85</v>
      </c>
      <c r="B94" s="153" t="s">
        <v>826</v>
      </c>
      <c r="C94" s="42">
        <v>123.518</v>
      </c>
      <c r="D94" s="172"/>
      <c r="E94" s="172">
        <v>0</v>
      </c>
      <c r="F94" s="160"/>
      <c r="G94" s="160"/>
      <c r="H94" s="160"/>
      <c r="I94" s="160"/>
    </row>
    <row r="95" spans="1:9" ht="30" x14ac:dyDescent="0.25">
      <c r="A95" s="49">
        <v>86</v>
      </c>
      <c r="B95" s="150" t="s">
        <v>827</v>
      </c>
      <c r="C95" s="42">
        <v>188.42500000000001</v>
      </c>
      <c r="D95" s="172">
        <v>20</v>
      </c>
      <c r="E95" s="172">
        <v>30</v>
      </c>
      <c r="F95" s="160"/>
      <c r="G95" s="160"/>
      <c r="H95" s="160"/>
      <c r="I95" s="160"/>
    </row>
    <row r="96" spans="1:9" x14ac:dyDescent="0.25">
      <c r="A96" s="49">
        <v>87</v>
      </c>
      <c r="B96" s="150" t="s">
        <v>828</v>
      </c>
      <c r="C96" s="42">
        <v>23.949000000000002</v>
      </c>
      <c r="D96" s="172">
        <v>20</v>
      </c>
      <c r="E96" s="172">
        <v>0</v>
      </c>
      <c r="F96" s="161"/>
      <c r="G96" s="161"/>
      <c r="H96" s="161"/>
      <c r="I96" s="161"/>
    </row>
    <row r="97" spans="1:9" x14ac:dyDescent="0.25">
      <c r="A97" s="49">
        <v>88</v>
      </c>
      <c r="B97" s="150" t="s">
        <v>829</v>
      </c>
      <c r="C97" s="42">
        <v>12.61</v>
      </c>
      <c r="D97" s="172">
        <v>25</v>
      </c>
      <c r="E97" s="172">
        <v>40</v>
      </c>
      <c r="F97" s="144">
        <v>0</v>
      </c>
      <c r="G97" s="144">
        <v>0</v>
      </c>
      <c r="H97" s="144">
        <v>0</v>
      </c>
      <c r="I97" s="144">
        <v>0</v>
      </c>
    </row>
    <row r="98" spans="1:9" x14ac:dyDescent="0.25">
      <c r="A98" s="49">
        <v>89</v>
      </c>
      <c r="B98" s="150" t="s">
        <v>830</v>
      </c>
      <c r="C98" s="42">
        <v>994.94500000000005</v>
      </c>
      <c r="D98" s="172">
        <v>10</v>
      </c>
      <c r="E98" s="172">
        <v>264</v>
      </c>
      <c r="F98" s="144">
        <v>284</v>
      </c>
      <c r="G98" s="144">
        <v>86</v>
      </c>
      <c r="H98" s="144">
        <v>0</v>
      </c>
      <c r="I98" s="144">
        <v>5400</v>
      </c>
    </row>
    <row r="99" spans="1:9" x14ac:dyDescent="0.25">
      <c r="A99" s="49">
        <v>90</v>
      </c>
      <c r="B99" s="150" t="s">
        <v>831</v>
      </c>
      <c r="C99" s="42">
        <v>21.477</v>
      </c>
      <c r="D99" s="172">
        <v>36</v>
      </c>
      <c r="E99" s="172"/>
      <c r="F99" s="144">
        <v>0</v>
      </c>
      <c r="G99" s="144">
        <v>0</v>
      </c>
      <c r="H99" s="144">
        <v>30</v>
      </c>
      <c r="I99" s="144">
        <v>0</v>
      </c>
    </row>
    <row r="100" spans="1:9" x14ac:dyDescent="0.25">
      <c r="A100" s="49">
        <v>91</v>
      </c>
      <c r="B100" s="150" t="s">
        <v>832</v>
      </c>
      <c r="C100" s="42">
        <v>294.66199999999998</v>
      </c>
      <c r="D100" s="172">
        <v>19</v>
      </c>
      <c r="E100" s="172">
        <v>0</v>
      </c>
      <c r="F100" s="159">
        <v>298</v>
      </c>
      <c r="G100" s="159">
        <v>58</v>
      </c>
      <c r="H100" s="159">
        <v>0</v>
      </c>
      <c r="I100" s="159">
        <v>731</v>
      </c>
    </row>
    <row r="101" spans="1:9" x14ac:dyDescent="0.25">
      <c r="A101" s="49">
        <v>92</v>
      </c>
      <c r="B101" s="150" t="s">
        <v>833</v>
      </c>
      <c r="C101" s="42">
        <v>745.63699999999994</v>
      </c>
      <c r="D101" s="172">
        <v>45</v>
      </c>
      <c r="E101" s="172">
        <v>0</v>
      </c>
      <c r="F101" s="160"/>
      <c r="G101" s="160"/>
      <c r="H101" s="160"/>
      <c r="I101" s="160"/>
    </row>
    <row r="102" spans="1:9" ht="30" x14ac:dyDescent="0.25">
      <c r="A102" s="49">
        <v>93</v>
      </c>
      <c r="B102" s="150" t="s">
        <v>795</v>
      </c>
      <c r="C102" s="42">
        <v>375.447</v>
      </c>
      <c r="D102" s="172">
        <v>127</v>
      </c>
      <c r="E102" s="172"/>
      <c r="F102" s="161"/>
      <c r="G102" s="161"/>
      <c r="H102" s="161"/>
      <c r="I102" s="161"/>
    </row>
    <row r="103" spans="1:9" x14ac:dyDescent="0.25">
      <c r="A103" s="49">
        <v>94</v>
      </c>
      <c r="B103" s="149" t="s">
        <v>834</v>
      </c>
      <c r="C103" s="42">
        <v>13.88</v>
      </c>
      <c r="D103" s="172"/>
      <c r="E103" s="172">
        <v>600</v>
      </c>
      <c r="F103" s="159">
        <v>65</v>
      </c>
      <c r="G103" s="159">
        <v>11</v>
      </c>
      <c r="H103" s="159">
        <v>0</v>
      </c>
      <c r="I103" s="159">
        <v>600</v>
      </c>
    </row>
    <row r="104" spans="1:9" x14ac:dyDescent="0.25">
      <c r="A104" s="49">
        <v>95</v>
      </c>
      <c r="B104" s="150" t="s">
        <v>835</v>
      </c>
      <c r="C104" s="42">
        <v>43.2</v>
      </c>
      <c r="D104" s="172">
        <v>8</v>
      </c>
      <c r="E104" s="172">
        <v>150</v>
      </c>
      <c r="F104" s="161"/>
      <c r="G104" s="161"/>
      <c r="H104" s="161"/>
      <c r="I104" s="161"/>
    </row>
    <row r="105" spans="1:9" x14ac:dyDescent="0.25">
      <c r="A105" s="49">
        <v>96</v>
      </c>
      <c r="B105" s="150" t="s">
        <v>836</v>
      </c>
      <c r="C105" s="42">
        <v>1565.5440000000001</v>
      </c>
      <c r="D105" s="172">
        <v>11</v>
      </c>
      <c r="E105" s="172"/>
      <c r="F105" s="144">
        <v>367</v>
      </c>
      <c r="G105" s="144">
        <v>15</v>
      </c>
      <c r="H105" s="144">
        <v>0</v>
      </c>
      <c r="I105" s="144">
        <v>559</v>
      </c>
    </row>
    <row r="106" spans="1:9" x14ac:dyDescent="0.25">
      <c r="A106" s="49">
        <v>97</v>
      </c>
      <c r="B106" s="149" t="s">
        <v>837</v>
      </c>
      <c r="C106" s="42">
        <v>54.218000000000004</v>
      </c>
      <c r="D106" s="172"/>
      <c r="E106" s="172">
        <v>0</v>
      </c>
      <c r="F106" s="144">
        <v>30</v>
      </c>
      <c r="G106" s="144">
        <v>9</v>
      </c>
      <c r="H106" s="144">
        <v>0</v>
      </c>
      <c r="I106" s="144">
        <v>70</v>
      </c>
    </row>
    <row r="107" spans="1:9" x14ac:dyDescent="0.25">
      <c r="A107" s="49">
        <v>98</v>
      </c>
      <c r="B107" s="150" t="s">
        <v>838</v>
      </c>
      <c r="C107" s="142">
        <v>581.61300000000006</v>
      </c>
      <c r="D107" s="172">
        <v>47</v>
      </c>
      <c r="E107" s="172">
        <v>342</v>
      </c>
      <c r="F107" s="144"/>
      <c r="G107" s="144"/>
      <c r="H107" s="144"/>
      <c r="I107" s="144"/>
    </row>
    <row r="108" spans="1:9" x14ac:dyDescent="0.25">
      <c r="A108" s="49">
        <v>99</v>
      </c>
      <c r="B108" s="150" t="s">
        <v>839</v>
      </c>
      <c r="C108" s="42">
        <v>65.2</v>
      </c>
      <c r="D108" s="172">
        <v>36</v>
      </c>
      <c r="E108" s="172">
        <v>120</v>
      </c>
      <c r="F108" s="159">
        <v>50</v>
      </c>
      <c r="G108" s="159">
        <v>0</v>
      </c>
      <c r="H108" s="159">
        <v>68</v>
      </c>
      <c r="I108" s="159">
        <v>215</v>
      </c>
    </row>
    <row r="109" spans="1:9" x14ac:dyDescent="0.25">
      <c r="A109" s="49">
        <v>100</v>
      </c>
      <c r="B109" s="149" t="s">
        <v>840</v>
      </c>
      <c r="C109" s="42">
        <v>50.9</v>
      </c>
      <c r="D109" s="172"/>
      <c r="E109" s="172"/>
      <c r="F109" s="161"/>
      <c r="G109" s="161"/>
      <c r="H109" s="161"/>
      <c r="I109" s="161"/>
    </row>
    <row r="110" spans="1:9" x14ac:dyDescent="0.25">
      <c r="A110" s="49">
        <v>101</v>
      </c>
      <c r="B110" s="150" t="s">
        <v>841</v>
      </c>
      <c r="C110" s="42">
        <v>99.7</v>
      </c>
      <c r="D110" s="172" t="s">
        <v>616</v>
      </c>
      <c r="E110" s="172">
        <v>0</v>
      </c>
      <c r="F110" s="144">
        <v>0</v>
      </c>
      <c r="G110" s="144">
        <v>0</v>
      </c>
      <c r="H110" s="144">
        <v>0</v>
      </c>
      <c r="I110" s="144">
        <v>0</v>
      </c>
    </row>
    <row r="111" spans="1:9" ht="30" x14ac:dyDescent="0.25">
      <c r="A111" s="49">
        <v>102</v>
      </c>
      <c r="B111" s="150" t="s">
        <v>842</v>
      </c>
      <c r="C111" s="42">
        <v>14.946</v>
      </c>
      <c r="D111" s="172">
        <v>25</v>
      </c>
      <c r="E111" s="172">
        <v>748</v>
      </c>
      <c r="F111" s="144">
        <v>70</v>
      </c>
      <c r="G111" s="144">
        <v>8</v>
      </c>
      <c r="H111" s="144">
        <v>45</v>
      </c>
      <c r="I111" s="144">
        <v>0</v>
      </c>
    </row>
    <row r="112" spans="1:9" x14ac:dyDescent="0.25">
      <c r="A112" s="49">
        <v>103</v>
      </c>
      <c r="B112" s="150" t="s">
        <v>843</v>
      </c>
      <c r="C112" s="42">
        <v>31.847000000000001</v>
      </c>
      <c r="D112" s="172">
        <v>97</v>
      </c>
      <c r="E112" s="172">
        <v>250</v>
      </c>
      <c r="F112" s="144">
        <v>3</v>
      </c>
      <c r="G112" s="144">
        <v>0</v>
      </c>
      <c r="H112" s="144">
        <v>20</v>
      </c>
      <c r="I112" s="144">
        <v>38</v>
      </c>
    </row>
    <row r="113" spans="1:9" x14ac:dyDescent="0.25">
      <c r="A113" s="49">
        <v>104</v>
      </c>
      <c r="B113" s="150" t="s">
        <v>828</v>
      </c>
      <c r="C113" s="42">
        <v>16.170000000000002</v>
      </c>
      <c r="D113" s="172">
        <v>29</v>
      </c>
      <c r="E113" s="172"/>
      <c r="F113" s="144">
        <v>55</v>
      </c>
      <c r="G113" s="144">
        <v>5</v>
      </c>
      <c r="H113" s="144">
        <v>200</v>
      </c>
      <c r="I113" s="144">
        <v>0</v>
      </c>
    </row>
    <row r="114" spans="1:9" x14ac:dyDescent="0.25">
      <c r="A114" s="49">
        <v>105</v>
      </c>
      <c r="B114" s="149" t="s">
        <v>844</v>
      </c>
      <c r="C114" s="42">
        <v>50.54</v>
      </c>
      <c r="D114" s="172"/>
      <c r="E114" s="172">
        <v>412</v>
      </c>
      <c r="F114" s="144">
        <v>50</v>
      </c>
      <c r="G114" s="144">
        <v>0</v>
      </c>
      <c r="H114" s="144">
        <v>100</v>
      </c>
      <c r="I114" s="144">
        <v>75</v>
      </c>
    </row>
    <row r="115" spans="1:9" ht="30" x14ac:dyDescent="0.25">
      <c r="A115" s="49">
        <v>106</v>
      </c>
      <c r="B115" s="150" t="s">
        <v>845</v>
      </c>
      <c r="C115" s="42">
        <v>252.31</v>
      </c>
      <c r="D115" s="172">
        <v>270</v>
      </c>
      <c r="E115" s="172">
        <v>0</v>
      </c>
      <c r="F115" s="144">
        <v>40</v>
      </c>
      <c r="G115" s="144">
        <v>0</v>
      </c>
      <c r="H115" s="144">
        <v>294</v>
      </c>
      <c r="I115" s="144">
        <v>496</v>
      </c>
    </row>
    <row r="116" spans="1:9" x14ac:dyDescent="0.25">
      <c r="A116" s="49">
        <v>107</v>
      </c>
      <c r="B116" s="150" t="s">
        <v>809</v>
      </c>
      <c r="C116" s="142">
        <v>116.34</v>
      </c>
      <c r="D116" s="172">
        <v>87</v>
      </c>
      <c r="E116" s="172"/>
      <c r="F116" s="144"/>
      <c r="G116" s="144"/>
      <c r="H116" s="144"/>
      <c r="I116" s="144"/>
    </row>
    <row r="117" spans="1:9" x14ac:dyDescent="0.25">
      <c r="A117" s="49">
        <v>108</v>
      </c>
      <c r="B117" s="149" t="s">
        <v>846</v>
      </c>
      <c r="C117" s="42">
        <v>83.59</v>
      </c>
      <c r="D117" s="172"/>
      <c r="E117" s="172">
        <v>0</v>
      </c>
      <c r="F117" s="144">
        <v>0</v>
      </c>
      <c r="G117" s="144">
        <v>0</v>
      </c>
      <c r="H117" s="144">
        <v>0</v>
      </c>
      <c r="I117" s="144">
        <v>0</v>
      </c>
    </row>
    <row r="118" spans="1:9" x14ac:dyDescent="0.25">
      <c r="A118" s="49">
        <v>109</v>
      </c>
      <c r="B118" s="150" t="s">
        <v>847</v>
      </c>
      <c r="C118" s="42">
        <v>32.75</v>
      </c>
      <c r="D118" s="172">
        <v>9</v>
      </c>
      <c r="E118" s="172"/>
      <c r="F118" s="144">
        <v>0</v>
      </c>
      <c r="G118" s="144">
        <v>0</v>
      </c>
      <c r="H118" s="144">
        <v>0</v>
      </c>
      <c r="I118" s="144">
        <v>0</v>
      </c>
    </row>
    <row r="119" spans="1:9" x14ac:dyDescent="0.25">
      <c r="A119" s="49">
        <v>110</v>
      </c>
      <c r="B119" s="150" t="s">
        <v>848</v>
      </c>
      <c r="C119" s="142">
        <v>262.32100000000003</v>
      </c>
      <c r="D119" s="172">
        <v>103</v>
      </c>
      <c r="E119" s="172">
        <v>0</v>
      </c>
      <c r="F119" s="144"/>
      <c r="G119" s="144"/>
      <c r="H119" s="144"/>
      <c r="I119" s="144"/>
    </row>
    <row r="120" spans="1:9" x14ac:dyDescent="0.25">
      <c r="A120" s="49">
        <v>111</v>
      </c>
      <c r="B120" s="150" t="s">
        <v>849</v>
      </c>
      <c r="C120" s="42">
        <v>68.522000000000006</v>
      </c>
      <c r="D120" s="172" t="s">
        <v>616</v>
      </c>
      <c r="E120" s="172"/>
      <c r="F120" s="144">
        <v>0</v>
      </c>
      <c r="G120" s="144">
        <v>0</v>
      </c>
      <c r="H120" s="144">
        <v>0</v>
      </c>
      <c r="I120" s="144">
        <v>0</v>
      </c>
    </row>
    <row r="121" spans="1:9" x14ac:dyDescent="0.25">
      <c r="A121" s="49">
        <v>112</v>
      </c>
      <c r="B121" s="149" t="s">
        <v>850</v>
      </c>
      <c r="C121" s="42">
        <v>193.79900000000001</v>
      </c>
      <c r="D121" s="172"/>
      <c r="E121" s="172">
        <v>48</v>
      </c>
      <c r="F121" s="144">
        <v>0</v>
      </c>
      <c r="G121" s="144">
        <v>0</v>
      </c>
      <c r="H121" s="144">
        <v>0</v>
      </c>
      <c r="I121" s="144">
        <v>0</v>
      </c>
    </row>
    <row r="122" spans="1:9" ht="30" x14ac:dyDescent="0.25">
      <c r="A122" s="49">
        <v>113</v>
      </c>
      <c r="B122" s="150" t="s">
        <v>795</v>
      </c>
      <c r="C122" s="142">
        <v>230.98</v>
      </c>
      <c r="D122" s="172">
        <v>48</v>
      </c>
      <c r="E122" s="172"/>
      <c r="F122" s="144"/>
      <c r="G122" s="144"/>
      <c r="H122" s="144"/>
      <c r="I122" s="144"/>
    </row>
    <row r="123" spans="1:9" x14ac:dyDescent="0.25">
      <c r="A123" s="49">
        <v>114</v>
      </c>
      <c r="B123" s="149" t="s">
        <v>851</v>
      </c>
      <c r="C123" s="42">
        <v>66.58</v>
      </c>
      <c r="D123" s="172"/>
      <c r="E123" s="172">
        <v>0</v>
      </c>
      <c r="F123" s="144">
        <v>15</v>
      </c>
      <c r="G123" s="144">
        <v>0</v>
      </c>
      <c r="H123" s="144">
        <v>70</v>
      </c>
      <c r="I123" s="144">
        <v>1400</v>
      </c>
    </row>
    <row r="124" spans="1:9" x14ac:dyDescent="0.25">
      <c r="A124" s="49">
        <v>115</v>
      </c>
      <c r="B124" s="150" t="s">
        <v>852</v>
      </c>
      <c r="C124" s="42">
        <v>164.4</v>
      </c>
      <c r="D124" s="172">
        <v>8</v>
      </c>
      <c r="E124" s="172">
        <v>0</v>
      </c>
      <c r="F124" s="144">
        <v>96</v>
      </c>
      <c r="G124" s="144">
        <v>0</v>
      </c>
      <c r="H124" s="144">
        <v>296</v>
      </c>
      <c r="I124" s="144">
        <v>1080</v>
      </c>
    </row>
    <row r="125" spans="1:9" x14ac:dyDescent="0.25">
      <c r="A125" s="49">
        <v>116</v>
      </c>
      <c r="B125" s="149" t="s">
        <v>853</v>
      </c>
      <c r="C125" s="142">
        <v>40.98</v>
      </c>
      <c r="D125" s="172"/>
      <c r="E125" s="172">
        <v>120</v>
      </c>
      <c r="F125" s="144"/>
      <c r="G125" s="144"/>
      <c r="H125" s="144"/>
      <c r="I125" s="144"/>
    </row>
    <row r="126" spans="1:9" ht="30" x14ac:dyDescent="0.25">
      <c r="A126" s="49">
        <v>117</v>
      </c>
      <c r="B126" s="150" t="s">
        <v>854</v>
      </c>
      <c r="C126" s="42">
        <v>40.98</v>
      </c>
      <c r="D126" s="172">
        <v>35</v>
      </c>
      <c r="E126" s="172">
        <v>0</v>
      </c>
      <c r="F126" s="144">
        <v>0</v>
      </c>
      <c r="G126" s="144">
        <v>0</v>
      </c>
      <c r="H126" s="144">
        <v>0</v>
      </c>
      <c r="I126" s="144">
        <v>0</v>
      </c>
    </row>
    <row r="127" spans="1:9" x14ac:dyDescent="0.25">
      <c r="A127" s="49">
        <v>118</v>
      </c>
      <c r="B127" s="153" t="s">
        <v>855</v>
      </c>
      <c r="C127" s="142">
        <v>455.22300000000001</v>
      </c>
      <c r="D127" s="172"/>
      <c r="E127" s="172">
        <v>517</v>
      </c>
      <c r="F127" s="144"/>
      <c r="G127" s="144"/>
      <c r="H127" s="144"/>
      <c r="I127" s="144"/>
    </row>
    <row r="128" spans="1:9" x14ac:dyDescent="0.25">
      <c r="A128" s="49">
        <v>119</v>
      </c>
      <c r="B128" s="150" t="s">
        <v>856</v>
      </c>
      <c r="C128" s="42">
        <v>117.26</v>
      </c>
      <c r="D128" s="172">
        <v>24</v>
      </c>
      <c r="E128" s="172">
        <v>0</v>
      </c>
      <c r="F128" s="159">
        <v>0</v>
      </c>
      <c r="G128" s="159">
        <v>0</v>
      </c>
      <c r="H128" s="159">
        <v>0</v>
      </c>
      <c r="I128" s="159">
        <v>0</v>
      </c>
    </row>
    <row r="129" spans="1:9" x14ac:dyDescent="0.25">
      <c r="A129" s="49">
        <v>120</v>
      </c>
      <c r="B129" s="150" t="s">
        <v>857</v>
      </c>
      <c r="C129" s="42">
        <v>44.33</v>
      </c>
      <c r="D129" s="172">
        <v>40</v>
      </c>
      <c r="E129" s="172">
        <v>0</v>
      </c>
      <c r="F129" s="161"/>
      <c r="G129" s="161"/>
      <c r="H129" s="161"/>
      <c r="I129" s="161"/>
    </row>
    <row r="130" spans="1:9" x14ac:dyDescent="0.25">
      <c r="A130" s="49">
        <v>121</v>
      </c>
      <c r="B130" s="155" t="s">
        <v>716</v>
      </c>
      <c r="C130" s="42">
        <v>42.76</v>
      </c>
      <c r="D130" s="172" t="s">
        <v>616</v>
      </c>
      <c r="E130" s="172">
        <v>0</v>
      </c>
      <c r="F130" s="144">
        <v>0</v>
      </c>
      <c r="G130" s="144">
        <v>0</v>
      </c>
      <c r="H130" s="144">
        <v>0</v>
      </c>
      <c r="I130" s="144">
        <v>0</v>
      </c>
    </row>
    <row r="131" spans="1:9" x14ac:dyDescent="0.25">
      <c r="A131" s="49">
        <v>122</v>
      </c>
      <c r="B131" s="150" t="s">
        <v>858</v>
      </c>
      <c r="C131" s="42">
        <v>40.01</v>
      </c>
      <c r="D131" s="172">
        <v>478</v>
      </c>
      <c r="E131" s="172">
        <v>0</v>
      </c>
      <c r="F131" s="144">
        <v>0</v>
      </c>
      <c r="G131" s="144">
        <v>0</v>
      </c>
      <c r="H131" s="144">
        <v>0</v>
      </c>
      <c r="I131" s="144">
        <v>0</v>
      </c>
    </row>
    <row r="132" spans="1:9" x14ac:dyDescent="0.25">
      <c r="A132" s="49">
        <v>123</v>
      </c>
      <c r="B132" s="154" t="s">
        <v>718</v>
      </c>
      <c r="C132" s="42">
        <v>71.239999999999995</v>
      </c>
      <c r="D132" s="172">
        <v>815</v>
      </c>
      <c r="E132" s="172">
        <v>0</v>
      </c>
      <c r="F132" s="159">
        <v>0</v>
      </c>
      <c r="G132" s="159">
        <v>0</v>
      </c>
      <c r="H132" s="159">
        <v>0</v>
      </c>
      <c r="I132" s="159">
        <v>0</v>
      </c>
    </row>
    <row r="133" spans="1:9" x14ac:dyDescent="0.25">
      <c r="A133" s="49">
        <v>124</v>
      </c>
      <c r="B133" s="150" t="s">
        <v>859</v>
      </c>
      <c r="C133" s="42">
        <v>55.23</v>
      </c>
      <c r="D133" s="172">
        <v>138</v>
      </c>
      <c r="E133" s="172">
        <v>35</v>
      </c>
      <c r="F133" s="160"/>
      <c r="G133" s="160"/>
      <c r="H133" s="160"/>
      <c r="I133" s="160"/>
    </row>
    <row r="134" spans="1:9" x14ac:dyDescent="0.25">
      <c r="A134" s="49">
        <v>125</v>
      </c>
      <c r="B134" s="150" t="s">
        <v>860</v>
      </c>
      <c r="C134" s="42">
        <v>9.41</v>
      </c>
      <c r="D134" s="172">
        <v>32</v>
      </c>
      <c r="E134" s="172">
        <v>323</v>
      </c>
      <c r="F134" s="160"/>
      <c r="G134" s="160"/>
      <c r="H134" s="160"/>
      <c r="I134" s="160"/>
    </row>
    <row r="135" spans="1:9" x14ac:dyDescent="0.25">
      <c r="A135" s="49">
        <v>126</v>
      </c>
      <c r="B135" s="150" t="s">
        <v>861</v>
      </c>
      <c r="C135" s="42">
        <v>19.43</v>
      </c>
      <c r="D135" s="172">
        <v>146</v>
      </c>
      <c r="E135" s="172">
        <v>250</v>
      </c>
      <c r="F135" s="161"/>
      <c r="G135" s="161"/>
      <c r="H135" s="161"/>
      <c r="I135" s="161"/>
    </row>
    <row r="136" spans="1:9" x14ac:dyDescent="0.25">
      <c r="A136" s="49">
        <v>127</v>
      </c>
      <c r="B136" s="150" t="s">
        <v>862</v>
      </c>
      <c r="C136" s="42">
        <v>28.030999999999999</v>
      </c>
      <c r="D136" s="172">
        <v>129</v>
      </c>
      <c r="E136" s="172">
        <v>0</v>
      </c>
      <c r="F136" s="159">
        <v>39</v>
      </c>
      <c r="G136" s="159">
        <v>0</v>
      </c>
      <c r="H136" s="159">
        <v>72</v>
      </c>
      <c r="I136" s="159">
        <v>251</v>
      </c>
    </row>
    <row r="137" spans="1:9" ht="30" x14ac:dyDescent="0.25">
      <c r="A137" s="49">
        <v>128</v>
      </c>
      <c r="B137" s="150" t="s">
        <v>863</v>
      </c>
      <c r="C137" s="42">
        <v>27.521999999999998</v>
      </c>
      <c r="D137" s="172">
        <v>120</v>
      </c>
      <c r="E137" s="172">
        <v>0</v>
      </c>
      <c r="F137" s="161"/>
      <c r="G137" s="161"/>
      <c r="H137" s="161"/>
      <c r="I137" s="161"/>
    </row>
    <row r="138" spans="1:9" ht="30" x14ac:dyDescent="0.25">
      <c r="A138" s="49">
        <v>129</v>
      </c>
      <c r="B138" s="150" t="s">
        <v>864</v>
      </c>
      <c r="C138" s="142">
        <v>39.590000000000003</v>
      </c>
      <c r="D138" s="172">
        <v>38</v>
      </c>
      <c r="E138" s="172">
        <v>0</v>
      </c>
      <c r="F138" s="144"/>
      <c r="G138" s="144"/>
      <c r="H138" s="144"/>
      <c r="I138" s="144"/>
    </row>
    <row r="139" spans="1:9" x14ac:dyDescent="0.25">
      <c r="A139" s="49">
        <v>130</v>
      </c>
      <c r="B139" s="150" t="s">
        <v>865</v>
      </c>
      <c r="C139" s="42">
        <v>39.590000000000003</v>
      </c>
      <c r="D139" s="172">
        <v>99</v>
      </c>
      <c r="E139" s="172">
        <v>0</v>
      </c>
      <c r="F139" s="144">
        <v>0</v>
      </c>
      <c r="G139" s="144">
        <v>0</v>
      </c>
      <c r="H139" s="144">
        <v>20</v>
      </c>
      <c r="I139" s="144">
        <v>0</v>
      </c>
    </row>
    <row r="140" spans="1:9" x14ac:dyDescent="0.25">
      <c r="A140" s="49">
        <v>131</v>
      </c>
      <c r="B140" s="150" t="s">
        <v>866</v>
      </c>
      <c r="C140" s="142">
        <v>36.79</v>
      </c>
      <c r="D140" s="172">
        <v>108</v>
      </c>
      <c r="E140" s="172"/>
      <c r="F140" s="144"/>
      <c r="G140" s="144"/>
      <c r="H140" s="144"/>
      <c r="I140" s="144"/>
    </row>
    <row r="141" spans="1:9" x14ac:dyDescent="0.25">
      <c r="A141" s="49">
        <v>132</v>
      </c>
      <c r="B141" s="150" t="s">
        <v>867</v>
      </c>
      <c r="C141" s="42">
        <v>36.79</v>
      </c>
      <c r="D141" s="172">
        <v>70</v>
      </c>
      <c r="E141" s="172">
        <v>55</v>
      </c>
      <c r="F141" s="144">
        <v>0</v>
      </c>
      <c r="G141" s="144">
        <v>0</v>
      </c>
      <c r="H141" s="144">
        <v>0</v>
      </c>
      <c r="I141" s="144">
        <v>0</v>
      </c>
    </row>
    <row r="142" spans="1:9" x14ac:dyDescent="0.25">
      <c r="A142" s="49">
        <v>133</v>
      </c>
      <c r="B142" s="150" t="s">
        <v>868</v>
      </c>
      <c r="C142" s="142">
        <v>9164.6409999999996</v>
      </c>
      <c r="D142" s="172">
        <v>52</v>
      </c>
      <c r="E142" s="172"/>
      <c r="F142" s="144"/>
      <c r="G142" s="144"/>
      <c r="H142" s="144"/>
      <c r="I142" s="144"/>
    </row>
    <row r="143" spans="1:9" x14ac:dyDescent="0.25">
      <c r="A143" s="49">
        <v>134</v>
      </c>
      <c r="B143" s="150" t="s">
        <v>869</v>
      </c>
      <c r="C143" s="42">
        <v>42.177999999999997</v>
      </c>
      <c r="D143" s="172">
        <v>140</v>
      </c>
      <c r="E143" s="172">
        <v>0</v>
      </c>
      <c r="F143" s="144">
        <v>0</v>
      </c>
      <c r="G143" s="144">
        <v>0</v>
      </c>
      <c r="H143" s="144">
        <v>0</v>
      </c>
      <c r="I143" s="144">
        <v>0</v>
      </c>
    </row>
    <row r="144" spans="1:9" x14ac:dyDescent="0.25">
      <c r="A144" s="49">
        <v>135</v>
      </c>
      <c r="B144" s="150" t="s">
        <v>870</v>
      </c>
      <c r="C144" s="42">
        <v>50</v>
      </c>
      <c r="D144" s="172">
        <v>159</v>
      </c>
      <c r="E144" s="172">
        <v>0</v>
      </c>
      <c r="F144" s="144">
        <v>0</v>
      </c>
      <c r="G144" s="144">
        <v>0</v>
      </c>
      <c r="H144" s="144">
        <v>0</v>
      </c>
      <c r="I144" s="144">
        <v>0</v>
      </c>
    </row>
    <row r="145" spans="1:9" x14ac:dyDescent="0.25">
      <c r="A145" s="49">
        <v>136</v>
      </c>
      <c r="B145" s="150" t="s">
        <v>717</v>
      </c>
      <c r="C145" s="42">
        <v>519.82000000000005</v>
      </c>
      <c r="D145" s="172">
        <v>11</v>
      </c>
      <c r="E145" s="172">
        <v>0</v>
      </c>
      <c r="F145" s="159">
        <v>0</v>
      </c>
      <c r="G145" s="159">
        <v>0</v>
      </c>
      <c r="H145" s="159">
        <v>0</v>
      </c>
      <c r="I145" s="159">
        <v>0</v>
      </c>
    </row>
    <row r="146" spans="1:9" x14ac:dyDescent="0.25">
      <c r="A146" s="49">
        <v>137</v>
      </c>
      <c r="B146" s="150" t="s">
        <v>871</v>
      </c>
      <c r="C146" s="42">
        <v>28.63</v>
      </c>
      <c r="D146" s="172">
        <v>27</v>
      </c>
      <c r="E146" s="172">
        <v>38</v>
      </c>
      <c r="F146" s="160"/>
      <c r="G146" s="160"/>
      <c r="H146" s="160"/>
      <c r="I146" s="160"/>
    </row>
    <row r="147" spans="1:9" x14ac:dyDescent="0.25">
      <c r="A147" s="49">
        <v>138</v>
      </c>
      <c r="B147" s="149" t="s">
        <v>872</v>
      </c>
      <c r="C147" s="42">
        <v>375.13</v>
      </c>
      <c r="D147" s="172"/>
      <c r="E147" s="172">
        <v>0</v>
      </c>
      <c r="F147" s="160"/>
      <c r="G147" s="160"/>
      <c r="H147" s="160"/>
      <c r="I147" s="160"/>
    </row>
    <row r="148" spans="1:9" x14ac:dyDescent="0.25">
      <c r="A148" s="49">
        <v>139</v>
      </c>
      <c r="B148" s="150" t="s">
        <v>873</v>
      </c>
      <c r="C148" s="42">
        <v>474.76</v>
      </c>
      <c r="D148" s="172">
        <v>46</v>
      </c>
      <c r="E148" s="172">
        <v>30</v>
      </c>
      <c r="F148" s="160"/>
      <c r="G148" s="160"/>
      <c r="H148" s="160"/>
      <c r="I148" s="160"/>
    </row>
    <row r="149" spans="1:9" x14ac:dyDescent="0.25">
      <c r="A149" s="49">
        <v>140</v>
      </c>
      <c r="B149" s="156" t="s">
        <v>874</v>
      </c>
      <c r="C149" s="42">
        <v>16.2</v>
      </c>
      <c r="D149" s="172"/>
      <c r="E149" s="172">
        <v>24</v>
      </c>
      <c r="F149" s="160"/>
      <c r="G149" s="160"/>
      <c r="H149" s="160"/>
      <c r="I149" s="160"/>
    </row>
    <row r="150" spans="1:9" x14ac:dyDescent="0.25">
      <c r="A150" s="49">
        <v>141</v>
      </c>
      <c r="B150" s="152" t="s">
        <v>875</v>
      </c>
      <c r="C150" s="42">
        <v>23.8</v>
      </c>
      <c r="D150" s="172" t="s">
        <v>616</v>
      </c>
      <c r="E150" s="172">
        <v>84</v>
      </c>
      <c r="F150" s="161"/>
      <c r="G150" s="161"/>
      <c r="H150" s="161"/>
      <c r="I150" s="161"/>
    </row>
    <row r="151" spans="1:9" x14ac:dyDescent="0.25">
      <c r="A151" s="49">
        <v>142</v>
      </c>
      <c r="B151" s="149" t="s">
        <v>876</v>
      </c>
      <c r="C151" s="42">
        <v>80</v>
      </c>
      <c r="D151" s="172"/>
      <c r="E151" s="172">
        <v>21</v>
      </c>
      <c r="F151" s="144">
        <v>0</v>
      </c>
      <c r="G151" s="144">
        <v>0</v>
      </c>
      <c r="H151" s="144">
        <v>0</v>
      </c>
      <c r="I151" s="144">
        <v>0</v>
      </c>
    </row>
    <row r="152" spans="1:9" x14ac:dyDescent="0.25">
      <c r="A152" s="49">
        <v>143</v>
      </c>
      <c r="B152" s="150" t="s">
        <v>877</v>
      </c>
      <c r="C152" s="42">
        <v>157.33000000000001</v>
      </c>
      <c r="D152" s="172" t="s">
        <v>616</v>
      </c>
      <c r="E152" s="172">
        <v>0</v>
      </c>
      <c r="F152" s="144">
        <v>0</v>
      </c>
      <c r="G152" s="144">
        <v>0</v>
      </c>
      <c r="H152" s="144">
        <v>0</v>
      </c>
      <c r="I152" s="144">
        <v>0</v>
      </c>
    </row>
    <row r="153" spans="1:9" x14ac:dyDescent="0.25">
      <c r="A153" s="49">
        <v>144</v>
      </c>
      <c r="B153" s="150" t="s">
        <v>878</v>
      </c>
      <c r="C153" s="42">
        <v>1311.72</v>
      </c>
      <c r="D153" s="172" t="s">
        <v>616</v>
      </c>
      <c r="E153" s="172">
        <v>12</v>
      </c>
      <c r="F153" s="144">
        <v>217</v>
      </c>
      <c r="G153" s="144">
        <v>16</v>
      </c>
      <c r="H153" s="144">
        <v>1626</v>
      </c>
      <c r="I153" s="144">
        <v>3222</v>
      </c>
    </row>
    <row r="154" spans="1:9" x14ac:dyDescent="0.25">
      <c r="A154" s="49">
        <v>145</v>
      </c>
      <c r="B154" s="150" t="s">
        <v>879</v>
      </c>
      <c r="C154" s="42">
        <v>44.854999999999997</v>
      </c>
      <c r="D154" s="172">
        <v>11</v>
      </c>
      <c r="E154" s="172">
        <v>45</v>
      </c>
      <c r="F154" s="144">
        <v>16</v>
      </c>
      <c r="G154" s="144">
        <v>3</v>
      </c>
      <c r="H154" s="144">
        <v>82</v>
      </c>
      <c r="I154" s="144">
        <v>163</v>
      </c>
    </row>
    <row r="155" spans="1:9" x14ac:dyDescent="0.25">
      <c r="A155" s="49">
        <v>146</v>
      </c>
      <c r="B155" s="150" t="s">
        <v>880</v>
      </c>
      <c r="C155" s="42">
        <v>473.84</v>
      </c>
      <c r="D155" s="172">
        <v>33</v>
      </c>
      <c r="E155" s="172">
        <v>24</v>
      </c>
      <c r="F155" s="144">
        <v>400</v>
      </c>
      <c r="G155" s="144">
        <v>40</v>
      </c>
      <c r="H155" s="144">
        <v>110</v>
      </c>
      <c r="I155" s="144">
        <v>0</v>
      </c>
    </row>
    <row r="156" spans="1:9" x14ac:dyDescent="0.25">
      <c r="A156" s="49">
        <v>147</v>
      </c>
      <c r="B156" s="150" t="s">
        <v>881</v>
      </c>
      <c r="C156" s="42">
        <v>73.459999999999994</v>
      </c>
      <c r="D156" s="172">
        <v>240</v>
      </c>
      <c r="E156" s="172">
        <v>60</v>
      </c>
      <c r="F156" s="144">
        <v>120</v>
      </c>
      <c r="G156" s="144">
        <v>10</v>
      </c>
      <c r="H156" s="144">
        <v>75</v>
      </c>
      <c r="I156" s="144">
        <v>0</v>
      </c>
    </row>
    <row r="157" spans="1:9" x14ac:dyDescent="0.25">
      <c r="A157" s="49">
        <v>148</v>
      </c>
      <c r="B157" s="150" t="s">
        <v>882</v>
      </c>
      <c r="C157" s="42">
        <v>491.7</v>
      </c>
      <c r="D157" s="172">
        <v>241.0224</v>
      </c>
      <c r="E157" s="172"/>
      <c r="F157" s="144">
        <v>420</v>
      </c>
      <c r="G157" s="144">
        <v>30</v>
      </c>
      <c r="H157" s="144">
        <v>185</v>
      </c>
      <c r="I157" s="144">
        <v>0</v>
      </c>
    </row>
    <row r="158" spans="1:9" x14ac:dyDescent="0.25">
      <c r="A158" s="49">
        <v>149</v>
      </c>
      <c r="B158" s="150" t="s">
        <v>883</v>
      </c>
      <c r="C158" s="42">
        <v>397.23899999999998</v>
      </c>
      <c r="D158" s="175">
        <v>11.28</v>
      </c>
      <c r="E158" s="172">
        <v>0</v>
      </c>
      <c r="F158" s="159">
        <v>464</v>
      </c>
      <c r="G158" s="159">
        <v>65</v>
      </c>
      <c r="H158" s="159">
        <v>438</v>
      </c>
      <c r="I158" s="159">
        <v>1187</v>
      </c>
    </row>
    <row r="159" spans="1:9" x14ac:dyDescent="0.25">
      <c r="A159" s="49">
        <v>150</v>
      </c>
      <c r="B159" s="150" t="s">
        <v>884</v>
      </c>
      <c r="C159" s="42">
        <v>98.474999999999994</v>
      </c>
      <c r="D159" s="175">
        <v>155</v>
      </c>
      <c r="E159" s="172">
        <v>718</v>
      </c>
      <c r="F159" s="161"/>
      <c r="G159" s="161"/>
      <c r="H159" s="161"/>
      <c r="I159" s="161"/>
    </row>
    <row r="160" spans="1:9" x14ac:dyDescent="0.25">
      <c r="A160" s="49">
        <v>151</v>
      </c>
      <c r="B160" s="150" t="s">
        <v>885</v>
      </c>
      <c r="C160" s="42">
        <v>1360.43</v>
      </c>
      <c r="D160" s="172">
        <v>94</v>
      </c>
      <c r="E160" s="172">
        <v>217</v>
      </c>
      <c r="F160" s="159">
        <v>512</v>
      </c>
      <c r="G160" s="159">
        <v>43</v>
      </c>
      <c r="H160" s="159">
        <v>576</v>
      </c>
      <c r="I160" s="159">
        <v>487</v>
      </c>
    </row>
    <row r="161" spans="1:9" x14ac:dyDescent="0.25">
      <c r="A161" s="49">
        <v>152</v>
      </c>
      <c r="B161" s="150" t="s">
        <v>886</v>
      </c>
      <c r="C161" s="42">
        <v>75.989999999999995</v>
      </c>
      <c r="D161" s="172">
        <v>13</v>
      </c>
      <c r="E161" s="172">
        <v>0</v>
      </c>
      <c r="F161" s="160"/>
      <c r="G161" s="160"/>
      <c r="H161" s="160"/>
      <c r="I161" s="160"/>
    </row>
    <row r="162" spans="1:9" x14ac:dyDescent="0.25">
      <c r="A162" s="49">
        <v>153</v>
      </c>
      <c r="B162" s="150" t="s">
        <v>887</v>
      </c>
      <c r="C162" s="42">
        <v>49.42</v>
      </c>
      <c r="D162" s="172">
        <v>2</v>
      </c>
      <c r="E162" s="172">
        <v>0</v>
      </c>
      <c r="F162" s="160"/>
      <c r="G162" s="160"/>
      <c r="H162" s="160"/>
      <c r="I162" s="160"/>
    </row>
    <row r="163" spans="1:9" x14ac:dyDescent="0.25">
      <c r="A163" s="49">
        <v>154</v>
      </c>
      <c r="B163" s="150" t="s">
        <v>888</v>
      </c>
      <c r="C163" s="42">
        <v>547.98</v>
      </c>
      <c r="D163" s="172">
        <v>4</v>
      </c>
      <c r="E163" s="172"/>
      <c r="F163" s="161"/>
      <c r="G163" s="161"/>
      <c r="H163" s="161"/>
      <c r="I163" s="161"/>
    </row>
    <row r="164" spans="1:9" x14ac:dyDescent="0.25">
      <c r="A164" s="49">
        <v>155</v>
      </c>
      <c r="B164" s="150" t="s">
        <v>889</v>
      </c>
      <c r="C164" s="42">
        <v>492.71899999999999</v>
      </c>
      <c r="D164" s="172">
        <v>24</v>
      </c>
      <c r="E164" s="172">
        <v>108</v>
      </c>
      <c r="F164" s="144">
        <v>224</v>
      </c>
      <c r="G164" s="144">
        <v>24</v>
      </c>
      <c r="H164" s="144">
        <v>191</v>
      </c>
      <c r="I164" s="144">
        <v>720</v>
      </c>
    </row>
    <row r="165" spans="1:9" x14ac:dyDescent="0.25">
      <c r="A165" s="49">
        <v>156</v>
      </c>
      <c r="B165" s="150" t="s">
        <v>890</v>
      </c>
      <c r="C165" s="42">
        <v>499.12799999999999</v>
      </c>
      <c r="D165" s="172">
        <v>141</v>
      </c>
      <c r="E165" s="172"/>
      <c r="F165" s="144">
        <v>340</v>
      </c>
      <c r="G165" s="144">
        <v>11</v>
      </c>
      <c r="H165" s="144">
        <v>261</v>
      </c>
      <c r="I165" s="144">
        <v>618</v>
      </c>
    </row>
    <row r="166" spans="1:9" x14ac:dyDescent="0.25">
      <c r="A166" s="49">
        <v>157</v>
      </c>
      <c r="B166" s="150" t="s">
        <v>891</v>
      </c>
      <c r="C166" s="42">
        <v>291.37599999999998</v>
      </c>
      <c r="D166" s="172">
        <v>12</v>
      </c>
      <c r="E166" s="172">
        <v>191</v>
      </c>
      <c r="F166" s="159">
        <v>432</v>
      </c>
      <c r="G166" s="159">
        <v>41</v>
      </c>
      <c r="H166" s="159">
        <v>304</v>
      </c>
      <c r="I166" s="159">
        <v>1427</v>
      </c>
    </row>
    <row r="167" spans="1:9" x14ac:dyDescent="0.25">
      <c r="A167" s="49">
        <v>158</v>
      </c>
      <c r="B167" s="150" t="s">
        <v>892</v>
      </c>
      <c r="C167" s="42">
        <v>207.53100000000001</v>
      </c>
      <c r="D167" s="172">
        <v>220</v>
      </c>
      <c r="E167" s="172">
        <v>58</v>
      </c>
      <c r="F167" s="161"/>
      <c r="G167" s="161"/>
      <c r="H167" s="161"/>
      <c r="I167" s="161"/>
    </row>
    <row r="168" spans="1:9" x14ac:dyDescent="0.25">
      <c r="A168" s="49">
        <v>159</v>
      </c>
      <c r="B168" s="150" t="s">
        <v>893</v>
      </c>
      <c r="C168" s="42">
        <v>481.76</v>
      </c>
      <c r="D168" s="172">
        <v>0</v>
      </c>
      <c r="E168" s="172"/>
      <c r="F168" s="144">
        <v>570</v>
      </c>
      <c r="G168" s="144">
        <v>50</v>
      </c>
      <c r="H168" s="144">
        <v>0</v>
      </c>
      <c r="I168" s="144">
        <v>0</v>
      </c>
    </row>
    <row r="169" spans="1:9" x14ac:dyDescent="0.25">
      <c r="A169" s="49">
        <v>160</v>
      </c>
      <c r="B169" s="150" t="s">
        <v>894</v>
      </c>
      <c r="C169" s="42">
        <v>499.17</v>
      </c>
      <c r="D169" s="172">
        <v>12</v>
      </c>
      <c r="E169" s="172">
        <v>0</v>
      </c>
      <c r="F169" s="144">
        <v>540</v>
      </c>
      <c r="G169" s="144">
        <v>60</v>
      </c>
      <c r="H169" s="144">
        <v>55</v>
      </c>
      <c r="I169" s="144">
        <v>0</v>
      </c>
    </row>
    <row r="170" spans="1:9" x14ac:dyDescent="0.25">
      <c r="A170" s="49">
        <v>161</v>
      </c>
      <c r="B170" s="150" t="s">
        <v>895</v>
      </c>
      <c r="C170" s="146">
        <v>15.006</v>
      </c>
      <c r="D170" s="172">
        <v>102</v>
      </c>
      <c r="E170" s="172">
        <v>257</v>
      </c>
      <c r="F170" s="144"/>
      <c r="G170" s="144"/>
      <c r="H170" s="144"/>
      <c r="I170" s="144"/>
    </row>
    <row r="171" spans="1:9" x14ac:dyDescent="0.25">
      <c r="A171" s="49">
        <v>162</v>
      </c>
      <c r="B171" s="149" t="s">
        <v>896</v>
      </c>
      <c r="C171" s="142">
        <v>1393.2719999999999</v>
      </c>
      <c r="D171" s="172"/>
      <c r="E171" s="172">
        <v>260</v>
      </c>
      <c r="F171" s="144"/>
      <c r="G171" s="144"/>
      <c r="H171" s="144"/>
      <c r="I171" s="144"/>
    </row>
    <row r="172" spans="1:9" x14ac:dyDescent="0.25">
      <c r="A172" s="49">
        <v>163</v>
      </c>
      <c r="B172" s="150" t="s">
        <v>897</v>
      </c>
      <c r="C172" s="42">
        <v>24.6</v>
      </c>
      <c r="D172" s="172" t="s">
        <v>616</v>
      </c>
      <c r="E172" s="172">
        <v>0</v>
      </c>
      <c r="F172" s="144">
        <v>0</v>
      </c>
      <c r="G172" s="144">
        <v>0</v>
      </c>
      <c r="H172" s="144">
        <v>0</v>
      </c>
      <c r="I172" s="144">
        <v>0</v>
      </c>
    </row>
    <row r="173" spans="1:9" x14ac:dyDescent="0.25">
      <c r="A173" s="49">
        <v>164</v>
      </c>
      <c r="B173" s="150" t="s">
        <v>898</v>
      </c>
      <c r="C173" s="42">
        <v>14.367000000000001</v>
      </c>
      <c r="D173" s="172">
        <v>259</v>
      </c>
      <c r="E173" s="172">
        <v>69</v>
      </c>
      <c r="F173" s="144">
        <v>0</v>
      </c>
      <c r="G173" s="144">
        <v>0</v>
      </c>
      <c r="H173" s="144">
        <v>0</v>
      </c>
      <c r="I173" s="144">
        <v>0</v>
      </c>
    </row>
    <row r="174" spans="1:9" x14ac:dyDescent="0.25">
      <c r="A174" s="49">
        <v>165</v>
      </c>
      <c r="B174" s="150" t="s">
        <v>899</v>
      </c>
      <c r="C174" s="42">
        <v>62.53</v>
      </c>
      <c r="D174" s="172">
        <v>94</v>
      </c>
      <c r="E174" s="172">
        <v>88</v>
      </c>
      <c r="F174" s="159">
        <v>0</v>
      </c>
      <c r="G174" s="159">
        <v>0</v>
      </c>
      <c r="H174" s="159">
        <v>0</v>
      </c>
      <c r="I174" s="159">
        <v>0</v>
      </c>
    </row>
    <row r="175" spans="1:9" x14ac:dyDescent="0.25">
      <c r="A175" s="49">
        <v>166</v>
      </c>
      <c r="B175" s="150" t="s">
        <v>787</v>
      </c>
      <c r="C175" s="42">
        <v>24.98</v>
      </c>
      <c r="D175" s="172">
        <v>34</v>
      </c>
      <c r="E175" s="172">
        <v>0</v>
      </c>
      <c r="F175" s="160"/>
      <c r="G175" s="160"/>
      <c r="H175" s="160"/>
      <c r="I175" s="160"/>
    </row>
    <row r="176" spans="1:9" x14ac:dyDescent="0.25">
      <c r="A176" s="49">
        <v>167</v>
      </c>
      <c r="B176" s="149" t="s">
        <v>900</v>
      </c>
      <c r="C176" s="42">
        <v>18</v>
      </c>
      <c r="D176" s="172"/>
      <c r="E176" s="172">
        <v>72</v>
      </c>
      <c r="F176" s="160"/>
      <c r="G176" s="160"/>
      <c r="H176" s="160"/>
      <c r="I176" s="160"/>
    </row>
    <row r="177" spans="1:9" x14ac:dyDescent="0.25">
      <c r="A177" s="49">
        <v>168</v>
      </c>
      <c r="B177" s="150" t="s">
        <v>901</v>
      </c>
      <c r="C177" s="42">
        <v>15.5</v>
      </c>
      <c r="D177" s="172">
        <v>27</v>
      </c>
      <c r="E177" s="172">
        <v>86</v>
      </c>
      <c r="F177" s="160"/>
      <c r="G177" s="160"/>
      <c r="H177" s="160"/>
      <c r="I177" s="160"/>
    </row>
    <row r="178" spans="1:9" x14ac:dyDescent="0.25">
      <c r="A178" s="49">
        <v>169</v>
      </c>
      <c r="B178" s="149" t="s">
        <v>902</v>
      </c>
      <c r="C178" s="42">
        <v>70.41</v>
      </c>
      <c r="D178" s="172"/>
      <c r="E178" s="172">
        <v>65</v>
      </c>
      <c r="F178" s="160"/>
      <c r="G178" s="160"/>
      <c r="H178" s="160"/>
      <c r="I178" s="160"/>
    </row>
    <row r="179" spans="1:9" x14ac:dyDescent="0.25">
      <c r="A179" s="49">
        <v>170</v>
      </c>
      <c r="B179" s="150" t="s">
        <v>224</v>
      </c>
      <c r="C179" s="42">
        <v>28.54</v>
      </c>
      <c r="D179" s="172">
        <v>41</v>
      </c>
      <c r="E179" s="172">
        <v>98</v>
      </c>
      <c r="F179" s="161"/>
      <c r="G179" s="161"/>
      <c r="H179" s="161"/>
      <c r="I179" s="161"/>
    </row>
    <row r="180" spans="1:9" x14ac:dyDescent="0.25">
      <c r="A180" s="49">
        <v>171</v>
      </c>
      <c r="B180" s="150" t="s">
        <v>903</v>
      </c>
      <c r="C180" s="42">
        <v>18.920000000000002</v>
      </c>
      <c r="D180" s="172">
        <v>55</v>
      </c>
      <c r="E180" s="172"/>
      <c r="F180" s="144">
        <v>13</v>
      </c>
      <c r="G180" s="144">
        <v>3</v>
      </c>
      <c r="H180" s="144">
        <v>44</v>
      </c>
      <c r="I180" s="144">
        <v>0</v>
      </c>
    </row>
    <row r="181" spans="1:9" x14ac:dyDescent="0.25">
      <c r="A181" s="49">
        <v>172</v>
      </c>
      <c r="B181" s="149" t="s">
        <v>904</v>
      </c>
      <c r="C181" s="42">
        <v>74.75</v>
      </c>
      <c r="D181" s="172"/>
      <c r="E181" s="172">
        <v>0</v>
      </c>
      <c r="F181" s="144">
        <v>0</v>
      </c>
      <c r="G181" s="144">
        <v>0</v>
      </c>
      <c r="H181" s="144">
        <v>0</v>
      </c>
      <c r="I181" s="144">
        <v>0</v>
      </c>
    </row>
    <row r="182" spans="1:9" x14ac:dyDescent="0.25">
      <c r="A182" s="49">
        <v>173</v>
      </c>
      <c r="B182" s="150" t="s">
        <v>905</v>
      </c>
      <c r="C182" s="42">
        <v>323.72300000000001</v>
      </c>
      <c r="D182" s="172">
        <v>41</v>
      </c>
      <c r="E182" s="172">
        <v>55</v>
      </c>
      <c r="F182" s="144">
        <v>0</v>
      </c>
      <c r="G182" s="144">
        <v>0</v>
      </c>
      <c r="H182" s="144">
        <v>0</v>
      </c>
      <c r="I182" s="144">
        <v>0</v>
      </c>
    </row>
    <row r="183" spans="1:9" x14ac:dyDescent="0.25">
      <c r="A183" s="49">
        <v>174</v>
      </c>
      <c r="B183" s="150" t="s">
        <v>906</v>
      </c>
      <c r="C183" s="42">
        <v>125.65</v>
      </c>
      <c r="D183" s="172">
        <v>92</v>
      </c>
      <c r="E183" s="172">
        <v>157</v>
      </c>
      <c r="F183" s="159">
        <v>0</v>
      </c>
      <c r="G183" s="159">
        <v>0</v>
      </c>
      <c r="H183" s="159">
        <v>0</v>
      </c>
      <c r="I183" s="159">
        <v>0</v>
      </c>
    </row>
    <row r="184" spans="1:9" x14ac:dyDescent="0.25">
      <c r="A184" s="49">
        <v>175</v>
      </c>
      <c r="B184" s="150" t="s">
        <v>907</v>
      </c>
      <c r="C184" s="42">
        <v>24.84</v>
      </c>
      <c r="D184" s="172">
        <v>89.278200000000012</v>
      </c>
      <c r="E184" s="172">
        <v>118</v>
      </c>
      <c r="F184" s="161"/>
      <c r="G184" s="161"/>
      <c r="H184" s="161"/>
      <c r="I184" s="161"/>
    </row>
    <row r="185" spans="1:9" x14ac:dyDescent="0.25">
      <c r="A185" s="49">
        <v>176</v>
      </c>
      <c r="B185" s="150" t="s">
        <v>908</v>
      </c>
      <c r="C185" s="42">
        <v>14.957000000000001</v>
      </c>
      <c r="D185" s="172">
        <v>21</v>
      </c>
      <c r="E185" s="172">
        <v>99</v>
      </c>
      <c r="F185" s="159">
        <v>36</v>
      </c>
      <c r="G185" s="159">
        <v>0</v>
      </c>
      <c r="H185" s="159">
        <v>62</v>
      </c>
      <c r="I185" s="159">
        <v>0</v>
      </c>
    </row>
    <row r="186" spans="1:9" x14ac:dyDescent="0.25">
      <c r="A186" s="49">
        <v>177</v>
      </c>
      <c r="B186" s="150" t="s">
        <v>909</v>
      </c>
      <c r="C186" s="42">
        <v>15.803000000000001</v>
      </c>
      <c r="D186" s="172">
        <v>36</v>
      </c>
      <c r="E186" s="172">
        <v>241</v>
      </c>
      <c r="F186" s="160"/>
      <c r="G186" s="160"/>
      <c r="H186" s="160"/>
      <c r="I186" s="160"/>
    </row>
    <row r="187" spans="1:9" x14ac:dyDescent="0.25">
      <c r="A187" s="49">
        <v>178</v>
      </c>
      <c r="B187" s="150" t="s">
        <v>910</v>
      </c>
      <c r="C187" s="42">
        <v>10.849</v>
      </c>
      <c r="D187" s="172">
        <v>54</v>
      </c>
      <c r="E187" s="172"/>
      <c r="F187" s="161"/>
      <c r="G187" s="161"/>
      <c r="H187" s="161"/>
      <c r="I187" s="161"/>
    </row>
    <row r="188" spans="1:9" x14ac:dyDescent="0.25">
      <c r="A188" s="49">
        <v>179</v>
      </c>
      <c r="B188" s="150" t="s">
        <v>911</v>
      </c>
      <c r="C188" s="42">
        <v>197.6</v>
      </c>
      <c r="D188" s="172">
        <v>38</v>
      </c>
      <c r="E188" s="172">
        <v>468</v>
      </c>
      <c r="F188" s="144">
        <v>0</v>
      </c>
      <c r="G188" s="144">
        <v>0</v>
      </c>
      <c r="H188" s="144">
        <v>0</v>
      </c>
      <c r="I188" s="144">
        <v>0</v>
      </c>
    </row>
    <row r="189" spans="1:9" x14ac:dyDescent="0.25">
      <c r="A189" s="49">
        <v>180</v>
      </c>
      <c r="B189" s="150" t="s">
        <v>912</v>
      </c>
      <c r="C189" s="42">
        <v>13.315</v>
      </c>
      <c r="D189" s="172">
        <v>44</v>
      </c>
      <c r="E189" s="172">
        <v>97</v>
      </c>
      <c r="F189" s="144">
        <v>18</v>
      </c>
      <c r="G189" s="144">
        <v>3</v>
      </c>
      <c r="H189" s="144">
        <v>81</v>
      </c>
      <c r="I189" s="144">
        <v>0</v>
      </c>
    </row>
    <row r="190" spans="1:9" x14ac:dyDescent="0.25">
      <c r="A190" s="49">
        <v>181</v>
      </c>
      <c r="B190" s="150" t="s">
        <v>913</v>
      </c>
      <c r="C190" s="42">
        <v>44.9</v>
      </c>
      <c r="D190" s="172">
        <v>50</v>
      </c>
      <c r="E190" s="172">
        <v>304</v>
      </c>
      <c r="F190" s="159">
        <v>163</v>
      </c>
      <c r="G190" s="159">
        <v>18</v>
      </c>
      <c r="H190" s="159">
        <v>393</v>
      </c>
      <c r="I190" s="159">
        <v>0</v>
      </c>
    </row>
    <row r="191" spans="1:9" x14ac:dyDescent="0.25">
      <c r="A191" s="49">
        <v>182</v>
      </c>
      <c r="B191" s="150" t="s">
        <v>914</v>
      </c>
      <c r="C191" s="42">
        <v>145.626</v>
      </c>
      <c r="D191" s="172">
        <v>38</v>
      </c>
      <c r="E191" s="172"/>
      <c r="F191" s="160"/>
      <c r="G191" s="160"/>
      <c r="H191" s="160"/>
      <c r="I191" s="160"/>
    </row>
    <row r="192" spans="1:9" x14ac:dyDescent="0.25">
      <c r="A192" s="49">
        <v>183</v>
      </c>
      <c r="B192" s="150" t="s">
        <v>915</v>
      </c>
      <c r="C192" s="42">
        <v>53.686</v>
      </c>
      <c r="D192" s="172">
        <v>41</v>
      </c>
      <c r="E192" s="172">
        <v>0</v>
      </c>
      <c r="F192" s="161"/>
      <c r="G192" s="161"/>
      <c r="H192" s="161"/>
      <c r="I192" s="161"/>
    </row>
    <row r="193" spans="1:9" x14ac:dyDescent="0.25">
      <c r="A193" s="49">
        <v>184</v>
      </c>
      <c r="B193" s="153" t="s">
        <v>916</v>
      </c>
      <c r="C193" s="42">
        <v>9.48</v>
      </c>
      <c r="D193" s="172"/>
      <c r="E193" s="172">
        <v>0</v>
      </c>
      <c r="F193" s="144">
        <v>0</v>
      </c>
      <c r="G193" s="144">
        <v>0</v>
      </c>
      <c r="H193" s="144">
        <v>0</v>
      </c>
      <c r="I193" s="144">
        <v>0</v>
      </c>
    </row>
    <row r="194" spans="1:9" x14ac:dyDescent="0.25">
      <c r="A194" s="49">
        <v>185</v>
      </c>
      <c r="B194" s="150" t="s">
        <v>917</v>
      </c>
      <c r="C194" s="42">
        <v>60.246000000000002</v>
      </c>
      <c r="D194" s="172">
        <v>9</v>
      </c>
      <c r="E194" s="172">
        <v>280</v>
      </c>
      <c r="F194" s="144">
        <v>35</v>
      </c>
      <c r="G194" s="144">
        <v>5</v>
      </c>
      <c r="H194" s="144">
        <v>42</v>
      </c>
      <c r="I194" s="144">
        <v>0</v>
      </c>
    </row>
    <row r="195" spans="1:9" x14ac:dyDescent="0.25">
      <c r="A195" s="49">
        <v>186</v>
      </c>
      <c r="B195" s="150" t="s">
        <v>719</v>
      </c>
      <c r="C195" s="142">
        <v>21.25</v>
      </c>
      <c r="D195" s="172">
        <v>22</v>
      </c>
      <c r="E195" s="172">
        <v>258</v>
      </c>
      <c r="F195" s="144"/>
      <c r="G195" s="144"/>
      <c r="H195" s="144"/>
      <c r="I195" s="144"/>
    </row>
    <row r="196" spans="1:9" ht="30" x14ac:dyDescent="0.25">
      <c r="A196" s="49">
        <v>187</v>
      </c>
      <c r="B196" s="150" t="s">
        <v>918</v>
      </c>
      <c r="C196" s="42">
        <v>21.25</v>
      </c>
      <c r="D196" s="172">
        <v>38</v>
      </c>
      <c r="E196" s="172">
        <v>320</v>
      </c>
      <c r="F196" s="144">
        <v>0</v>
      </c>
      <c r="G196" s="144">
        <v>0</v>
      </c>
      <c r="H196" s="144">
        <v>0</v>
      </c>
      <c r="I196" s="144">
        <v>0</v>
      </c>
    </row>
    <row r="197" spans="1:9" x14ac:dyDescent="0.25">
      <c r="A197" s="49">
        <v>188</v>
      </c>
      <c r="B197" s="150" t="s">
        <v>919</v>
      </c>
      <c r="C197" s="142">
        <v>474.27</v>
      </c>
      <c r="D197" s="172">
        <v>32</v>
      </c>
      <c r="E197" s="172">
        <v>108</v>
      </c>
      <c r="F197" s="144"/>
      <c r="G197" s="144"/>
      <c r="H197" s="144"/>
      <c r="I197" s="144"/>
    </row>
    <row r="198" spans="1:9" x14ac:dyDescent="0.25">
      <c r="A198" s="49">
        <v>189</v>
      </c>
      <c r="B198" s="150" t="s">
        <v>920</v>
      </c>
      <c r="C198" s="42">
        <v>8.25</v>
      </c>
      <c r="D198" s="172">
        <v>43</v>
      </c>
      <c r="E198" s="172"/>
      <c r="F198" s="144">
        <v>0</v>
      </c>
      <c r="G198" s="144">
        <v>0</v>
      </c>
      <c r="H198" s="144">
        <v>0</v>
      </c>
      <c r="I198" s="144">
        <v>0</v>
      </c>
    </row>
    <row r="199" spans="1:9" ht="30" x14ac:dyDescent="0.25">
      <c r="A199" s="49">
        <v>190</v>
      </c>
      <c r="B199" s="150" t="s">
        <v>795</v>
      </c>
      <c r="C199" s="42">
        <v>94.26</v>
      </c>
      <c r="D199" s="172">
        <v>84</v>
      </c>
      <c r="E199" s="172">
        <v>0</v>
      </c>
      <c r="F199" s="144">
        <v>122</v>
      </c>
      <c r="G199" s="144">
        <v>13</v>
      </c>
      <c r="H199" s="144">
        <v>38</v>
      </c>
      <c r="I199" s="144">
        <v>68</v>
      </c>
    </row>
    <row r="200" spans="1:9" x14ac:dyDescent="0.25">
      <c r="A200" s="49">
        <v>191</v>
      </c>
      <c r="B200" s="149" t="s">
        <v>921</v>
      </c>
      <c r="C200" s="42">
        <v>349.38</v>
      </c>
      <c r="D200" s="172"/>
      <c r="E200" s="172">
        <v>0</v>
      </c>
      <c r="F200" s="144">
        <v>122</v>
      </c>
      <c r="G200" s="144">
        <v>13</v>
      </c>
      <c r="H200" s="144">
        <v>0</v>
      </c>
      <c r="I200" s="144">
        <v>665</v>
      </c>
    </row>
    <row r="201" spans="1:9" x14ac:dyDescent="0.25">
      <c r="A201" s="49">
        <v>192</v>
      </c>
      <c r="B201" s="150" t="s">
        <v>249</v>
      </c>
      <c r="C201" s="42">
        <v>22.38</v>
      </c>
      <c r="D201" s="172">
        <v>32</v>
      </c>
      <c r="E201" s="172"/>
      <c r="F201" s="144">
        <v>70</v>
      </c>
      <c r="G201" s="144">
        <v>10</v>
      </c>
      <c r="H201" s="144">
        <v>80</v>
      </c>
      <c r="I201" s="144">
        <v>0</v>
      </c>
    </row>
    <row r="202" spans="1:9" x14ac:dyDescent="0.25">
      <c r="A202" s="49">
        <v>193</v>
      </c>
      <c r="B202" s="150" t="s">
        <v>718</v>
      </c>
      <c r="C202" s="142">
        <v>33.74</v>
      </c>
      <c r="D202" s="172">
        <v>0</v>
      </c>
      <c r="E202" s="172">
        <v>0</v>
      </c>
      <c r="F202" s="144"/>
      <c r="G202" s="144"/>
      <c r="H202" s="144"/>
      <c r="I202" s="144"/>
    </row>
    <row r="203" spans="1:9" x14ac:dyDescent="0.25">
      <c r="A203" s="49">
        <v>194</v>
      </c>
      <c r="B203" s="150" t="s">
        <v>922</v>
      </c>
      <c r="C203" s="42">
        <v>33.74</v>
      </c>
      <c r="D203" s="172">
        <v>46</v>
      </c>
      <c r="E203" s="172"/>
      <c r="F203" s="144">
        <v>0</v>
      </c>
      <c r="G203" s="144">
        <v>0</v>
      </c>
      <c r="H203" s="144">
        <v>0</v>
      </c>
      <c r="I203" s="144">
        <v>0</v>
      </c>
    </row>
    <row r="204" spans="1:9" x14ac:dyDescent="0.25">
      <c r="A204" s="49">
        <v>195</v>
      </c>
      <c r="B204" s="149" t="s">
        <v>923</v>
      </c>
      <c r="C204" s="142">
        <v>359.99</v>
      </c>
      <c r="D204" s="172"/>
      <c r="E204" s="172">
        <v>378</v>
      </c>
      <c r="F204" s="144"/>
      <c r="G204" s="144"/>
      <c r="H204" s="144"/>
      <c r="I204" s="144"/>
    </row>
    <row r="205" spans="1:9" x14ac:dyDescent="0.25">
      <c r="A205" s="49">
        <v>196</v>
      </c>
      <c r="B205" s="150" t="s">
        <v>878</v>
      </c>
      <c r="C205" s="42">
        <v>95.74</v>
      </c>
      <c r="D205" s="172" t="s">
        <v>616</v>
      </c>
      <c r="E205" s="172">
        <v>129</v>
      </c>
      <c r="F205" s="159">
        <v>0</v>
      </c>
      <c r="G205" s="159">
        <v>0</v>
      </c>
      <c r="H205" s="159">
        <v>0</v>
      </c>
      <c r="I205" s="159">
        <v>0</v>
      </c>
    </row>
    <row r="206" spans="1:9" x14ac:dyDescent="0.25">
      <c r="A206" s="49">
        <v>197</v>
      </c>
      <c r="B206" s="150" t="s">
        <v>924</v>
      </c>
      <c r="C206" s="42">
        <v>99.05</v>
      </c>
      <c r="D206" s="172">
        <v>18</v>
      </c>
      <c r="E206" s="172">
        <v>47</v>
      </c>
      <c r="F206" s="161"/>
      <c r="G206" s="161"/>
      <c r="H206" s="161"/>
      <c r="I206" s="161"/>
    </row>
    <row r="207" spans="1:9" x14ac:dyDescent="0.25">
      <c r="A207" s="49">
        <v>198</v>
      </c>
      <c r="B207" s="150" t="s">
        <v>925</v>
      </c>
      <c r="C207" s="42">
        <v>165.2</v>
      </c>
      <c r="D207" s="172">
        <v>536</v>
      </c>
      <c r="E207" s="172">
        <v>54</v>
      </c>
      <c r="F207" s="144">
        <v>83</v>
      </c>
      <c r="G207" s="144">
        <v>5</v>
      </c>
      <c r="H207" s="144">
        <v>0</v>
      </c>
      <c r="I207" s="144">
        <v>65</v>
      </c>
    </row>
    <row r="208" spans="1:9" x14ac:dyDescent="0.25">
      <c r="A208" s="49">
        <v>199</v>
      </c>
      <c r="B208" s="150" t="s">
        <v>926</v>
      </c>
      <c r="C208" s="142">
        <v>987.58299999999997</v>
      </c>
      <c r="D208" s="172">
        <v>216</v>
      </c>
      <c r="E208" s="172"/>
      <c r="F208" s="144"/>
      <c r="G208" s="144"/>
      <c r="H208" s="144"/>
      <c r="I208" s="144"/>
    </row>
    <row r="209" spans="1:9" x14ac:dyDescent="0.25">
      <c r="A209" s="49">
        <v>200</v>
      </c>
      <c r="B209" s="150" t="s">
        <v>927</v>
      </c>
      <c r="C209" s="42">
        <v>61.4</v>
      </c>
      <c r="D209" s="172">
        <v>153</v>
      </c>
      <c r="E209" s="172">
        <v>0</v>
      </c>
      <c r="F209" s="144">
        <v>0</v>
      </c>
      <c r="G209" s="144">
        <v>0</v>
      </c>
      <c r="H209" s="144">
        <v>0</v>
      </c>
      <c r="I209" s="144">
        <v>95</v>
      </c>
    </row>
    <row r="210" spans="1:9" x14ac:dyDescent="0.25">
      <c r="A210" s="49">
        <v>201</v>
      </c>
      <c r="B210" s="150" t="s">
        <v>928</v>
      </c>
      <c r="C210" s="42">
        <v>277.45</v>
      </c>
      <c r="D210" s="172">
        <v>85</v>
      </c>
      <c r="E210" s="172"/>
      <c r="F210" s="144">
        <v>0</v>
      </c>
      <c r="G210" s="144">
        <v>0</v>
      </c>
      <c r="H210" s="144">
        <v>0</v>
      </c>
      <c r="I210" s="144">
        <v>0</v>
      </c>
    </row>
    <row r="211" spans="1:9" x14ac:dyDescent="0.25">
      <c r="A211" s="49">
        <v>202</v>
      </c>
      <c r="B211" s="153" t="s">
        <v>929</v>
      </c>
      <c r="C211" s="42">
        <v>205.96799999999999</v>
      </c>
      <c r="D211" s="172"/>
      <c r="E211" s="172">
        <v>0</v>
      </c>
      <c r="F211" s="144">
        <v>170</v>
      </c>
      <c r="G211" s="144">
        <v>15</v>
      </c>
      <c r="H211" s="144">
        <v>160</v>
      </c>
      <c r="I211" s="144">
        <v>0</v>
      </c>
    </row>
    <row r="212" spans="1:9" x14ac:dyDescent="0.25">
      <c r="A212" s="49">
        <v>203</v>
      </c>
      <c r="B212" s="150" t="s">
        <v>930</v>
      </c>
      <c r="C212" s="42">
        <v>27.239000000000001</v>
      </c>
      <c r="D212" s="172">
        <v>196</v>
      </c>
      <c r="E212" s="172">
        <v>500</v>
      </c>
      <c r="F212" s="144">
        <v>50</v>
      </c>
      <c r="G212" s="144">
        <v>9</v>
      </c>
      <c r="H212" s="144">
        <v>0</v>
      </c>
      <c r="I212" s="144">
        <v>64</v>
      </c>
    </row>
    <row r="213" spans="1:9" x14ac:dyDescent="0.25">
      <c r="A213" s="49">
        <v>204</v>
      </c>
      <c r="B213" s="150" t="s">
        <v>931</v>
      </c>
      <c r="C213" s="42">
        <v>73.512</v>
      </c>
      <c r="D213" s="172">
        <v>278</v>
      </c>
      <c r="E213" s="172">
        <v>847</v>
      </c>
      <c r="F213" s="144">
        <v>51</v>
      </c>
      <c r="G213" s="144">
        <v>6</v>
      </c>
      <c r="H213" s="144">
        <v>87</v>
      </c>
      <c r="I213" s="144">
        <v>247</v>
      </c>
    </row>
    <row r="214" spans="1:9" x14ac:dyDescent="0.25">
      <c r="A214" s="49">
        <v>205</v>
      </c>
      <c r="B214" s="149" t="s">
        <v>932</v>
      </c>
      <c r="C214" s="42">
        <v>56.061</v>
      </c>
      <c r="D214" s="172"/>
      <c r="E214" s="172">
        <v>110</v>
      </c>
      <c r="F214" s="144">
        <v>31</v>
      </c>
      <c r="G214" s="144">
        <v>4</v>
      </c>
      <c r="H214" s="144">
        <v>31</v>
      </c>
      <c r="I214" s="144">
        <v>151</v>
      </c>
    </row>
    <row r="215" spans="1:9" x14ac:dyDescent="0.25">
      <c r="A215" s="49">
        <v>206</v>
      </c>
      <c r="B215" s="150" t="s">
        <v>933</v>
      </c>
      <c r="C215" s="42">
        <v>76.882999999999996</v>
      </c>
      <c r="D215" s="172">
        <v>663</v>
      </c>
      <c r="E215" s="172"/>
      <c r="F215" s="144">
        <v>50</v>
      </c>
      <c r="G215" s="144">
        <v>5</v>
      </c>
      <c r="H215" s="144">
        <v>110</v>
      </c>
      <c r="I215" s="144">
        <v>0</v>
      </c>
    </row>
    <row r="216" spans="1:9" x14ac:dyDescent="0.25">
      <c r="A216" s="49">
        <v>207</v>
      </c>
      <c r="B216" s="149" t="s">
        <v>934</v>
      </c>
      <c r="C216" s="42">
        <v>68.709999999999994</v>
      </c>
      <c r="D216" s="172"/>
      <c r="E216" s="172">
        <v>90</v>
      </c>
      <c r="F216" s="144">
        <v>36</v>
      </c>
      <c r="G216" s="144">
        <v>6</v>
      </c>
      <c r="H216" s="144">
        <v>86</v>
      </c>
      <c r="I216" s="144">
        <v>219</v>
      </c>
    </row>
    <row r="217" spans="1:9" x14ac:dyDescent="0.25">
      <c r="A217" s="49">
        <v>208</v>
      </c>
      <c r="B217" s="150" t="s">
        <v>269</v>
      </c>
      <c r="C217" s="42">
        <v>66.501000000000005</v>
      </c>
      <c r="D217" s="172">
        <v>75</v>
      </c>
      <c r="E217" s="172"/>
      <c r="F217" s="144">
        <v>103</v>
      </c>
      <c r="G217" s="144">
        <v>13</v>
      </c>
      <c r="H217" s="144">
        <v>0</v>
      </c>
      <c r="I217" s="144">
        <v>95</v>
      </c>
    </row>
    <row r="218" spans="1:9" x14ac:dyDescent="0.25">
      <c r="A218" s="49">
        <v>209</v>
      </c>
      <c r="B218" s="150" t="s">
        <v>935</v>
      </c>
      <c r="C218" s="42">
        <v>73.858999999999995</v>
      </c>
      <c r="D218" s="172">
        <v>23</v>
      </c>
      <c r="E218" s="172">
        <v>0</v>
      </c>
      <c r="F218" s="144">
        <v>42</v>
      </c>
      <c r="G218" s="144">
        <v>9</v>
      </c>
      <c r="H218" s="144">
        <v>42</v>
      </c>
      <c r="I218" s="144">
        <v>207</v>
      </c>
    </row>
    <row r="219" spans="1:9" x14ac:dyDescent="0.25">
      <c r="A219" s="49">
        <v>210</v>
      </c>
      <c r="B219" s="150" t="s">
        <v>936</v>
      </c>
      <c r="C219" s="142">
        <v>69.263999999999996</v>
      </c>
      <c r="D219" s="172">
        <v>39</v>
      </c>
      <c r="E219" s="172">
        <v>0</v>
      </c>
      <c r="F219" s="144"/>
      <c r="G219" s="144"/>
      <c r="H219" s="144"/>
      <c r="I219" s="144"/>
    </row>
    <row r="220" spans="1:9" x14ac:dyDescent="0.25">
      <c r="A220" s="49">
        <v>211</v>
      </c>
      <c r="B220" s="150" t="s">
        <v>937</v>
      </c>
      <c r="C220" s="42">
        <v>69.263999999999996</v>
      </c>
      <c r="D220" s="172">
        <v>18</v>
      </c>
      <c r="E220" s="172">
        <v>48</v>
      </c>
      <c r="F220" s="144">
        <v>297</v>
      </c>
      <c r="G220" s="144">
        <v>11</v>
      </c>
      <c r="H220" s="144">
        <v>0</v>
      </c>
      <c r="I220" s="144">
        <v>90</v>
      </c>
    </row>
    <row r="221" spans="1:9" x14ac:dyDescent="0.25">
      <c r="A221" s="49">
        <v>212</v>
      </c>
      <c r="B221" s="149" t="s">
        <v>938</v>
      </c>
      <c r="C221" s="142">
        <v>539.57000000000005</v>
      </c>
      <c r="D221" s="172"/>
      <c r="E221" s="172">
        <v>1277</v>
      </c>
      <c r="F221" s="144"/>
      <c r="G221" s="144"/>
      <c r="H221" s="144"/>
      <c r="I221" s="144"/>
    </row>
    <row r="222" spans="1:9" x14ac:dyDescent="0.25">
      <c r="A222" s="49">
        <v>213</v>
      </c>
      <c r="B222" s="150" t="s">
        <v>939</v>
      </c>
      <c r="C222" s="42">
        <v>35.21</v>
      </c>
      <c r="D222" s="172">
        <v>10</v>
      </c>
      <c r="E222" s="172"/>
      <c r="F222" s="159">
        <v>26</v>
      </c>
      <c r="G222" s="159">
        <v>4</v>
      </c>
      <c r="H222" s="159">
        <v>102</v>
      </c>
      <c r="I222" s="159">
        <v>240</v>
      </c>
    </row>
    <row r="223" spans="1:9" x14ac:dyDescent="0.25">
      <c r="A223" s="49">
        <v>214</v>
      </c>
      <c r="B223" s="149" t="s">
        <v>940</v>
      </c>
      <c r="C223" s="42">
        <v>12.4</v>
      </c>
      <c r="D223" s="172"/>
      <c r="E223" s="172">
        <v>0</v>
      </c>
      <c r="F223" s="160"/>
      <c r="G223" s="160"/>
      <c r="H223" s="160"/>
      <c r="I223" s="160"/>
    </row>
    <row r="224" spans="1:9" x14ac:dyDescent="0.25">
      <c r="A224" s="49">
        <v>215</v>
      </c>
      <c r="B224" s="150" t="s">
        <v>941</v>
      </c>
      <c r="C224" s="42">
        <v>28.02</v>
      </c>
      <c r="D224" s="172" t="s">
        <v>616</v>
      </c>
      <c r="E224" s="172"/>
      <c r="F224" s="160"/>
      <c r="G224" s="160"/>
      <c r="H224" s="160"/>
      <c r="I224" s="160"/>
    </row>
    <row r="225" spans="1:9" x14ac:dyDescent="0.25">
      <c r="A225" s="49">
        <v>216</v>
      </c>
      <c r="B225" s="150" t="s">
        <v>718</v>
      </c>
      <c r="C225" s="42">
        <v>29.71</v>
      </c>
      <c r="D225" s="172">
        <v>0</v>
      </c>
      <c r="E225" s="172">
        <v>0</v>
      </c>
      <c r="F225" s="161"/>
      <c r="G225" s="161"/>
      <c r="H225" s="161"/>
      <c r="I225" s="161"/>
    </row>
    <row r="226" spans="1:9" x14ac:dyDescent="0.25">
      <c r="A226" s="49">
        <v>217</v>
      </c>
      <c r="B226" s="150" t="s">
        <v>942</v>
      </c>
      <c r="C226" s="42">
        <v>70.53</v>
      </c>
      <c r="D226" s="172">
        <v>50</v>
      </c>
      <c r="E226" s="172">
        <v>32</v>
      </c>
      <c r="F226" s="144">
        <v>52</v>
      </c>
      <c r="G226" s="144">
        <v>5</v>
      </c>
      <c r="H226" s="144">
        <v>132</v>
      </c>
      <c r="I226" s="144">
        <v>231</v>
      </c>
    </row>
    <row r="227" spans="1:9" x14ac:dyDescent="0.25">
      <c r="A227" s="49">
        <v>218</v>
      </c>
      <c r="B227" s="150" t="s">
        <v>943</v>
      </c>
      <c r="C227" s="42">
        <v>55.27</v>
      </c>
      <c r="D227" s="172">
        <v>22</v>
      </c>
      <c r="E227" s="172">
        <v>187</v>
      </c>
      <c r="F227" s="144">
        <v>73</v>
      </c>
      <c r="G227" s="144">
        <v>13</v>
      </c>
      <c r="H227" s="144">
        <v>218</v>
      </c>
      <c r="I227" s="144">
        <v>192</v>
      </c>
    </row>
    <row r="228" spans="1:9" x14ac:dyDescent="0.25">
      <c r="A228" s="49">
        <v>219</v>
      </c>
      <c r="B228" s="149" t="s">
        <v>944</v>
      </c>
      <c r="C228" s="42">
        <v>56.82</v>
      </c>
      <c r="D228" s="172"/>
      <c r="E228" s="172">
        <v>200</v>
      </c>
      <c r="F228" s="144">
        <v>100</v>
      </c>
      <c r="G228" s="144">
        <v>20</v>
      </c>
      <c r="H228" s="144">
        <v>190</v>
      </c>
      <c r="I228" s="144">
        <v>0</v>
      </c>
    </row>
    <row r="229" spans="1:9" x14ac:dyDescent="0.25">
      <c r="A229" s="49">
        <v>220</v>
      </c>
      <c r="B229" s="150" t="s">
        <v>945</v>
      </c>
      <c r="C229" s="42">
        <v>251.61</v>
      </c>
      <c r="D229" s="172">
        <v>30</v>
      </c>
      <c r="E229" s="172">
        <v>0</v>
      </c>
      <c r="F229" s="144">
        <v>90</v>
      </c>
      <c r="G229" s="144">
        <v>0</v>
      </c>
      <c r="H229" s="144">
        <v>377</v>
      </c>
      <c r="I229" s="144">
        <v>120</v>
      </c>
    </row>
    <row r="230" spans="1:9" x14ac:dyDescent="0.25">
      <c r="A230" s="49">
        <v>221</v>
      </c>
      <c r="B230" s="149" t="s">
        <v>946</v>
      </c>
      <c r="C230" s="142">
        <v>16.11</v>
      </c>
      <c r="D230" s="172"/>
      <c r="E230" s="172"/>
      <c r="F230" s="144"/>
      <c r="G230" s="144"/>
      <c r="H230" s="144"/>
      <c r="I230" s="144"/>
    </row>
    <row r="231" spans="1:9" x14ac:dyDescent="0.25">
      <c r="A231" s="49">
        <v>222</v>
      </c>
      <c r="B231" s="150" t="s">
        <v>947</v>
      </c>
      <c r="C231" s="42">
        <v>16.11</v>
      </c>
      <c r="D231" s="172">
        <v>13</v>
      </c>
      <c r="E231" s="172">
        <v>184</v>
      </c>
      <c r="F231" s="144">
        <v>0</v>
      </c>
      <c r="G231" s="144">
        <v>0</v>
      </c>
      <c r="H231" s="144">
        <v>0</v>
      </c>
      <c r="I231" s="144">
        <v>0</v>
      </c>
    </row>
    <row r="232" spans="1:9" x14ac:dyDescent="0.25">
      <c r="A232" s="49">
        <v>223</v>
      </c>
      <c r="B232" s="150" t="s">
        <v>948</v>
      </c>
      <c r="C232" s="142">
        <v>409.53</v>
      </c>
      <c r="D232" s="172">
        <v>161</v>
      </c>
      <c r="E232" s="172"/>
      <c r="F232" s="144"/>
      <c r="G232" s="144"/>
      <c r="H232" s="144"/>
      <c r="I232" s="144"/>
    </row>
    <row r="233" spans="1:9" x14ac:dyDescent="0.25">
      <c r="A233" s="49">
        <v>224</v>
      </c>
      <c r="B233" s="150" t="s">
        <v>949</v>
      </c>
      <c r="C233" s="42">
        <v>83.63</v>
      </c>
      <c r="D233" s="172">
        <v>46</v>
      </c>
      <c r="E233" s="172">
        <v>0</v>
      </c>
      <c r="F233" s="144">
        <v>55</v>
      </c>
      <c r="G233" s="144">
        <v>0</v>
      </c>
      <c r="H233" s="144">
        <v>11</v>
      </c>
      <c r="I233" s="144">
        <v>25</v>
      </c>
    </row>
    <row r="234" spans="1:9" x14ac:dyDescent="0.25">
      <c r="A234" s="49">
        <v>225</v>
      </c>
      <c r="B234" s="150" t="s">
        <v>950</v>
      </c>
      <c r="C234" s="42">
        <v>152.07</v>
      </c>
      <c r="D234" s="172">
        <v>48</v>
      </c>
      <c r="E234" s="172"/>
      <c r="F234" s="159">
        <v>78</v>
      </c>
      <c r="G234" s="159">
        <v>0</v>
      </c>
      <c r="H234" s="159">
        <v>30</v>
      </c>
      <c r="I234" s="159">
        <v>130</v>
      </c>
    </row>
    <row r="235" spans="1:9" ht="30" x14ac:dyDescent="0.25">
      <c r="A235" s="49">
        <v>226</v>
      </c>
      <c r="B235" s="150" t="s">
        <v>951</v>
      </c>
      <c r="C235" s="42">
        <v>8.85</v>
      </c>
      <c r="D235" s="172">
        <v>625</v>
      </c>
      <c r="E235" s="172">
        <v>212</v>
      </c>
      <c r="F235" s="161"/>
      <c r="G235" s="161"/>
      <c r="H235" s="161"/>
      <c r="I235" s="161"/>
    </row>
    <row r="236" spans="1:9" ht="30" x14ac:dyDescent="0.25">
      <c r="A236" s="49">
        <v>227</v>
      </c>
      <c r="B236" s="150" t="s">
        <v>952</v>
      </c>
      <c r="C236" s="42">
        <v>76.739999999999995</v>
      </c>
      <c r="D236" s="172">
        <v>150</v>
      </c>
      <c r="E236" s="172">
        <v>305</v>
      </c>
      <c r="F236" s="159">
        <v>109</v>
      </c>
      <c r="G236" s="159">
        <v>0</v>
      </c>
      <c r="H236" s="159">
        <v>0</v>
      </c>
      <c r="I236" s="159">
        <v>445</v>
      </c>
    </row>
    <row r="237" spans="1:9" x14ac:dyDescent="0.25">
      <c r="A237" s="49">
        <v>228</v>
      </c>
      <c r="B237" s="149" t="s">
        <v>953</v>
      </c>
      <c r="C237" s="42">
        <v>88.24</v>
      </c>
      <c r="D237" s="172"/>
      <c r="E237" s="172">
        <v>598</v>
      </c>
      <c r="F237" s="161"/>
      <c r="G237" s="161"/>
      <c r="H237" s="161"/>
      <c r="I237" s="161"/>
    </row>
    <row r="238" spans="1:9" x14ac:dyDescent="0.25">
      <c r="A238" s="49">
        <v>229</v>
      </c>
      <c r="B238" s="150" t="s">
        <v>954</v>
      </c>
      <c r="C238" s="142">
        <v>958.12599999999998</v>
      </c>
      <c r="D238" s="172">
        <v>18</v>
      </c>
      <c r="E238" s="172"/>
      <c r="F238" s="144"/>
      <c r="G238" s="144"/>
      <c r="H238" s="144"/>
      <c r="I238" s="144"/>
    </row>
    <row r="239" spans="1:9" x14ac:dyDescent="0.25">
      <c r="A239" s="49">
        <v>230</v>
      </c>
      <c r="B239" s="149" t="s">
        <v>955</v>
      </c>
      <c r="C239" s="42">
        <v>25.71</v>
      </c>
      <c r="D239" s="172"/>
      <c r="E239" s="172">
        <v>0</v>
      </c>
      <c r="F239" s="144">
        <v>0</v>
      </c>
      <c r="G239" s="144">
        <v>0</v>
      </c>
      <c r="H239" s="144">
        <v>0</v>
      </c>
      <c r="I239" s="144">
        <v>0</v>
      </c>
    </row>
    <row r="240" spans="1:9" x14ac:dyDescent="0.25">
      <c r="A240" s="49">
        <v>231</v>
      </c>
      <c r="B240" s="150" t="s">
        <v>800</v>
      </c>
      <c r="C240" s="42">
        <v>89.12</v>
      </c>
      <c r="D240" s="172" t="s">
        <v>616</v>
      </c>
      <c r="E240" s="172">
        <v>0</v>
      </c>
      <c r="F240" s="159">
        <v>0</v>
      </c>
      <c r="G240" s="159">
        <v>0</v>
      </c>
      <c r="H240" s="159">
        <v>0</v>
      </c>
      <c r="I240" s="159">
        <v>0</v>
      </c>
    </row>
    <row r="241" spans="1:9" x14ac:dyDescent="0.25">
      <c r="A241" s="49">
        <v>232</v>
      </c>
      <c r="B241" s="150" t="s">
        <v>956</v>
      </c>
      <c r="C241" s="42">
        <v>78.78</v>
      </c>
      <c r="D241" s="172">
        <v>24</v>
      </c>
      <c r="E241" s="172">
        <v>0</v>
      </c>
      <c r="F241" s="161"/>
      <c r="G241" s="161"/>
      <c r="H241" s="161"/>
      <c r="I241" s="161"/>
    </row>
    <row r="242" spans="1:9" x14ac:dyDescent="0.25">
      <c r="A242" s="49">
        <v>233</v>
      </c>
      <c r="B242" s="150" t="s">
        <v>957</v>
      </c>
      <c r="C242" s="42">
        <v>147.81</v>
      </c>
      <c r="D242" s="172">
        <v>92</v>
      </c>
      <c r="E242" s="172">
        <v>0</v>
      </c>
      <c r="F242" s="159">
        <v>183</v>
      </c>
      <c r="G242" s="159">
        <v>38</v>
      </c>
      <c r="H242" s="159">
        <v>518</v>
      </c>
      <c r="I242" s="159">
        <v>68</v>
      </c>
    </row>
    <row r="243" spans="1:9" x14ac:dyDescent="0.25">
      <c r="A243" s="49">
        <v>234</v>
      </c>
      <c r="B243" s="150" t="s">
        <v>927</v>
      </c>
      <c r="C243" s="42">
        <v>32.619999999999997</v>
      </c>
      <c r="D243" s="172">
        <v>35</v>
      </c>
      <c r="E243" s="172">
        <v>0</v>
      </c>
      <c r="F243" s="160"/>
      <c r="G243" s="160"/>
      <c r="H243" s="160"/>
      <c r="I243" s="160"/>
    </row>
    <row r="244" spans="1:9" x14ac:dyDescent="0.25">
      <c r="A244" s="49">
        <v>235</v>
      </c>
      <c r="B244" s="150" t="s">
        <v>958</v>
      </c>
      <c r="C244" s="42">
        <v>159.35</v>
      </c>
      <c r="D244" s="172">
        <v>2</v>
      </c>
      <c r="E244" s="172">
        <v>0</v>
      </c>
      <c r="F244" s="160"/>
      <c r="G244" s="160"/>
      <c r="H244" s="160"/>
      <c r="I244" s="160"/>
    </row>
    <row r="245" spans="1:9" x14ac:dyDescent="0.25">
      <c r="A245" s="49">
        <v>236</v>
      </c>
      <c r="B245" s="150" t="s">
        <v>720</v>
      </c>
      <c r="C245" s="42">
        <v>135.80000000000001</v>
      </c>
      <c r="D245" s="172">
        <v>0</v>
      </c>
      <c r="E245" s="172">
        <v>54</v>
      </c>
      <c r="F245" s="161"/>
      <c r="G245" s="161"/>
      <c r="H245" s="161"/>
      <c r="I245" s="161"/>
    </row>
    <row r="246" spans="1:9" x14ac:dyDescent="0.25">
      <c r="A246" s="49">
        <v>237</v>
      </c>
      <c r="B246" s="149" t="s">
        <v>959</v>
      </c>
      <c r="C246" s="42">
        <v>191.97</v>
      </c>
      <c r="D246" s="172"/>
      <c r="E246" s="172">
        <v>70</v>
      </c>
      <c r="F246" s="159">
        <v>137</v>
      </c>
      <c r="G246" s="159">
        <v>41</v>
      </c>
      <c r="H246" s="159">
        <v>664</v>
      </c>
      <c r="I246" s="159">
        <v>40</v>
      </c>
    </row>
    <row r="247" spans="1:9" x14ac:dyDescent="0.25">
      <c r="A247" s="49">
        <v>238</v>
      </c>
      <c r="B247" s="150" t="s">
        <v>960</v>
      </c>
      <c r="C247" s="42">
        <v>35.409999999999997</v>
      </c>
      <c r="D247" s="172">
        <v>135</v>
      </c>
      <c r="E247" s="172">
        <v>0</v>
      </c>
      <c r="F247" s="161"/>
      <c r="G247" s="161"/>
      <c r="H247" s="161"/>
      <c r="I247" s="161"/>
    </row>
    <row r="248" spans="1:9" x14ac:dyDescent="0.25">
      <c r="A248" s="49">
        <v>239</v>
      </c>
      <c r="B248" s="149" t="s">
        <v>961</v>
      </c>
      <c r="C248" s="42">
        <v>61.555999999999997</v>
      </c>
      <c r="D248" s="172"/>
      <c r="E248" s="172">
        <v>20</v>
      </c>
      <c r="F248" s="144">
        <v>45</v>
      </c>
      <c r="G248" s="144">
        <v>0</v>
      </c>
      <c r="H248" s="144">
        <v>133</v>
      </c>
      <c r="I248" s="144">
        <v>182</v>
      </c>
    </row>
    <row r="249" spans="1:9" x14ac:dyDescent="0.25">
      <c r="A249" s="49">
        <v>240</v>
      </c>
      <c r="B249" s="150" t="s">
        <v>962</v>
      </c>
      <c r="C249" s="142">
        <v>2950.02</v>
      </c>
      <c r="D249" s="172">
        <v>36</v>
      </c>
      <c r="E249" s="172">
        <v>0</v>
      </c>
      <c r="F249" s="144"/>
      <c r="G249" s="144"/>
      <c r="H249" s="144"/>
      <c r="I249" s="144"/>
    </row>
    <row r="250" spans="1:9" x14ac:dyDescent="0.25">
      <c r="A250" s="49">
        <v>241</v>
      </c>
      <c r="B250" s="149" t="s">
        <v>963</v>
      </c>
      <c r="C250" s="42">
        <v>42.13</v>
      </c>
      <c r="D250" s="172"/>
      <c r="E250" s="172">
        <v>50</v>
      </c>
      <c r="F250" s="159">
        <v>0</v>
      </c>
      <c r="G250" s="159">
        <v>0</v>
      </c>
      <c r="H250" s="159">
        <v>0</v>
      </c>
      <c r="I250" s="159">
        <v>0</v>
      </c>
    </row>
    <row r="251" spans="1:9" x14ac:dyDescent="0.25">
      <c r="A251" s="49">
        <v>242</v>
      </c>
      <c r="B251" s="150" t="s">
        <v>898</v>
      </c>
      <c r="C251" s="42">
        <v>338.8</v>
      </c>
      <c r="D251" s="172">
        <v>0</v>
      </c>
      <c r="E251" s="172"/>
      <c r="F251" s="160"/>
      <c r="G251" s="160"/>
      <c r="H251" s="160"/>
      <c r="I251" s="160"/>
    </row>
    <row r="252" spans="1:9" x14ac:dyDescent="0.25">
      <c r="A252" s="49">
        <v>243</v>
      </c>
      <c r="B252" s="150" t="s">
        <v>718</v>
      </c>
      <c r="C252" s="42">
        <v>73.739999999999995</v>
      </c>
      <c r="D252" s="172">
        <v>0</v>
      </c>
      <c r="E252" s="172">
        <v>0</v>
      </c>
      <c r="F252" s="161"/>
      <c r="G252" s="161"/>
      <c r="H252" s="161"/>
      <c r="I252" s="161"/>
    </row>
    <row r="253" spans="1:9" x14ac:dyDescent="0.25">
      <c r="A253" s="49">
        <v>244</v>
      </c>
      <c r="B253" s="150" t="s">
        <v>964</v>
      </c>
      <c r="C253" s="42">
        <v>817.69</v>
      </c>
      <c r="D253" s="172">
        <v>0</v>
      </c>
      <c r="E253" s="172">
        <v>427</v>
      </c>
      <c r="F253" s="144">
        <v>0</v>
      </c>
      <c r="G253" s="144">
        <v>0</v>
      </c>
      <c r="H253" s="144">
        <v>0</v>
      </c>
      <c r="I253" s="144">
        <v>0</v>
      </c>
    </row>
    <row r="254" spans="1:9" x14ac:dyDescent="0.25">
      <c r="A254" s="49">
        <v>245</v>
      </c>
      <c r="B254" s="153" t="s">
        <v>965</v>
      </c>
      <c r="C254" s="42">
        <v>1374.66</v>
      </c>
      <c r="D254" s="172"/>
      <c r="E254" s="172">
        <v>384</v>
      </c>
      <c r="F254" s="159">
        <v>0</v>
      </c>
      <c r="G254" s="159">
        <v>0</v>
      </c>
      <c r="H254" s="159">
        <v>0</v>
      </c>
      <c r="I254" s="159">
        <v>0</v>
      </c>
    </row>
    <row r="255" spans="1:9" x14ac:dyDescent="0.25">
      <c r="A255" s="49">
        <v>246</v>
      </c>
      <c r="B255" s="150" t="s">
        <v>966</v>
      </c>
      <c r="C255" s="42">
        <v>303</v>
      </c>
      <c r="D255" s="172">
        <v>14</v>
      </c>
      <c r="E255" s="172"/>
      <c r="F255" s="161"/>
      <c r="G255" s="161"/>
      <c r="H255" s="161"/>
      <c r="I255" s="161"/>
    </row>
    <row r="256" spans="1:9" x14ac:dyDescent="0.25">
      <c r="A256" s="49">
        <v>247</v>
      </c>
      <c r="B256" s="150" t="s">
        <v>967</v>
      </c>
      <c r="C256" s="142">
        <v>475.57499999999999</v>
      </c>
      <c r="D256" s="172">
        <v>10</v>
      </c>
      <c r="E256" s="172">
        <v>112</v>
      </c>
      <c r="F256" s="144"/>
      <c r="G256" s="144"/>
      <c r="H256" s="144"/>
      <c r="I256" s="144"/>
    </row>
    <row r="257" spans="1:9" x14ac:dyDescent="0.25">
      <c r="A257" s="49">
        <v>248</v>
      </c>
      <c r="B257" s="150" t="s">
        <v>968</v>
      </c>
      <c r="C257" s="42">
        <v>30.82</v>
      </c>
      <c r="D257" s="172">
        <v>33</v>
      </c>
      <c r="E257" s="172">
        <v>119</v>
      </c>
      <c r="F257" s="159">
        <v>88</v>
      </c>
      <c r="G257" s="159">
        <v>0</v>
      </c>
      <c r="H257" s="159">
        <v>52</v>
      </c>
      <c r="I257" s="159">
        <v>27</v>
      </c>
    </row>
    <row r="258" spans="1:9" x14ac:dyDescent="0.25">
      <c r="A258" s="49">
        <v>249</v>
      </c>
      <c r="B258" s="150" t="s">
        <v>969</v>
      </c>
      <c r="C258" s="42">
        <v>68.56</v>
      </c>
      <c r="D258" s="172" t="s">
        <v>616</v>
      </c>
      <c r="E258" s="172">
        <v>92</v>
      </c>
      <c r="F258" s="161"/>
      <c r="G258" s="161"/>
      <c r="H258" s="161"/>
      <c r="I258" s="161"/>
    </row>
    <row r="259" spans="1:9" ht="30" x14ac:dyDescent="0.25">
      <c r="A259" s="49">
        <v>250</v>
      </c>
      <c r="B259" s="150" t="s">
        <v>842</v>
      </c>
      <c r="C259" s="42">
        <v>297.57</v>
      </c>
      <c r="D259" s="172">
        <v>160</v>
      </c>
      <c r="E259" s="172">
        <v>886</v>
      </c>
      <c r="F259" s="144">
        <v>147</v>
      </c>
      <c r="G259" s="144">
        <v>0</v>
      </c>
      <c r="H259" s="144">
        <v>80</v>
      </c>
      <c r="I259" s="144">
        <v>36</v>
      </c>
    </row>
    <row r="260" spans="1:9" x14ac:dyDescent="0.25">
      <c r="A260" s="49">
        <v>251</v>
      </c>
      <c r="B260" s="154" t="s">
        <v>718</v>
      </c>
      <c r="C260" s="42">
        <v>60.77</v>
      </c>
      <c r="D260" s="172">
        <v>148</v>
      </c>
      <c r="E260" s="172">
        <v>0</v>
      </c>
      <c r="F260" s="144">
        <v>200</v>
      </c>
      <c r="G260" s="144">
        <v>15</v>
      </c>
      <c r="H260" s="144">
        <v>350</v>
      </c>
      <c r="I260" s="144">
        <v>0</v>
      </c>
    </row>
    <row r="261" spans="1:9" ht="30" x14ac:dyDescent="0.25">
      <c r="A261" s="49">
        <v>252</v>
      </c>
      <c r="B261" s="150" t="s">
        <v>970</v>
      </c>
      <c r="C261" s="42">
        <v>17.855</v>
      </c>
      <c r="D261" s="172">
        <v>27</v>
      </c>
      <c r="E261" s="172">
        <v>176</v>
      </c>
      <c r="F261" s="144">
        <v>74</v>
      </c>
      <c r="G261" s="144">
        <v>0</v>
      </c>
      <c r="H261" s="144">
        <v>56</v>
      </c>
      <c r="I261" s="144">
        <v>27</v>
      </c>
    </row>
    <row r="262" spans="1:9" ht="30" x14ac:dyDescent="0.25">
      <c r="A262" s="49">
        <v>253</v>
      </c>
      <c r="B262" s="150" t="s">
        <v>971</v>
      </c>
      <c r="C262" s="142">
        <v>50</v>
      </c>
      <c r="D262" s="172">
        <v>35</v>
      </c>
      <c r="E262" s="172">
        <v>83</v>
      </c>
      <c r="F262" s="144"/>
      <c r="G262" s="144"/>
      <c r="H262" s="144"/>
      <c r="I262" s="144"/>
    </row>
    <row r="263" spans="1:9" x14ac:dyDescent="0.25">
      <c r="A263" s="49">
        <v>254</v>
      </c>
      <c r="B263" s="150" t="s">
        <v>972</v>
      </c>
      <c r="C263" s="42">
        <v>50</v>
      </c>
      <c r="D263" s="172">
        <v>31</v>
      </c>
      <c r="E263" s="172">
        <v>54</v>
      </c>
      <c r="F263" s="144">
        <v>0</v>
      </c>
      <c r="G263" s="144">
        <v>0</v>
      </c>
      <c r="H263" s="144">
        <v>0</v>
      </c>
      <c r="I263" s="144">
        <v>0</v>
      </c>
    </row>
    <row r="264" spans="1:9" x14ac:dyDescent="0.25">
      <c r="A264" s="49">
        <v>255</v>
      </c>
      <c r="B264" s="150" t="s">
        <v>973</v>
      </c>
      <c r="C264" s="142">
        <v>272.95999999999998</v>
      </c>
      <c r="D264" s="172">
        <v>53</v>
      </c>
      <c r="E264" s="172"/>
      <c r="F264" s="144"/>
      <c r="G264" s="144"/>
      <c r="H264" s="144"/>
      <c r="I264" s="144"/>
    </row>
    <row r="265" spans="1:9" x14ac:dyDescent="0.25">
      <c r="A265" s="49">
        <v>256</v>
      </c>
      <c r="B265" s="150" t="s">
        <v>974</v>
      </c>
      <c r="C265" s="42">
        <v>40.14</v>
      </c>
      <c r="D265" s="172">
        <v>49</v>
      </c>
      <c r="E265" s="172">
        <v>0</v>
      </c>
      <c r="F265" s="144">
        <v>0</v>
      </c>
      <c r="G265" s="144">
        <v>0</v>
      </c>
      <c r="H265" s="144">
        <v>0</v>
      </c>
      <c r="I265" s="144">
        <v>0</v>
      </c>
    </row>
    <row r="266" spans="1:9" x14ac:dyDescent="0.25">
      <c r="A266" s="49">
        <v>257</v>
      </c>
      <c r="B266" s="150" t="s">
        <v>975</v>
      </c>
      <c r="C266" s="42">
        <v>141.76</v>
      </c>
      <c r="D266" s="172">
        <v>23</v>
      </c>
      <c r="E266" s="172">
        <v>196</v>
      </c>
      <c r="F266" s="144">
        <v>164</v>
      </c>
      <c r="G266" s="144">
        <v>3</v>
      </c>
      <c r="H266" s="144">
        <v>100</v>
      </c>
      <c r="I266" s="144">
        <v>0</v>
      </c>
    </row>
    <row r="267" spans="1:9" x14ac:dyDescent="0.25">
      <c r="A267" s="49">
        <v>258</v>
      </c>
      <c r="B267" s="150" t="s">
        <v>920</v>
      </c>
      <c r="C267" s="42">
        <v>91.06</v>
      </c>
      <c r="D267" s="172">
        <v>8</v>
      </c>
      <c r="E267" s="172">
        <v>27</v>
      </c>
      <c r="F267" s="144">
        <v>165</v>
      </c>
      <c r="G267" s="144">
        <v>7</v>
      </c>
      <c r="H267" s="144">
        <v>200</v>
      </c>
      <c r="I267" s="144">
        <v>0</v>
      </c>
    </row>
    <row r="268" spans="1:9" x14ac:dyDescent="0.25">
      <c r="A268" s="49">
        <v>259</v>
      </c>
      <c r="B268" s="150" t="s">
        <v>865</v>
      </c>
      <c r="C268" s="142">
        <v>20.38</v>
      </c>
      <c r="D268" s="172">
        <v>22</v>
      </c>
      <c r="E268" s="172">
        <v>158</v>
      </c>
      <c r="F268" s="144"/>
      <c r="G268" s="144"/>
      <c r="H268" s="144"/>
      <c r="I268" s="144"/>
    </row>
    <row r="269" spans="1:9" x14ac:dyDescent="0.25">
      <c r="A269" s="49">
        <v>260</v>
      </c>
      <c r="B269" s="150" t="s">
        <v>976</v>
      </c>
      <c r="C269" s="42">
        <v>20.38</v>
      </c>
      <c r="D269" s="172">
        <v>34</v>
      </c>
      <c r="E269" s="172">
        <v>145</v>
      </c>
      <c r="F269" s="144">
        <v>40</v>
      </c>
      <c r="G269" s="144">
        <v>5</v>
      </c>
      <c r="H269" s="144">
        <v>70</v>
      </c>
      <c r="I269" s="144">
        <v>0</v>
      </c>
    </row>
    <row r="270" spans="1:9" x14ac:dyDescent="0.25">
      <c r="A270" s="49">
        <v>261</v>
      </c>
      <c r="B270" s="149" t="s">
        <v>977</v>
      </c>
      <c r="C270" s="142">
        <v>2265.3200000000002</v>
      </c>
      <c r="D270" s="172"/>
      <c r="E270" s="172">
        <v>30</v>
      </c>
      <c r="F270" s="144"/>
      <c r="G270" s="144"/>
      <c r="H270" s="144"/>
      <c r="I270" s="144"/>
    </row>
    <row r="271" spans="1:9" x14ac:dyDescent="0.25">
      <c r="A271" s="49">
        <v>262</v>
      </c>
      <c r="B271" s="150" t="s">
        <v>978</v>
      </c>
      <c r="C271" s="42">
        <v>13.65</v>
      </c>
      <c r="D271" s="172" t="s">
        <v>616</v>
      </c>
      <c r="E271" s="172">
        <v>582</v>
      </c>
      <c r="F271" s="159">
        <v>40</v>
      </c>
      <c r="G271" s="159">
        <v>8</v>
      </c>
      <c r="H271" s="159">
        <v>90</v>
      </c>
      <c r="I271" s="159">
        <v>0</v>
      </c>
    </row>
    <row r="272" spans="1:9" ht="30" x14ac:dyDescent="0.25">
      <c r="A272" s="49">
        <v>263</v>
      </c>
      <c r="B272" s="150" t="s">
        <v>318</v>
      </c>
      <c r="C272" s="42">
        <v>13.33</v>
      </c>
      <c r="D272" s="172">
        <v>25</v>
      </c>
      <c r="E272" s="172">
        <v>0</v>
      </c>
      <c r="F272" s="160"/>
      <c r="G272" s="160"/>
      <c r="H272" s="160"/>
      <c r="I272" s="160"/>
    </row>
    <row r="273" spans="1:9" x14ac:dyDescent="0.25">
      <c r="A273" s="49">
        <v>264</v>
      </c>
      <c r="B273" s="150" t="s">
        <v>979</v>
      </c>
      <c r="C273" s="42">
        <v>53.08</v>
      </c>
      <c r="D273" s="172">
        <v>10</v>
      </c>
      <c r="E273" s="172"/>
      <c r="F273" s="160"/>
      <c r="G273" s="160"/>
      <c r="H273" s="160"/>
      <c r="I273" s="160"/>
    </row>
    <row r="274" spans="1:9" x14ac:dyDescent="0.25">
      <c r="A274" s="49">
        <v>265</v>
      </c>
      <c r="B274" s="149" t="s">
        <v>980</v>
      </c>
      <c r="C274" s="42">
        <v>9.14</v>
      </c>
      <c r="D274" s="172"/>
      <c r="E274" s="172">
        <v>0</v>
      </c>
      <c r="F274" s="160"/>
      <c r="G274" s="160"/>
      <c r="H274" s="160"/>
      <c r="I274" s="160"/>
    </row>
    <row r="275" spans="1:9" x14ac:dyDescent="0.25">
      <c r="A275" s="49">
        <v>266</v>
      </c>
      <c r="B275" s="150" t="s">
        <v>981</v>
      </c>
      <c r="C275" s="42">
        <v>10.24</v>
      </c>
      <c r="D275" s="172">
        <v>11</v>
      </c>
      <c r="E275" s="172">
        <v>0</v>
      </c>
      <c r="F275" s="160"/>
      <c r="G275" s="160"/>
      <c r="H275" s="160"/>
      <c r="I275" s="160"/>
    </row>
    <row r="276" spans="1:9" x14ac:dyDescent="0.25">
      <c r="A276" s="49">
        <v>267</v>
      </c>
      <c r="B276" s="150" t="s">
        <v>982</v>
      </c>
      <c r="C276" s="42">
        <v>8.5299999999999994</v>
      </c>
      <c r="D276" s="172">
        <v>14</v>
      </c>
      <c r="E276" s="172">
        <v>0</v>
      </c>
      <c r="F276" s="161"/>
      <c r="G276" s="161"/>
      <c r="H276" s="161"/>
      <c r="I276" s="161"/>
    </row>
    <row r="277" spans="1:9" x14ac:dyDescent="0.25">
      <c r="A277" s="49">
        <v>268</v>
      </c>
      <c r="B277" s="150" t="s">
        <v>983</v>
      </c>
      <c r="C277" s="42">
        <v>14.85</v>
      </c>
      <c r="D277" s="172">
        <v>14</v>
      </c>
      <c r="E277" s="172">
        <v>255</v>
      </c>
      <c r="F277" s="144">
        <v>15</v>
      </c>
      <c r="G277" s="144">
        <v>4</v>
      </c>
      <c r="H277" s="144">
        <v>20</v>
      </c>
      <c r="I277" s="144">
        <v>0</v>
      </c>
    </row>
    <row r="278" spans="1:9" ht="30" x14ac:dyDescent="0.25">
      <c r="A278" s="49">
        <v>269</v>
      </c>
      <c r="B278" s="150" t="s">
        <v>984</v>
      </c>
      <c r="C278" s="42">
        <v>103.49</v>
      </c>
      <c r="D278" s="172">
        <v>55</v>
      </c>
      <c r="E278" s="172">
        <v>0</v>
      </c>
      <c r="F278" s="159">
        <v>300</v>
      </c>
      <c r="G278" s="159">
        <v>35</v>
      </c>
      <c r="H278" s="159">
        <v>150</v>
      </c>
      <c r="I278" s="159">
        <v>0</v>
      </c>
    </row>
    <row r="279" spans="1:9" ht="30" x14ac:dyDescent="0.25">
      <c r="A279" s="49">
        <v>270</v>
      </c>
      <c r="B279" s="150" t="s">
        <v>985</v>
      </c>
      <c r="C279" s="42">
        <v>75.37</v>
      </c>
      <c r="D279" s="172">
        <v>0</v>
      </c>
      <c r="E279" s="172">
        <v>0</v>
      </c>
      <c r="F279" s="160"/>
      <c r="G279" s="160"/>
      <c r="H279" s="160"/>
      <c r="I279" s="160"/>
    </row>
    <row r="280" spans="1:9" x14ac:dyDescent="0.25">
      <c r="A280" s="49">
        <v>271</v>
      </c>
      <c r="B280" s="150" t="s">
        <v>979</v>
      </c>
      <c r="C280" s="42">
        <v>96.33</v>
      </c>
      <c r="D280" s="172">
        <v>46</v>
      </c>
      <c r="E280" s="172">
        <v>0</v>
      </c>
      <c r="F280" s="160"/>
      <c r="G280" s="160"/>
      <c r="H280" s="160"/>
      <c r="I280" s="160"/>
    </row>
    <row r="281" spans="1:9" x14ac:dyDescent="0.25">
      <c r="A281" s="49">
        <v>272</v>
      </c>
      <c r="B281" s="150" t="s">
        <v>986</v>
      </c>
      <c r="C281" s="42">
        <v>19.09</v>
      </c>
      <c r="D281" s="172">
        <v>14</v>
      </c>
      <c r="E281" s="172">
        <v>0</v>
      </c>
      <c r="F281" s="160"/>
      <c r="G281" s="160"/>
      <c r="H281" s="160"/>
      <c r="I281" s="160"/>
    </row>
    <row r="282" spans="1:9" x14ac:dyDescent="0.25">
      <c r="A282" s="49">
        <v>273</v>
      </c>
      <c r="B282" s="150" t="s">
        <v>987</v>
      </c>
      <c r="C282" s="42">
        <v>22.19</v>
      </c>
      <c r="D282" s="172">
        <v>11</v>
      </c>
      <c r="E282" s="172">
        <v>332</v>
      </c>
      <c r="F282" s="160"/>
      <c r="G282" s="160"/>
      <c r="H282" s="160"/>
      <c r="I282" s="160"/>
    </row>
    <row r="283" spans="1:9" x14ac:dyDescent="0.25">
      <c r="A283" s="49">
        <v>274</v>
      </c>
      <c r="B283" s="150" t="s">
        <v>988</v>
      </c>
      <c r="C283" s="42">
        <v>83.04</v>
      </c>
      <c r="D283" s="172">
        <v>14</v>
      </c>
      <c r="E283" s="172">
        <v>0</v>
      </c>
      <c r="F283" s="160"/>
      <c r="G283" s="160"/>
      <c r="H283" s="160"/>
      <c r="I283" s="160"/>
    </row>
    <row r="284" spans="1:9" x14ac:dyDescent="0.25">
      <c r="A284" s="49">
        <v>275</v>
      </c>
      <c r="B284" s="149" t="s">
        <v>989</v>
      </c>
      <c r="C284" s="42">
        <v>24.87</v>
      </c>
      <c r="D284" s="172"/>
      <c r="E284" s="172">
        <v>111</v>
      </c>
      <c r="F284" s="161"/>
      <c r="G284" s="161"/>
      <c r="H284" s="161"/>
      <c r="I284" s="161"/>
    </row>
    <row r="285" spans="1:9" x14ac:dyDescent="0.25">
      <c r="A285" s="49">
        <v>276</v>
      </c>
      <c r="B285" s="150" t="s">
        <v>990</v>
      </c>
      <c r="C285" s="42">
        <v>1718.12</v>
      </c>
      <c r="D285" s="172">
        <v>12</v>
      </c>
      <c r="E285" s="172"/>
      <c r="F285" s="144">
        <v>750</v>
      </c>
      <c r="G285" s="144">
        <v>70</v>
      </c>
      <c r="H285" s="144">
        <v>900</v>
      </c>
      <c r="I285" s="144">
        <v>310</v>
      </c>
    </row>
    <row r="286" spans="1:9" x14ac:dyDescent="0.25">
      <c r="A286" s="49">
        <v>277</v>
      </c>
      <c r="B286" s="150" t="s">
        <v>828</v>
      </c>
      <c r="C286" s="142">
        <v>246.46799999999999</v>
      </c>
      <c r="D286" s="172">
        <v>9</v>
      </c>
      <c r="E286" s="172">
        <v>43</v>
      </c>
      <c r="F286" s="144"/>
      <c r="G286" s="144"/>
      <c r="H286" s="144"/>
      <c r="I286" s="144"/>
    </row>
    <row r="287" spans="1:9" x14ac:dyDescent="0.25">
      <c r="A287" s="49">
        <v>278</v>
      </c>
      <c r="B287" s="150" t="s">
        <v>991</v>
      </c>
      <c r="C287" s="42">
        <v>88.41</v>
      </c>
      <c r="D287" s="172">
        <v>22</v>
      </c>
      <c r="E287" s="172"/>
      <c r="F287" s="144">
        <v>16</v>
      </c>
      <c r="G287" s="144">
        <v>0</v>
      </c>
      <c r="H287" s="144">
        <v>180</v>
      </c>
      <c r="I287" s="144">
        <v>0</v>
      </c>
    </row>
    <row r="288" spans="1:9" x14ac:dyDescent="0.25">
      <c r="A288" s="49">
        <v>279</v>
      </c>
      <c r="B288" s="150" t="s">
        <v>992</v>
      </c>
      <c r="C288" s="42">
        <v>19.318999999999999</v>
      </c>
      <c r="D288" s="172">
        <v>16</v>
      </c>
      <c r="E288" s="172">
        <v>0</v>
      </c>
      <c r="F288" s="144">
        <v>42</v>
      </c>
      <c r="G288" s="144">
        <v>0</v>
      </c>
      <c r="H288" s="144">
        <v>46</v>
      </c>
      <c r="I288" s="144">
        <v>0</v>
      </c>
    </row>
    <row r="289" spans="1:9" x14ac:dyDescent="0.25">
      <c r="A289" s="49">
        <v>280</v>
      </c>
      <c r="B289" s="150" t="s">
        <v>992</v>
      </c>
      <c r="C289" s="42">
        <v>29.739000000000001</v>
      </c>
      <c r="D289" s="172">
        <v>7</v>
      </c>
      <c r="E289" s="172"/>
      <c r="F289" s="159">
        <v>0</v>
      </c>
      <c r="G289" s="159">
        <v>0</v>
      </c>
      <c r="H289" s="159">
        <v>92</v>
      </c>
      <c r="I289" s="159">
        <v>104</v>
      </c>
    </row>
    <row r="290" spans="1:9" x14ac:dyDescent="0.25">
      <c r="A290" s="49">
        <v>281</v>
      </c>
      <c r="B290" s="150" t="s">
        <v>920</v>
      </c>
      <c r="C290" s="42">
        <v>109</v>
      </c>
      <c r="D290" s="172">
        <v>8</v>
      </c>
      <c r="E290" s="172">
        <v>70</v>
      </c>
      <c r="F290" s="161"/>
      <c r="G290" s="161"/>
      <c r="H290" s="161"/>
      <c r="I290" s="161"/>
    </row>
    <row r="291" spans="1:9" x14ac:dyDescent="0.25">
      <c r="A291" s="49">
        <v>282</v>
      </c>
      <c r="B291" s="150" t="s">
        <v>721</v>
      </c>
      <c r="C291" s="145">
        <v>1.0629999999999999</v>
      </c>
      <c r="D291" s="172">
        <v>16</v>
      </c>
      <c r="E291" s="172">
        <v>0</v>
      </c>
      <c r="F291" s="144">
        <v>0</v>
      </c>
      <c r="G291" s="144">
        <v>0</v>
      </c>
      <c r="H291" s="144">
        <v>0</v>
      </c>
      <c r="I291" s="144">
        <v>0</v>
      </c>
    </row>
    <row r="292" spans="1:9" x14ac:dyDescent="0.25">
      <c r="A292" s="49">
        <v>283</v>
      </c>
      <c r="B292" s="150" t="s">
        <v>993</v>
      </c>
      <c r="C292" s="142">
        <v>245.29</v>
      </c>
      <c r="D292" s="172">
        <v>31</v>
      </c>
      <c r="E292" s="172">
        <v>0</v>
      </c>
      <c r="F292" s="144"/>
      <c r="G292" s="144"/>
      <c r="H292" s="144"/>
      <c r="I292" s="144"/>
    </row>
    <row r="293" spans="1:9" x14ac:dyDescent="0.25">
      <c r="A293" s="49">
        <v>284</v>
      </c>
      <c r="B293" s="150" t="s">
        <v>994</v>
      </c>
      <c r="C293" s="42">
        <v>245.29</v>
      </c>
      <c r="D293" s="172" t="s">
        <v>616</v>
      </c>
      <c r="E293" s="172">
        <v>177</v>
      </c>
      <c r="F293" s="144">
        <v>397</v>
      </c>
      <c r="G293" s="144">
        <v>44</v>
      </c>
      <c r="H293" s="144">
        <v>332</v>
      </c>
      <c r="I293" s="144">
        <v>450</v>
      </c>
    </row>
    <row r="294" spans="1:9" x14ac:dyDescent="0.25">
      <c r="A294" s="49">
        <v>285</v>
      </c>
      <c r="B294" s="153" t="s">
        <v>995</v>
      </c>
      <c r="C294" s="142">
        <v>39.6</v>
      </c>
      <c r="D294" s="172"/>
      <c r="E294" s="172"/>
      <c r="F294" s="144"/>
      <c r="G294" s="144"/>
      <c r="H294" s="144"/>
      <c r="I294" s="144"/>
    </row>
    <row r="295" spans="1:9" x14ac:dyDescent="0.25">
      <c r="A295" s="49">
        <v>286</v>
      </c>
      <c r="B295" s="150" t="s">
        <v>996</v>
      </c>
      <c r="C295" s="42">
        <v>39.6</v>
      </c>
      <c r="D295" s="172">
        <v>10</v>
      </c>
      <c r="E295" s="172">
        <v>200</v>
      </c>
      <c r="F295" s="144">
        <v>0</v>
      </c>
      <c r="G295" s="144">
        <v>0</v>
      </c>
      <c r="H295" s="144">
        <v>0</v>
      </c>
      <c r="I295" s="144">
        <v>0</v>
      </c>
    </row>
    <row r="296" spans="1:9" x14ac:dyDescent="0.25">
      <c r="A296" s="49">
        <v>287</v>
      </c>
      <c r="B296" s="150" t="s">
        <v>799</v>
      </c>
      <c r="C296" s="142">
        <v>300.42</v>
      </c>
      <c r="D296" s="172">
        <v>57</v>
      </c>
      <c r="E296" s="172">
        <v>74</v>
      </c>
      <c r="F296" s="144"/>
      <c r="G296" s="144"/>
      <c r="H296" s="144"/>
      <c r="I296" s="144"/>
    </row>
    <row r="297" spans="1:9" x14ac:dyDescent="0.25">
      <c r="A297" s="49">
        <v>288</v>
      </c>
      <c r="B297" s="150" t="s">
        <v>956</v>
      </c>
      <c r="C297" s="42">
        <v>116.2</v>
      </c>
      <c r="D297" s="172">
        <v>17</v>
      </c>
      <c r="E297" s="172"/>
      <c r="F297" s="144">
        <v>67</v>
      </c>
      <c r="G297" s="144">
        <v>2</v>
      </c>
      <c r="H297" s="144">
        <v>165</v>
      </c>
      <c r="I297" s="144">
        <v>974</v>
      </c>
    </row>
    <row r="298" spans="1:9" x14ac:dyDescent="0.25">
      <c r="A298" s="49">
        <v>289</v>
      </c>
      <c r="B298" s="150" t="s">
        <v>839</v>
      </c>
      <c r="C298" s="42">
        <v>37.049999999999997</v>
      </c>
      <c r="D298" s="172">
        <v>73</v>
      </c>
      <c r="E298" s="172">
        <v>264</v>
      </c>
      <c r="F298" s="144">
        <v>72</v>
      </c>
      <c r="G298" s="144">
        <v>4</v>
      </c>
      <c r="H298" s="144">
        <v>150</v>
      </c>
      <c r="I298" s="144">
        <v>1519</v>
      </c>
    </row>
    <row r="299" spans="1:9" x14ac:dyDescent="0.25">
      <c r="A299" s="49">
        <v>290</v>
      </c>
      <c r="B299" s="150" t="s">
        <v>997</v>
      </c>
      <c r="C299" s="42">
        <v>147.16999999999999</v>
      </c>
      <c r="D299" s="172">
        <v>67</v>
      </c>
      <c r="E299" s="172">
        <v>60</v>
      </c>
      <c r="F299" s="144">
        <v>77</v>
      </c>
      <c r="G299" s="144">
        <v>5</v>
      </c>
      <c r="H299" s="144">
        <v>193</v>
      </c>
      <c r="I299" s="144">
        <v>1825</v>
      </c>
    </row>
    <row r="300" spans="1:9" x14ac:dyDescent="0.25">
      <c r="A300" s="49">
        <v>291</v>
      </c>
      <c r="B300" s="150" t="s">
        <v>998</v>
      </c>
      <c r="C300" s="142">
        <v>1666.35</v>
      </c>
      <c r="D300" s="172">
        <v>24</v>
      </c>
      <c r="E300" s="172">
        <v>140</v>
      </c>
      <c r="F300" s="144"/>
      <c r="G300" s="144"/>
      <c r="H300" s="144"/>
      <c r="I300" s="144"/>
    </row>
    <row r="301" spans="1:9" x14ac:dyDescent="0.25">
      <c r="A301" s="49">
        <v>292</v>
      </c>
      <c r="B301" s="150" t="s">
        <v>999</v>
      </c>
      <c r="C301" s="42">
        <v>10.72</v>
      </c>
      <c r="D301" s="172">
        <v>12</v>
      </c>
      <c r="E301" s="172">
        <v>0</v>
      </c>
      <c r="F301" s="144">
        <v>0</v>
      </c>
      <c r="G301" s="144">
        <v>0</v>
      </c>
      <c r="H301" s="144">
        <v>0</v>
      </c>
      <c r="I301" s="144">
        <v>0</v>
      </c>
    </row>
    <row r="302" spans="1:9" ht="30" x14ac:dyDescent="0.25">
      <c r="A302" s="49">
        <v>293</v>
      </c>
      <c r="B302" s="150" t="s">
        <v>1000</v>
      </c>
      <c r="C302" s="42">
        <v>108.566</v>
      </c>
      <c r="D302" s="172">
        <v>34</v>
      </c>
      <c r="E302" s="172">
        <v>42</v>
      </c>
      <c r="F302" s="144">
        <v>0</v>
      </c>
      <c r="G302" s="144">
        <v>0</v>
      </c>
      <c r="H302" s="144">
        <v>0</v>
      </c>
      <c r="I302" s="144">
        <v>0</v>
      </c>
    </row>
    <row r="303" spans="1:9" ht="30" x14ac:dyDescent="0.25">
      <c r="A303" s="49">
        <v>294</v>
      </c>
      <c r="B303" s="150" t="s">
        <v>1000</v>
      </c>
      <c r="C303" s="42">
        <v>70.94</v>
      </c>
      <c r="D303" s="172">
        <v>29</v>
      </c>
      <c r="E303" s="172">
        <v>69</v>
      </c>
      <c r="F303" s="144">
        <v>0</v>
      </c>
      <c r="G303" s="144">
        <v>0</v>
      </c>
      <c r="H303" s="144">
        <v>0</v>
      </c>
      <c r="I303" s="144">
        <v>0</v>
      </c>
    </row>
    <row r="304" spans="1:9" x14ac:dyDescent="0.25">
      <c r="A304" s="49">
        <v>295</v>
      </c>
      <c r="B304" s="150" t="s">
        <v>1001</v>
      </c>
      <c r="C304" s="42">
        <v>61.51</v>
      </c>
      <c r="D304" s="172">
        <v>23</v>
      </c>
      <c r="E304" s="172">
        <v>52</v>
      </c>
      <c r="F304" s="159">
        <v>170</v>
      </c>
      <c r="G304" s="159">
        <v>15</v>
      </c>
      <c r="H304" s="159">
        <v>0</v>
      </c>
      <c r="I304" s="159">
        <v>1300</v>
      </c>
    </row>
    <row r="305" spans="1:9" x14ac:dyDescent="0.25">
      <c r="A305" s="49">
        <v>296</v>
      </c>
      <c r="B305" s="150" t="s">
        <v>1002</v>
      </c>
      <c r="C305" s="42">
        <v>350.77</v>
      </c>
      <c r="D305" s="172">
        <v>45</v>
      </c>
      <c r="E305" s="172">
        <v>55</v>
      </c>
      <c r="F305" s="160"/>
      <c r="G305" s="160"/>
      <c r="H305" s="160"/>
      <c r="I305" s="160"/>
    </row>
    <row r="306" spans="1:9" x14ac:dyDescent="0.25">
      <c r="A306" s="49">
        <v>297</v>
      </c>
      <c r="B306" s="149" t="s">
        <v>1003</v>
      </c>
      <c r="C306" s="42">
        <v>70.2</v>
      </c>
      <c r="D306" s="172"/>
      <c r="E306" s="172">
        <v>40</v>
      </c>
      <c r="F306" s="161"/>
      <c r="G306" s="161"/>
      <c r="H306" s="161"/>
      <c r="I306" s="161"/>
    </row>
    <row r="307" spans="1:9" x14ac:dyDescent="0.25">
      <c r="A307" s="49">
        <v>298</v>
      </c>
      <c r="B307" s="150" t="s">
        <v>820</v>
      </c>
      <c r="C307" s="42">
        <v>42.4</v>
      </c>
      <c r="D307" s="172">
        <v>42</v>
      </c>
      <c r="E307" s="172">
        <v>0</v>
      </c>
      <c r="F307" s="159">
        <v>200</v>
      </c>
      <c r="G307" s="159">
        <v>0</v>
      </c>
      <c r="H307" s="159">
        <v>0</v>
      </c>
      <c r="I307" s="159">
        <v>2700</v>
      </c>
    </row>
    <row r="308" spans="1:9" x14ac:dyDescent="0.25">
      <c r="A308" s="49">
        <v>299</v>
      </c>
      <c r="B308" s="149" t="s">
        <v>1004</v>
      </c>
      <c r="C308" s="42">
        <v>64.7</v>
      </c>
      <c r="D308" s="172"/>
      <c r="E308" s="172">
        <v>0</v>
      </c>
      <c r="F308" s="160"/>
      <c r="G308" s="160"/>
      <c r="H308" s="160"/>
      <c r="I308" s="160"/>
    </row>
    <row r="309" spans="1:9" x14ac:dyDescent="0.25">
      <c r="A309" s="49">
        <v>300</v>
      </c>
      <c r="B309" s="150" t="s">
        <v>1001</v>
      </c>
      <c r="C309" s="42">
        <v>22.3</v>
      </c>
      <c r="D309" s="172">
        <v>48</v>
      </c>
      <c r="E309" s="172"/>
      <c r="F309" s="160"/>
      <c r="G309" s="160"/>
      <c r="H309" s="160"/>
      <c r="I309" s="160"/>
    </row>
    <row r="310" spans="1:9" x14ac:dyDescent="0.25">
      <c r="A310" s="49">
        <v>301</v>
      </c>
      <c r="B310" s="149" t="s">
        <v>1005</v>
      </c>
      <c r="C310" s="42">
        <v>24.08</v>
      </c>
      <c r="D310" s="172"/>
      <c r="E310" s="172">
        <v>0</v>
      </c>
      <c r="F310" s="161"/>
      <c r="G310" s="161"/>
      <c r="H310" s="161"/>
      <c r="I310" s="161"/>
    </row>
    <row r="311" spans="1:9" ht="30" x14ac:dyDescent="0.25">
      <c r="A311" s="49">
        <v>302</v>
      </c>
      <c r="B311" s="150" t="s">
        <v>1006</v>
      </c>
      <c r="C311" s="42">
        <v>40.328000000000003</v>
      </c>
      <c r="D311" s="172">
        <v>33</v>
      </c>
      <c r="E311" s="172">
        <v>0</v>
      </c>
      <c r="F311" s="144">
        <v>69</v>
      </c>
      <c r="G311" s="144">
        <v>0</v>
      </c>
      <c r="H311" s="144">
        <v>0</v>
      </c>
      <c r="I311" s="144">
        <v>147</v>
      </c>
    </row>
    <row r="312" spans="1:9" x14ac:dyDescent="0.25">
      <c r="A312" s="49">
        <v>303</v>
      </c>
      <c r="B312" s="150" t="s">
        <v>1007</v>
      </c>
      <c r="C312" s="42">
        <v>87.748000000000005</v>
      </c>
      <c r="D312" s="172">
        <v>24</v>
      </c>
      <c r="E312" s="172">
        <v>0</v>
      </c>
      <c r="F312" s="159">
        <v>163</v>
      </c>
      <c r="G312" s="159">
        <v>35</v>
      </c>
      <c r="H312" s="159">
        <v>0</v>
      </c>
      <c r="I312" s="159">
        <v>1043</v>
      </c>
    </row>
    <row r="313" spans="1:9" x14ac:dyDescent="0.25">
      <c r="A313" s="49">
        <v>304</v>
      </c>
      <c r="B313" s="150" t="s">
        <v>830</v>
      </c>
      <c r="C313" s="42">
        <v>144.858</v>
      </c>
      <c r="D313" s="172">
        <v>59</v>
      </c>
      <c r="E313" s="172">
        <v>0</v>
      </c>
      <c r="F313" s="160"/>
      <c r="G313" s="160"/>
      <c r="H313" s="160"/>
      <c r="I313" s="160"/>
    </row>
    <row r="314" spans="1:9" x14ac:dyDescent="0.25">
      <c r="A314" s="49">
        <v>305</v>
      </c>
      <c r="B314" s="150" t="s">
        <v>1008</v>
      </c>
      <c r="C314" s="42">
        <v>148.09200000000001</v>
      </c>
      <c r="D314" s="172">
        <v>22</v>
      </c>
      <c r="E314" s="172">
        <v>0</v>
      </c>
      <c r="F314" s="160"/>
      <c r="G314" s="160"/>
      <c r="H314" s="160"/>
      <c r="I314" s="160"/>
    </row>
    <row r="315" spans="1:9" x14ac:dyDescent="0.25">
      <c r="A315" s="49">
        <v>306</v>
      </c>
      <c r="B315" s="150" t="s">
        <v>1009</v>
      </c>
      <c r="C315" s="42">
        <v>76.988</v>
      </c>
      <c r="D315" s="172">
        <v>100</v>
      </c>
      <c r="E315" s="172">
        <v>0</v>
      </c>
      <c r="F315" s="161"/>
      <c r="G315" s="161"/>
      <c r="H315" s="161"/>
      <c r="I315" s="161"/>
    </row>
    <row r="316" spans="1:9" x14ac:dyDescent="0.25">
      <c r="A316" s="49">
        <v>307</v>
      </c>
      <c r="B316" s="149" t="s">
        <v>1010</v>
      </c>
      <c r="C316" s="42">
        <v>10.74</v>
      </c>
      <c r="D316" s="172"/>
      <c r="E316" s="172">
        <v>0</v>
      </c>
      <c r="F316" s="144">
        <v>15</v>
      </c>
      <c r="G316" s="144">
        <v>5</v>
      </c>
      <c r="H316" s="144">
        <v>20</v>
      </c>
      <c r="I316" s="144">
        <v>450</v>
      </c>
    </row>
    <row r="317" spans="1:9" x14ac:dyDescent="0.25">
      <c r="A317" s="49">
        <v>308</v>
      </c>
      <c r="B317" s="150" t="s">
        <v>718</v>
      </c>
      <c r="C317" s="42">
        <v>280.58</v>
      </c>
      <c r="D317" s="172">
        <v>0</v>
      </c>
      <c r="E317" s="172">
        <v>0</v>
      </c>
      <c r="F317" s="144">
        <v>27</v>
      </c>
      <c r="G317" s="144">
        <v>0</v>
      </c>
      <c r="H317" s="144">
        <v>0</v>
      </c>
      <c r="I317" s="144">
        <v>63</v>
      </c>
    </row>
    <row r="318" spans="1:9" ht="30" x14ac:dyDescent="0.25">
      <c r="A318" s="49">
        <v>309</v>
      </c>
      <c r="B318" s="150" t="s">
        <v>1011</v>
      </c>
      <c r="C318" s="42">
        <v>50.83</v>
      </c>
      <c r="D318" s="172">
        <v>73</v>
      </c>
      <c r="E318" s="172">
        <v>0</v>
      </c>
      <c r="F318" s="144">
        <v>0</v>
      </c>
      <c r="G318" s="144">
        <v>0</v>
      </c>
      <c r="H318" s="144">
        <v>0</v>
      </c>
      <c r="I318" s="144">
        <v>0</v>
      </c>
    </row>
    <row r="319" spans="1:9" x14ac:dyDescent="0.25">
      <c r="A319" s="49">
        <v>310</v>
      </c>
      <c r="B319" s="149" t="s">
        <v>1012</v>
      </c>
      <c r="C319" s="142">
        <v>53.23</v>
      </c>
      <c r="D319" s="172"/>
      <c r="E319" s="172"/>
      <c r="F319" s="144"/>
      <c r="G319" s="144"/>
      <c r="H319" s="144"/>
      <c r="I319" s="144"/>
    </row>
    <row r="320" spans="1:9" x14ac:dyDescent="0.25">
      <c r="A320" s="49">
        <v>311</v>
      </c>
      <c r="B320" s="150" t="s">
        <v>1013</v>
      </c>
      <c r="C320" s="42">
        <v>53.23</v>
      </c>
      <c r="D320" s="172">
        <v>19</v>
      </c>
      <c r="E320" s="172">
        <v>0</v>
      </c>
      <c r="F320" s="144">
        <v>0</v>
      </c>
      <c r="G320" s="144">
        <v>0</v>
      </c>
      <c r="H320" s="144">
        <v>0</v>
      </c>
      <c r="I320" s="144">
        <v>0</v>
      </c>
    </row>
    <row r="321" spans="1:9" ht="30" x14ac:dyDescent="0.25">
      <c r="A321" s="49">
        <v>312</v>
      </c>
      <c r="B321" s="150" t="s">
        <v>769</v>
      </c>
      <c r="C321" s="142">
        <v>285.86</v>
      </c>
      <c r="D321" s="172">
        <v>98</v>
      </c>
      <c r="E321" s="172">
        <v>0</v>
      </c>
      <c r="F321" s="144"/>
      <c r="G321" s="144"/>
      <c r="H321" s="144"/>
      <c r="I321" s="144"/>
    </row>
    <row r="322" spans="1:9" x14ac:dyDescent="0.25">
      <c r="A322" s="49">
        <v>313</v>
      </c>
      <c r="B322" s="150" t="s">
        <v>1014</v>
      </c>
      <c r="C322" s="42">
        <v>22.63</v>
      </c>
      <c r="D322" s="172">
        <v>35</v>
      </c>
      <c r="E322" s="172">
        <v>59</v>
      </c>
      <c r="F322" s="159">
        <v>0</v>
      </c>
      <c r="G322" s="159">
        <v>0</v>
      </c>
      <c r="H322" s="159">
        <v>0</v>
      </c>
      <c r="I322" s="159">
        <v>0</v>
      </c>
    </row>
    <row r="323" spans="1:9" x14ac:dyDescent="0.25">
      <c r="A323" s="49">
        <v>314</v>
      </c>
      <c r="B323" s="150" t="s">
        <v>1015</v>
      </c>
      <c r="C323" s="42">
        <v>80.73</v>
      </c>
      <c r="D323" s="172">
        <v>4</v>
      </c>
      <c r="E323" s="172">
        <v>212</v>
      </c>
      <c r="F323" s="161"/>
      <c r="G323" s="161"/>
      <c r="H323" s="161"/>
      <c r="I323" s="161"/>
    </row>
    <row r="324" spans="1:9" x14ac:dyDescent="0.25">
      <c r="A324" s="49">
        <v>315</v>
      </c>
      <c r="B324" s="150" t="s">
        <v>1016</v>
      </c>
      <c r="C324" s="42">
        <v>182.5</v>
      </c>
      <c r="D324" s="172">
        <v>19</v>
      </c>
      <c r="E324" s="172">
        <v>467</v>
      </c>
      <c r="F324" s="144">
        <v>1093</v>
      </c>
      <c r="G324" s="144">
        <v>12</v>
      </c>
      <c r="H324" s="144">
        <v>394</v>
      </c>
      <c r="I324" s="144">
        <v>1236</v>
      </c>
    </row>
    <row r="325" spans="1:9" x14ac:dyDescent="0.25">
      <c r="A325" s="49">
        <v>316</v>
      </c>
      <c r="B325" s="150" t="s">
        <v>1017</v>
      </c>
      <c r="C325" s="142">
        <v>27.4</v>
      </c>
      <c r="D325" s="172">
        <v>65</v>
      </c>
      <c r="E325" s="172"/>
      <c r="F325" s="144"/>
      <c r="G325" s="144"/>
      <c r="H325" s="144"/>
      <c r="I325" s="144"/>
    </row>
    <row r="326" spans="1:9" x14ac:dyDescent="0.25">
      <c r="A326" s="49">
        <v>317</v>
      </c>
      <c r="B326" s="150" t="s">
        <v>1018</v>
      </c>
      <c r="C326" s="42">
        <v>27.4</v>
      </c>
      <c r="D326" s="172">
        <v>33</v>
      </c>
      <c r="E326" s="172">
        <v>0</v>
      </c>
      <c r="F326" s="144">
        <v>0</v>
      </c>
      <c r="G326" s="144">
        <v>0</v>
      </c>
      <c r="H326" s="144">
        <v>0</v>
      </c>
      <c r="I326" s="144">
        <v>0</v>
      </c>
    </row>
    <row r="327" spans="1:9" x14ac:dyDescent="0.25">
      <c r="A327" s="49">
        <v>318</v>
      </c>
      <c r="B327" s="150" t="s">
        <v>1019</v>
      </c>
      <c r="C327" s="142">
        <v>570.61900000000003</v>
      </c>
      <c r="D327" s="172">
        <v>28</v>
      </c>
      <c r="E327" s="172">
        <v>0</v>
      </c>
      <c r="F327" s="144"/>
      <c r="G327" s="144"/>
      <c r="H327" s="144"/>
      <c r="I327" s="144"/>
    </row>
    <row r="328" spans="1:9" x14ac:dyDescent="0.25">
      <c r="A328" s="49">
        <v>319</v>
      </c>
      <c r="B328" s="150" t="s">
        <v>1020</v>
      </c>
      <c r="C328" s="42">
        <v>13.24</v>
      </c>
      <c r="D328" s="172">
        <v>40</v>
      </c>
      <c r="E328" s="172">
        <v>0</v>
      </c>
      <c r="F328" s="159">
        <v>0</v>
      </c>
      <c r="G328" s="159">
        <v>0</v>
      </c>
      <c r="H328" s="159">
        <v>0</v>
      </c>
      <c r="I328" s="159">
        <v>0</v>
      </c>
    </row>
    <row r="329" spans="1:9" x14ac:dyDescent="0.25">
      <c r="A329" s="49">
        <v>320</v>
      </c>
      <c r="B329" s="150" t="s">
        <v>1021</v>
      </c>
      <c r="C329" s="42">
        <v>32.92</v>
      </c>
      <c r="D329" s="172">
        <v>70</v>
      </c>
      <c r="E329" s="172">
        <v>0</v>
      </c>
      <c r="F329" s="160"/>
      <c r="G329" s="160"/>
      <c r="H329" s="160"/>
      <c r="I329" s="160"/>
    </row>
    <row r="330" spans="1:9" x14ac:dyDescent="0.25">
      <c r="A330" s="49">
        <v>321</v>
      </c>
      <c r="B330" s="153" t="s">
        <v>1022</v>
      </c>
      <c r="C330" s="42">
        <v>84.38</v>
      </c>
      <c r="D330" s="172"/>
      <c r="E330" s="172">
        <v>0</v>
      </c>
      <c r="F330" s="161"/>
      <c r="G330" s="161"/>
      <c r="H330" s="161"/>
      <c r="I330" s="161"/>
    </row>
    <row r="331" spans="1:9" x14ac:dyDescent="0.25">
      <c r="A331" s="49">
        <v>322</v>
      </c>
      <c r="B331" s="150" t="s">
        <v>1023</v>
      </c>
      <c r="C331" s="42">
        <v>48.942999999999998</v>
      </c>
      <c r="D331" s="172">
        <v>15</v>
      </c>
      <c r="E331" s="172">
        <v>0</v>
      </c>
      <c r="F331" s="159">
        <v>63</v>
      </c>
      <c r="G331" s="159">
        <v>8</v>
      </c>
      <c r="H331" s="159">
        <v>0</v>
      </c>
      <c r="I331" s="159">
        <v>125</v>
      </c>
    </row>
    <row r="332" spans="1:9" x14ac:dyDescent="0.25">
      <c r="A332" s="49">
        <v>323</v>
      </c>
      <c r="B332" s="150" t="s">
        <v>1024</v>
      </c>
      <c r="C332" s="42">
        <v>48.158000000000001</v>
      </c>
      <c r="D332" s="172">
        <v>38</v>
      </c>
      <c r="E332" s="172">
        <v>0</v>
      </c>
      <c r="F332" s="161"/>
      <c r="G332" s="161"/>
      <c r="H332" s="161"/>
      <c r="I332" s="161"/>
    </row>
    <row r="333" spans="1:9" x14ac:dyDescent="0.25">
      <c r="A333" s="49">
        <v>324</v>
      </c>
      <c r="B333" s="150" t="s">
        <v>1024</v>
      </c>
      <c r="C333" s="42">
        <v>24.899000000000001</v>
      </c>
      <c r="D333" s="172">
        <v>12</v>
      </c>
      <c r="E333" s="172">
        <v>0</v>
      </c>
      <c r="F333" s="144">
        <v>0</v>
      </c>
      <c r="G333" s="144">
        <v>0</v>
      </c>
      <c r="H333" s="144">
        <v>0</v>
      </c>
      <c r="I333" s="144">
        <v>0</v>
      </c>
    </row>
    <row r="334" spans="1:9" x14ac:dyDescent="0.25">
      <c r="A334" s="49">
        <v>325</v>
      </c>
      <c r="B334" s="150" t="s">
        <v>1025</v>
      </c>
      <c r="C334" s="42">
        <v>217.55</v>
      </c>
      <c r="D334" s="172">
        <v>28</v>
      </c>
      <c r="E334" s="172">
        <v>0</v>
      </c>
      <c r="F334" s="144">
        <v>0</v>
      </c>
      <c r="G334" s="144">
        <v>0</v>
      </c>
      <c r="H334" s="144">
        <v>0</v>
      </c>
      <c r="I334" s="144">
        <v>0</v>
      </c>
    </row>
    <row r="335" spans="1:9" x14ac:dyDescent="0.25">
      <c r="A335" s="49">
        <v>326</v>
      </c>
      <c r="B335" s="150" t="s">
        <v>385</v>
      </c>
      <c r="C335" s="42">
        <v>29.260999999999999</v>
      </c>
      <c r="D335" s="172">
        <v>57</v>
      </c>
      <c r="E335" s="172">
        <v>0</v>
      </c>
      <c r="F335" s="144">
        <v>20</v>
      </c>
      <c r="G335" s="144">
        <v>0</v>
      </c>
      <c r="H335" s="144">
        <v>0</v>
      </c>
      <c r="I335" s="144">
        <v>38</v>
      </c>
    </row>
    <row r="336" spans="1:9" x14ac:dyDescent="0.25">
      <c r="A336" s="49">
        <v>327</v>
      </c>
      <c r="B336" s="150" t="s">
        <v>1026</v>
      </c>
      <c r="C336" s="42">
        <v>35.893999999999998</v>
      </c>
      <c r="D336" s="172">
        <v>23</v>
      </c>
      <c r="E336" s="172">
        <v>0</v>
      </c>
      <c r="F336" s="159">
        <v>21</v>
      </c>
      <c r="G336" s="159">
        <v>4</v>
      </c>
      <c r="H336" s="159">
        <v>0</v>
      </c>
      <c r="I336" s="159">
        <v>89</v>
      </c>
    </row>
    <row r="337" spans="1:9" x14ac:dyDescent="0.25">
      <c r="A337" s="49">
        <v>328</v>
      </c>
      <c r="B337" s="150" t="s">
        <v>1027</v>
      </c>
      <c r="C337" s="42">
        <v>35.374000000000002</v>
      </c>
      <c r="D337" s="172">
        <v>10</v>
      </c>
      <c r="E337" s="172">
        <v>0</v>
      </c>
      <c r="F337" s="161"/>
      <c r="G337" s="161"/>
      <c r="H337" s="161"/>
      <c r="I337" s="161"/>
    </row>
    <row r="338" spans="1:9" x14ac:dyDescent="0.25">
      <c r="A338" s="49">
        <v>329</v>
      </c>
      <c r="B338" s="150" t="s">
        <v>1028</v>
      </c>
      <c r="C338" s="142">
        <v>59.41</v>
      </c>
      <c r="D338" s="172">
        <v>10</v>
      </c>
      <c r="E338" s="172">
        <v>0</v>
      </c>
      <c r="F338" s="144"/>
      <c r="G338" s="144"/>
      <c r="H338" s="144"/>
      <c r="I338" s="144"/>
    </row>
    <row r="339" spans="1:9" x14ac:dyDescent="0.25">
      <c r="A339" s="49">
        <v>330</v>
      </c>
      <c r="B339" s="150" t="s">
        <v>718</v>
      </c>
      <c r="C339" s="42">
        <v>59.41</v>
      </c>
      <c r="D339" s="172">
        <v>436</v>
      </c>
      <c r="E339" s="172">
        <v>0</v>
      </c>
      <c r="F339" s="144">
        <v>0</v>
      </c>
      <c r="G339" s="144">
        <v>0</v>
      </c>
      <c r="H339" s="144">
        <v>0</v>
      </c>
      <c r="I339" s="144">
        <v>0</v>
      </c>
    </row>
    <row r="340" spans="1:9" ht="30" x14ac:dyDescent="0.25">
      <c r="A340" s="49">
        <v>331</v>
      </c>
      <c r="B340" s="150" t="s">
        <v>1029</v>
      </c>
      <c r="C340" s="142">
        <v>304.49599999999998</v>
      </c>
      <c r="D340" s="172">
        <v>733</v>
      </c>
      <c r="E340" s="172">
        <v>0</v>
      </c>
      <c r="F340" s="144"/>
      <c r="G340" s="144"/>
      <c r="H340" s="144"/>
      <c r="I340" s="144"/>
    </row>
    <row r="341" spans="1:9" x14ac:dyDescent="0.25">
      <c r="A341" s="49">
        <v>332</v>
      </c>
      <c r="B341" s="150" t="s">
        <v>1030</v>
      </c>
      <c r="C341" s="42">
        <v>161.09</v>
      </c>
      <c r="D341" s="172">
        <v>45</v>
      </c>
      <c r="E341" s="172">
        <v>0</v>
      </c>
      <c r="F341" s="144">
        <v>30</v>
      </c>
      <c r="G341" s="144">
        <v>0</v>
      </c>
      <c r="H341" s="144">
        <v>48</v>
      </c>
      <c r="I341" s="144">
        <v>0</v>
      </c>
    </row>
    <row r="342" spans="1:9" x14ac:dyDescent="0.25">
      <c r="A342" s="49">
        <v>333</v>
      </c>
      <c r="B342" s="153" t="s">
        <v>1031</v>
      </c>
      <c r="C342" s="42">
        <v>15.532999999999999</v>
      </c>
      <c r="D342" s="172"/>
      <c r="E342" s="172">
        <v>0</v>
      </c>
      <c r="F342" s="144">
        <v>30</v>
      </c>
      <c r="G342" s="144">
        <v>0</v>
      </c>
      <c r="H342" s="144">
        <v>45</v>
      </c>
      <c r="I342" s="144">
        <v>0</v>
      </c>
    </row>
    <row r="343" spans="1:9" x14ac:dyDescent="0.25">
      <c r="A343" s="49">
        <v>334</v>
      </c>
      <c r="B343" s="150" t="s">
        <v>1032</v>
      </c>
      <c r="C343" s="42">
        <v>30.978000000000002</v>
      </c>
      <c r="D343" s="172" t="s">
        <v>616</v>
      </c>
      <c r="E343" s="172">
        <v>0</v>
      </c>
      <c r="F343" s="144">
        <v>20</v>
      </c>
      <c r="G343" s="144">
        <v>0</v>
      </c>
      <c r="H343" s="144">
        <v>85</v>
      </c>
      <c r="I343" s="144">
        <v>0</v>
      </c>
    </row>
    <row r="344" spans="1:9" x14ac:dyDescent="0.25">
      <c r="A344" s="49">
        <v>335</v>
      </c>
      <c r="B344" s="150" t="s">
        <v>1033</v>
      </c>
      <c r="C344" s="42">
        <v>8.9920000000000009</v>
      </c>
      <c r="D344" s="172">
        <v>22</v>
      </c>
      <c r="E344" s="172">
        <v>0</v>
      </c>
      <c r="F344" s="159">
        <v>0</v>
      </c>
      <c r="G344" s="159">
        <v>0</v>
      </c>
      <c r="H344" s="159">
        <v>55</v>
      </c>
      <c r="I344" s="159">
        <v>0</v>
      </c>
    </row>
    <row r="345" spans="1:9" x14ac:dyDescent="0.25">
      <c r="A345" s="49">
        <v>336</v>
      </c>
      <c r="B345" s="150" t="s">
        <v>839</v>
      </c>
      <c r="C345" s="42">
        <v>15.18</v>
      </c>
      <c r="D345" s="172">
        <v>3</v>
      </c>
      <c r="E345" s="172">
        <v>0</v>
      </c>
      <c r="F345" s="161"/>
      <c r="G345" s="161"/>
      <c r="H345" s="161"/>
      <c r="I345" s="161"/>
    </row>
    <row r="346" spans="1:9" ht="30" x14ac:dyDescent="0.25">
      <c r="A346" s="49">
        <v>337</v>
      </c>
      <c r="B346" s="150" t="s">
        <v>795</v>
      </c>
      <c r="C346" s="42">
        <v>6.2670000000000003</v>
      </c>
      <c r="D346" s="172">
        <v>91</v>
      </c>
      <c r="E346" s="172">
        <v>0</v>
      </c>
      <c r="F346" s="144">
        <v>0</v>
      </c>
      <c r="G346" s="144">
        <v>0</v>
      </c>
      <c r="H346" s="144">
        <v>0</v>
      </c>
      <c r="I346" s="144">
        <v>0</v>
      </c>
    </row>
    <row r="347" spans="1:9" x14ac:dyDescent="0.25">
      <c r="A347" s="49">
        <v>338</v>
      </c>
      <c r="B347" s="157" t="s">
        <v>403</v>
      </c>
      <c r="C347" s="42">
        <v>72.722999999999999</v>
      </c>
      <c r="D347" s="172"/>
      <c r="E347" s="172">
        <v>0</v>
      </c>
      <c r="F347" s="144">
        <v>250</v>
      </c>
      <c r="G347" s="144">
        <v>0</v>
      </c>
      <c r="H347" s="144">
        <v>370</v>
      </c>
      <c r="I347" s="144">
        <v>0</v>
      </c>
    </row>
    <row r="348" spans="1:9" ht="30" x14ac:dyDescent="0.25">
      <c r="A348" s="49">
        <v>339</v>
      </c>
      <c r="B348" s="150" t="s">
        <v>1034</v>
      </c>
      <c r="C348" s="142">
        <v>15.78</v>
      </c>
      <c r="D348" s="172">
        <v>52</v>
      </c>
      <c r="E348" s="172">
        <v>0</v>
      </c>
      <c r="F348" s="144"/>
      <c r="G348" s="144"/>
      <c r="H348" s="144"/>
      <c r="I348" s="144"/>
    </row>
    <row r="349" spans="1:9" x14ac:dyDescent="0.25">
      <c r="A349" s="49">
        <v>340</v>
      </c>
      <c r="B349" s="153" t="s">
        <v>1035</v>
      </c>
      <c r="C349" s="42">
        <v>15.78</v>
      </c>
      <c r="D349" s="172"/>
      <c r="E349" s="172">
        <v>0</v>
      </c>
      <c r="F349" s="144">
        <v>0</v>
      </c>
      <c r="G349" s="144">
        <v>0</v>
      </c>
      <c r="H349" s="144">
        <v>0</v>
      </c>
      <c r="I349" s="144">
        <v>0</v>
      </c>
    </row>
    <row r="350" spans="1:9" x14ac:dyDescent="0.25">
      <c r="A350" s="49">
        <v>341</v>
      </c>
      <c r="B350" s="150" t="s">
        <v>726</v>
      </c>
      <c r="C350" s="142">
        <v>359.6</v>
      </c>
      <c r="D350" s="172" t="s">
        <v>616</v>
      </c>
      <c r="E350" s="172">
        <v>0</v>
      </c>
      <c r="F350" s="144"/>
      <c r="G350" s="144"/>
      <c r="H350" s="144"/>
      <c r="I350" s="144"/>
    </row>
    <row r="351" spans="1:9" x14ac:dyDescent="0.25">
      <c r="A351" s="49">
        <v>342</v>
      </c>
      <c r="B351" s="155" t="s">
        <v>727</v>
      </c>
      <c r="C351" s="42">
        <v>38.667000000000002</v>
      </c>
      <c r="D351" s="172" t="s">
        <v>616</v>
      </c>
      <c r="E351" s="172">
        <v>0</v>
      </c>
      <c r="F351" s="159">
        <v>120</v>
      </c>
      <c r="G351" s="159">
        <v>30</v>
      </c>
      <c r="H351" s="159">
        <v>648</v>
      </c>
      <c r="I351" s="159">
        <v>500</v>
      </c>
    </row>
    <row r="352" spans="1:9" x14ac:dyDescent="0.25">
      <c r="A352" s="49">
        <v>343</v>
      </c>
      <c r="B352" s="150" t="s">
        <v>1036</v>
      </c>
      <c r="C352" s="42">
        <v>40.645000000000003</v>
      </c>
      <c r="D352" s="172" t="s">
        <v>616</v>
      </c>
      <c r="E352" s="172">
        <v>0</v>
      </c>
      <c r="F352" s="161"/>
      <c r="G352" s="161"/>
      <c r="H352" s="161"/>
      <c r="I352" s="161"/>
    </row>
    <row r="353" spans="1:9" x14ac:dyDescent="0.25">
      <c r="A353" s="49">
        <v>344</v>
      </c>
      <c r="B353" s="150" t="s">
        <v>728</v>
      </c>
      <c r="C353" s="42">
        <v>12.25</v>
      </c>
      <c r="D353" s="172" t="s">
        <v>616</v>
      </c>
      <c r="E353" s="172">
        <v>0</v>
      </c>
      <c r="F353" s="144">
        <v>32</v>
      </c>
      <c r="G353" s="144">
        <v>2</v>
      </c>
      <c r="H353" s="144">
        <v>42</v>
      </c>
      <c r="I353" s="144">
        <v>0</v>
      </c>
    </row>
    <row r="354" spans="1:9" x14ac:dyDescent="0.25">
      <c r="A354" s="49">
        <v>345</v>
      </c>
      <c r="B354" s="150" t="s">
        <v>729</v>
      </c>
      <c r="C354" s="42">
        <v>13.483000000000001</v>
      </c>
      <c r="D354" s="172" t="s">
        <v>616</v>
      </c>
      <c r="E354" s="172">
        <v>0</v>
      </c>
      <c r="F354" s="144">
        <v>26</v>
      </c>
      <c r="G354" s="144">
        <v>11</v>
      </c>
      <c r="H354" s="144">
        <v>278</v>
      </c>
      <c r="I354" s="144">
        <v>0</v>
      </c>
    </row>
    <row r="355" spans="1:9" x14ac:dyDescent="0.25">
      <c r="A355" s="49">
        <v>346</v>
      </c>
      <c r="B355" s="150" t="s">
        <v>411</v>
      </c>
      <c r="C355" s="42">
        <v>8.5129999999999999</v>
      </c>
      <c r="D355" s="172" t="s">
        <v>616</v>
      </c>
      <c r="E355" s="172">
        <v>0</v>
      </c>
      <c r="F355" s="144">
        <v>38</v>
      </c>
      <c r="G355" s="144">
        <v>0</v>
      </c>
      <c r="H355" s="144">
        <v>4</v>
      </c>
      <c r="I355" s="144">
        <v>0</v>
      </c>
    </row>
    <row r="356" spans="1:9" x14ac:dyDescent="0.25">
      <c r="A356" s="49">
        <v>347</v>
      </c>
      <c r="B356" s="150" t="s">
        <v>413</v>
      </c>
      <c r="C356" s="42">
        <v>29.224</v>
      </c>
      <c r="D356" s="172" t="s">
        <v>616</v>
      </c>
      <c r="E356" s="172">
        <v>0</v>
      </c>
      <c r="F356" s="144">
        <v>80</v>
      </c>
      <c r="G356" s="144">
        <v>16</v>
      </c>
      <c r="H356" s="144">
        <v>356</v>
      </c>
      <c r="I356" s="144">
        <v>0</v>
      </c>
    </row>
    <row r="357" spans="1:9" x14ac:dyDescent="0.25">
      <c r="A357" s="49">
        <v>348</v>
      </c>
      <c r="B357" s="155" t="s">
        <v>414</v>
      </c>
      <c r="C357" s="42">
        <v>12.313000000000001</v>
      </c>
      <c r="D357" s="172" t="s">
        <v>616</v>
      </c>
      <c r="E357" s="172">
        <v>0</v>
      </c>
      <c r="F357" s="144">
        <v>49</v>
      </c>
      <c r="G357" s="144">
        <v>0</v>
      </c>
      <c r="H357" s="144">
        <v>17</v>
      </c>
      <c r="I357" s="144">
        <v>0</v>
      </c>
    </row>
    <row r="358" spans="1:9" x14ac:dyDescent="0.25">
      <c r="A358" s="49">
        <v>349</v>
      </c>
      <c r="B358" s="150" t="s">
        <v>730</v>
      </c>
      <c r="C358" s="42">
        <v>12.96</v>
      </c>
      <c r="D358" s="172" t="s">
        <v>616</v>
      </c>
      <c r="E358" s="172">
        <v>0</v>
      </c>
      <c r="F358" s="144">
        <v>20</v>
      </c>
      <c r="G358" s="144">
        <v>0</v>
      </c>
      <c r="H358" s="144">
        <v>40</v>
      </c>
      <c r="I358" s="144">
        <v>0</v>
      </c>
    </row>
    <row r="359" spans="1:9" x14ac:dyDescent="0.25">
      <c r="A359" s="49">
        <v>350</v>
      </c>
      <c r="B359" s="155" t="s">
        <v>1037</v>
      </c>
      <c r="C359" s="42">
        <v>99.99</v>
      </c>
      <c r="D359" s="172" t="s">
        <v>616</v>
      </c>
      <c r="E359" s="172">
        <v>0</v>
      </c>
      <c r="F359" s="144">
        <v>85</v>
      </c>
      <c r="G359" s="144">
        <v>10</v>
      </c>
      <c r="H359" s="144">
        <v>205</v>
      </c>
      <c r="I359" s="144">
        <v>0</v>
      </c>
    </row>
    <row r="360" spans="1:9" x14ac:dyDescent="0.25">
      <c r="A360" s="49">
        <v>351</v>
      </c>
      <c r="B360" s="155" t="s">
        <v>731</v>
      </c>
      <c r="C360" s="42">
        <v>54.46</v>
      </c>
      <c r="D360" s="172" t="s">
        <v>616</v>
      </c>
      <c r="E360" s="172">
        <v>0</v>
      </c>
      <c r="F360" s="144">
        <v>65</v>
      </c>
      <c r="G360" s="144">
        <v>10</v>
      </c>
      <c r="H360" s="144">
        <v>90</v>
      </c>
      <c r="I360" s="144">
        <v>0</v>
      </c>
    </row>
    <row r="361" spans="1:9" x14ac:dyDescent="0.25">
      <c r="A361" s="49">
        <v>352</v>
      </c>
      <c r="B361" s="150" t="s">
        <v>1038</v>
      </c>
      <c r="C361" s="42">
        <v>37.094999999999999</v>
      </c>
      <c r="D361" s="172" t="s">
        <v>616</v>
      </c>
      <c r="E361" s="172">
        <v>0</v>
      </c>
      <c r="F361" s="144">
        <v>140</v>
      </c>
      <c r="G361" s="144">
        <v>30</v>
      </c>
      <c r="H361" s="144">
        <v>205</v>
      </c>
      <c r="I361" s="144">
        <v>100</v>
      </c>
    </row>
    <row r="362" spans="1:9" x14ac:dyDescent="0.25">
      <c r="A362" s="49">
        <v>353</v>
      </c>
      <c r="B362" s="150" t="s">
        <v>1039</v>
      </c>
      <c r="C362" s="142">
        <v>53.487000000000002</v>
      </c>
      <c r="D362" s="172" t="s">
        <v>616</v>
      </c>
      <c r="E362" s="172">
        <v>0</v>
      </c>
      <c r="F362" s="144"/>
      <c r="G362" s="144"/>
      <c r="H362" s="144"/>
      <c r="I362" s="144"/>
    </row>
    <row r="363" spans="1:9" x14ac:dyDescent="0.25">
      <c r="A363" s="49">
        <v>354</v>
      </c>
      <c r="B363" s="150" t="s">
        <v>732</v>
      </c>
      <c r="C363" s="42">
        <v>53.487000000000002</v>
      </c>
      <c r="D363" s="172" t="s">
        <v>616</v>
      </c>
      <c r="E363" s="172">
        <v>0</v>
      </c>
      <c r="F363" s="144">
        <v>65</v>
      </c>
      <c r="G363" s="144">
        <v>5</v>
      </c>
      <c r="H363" s="144">
        <v>100</v>
      </c>
      <c r="I363" s="144">
        <v>0</v>
      </c>
    </row>
    <row r="364" spans="1:9" x14ac:dyDescent="0.25">
      <c r="A364" s="49">
        <v>355</v>
      </c>
      <c r="B364" s="150" t="s">
        <v>733</v>
      </c>
      <c r="C364" s="142">
        <v>47.17</v>
      </c>
      <c r="D364" s="172" t="s">
        <v>616</v>
      </c>
      <c r="E364" s="172">
        <v>0</v>
      </c>
      <c r="F364" s="144"/>
      <c r="G364" s="144"/>
      <c r="H364" s="144"/>
      <c r="I364" s="144"/>
    </row>
    <row r="365" spans="1:9" x14ac:dyDescent="0.25">
      <c r="A365" s="49">
        <v>356</v>
      </c>
      <c r="B365" s="150" t="s">
        <v>420</v>
      </c>
      <c r="C365" s="42">
        <v>47.17</v>
      </c>
      <c r="D365" s="172" t="s">
        <v>616</v>
      </c>
      <c r="E365" s="172"/>
      <c r="F365" s="144">
        <v>0</v>
      </c>
      <c r="G365" s="144">
        <v>0</v>
      </c>
      <c r="H365" s="144">
        <v>0</v>
      </c>
      <c r="I365" s="144">
        <v>0</v>
      </c>
    </row>
    <row r="366" spans="1:9" x14ac:dyDescent="0.25">
      <c r="A366" s="49">
        <v>357</v>
      </c>
      <c r="B366" s="150" t="s">
        <v>1040</v>
      </c>
      <c r="C366" s="142">
        <v>586.43899999999996</v>
      </c>
      <c r="D366" s="172" t="s">
        <v>616</v>
      </c>
      <c r="E366" s="172">
        <v>0</v>
      </c>
      <c r="F366" s="144"/>
      <c r="G366" s="144"/>
      <c r="H366" s="144"/>
      <c r="I366" s="144"/>
    </row>
    <row r="367" spans="1:9" x14ac:dyDescent="0.25">
      <c r="A367" s="49">
        <v>358</v>
      </c>
      <c r="B367" s="150" t="s">
        <v>1041</v>
      </c>
      <c r="C367" s="42">
        <v>12.05</v>
      </c>
      <c r="D367" s="172" t="s">
        <v>616</v>
      </c>
      <c r="E367" s="172">
        <v>300</v>
      </c>
      <c r="F367" s="159">
        <v>0</v>
      </c>
      <c r="G367" s="159">
        <v>0</v>
      </c>
      <c r="H367" s="159">
        <v>0</v>
      </c>
      <c r="I367" s="159">
        <v>0</v>
      </c>
    </row>
    <row r="368" spans="1:9" x14ac:dyDescent="0.25">
      <c r="A368" s="49">
        <v>359</v>
      </c>
      <c r="B368" s="150" t="s">
        <v>734</v>
      </c>
      <c r="C368" s="42">
        <v>89.94</v>
      </c>
      <c r="D368" s="172" t="s">
        <v>616</v>
      </c>
      <c r="E368" s="172">
        <v>212</v>
      </c>
      <c r="F368" s="160"/>
      <c r="G368" s="160"/>
      <c r="H368" s="160"/>
      <c r="I368" s="160"/>
    </row>
    <row r="369" spans="1:9" x14ac:dyDescent="0.25">
      <c r="A369" s="49">
        <v>360</v>
      </c>
      <c r="B369" s="150" t="s">
        <v>735</v>
      </c>
      <c r="C369" s="42">
        <v>8.7100000000000009</v>
      </c>
      <c r="D369" s="172" t="s">
        <v>616</v>
      </c>
      <c r="E369" s="172">
        <v>163</v>
      </c>
      <c r="F369" s="161"/>
      <c r="G369" s="161"/>
      <c r="H369" s="161"/>
      <c r="I369" s="161"/>
    </row>
    <row r="370" spans="1:9" x14ac:dyDescent="0.25">
      <c r="A370" s="49">
        <v>361</v>
      </c>
      <c r="B370" s="150" t="s">
        <v>736</v>
      </c>
      <c r="C370" s="42">
        <v>70.578999999999994</v>
      </c>
      <c r="D370" s="172" t="s">
        <v>616</v>
      </c>
      <c r="E370" s="172">
        <v>140</v>
      </c>
      <c r="F370" s="144">
        <v>50</v>
      </c>
      <c r="G370" s="144">
        <v>10</v>
      </c>
      <c r="H370" s="144">
        <v>155</v>
      </c>
      <c r="I370" s="144">
        <v>0</v>
      </c>
    </row>
    <row r="371" spans="1:9" x14ac:dyDescent="0.25">
      <c r="A371" s="49">
        <v>362</v>
      </c>
      <c r="B371" s="150" t="s">
        <v>737</v>
      </c>
      <c r="C371" s="42">
        <v>267.82299999999998</v>
      </c>
      <c r="D371" s="172">
        <v>0</v>
      </c>
      <c r="E371" s="172">
        <v>33</v>
      </c>
      <c r="F371" s="144">
        <v>771</v>
      </c>
      <c r="G371" s="144">
        <v>42</v>
      </c>
      <c r="H371" s="144">
        <v>783</v>
      </c>
      <c r="I371" s="144">
        <v>518</v>
      </c>
    </row>
    <row r="372" spans="1:9" x14ac:dyDescent="0.25">
      <c r="A372" s="49">
        <v>363</v>
      </c>
      <c r="B372" s="150" t="s">
        <v>738</v>
      </c>
      <c r="C372" s="42">
        <v>106.575</v>
      </c>
      <c r="D372" s="172" t="s">
        <v>616</v>
      </c>
      <c r="E372" s="172">
        <v>100</v>
      </c>
      <c r="F372" s="144">
        <v>16</v>
      </c>
      <c r="G372" s="144">
        <v>0</v>
      </c>
      <c r="H372" s="144">
        <v>169</v>
      </c>
      <c r="I372" s="144">
        <v>0</v>
      </c>
    </row>
    <row r="373" spans="1:9" x14ac:dyDescent="0.25">
      <c r="A373" s="49">
        <v>364</v>
      </c>
      <c r="B373" s="150" t="s">
        <v>739</v>
      </c>
      <c r="C373" s="42">
        <v>30.762</v>
      </c>
      <c r="D373" s="172" t="s">
        <v>616</v>
      </c>
      <c r="E373" s="172">
        <v>0</v>
      </c>
      <c r="F373" s="144">
        <v>30</v>
      </c>
      <c r="G373" s="144">
        <v>10</v>
      </c>
      <c r="H373" s="144">
        <v>58</v>
      </c>
      <c r="I373" s="144">
        <v>136</v>
      </c>
    </row>
    <row r="374" spans="1:9" x14ac:dyDescent="0.25">
      <c r="A374" s="49">
        <v>365</v>
      </c>
      <c r="B374" s="154" t="s">
        <v>1042</v>
      </c>
      <c r="C374" s="142">
        <v>333.18</v>
      </c>
      <c r="D374" s="172">
        <v>50</v>
      </c>
      <c r="E374" s="172">
        <v>31</v>
      </c>
      <c r="F374" s="144"/>
      <c r="G374" s="144"/>
      <c r="H374" s="144"/>
      <c r="I374" s="144"/>
    </row>
    <row r="375" spans="1:9" x14ac:dyDescent="0.25">
      <c r="A375" s="49">
        <v>366</v>
      </c>
      <c r="B375" s="154" t="s">
        <v>740</v>
      </c>
      <c r="C375" s="42">
        <v>250.2</v>
      </c>
      <c r="D375" s="172" t="s">
        <v>616</v>
      </c>
      <c r="E375" s="172"/>
      <c r="F375" s="144">
        <v>87</v>
      </c>
      <c r="G375" s="144">
        <v>0</v>
      </c>
      <c r="H375" s="144">
        <v>0</v>
      </c>
      <c r="I375" s="144">
        <v>0</v>
      </c>
    </row>
    <row r="376" spans="1:9" ht="30" x14ac:dyDescent="0.25">
      <c r="A376" s="49">
        <v>367</v>
      </c>
      <c r="B376" s="154" t="s">
        <v>1043</v>
      </c>
      <c r="C376" s="42">
        <v>82.98</v>
      </c>
      <c r="D376" s="172">
        <v>83</v>
      </c>
      <c r="E376" s="172">
        <v>204</v>
      </c>
      <c r="F376" s="144">
        <v>0</v>
      </c>
      <c r="G376" s="144">
        <v>0</v>
      </c>
      <c r="H376" s="144">
        <v>0</v>
      </c>
      <c r="I376" s="144">
        <v>0</v>
      </c>
    </row>
    <row r="377" spans="1:9" x14ac:dyDescent="0.25">
      <c r="A377" s="49">
        <v>368</v>
      </c>
      <c r="B377" s="154" t="s">
        <v>1044</v>
      </c>
      <c r="C377" s="142">
        <v>719.73500000000001</v>
      </c>
      <c r="D377" s="172" t="s">
        <v>616</v>
      </c>
      <c r="E377" s="172"/>
      <c r="F377" s="144"/>
      <c r="G377" s="144"/>
      <c r="H377" s="144"/>
      <c r="I377" s="144"/>
    </row>
    <row r="378" spans="1:9" ht="30" x14ac:dyDescent="0.25">
      <c r="A378" s="49">
        <v>369</v>
      </c>
      <c r="B378" s="154" t="s">
        <v>1045</v>
      </c>
      <c r="C378" s="42">
        <v>98.39</v>
      </c>
      <c r="D378" s="172">
        <v>79</v>
      </c>
      <c r="E378" s="172">
        <v>0</v>
      </c>
      <c r="F378" s="159">
        <v>27</v>
      </c>
      <c r="G378" s="159">
        <v>10</v>
      </c>
      <c r="H378" s="159">
        <v>0</v>
      </c>
      <c r="I378" s="159">
        <v>110</v>
      </c>
    </row>
    <row r="379" spans="1:9" x14ac:dyDescent="0.25">
      <c r="A379" s="49">
        <v>370</v>
      </c>
      <c r="B379" s="150" t="s">
        <v>741</v>
      </c>
      <c r="C379" s="42">
        <v>34.94</v>
      </c>
      <c r="D379" s="172" t="s">
        <v>616</v>
      </c>
      <c r="E379" s="172">
        <v>0</v>
      </c>
      <c r="F379" s="160"/>
      <c r="G379" s="160"/>
      <c r="H379" s="160"/>
      <c r="I379" s="160"/>
    </row>
    <row r="380" spans="1:9" x14ac:dyDescent="0.25">
      <c r="A380" s="49">
        <v>371</v>
      </c>
      <c r="B380" s="150" t="s">
        <v>742</v>
      </c>
      <c r="C380" s="42">
        <v>22.32</v>
      </c>
      <c r="D380" s="172" t="s">
        <v>616</v>
      </c>
      <c r="E380" s="172">
        <v>0</v>
      </c>
      <c r="F380" s="161"/>
      <c r="G380" s="161"/>
      <c r="H380" s="161"/>
      <c r="I380" s="161"/>
    </row>
    <row r="381" spans="1:9" x14ac:dyDescent="0.25">
      <c r="A381" s="49">
        <v>372</v>
      </c>
      <c r="B381" s="150" t="s">
        <v>1046</v>
      </c>
      <c r="C381" s="42">
        <v>70.599999999999994</v>
      </c>
      <c r="D381" s="172">
        <v>9</v>
      </c>
      <c r="E381" s="172">
        <v>0</v>
      </c>
      <c r="F381" s="144">
        <v>0</v>
      </c>
      <c r="G381" s="144">
        <v>0</v>
      </c>
      <c r="H381" s="144">
        <v>0</v>
      </c>
      <c r="I381" s="144">
        <v>0</v>
      </c>
    </row>
    <row r="382" spans="1:9" x14ac:dyDescent="0.25">
      <c r="A382" s="49">
        <v>373</v>
      </c>
      <c r="B382" s="150" t="s">
        <v>439</v>
      </c>
      <c r="C382" s="42">
        <v>183.59700000000001</v>
      </c>
      <c r="D382" s="172" t="s">
        <v>616</v>
      </c>
      <c r="E382" s="172">
        <v>0</v>
      </c>
      <c r="F382" s="144">
        <v>70</v>
      </c>
      <c r="G382" s="144">
        <v>10</v>
      </c>
      <c r="H382" s="144">
        <v>85</v>
      </c>
      <c r="I382" s="144">
        <v>0</v>
      </c>
    </row>
    <row r="383" spans="1:9" x14ac:dyDescent="0.25">
      <c r="A383" s="49">
        <v>374</v>
      </c>
      <c r="B383" s="150" t="s">
        <v>743</v>
      </c>
      <c r="C383" s="42"/>
      <c r="D383" s="172" t="s">
        <v>616</v>
      </c>
      <c r="E383" s="172">
        <v>0</v>
      </c>
      <c r="F383" s="144">
        <v>6</v>
      </c>
      <c r="G383" s="144">
        <v>0</v>
      </c>
      <c r="H383" s="144">
        <v>8</v>
      </c>
      <c r="I383" s="144">
        <v>0</v>
      </c>
    </row>
    <row r="384" spans="1:9" x14ac:dyDescent="0.25">
      <c r="A384" s="49">
        <v>375</v>
      </c>
      <c r="B384" s="150" t="s">
        <v>744</v>
      </c>
      <c r="C384" s="42">
        <v>15.16</v>
      </c>
      <c r="D384" s="172" t="s">
        <v>616</v>
      </c>
      <c r="E384" s="172">
        <v>0</v>
      </c>
      <c r="F384" s="144">
        <v>30</v>
      </c>
      <c r="G384" s="144">
        <v>0</v>
      </c>
      <c r="H384" s="144">
        <v>30</v>
      </c>
      <c r="I384" s="144">
        <v>0</v>
      </c>
    </row>
    <row r="385" spans="1:9" x14ac:dyDescent="0.25">
      <c r="A385" s="49">
        <v>376</v>
      </c>
      <c r="B385" s="150" t="s">
        <v>455</v>
      </c>
      <c r="C385" s="42">
        <v>101.705</v>
      </c>
      <c r="D385" s="172" t="s">
        <v>616</v>
      </c>
      <c r="E385" s="172"/>
      <c r="F385" s="144">
        <v>52</v>
      </c>
      <c r="G385" s="144">
        <v>0</v>
      </c>
      <c r="H385" s="144">
        <v>30</v>
      </c>
      <c r="I385" s="144">
        <v>0</v>
      </c>
    </row>
    <row r="386" spans="1:9" x14ac:dyDescent="0.25">
      <c r="A386" s="49">
        <v>377</v>
      </c>
      <c r="B386" s="155" t="s">
        <v>745</v>
      </c>
      <c r="C386" s="42">
        <v>51.508000000000003</v>
      </c>
      <c r="D386" s="172" t="s">
        <v>616</v>
      </c>
      <c r="E386" s="172">
        <v>0</v>
      </c>
      <c r="F386" s="144">
        <v>50</v>
      </c>
      <c r="G386" s="144">
        <v>0</v>
      </c>
      <c r="H386" s="144">
        <v>78</v>
      </c>
      <c r="I386" s="144">
        <v>0</v>
      </c>
    </row>
    <row r="387" spans="1:9" x14ac:dyDescent="0.25">
      <c r="A387" s="49">
        <v>378</v>
      </c>
      <c r="B387" s="150" t="s">
        <v>746</v>
      </c>
      <c r="C387" s="42">
        <v>33.454999999999998</v>
      </c>
      <c r="D387" s="172" t="s">
        <v>616</v>
      </c>
      <c r="E387" s="172">
        <v>0</v>
      </c>
      <c r="F387" s="144">
        <v>80</v>
      </c>
      <c r="G387" s="144">
        <v>6</v>
      </c>
      <c r="H387" s="144">
        <v>31</v>
      </c>
      <c r="I387" s="144">
        <v>127</v>
      </c>
    </row>
    <row r="388" spans="1:9" x14ac:dyDescent="0.25">
      <c r="A388" s="49">
        <v>379</v>
      </c>
      <c r="B388" s="150" t="s">
        <v>747</v>
      </c>
      <c r="C388" s="42">
        <v>71.78</v>
      </c>
      <c r="D388" s="172" t="s">
        <v>616</v>
      </c>
      <c r="E388" s="172">
        <v>650</v>
      </c>
      <c r="F388" s="159">
        <v>0</v>
      </c>
      <c r="G388" s="159">
        <v>0</v>
      </c>
      <c r="H388" s="159">
        <v>0</v>
      </c>
      <c r="I388" s="159">
        <v>0</v>
      </c>
    </row>
    <row r="389" spans="1:9" x14ac:dyDescent="0.25">
      <c r="A389" s="49">
        <v>380</v>
      </c>
      <c r="B389" s="150" t="s">
        <v>462</v>
      </c>
      <c r="C389" s="42">
        <v>36.28</v>
      </c>
      <c r="D389" s="172" t="s">
        <v>616</v>
      </c>
      <c r="E389" s="172">
        <v>35</v>
      </c>
      <c r="F389" s="161"/>
      <c r="G389" s="161"/>
      <c r="H389" s="161"/>
      <c r="I389" s="161"/>
    </row>
    <row r="390" spans="1:9" ht="30" x14ac:dyDescent="0.25">
      <c r="A390" s="49">
        <v>381</v>
      </c>
      <c r="B390" s="150" t="s">
        <v>748</v>
      </c>
      <c r="C390" s="142">
        <v>4703.8190000000004</v>
      </c>
      <c r="D390" s="172" t="s">
        <v>616</v>
      </c>
      <c r="E390" s="172">
        <v>38</v>
      </c>
      <c r="F390" s="144"/>
      <c r="G390" s="144"/>
      <c r="H390" s="144"/>
      <c r="I390" s="144"/>
    </row>
    <row r="391" spans="1:9" x14ac:dyDescent="0.25">
      <c r="A391" s="49">
        <v>382</v>
      </c>
      <c r="B391" s="150" t="s">
        <v>749</v>
      </c>
      <c r="C391" s="42">
        <v>18.95</v>
      </c>
      <c r="D391" s="172" t="s">
        <v>616</v>
      </c>
      <c r="E391" s="172">
        <v>0</v>
      </c>
      <c r="F391" s="159">
        <v>0</v>
      </c>
      <c r="G391" s="159">
        <v>0</v>
      </c>
      <c r="H391" s="159">
        <v>0</v>
      </c>
      <c r="I391" s="159">
        <v>0</v>
      </c>
    </row>
    <row r="392" spans="1:9" x14ac:dyDescent="0.25">
      <c r="A392" s="49">
        <v>383</v>
      </c>
      <c r="B392" s="150" t="s">
        <v>472</v>
      </c>
      <c r="C392" s="42">
        <v>10.53</v>
      </c>
      <c r="D392" s="172" t="s">
        <v>616</v>
      </c>
      <c r="E392" s="172">
        <v>152</v>
      </c>
      <c r="F392" s="160"/>
      <c r="G392" s="160"/>
      <c r="H392" s="160"/>
      <c r="I392" s="160"/>
    </row>
    <row r="393" spans="1:9" ht="30" x14ac:dyDescent="0.25">
      <c r="A393" s="49">
        <v>384</v>
      </c>
      <c r="B393" s="155" t="s">
        <v>750</v>
      </c>
      <c r="C393" s="42">
        <v>1029.6300000000001</v>
      </c>
      <c r="D393" s="172" t="s">
        <v>616</v>
      </c>
      <c r="E393" s="172">
        <v>60</v>
      </c>
      <c r="F393" s="160"/>
      <c r="G393" s="160"/>
      <c r="H393" s="160"/>
      <c r="I393" s="160"/>
    </row>
    <row r="394" spans="1:9" ht="30" x14ac:dyDescent="0.25">
      <c r="A394" s="49">
        <v>385</v>
      </c>
      <c r="B394" s="150" t="s">
        <v>1047</v>
      </c>
      <c r="C394" s="42">
        <v>28.78</v>
      </c>
      <c r="D394" s="172" t="s">
        <v>616</v>
      </c>
      <c r="E394" s="172">
        <v>42</v>
      </c>
      <c r="F394" s="161"/>
      <c r="G394" s="161"/>
      <c r="H394" s="161"/>
      <c r="I394" s="161"/>
    </row>
    <row r="395" spans="1:9" x14ac:dyDescent="0.25">
      <c r="A395" s="49">
        <v>386</v>
      </c>
      <c r="B395" s="149" t="s">
        <v>1048</v>
      </c>
      <c r="C395" s="42">
        <v>36.72</v>
      </c>
      <c r="D395" s="172"/>
      <c r="E395" s="172">
        <v>100</v>
      </c>
      <c r="F395" s="144">
        <v>0</v>
      </c>
      <c r="G395" s="144">
        <v>0</v>
      </c>
      <c r="H395" s="144">
        <v>0</v>
      </c>
      <c r="I395" s="144">
        <v>0</v>
      </c>
    </row>
    <row r="396" spans="1:9" x14ac:dyDescent="0.25">
      <c r="A396" s="49">
        <v>387</v>
      </c>
      <c r="B396" s="150" t="s">
        <v>841</v>
      </c>
      <c r="C396" s="42">
        <v>83.4</v>
      </c>
      <c r="D396" s="172" t="s">
        <v>616</v>
      </c>
      <c r="E396" s="172">
        <v>105</v>
      </c>
      <c r="F396" s="144">
        <v>0</v>
      </c>
      <c r="G396" s="144">
        <v>0</v>
      </c>
      <c r="H396" s="144">
        <v>0</v>
      </c>
      <c r="I396" s="144">
        <v>0</v>
      </c>
    </row>
    <row r="397" spans="1:9" x14ac:dyDescent="0.25">
      <c r="A397" s="49">
        <v>388</v>
      </c>
      <c r="B397" s="150" t="s">
        <v>828</v>
      </c>
      <c r="C397" s="42">
        <v>47.15</v>
      </c>
      <c r="D397" s="172">
        <v>28</v>
      </c>
      <c r="E397" s="172"/>
      <c r="F397" s="144">
        <v>35</v>
      </c>
      <c r="G397" s="144">
        <v>0</v>
      </c>
      <c r="H397" s="144">
        <v>0</v>
      </c>
      <c r="I397" s="144">
        <v>0</v>
      </c>
    </row>
    <row r="398" spans="1:9" x14ac:dyDescent="0.25">
      <c r="A398" s="49">
        <v>389</v>
      </c>
      <c r="B398" s="150" t="s">
        <v>1049</v>
      </c>
      <c r="C398" s="42">
        <v>49.509</v>
      </c>
      <c r="D398" s="172">
        <v>71</v>
      </c>
      <c r="E398" s="172">
        <v>0</v>
      </c>
      <c r="F398" s="144">
        <v>0</v>
      </c>
      <c r="G398" s="144">
        <v>0</v>
      </c>
      <c r="H398" s="144">
        <v>0</v>
      </c>
      <c r="I398" s="144">
        <v>0</v>
      </c>
    </row>
    <row r="399" spans="1:9" x14ac:dyDescent="0.25">
      <c r="A399" s="49">
        <v>390</v>
      </c>
      <c r="B399" s="150" t="s">
        <v>1050</v>
      </c>
      <c r="C399" s="42">
        <v>33.49</v>
      </c>
      <c r="D399" s="172">
        <v>24</v>
      </c>
      <c r="E399" s="172"/>
      <c r="F399" s="144">
        <v>0</v>
      </c>
      <c r="G399" s="144">
        <v>0</v>
      </c>
      <c r="H399" s="144">
        <v>0</v>
      </c>
      <c r="I399" s="144">
        <v>0</v>
      </c>
    </row>
    <row r="400" spans="1:9" x14ac:dyDescent="0.25">
      <c r="A400" s="49">
        <v>391</v>
      </c>
      <c r="B400" s="150" t="s">
        <v>1051</v>
      </c>
      <c r="C400" s="42">
        <v>27.5</v>
      </c>
      <c r="D400" s="172">
        <v>24</v>
      </c>
      <c r="E400" s="172">
        <v>0</v>
      </c>
      <c r="F400" s="144">
        <v>0</v>
      </c>
      <c r="G400" s="144">
        <v>0</v>
      </c>
      <c r="H400" s="144">
        <v>0</v>
      </c>
      <c r="I400" s="144">
        <v>0</v>
      </c>
    </row>
    <row r="401" spans="1:9" x14ac:dyDescent="0.25">
      <c r="A401" s="49">
        <v>392</v>
      </c>
      <c r="B401" s="150" t="s">
        <v>1052</v>
      </c>
      <c r="C401" s="42">
        <v>1615.11</v>
      </c>
      <c r="D401" s="172">
        <v>36</v>
      </c>
      <c r="E401" s="172">
        <v>450</v>
      </c>
      <c r="F401" s="159">
        <v>0</v>
      </c>
      <c r="G401" s="159">
        <v>0</v>
      </c>
      <c r="H401" s="159">
        <v>0</v>
      </c>
      <c r="I401" s="159">
        <v>0</v>
      </c>
    </row>
    <row r="402" spans="1:9" x14ac:dyDescent="0.25">
      <c r="A402" s="49">
        <v>393</v>
      </c>
      <c r="B402" s="150" t="s">
        <v>1053</v>
      </c>
      <c r="C402" s="42">
        <v>1698.22</v>
      </c>
      <c r="D402" s="172">
        <v>53</v>
      </c>
      <c r="E402" s="172">
        <v>156</v>
      </c>
      <c r="F402" s="161"/>
      <c r="G402" s="161"/>
      <c r="H402" s="161"/>
      <c r="I402" s="161"/>
    </row>
    <row r="403" spans="1:9" x14ac:dyDescent="0.25">
      <c r="A403" s="49">
        <v>394</v>
      </c>
      <c r="B403" s="150" t="s">
        <v>1054</v>
      </c>
      <c r="C403" s="42">
        <v>24.83</v>
      </c>
      <c r="D403" s="172">
        <v>43</v>
      </c>
      <c r="E403" s="172">
        <v>27</v>
      </c>
      <c r="F403" s="144">
        <v>0</v>
      </c>
      <c r="G403" s="144">
        <v>0</v>
      </c>
      <c r="H403" s="144">
        <v>0</v>
      </c>
      <c r="I403" s="144">
        <v>0</v>
      </c>
    </row>
    <row r="404" spans="1:9" x14ac:dyDescent="0.25">
      <c r="A404" s="49">
        <v>395</v>
      </c>
      <c r="B404" s="149" t="s">
        <v>1055</v>
      </c>
      <c r="C404" s="142">
        <v>302.11</v>
      </c>
      <c r="D404" s="172"/>
      <c r="E404" s="172"/>
      <c r="F404" s="144"/>
      <c r="G404" s="144"/>
      <c r="H404" s="144"/>
      <c r="I404" s="144"/>
    </row>
    <row r="405" spans="1:9" ht="30" x14ac:dyDescent="0.25">
      <c r="A405" s="49">
        <v>396</v>
      </c>
      <c r="B405" s="150" t="s">
        <v>842</v>
      </c>
      <c r="C405" s="42">
        <v>66.290000000000006</v>
      </c>
      <c r="D405" s="172">
        <v>48</v>
      </c>
      <c r="E405" s="172">
        <v>0</v>
      </c>
      <c r="F405" s="159">
        <v>50</v>
      </c>
      <c r="G405" s="159">
        <v>0</v>
      </c>
      <c r="H405" s="159">
        <v>40</v>
      </c>
      <c r="I405" s="159">
        <v>180</v>
      </c>
    </row>
    <row r="406" spans="1:9" x14ac:dyDescent="0.25">
      <c r="A406" s="49">
        <v>397</v>
      </c>
      <c r="B406" s="149" t="s">
        <v>1056</v>
      </c>
      <c r="C406" s="42">
        <v>9.44</v>
      </c>
      <c r="D406" s="172"/>
      <c r="E406" s="172"/>
      <c r="F406" s="161"/>
      <c r="G406" s="161"/>
      <c r="H406" s="161"/>
      <c r="I406" s="161"/>
    </row>
    <row r="407" spans="1:9" x14ac:dyDescent="0.25">
      <c r="A407" s="49">
        <v>398</v>
      </c>
      <c r="B407" s="150" t="s">
        <v>1057</v>
      </c>
      <c r="C407" s="42">
        <v>226.38</v>
      </c>
      <c r="D407" s="172">
        <v>12</v>
      </c>
      <c r="E407" s="172">
        <v>291</v>
      </c>
      <c r="F407" s="144">
        <v>50</v>
      </c>
      <c r="G407" s="144">
        <v>0</v>
      </c>
      <c r="H407" s="144">
        <v>170</v>
      </c>
      <c r="I407" s="144">
        <v>152</v>
      </c>
    </row>
    <row r="408" spans="1:9" x14ac:dyDescent="0.25">
      <c r="A408" s="49">
        <v>399</v>
      </c>
      <c r="B408" s="150" t="s">
        <v>1058</v>
      </c>
      <c r="C408" s="142">
        <v>244.65</v>
      </c>
      <c r="D408" s="172">
        <v>2277</v>
      </c>
      <c r="E408" s="172">
        <v>255</v>
      </c>
      <c r="F408" s="144"/>
      <c r="G408" s="144"/>
      <c r="H408" s="144"/>
      <c r="I408" s="144"/>
    </row>
    <row r="409" spans="1:9" x14ac:dyDescent="0.25">
      <c r="A409" s="49">
        <v>400</v>
      </c>
      <c r="B409" s="150" t="s">
        <v>718</v>
      </c>
      <c r="C409" s="42">
        <v>244.65</v>
      </c>
      <c r="D409" s="172" t="s">
        <v>616</v>
      </c>
      <c r="E409" s="172"/>
      <c r="F409" s="144">
        <v>80</v>
      </c>
      <c r="G409" s="144">
        <v>5</v>
      </c>
      <c r="H409" s="144">
        <v>300</v>
      </c>
      <c r="I409" s="144">
        <v>0</v>
      </c>
    </row>
    <row r="410" spans="1:9" x14ac:dyDescent="0.25">
      <c r="A410" s="49">
        <v>401</v>
      </c>
      <c r="B410" s="150" t="s">
        <v>1059</v>
      </c>
      <c r="C410" s="142">
        <v>815.88199999999995</v>
      </c>
      <c r="D410" s="172">
        <v>83</v>
      </c>
      <c r="E410" s="172">
        <v>0</v>
      </c>
      <c r="F410" s="144"/>
      <c r="G410" s="144"/>
      <c r="H410" s="144"/>
      <c r="I410" s="144"/>
    </row>
    <row r="411" spans="1:9" x14ac:dyDescent="0.25">
      <c r="A411" s="49">
        <v>402</v>
      </c>
      <c r="B411" s="151" t="s">
        <v>1060</v>
      </c>
      <c r="C411" s="42">
        <v>190.46</v>
      </c>
      <c r="D411" s="172" t="s">
        <v>616</v>
      </c>
      <c r="E411" s="172">
        <v>0</v>
      </c>
      <c r="F411" s="144">
        <v>0</v>
      </c>
      <c r="G411" s="144">
        <v>0</v>
      </c>
      <c r="H411" s="144">
        <v>334</v>
      </c>
      <c r="I411" s="144">
        <v>320</v>
      </c>
    </row>
    <row r="412" spans="1:9" x14ac:dyDescent="0.25">
      <c r="A412" s="49">
        <v>403</v>
      </c>
      <c r="B412" s="150" t="s">
        <v>1061</v>
      </c>
      <c r="C412" s="42">
        <v>217.66</v>
      </c>
      <c r="D412" s="172">
        <v>82</v>
      </c>
      <c r="E412" s="172">
        <v>0</v>
      </c>
      <c r="F412" s="144">
        <v>64</v>
      </c>
      <c r="G412" s="144">
        <v>8</v>
      </c>
      <c r="H412" s="144">
        <v>133</v>
      </c>
      <c r="I412" s="144">
        <v>377</v>
      </c>
    </row>
    <row r="413" spans="1:9" x14ac:dyDescent="0.25">
      <c r="A413" s="49">
        <v>404</v>
      </c>
      <c r="B413" s="150" t="s">
        <v>1062</v>
      </c>
      <c r="C413" s="42">
        <v>59.18</v>
      </c>
      <c r="D413" s="172">
        <v>41</v>
      </c>
      <c r="E413" s="172">
        <v>70</v>
      </c>
      <c r="F413" s="144">
        <v>72</v>
      </c>
      <c r="G413" s="144">
        <v>0</v>
      </c>
      <c r="H413" s="144">
        <v>99</v>
      </c>
      <c r="I413" s="144">
        <v>207</v>
      </c>
    </row>
    <row r="414" spans="1:9" x14ac:dyDescent="0.25">
      <c r="A414" s="49">
        <v>405</v>
      </c>
      <c r="B414" s="153" t="s">
        <v>1063</v>
      </c>
      <c r="C414" s="42">
        <v>52.43</v>
      </c>
      <c r="D414" s="172"/>
      <c r="E414" s="172">
        <v>200</v>
      </c>
      <c r="F414" s="144">
        <v>54</v>
      </c>
      <c r="G414" s="144">
        <v>3</v>
      </c>
      <c r="H414" s="144">
        <v>68</v>
      </c>
      <c r="I414" s="144">
        <v>179</v>
      </c>
    </row>
    <row r="415" spans="1:9" x14ac:dyDescent="0.25">
      <c r="A415" s="49">
        <v>406</v>
      </c>
      <c r="B415" s="150" t="s">
        <v>1064</v>
      </c>
      <c r="C415" s="42">
        <v>65.028999999999996</v>
      </c>
      <c r="D415" s="172">
        <v>9</v>
      </c>
      <c r="E415" s="172">
        <v>185</v>
      </c>
      <c r="F415" s="144">
        <v>32</v>
      </c>
      <c r="G415" s="144">
        <v>4</v>
      </c>
      <c r="H415" s="144">
        <v>48</v>
      </c>
      <c r="I415" s="144">
        <v>80</v>
      </c>
    </row>
    <row r="416" spans="1:9" x14ac:dyDescent="0.25">
      <c r="A416" s="49">
        <v>407</v>
      </c>
      <c r="B416" s="150" t="s">
        <v>1065</v>
      </c>
      <c r="C416" s="42">
        <v>75.02</v>
      </c>
      <c r="D416" s="172">
        <v>25</v>
      </c>
      <c r="E416" s="172">
        <v>67</v>
      </c>
      <c r="F416" s="144">
        <v>210</v>
      </c>
      <c r="G416" s="144">
        <v>10</v>
      </c>
      <c r="H416" s="144">
        <v>230</v>
      </c>
      <c r="I416" s="144">
        <v>0</v>
      </c>
    </row>
    <row r="417" spans="1:9" x14ac:dyDescent="0.25">
      <c r="A417" s="49">
        <v>408</v>
      </c>
      <c r="B417" s="150" t="s">
        <v>1066</v>
      </c>
      <c r="C417" s="42">
        <v>156.10300000000001</v>
      </c>
      <c r="D417" s="172">
        <v>50</v>
      </c>
      <c r="E417" s="172">
        <v>307</v>
      </c>
      <c r="F417" s="144">
        <v>55</v>
      </c>
      <c r="G417" s="144">
        <v>9</v>
      </c>
      <c r="H417" s="144">
        <v>121</v>
      </c>
      <c r="I417" s="144">
        <v>110</v>
      </c>
    </row>
    <row r="418" spans="1:9" x14ac:dyDescent="0.25">
      <c r="A418" s="49">
        <v>409</v>
      </c>
      <c r="B418" s="150" t="s">
        <v>1067</v>
      </c>
      <c r="C418" s="142">
        <v>221.24</v>
      </c>
      <c r="D418" s="172">
        <v>31</v>
      </c>
      <c r="E418" s="172"/>
      <c r="F418" s="144"/>
      <c r="G418" s="144"/>
      <c r="H418" s="144"/>
      <c r="I418" s="144"/>
    </row>
    <row r="419" spans="1:9" x14ac:dyDescent="0.25">
      <c r="A419" s="49">
        <v>410</v>
      </c>
      <c r="B419" s="150" t="s">
        <v>964</v>
      </c>
      <c r="C419" s="42">
        <v>221.24</v>
      </c>
      <c r="D419" s="172">
        <v>19</v>
      </c>
      <c r="E419" s="172">
        <v>0</v>
      </c>
      <c r="F419" s="144">
        <v>74</v>
      </c>
      <c r="G419" s="144">
        <v>0</v>
      </c>
      <c r="H419" s="144">
        <v>197</v>
      </c>
      <c r="I419" s="144">
        <v>504</v>
      </c>
    </row>
    <row r="420" spans="1:9" x14ac:dyDescent="0.25">
      <c r="A420" s="49">
        <v>411</v>
      </c>
      <c r="B420" s="150" t="s">
        <v>1068</v>
      </c>
      <c r="C420" s="142">
        <v>18918.491999999998</v>
      </c>
      <c r="D420" s="172">
        <v>14</v>
      </c>
      <c r="E420" s="172">
        <v>2365</v>
      </c>
      <c r="F420" s="144"/>
      <c r="G420" s="144"/>
      <c r="H420" s="144"/>
      <c r="I420" s="144"/>
    </row>
    <row r="421" spans="1:9" x14ac:dyDescent="0.25">
      <c r="A421" s="49">
        <v>412</v>
      </c>
      <c r="B421" s="150" t="s">
        <v>1069</v>
      </c>
      <c r="C421" s="42">
        <v>50</v>
      </c>
      <c r="D421" s="172">
        <v>65</v>
      </c>
      <c r="E421" s="172">
        <v>0</v>
      </c>
      <c r="F421" s="144">
        <v>0</v>
      </c>
      <c r="G421" s="144">
        <v>0</v>
      </c>
      <c r="H421" s="144">
        <v>0</v>
      </c>
      <c r="I421" s="144">
        <v>0</v>
      </c>
    </row>
    <row r="422" spans="1:9" x14ac:dyDescent="0.25">
      <c r="A422" s="49">
        <v>413</v>
      </c>
      <c r="B422" s="150" t="s">
        <v>1069</v>
      </c>
      <c r="C422" s="42">
        <v>2284.1439999999998</v>
      </c>
      <c r="D422" s="172">
        <v>16</v>
      </c>
      <c r="E422" s="172"/>
      <c r="F422" s="159">
        <v>0</v>
      </c>
      <c r="G422" s="159">
        <v>0</v>
      </c>
      <c r="H422" s="159">
        <v>0</v>
      </c>
      <c r="I422" s="159">
        <v>0</v>
      </c>
    </row>
    <row r="423" spans="1:9" x14ac:dyDescent="0.25">
      <c r="A423" s="49">
        <v>414</v>
      </c>
      <c r="B423" s="150" t="s">
        <v>1070</v>
      </c>
      <c r="C423" s="42">
        <v>515.29999999999995</v>
      </c>
      <c r="D423" s="172">
        <v>45</v>
      </c>
      <c r="E423" s="172">
        <v>0</v>
      </c>
      <c r="F423" s="160"/>
      <c r="G423" s="160"/>
      <c r="H423" s="160"/>
      <c r="I423" s="160"/>
    </row>
    <row r="424" spans="1:9" x14ac:dyDescent="0.25">
      <c r="A424" s="49">
        <v>415</v>
      </c>
      <c r="B424" s="150" t="s">
        <v>1071</v>
      </c>
      <c r="C424" s="42">
        <v>150.08199999999999</v>
      </c>
      <c r="D424" s="172">
        <v>21</v>
      </c>
      <c r="E424" s="172">
        <v>0</v>
      </c>
      <c r="F424" s="160"/>
      <c r="G424" s="160"/>
      <c r="H424" s="160"/>
      <c r="I424" s="160"/>
    </row>
    <row r="425" spans="1:9" x14ac:dyDescent="0.25">
      <c r="A425" s="49">
        <v>416</v>
      </c>
      <c r="B425" s="150" t="s">
        <v>1072</v>
      </c>
      <c r="C425" s="42">
        <v>118.107</v>
      </c>
      <c r="D425" s="172">
        <v>30</v>
      </c>
      <c r="E425" s="172">
        <v>0</v>
      </c>
      <c r="F425" s="161"/>
      <c r="G425" s="161"/>
      <c r="H425" s="161"/>
      <c r="I425" s="161"/>
    </row>
    <row r="426" spans="1:9" x14ac:dyDescent="0.25">
      <c r="A426" s="49">
        <v>417</v>
      </c>
      <c r="B426" s="150" t="s">
        <v>1073</v>
      </c>
      <c r="C426" s="42">
        <v>14952.17</v>
      </c>
      <c r="D426" s="172">
        <v>35</v>
      </c>
      <c r="E426" s="172">
        <v>0</v>
      </c>
      <c r="F426" s="144">
        <v>0</v>
      </c>
      <c r="G426" s="144">
        <v>0</v>
      </c>
      <c r="H426" s="144">
        <v>0</v>
      </c>
      <c r="I426" s="144">
        <v>0</v>
      </c>
    </row>
    <row r="427" spans="1:9" x14ac:dyDescent="0.25">
      <c r="A427" s="49">
        <v>418</v>
      </c>
      <c r="B427" s="149" t="s">
        <v>1074</v>
      </c>
      <c r="C427" s="42">
        <v>103.52200000000001</v>
      </c>
      <c r="D427" s="172"/>
      <c r="E427" s="172">
        <v>0</v>
      </c>
      <c r="F427" s="159">
        <v>648</v>
      </c>
      <c r="G427" s="159">
        <v>65</v>
      </c>
      <c r="H427" s="159">
        <v>0</v>
      </c>
      <c r="I427" s="159">
        <v>431</v>
      </c>
    </row>
    <row r="428" spans="1:9" x14ac:dyDescent="0.25">
      <c r="A428" s="49">
        <v>419</v>
      </c>
      <c r="B428" s="150" t="s">
        <v>1075</v>
      </c>
      <c r="C428" s="42">
        <v>116.72799999999999</v>
      </c>
      <c r="D428" s="172">
        <v>16</v>
      </c>
      <c r="E428" s="172">
        <v>0</v>
      </c>
      <c r="F428" s="160"/>
      <c r="G428" s="160"/>
      <c r="H428" s="160"/>
      <c r="I428" s="160"/>
    </row>
    <row r="429" spans="1:9" x14ac:dyDescent="0.25">
      <c r="A429" s="49">
        <v>420</v>
      </c>
      <c r="B429" s="149" t="s">
        <v>1076</v>
      </c>
      <c r="C429" s="42">
        <v>195.79900000000001</v>
      </c>
      <c r="D429" s="172"/>
      <c r="E429" s="172">
        <v>0</v>
      </c>
      <c r="F429" s="161"/>
      <c r="G429" s="161"/>
      <c r="H429" s="161"/>
      <c r="I429" s="161"/>
    </row>
    <row r="430" spans="1:9" x14ac:dyDescent="0.25">
      <c r="A430" s="49">
        <v>421</v>
      </c>
      <c r="B430" s="150" t="s">
        <v>1077</v>
      </c>
      <c r="C430" s="42">
        <v>293.77999999999997</v>
      </c>
      <c r="D430" s="172" t="s">
        <v>616</v>
      </c>
      <c r="E430" s="172">
        <v>0</v>
      </c>
      <c r="F430" s="144">
        <v>310</v>
      </c>
      <c r="G430" s="144">
        <v>50</v>
      </c>
      <c r="H430" s="144">
        <v>0</v>
      </c>
      <c r="I430" s="144">
        <v>0</v>
      </c>
    </row>
    <row r="431" spans="1:9" ht="30" x14ac:dyDescent="0.25">
      <c r="A431" s="49">
        <v>422</v>
      </c>
      <c r="B431" s="150" t="s">
        <v>1078</v>
      </c>
      <c r="C431" s="42">
        <v>138.86000000000001</v>
      </c>
      <c r="D431" s="172">
        <v>34</v>
      </c>
      <c r="E431" s="172">
        <v>0</v>
      </c>
      <c r="F431" s="144">
        <v>0</v>
      </c>
      <c r="G431" s="144">
        <v>0</v>
      </c>
      <c r="H431" s="144">
        <v>0</v>
      </c>
      <c r="I431" s="144">
        <v>168</v>
      </c>
    </row>
    <row r="432" spans="1:9" x14ac:dyDescent="0.25">
      <c r="A432" s="49">
        <v>423</v>
      </c>
      <c r="B432" s="150" t="s">
        <v>172</v>
      </c>
      <c r="C432" s="142">
        <v>837.37199999999996</v>
      </c>
      <c r="D432" s="172">
        <v>13</v>
      </c>
      <c r="E432" s="172">
        <v>0</v>
      </c>
      <c r="F432" s="144"/>
      <c r="G432" s="144"/>
      <c r="H432" s="144"/>
      <c r="I432" s="144"/>
    </row>
    <row r="433" spans="1:9" ht="30" x14ac:dyDescent="0.25">
      <c r="A433" s="49">
        <v>424</v>
      </c>
      <c r="B433" s="150" t="s">
        <v>795</v>
      </c>
      <c r="C433" s="42">
        <v>14.8</v>
      </c>
      <c r="D433" s="172">
        <v>0</v>
      </c>
      <c r="E433" s="172">
        <v>0</v>
      </c>
      <c r="F433" s="144">
        <v>0</v>
      </c>
      <c r="G433" s="144">
        <v>0</v>
      </c>
      <c r="H433" s="144">
        <v>0</v>
      </c>
      <c r="I433" s="144">
        <v>0</v>
      </c>
    </row>
    <row r="434" spans="1:9" x14ac:dyDescent="0.25">
      <c r="A434" s="49">
        <v>425</v>
      </c>
      <c r="B434" s="149" t="s">
        <v>1079</v>
      </c>
      <c r="C434" s="42">
        <v>117.77</v>
      </c>
      <c r="D434" s="172"/>
      <c r="E434" s="172">
        <v>0</v>
      </c>
      <c r="F434" s="159">
        <v>0</v>
      </c>
      <c r="G434" s="159">
        <v>0</v>
      </c>
      <c r="H434" s="159">
        <v>0</v>
      </c>
      <c r="I434" s="159">
        <v>0</v>
      </c>
    </row>
    <row r="435" spans="1:9" x14ac:dyDescent="0.25">
      <c r="A435" s="49">
        <v>426</v>
      </c>
      <c r="B435" s="150" t="s">
        <v>1080</v>
      </c>
      <c r="C435" s="42">
        <v>42.93</v>
      </c>
      <c r="D435" s="172">
        <v>16</v>
      </c>
      <c r="E435" s="172">
        <v>0</v>
      </c>
      <c r="F435" s="160"/>
      <c r="G435" s="160"/>
      <c r="H435" s="160"/>
      <c r="I435" s="160"/>
    </row>
    <row r="436" spans="1:9" x14ac:dyDescent="0.25">
      <c r="A436" s="49">
        <v>427</v>
      </c>
      <c r="B436" s="149" t="s">
        <v>1081</v>
      </c>
      <c r="C436" s="42">
        <v>178.67</v>
      </c>
      <c r="D436" s="172"/>
      <c r="E436" s="172">
        <v>0</v>
      </c>
      <c r="F436" s="161"/>
      <c r="G436" s="161"/>
      <c r="H436" s="161"/>
      <c r="I436" s="161"/>
    </row>
    <row r="437" spans="1:9" x14ac:dyDescent="0.25">
      <c r="A437" s="49">
        <v>428</v>
      </c>
      <c r="B437" s="150" t="s">
        <v>718</v>
      </c>
      <c r="C437" s="42">
        <v>29.53</v>
      </c>
      <c r="D437" s="172">
        <v>0</v>
      </c>
      <c r="E437" s="172">
        <v>0</v>
      </c>
      <c r="F437" s="144">
        <v>55</v>
      </c>
      <c r="G437" s="144">
        <v>5</v>
      </c>
      <c r="H437" s="144">
        <v>75</v>
      </c>
      <c r="I437" s="144">
        <v>0</v>
      </c>
    </row>
    <row r="438" spans="1:9" ht="30" x14ac:dyDescent="0.25">
      <c r="A438" s="49">
        <v>429</v>
      </c>
      <c r="B438" s="150" t="s">
        <v>795</v>
      </c>
      <c r="C438" s="42">
        <v>41.933999999999997</v>
      </c>
      <c r="D438" s="172">
        <v>38</v>
      </c>
      <c r="E438" s="172">
        <v>0</v>
      </c>
      <c r="F438" s="144">
        <v>96</v>
      </c>
      <c r="G438" s="144">
        <v>8</v>
      </c>
      <c r="H438" s="144">
        <v>88</v>
      </c>
      <c r="I438" s="144">
        <v>431</v>
      </c>
    </row>
    <row r="439" spans="1:9" x14ac:dyDescent="0.25">
      <c r="A439" s="49">
        <v>430</v>
      </c>
      <c r="B439" s="149" t="s">
        <v>1082</v>
      </c>
      <c r="C439" s="42">
        <v>28.08</v>
      </c>
      <c r="D439" s="172"/>
      <c r="E439" s="172">
        <v>0</v>
      </c>
      <c r="F439" s="144">
        <v>60</v>
      </c>
      <c r="G439" s="144">
        <v>5</v>
      </c>
      <c r="H439" s="144">
        <v>100</v>
      </c>
      <c r="I439" s="144">
        <v>0</v>
      </c>
    </row>
    <row r="440" spans="1:9" x14ac:dyDescent="0.25">
      <c r="A440" s="49">
        <v>431</v>
      </c>
      <c r="B440" s="150" t="s">
        <v>978</v>
      </c>
      <c r="C440" s="42">
        <v>24.917000000000002</v>
      </c>
      <c r="D440" s="172" t="s">
        <v>616</v>
      </c>
      <c r="E440" s="172">
        <v>0</v>
      </c>
      <c r="F440" s="144">
        <v>29</v>
      </c>
      <c r="G440" s="144">
        <v>6</v>
      </c>
      <c r="H440" s="144">
        <v>68</v>
      </c>
      <c r="I440" s="144">
        <v>291</v>
      </c>
    </row>
    <row r="441" spans="1:9" x14ac:dyDescent="0.25">
      <c r="A441" s="49">
        <v>432</v>
      </c>
      <c r="B441" s="150" t="s">
        <v>1083</v>
      </c>
      <c r="C441" s="42">
        <v>34.53</v>
      </c>
      <c r="D441" s="172" t="s">
        <v>616</v>
      </c>
      <c r="E441" s="172">
        <v>0</v>
      </c>
      <c r="F441" s="144">
        <v>75</v>
      </c>
      <c r="G441" s="144">
        <v>5</v>
      </c>
      <c r="H441" s="144">
        <v>100</v>
      </c>
      <c r="I441" s="144">
        <v>0</v>
      </c>
    </row>
    <row r="442" spans="1:9" x14ac:dyDescent="0.25">
      <c r="A442" s="49">
        <v>433</v>
      </c>
      <c r="B442" s="150" t="s">
        <v>1077</v>
      </c>
      <c r="C442" s="42">
        <v>98.03</v>
      </c>
      <c r="D442" s="172" t="s">
        <v>616</v>
      </c>
      <c r="E442" s="172">
        <v>0</v>
      </c>
      <c r="F442" s="159">
        <v>60</v>
      </c>
      <c r="G442" s="159">
        <v>10</v>
      </c>
      <c r="H442" s="159">
        <v>155</v>
      </c>
      <c r="I442" s="159">
        <v>0</v>
      </c>
    </row>
    <row r="443" spans="1:9" x14ac:dyDescent="0.25">
      <c r="A443" s="49">
        <v>434</v>
      </c>
      <c r="B443" s="150" t="s">
        <v>1084</v>
      </c>
      <c r="C443" s="42">
        <v>38.090000000000003</v>
      </c>
      <c r="D443" s="172">
        <v>10</v>
      </c>
      <c r="E443" s="172">
        <v>0</v>
      </c>
      <c r="F443" s="161"/>
      <c r="G443" s="161"/>
      <c r="H443" s="161"/>
      <c r="I443" s="161"/>
    </row>
    <row r="444" spans="1:9" x14ac:dyDescent="0.25">
      <c r="A444" s="49">
        <v>435</v>
      </c>
      <c r="B444" s="150" t="s">
        <v>1085</v>
      </c>
      <c r="C444" s="42">
        <v>59.71</v>
      </c>
      <c r="D444" s="172">
        <v>7</v>
      </c>
      <c r="E444" s="172">
        <v>0</v>
      </c>
      <c r="F444" s="144">
        <v>50</v>
      </c>
      <c r="G444" s="144">
        <v>5</v>
      </c>
      <c r="H444" s="144">
        <v>120</v>
      </c>
      <c r="I444" s="144">
        <v>0</v>
      </c>
    </row>
    <row r="445" spans="1:9" x14ac:dyDescent="0.25">
      <c r="A445" s="49">
        <v>436</v>
      </c>
      <c r="B445" s="150" t="s">
        <v>1086</v>
      </c>
      <c r="C445" s="42">
        <v>52.710999999999999</v>
      </c>
      <c r="D445" s="172">
        <v>2</v>
      </c>
      <c r="E445" s="172">
        <v>0</v>
      </c>
      <c r="F445" s="144">
        <v>36</v>
      </c>
      <c r="G445" s="144">
        <v>7</v>
      </c>
      <c r="H445" s="144">
        <v>96</v>
      </c>
      <c r="I445" s="144">
        <v>372</v>
      </c>
    </row>
    <row r="446" spans="1:9" ht="30" x14ac:dyDescent="0.25">
      <c r="A446" s="49">
        <v>437</v>
      </c>
      <c r="B446" s="150" t="s">
        <v>1087</v>
      </c>
      <c r="C446" s="42">
        <v>75.67</v>
      </c>
      <c r="D446" s="172">
        <v>5</v>
      </c>
      <c r="E446" s="172">
        <v>0</v>
      </c>
      <c r="F446" s="144">
        <v>110</v>
      </c>
      <c r="G446" s="144">
        <v>5</v>
      </c>
      <c r="H446" s="144">
        <v>140</v>
      </c>
      <c r="I446" s="144">
        <v>0</v>
      </c>
    </row>
    <row r="447" spans="1:9" ht="30" x14ac:dyDescent="0.25">
      <c r="A447" s="49">
        <v>438</v>
      </c>
      <c r="B447" s="150" t="s">
        <v>1088</v>
      </c>
      <c r="C447" s="142">
        <v>48.92</v>
      </c>
      <c r="D447" s="172">
        <v>28</v>
      </c>
      <c r="E447" s="172">
        <v>0</v>
      </c>
      <c r="F447" s="144"/>
      <c r="G447" s="144"/>
      <c r="H447" s="144"/>
      <c r="I447" s="144"/>
    </row>
    <row r="448" spans="1:9" x14ac:dyDescent="0.25">
      <c r="A448" s="49">
        <v>439</v>
      </c>
      <c r="B448" s="149" t="s">
        <v>1089</v>
      </c>
      <c r="C448" s="42">
        <v>48.92</v>
      </c>
      <c r="D448" s="172"/>
      <c r="E448" s="172">
        <v>0</v>
      </c>
      <c r="F448" s="144">
        <v>0</v>
      </c>
      <c r="G448" s="144">
        <v>0</v>
      </c>
      <c r="H448" s="144">
        <v>0</v>
      </c>
      <c r="I448" s="144">
        <v>0</v>
      </c>
    </row>
    <row r="449" spans="1:9" ht="30" x14ac:dyDescent="0.25">
      <c r="A449" s="49">
        <v>440</v>
      </c>
      <c r="B449" s="150" t="s">
        <v>1090</v>
      </c>
      <c r="C449" s="142">
        <v>293.75299999999999</v>
      </c>
      <c r="D449" s="172">
        <v>350</v>
      </c>
      <c r="E449" s="172">
        <v>0</v>
      </c>
      <c r="F449" s="144"/>
      <c r="G449" s="144"/>
      <c r="H449" s="144"/>
      <c r="I449" s="144"/>
    </row>
    <row r="450" spans="1:9" x14ac:dyDescent="0.25">
      <c r="A450" s="49">
        <v>441</v>
      </c>
      <c r="B450" s="150" t="s">
        <v>1091</v>
      </c>
      <c r="C450" s="42">
        <v>44.2</v>
      </c>
      <c r="D450" s="172">
        <v>242</v>
      </c>
      <c r="E450" s="172">
        <v>0</v>
      </c>
      <c r="F450" s="159">
        <v>55</v>
      </c>
      <c r="G450" s="159">
        <v>0</v>
      </c>
      <c r="H450" s="159">
        <v>0</v>
      </c>
      <c r="I450" s="159">
        <v>0</v>
      </c>
    </row>
    <row r="451" spans="1:9" x14ac:dyDescent="0.25">
      <c r="A451" s="49">
        <v>442</v>
      </c>
      <c r="B451" s="150" t="s">
        <v>828</v>
      </c>
      <c r="C451" s="42">
        <v>9.75</v>
      </c>
      <c r="D451" s="172">
        <v>10</v>
      </c>
      <c r="E451" s="172">
        <v>0</v>
      </c>
      <c r="F451" s="161"/>
      <c r="G451" s="161"/>
      <c r="H451" s="161"/>
      <c r="I451" s="161"/>
    </row>
    <row r="452" spans="1:9" x14ac:dyDescent="0.25">
      <c r="A452" s="49">
        <v>443</v>
      </c>
      <c r="B452" s="153" t="s">
        <v>1092</v>
      </c>
      <c r="C452" s="42">
        <v>239.803</v>
      </c>
      <c r="D452" s="172"/>
      <c r="E452" s="172">
        <v>0</v>
      </c>
      <c r="F452" s="144">
        <v>350</v>
      </c>
      <c r="G452" s="144">
        <v>100</v>
      </c>
      <c r="H452" s="144">
        <v>270</v>
      </c>
      <c r="I452" s="144">
        <v>0</v>
      </c>
    </row>
    <row r="453" spans="1:9" x14ac:dyDescent="0.25">
      <c r="A453" s="49">
        <v>444</v>
      </c>
      <c r="B453" s="150" t="s">
        <v>1093</v>
      </c>
      <c r="C453" s="42"/>
      <c r="D453" s="172">
        <v>20</v>
      </c>
      <c r="E453" s="172">
        <v>0</v>
      </c>
      <c r="F453" s="144">
        <v>0</v>
      </c>
      <c r="G453" s="144">
        <v>0</v>
      </c>
      <c r="H453" s="144">
        <v>0</v>
      </c>
      <c r="I453" s="144">
        <v>138</v>
      </c>
    </row>
    <row r="454" spans="1:9" x14ac:dyDescent="0.25">
      <c r="A454" s="49">
        <v>445</v>
      </c>
      <c r="B454" s="151" t="s">
        <v>1094</v>
      </c>
      <c r="C454" s="142">
        <v>17.91</v>
      </c>
      <c r="D454" s="172" t="s">
        <v>616</v>
      </c>
      <c r="E454" s="172">
        <v>0</v>
      </c>
      <c r="F454" s="144"/>
      <c r="G454" s="144"/>
      <c r="H454" s="144"/>
      <c r="I454" s="144"/>
    </row>
    <row r="455" spans="1:9" x14ac:dyDescent="0.25">
      <c r="A455" s="49">
        <v>446</v>
      </c>
      <c r="B455" s="151" t="s">
        <v>526</v>
      </c>
      <c r="C455" s="42">
        <v>17.91</v>
      </c>
      <c r="D455" s="172" t="s">
        <v>616</v>
      </c>
      <c r="E455" s="172">
        <v>0</v>
      </c>
      <c r="F455" s="144">
        <v>0</v>
      </c>
      <c r="G455" s="144">
        <v>0</v>
      </c>
      <c r="H455" s="144">
        <v>0</v>
      </c>
      <c r="I455" s="144">
        <v>0</v>
      </c>
    </row>
    <row r="456" spans="1:9" ht="30" x14ac:dyDescent="0.25">
      <c r="A456" s="49">
        <v>447</v>
      </c>
      <c r="B456" s="151" t="s">
        <v>1095</v>
      </c>
      <c r="C456" s="142">
        <v>114.15</v>
      </c>
      <c r="D456" s="172" t="s">
        <v>616</v>
      </c>
      <c r="E456" s="172">
        <v>0</v>
      </c>
      <c r="F456" s="144"/>
      <c r="G456" s="144"/>
      <c r="H456" s="144"/>
      <c r="I456" s="144"/>
    </row>
    <row r="457" spans="1:9" ht="30" x14ac:dyDescent="0.25">
      <c r="A457" s="49">
        <v>448</v>
      </c>
      <c r="B457" s="151" t="s">
        <v>1096</v>
      </c>
      <c r="C457" s="42">
        <v>114.15</v>
      </c>
      <c r="D457" s="172" t="s">
        <v>616</v>
      </c>
      <c r="E457" s="172">
        <v>0</v>
      </c>
      <c r="F457" s="144">
        <v>0</v>
      </c>
      <c r="G457" s="144">
        <v>0</v>
      </c>
      <c r="H457" s="144">
        <v>0</v>
      </c>
      <c r="I457" s="144">
        <v>0</v>
      </c>
    </row>
    <row r="458" spans="1:9" x14ac:dyDescent="0.25">
      <c r="A458" s="49">
        <v>449</v>
      </c>
      <c r="B458" s="150" t="s">
        <v>1097</v>
      </c>
      <c r="C458" s="142">
        <v>208.96299999999999</v>
      </c>
      <c r="D458" s="172">
        <v>19</v>
      </c>
      <c r="E458" s="172">
        <v>0</v>
      </c>
      <c r="F458" s="144"/>
      <c r="G458" s="144"/>
      <c r="H458" s="144"/>
      <c r="I458" s="144"/>
    </row>
    <row r="459" spans="1:9" x14ac:dyDescent="0.25">
      <c r="A459" s="49">
        <v>450</v>
      </c>
      <c r="B459" s="150" t="s">
        <v>1098</v>
      </c>
      <c r="C459" s="42">
        <v>43.384</v>
      </c>
      <c r="D459" s="172">
        <v>10</v>
      </c>
      <c r="E459" s="172">
        <v>0</v>
      </c>
      <c r="F459" s="144">
        <v>0</v>
      </c>
      <c r="G459" s="144">
        <v>0</v>
      </c>
      <c r="H459" s="144">
        <v>0</v>
      </c>
      <c r="I459" s="144">
        <v>0</v>
      </c>
    </row>
    <row r="460" spans="1:9" x14ac:dyDescent="0.25">
      <c r="A460" s="49">
        <v>451</v>
      </c>
      <c r="B460" s="150" t="s">
        <v>1099</v>
      </c>
      <c r="C460" s="42">
        <v>165.57900000000001</v>
      </c>
      <c r="D460" s="172">
        <v>10</v>
      </c>
      <c r="E460" s="172">
        <v>0</v>
      </c>
      <c r="F460" s="144">
        <v>32</v>
      </c>
      <c r="G460" s="144">
        <v>2</v>
      </c>
      <c r="H460" s="144">
        <v>170</v>
      </c>
      <c r="I460" s="144">
        <v>136</v>
      </c>
    </row>
    <row r="461" spans="1:9" x14ac:dyDescent="0.25">
      <c r="A461" s="49">
        <v>452</v>
      </c>
      <c r="B461" s="151" t="s">
        <v>1100</v>
      </c>
      <c r="C461" s="142">
        <v>335.72500000000002</v>
      </c>
      <c r="D461" s="172" t="s">
        <v>616</v>
      </c>
      <c r="E461" s="172">
        <v>0</v>
      </c>
      <c r="F461" s="144"/>
      <c r="G461" s="144"/>
      <c r="H461" s="144"/>
      <c r="I461" s="144"/>
    </row>
    <row r="462" spans="1:9" ht="30" x14ac:dyDescent="0.25">
      <c r="A462" s="49">
        <v>453</v>
      </c>
      <c r="B462" s="150" t="s">
        <v>1101</v>
      </c>
      <c r="C462" s="42">
        <v>27.84</v>
      </c>
      <c r="D462" s="172">
        <v>16</v>
      </c>
      <c r="E462" s="172">
        <v>0</v>
      </c>
      <c r="F462" s="144">
        <v>0</v>
      </c>
      <c r="G462" s="144">
        <v>0</v>
      </c>
      <c r="H462" s="144">
        <v>0</v>
      </c>
      <c r="I462" s="144">
        <v>0</v>
      </c>
    </row>
    <row r="463" spans="1:9" ht="30" x14ac:dyDescent="0.25">
      <c r="A463" s="49">
        <v>454</v>
      </c>
      <c r="B463" s="150" t="s">
        <v>1102</v>
      </c>
      <c r="C463" s="42">
        <v>22.216999999999999</v>
      </c>
      <c r="D463" s="172">
        <v>15</v>
      </c>
      <c r="E463" s="172">
        <v>0</v>
      </c>
      <c r="F463" s="159">
        <v>0</v>
      </c>
      <c r="G463" s="159">
        <v>0</v>
      </c>
      <c r="H463" s="159">
        <v>0</v>
      </c>
      <c r="I463" s="159">
        <v>0</v>
      </c>
    </row>
    <row r="464" spans="1:9" x14ac:dyDescent="0.25">
      <c r="A464" s="49">
        <v>455</v>
      </c>
      <c r="B464" s="151" t="s">
        <v>1103</v>
      </c>
      <c r="C464" s="42">
        <v>15.602</v>
      </c>
      <c r="D464" s="172" t="s">
        <v>616</v>
      </c>
      <c r="E464" s="172">
        <v>0</v>
      </c>
      <c r="F464" s="160"/>
      <c r="G464" s="160"/>
      <c r="H464" s="160"/>
      <c r="I464" s="160"/>
    </row>
    <row r="465" spans="1:9" x14ac:dyDescent="0.25">
      <c r="A465" s="49">
        <v>456</v>
      </c>
      <c r="B465" s="150" t="s">
        <v>1104</v>
      </c>
      <c r="C465" s="42">
        <v>22.68</v>
      </c>
      <c r="D465" s="172">
        <v>14</v>
      </c>
      <c r="E465" s="172">
        <v>0</v>
      </c>
      <c r="F465" s="161"/>
      <c r="G465" s="161"/>
      <c r="H465" s="161"/>
      <c r="I465" s="161"/>
    </row>
    <row r="466" spans="1:9" x14ac:dyDescent="0.25">
      <c r="A466" s="49">
        <v>457</v>
      </c>
      <c r="B466" s="158" t="s">
        <v>722</v>
      </c>
      <c r="C466" s="42">
        <v>41.59</v>
      </c>
      <c r="D466" s="172" t="s">
        <v>616</v>
      </c>
      <c r="E466" s="172">
        <v>0</v>
      </c>
      <c r="F466" s="144">
        <v>85</v>
      </c>
      <c r="G466" s="144">
        <v>0</v>
      </c>
      <c r="H466" s="144">
        <v>120</v>
      </c>
      <c r="I466" s="144">
        <v>0</v>
      </c>
    </row>
    <row r="467" spans="1:9" x14ac:dyDescent="0.25">
      <c r="A467" s="49">
        <v>458</v>
      </c>
      <c r="B467" s="150" t="s">
        <v>1105</v>
      </c>
      <c r="C467" s="42">
        <v>24.64</v>
      </c>
      <c r="D467" s="172">
        <v>16</v>
      </c>
      <c r="E467" s="172">
        <v>0</v>
      </c>
      <c r="F467" s="144">
        <v>50</v>
      </c>
      <c r="G467" s="144">
        <v>0</v>
      </c>
      <c r="H467" s="144">
        <v>80</v>
      </c>
      <c r="I467" s="144">
        <v>0</v>
      </c>
    </row>
    <row r="468" spans="1:9" x14ac:dyDescent="0.25">
      <c r="A468" s="49">
        <v>459</v>
      </c>
      <c r="B468" s="150" t="s">
        <v>1106</v>
      </c>
      <c r="C468" s="42">
        <v>31.716999999999999</v>
      </c>
      <c r="D468" s="172">
        <v>13</v>
      </c>
      <c r="E468" s="172">
        <v>0</v>
      </c>
      <c r="F468" s="159">
        <v>146</v>
      </c>
      <c r="G468" s="159">
        <v>0</v>
      </c>
      <c r="H468" s="159">
        <v>248</v>
      </c>
      <c r="I468" s="159">
        <v>1484</v>
      </c>
    </row>
    <row r="469" spans="1:9" x14ac:dyDescent="0.25">
      <c r="A469" s="49">
        <v>460</v>
      </c>
      <c r="B469" s="150" t="s">
        <v>723</v>
      </c>
      <c r="C469" s="42">
        <v>149.43899999999999</v>
      </c>
      <c r="D469" s="172">
        <v>13</v>
      </c>
      <c r="E469" s="172">
        <v>0</v>
      </c>
      <c r="F469" s="161"/>
      <c r="G469" s="161"/>
      <c r="H469" s="161"/>
      <c r="I469" s="161"/>
    </row>
    <row r="470" spans="1:9" ht="45" x14ac:dyDescent="0.25">
      <c r="A470" s="49">
        <v>461</v>
      </c>
      <c r="B470" s="151" t="s">
        <v>1107</v>
      </c>
      <c r="C470" s="142">
        <v>782.62</v>
      </c>
      <c r="D470" s="172" t="s">
        <v>616</v>
      </c>
      <c r="E470" s="172">
        <v>0</v>
      </c>
      <c r="F470" s="144"/>
      <c r="G470" s="144"/>
      <c r="H470" s="144"/>
      <c r="I470" s="144"/>
    </row>
    <row r="471" spans="1:9" ht="45" x14ac:dyDescent="0.25">
      <c r="A471" s="49">
        <v>462</v>
      </c>
      <c r="B471" s="151" t="s">
        <v>1108</v>
      </c>
      <c r="C471" s="42">
        <v>604.91</v>
      </c>
      <c r="D471" s="172" t="s">
        <v>616</v>
      </c>
      <c r="E471" s="172">
        <v>0</v>
      </c>
      <c r="F471" s="144">
        <v>650</v>
      </c>
      <c r="G471" s="144">
        <v>100</v>
      </c>
      <c r="H471" s="144">
        <v>275</v>
      </c>
      <c r="I471" s="144">
        <v>0</v>
      </c>
    </row>
    <row r="472" spans="1:9" x14ac:dyDescent="0.25">
      <c r="A472" s="49">
        <v>463</v>
      </c>
      <c r="B472" s="150" t="s">
        <v>1109</v>
      </c>
      <c r="C472" s="42">
        <v>177.71</v>
      </c>
      <c r="D472" s="172">
        <v>17</v>
      </c>
      <c r="E472" s="172">
        <v>0</v>
      </c>
      <c r="F472" s="144">
        <v>750</v>
      </c>
      <c r="G472" s="144">
        <v>50</v>
      </c>
      <c r="H472" s="144">
        <v>1266</v>
      </c>
      <c r="I472" s="144">
        <v>675</v>
      </c>
    </row>
    <row r="473" spans="1:9" x14ac:dyDescent="0.25">
      <c r="A473" s="49">
        <v>464</v>
      </c>
      <c r="B473" s="151" t="s">
        <v>724</v>
      </c>
      <c r="C473" s="42">
        <v>6</v>
      </c>
      <c r="D473" s="172" t="s">
        <v>616</v>
      </c>
      <c r="E473" s="172">
        <v>0</v>
      </c>
      <c r="F473" s="144">
        <v>70</v>
      </c>
      <c r="G473" s="144">
        <v>5</v>
      </c>
      <c r="H473" s="144"/>
      <c r="I473" s="144"/>
    </row>
    <row r="474" spans="1:9" x14ac:dyDescent="0.25">
      <c r="A474" s="49">
        <v>465</v>
      </c>
      <c r="B474" s="150" t="s">
        <v>1110</v>
      </c>
      <c r="C474" s="142">
        <v>70271.918000000005</v>
      </c>
      <c r="D474" s="172">
        <v>14</v>
      </c>
      <c r="E474" s="172">
        <v>0</v>
      </c>
      <c r="F474" s="144"/>
      <c r="G474" s="144"/>
      <c r="H474" s="144"/>
      <c r="I474" s="144"/>
    </row>
    <row r="475" spans="1:9" x14ac:dyDescent="0.25">
      <c r="A475" s="49">
        <v>466</v>
      </c>
      <c r="B475" s="151" t="s">
        <v>1111</v>
      </c>
      <c r="C475" s="42">
        <v>198.2</v>
      </c>
      <c r="D475" s="172" t="s">
        <v>616</v>
      </c>
      <c r="E475" s="172">
        <v>0</v>
      </c>
      <c r="F475" s="159">
        <v>0</v>
      </c>
      <c r="G475" s="159">
        <v>0</v>
      </c>
      <c r="H475" s="159">
        <v>0</v>
      </c>
      <c r="I475" s="159">
        <v>0</v>
      </c>
    </row>
    <row r="476" spans="1:9" ht="30" x14ac:dyDescent="0.25">
      <c r="A476" s="49">
        <v>467</v>
      </c>
      <c r="B476" s="151" t="s">
        <v>1112</v>
      </c>
      <c r="C476" s="42">
        <v>1852.34</v>
      </c>
      <c r="D476" s="172" t="s">
        <v>616</v>
      </c>
      <c r="E476" s="172">
        <v>0</v>
      </c>
      <c r="F476" s="160"/>
      <c r="G476" s="160"/>
      <c r="H476" s="160"/>
      <c r="I476" s="160"/>
    </row>
    <row r="477" spans="1:9" ht="30" x14ac:dyDescent="0.25">
      <c r="A477" s="49">
        <v>468</v>
      </c>
      <c r="B477" s="150" t="s">
        <v>725</v>
      </c>
      <c r="C477" s="42">
        <v>6683.5</v>
      </c>
      <c r="D477" s="172">
        <v>63</v>
      </c>
      <c r="E477" s="172">
        <v>0</v>
      </c>
      <c r="F477" s="160"/>
      <c r="G477" s="160"/>
      <c r="H477" s="160"/>
      <c r="I477" s="160"/>
    </row>
    <row r="478" spans="1:9" ht="30" x14ac:dyDescent="0.25">
      <c r="A478" s="49">
        <v>469</v>
      </c>
      <c r="B478" s="151" t="s">
        <v>1113</v>
      </c>
      <c r="C478" s="42">
        <v>39305.230000000003</v>
      </c>
      <c r="D478" s="172" t="s">
        <v>616</v>
      </c>
      <c r="E478" s="172">
        <v>0</v>
      </c>
      <c r="F478" s="160"/>
      <c r="G478" s="160"/>
      <c r="H478" s="160"/>
      <c r="I478" s="160"/>
    </row>
    <row r="479" spans="1:9" x14ac:dyDescent="0.25">
      <c r="A479" s="49">
        <v>470</v>
      </c>
      <c r="B479" s="150" t="s">
        <v>1114</v>
      </c>
      <c r="C479" s="42">
        <v>266</v>
      </c>
      <c r="D479" s="172">
        <v>248</v>
      </c>
      <c r="E479" s="172">
        <v>0</v>
      </c>
      <c r="F479" s="161"/>
      <c r="G479" s="161"/>
      <c r="H479" s="161"/>
      <c r="I479" s="161"/>
    </row>
    <row r="480" spans="1:9" ht="30" x14ac:dyDescent="0.25">
      <c r="A480" s="49">
        <v>471</v>
      </c>
      <c r="B480" s="150" t="s">
        <v>1115</v>
      </c>
      <c r="C480" s="42">
        <v>208.41800000000001</v>
      </c>
      <c r="D480" s="172">
        <v>435</v>
      </c>
      <c r="E480" s="172">
        <v>0</v>
      </c>
      <c r="F480" s="144">
        <v>0</v>
      </c>
      <c r="G480" s="144">
        <v>0</v>
      </c>
      <c r="H480" s="144">
        <v>0</v>
      </c>
      <c r="I480" s="144">
        <v>0</v>
      </c>
    </row>
    <row r="481" spans="1:9" x14ac:dyDescent="0.25">
      <c r="A481" s="49">
        <v>472</v>
      </c>
      <c r="B481" s="150" t="s">
        <v>1116</v>
      </c>
      <c r="C481" s="42">
        <v>134.62</v>
      </c>
      <c r="D481" s="172">
        <v>2514</v>
      </c>
      <c r="E481" s="172">
        <v>0</v>
      </c>
      <c r="F481" s="144">
        <v>0</v>
      </c>
      <c r="G481" s="144">
        <v>0</v>
      </c>
      <c r="H481" s="144">
        <v>0</v>
      </c>
      <c r="I481" s="144">
        <v>0</v>
      </c>
    </row>
    <row r="482" spans="1:9" ht="30" x14ac:dyDescent="0.25">
      <c r="A482" s="49">
        <v>473</v>
      </c>
      <c r="B482" s="151" t="s">
        <v>1117</v>
      </c>
      <c r="C482" s="42">
        <v>145.39500000000001</v>
      </c>
      <c r="D482" s="172" t="s">
        <v>616</v>
      </c>
      <c r="E482" s="172">
        <v>0</v>
      </c>
      <c r="F482" s="144"/>
      <c r="G482" s="144"/>
      <c r="H482" s="144"/>
      <c r="I482" s="144"/>
    </row>
    <row r="483" spans="1:9" x14ac:dyDescent="0.25">
      <c r="A483" s="49">
        <v>474</v>
      </c>
      <c r="B483" s="158" t="s">
        <v>1118</v>
      </c>
      <c r="C483" s="42">
        <v>536.70000000000005</v>
      </c>
      <c r="D483" s="172" t="s">
        <v>616</v>
      </c>
      <c r="E483" s="172">
        <v>0</v>
      </c>
      <c r="F483" s="144">
        <v>0</v>
      </c>
      <c r="G483" s="144">
        <v>0</v>
      </c>
      <c r="H483" s="144">
        <v>0</v>
      </c>
      <c r="I483" s="144">
        <v>0</v>
      </c>
    </row>
    <row r="484" spans="1:9" x14ac:dyDescent="0.25">
      <c r="A484" s="49">
        <v>475</v>
      </c>
      <c r="B484" s="151" t="s">
        <v>1119</v>
      </c>
      <c r="C484" s="42">
        <v>163.185</v>
      </c>
      <c r="D484" s="172" t="s">
        <v>616</v>
      </c>
      <c r="E484" s="172">
        <v>0</v>
      </c>
      <c r="F484" s="144">
        <v>0</v>
      </c>
      <c r="G484" s="144">
        <v>0</v>
      </c>
      <c r="H484" s="144">
        <v>0</v>
      </c>
      <c r="I484" s="144">
        <v>0</v>
      </c>
    </row>
    <row r="485" spans="1:9" x14ac:dyDescent="0.25">
      <c r="A485" s="49">
        <v>476</v>
      </c>
      <c r="B485" s="150" t="s">
        <v>1120</v>
      </c>
      <c r="C485" s="42">
        <v>145.46199999999999</v>
      </c>
      <c r="D485" s="172">
        <v>32</v>
      </c>
      <c r="E485" s="172">
        <v>0</v>
      </c>
      <c r="F485" s="159">
        <v>0</v>
      </c>
      <c r="G485" s="159">
        <v>0</v>
      </c>
      <c r="H485" s="159">
        <v>0</v>
      </c>
      <c r="I485" s="159">
        <v>0</v>
      </c>
    </row>
    <row r="486" spans="1:9" x14ac:dyDescent="0.25">
      <c r="A486" s="49">
        <v>477</v>
      </c>
      <c r="B486" s="150" t="s">
        <v>1121</v>
      </c>
      <c r="C486" s="42">
        <v>156.715</v>
      </c>
      <c r="D486" s="172">
        <v>8</v>
      </c>
      <c r="E486" s="172"/>
      <c r="F486" s="161"/>
      <c r="G486" s="161"/>
      <c r="H486" s="161"/>
      <c r="I486" s="161"/>
    </row>
    <row r="487" spans="1:9" ht="30" x14ac:dyDescent="0.25">
      <c r="A487" s="49">
        <v>478</v>
      </c>
      <c r="B487" s="151" t="s">
        <v>1122</v>
      </c>
      <c r="C487" s="42">
        <v>261.32</v>
      </c>
      <c r="D487" s="172" t="s">
        <v>616</v>
      </c>
      <c r="E487" s="172">
        <v>0</v>
      </c>
      <c r="F487" s="144">
        <v>0</v>
      </c>
      <c r="G487" s="144">
        <v>0</v>
      </c>
      <c r="H487" s="144">
        <v>0</v>
      </c>
      <c r="I487" s="144">
        <v>0</v>
      </c>
    </row>
    <row r="488" spans="1:9" x14ac:dyDescent="0.25">
      <c r="A488" s="49">
        <v>479</v>
      </c>
      <c r="B488" s="150" t="s">
        <v>744</v>
      </c>
      <c r="C488" s="42">
        <v>162.178</v>
      </c>
      <c r="D488" s="172">
        <v>105</v>
      </c>
      <c r="E488" s="172">
        <v>0</v>
      </c>
      <c r="F488" s="159">
        <v>0</v>
      </c>
      <c r="G488" s="159">
        <v>0</v>
      </c>
      <c r="H488" s="159">
        <v>0</v>
      </c>
      <c r="I488" s="159">
        <v>0</v>
      </c>
    </row>
    <row r="489" spans="1:9" ht="30" x14ac:dyDescent="0.25">
      <c r="A489" s="49">
        <v>480</v>
      </c>
      <c r="B489" s="150" t="s">
        <v>1123</v>
      </c>
      <c r="C489" s="42">
        <v>168.89500000000001</v>
      </c>
      <c r="D489" s="172">
        <v>8</v>
      </c>
      <c r="E489" s="172"/>
      <c r="F489" s="161"/>
      <c r="G489" s="161"/>
      <c r="H489" s="161"/>
      <c r="I489" s="161"/>
    </row>
    <row r="490" spans="1:9" ht="30" x14ac:dyDescent="0.25">
      <c r="A490" s="49">
        <v>481</v>
      </c>
      <c r="B490" s="150" t="s">
        <v>1124</v>
      </c>
      <c r="C490" s="42">
        <v>170.48</v>
      </c>
      <c r="D490" s="172">
        <v>6</v>
      </c>
      <c r="E490" s="172">
        <v>0</v>
      </c>
      <c r="F490" s="144">
        <v>0</v>
      </c>
      <c r="G490" s="144">
        <v>0</v>
      </c>
      <c r="H490" s="144">
        <v>0</v>
      </c>
      <c r="I490" s="144">
        <v>0</v>
      </c>
    </row>
    <row r="491" spans="1:9" x14ac:dyDescent="0.25">
      <c r="A491" s="49">
        <v>482</v>
      </c>
      <c r="B491" s="150" t="s">
        <v>1125</v>
      </c>
      <c r="C491" s="42">
        <v>139.79499999999999</v>
      </c>
      <c r="D491" s="172">
        <v>5</v>
      </c>
      <c r="E491" s="172">
        <v>0</v>
      </c>
      <c r="F491" s="144">
        <v>0</v>
      </c>
      <c r="G491" s="144">
        <v>0</v>
      </c>
      <c r="H491" s="144">
        <v>0</v>
      </c>
      <c r="I491" s="144">
        <v>759</v>
      </c>
    </row>
    <row r="492" spans="1:9" x14ac:dyDescent="0.25">
      <c r="A492" s="49">
        <v>483</v>
      </c>
      <c r="B492" s="150" t="s">
        <v>1053</v>
      </c>
      <c r="C492" s="42">
        <v>15.86</v>
      </c>
      <c r="D492" s="172">
        <v>52</v>
      </c>
      <c r="E492" s="172">
        <v>0</v>
      </c>
      <c r="F492" s="144">
        <v>0</v>
      </c>
      <c r="G492" s="144">
        <v>0</v>
      </c>
      <c r="H492" s="144">
        <v>0</v>
      </c>
      <c r="I492" s="144">
        <v>0</v>
      </c>
    </row>
    <row r="493" spans="1:9" ht="30" x14ac:dyDescent="0.25">
      <c r="A493" s="49">
        <v>484</v>
      </c>
      <c r="B493" s="150" t="s">
        <v>1126</v>
      </c>
      <c r="C493" s="42">
        <v>118.21</v>
      </c>
      <c r="D493" s="172">
        <v>52</v>
      </c>
      <c r="E493" s="172">
        <v>0</v>
      </c>
      <c r="F493" s="144">
        <v>0</v>
      </c>
      <c r="G493" s="144">
        <v>0</v>
      </c>
      <c r="H493" s="144">
        <v>0</v>
      </c>
      <c r="I493" s="144">
        <v>0</v>
      </c>
    </row>
    <row r="494" spans="1:9" ht="30" x14ac:dyDescent="0.25">
      <c r="A494" s="49">
        <v>485</v>
      </c>
      <c r="B494" s="150" t="s">
        <v>1127</v>
      </c>
      <c r="C494" s="42">
        <v>75.84</v>
      </c>
      <c r="D494" s="172">
        <v>33</v>
      </c>
      <c r="E494" s="172">
        <v>0</v>
      </c>
      <c r="F494" s="144">
        <v>0</v>
      </c>
      <c r="G494" s="144">
        <v>0</v>
      </c>
      <c r="H494" s="144">
        <v>0</v>
      </c>
      <c r="I494" s="144">
        <v>0</v>
      </c>
    </row>
    <row r="495" spans="1:9" ht="30" x14ac:dyDescent="0.25">
      <c r="A495" s="49">
        <v>486</v>
      </c>
      <c r="B495" s="150" t="s">
        <v>1128</v>
      </c>
      <c r="C495" s="42">
        <v>168.81</v>
      </c>
      <c r="D495" s="172">
        <v>27</v>
      </c>
      <c r="E495" s="172">
        <v>0</v>
      </c>
      <c r="F495" s="144">
        <v>0</v>
      </c>
      <c r="G495" s="144">
        <v>0</v>
      </c>
      <c r="H495" s="144">
        <v>0</v>
      </c>
      <c r="I495" s="144">
        <v>0</v>
      </c>
    </row>
    <row r="496" spans="1:9" x14ac:dyDescent="0.25">
      <c r="A496" s="49">
        <v>487</v>
      </c>
      <c r="B496" s="150" t="s">
        <v>1129</v>
      </c>
      <c r="C496" s="42">
        <v>128.66</v>
      </c>
      <c r="D496" s="172">
        <v>62</v>
      </c>
      <c r="E496" s="172">
        <v>0</v>
      </c>
      <c r="F496" s="144">
        <v>0</v>
      </c>
      <c r="G496" s="144">
        <v>0</v>
      </c>
      <c r="H496" s="144">
        <v>0</v>
      </c>
      <c r="I496" s="144">
        <v>773</v>
      </c>
    </row>
    <row r="497" spans="1:9" x14ac:dyDescent="0.25">
      <c r="A497" s="49">
        <v>488</v>
      </c>
      <c r="B497" s="150" t="s">
        <v>1129</v>
      </c>
      <c r="C497" s="42">
        <v>54.149000000000001</v>
      </c>
      <c r="D497" s="172">
        <v>9</v>
      </c>
      <c r="E497" s="172">
        <v>0</v>
      </c>
      <c r="F497" s="144">
        <v>0</v>
      </c>
      <c r="G497" s="144">
        <v>0</v>
      </c>
      <c r="H497" s="144">
        <v>0</v>
      </c>
      <c r="I497" s="144">
        <v>0</v>
      </c>
    </row>
    <row r="498" spans="1:9" x14ac:dyDescent="0.25">
      <c r="A498" s="49">
        <v>489</v>
      </c>
      <c r="B498" s="150" t="s">
        <v>1130</v>
      </c>
      <c r="C498" s="42">
        <v>127.995</v>
      </c>
      <c r="D498" s="172">
        <v>18</v>
      </c>
      <c r="E498" s="172">
        <v>0</v>
      </c>
      <c r="F498" s="144">
        <v>0</v>
      </c>
      <c r="G498" s="144">
        <v>0</v>
      </c>
      <c r="H498" s="144">
        <v>0</v>
      </c>
      <c r="I498" s="144">
        <v>0</v>
      </c>
    </row>
    <row r="499" spans="1:9" x14ac:dyDescent="0.25">
      <c r="A499" s="49">
        <v>490</v>
      </c>
      <c r="B499" s="158" t="s">
        <v>1131</v>
      </c>
      <c r="C499" s="42">
        <v>98.41</v>
      </c>
      <c r="D499" s="172" t="s">
        <v>616</v>
      </c>
      <c r="E499" s="172">
        <v>0</v>
      </c>
      <c r="F499" s="144">
        <v>0</v>
      </c>
      <c r="G499" s="144">
        <v>0</v>
      </c>
      <c r="H499" s="144">
        <v>0</v>
      </c>
      <c r="I499" s="144">
        <v>0</v>
      </c>
    </row>
    <row r="500" spans="1:9" x14ac:dyDescent="0.25">
      <c r="A500" s="49">
        <v>491</v>
      </c>
      <c r="B500" s="150" t="s">
        <v>1132</v>
      </c>
      <c r="C500" s="42">
        <v>100.28</v>
      </c>
      <c r="D500" s="172">
        <v>5</v>
      </c>
      <c r="E500" s="172">
        <v>0</v>
      </c>
      <c r="F500" s="144">
        <v>0</v>
      </c>
      <c r="G500" s="144">
        <v>0</v>
      </c>
      <c r="H500" s="144">
        <v>0</v>
      </c>
      <c r="I500" s="144">
        <v>0</v>
      </c>
    </row>
    <row r="501" spans="1:9" x14ac:dyDescent="0.25">
      <c r="A501" s="49">
        <v>492</v>
      </c>
      <c r="B501" s="150" t="s">
        <v>1133</v>
      </c>
      <c r="C501" s="42">
        <v>1360.67</v>
      </c>
      <c r="D501" s="172">
        <v>4</v>
      </c>
      <c r="E501" s="172">
        <v>0</v>
      </c>
      <c r="F501" s="144">
        <v>0</v>
      </c>
      <c r="G501" s="144">
        <v>0</v>
      </c>
      <c r="H501" s="144">
        <v>0</v>
      </c>
      <c r="I501" s="144">
        <v>0</v>
      </c>
    </row>
    <row r="502" spans="1:9" x14ac:dyDescent="0.25">
      <c r="A502" s="49">
        <v>493</v>
      </c>
      <c r="B502" s="150" t="s">
        <v>570</v>
      </c>
      <c r="C502" s="42">
        <v>876.09400000000005</v>
      </c>
      <c r="D502" s="172">
        <v>15</v>
      </c>
      <c r="E502" s="172">
        <v>0</v>
      </c>
      <c r="F502" s="159">
        <v>0</v>
      </c>
      <c r="G502" s="159">
        <v>0</v>
      </c>
      <c r="H502" s="159">
        <v>0</v>
      </c>
      <c r="I502" s="159">
        <v>0</v>
      </c>
    </row>
    <row r="503" spans="1:9" x14ac:dyDescent="0.25">
      <c r="A503" s="49">
        <v>494</v>
      </c>
      <c r="B503" s="150" t="s">
        <v>1134</v>
      </c>
      <c r="C503" s="42">
        <v>978.61199999999997</v>
      </c>
      <c r="D503" s="172">
        <v>41</v>
      </c>
      <c r="E503" s="172"/>
      <c r="F503" s="161"/>
      <c r="G503" s="161"/>
      <c r="H503" s="161"/>
      <c r="I503" s="161"/>
    </row>
    <row r="504" spans="1:9" x14ac:dyDescent="0.25">
      <c r="A504" s="49">
        <v>495</v>
      </c>
      <c r="B504" s="158" t="s">
        <v>1135</v>
      </c>
      <c r="C504" s="42">
        <v>532.79999999999995</v>
      </c>
      <c r="D504" s="172" t="s">
        <v>616</v>
      </c>
      <c r="E504" s="172">
        <v>0</v>
      </c>
      <c r="F504" s="144">
        <v>0</v>
      </c>
      <c r="G504" s="144">
        <v>0</v>
      </c>
      <c r="H504" s="144">
        <v>0</v>
      </c>
      <c r="I504" s="144">
        <v>0</v>
      </c>
    </row>
    <row r="505" spans="1:9" x14ac:dyDescent="0.25">
      <c r="A505" s="49">
        <v>496</v>
      </c>
      <c r="B505" s="151" t="s">
        <v>1136</v>
      </c>
      <c r="C505" s="42">
        <v>417.94</v>
      </c>
      <c r="D505" s="172" t="s">
        <v>616</v>
      </c>
      <c r="E505" s="172">
        <v>0</v>
      </c>
      <c r="F505" s="144">
        <v>0</v>
      </c>
      <c r="G505" s="144">
        <v>0</v>
      </c>
      <c r="H505" s="144">
        <v>0</v>
      </c>
      <c r="I505" s="144">
        <v>0</v>
      </c>
    </row>
    <row r="506" spans="1:9" ht="30" x14ac:dyDescent="0.25">
      <c r="A506" s="49">
        <v>497</v>
      </c>
      <c r="B506" s="151" t="s">
        <v>1137</v>
      </c>
      <c r="C506" s="42">
        <v>221.745</v>
      </c>
      <c r="D506" s="172" t="s">
        <v>616</v>
      </c>
      <c r="E506" s="172">
        <v>0</v>
      </c>
      <c r="F506" s="144">
        <v>0</v>
      </c>
      <c r="G506" s="144">
        <v>0</v>
      </c>
      <c r="H506" s="144">
        <v>0</v>
      </c>
      <c r="I506" s="144">
        <v>0</v>
      </c>
    </row>
    <row r="507" spans="1:9" ht="30" x14ac:dyDescent="0.25">
      <c r="A507" s="49">
        <v>498</v>
      </c>
      <c r="B507" s="150" t="s">
        <v>1138</v>
      </c>
      <c r="C507" s="42">
        <v>66.802999999999997</v>
      </c>
      <c r="D507" s="172">
        <v>7</v>
      </c>
      <c r="E507" s="172">
        <v>0</v>
      </c>
      <c r="F507" s="144">
        <v>171</v>
      </c>
      <c r="G507" s="144">
        <v>7</v>
      </c>
      <c r="H507" s="144">
        <v>0</v>
      </c>
      <c r="I507" s="144">
        <v>198</v>
      </c>
    </row>
    <row r="508" spans="1:9" ht="30" x14ac:dyDescent="0.25">
      <c r="A508" s="49">
        <v>499</v>
      </c>
      <c r="B508" s="151" t="s">
        <v>1139</v>
      </c>
      <c r="C508" s="42">
        <v>344.22</v>
      </c>
      <c r="D508" s="172" t="s">
        <v>616</v>
      </c>
      <c r="E508" s="172">
        <v>0</v>
      </c>
      <c r="F508" s="144">
        <v>0</v>
      </c>
      <c r="G508" s="144">
        <v>0</v>
      </c>
      <c r="H508" s="144">
        <v>0</v>
      </c>
      <c r="I508" s="144">
        <v>0</v>
      </c>
    </row>
    <row r="509" spans="1:9" ht="30" x14ac:dyDescent="0.25">
      <c r="A509" s="49">
        <v>500</v>
      </c>
      <c r="B509" s="155" t="s">
        <v>1140</v>
      </c>
      <c r="C509" s="42">
        <v>1230.3150000000001</v>
      </c>
      <c r="D509" s="172" t="s">
        <v>616</v>
      </c>
      <c r="E509" s="172">
        <v>0</v>
      </c>
      <c r="F509" s="144">
        <v>0</v>
      </c>
      <c r="G509" s="144">
        <v>0</v>
      </c>
      <c r="H509" s="144">
        <v>0</v>
      </c>
      <c r="I509" s="144">
        <v>0</v>
      </c>
    </row>
    <row r="510" spans="1:9" ht="30" x14ac:dyDescent="0.25">
      <c r="A510" s="49">
        <v>501</v>
      </c>
      <c r="B510" s="151" t="s">
        <v>1141</v>
      </c>
      <c r="C510" s="42">
        <v>112.95</v>
      </c>
      <c r="D510" s="172" t="s">
        <v>616</v>
      </c>
      <c r="E510" s="172">
        <v>0</v>
      </c>
      <c r="F510" s="159">
        <v>0</v>
      </c>
      <c r="G510" s="159">
        <v>0</v>
      </c>
      <c r="H510" s="159">
        <v>0</v>
      </c>
      <c r="I510" s="159">
        <v>46</v>
      </c>
    </row>
    <row r="511" spans="1:9" ht="30" x14ac:dyDescent="0.25">
      <c r="A511" s="49">
        <v>502</v>
      </c>
      <c r="B511" s="150" t="s">
        <v>1142</v>
      </c>
      <c r="C511" s="42">
        <v>232.64</v>
      </c>
      <c r="D511" s="172">
        <v>5</v>
      </c>
      <c r="E511" s="172"/>
      <c r="F511" s="161"/>
      <c r="G511" s="161"/>
      <c r="H511" s="161"/>
      <c r="I511" s="161"/>
    </row>
    <row r="512" spans="1:9" ht="30" x14ac:dyDescent="0.25">
      <c r="A512" s="49">
        <v>503</v>
      </c>
      <c r="B512" s="155" t="s">
        <v>1143</v>
      </c>
      <c r="C512" s="42">
        <v>97.54</v>
      </c>
      <c r="D512" s="172" t="s">
        <v>616</v>
      </c>
      <c r="E512" s="172">
        <v>0</v>
      </c>
      <c r="F512" s="144">
        <v>0</v>
      </c>
      <c r="G512" s="144">
        <v>0</v>
      </c>
      <c r="H512" s="144">
        <v>0</v>
      </c>
      <c r="I512" s="144">
        <v>0</v>
      </c>
    </row>
    <row r="513" spans="1:9" ht="30" x14ac:dyDescent="0.25">
      <c r="A513" s="49">
        <v>504</v>
      </c>
      <c r="B513" s="150" t="s">
        <v>1144</v>
      </c>
      <c r="C513" s="42">
        <v>472.43099999999998</v>
      </c>
      <c r="D513" s="172">
        <v>18</v>
      </c>
      <c r="E513" s="172">
        <v>0</v>
      </c>
      <c r="F513" s="144">
        <v>217</v>
      </c>
      <c r="G513" s="144">
        <v>11</v>
      </c>
      <c r="H513" s="144">
        <v>0</v>
      </c>
      <c r="I513" s="144">
        <v>1625</v>
      </c>
    </row>
    <row r="514" spans="1:9" ht="30" x14ac:dyDescent="0.25">
      <c r="A514" s="49">
        <v>505</v>
      </c>
      <c r="B514" s="151" t="s">
        <v>1145</v>
      </c>
      <c r="C514" s="42">
        <v>380.62</v>
      </c>
      <c r="D514" s="172" t="s">
        <v>616</v>
      </c>
      <c r="E514" s="172">
        <v>0</v>
      </c>
      <c r="F514" s="144">
        <v>118</v>
      </c>
      <c r="G514" s="144">
        <v>24</v>
      </c>
      <c r="H514" s="144">
        <v>0</v>
      </c>
      <c r="I514" s="144">
        <v>825</v>
      </c>
    </row>
    <row r="515" spans="1:9" ht="30" x14ac:dyDescent="0.25">
      <c r="A515" s="49">
        <v>506</v>
      </c>
      <c r="B515" s="150" t="s">
        <v>1146</v>
      </c>
      <c r="C515" s="42">
        <v>374.17</v>
      </c>
      <c r="D515" s="172">
        <v>20</v>
      </c>
      <c r="E515" s="172">
        <v>0</v>
      </c>
      <c r="F515" s="144">
        <v>123</v>
      </c>
      <c r="G515" s="144">
        <v>0</v>
      </c>
      <c r="H515" s="144">
        <v>0</v>
      </c>
      <c r="I515" s="144">
        <v>750</v>
      </c>
    </row>
    <row r="516" spans="1:9" ht="30" x14ac:dyDescent="0.25">
      <c r="A516" s="49">
        <v>507</v>
      </c>
      <c r="B516" s="155" t="s">
        <v>1147</v>
      </c>
      <c r="C516" s="42">
        <v>586.52499999999998</v>
      </c>
      <c r="D516" s="172" t="s">
        <v>616</v>
      </c>
      <c r="E516" s="172">
        <v>0</v>
      </c>
      <c r="F516" s="144">
        <v>492</v>
      </c>
      <c r="G516" s="144">
        <v>9</v>
      </c>
      <c r="H516" s="144">
        <v>0</v>
      </c>
      <c r="I516" s="144">
        <v>1490</v>
      </c>
    </row>
    <row r="517" spans="1:9" ht="30" x14ac:dyDescent="0.25">
      <c r="A517" s="49">
        <v>508</v>
      </c>
      <c r="B517" s="155" t="s">
        <v>1148</v>
      </c>
      <c r="C517" s="42">
        <v>112.812</v>
      </c>
      <c r="D517" s="172" t="s">
        <v>616</v>
      </c>
      <c r="E517" s="172">
        <v>0</v>
      </c>
      <c r="F517" s="159">
        <v>0</v>
      </c>
      <c r="G517" s="159">
        <v>0</v>
      </c>
      <c r="H517" s="159">
        <v>0</v>
      </c>
      <c r="I517" s="159">
        <v>0</v>
      </c>
    </row>
    <row r="518" spans="1:9" ht="30" x14ac:dyDescent="0.25">
      <c r="A518" s="49">
        <v>509</v>
      </c>
      <c r="B518" s="150" t="s">
        <v>1149</v>
      </c>
      <c r="C518" s="42">
        <v>46.177</v>
      </c>
      <c r="D518" s="172">
        <v>16</v>
      </c>
      <c r="E518" s="172"/>
      <c r="F518" s="160"/>
      <c r="G518" s="160"/>
      <c r="H518" s="160"/>
      <c r="I518" s="160"/>
    </row>
    <row r="519" spans="1:9" ht="30" x14ac:dyDescent="0.25">
      <c r="A519" s="49">
        <v>510</v>
      </c>
      <c r="B519" s="150" t="s">
        <v>1149</v>
      </c>
      <c r="C519" s="42">
        <v>236.685</v>
      </c>
      <c r="D519" s="172">
        <v>96</v>
      </c>
      <c r="E519" s="172"/>
      <c r="F519" s="161"/>
      <c r="G519" s="161"/>
      <c r="H519" s="161"/>
      <c r="I519" s="161"/>
    </row>
    <row r="520" spans="1:9" ht="30" x14ac:dyDescent="0.25">
      <c r="A520" s="49">
        <v>511</v>
      </c>
      <c r="B520" s="150" t="s">
        <v>1150</v>
      </c>
      <c r="C520" s="42">
        <v>86.48</v>
      </c>
      <c r="D520" s="172">
        <v>23</v>
      </c>
      <c r="E520" s="172">
        <v>0</v>
      </c>
      <c r="F520" s="144">
        <v>0</v>
      </c>
      <c r="G520" s="144">
        <v>0</v>
      </c>
      <c r="H520" s="144">
        <v>0</v>
      </c>
      <c r="I520" s="144">
        <v>0</v>
      </c>
    </row>
    <row r="521" spans="1:9" ht="30" x14ac:dyDescent="0.25">
      <c r="A521" s="49">
        <v>512</v>
      </c>
      <c r="B521" s="150" t="s">
        <v>1151</v>
      </c>
      <c r="C521" s="42">
        <v>75.451999999999998</v>
      </c>
      <c r="D521" s="172">
        <v>5</v>
      </c>
      <c r="E521" s="172">
        <v>0</v>
      </c>
      <c r="F521" s="159">
        <v>418</v>
      </c>
      <c r="G521" s="159">
        <v>17</v>
      </c>
      <c r="H521" s="159">
        <v>0</v>
      </c>
      <c r="I521" s="159">
        <v>3590</v>
      </c>
    </row>
    <row r="522" spans="1:9" ht="30" x14ac:dyDescent="0.25">
      <c r="A522" s="49">
        <v>513</v>
      </c>
      <c r="B522" s="150" t="s">
        <v>1152</v>
      </c>
      <c r="C522" s="42">
        <v>66.412000000000006</v>
      </c>
      <c r="D522" s="172">
        <v>7</v>
      </c>
      <c r="E522" s="172"/>
      <c r="F522" s="160"/>
      <c r="G522" s="160"/>
      <c r="H522" s="160"/>
      <c r="I522" s="160"/>
    </row>
    <row r="523" spans="1:9" x14ac:dyDescent="0.25">
      <c r="A523" s="49">
        <v>514</v>
      </c>
      <c r="B523" s="151" t="s">
        <v>1153</v>
      </c>
      <c r="C523" s="42">
        <v>218.709</v>
      </c>
      <c r="D523" s="172" t="s">
        <v>616</v>
      </c>
      <c r="E523" s="172"/>
      <c r="F523" s="160"/>
      <c r="G523" s="160"/>
      <c r="H523" s="160"/>
      <c r="I523" s="160"/>
    </row>
    <row r="524" spans="1:9" x14ac:dyDescent="0.25">
      <c r="A524" s="49">
        <v>515</v>
      </c>
      <c r="B524" s="151" t="s">
        <v>1154</v>
      </c>
      <c r="C524" s="42">
        <v>690.41</v>
      </c>
      <c r="D524" s="172" t="s">
        <v>616</v>
      </c>
      <c r="E524" s="172"/>
      <c r="F524" s="161"/>
      <c r="G524" s="161"/>
      <c r="H524" s="161"/>
      <c r="I524" s="161"/>
    </row>
    <row r="525" spans="1:9" ht="30" x14ac:dyDescent="0.25">
      <c r="A525" s="49">
        <v>516</v>
      </c>
      <c r="B525" s="151" t="s">
        <v>1155</v>
      </c>
      <c r="C525" s="42">
        <v>213.12</v>
      </c>
      <c r="D525" s="172" t="s">
        <v>616</v>
      </c>
      <c r="E525" s="172">
        <v>0</v>
      </c>
      <c r="F525" s="144">
        <v>0</v>
      </c>
      <c r="G525" s="144">
        <v>0</v>
      </c>
      <c r="H525" s="144">
        <v>0</v>
      </c>
      <c r="I525" s="144">
        <v>0</v>
      </c>
    </row>
    <row r="526" spans="1:9" x14ac:dyDescent="0.25">
      <c r="A526" s="49">
        <v>517</v>
      </c>
      <c r="B526" s="151" t="s">
        <v>1156</v>
      </c>
      <c r="C526" s="42">
        <v>85.7</v>
      </c>
      <c r="D526" s="172" t="s">
        <v>616</v>
      </c>
      <c r="E526" s="172">
        <v>0</v>
      </c>
      <c r="F526" s="144">
        <v>0</v>
      </c>
      <c r="G526" s="144">
        <v>0</v>
      </c>
      <c r="H526" s="144">
        <v>0</v>
      </c>
      <c r="I526" s="144">
        <v>0</v>
      </c>
    </row>
    <row r="527" spans="1:9" x14ac:dyDescent="0.25">
      <c r="A527" s="49">
        <v>518</v>
      </c>
      <c r="B527" s="151" t="s">
        <v>1157</v>
      </c>
      <c r="C527" s="42">
        <v>432.68</v>
      </c>
      <c r="D527" s="172" t="s">
        <v>616</v>
      </c>
      <c r="E527" s="172">
        <v>0</v>
      </c>
      <c r="F527" s="159">
        <v>0</v>
      </c>
      <c r="G527" s="159">
        <v>0</v>
      </c>
      <c r="H527" s="159">
        <v>0</v>
      </c>
      <c r="I527" s="159">
        <v>0</v>
      </c>
    </row>
    <row r="528" spans="1:9" x14ac:dyDescent="0.25">
      <c r="A528" s="51"/>
      <c r="B528" s="147"/>
      <c r="C528" s="147"/>
      <c r="F528" s="121"/>
      <c r="G528" s="121"/>
    </row>
    <row r="529" spans="1:9" s="84" customFormat="1" ht="75" x14ac:dyDescent="0.3">
      <c r="A529" s="52"/>
      <c r="B529" s="162" t="s">
        <v>592</v>
      </c>
      <c r="C529" s="162"/>
      <c r="D529" s="173"/>
      <c r="E529" s="173"/>
      <c r="F529" s="162"/>
      <c r="G529" s="162"/>
      <c r="H529" s="162"/>
      <c r="I529" s="162"/>
    </row>
    <row r="530" spans="1:9" s="84" customFormat="1" ht="18.75" x14ac:dyDescent="0.3">
      <c r="A530" s="52"/>
      <c r="B530" s="52" t="s">
        <v>593</v>
      </c>
      <c r="C530" s="103"/>
      <c r="D530" s="62"/>
      <c r="E530" s="177" t="s">
        <v>751</v>
      </c>
      <c r="F530" s="73"/>
      <c r="G530" s="73"/>
      <c r="H530" s="73"/>
      <c r="I530" s="73"/>
    </row>
    <row r="531" spans="1:9" x14ac:dyDescent="0.25">
      <c r="A531" s="163"/>
      <c r="B531" s="164"/>
      <c r="C531" s="136"/>
      <c r="F531" s="121"/>
      <c r="G531" s="121"/>
    </row>
    <row r="540" spans="1:9" x14ac:dyDescent="0.25">
      <c r="F540" s="121"/>
      <c r="G540" s="121"/>
    </row>
    <row r="541" spans="1:9" x14ac:dyDescent="0.25">
      <c r="F541" s="121"/>
      <c r="G541" s="121"/>
    </row>
    <row r="542" spans="1:9" x14ac:dyDescent="0.25">
      <c r="F542" s="121"/>
      <c r="G542" s="121"/>
    </row>
    <row r="543" spans="1:9" x14ac:dyDescent="0.25">
      <c r="F543" s="121"/>
      <c r="G543" s="121"/>
    </row>
    <row r="544" spans="1:9" x14ac:dyDescent="0.25">
      <c r="F544" s="121"/>
      <c r="G544" s="121"/>
    </row>
  </sheetData>
  <autoFilter ref="A9:I527" xr:uid="{00000000-0009-0000-0000-000000000000}"/>
  <mergeCells count="2">
    <mergeCell ref="A7:A8"/>
    <mergeCell ref="B7:B8"/>
  </mergeCells>
  <pageMargins left="0.39370078740157483" right="0.39370078740157483" top="0.67" bottom="0.39370078740157483" header="0.51181102362204722" footer="0.51181102362204722"/>
  <pageSetup paperSize="9" scale="78" fitToHeight="0" orientation="portrait" horizontalDpi="300" verticalDpi="300" r:id="rId1"/>
  <headerFooter differentFirst="1">
    <oddHeader>&amp;C&amp;"Times New Roman,обычный"&amp;P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B4BE-FD32-4234-84D4-7A0979BD9A11}">
  <sheetPr>
    <pageSetUpPr fitToPage="1"/>
  </sheetPr>
  <dimension ref="A1:AJ73"/>
  <sheetViews>
    <sheetView tabSelected="1" view="pageBreakPreview" zoomScale="75" zoomScaleSheetLayoutView="75" workbookViewId="0">
      <pane xSplit="2" ySplit="9" topLeftCell="C10" activePane="bottomRight" state="frozen"/>
      <selection pane="topRight" activeCell="C1" sqref="C1"/>
      <selection pane="bottomLeft" activeCell="A6" sqref="A6"/>
      <selection pane="bottomRight" activeCell="X77" sqref="X77"/>
    </sheetView>
  </sheetViews>
  <sheetFormatPr defaultRowHeight="12.75" outlineLevelRow="2" outlineLevelCol="1" x14ac:dyDescent="0.2"/>
  <cols>
    <col min="1" max="1" width="8.85546875" style="84" customWidth="1"/>
    <col min="2" max="2" width="32" style="84" customWidth="1"/>
    <col min="3" max="12" width="10.42578125" style="84" hidden="1" customWidth="1"/>
    <col min="13" max="14" width="11" style="84" hidden="1" customWidth="1"/>
    <col min="15" max="15" width="11.140625" style="84" hidden="1" customWidth="1"/>
    <col min="16" max="19" width="10.42578125" style="84" hidden="1" customWidth="1"/>
    <col min="20" max="21" width="20.140625" style="84" hidden="1" customWidth="1" outlineLevel="1"/>
    <col min="22" max="25" width="20.140625" style="84" customWidth="1" outlineLevel="1"/>
    <col min="26" max="31" width="20.140625" style="100" customWidth="1" outlineLevel="1"/>
    <col min="32" max="35" width="20.140625" style="100" customWidth="1"/>
    <col min="36" max="36" width="11.7109375" style="100" customWidth="1"/>
    <col min="37" max="259" width="9.140625" style="84"/>
    <col min="260" max="260" width="8.85546875" style="84" customWidth="1"/>
    <col min="261" max="261" width="22.7109375" style="84" customWidth="1"/>
    <col min="262" max="276" width="0" style="84" hidden="1" customWidth="1"/>
    <col min="277" max="284" width="10.42578125" style="84" customWidth="1"/>
    <col min="285" max="285" width="10.7109375" style="84" customWidth="1"/>
    <col min="286" max="287" width="10.42578125" style="84" customWidth="1"/>
    <col min="288" max="515" width="9.140625" style="84"/>
    <col min="516" max="516" width="8.85546875" style="84" customWidth="1"/>
    <col min="517" max="517" width="22.7109375" style="84" customWidth="1"/>
    <col min="518" max="532" width="0" style="84" hidden="1" customWidth="1"/>
    <col min="533" max="540" width="10.42578125" style="84" customWidth="1"/>
    <col min="541" max="541" width="10.7109375" style="84" customWidth="1"/>
    <col min="542" max="543" width="10.42578125" style="84" customWidth="1"/>
    <col min="544" max="771" width="9.140625" style="84"/>
    <col min="772" max="772" width="8.85546875" style="84" customWidth="1"/>
    <col min="773" max="773" width="22.7109375" style="84" customWidth="1"/>
    <col min="774" max="788" width="0" style="84" hidden="1" customWidth="1"/>
    <col min="789" max="796" width="10.42578125" style="84" customWidth="1"/>
    <col min="797" max="797" width="10.7109375" style="84" customWidth="1"/>
    <col min="798" max="799" width="10.42578125" style="84" customWidth="1"/>
    <col min="800" max="1027" width="9.140625" style="84"/>
    <col min="1028" max="1028" width="8.85546875" style="84" customWidth="1"/>
    <col min="1029" max="1029" width="22.7109375" style="84" customWidth="1"/>
    <col min="1030" max="1044" width="0" style="84" hidden="1" customWidth="1"/>
    <col min="1045" max="1052" width="10.42578125" style="84" customWidth="1"/>
    <col min="1053" max="1053" width="10.7109375" style="84" customWidth="1"/>
    <col min="1054" max="1055" width="10.42578125" style="84" customWidth="1"/>
    <col min="1056" max="1283" width="9.140625" style="84"/>
    <col min="1284" max="1284" width="8.85546875" style="84" customWidth="1"/>
    <col min="1285" max="1285" width="22.7109375" style="84" customWidth="1"/>
    <col min="1286" max="1300" width="0" style="84" hidden="1" customWidth="1"/>
    <col min="1301" max="1308" width="10.42578125" style="84" customWidth="1"/>
    <col min="1309" max="1309" width="10.7109375" style="84" customWidth="1"/>
    <col min="1310" max="1311" width="10.42578125" style="84" customWidth="1"/>
    <col min="1312" max="1539" width="9.140625" style="84"/>
    <col min="1540" max="1540" width="8.85546875" style="84" customWidth="1"/>
    <col min="1541" max="1541" width="22.7109375" style="84" customWidth="1"/>
    <col min="1542" max="1556" width="0" style="84" hidden="1" customWidth="1"/>
    <col min="1557" max="1564" width="10.42578125" style="84" customWidth="1"/>
    <col min="1565" max="1565" width="10.7109375" style="84" customWidth="1"/>
    <col min="1566" max="1567" width="10.42578125" style="84" customWidth="1"/>
    <col min="1568" max="1795" width="9.140625" style="84"/>
    <col min="1796" max="1796" width="8.85546875" style="84" customWidth="1"/>
    <col min="1797" max="1797" width="22.7109375" style="84" customWidth="1"/>
    <col min="1798" max="1812" width="0" style="84" hidden="1" customWidth="1"/>
    <col min="1813" max="1820" width="10.42578125" style="84" customWidth="1"/>
    <col min="1821" max="1821" width="10.7109375" style="84" customWidth="1"/>
    <col min="1822" max="1823" width="10.42578125" style="84" customWidth="1"/>
    <col min="1824" max="2051" width="9.140625" style="84"/>
    <col min="2052" max="2052" width="8.85546875" style="84" customWidth="1"/>
    <col min="2053" max="2053" width="22.7109375" style="84" customWidth="1"/>
    <col min="2054" max="2068" width="0" style="84" hidden="1" customWidth="1"/>
    <col min="2069" max="2076" width="10.42578125" style="84" customWidth="1"/>
    <col min="2077" max="2077" width="10.7109375" style="84" customWidth="1"/>
    <col min="2078" max="2079" width="10.42578125" style="84" customWidth="1"/>
    <col min="2080" max="2307" width="9.140625" style="84"/>
    <col min="2308" max="2308" width="8.85546875" style="84" customWidth="1"/>
    <col min="2309" max="2309" width="22.7109375" style="84" customWidth="1"/>
    <col min="2310" max="2324" width="0" style="84" hidden="1" customWidth="1"/>
    <col min="2325" max="2332" width="10.42578125" style="84" customWidth="1"/>
    <col min="2333" max="2333" width="10.7109375" style="84" customWidth="1"/>
    <col min="2334" max="2335" width="10.42578125" style="84" customWidth="1"/>
    <col min="2336" max="2563" width="9.140625" style="84"/>
    <col min="2564" max="2564" width="8.85546875" style="84" customWidth="1"/>
    <col min="2565" max="2565" width="22.7109375" style="84" customWidth="1"/>
    <col min="2566" max="2580" width="0" style="84" hidden="1" customWidth="1"/>
    <col min="2581" max="2588" width="10.42578125" style="84" customWidth="1"/>
    <col min="2589" max="2589" width="10.7109375" style="84" customWidth="1"/>
    <col min="2590" max="2591" width="10.42578125" style="84" customWidth="1"/>
    <col min="2592" max="2819" width="9.140625" style="84"/>
    <col min="2820" max="2820" width="8.85546875" style="84" customWidth="1"/>
    <col min="2821" max="2821" width="22.7109375" style="84" customWidth="1"/>
    <col min="2822" max="2836" width="0" style="84" hidden="1" customWidth="1"/>
    <col min="2837" max="2844" width="10.42578125" style="84" customWidth="1"/>
    <col min="2845" max="2845" width="10.7109375" style="84" customWidth="1"/>
    <col min="2846" max="2847" width="10.42578125" style="84" customWidth="1"/>
    <col min="2848" max="3075" width="9.140625" style="84"/>
    <col min="3076" max="3076" width="8.85546875" style="84" customWidth="1"/>
    <col min="3077" max="3077" width="22.7109375" style="84" customWidth="1"/>
    <col min="3078" max="3092" width="0" style="84" hidden="1" customWidth="1"/>
    <col min="3093" max="3100" width="10.42578125" style="84" customWidth="1"/>
    <col min="3101" max="3101" width="10.7109375" style="84" customWidth="1"/>
    <col min="3102" max="3103" width="10.42578125" style="84" customWidth="1"/>
    <col min="3104" max="3331" width="9.140625" style="84"/>
    <col min="3332" max="3332" width="8.85546875" style="84" customWidth="1"/>
    <col min="3333" max="3333" width="22.7109375" style="84" customWidth="1"/>
    <col min="3334" max="3348" width="0" style="84" hidden="1" customWidth="1"/>
    <col min="3349" max="3356" width="10.42578125" style="84" customWidth="1"/>
    <col min="3357" max="3357" width="10.7109375" style="84" customWidth="1"/>
    <col min="3358" max="3359" width="10.42578125" style="84" customWidth="1"/>
    <col min="3360" max="3587" width="9.140625" style="84"/>
    <col min="3588" max="3588" width="8.85546875" style="84" customWidth="1"/>
    <col min="3589" max="3589" width="22.7109375" style="84" customWidth="1"/>
    <col min="3590" max="3604" width="0" style="84" hidden="1" customWidth="1"/>
    <col min="3605" max="3612" width="10.42578125" style="84" customWidth="1"/>
    <col min="3613" max="3613" width="10.7109375" style="84" customWidth="1"/>
    <col min="3614" max="3615" width="10.42578125" style="84" customWidth="1"/>
    <col min="3616" max="3843" width="9.140625" style="84"/>
    <col min="3844" max="3844" width="8.85546875" style="84" customWidth="1"/>
    <col min="3845" max="3845" width="22.7109375" style="84" customWidth="1"/>
    <col min="3846" max="3860" width="0" style="84" hidden="1" customWidth="1"/>
    <col min="3861" max="3868" width="10.42578125" style="84" customWidth="1"/>
    <col min="3869" max="3869" width="10.7109375" style="84" customWidth="1"/>
    <col min="3870" max="3871" width="10.42578125" style="84" customWidth="1"/>
    <col min="3872" max="4099" width="9.140625" style="84"/>
    <col min="4100" max="4100" width="8.85546875" style="84" customWidth="1"/>
    <col min="4101" max="4101" width="22.7109375" style="84" customWidth="1"/>
    <col min="4102" max="4116" width="0" style="84" hidden="1" customWidth="1"/>
    <col min="4117" max="4124" width="10.42578125" style="84" customWidth="1"/>
    <col min="4125" max="4125" width="10.7109375" style="84" customWidth="1"/>
    <col min="4126" max="4127" width="10.42578125" style="84" customWidth="1"/>
    <col min="4128" max="4355" width="9.140625" style="84"/>
    <col min="4356" max="4356" width="8.85546875" style="84" customWidth="1"/>
    <col min="4357" max="4357" width="22.7109375" style="84" customWidth="1"/>
    <col min="4358" max="4372" width="0" style="84" hidden="1" customWidth="1"/>
    <col min="4373" max="4380" width="10.42578125" style="84" customWidth="1"/>
    <col min="4381" max="4381" width="10.7109375" style="84" customWidth="1"/>
    <col min="4382" max="4383" width="10.42578125" style="84" customWidth="1"/>
    <col min="4384" max="4611" width="9.140625" style="84"/>
    <col min="4612" max="4612" width="8.85546875" style="84" customWidth="1"/>
    <col min="4613" max="4613" width="22.7109375" style="84" customWidth="1"/>
    <col min="4614" max="4628" width="0" style="84" hidden="1" customWidth="1"/>
    <col min="4629" max="4636" width="10.42578125" style="84" customWidth="1"/>
    <col min="4637" max="4637" width="10.7109375" style="84" customWidth="1"/>
    <col min="4638" max="4639" width="10.42578125" style="84" customWidth="1"/>
    <col min="4640" max="4867" width="9.140625" style="84"/>
    <col min="4868" max="4868" width="8.85546875" style="84" customWidth="1"/>
    <col min="4869" max="4869" width="22.7109375" style="84" customWidth="1"/>
    <col min="4870" max="4884" width="0" style="84" hidden="1" customWidth="1"/>
    <col min="4885" max="4892" width="10.42578125" style="84" customWidth="1"/>
    <col min="4893" max="4893" width="10.7109375" style="84" customWidth="1"/>
    <col min="4894" max="4895" width="10.42578125" style="84" customWidth="1"/>
    <col min="4896" max="5123" width="9.140625" style="84"/>
    <col min="5124" max="5124" width="8.85546875" style="84" customWidth="1"/>
    <col min="5125" max="5125" width="22.7109375" style="84" customWidth="1"/>
    <col min="5126" max="5140" width="0" style="84" hidden="1" customWidth="1"/>
    <col min="5141" max="5148" width="10.42578125" style="84" customWidth="1"/>
    <col min="5149" max="5149" width="10.7109375" style="84" customWidth="1"/>
    <col min="5150" max="5151" width="10.42578125" style="84" customWidth="1"/>
    <col min="5152" max="5379" width="9.140625" style="84"/>
    <col min="5380" max="5380" width="8.85546875" style="84" customWidth="1"/>
    <col min="5381" max="5381" width="22.7109375" style="84" customWidth="1"/>
    <col min="5382" max="5396" width="0" style="84" hidden="1" customWidth="1"/>
    <col min="5397" max="5404" width="10.42578125" style="84" customWidth="1"/>
    <col min="5405" max="5405" width="10.7109375" style="84" customWidth="1"/>
    <col min="5406" max="5407" width="10.42578125" style="84" customWidth="1"/>
    <col min="5408" max="5635" width="9.140625" style="84"/>
    <col min="5636" max="5636" width="8.85546875" style="84" customWidth="1"/>
    <col min="5637" max="5637" width="22.7109375" style="84" customWidth="1"/>
    <col min="5638" max="5652" width="0" style="84" hidden="1" customWidth="1"/>
    <col min="5653" max="5660" width="10.42578125" style="84" customWidth="1"/>
    <col min="5661" max="5661" width="10.7109375" style="84" customWidth="1"/>
    <col min="5662" max="5663" width="10.42578125" style="84" customWidth="1"/>
    <col min="5664" max="5891" width="9.140625" style="84"/>
    <col min="5892" max="5892" width="8.85546875" style="84" customWidth="1"/>
    <col min="5893" max="5893" width="22.7109375" style="84" customWidth="1"/>
    <col min="5894" max="5908" width="0" style="84" hidden="1" customWidth="1"/>
    <col min="5909" max="5916" width="10.42578125" style="84" customWidth="1"/>
    <col min="5917" max="5917" width="10.7109375" style="84" customWidth="1"/>
    <col min="5918" max="5919" width="10.42578125" style="84" customWidth="1"/>
    <col min="5920" max="6147" width="9.140625" style="84"/>
    <col min="6148" max="6148" width="8.85546875" style="84" customWidth="1"/>
    <col min="6149" max="6149" width="22.7109375" style="84" customWidth="1"/>
    <col min="6150" max="6164" width="0" style="84" hidden="1" customWidth="1"/>
    <col min="6165" max="6172" width="10.42578125" style="84" customWidth="1"/>
    <col min="6173" max="6173" width="10.7109375" style="84" customWidth="1"/>
    <col min="6174" max="6175" width="10.42578125" style="84" customWidth="1"/>
    <col min="6176" max="6403" width="9.140625" style="84"/>
    <col min="6404" max="6404" width="8.85546875" style="84" customWidth="1"/>
    <col min="6405" max="6405" width="22.7109375" style="84" customWidth="1"/>
    <col min="6406" max="6420" width="0" style="84" hidden="1" customWidth="1"/>
    <col min="6421" max="6428" width="10.42578125" style="84" customWidth="1"/>
    <col min="6429" max="6429" width="10.7109375" style="84" customWidth="1"/>
    <col min="6430" max="6431" width="10.42578125" style="84" customWidth="1"/>
    <col min="6432" max="6659" width="9.140625" style="84"/>
    <col min="6660" max="6660" width="8.85546875" style="84" customWidth="1"/>
    <col min="6661" max="6661" width="22.7109375" style="84" customWidth="1"/>
    <col min="6662" max="6676" width="0" style="84" hidden="1" customWidth="1"/>
    <col min="6677" max="6684" width="10.42578125" style="84" customWidth="1"/>
    <col min="6685" max="6685" width="10.7109375" style="84" customWidth="1"/>
    <col min="6686" max="6687" width="10.42578125" style="84" customWidth="1"/>
    <col min="6688" max="6915" width="9.140625" style="84"/>
    <col min="6916" max="6916" width="8.85546875" style="84" customWidth="1"/>
    <col min="6917" max="6917" width="22.7109375" style="84" customWidth="1"/>
    <col min="6918" max="6932" width="0" style="84" hidden="1" customWidth="1"/>
    <col min="6933" max="6940" width="10.42578125" style="84" customWidth="1"/>
    <col min="6941" max="6941" width="10.7109375" style="84" customWidth="1"/>
    <col min="6942" max="6943" width="10.42578125" style="84" customWidth="1"/>
    <col min="6944" max="7171" width="9.140625" style="84"/>
    <col min="7172" max="7172" width="8.85546875" style="84" customWidth="1"/>
    <col min="7173" max="7173" width="22.7109375" style="84" customWidth="1"/>
    <col min="7174" max="7188" width="0" style="84" hidden="1" customWidth="1"/>
    <col min="7189" max="7196" width="10.42578125" style="84" customWidth="1"/>
    <col min="7197" max="7197" width="10.7109375" style="84" customWidth="1"/>
    <col min="7198" max="7199" width="10.42578125" style="84" customWidth="1"/>
    <col min="7200" max="7427" width="9.140625" style="84"/>
    <col min="7428" max="7428" width="8.85546875" style="84" customWidth="1"/>
    <col min="7429" max="7429" width="22.7109375" style="84" customWidth="1"/>
    <col min="7430" max="7444" width="0" style="84" hidden="1" customWidth="1"/>
    <col min="7445" max="7452" width="10.42578125" style="84" customWidth="1"/>
    <col min="7453" max="7453" width="10.7109375" style="84" customWidth="1"/>
    <col min="7454" max="7455" width="10.42578125" style="84" customWidth="1"/>
    <col min="7456" max="7683" width="9.140625" style="84"/>
    <col min="7684" max="7684" width="8.85546875" style="84" customWidth="1"/>
    <col min="7685" max="7685" width="22.7109375" style="84" customWidth="1"/>
    <col min="7686" max="7700" width="0" style="84" hidden="1" customWidth="1"/>
    <col min="7701" max="7708" width="10.42578125" style="84" customWidth="1"/>
    <col min="7709" max="7709" width="10.7109375" style="84" customWidth="1"/>
    <col min="7710" max="7711" width="10.42578125" style="84" customWidth="1"/>
    <col min="7712" max="7939" width="9.140625" style="84"/>
    <col min="7940" max="7940" width="8.85546875" style="84" customWidth="1"/>
    <col min="7941" max="7941" width="22.7109375" style="84" customWidth="1"/>
    <col min="7942" max="7956" width="0" style="84" hidden="1" customWidth="1"/>
    <col min="7957" max="7964" width="10.42578125" style="84" customWidth="1"/>
    <col min="7965" max="7965" width="10.7109375" style="84" customWidth="1"/>
    <col min="7966" max="7967" width="10.42578125" style="84" customWidth="1"/>
    <col min="7968" max="8195" width="9.140625" style="84"/>
    <col min="8196" max="8196" width="8.85546875" style="84" customWidth="1"/>
    <col min="8197" max="8197" width="22.7109375" style="84" customWidth="1"/>
    <col min="8198" max="8212" width="0" style="84" hidden="1" customWidth="1"/>
    <col min="8213" max="8220" width="10.42578125" style="84" customWidth="1"/>
    <col min="8221" max="8221" width="10.7109375" style="84" customWidth="1"/>
    <col min="8222" max="8223" width="10.42578125" style="84" customWidth="1"/>
    <col min="8224" max="8451" width="9.140625" style="84"/>
    <col min="8452" max="8452" width="8.85546875" style="84" customWidth="1"/>
    <col min="8453" max="8453" width="22.7109375" style="84" customWidth="1"/>
    <col min="8454" max="8468" width="0" style="84" hidden="1" customWidth="1"/>
    <col min="8469" max="8476" width="10.42578125" style="84" customWidth="1"/>
    <col min="8477" max="8477" width="10.7109375" style="84" customWidth="1"/>
    <col min="8478" max="8479" width="10.42578125" style="84" customWidth="1"/>
    <col min="8480" max="8707" width="9.140625" style="84"/>
    <col min="8708" max="8708" width="8.85546875" style="84" customWidth="1"/>
    <col min="8709" max="8709" width="22.7109375" style="84" customWidth="1"/>
    <col min="8710" max="8724" width="0" style="84" hidden="1" customWidth="1"/>
    <col min="8725" max="8732" width="10.42578125" style="84" customWidth="1"/>
    <col min="8733" max="8733" width="10.7109375" style="84" customWidth="1"/>
    <col min="8734" max="8735" width="10.42578125" style="84" customWidth="1"/>
    <col min="8736" max="8963" width="9.140625" style="84"/>
    <col min="8964" max="8964" width="8.85546875" style="84" customWidth="1"/>
    <col min="8965" max="8965" width="22.7109375" style="84" customWidth="1"/>
    <col min="8966" max="8980" width="0" style="84" hidden="1" customWidth="1"/>
    <col min="8981" max="8988" width="10.42578125" style="84" customWidth="1"/>
    <col min="8989" max="8989" width="10.7109375" style="84" customWidth="1"/>
    <col min="8990" max="8991" width="10.42578125" style="84" customWidth="1"/>
    <col min="8992" max="9219" width="9.140625" style="84"/>
    <col min="9220" max="9220" width="8.85546875" style="84" customWidth="1"/>
    <col min="9221" max="9221" width="22.7109375" style="84" customWidth="1"/>
    <col min="9222" max="9236" width="0" style="84" hidden="1" customWidth="1"/>
    <col min="9237" max="9244" width="10.42578125" style="84" customWidth="1"/>
    <col min="9245" max="9245" width="10.7109375" style="84" customWidth="1"/>
    <col min="9246" max="9247" width="10.42578125" style="84" customWidth="1"/>
    <col min="9248" max="9475" width="9.140625" style="84"/>
    <col min="9476" max="9476" width="8.85546875" style="84" customWidth="1"/>
    <col min="9477" max="9477" width="22.7109375" style="84" customWidth="1"/>
    <col min="9478" max="9492" width="0" style="84" hidden="1" customWidth="1"/>
    <col min="9493" max="9500" width="10.42578125" style="84" customWidth="1"/>
    <col min="9501" max="9501" width="10.7109375" style="84" customWidth="1"/>
    <col min="9502" max="9503" width="10.42578125" style="84" customWidth="1"/>
    <col min="9504" max="9731" width="9.140625" style="84"/>
    <col min="9732" max="9732" width="8.85546875" style="84" customWidth="1"/>
    <col min="9733" max="9733" width="22.7109375" style="84" customWidth="1"/>
    <col min="9734" max="9748" width="0" style="84" hidden="1" customWidth="1"/>
    <col min="9749" max="9756" width="10.42578125" style="84" customWidth="1"/>
    <col min="9757" max="9757" width="10.7109375" style="84" customWidth="1"/>
    <col min="9758" max="9759" width="10.42578125" style="84" customWidth="1"/>
    <col min="9760" max="9987" width="9.140625" style="84"/>
    <col min="9988" max="9988" width="8.85546875" style="84" customWidth="1"/>
    <col min="9989" max="9989" width="22.7109375" style="84" customWidth="1"/>
    <col min="9990" max="10004" width="0" style="84" hidden="1" customWidth="1"/>
    <col min="10005" max="10012" width="10.42578125" style="84" customWidth="1"/>
    <col min="10013" max="10013" width="10.7109375" style="84" customWidth="1"/>
    <col min="10014" max="10015" width="10.42578125" style="84" customWidth="1"/>
    <col min="10016" max="10243" width="9.140625" style="84"/>
    <col min="10244" max="10244" width="8.85546875" style="84" customWidth="1"/>
    <col min="10245" max="10245" width="22.7109375" style="84" customWidth="1"/>
    <col min="10246" max="10260" width="0" style="84" hidden="1" customWidth="1"/>
    <col min="10261" max="10268" width="10.42578125" style="84" customWidth="1"/>
    <col min="10269" max="10269" width="10.7109375" style="84" customWidth="1"/>
    <col min="10270" max="10271" width="10.42578125" style="84" customWidth="1"/>
    <col min="10272" max="10499" width="9.140625" style="84"/>
    <col min="10500" max="10500" width="8.85546875" style="84" customWidth="1"/>
    <col min="10501" max="10501" width="22.7109375" style="84" customWidth="1"/>
    <col min="10502" max="10516" width="0" style="84" hidden="1" customWidth="1"/>
    <col min="10517" max="10524" width="10.42578125" style="84" customWidth="1"/>
    <col min="10525" max="10525" width="10.7109375" style="84" customWidth="1"/>
    <col min="10526" max="10527" width="10.42578125" style="84" customWidth="1"/>
    <col min="10528" max="10755" width="9.140625" style="84"/>
    <col min="10756" max="10756" width="8.85546875" style="84" customWidth="1"/>
    <col min="10757" max="10757" width="22.7109375" style="84" customWidth="1"/>
    <col min="10758" max="10772" width="0" style="84" hidden="1" customWidth="1"/>
    <col min="10773" max="10780" width="10.42578125" style="84" customWidth="1"/>
    <col min="10781" max="10781" width="10.7109375" style="84" customWidth="1"/>
    <col min="10782" max="10783" width="10.42578125" style="84" customWidth="1"/>
    <col min="10784" max="11011" width="9.140625" style="84"/>
    <col min="11012" max="11012" width="8.85546875" style="84" customWidth="1"/>
    <col min="11013" max="11013" width="22.7109375" style="84" customWidth="1"/>
    <col min="11014" max="11028" width="0" style="84" hidden="1" customWidth="1"/>
    <col min="11029" max="11036" width="10.42578125" style="84" customWidth="1"/>
    <col min="11037" max="11037" width="10.7109375" style="84" customWidth="1"/>
    <col min="11038" max="11039" width="10.42578125" style="84" customWidth="1"/>
    <col min="11040" max="11267" width="9.140625" style="84"/>
    <col min="11268" max="11268" width="8.85546875" style="84" customWidth="1"/>
    <col min="11269" max="11269" width="22.7109375" style="84" customWidth="1"/>
    <col min="11270" max="11284" width="0" style="84" hidden="1" customWidth="1"/>
    <col min="11285" max="11292" width="10.42578125" style="84" customWidth="1"/>
    <col min="11293" max="11293" width="10.7109375" style="84" customWidth="1"/>
    <col min="11294" max="11295" width="10.42578125" style="84" customWidth="1"/>
    <col min="11296" max="11523" width="9.140625" style="84"/>
    <col min="11524" max="11524" width="8.85546875" style="84" customWidth="1"/>
    <col min="11525" max="11525" width="22.7109375" style="84" customWidth="1"/>
    <col min="11526" max="11540" width="0" style="84" hidden="1" customWidth="1"/>
    <col min="11541" max="11548" width="10.42578125" style="84" customWidth="1"/>
    <col min="11549" max="11549" width="10.7109375" style="84" customWidth="1"/>
    <col min="11550" max="11551" width="10.42578125" style="84" customWidth="1"/>
    <col min="11552" max="11779" width="9.140625" style="84"/>
    <col min="11780" max="11780" width="8.85546875" style="84" customWidth="1"/>
    <col min="11781" max="11781" width="22.7109375" style="84" customWidth="1"/>
    <col min="11782" max="11796" width="0" style="84" hidden="1" customWidth="1"/>
    <col min="11797" max="11804" width="10.42578125" style="84" customWidth="1"/>
    <col min="11805" max="11805" width="10.7109375" style="84" customWidth="1"/>
    <col min="11806" max="11807" width="10.42578125" style="84" customWidth="1"/>
    <col min="11808" max="12035" width="9.140625" style="84"/>
    <col min="12036" max="12036" width="8.85546875" style="84" customWidth="1"/>
    <col min="12037" max="12037" width="22.7109375" style="84" customWidth="1"/>
    <col min="12038" max="12052" width="0" style="84" hidden="1" customWidth="1"/>
    <col min="12053" max="12060" width="10.42578125" style="84" customWidth="1"/>
    <col min="12061" max="12061" width="10.7109375" style="84" customWidth="1"/>
    <col min="12062" max="12063" width="10.42578125" style="84" customWidth="1"/>
    <col min="12064" max="12291" width="9.140625" style="84"/>
    <col min="12292" max="12292" width="8.85546875" style="84" customWidth="1"/>
    <col min="12293" max="12293" width="22.7109375" style="84" customWidth="1"/>
    <col min="12294" max="12308" width="0" style="84" hidden="1" customWidth="1"/>
    <col min="12309" max="12316" width="10.42578125" style="84" customWidth="1"/>
    <col min="12317" max="12317" width="10.7109375" style="84" customWidth="1"/>
    <col min="12318" max="12319" width="10.42578125" style="84" customWidth="1"/>
    <col min="12320" max="12547" width="9.140625" style="84"/>
    <col min="12548" max="12548" width="8.85546875" style="84" customWidth="1"/>
    <col min="12549" max="12549" width="22.7109375" style="84" customWidth="1"/>
    <col min="12550" max="12564" width="0" style="84" hidden="1" customWidth="1"/>
    <col min="12565" max="12572" width="10.42578125" style="84" customWidth="1"/>
    <col min="12573" max="12573" width="10.7109375" style="84" customWidth="1"/>
    <col min="12574" max="12575" width="10.42578125" style="84" customWidth="1"/>
    <col min="12576" max="12803" width="9.140625" style="84"/>
    <col min="12804" max="12804" width="8.85546875" style="84" customWidth="1"/>
    <col min="12805" max="12805" width="22.7109375" style="84" customWidth="1"/>
    <col min="12806" max="12820" width="0" style="84" hidden="1" customWidth="1"/>
    <col min="12821" max="12828" width="10.42578125" style="84" customWidth="1"/>
    <col min="12829" max="12829" width="10.7109375" style="84" customWidth="1"/>
    <col min="12830" max="12831" width="10.42578125" style="84" customWidth="1"/>
    <col min="12832" max="13059" width="9.140625" style="84"/>
    <col min="13060" max="13060" width="8.85546875" style="84" customWidth="1"/>
    <col min="13061" max="13061" width="22.7109375" style="84" customWidth="1"/>
    <col min="13062" max="13076" width="0" style="84" hidden="1" customWidth="1"/>
    <col min="13077" max="13084" width="10.42578125" style="84" customWidth="1"/>
    <col min="13085" max="13085" width="10.7109375" style="84" customWidth="1"/>
    <col min="13086" max="13087" width="10.42578125" style="84" customWidth="1"/>
    <col min="13088" max="13315" width="9.140625" style="84"/>
    <col min="13316" max="13316" width="8.85546875" style="84" customWidth="1"/>
    <col min="13317" max="13317" width="22.7109375" style="84" customWidth="1"/>
    <col min="13318" max="13332" width="0" style="84" hidden="1" customWidth="1"/>
    <col min="13333" max="13340" width="10.42578125" style="84" customWidth="1"/>
    <col min="13341" max="13341" width="10.7109375" style="84" customWidth="1"/>
    <col min="13342" max="13343" width="10.42578125" style="84" customWidth="1"/>
    <col min="13344" max="13571" width="9.140625" style="84"/>
    <col min="13572" max="13572" width="8.85546875" style="84" customWidth="1"/>
    <col min="13573" max="13573" width="22.7109375" style="84" customWidth="1"/>
    <col min="13574" max="13588" width="0" style="84" hidden="1" customWidth="1"/>
    <col min="13589" max="13596" width="10.42578125" style="84" customWidth="1"/>
    <col min="13597" max="13597" width="10.7109375" style="84" customWidth="1"/>
    <col min="13598" max="13599" width="10.42578125" style="84" customWidth="1"/>
    <col min="13600" max="13827" width="9.140625" style="84"/>
    <col min="13828" max="13828" width="8.85546875" style="84" customWidth="1"/>
    <col min="13829" max="13829" width="22.7109375" style="84" customWidth="1"/>
    <col min="13830" max="13844" width="0" style="84" hidden="1" customWidth="1"/>
    <col min="13845" max="13852" width="10.42578125" style="84" customWidth="1"/>
    <col min="13853" max="13853" width="10.7109375" style="84" customWidth="1"/>
    <col min="13854" max="13855" width="10.42578125" style="84" customWidth="1"/>
    <col min="13856" max="14083" width="9.140625" style="84"/>
    <col min="14084" max="14084" width="8.85546875" style="84" customWidth="1"/>
    <col min="14085" max="14085" width="22.7109375" style="84" customWidth="1"/>
    <col min="14086" max="14100" width="0" style="84" hidden="1" customWidth="1"/>
    <col min="14101" max="14108" width="10.42578125" style="84" customWidth="1"/>
    <col min="14109" max="14109" width="10.7109375" style="84" customWidth="1"/>
    <col min="14110" max="14111" width="10.42578125" style="84" customWidth="1"/>
    <col min="14112" max="14339" width="9.140625" style="84"/>
    <col min="14340" max="14340" width="8.85546875" style="84" customWidth="1"/>
    <col min="14341" max="14341" width="22.7109375" style="84" customWidth="1"/>
    <col min="14342" max="14356" width="0" style="84" hidden="1" customWidth="1"/>
    <col min="14357" max="14364" width="10.42578125" style="84" customWidth="1"/>
    <col min="14365" max="14365" width="10.7109375" style="84" customWidth="1"/>
    <col min="14366" max="14367" width="10.42578125" style="84" customWidth="1"/>
    <col min="14368" max="14595" width="9.140625" style="84"/>
    <col min="14596" max="14596" width="8.85546875" style="84" customWidth="1"/>
    <col min="14597" max="14597" width="22.7109375" style="84" customWidth="1"/>
    <col min="14598" max="14612" width="0" style="84" hidden="1" customWidth="1"/>
    <col min="14613" max="14620" width="10.42578125" style="84" customWidth="1"/>
    <col min="14621" max="14621" width="10.7109375" style="84" customWidth="1"/>
    <col min="14622" max="14623" width="10.42578125" style="84" customWidth="1"/>
    <col min="14624" max="14851" width="9.140625" style="84"/>
    <col min="14852" max="14852" width="8.85546875" style="84" customWidth="1"/>
    <col min="14853" max="14853" width="22.7109375" style="84" customWidth="1"/>
    <col min="14854" max="14868" width="0" style="84" hidden="1" customWidth="1"/>
    <col min="14869" max="14876" width="10.42578125" style="84" customWidth="1"/>
    <col min="14877" max="14877" width="10.7109375" style="84" customWidth="1"/>
    <col min="14878" max="14879" width="10.42578125" style="84" customWidth="1"/>
    <col min="14880" max="15107" width="9.140625" style="84"/>
    <col min="15108" max="15108" width="8.85546875" style="84" customWidth="1"/>
    <col min="15109" max="15109" width="22.7109375" style="84" customWidth="1"/>
    <col min="15110" max="15124" width="0" style="84" hidden="1" customWidth="1"/>
    <col min="15125" max="15132" width="10.42578125" style="84" customWidth="1"/>
    <col min="15133" max="15133" width="10.7109375" style="84" customWidth="1"/>
    <col min="15134" max="15135" width="10.42578125" style="84" customWidth="1"/>
    <col min="15136" max="15363" width="9.140625" style="84"/>
    <col min="15364" max="15364" width="8.85546875" style="84" customWidth="1"/>
    <col min="15365" max="15365" width="22.7109375" style="84" customWidth="1"/>
    <col min="15366" max="15380" width="0" style="84" hidden="1" customWidth="1"/>
    <col min="15381" max="15388" width="10.42578125" style="84" customWidth="1"/>
    <col min="15389" max="15389" width="10.7109375" style="84" customWidth="1"/>
    <col min="15390" max="15391" width="10.42578125" style="84" customWidth="1"/>
    <col min="15392" max="15619" width="9.140625" style="84"/>
    <col min="15620" max="15620" width="8.85546875" style="84" customWidth="1"/>
    <col min="15621" max="15621" width="22.7109375" style="84" customWidth="1"/>
    <col min="15622" max="15636" width="0" style="84" hidden="1" customWidth="1"/>
    <col min="15637" max="15644" width="10.42578125" style="84" customWidth="1"/>
    <col min="15645" max="15645" width="10.7109375" style="84" customWidth="1"/>
    <col min="15646" max="15647" width="10.42578125" style="84" customWidth="1"/>
    <col min="15648" max="15875" width="9.140625" style="84"/>
    <col min="15876" max="15876" width="8.85546875" style="84" customWidth="1"/>
    <col min="15877" max="15877" width="22.7109375" style="84" customWidth="1"/>
    <col min="15878" max="15892" width="0" style="84" hidden="1" customWidth="1"/>
    <col min="15893" max="15900" width="10.42578125" style="84" customWidth="1"/>
    <col min="15901" max="15901" width="10.7109375" style="84" customWidth="1"/>
    <col min="15902" max="15903" width="10.42578125" style="84" customWidth="1"/>
    <col min="15904" max="16131" width="9.140625" style="84"/>
    <col min="16132" max="16132" width="8.85546875" style="84" customWidth="1"/>
    <col min="16133" max="16133" width="22.7109375" style="84" customWidth="1"/>
    <col min="16134" max="16148" width="0" style="84" hidden="1" customWidth="1"/>
    <col min="16149" max="16156" width="10.42578125" style="84" customWidth="1"/>
    <col min="16157" max="16157" width="10.7109375" style="84" customWidth="1"/>
    <col min="16158" max="16159" width="10.42578125" style="84" customWidth="1"/>
    <col min="16160" max="16384" width="9.140625" style="84"/>
  </cols>
  <sheetData>
    <row r="1" spans="1:36" s="69" customFormat="1" ht="23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G1" s="70" t="s">
        <v>595</v>
      </c>
      <c r="AH1" s="70"/>
      <c r="AI1" s="70"/>
    </row>
    <row r="2" spans="1:36" s="73" customFormat="1" ht="9.75" customHeight="1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36" s="73" customFormat="1" ht="18" customHeight="1" x14ac:dyDescent="0.3">
      <c r="A3" s="74" t="s">
        <v>596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</row>
    <row r="4" spans="1:36" s="73" customFormat="1" ht="5.25" customHeigh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</row>
    <row r="5" spans="1:36" s="73" customFormat="1" ht="18" customHeight="1" x14ac:dyDescent="0.3">
      <c r="A5" s="74" t="s">
        <v>597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</row>
    <row r="6" spans="1:36" s="73" customFormat="1" ht="28.5" customHeight="1" x14ac:dyDescent="0.3">
      <c r="A6" s="75" t="s">
        <v>598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6" s="73" customFormat="1" ht="21.75" customHeight="1" x14ac:dyDescent="0.3">
      <c r="A7" s="76" t="s">
        <v>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7"/>
      <c r="U7" s="77"/>
      <c r="V7" s="77"/>
      <c r="W7" s="77"/>
      <c r="X7" s="77"/>
      <c r="Y7" s="77"/>
      <c r="Z7" s="77"/>
      <c r="AA7" s="78"/>
      <c r="AB7" s="78"/>
      <c r="AC7" s="78"/>
      <c r="AD7" s="78"/>
      <c r="AE7" s="78"/>
      <c r="AF7" s="78"/>
      <c r="AG7" s="78"/>
      <c r="AH7" s="78"/>
      <c r="AI7" s="78"/>
      <c r="AJ7" s="78"/>
    </row>
    <row r="8" spans="1:36" s="73" customFormat="1" ht="9.7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36" ht="25.5" customHeight="1" x14ac:dyDescent="0.2">
      <c r="A9" s="79" t="s">
        <v>5</v>
      </c>
      <c r="B9" s="80" t="s">
        <v>599</v>
      </c>
      <c r="C9" s="81">
        <v>1991</v>
      </c>
      <c r="D9" s="81">
        <v>1992</v>
      </c>
      <c r="E9" s="81">
        <v>1993</v>
      </c>
      <c r="F9" s="81">
        <v>1994</v>
      </c>
      <c r="G9" s="81">
        <v>1995</v>
      </c>
      <c r="H9" s="81">
        <v>1996</v>
      </c>
      <c r="I9" s="81">
        <v>1998</v>
      </c>
      <c r="J9" s="81">
        <v>2000</v>
      </c>
      <c r="K9" s="81">
        <v>2001</v>
      </c>
      <c r="L9" s="81">
        <v>2002</v>
      </c>
      <c r="M9" s="81">
        <v>2003</v>
      </c>
      <c r="N9" s="81">
        <v>2004</v>
      </c>
      <c r="O9" s="81">
        <v>2005</v>
      </c>
      <c r="P9" s="81">
        <v>2006</v>
      </c>
      <c r="Q9" s="81">
        <v>2007</v>
      </c>
      <c r="R9" s="81">
        <v>2008</v>
      </c>
      <c r="S9" s="81">
        <v>2009</v>
      </c>
      <c r="T9" s="81" t="s">
        <v>600</v>
      </c>
      <c r="U9" s="81" t="s">
        <v>601</v>
      </c>
      <c r="V9" s="81" t="s">
        <v>602</v>
      </c>
      <c r="W9" s="81" t="s">
        <v>603</v>
      </c>
      <c r="X9" s="81" t="s">
        <v>604</v>
      </c>
      <c r="Y9" s="81" t="s">
        <v>605</v>
      </c>
      <c r="Z9" s="82" t="s">
        <v>606</v>
      </c>
      <c r="AA9" s="82" t="s">
        <v>607</v>
      </c>
      <c r="AB9" s="82" t="s">
        <v>608</v>
      </c>
      <c r="AC9" s="82" t="s">
        <v>609</v>
      </c>
      <c r="AD9" s="82" t="s">
        <v>610</v>
      </c>
      <c r="AE9" s="82" t="s">
        <v>611</v>
      </c>
      <c r="AF9" s="83" t="s">
        <v>612</v>
      </c>
      <c r="AG9" s="82" t="s">
        <v>613</v>
      </c>
      <c r="AH9" s="83" t="s">
        <v>614</v>
      </c>
      <c r="AI9" s="83" t="s">
        <v>615</v>
      </c>
      <c r="AJ9" s="83"/>
    </row>
    <row r="10" spans="1:36" s="89" customFormat="1" ht="15" customHeight="1" x14ac:dyDescent="0.2">
      <c r="A10" s="85">
        <v>1</v>
      </c>
      <c r="B10" s="86">
        <v>2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>
        <v>3</v>
      </c>
      <c r="U10" s="86">
        <v>4</v>
      </c>
      <c r="V10" s="86">
        <v>5</v>
      </c>
      <c r="W10" s="86">
        <v>6</v>
      </c>
      <c r="X10" s="86">
        <v>7</v>
      </c>
      <c r="Y10" s="86">
        <v>8</v>
      </c>
      <c r="Z10" s="87">
        <v>9</v>
      </c>
      <c r="AA10" s="87">
        <v>10</v>
      </c>
      <c r="AB10" s="87">
        <v>11</v>
      </c>
      <c r="AC10" s="87">
        <v>12</v>
      </c>
      <c r="AD10" s="87">
        <v>13</v>
      </c>
      <c r="AE10" s="87">
        <v>14</v>
      </c>
      <c r="AF10" s="88">
        <v>15</v>
      </c>
      <c r="AG10" s="87">
        <v>16</v>
      </c>
      <c r="AH10" s="88">
        <v>17</v>
      </c>
      <c r="AI10" s="88">
        <v>18</v>
      </c>
      <c r="AJ10" s="88"/>
    </row>
    <row r="11" spans="1:36" ht="21.75" customHeight="1" x14ac:dyDescent="0.2">
      <c r="A11" s="81">
        <v>2</v>
      </c>
      <c r="B11" s="90" t="s">
        <v>12</v>
      </c>
      <c r="C11" s="91">
        <v>2850</v>
      </c>
      <c r="D11" s="91">
        <v>2200</v>
      </c>
      <c r="E11" s="91">
        <v>1550</v>
      </c>
      <c r="F11" s="91">
        <v>1340</v>
      </c>
      <c r="G11" s="91">
        <v>1050</v>
      </c>
      <c r="H11" s="91"/>
      <c r="I11" s="91"/>
      <c r="J11" s="91">
        <v>230</v>
      </c>
      <c r="K11" s="91">
        <v>350</v>
      </c>
      <c r="L11" s="91">
        <v>200</v>
      </c>
      <c r="M11" s="91">
        <v>500</v>
      </c>
      <c r="N11" s="91">
        <v>500</v>
      </c>
      <c r="O11" s="91">
        <v>900</v>
      </c>
      <c r="P11" s="91">
        <v>1000</v>
      </c>
      <c r="Q11" s="91">
        <v>1600</v>
      </c>
      <c r="R11" s="91">
        <v>1500</v>
      </c>
      <c r="S11" s="91">
        <v>600</v>
      </c>
      <c r="T11" s="91">
        <v>1020</v>
      </c>
      <c r="U11" s="91">
        <v>1500</v>
      </c>
      <c r="V11" s="91">
        <v>1400</v>
      </c>
      <c r="W11" s="91">
        <v>1680</v>
      </c>
      <c r="X11" s="91">
        <v>548</v>
      </c>
      <c r="Y11" s="91">
        <v>745</v>
      </c>
      <c r="Z11" s="92">
        <f>[2]Кабан!$AD$9</f>
        <v>1033</v>
      </c>
      <c r="AA11" s="92">
        <v>824</v>
      </c>
      <c r="AB11" s="92">
        <v>1281</v>
      </c>
      <c r="AC11" s="92">
        <v>1361</v>
      </c>
      <c r="AD11" s="92">
        <v>1597</v>
      </c>
      <c r="AE11" s="92">
        <v>1835</v>
      </c>
      <c r="AF11" s="93">
        <v>2043</v>
      </c>
      <c r="AG11" s="92">
        <v>700</v>
      </c>
      <c r="AH11" s="93">
        <f>'[3]1.1. (ЧМ)'!D9</f>
        <v>922</v>
      </c>
      <c r="AI11" s="93">
        <f>'[1]СВОДНАЯ звери'!F535</f>
        <v>1026</v>
      </c>
      <c r="AJ11" s="93">
        <f>AI11*100/AH11-100</f>
        <v>11.279826464208242</v>
      </c>
    </row>
    <row r="12" spans="1:36" ht="21.75" customHeight="1" x14ac:dyDescent="0.2">
      <c r="A12" s="81">
        <v>3</v>
      </c>
      <c r="B12" s="90" t="s">
        <v>14</v>
      </c>
      <c r="C12" s="91" t="s">
        <v>616</v>
      </c>
      <c r="D12" s="91" t="s">
        <v>616</v>
      </c>
      <c r="E12" s="91" t="s">
        <v>616</v>
      </c>
      <c r="F12" s="91" t="s">
        <v>616</v>
      </c>
      <c r="G12" s="91" t="s">
        <v>616</v>
      </c>
      <c r="H12" s="91"/>
      <c r="I12" s="91"/>
      <c r="J12" s="91">
        <v>10000</v>
      </c>
      <c r="K12" s="91">
        <v>10000</v>
      </c>
      <c r="L12" s="91">
        <v>13900</v>
      </c>
      <c r="M12" s="91">
        <v>13200</v>
      </c>
      <c r="N12" s="91">
        <v>13200</v>
      </c>
      <c r="O12" s="91">
        <v>13000</v>
      </c>
      <c r="P12" s="91">
        <v>14000</v>
      </c>
      <c r="Q12" s="91">
        <v>13300</v>
      </c>
      <c r="R12" s="91">
        <v>8600</v>
      </c>
      <c r="S12" s="91">
        <v>11300</v>
      </c>
      <c r="T12" s="91">
        <v>15800</v>
      </c>
      <c r="U12" s="91">
        <v>15900</v>
      </c>
      <c r="V12" s="91">
        <v>20250</v>
      </c>
      <c r="W12" s="91">
        <v>27300</v>
      </c>
      <c r="X12" s="91">
        <v>20656</v>
      </c>
      <c r="Y12" s="91">
        <v>19282</v>
      </c>
      <c r="Z12" s="92">
        <v>23646</v>
      </c>
      <c r="AA12" s="92">
        <v>25613</v>
      </c>
      <c r="AB12" s="92">
        <v>31843</v>
      </c>
      <c r="AC12" s="92">
        <v>30825</v>
      </c>
      <c r="AD12" s="92">
        <v>33715</v>
      </c>
      <c r="AE12" s="92">
        <v>36173</v>
      </c>
      <c r="AF12" s="93">
        <v>44563</v>
      </c>
      <c r="AG12" s="92">
        <v>53964</v>
      </c>
      <c r="AH12" s="93">
        <f>'[3]1.1. (ЧМ)'!E9</f>
        <v>52900</v>
      </c>
      <c r="AI12" s="93">
        <f>'[1]СВОДНАЯ звери'!H535</f>
        <v>53327</v>
      </c>
      <c r="AJ12" s="93">
        <f t="shared" ref="AJ12:AJ44" si="0">AI12*100/AH12-100</f>
        <v>0.80718336483931807</v>
      </c>
    </row>
    <row r="13" spans="1:36" ht="38.25" customHeight="1" x14ac:dyDescent="0.2">
      <c r="A13" s="81">
        <v>4</v>
      </c>
      <c r="B13" s="90" t="s">
        <v>15</v>
      </c>
      <c r="C13" s="91">
        <v>595000</v>
      </c>
      <c r="D13" s="91">
        <v>595000</v>
      </c>
      <c r="E13" s="91">
        <v>550000</v>
      </c>
      <c r="F13" s="91">
        <v>550000</v>
      </c>
      <c r="G13" s="91">
        <v>550000</v>
      </c>
      <c r="H13" s="91"/>
      <c r="I13" s="91"/>
      <c r="J13" s="91" t="s">
        <v>617</v>
      </c>
      <c r="K13" s="91">
        <v>707900</v>
      </c>
      <c r="L13" s="91">
        <v>703900</v>
      </c>
      <c r="M13" s="91">
        <v>713900</v>
      </c>
      <c r="N13" s="91">
        <v>709400</v>
      </c>
      <c r="O13" s="91">
        <v>489500</v>
      </c>
      <c r="P13" s="91">
        <v>489500</v>
      </c>
      <c r="Q13" s="91">
        <v>489500</v>
      </c>
      <c r="R13" s="91">
        <v>545000</v>
      </c>
      <c r="S13" s="91">
        <v>609000</v>
      </c>
      <c r="T13" s="91">
        <f>65187+12512</f>
        <v>77699</v>
      </c>
      <c r="U13" s="91">
        <f>66632+36441</f>
        <v>103073</v>
      </c>
      <c r="V13" s="91" t="s">
        <v>616</v>
      </c>
      <c r="W13" s="91">
        <v>44100</v>
      </c>
      <c r="X13" s="91">
        <v>43000</v>
      </c>
      <c r="Y13" s="91">
        <f>522804-Y14</f>
        <v>105222</v>
      </c>
      <c r="Z13" s="92">
        <f>108950</f>
        <v>108950</v>
      </c>
      <c r="AA13" s="92">
        <f>537367-AA14</f>
        <v>119785</v>
      </c>
      <c r="AB13" s="92">
        <f>549171-AB14</f>
        <v>131589</v>
      </c>
      <c r="AC13" s="92">
        <v>89380</v>
      </c>
      <c r="AD13" s="92">
        <v>88979</v>
      </c>
      <c r="AE13" s="92">
        <v>80234</v>
      </c>
      <c r="AF13" s="93">
        <v>81053</v>
      </c>
      <c r="AG13" s="92">
        <v>78809</v>
      </c>
      <c r="AH13" s="93">
        <f>'[3]1.1. (ЧМ)'!F9</f>
        <v>70682</v>
      </c>
      <c r="AI13" s="93">
        <f>'[1]СВОДНАЯ звери'!I535</f>
        <v>58936</v>
      </c>
      <c r="AJ13" s="93">
        <f t="shared" si="0"/>
        <v>-16.618092300727199</v>
      </c>
    </row>
    <row r="14" spans="1:36" ht="38.25" customHeight="1" x14ac:dyDescent="0.2">
      <c r="A14" s="81">
        <v>5</v>
      </c>
      <c r="B14" s="90" t="s">
        <v>16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>
        <v>40000</v>
      </c>
      <c r="S14" s="91">
        <v>48500</v>
      </c>
      <c r="T14" s="91">
        <v>485900</v>
      </c>
      <c r="U14" s="91">
        <v>564000</v>
      </c>
      <c r="V14" s="91">
        <v>564000</v>
      </c>
      <c r="W14" s="91">
        <v>564000</v>
      </c>
      <c r="X14" s="91">
        <v>564000</v>
      </c>
      <c r="Y14" s="91">
        <v>417582</v>
      </c>
      <c r="Z14" s="91">
        <v>417582</v>
      </c>
      <c r="AA14" s="91">
        <v>417582</v>
      </c>
      <c r="AB14" s="91">
        <v>417582</v>
      </c>
      <c r="AC14" s="91">
        <v>417582</v>
      </c>
      <c r="AD14" s="91">
        <v>417582</v>
      </c>
      <c r="AE14" s="91">
        <v>417582</v>
      </c>
      <c r="AF14" s="94">
        <v>250000</v>
      </c>
      <c r="AG14" s="92">
        <v>250000</v>
      </c>
      <c r="AH14" s="93">
        <v>250000</v>
      </c>
      <c r="AI14" s="93">
        <v>127225</v>
      </c>
      <c r="AJ14" s="93">
        <f t="shared" si="0"/>
        <v>-49.11</v>
      </c>
    </row>
    <row r="15" spans="1:36" ht="21.75" customHeight="1" x14ac:dyDescent="0.2">
      <c r="A15" s="81">
        <v>6</v>
      </c>
      <c r="B15" s="90" t="s">
        <v>17</v>
      </c>
      <c r="C15" s="91">
        <v>51000</v>
      </c>
      <c r="D15" s="91">
        <v>58000</v>
      </c>
      <c r="E15" s="91">
        <v>80000</v>
      </c>
      <c r="F15" s="91">
        <v>56000</v>
      </c>
      <c r="G15" s="91">
        <v>33000</v>
      </c>
      <c r="H15" s="91"/>
      <c r="I15" s="91"/>
      <c r="J15" s="91">
        <v>26100</v>
      </c>
      <c r="K15" s="91">
        <v>21300</v>
      </c>
      <c r="L15" s="91">
        <v>23000</v>
      </c>
      <c r="M15" s="91">
        <v>24400</v>
      </c>
      <c r="N15" s="91">
        <v>24500</v>
      </c>
      <c r="O15" s="91">
        <v>21300</v>
      </c>
      <c r="P15" s="91">
        <v>24100</v>
      </c>
      <c r="Q15" s="91">
        <v>24400</v>
      </c>
      <c r="R15" s="91">
        <v>25600</v>
      </c>
      <c r="S15" s="91">
        <v>21400</v>
      </c>
      <c r="T15" s="91">
        <v>25800</v>
      </c>
      <c r="U15" s="91">
        <v>25800</v>
      </c>
      <c r="V15" s="91">
        <v>27200</v>
      </c>
      <c r="W15" s="91">
        <v>35200</v>
      </c>
      <c r="X15" s="91">
        <v>31935</v>
      </c>
      <c r="Y15" s="91">
        <v>24177</v>
      </c>
      <c r="Z15" s="92">
        <v>33453</v>
      </c>
      <c r="AA15" s="92">
        <v>36064</v>
      </c>
      <c r="AB15" s="92">
        <v>40589</v>
      </c>
      <c r="AC15" s="92">
        <v>46128</v>
      </c>
      <c r="AD15" s="92">
        <v>50594</v>
      </c>
      <c r="AE15" s="92">
        <v>62883</v>
      </c>
      <c r="AF15" s="93">
        <v>60720</v>
      </c>
      <c r="AG15" s="92">
        <v>63402</v>
      </c>
      <c r="AH15" s="93">
        <f>'[3]1.1. (ЧМ)'!H9</f>
        <v>63472</v>
      </c>
      <c r="AI15" s="93">
        <f>'[1]СВОДНАЯ звери'!K535</f>
        <v>72064</v>
      </c>
      <c r="AJ15" s="93">
        <f t="shared" si="0"/>
        <v>13.536677590118472</v>
      </c>
    </row>
    <row r="16" spans="1:36" ht="21.75" customHeight="1" x14ac:dyDescent="0.2">
      <c r="A16" s="81">
        <v>7</v>
      </c>
      <c r="B16" s="90" t="s">
        <v>18</v>
      </c>
      <c r="C16" s="91">
        <v>65000</v>
      </c>
      <c r="D16" s="91">
        <v>65000</v>
      </c>
      <c r="E16" s="91">
        <v>65000</v>
      </c>
      <c r="F16" s="91">
        <v>61600</v>
      </c>
      <c r="G16" s="91">
        <v>63800</v>
      </c>
      <c r="H16" s="91"/>
      <c r="I16" s="91"/>
      <c r="J16" s="91" t="s">
        <v>618</v>
      </c>
      <c r="K16" s="91">
        <v>80500</v>
      </c>
      <c r="L16" s="91">
        <v>88000</v>
      </c>
      <c r="M16" s="91">
        <v>75000</v>
      </c>
      <c r="N16" s="91">
        <v>69000</v>
      </c>
      <c r="O16" s="91">
        <v>56400</v>
      </c>
      <c r="P16" s="91">
        <v>59900</v>
      </c>
      <c r="Q16" s="91">
        <v>60700</v>
      </c>
      <c r="R16" s="91">
        <v>61800</v>
      </c>
      <c r="S16" s="91">
        <v>65400</v>
      </c>
      <c r="T16" s="91">
        <v>69500</v>
      </c>
      <c r="U16" s="91">
        <v>63700</v>
      </c>
      <c r="V16" s="91">
        <v>49800</v>
      </c>
      <c r="W16" s="91">
        <v>66900</v>
      </c>
      <c r="X16" s="91">
        <v>78358</v>
      </c>
      <c r="Y16" s="91">
        <v>65778</v>
      </c>
      <c r="Z16" s="92">
        <v>73658</v>
      </c>
      <c r="AA16" s="92">
        <v>75935</v>
      </c>
      <c r="AB16" s="92">
        <v>79810.822840000008</v>
      </c>
      <c r="AC16" s="92">
        <v>72078</v>
      </c>
      <c r="AD16" s="92">
        <v>85293</v>
      </c>
      <c r="AE16" s="92">
        <v>91166</v>
      </c>
      <c r="AF16" s="93">
        <v>88103</v>
      </c>
      <c r="AG16" s="92">
        <v>91986</v>
      </c>
      <c r="AH16" s="93">
        <f>'[3]1.1. (ЧМ)'!I9</f>
        <v>88454</v>
      </c>
      <c r="AI16" s="93">
        <f>'[1]СВОДНАЯ звери'!L535</f>
        <v>86949</v>
      </c>
      <c r="AJ16" s="93">
        <f t="shared" si="0"/>
        <v>-1.7014493409003535</v>
      </c>
    </row>
    <row r="17" spans="1:36" ht="34.5" customHeight="1" x14ac:dyDescent="0.2">
      <c r="A17" s="81">
        <v>8</v>
      </c>
      <c r="B17" s="90" t="s">
        <v>619</v>
      </c>
      <c r="C17" s="91">
        <v>9000</v>
      </c>
      <c r="D17" s="91">
        <v>9100</v>
      </c>
      <c r="E17" s="91">
        <v>10000</v>
      </c>
      <c r="F17" s="91">
        <v>7600</v>
      </c>
      <c r="G17" s="91">
        <v>7300</v>
      </c>
      <c r="H17" s="91"/>
      <c r="I17" s="91"/>
      <c r="J17" s="91">
        <v>6600</v>
      </c>
      <c r="K17" s="91">
        <v>6100</v>
      </c>
      <c r="L17" s="91">
        <v>6500</v>
      </c>
      <c r="M17" s="91">
        <v>6200</v>
      </c>
      <c r="N17" s="91">
        <v>6800</v>
      </c>
      <c r="O17" s="91">
        <v>6400</v>
      </c>
      <c r="P17" s="91">
        <v>6900</v>
      </c>
      <c r="Q17" s="91">
        <v>6600</v>
      </c>
      <c r="R17" s="91">
        <v>7800</v>
      </c>
      <c r="S17" s="91">
        <v>8200</v>
      </c>
      <c r="T17" s="91">
        <v>10100</v>
      </c>
      <c r="U17" s="91">
        <v>10350</v>
      </c>
      <c r="V17" s="91">
        <v>10900</v>
      </c>
      <c r="W17" s="91">
        <v>11950</v>
      </c>
      <c r="X17" s="91">
        <v>11582</v>
      </c>
      <c r="Y17" s="91">
        <v>10575</v>
      </c>
      <c r="Z17" s="92">
        <v>11902</v>
      </c>
      <c r="AA17" s="92">
        <v>13047</v>
      </c>
      <c r="AB17" s="92">
        <v>17528</v>
      </c>
      <c r="AC17" s="92">
        <v>18305</v>
      </c>
      <c r="AD17" s="92">
        <v>20694</v>
      </c>
      <c r="AE17" s="92">
        <v>23437</v>
      </c>
      <c r="AF17" s="93">
        <v>24895</v>
      </c>
      <c r="AG17" s="92">
        <v>26397</v>
      </c>
      <c r="AH17" s="93">
        <f>'[3]1.1. (ЧМ)'!J9</f>
        <v>26368</v>
      </c>
      <c r="AI17" s="93">
        <f>'[1]СВОДНАЯ звери'!M535</f>
        <v>27245</v>
      </c>
      <c r="AJ17" s="93">
        <f t="shared" si="0"/>
        <v>3.3260012135922352</v>
      </c>
    </row>
    <row r="18" spans="1:36" ht="21.75" customHeight="1" x14ac:dyDescent="0.2">
      <c r="A18" s="81">
        <v>9</v>
      </c>
      <c r="B18" s="90" t="s">
        <v>20</v>
      </c>
      <c r="C18" s="91" t="s">
        <v>616</v>
      </c>
      <c r="D18" s="91" t="s">
        <v>616</v>
      </c>
      <c r="E18" s="91" t="s">
        <v>616</v>
      </c>
      <c r="F18" s="91" t="s">
        <v>616</v>
      </c>
      <c r="G18" s="91" t="s">
        <v>616</v>
      </c>
      <c r="H18" s="91"/>
      <c r="I18" s="91"/>
      <c r="J18" s="91" t="s">
        <v>616</v>
      </c>
      <c r="K18" s="91" t="s">
        <v>616</v>
      </c>
      <c r="L18" s="91" t="s">
        <v>616</v>
      </c>
      <c r="M18" s="91" t="s">
        <v>616</v>
      </c>
      <c r="N18" s="91" t="s">
        <v>616</v>
      </c>
      <c r="O18" s="91" t="s">
        <v>616</v>
      </c>
      <c r="P18" s="91" t="s">
        <v>616</v>
      </c>
      <c r="Q18" s="91" t="s">
        <v>616</v>
      </c>
      <c r="R18" s="91" t="s">
        <v>616</v>
      </c>
      <c r="S18" s="91">
        <v>8200</v>
      </c>
      <c r="T18" s="91">
        <v>9500</v>
      </c>
      <c r="U18" s="91">
        <v>9500</v>
      </c>
      <c r="V18" s="91">
        <v>7200</v>
      </c>
      <c r="W18" s="91">
        <v>7200</v>
      </c>
      <c r="X18" s="91">
        <v>7200</v>
      </c>
      <c r="Y18" s="91">
        <v>7200</v>
      </c>
      <c r="Z18" s="92">
        <v>9000</v>
      </c>
      <c r="AA18" s="92">
        <v>9000</v>
      </c>
      <c r="AB18" s="92">
        <v>9000</v>
      </c>
      <c r="AC18" s="92">
        <v>9000</v>
      </c>
      <c r="AD18" s="92">
        <v>9000</v>
      </c>
      <c r="AE18" s="92">
        <v>7000</v>
      </c>
      <c r="AF18" s="93">
        <v>7000</v>
      </c>
      <c r="AG18" s="92">
        <v>7000</v>
      </c>
      <c r="AH18" s="93">
        <v>7000</v>
      </c>
      <c r="AI18" s="93">
        <v>4600</v>
      </c>
      <c r="AJ18" s="93">
        <f t="shared" si="0"/>
        <v>-34.285714285714292</v>
      </c>
    </row>
    <row r="19" spans="1:36" ht="21.75" customHeight="1" x14ac:dyDescent="0.2">
      <c r="A19" s="81">
        <v>10</v>
      </c>
      <c r="B19" s="90" t="s">
        <v>21</v>
      </c>
      <c r="C19" s="91" t="s">
        <v>616</v>
      </c>
      <c r="D19" s="91" t="s">
        <v>616</v>
      </c>
      <c r="E19" s="91" t="s">
        <v>616</v>
      </c>
      <c r="F19" s="91" t="s">
        <v>616</v>
      </c>
      <c r="G19" s="91" t="s">
        <v>616</v>
      </c>
      <c r="H19" s="91"/>
      <c r="I19" s="91"/>
      <c r="J19" s="91">
        <v>510</v>
      </c>
      <c r="K19" s="91">
        <v>600</v>
      </c>
      <c r="L19" s="91">
        <v>600</v>
      </c>
      <c r="M19" s="91">
        <v>700</v>
      </c>
      <c r="N19" s="91">
        <v>700</v>
      </c>
      <c r="O19" s="91">
        <v>700</v>
      </c>
      <c r="P19" s="91">
        <v>800</v>
      </c>
      <c r="Q19" s="91">
        <v>1000</v>
      </c>
      <c r="R19" s="91">
        <v>1000</v>
      </c>
      <c r="S19" s="91">
        <v>1600</v>
      </c>
      <c r="T19" s="91">
        <v>1000</v>
      </c>
      <c r="U19" s="91">
        <v>1000</v>
      </c>
      <c r="V19" s="91">
        <v>1150</v>
      </c>
      <c r="W19" s="91">
        <v>1000</v>
      </c>
      <c r="X19" s="91">
        <v>1100</v>
      </c>
      <c r="Y19" s="91">
        <v>1133</v>
      </c>
      <c r="Z19" s="92">
        <v>1078</v>
      </c>
      <c r="AA19" s="92">
        <v>1087</v>
      </c>
      <c r="AB19" s="92">
        <v>1161</v>
      </c>
      <c r="AC19" s="92">
        <v>1385</v>
      </c>
      <c r="AD19" s="92">
        <v>1386</v>
      </c>
      <c r="AE19" s="92">
        <v>1350</v>
      </c>
      <c r="AF19" s="93">
        <v>1474</v>
      </c>
      <c r="AG19" s="92">
        <v>1389</v>
      </c>
      <c r="AH19" s="93">
        <v>1389</v>
      </c>
      <c r="AI19" s="93">
        <v>1389</v>
      </c>
      <c r="AJ19" s="93">
        <f t="shared" si="0"/>
        <v>0</v>
      </c>
    </row>
    <row r="20" spans="1:36" ht="21.75" customHeight="1" x14ac:dyDescent="0.2">
      <c r="A20" s="81">
        <v>11</v>
      </c>
      <c r="B20" s="90" t="s">
        <v>620</v>
      </c>
      <c r="C20" s="91">
        <v>10000</v>
      </c>
      <c r="D20" s="91">
        <v>10000</v>
      </c>
      <c r="E20" s="91">
        <v>11000</v>
      </c>
      <c r="F20" s="91">
        <v>10000</v>
      </c>
      <c r="G20" s="91">
        <v>8500</v>
      </c>
      <c r="H20" s="91"/>
      <c r="I20" s="91"/>
      <c r="J20" s="91"/>
      <c r="K20" s="91" t="s">
        <v>621</v>
      </c>
      <c r="L20" s="91">
        <v>8700</v>
      </c>
      <c r="M20" s="91">
        <v>8700</v>
      </c>
      <c r="N20" s="91">
        <v>8500</v>
      </c>
      <c r="O20" s="91">
        <v>8600</v>
      </c>
      <c r="P20" s="91">
        <v>9000</v>
      </c>
      <c r="Q20" s="91">
        <v>9100</v>
      </c>
      <c r="R20" s="91">
        <v>9000</v>
      </c>
      <c r="S20" s="91">
        <v>9000</v>
      </c>
      <c r="T20" s="91">
        <v>9000</v>
      </c>
      <c r="U20" s="91">
        <v>10600</v>
      </c>
      <c r="V20" s="91">
        <v>14900</v>
      </c>
      <c r="W20" s="91">
        <v>19403</v>
      </c>
      <c r="X20" s="91">
        <v>20475</v>
      </c>
      <c r="Y20" s="91">
        <v>23620</v>
      </c>
      <c r="Z20" s="92">
        <v>25011</v>
      </c>
      <c r="AA20" s="92">
        <v>26958</v>
      </c>
      <c r="AB20" s="92">
        <v>27512.737045000002</v>
      </c>
      <c r="AC20" s="92">
        <v>27311</v>
      </c>
      <c r="AD20" s="92">
        <v>30851</v>
      </c>
      <c r="AE20" s="92">
        <v>32310.9074</v>
      </c>
      <c r="AF20" s="93">
        <v>29870</v>
      </c>
      <c r="AG20" s="92">
        <v>27300</v>
      </c>
      <c r="AH20" s="93">
        <f>'[3]1.1. (ЧМ) продолжение'!D10</f>
        <v>25864</v>
      </c>
      <c r="AI20" s="93">
        <v>25391</v>
      </c>
      <c r="AJ20" s="93">
        <f t="shared" si="0"/>
        <v>-1.8287967831735301</v>
      </c>
    </row>
    <row r="21" spans="1:36" ht="21.75" customHeight="1" x14ac:dyDescent="0.2">
      <c r="A21" s="81">
        <v>12</v>
      </c>
      <c r="B21" s="90" t="s">
        <v>22</v>
      </c>
      <c r="C21" s="91" t="s">
        <v>622</v>
      </c>
      <c r="D21" s="91" t="s">
        <v>623</v>
      </c>
      <c r="E21" s="91" t="s">
        <v>624</v>
      </c>
      <c r="F21" s="91">
        <v>2550</v>
      </c>
      <c r="G21" s="91">
        <v>6700</v>
      </c>
      <c r="H21" s="91"/>
      <c r="I21" s="91"/>
      <c r="J21" s="91" t="s">
        <v>625</v>
      </c>
      <c r="K21" s="91">
        <v>6300</v>
      </c>
      <c r="L21" s="91">
        <v>6200</v>
      </c>
      <c r="M21" s="91">
        <v>6000</v>
      </c>
      <c r="N21" s="91">
        <v>6000</v>
      </c>
      <c r="O21" s="91">
        <v>5900</v>
      </c>
      <c r="P21" s="91">
        <v>6100</v>
      </c>
      <c r="Q21" s="91">
        <v>6100</v>
      </c>
      <c r="R21" s="91">
        <v>3400</v>
      </c>
      <c r="S21" s="91">
        <v>6200</v>
      </c>
      <c r="T21" s="91">
        <v>2700</v>
      </c>
      <c r="U21" s="91">
        <v>4500</v>
      </c>
      <c r="V21" s="91">
        <v>6750</v>
      </c>
      <c r="W21" s="91">
        <v>4400</v>
      </c>
      <c r="X21" s="91">
        <v>4846</v>
      </c>
      <c r="Y21" s="91">
        <v>5758</v>
      </c>
      <c r="Z21" s="92">
        <f>[2]Волк!$AD$9</f>
        <v>5877.1670371710698</v>
      </c>
      <c r="AA21" s="92">
        <v>6423.0254399999976</v>
      </c>
      <c r="AB21" s="92">
        <v>10172</v>
      </c>
      <c r="AC21" s="92">
        <v>7379</v>
      </c>
      <c r="AD21" s="92">
        <v>11708</v>
      </c>
      <c r="AE21" s="92">
        <v>10950</v>
      </c>
      <c r="AF21" s="93">
        <v>11074</v>
      </c>
      <c r="AG21" s="92">
        <v>7386</v>
      </c>
      <c r="AH21" s="93">
        <f>'[3]1.1. (ЧМ)'!M9</f>
        <v>9374</v>
      </c>
      <c r="AI21" s="93">
        <f>'[1]СВОДНАЯ звери'!P535</f>
        <v>9157</v>
      </c>
      <c r="AJ21" s="93">
        <f t="shared" si="0"/>
        <v>-2.3149135907830214</v>
      </c>
    </row>
    <row r="22" spans="1:36" ht="21.75" customHeight="1" x14ac:dyDescent="0.2">
      <c r="A22" s="81">
        <v>13</v>
      </c>
      <c r="B22" s="90" t="s">
        <v>626</v>
      </c>
      <c r="C22" s="91">
        <v>28300</v>
      </c>
      <c r="D22" s="91">
        <v>31600</v>
      </c>
      <c r="E22" s="91">
        <v>26700</v>
      </c>
      <c r="F22" s="91">
        <v>21100</v>
      </c>
      <c r="G22" s="91">
        <v>14300</v>
      </c>
      <c r="H22" s="91"/>
      <c r="I22" s="91"/>
      <c r="J22" s="91" t="s">
        <v>616</v>
      </c>
      <c r="K22" s="91" t="s">
        <v>616</v>
      </c>
      <c r="L22" s="91" t="s">
        <v>627</v>
      </c>
      <c r="M22" s="91" t="s">
        <v>628</v>
      </c>
      <c r="N22" s="91" t="s">
        <v>629</v>
      </c>
      <c r="O22" s="91" t="s">
        <v>629</v>
      </c>
      <c r="P22" s="91">
        <v>15100</v>
      </c>
      <c r="Q22" s="91">
        <v>13700</v>
      </c>
      <c r="R22" s="91">
        <v>21000</v>
      </c>
      <c r="S22" s="91">
        <v>25300</v>
      </c>
      <c r="T22" s="91">
        <v>21400</v>
      </c>
      <c r="U22" s="91">
        <v>27300</v>
      </c>
      <c r="V22" s="91">
        <v>20700</v>
      </c>
      <c r="W22" s="91">
        <v>18100</v>
      </c>
      <c r="X22" s="91">
        <v>21771</v>
      </c>
      <c r="Y22" s="91">
        <v>17312</v>
      </c>
      <c r="Z22" s="92">
        <v>18030</v>
      </c>
      <c r="AA22" s="92">
        <v>17779</v>
      </c>
      <c r="AB22" s="92">
        <v>20786</v>
      </c>
      <c r="AC22" s="92">
        <v>19746</v>
      </c>
      <c r="AD22" s="92">
        <v>23280</v>
      </c>
      <c r="AE22" s="92">
        <v>24531</v>
      </c>
      <c r="AF22" s="93">
        <v>19765</v>
      </c>
      <c r="AG22" s="92">
        <v>20910</v>
      </c>
      <c r="AH22" s="93">
        <f>'[3]1.1. (ЧМ)'!N9</f>
        <v>21538</v>
      </c>
      <c r="AI22" s="93">
        <f>'[1]СВОДНАЯ звери'!Q535</f>
        <v>20690</v>
      </c>
      <c r="AJ22" s="93">
        <f t="shared" si="0"/>
        <v>-3.9372272262977077</v>
      </c>
    </row>
    <row r="23" spans="1:36" ht="21.75" hidden="1" customHeight="1" x14ac:dyDescent="0.2">
      <c r="A23" s="81">
        <v>14</v>
      </c>
      <c r="B23" s="90" t="s">
        <v>24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 t="s">
        <v>616</v>
      </c>
      <c r="U23" s="91" t="s">
        <v>616</v>
      </c>
      <c r="V23" s="91" t="s">
        <v>616</v>
      </c>
      <c r="W23" s="91" t="s">
        <v>616</v>
      </c>
      <c r="X23" s="91" t="s">
        <v>616</v>
      </c>
      <c r="Y23" s="91" t="s">
        <v>616</v>
      </c>
      <c r="Z23" s="92" t="s">
        <v>616</v>
      </c>
      <c r="AA23" s="92" t="s">
        <v>616</v>
      </c>
      <c r="AB23" s="92" t="s">
        <v>616</v>
      </c>
      <c r="AC23" s="92" t="s">
        <v>616</v>
      </c>
      <c r="AD23" s="92">
        <v>4124</v>
      </c>
      <c r="AE23" s="92">
        <v>1358</v>
      </c>
      <c r="AF23" s="93">
        <v>3416</v>
      </c>
      <c r="AG23" s="92">
        <v>943</v>
      </c>
      <c r="AH23" s="93">
        <f>'[3]1.1. (ЧМ)'!O9</f>
        <v>1025</v>
      </c>
      <c r="AI23" s="93"/>
      <c r="AJ23" s="93"/>
    </row>
    <row r="24" spans="1:36" ht="21.75" customHeight="1" x14ac:dyDescent="0.2">
      <c r="A24" s="81">
        <v>15</v>
      </c>
      <c r="B24" s="90" t="s">
        <v>25</v>
      </c>
      <c r="C24" s="91">
        <v>2300</v>
      </c>
      <c r="D24" s="91">
        <v>2000</v>
      </c>
      <c r="E24" s="91">
        <v>2000</v>
      </c>
      <c r="F24" s="91">
        <v>1860</v>
      </c>
      <c r="G24" s="91">
        <v>1730</v>
      </c>
      <c r="H24" s="91"/>
      <c r="I24" s="91"/>
      <c r="J24" s="91" t="s">
        <v>616</v>
      </c>
      <c r="K24" s="91" t="s">
        <v>616</v>
      </c>
      <c r="L24" s="91">
        <v>1000</v>
      </c>
      <c r="M24" s="91">
        <v>850</v>
      </c>
      <c r="N24" s="91">
        <v>650</v>
      </c>
      <c r="O24" s="91">
        <v>700</v>
      </c>
      <c r="P24" s="91">
        <v>800</v>
      </c>
      <c r="Q24" s="91">
        <v>700</v>
      </c>
      <c r="R24" s="91">
        <v>460</v>
      </c>
      <c r="S24" s="91">
        <v>780</v>
      </c>
      <c r="T24" s="91">
        <v>640</v>
      </c>
      <c r="U24" s="91">
        <v>635</v>
      </c>
      <c r="V24" s="91">
        <v>920</v>
      </c>
      <c r="W24" s="91">
        <v>500</v>
      </c>
      <c r="X24" s="91">
        <v>617</v>
      </c>
      <c r="Y24" s="91">
        <v>432</v>
      </c>
      <c r="Z24" s="92">
        <v>1117</v>
      </c>
      <c r="AA24" s="92">
        <v>1002</v>
      </c>
      <c r="AB24" s="92">
        <v>1000</v>
      </c>
      <c r="AC24" s="92">
        <v>1000</v>
      </c>
      <c r="AD24" s="92">
        <v>1023</v>
      </c>
      <c r="AE24" s="92">
        <v>1241</v>
      </c>
      <c r="AF24" s="93">
        <v>981</v>
      </c>
      <c r="AG24" s="92">
        <v>1039</v>
      </c>
      <c r="AH24" s="93">
        <f>'[3]1.1. (ЧМ)'!P9</f>
        <v>2018</v>
      </c>
      <c r="AI24" s="93">
        <f>'[1]СВОДНАЯ звери'!S535</f>
        <v>2012</v>
      </c>
      <c r="AJ24" s="93">
        <f t="shared" si="0"/>
        <v>-0.29732408325074289</v>
      </c>
    </row>
    <row r="25" spans="1:36" ht="21.75" customHeight="1" x14ac:dyDescent="0.2">
      <c r="A25" s="81">
        <v>16</v>
      </c>
      <c r="B25" s="90" t="s">
        <v>26</v>
      </c>
      <c r="C25" s="91" t="s">
        <v>616</v>
      </c>
      <c r="D25" s="91" t="s">
        <v>616</v>
      </c>
      <c r="E25" s="91" t="s">
        <v>616</v>
      </c>
      <c r="F25" s="91" t="s">
        <v>616</v>
      </c>
      <c r="G25" s="91" t="s">
        <v>616</v>
      </c>
      <c r="H25" s="91"/>
      <c r="I25" s="91"/>
      <c r="J25" s="91" t="s">
        <v>616</v>
      </c>
      <c r="K25" s="91" t="s">
        <v>616</v>
      </c>
      <c r="L25" s="91" t="s">
        <v>630</v>
      </c>
      <c r="M25" s="91" t="s">
        <v>631</v>
      </c>
      <c r="N25" s="91" t="s">
        <v>632</v>
      </c>
      <c r="O25" s="91" t="s">
        <v>631</v>
      </c>
      <c r="P25" s="91">
        <v>4000</v>
      </c>
      <c r="Q25" s="91">
        <v>4300</v>
      </c>
      <c r="R25" s="91">
        <v>2100</v>
      </c>
      <c r="S25" s="91">
        <v>3800</v>
      </c>
      <c r="T25" s="91">
        <v>1900</v>
      </c>
      <c r="U25" s="91">
        <v>2700</v>
      </c>
      <c r="V25" s="91">
        <v>2500</v>
      </c>
      <c r="W25" s="91">
        <v>1800</v>
      </c>
      <c r="X25" s="91">
        <v>1910</v>
      </c>
      <c r="Y25" s="91">
        <v>1790</v>
      </c>
      <c r="Z25" s="92">
        <f>[2]Росомаха!$AD$9</f>
        <v>1780.8809388409245</v>
      </c>
      <c r="AA25" s="92">
        <v>1913.913043478261</v>
      </c>
      <c r="AB25" s="92">
        <v>1277.9378624689311</v>
      </c>
      <c r="AC25" s="92">
        <v>1614</v>
      </c>
      <c r="AD25" s="92">
        <v>2105</v>
      </c>
      <c r="AE25" s="92">
        <v>1791</v>
      </c>
      <c r="AF25" s="93">
        <v>2328</v>
      </c>
      <c r="AG25" s="92">
        <v>1631</v>
      </c>
      <c r="AH25" s="93">
        <f>'[3]1.1. (ЧМ)'!Q9</f>
        <v>3013</v>
      </c>
      <c r="AI25" s="93">
        <f>'[1]СВОДНАЯ звери'!T535</f>
        <v>2205</v>
      </c>
      <c r="AJ25" s="93">
        <f t="shared" si="0"/>
        <v>-26.81712578825092</v>
      </c>
    </row>
    <row r="26" spans="1:36" ht="21.75" customHeight="1" x14ac:dyDescent="0.2">
      <c r="A26" s="81">
        <v>17</v>
      </c>
      <c r="B26" s="90" t="s">
        <v>633</v>
      </c>
      <c r="C26" s="91" t="s">
        <v>616</v>
      </c>
      <c r="D26" s="91" t="s">
        <v>616</v>
      </c>
      <c r="E26" s="91" t="s">
        <v>616</v>
      </c>
      <c r="F26" s="91" t="s">
        <v>616</v>
      </c>
      <c r="G26" s="91" t="s">
        <v>616</v>
      </c>
      <c r="H26" s="91"/>
      <c r="I26" s="91"/>
      <c r="J26" s="91" t="s">
        <v>616</v>
      </c>
      <c r="K26" s="91" t="s">
        <v>616</v>
      </c>
      <c r="L26" s="91" t="s">
        <v>616</v>
      </c>
      <c r="M26" s="91">
        <v>60000</v>
      </c>
      <c r="N26" s="91">
        <v>58900</v>
      </c>
      <c r="O26" s="91">
        <v>58300</v>
      </c>
      <c r="P26" s="91">
        <v>54200</v>
      </c>
      <c r="Q26" s="91">
        <v>55000</v>
      </c>
      <c r="R26" s="91">
        <v>55000</v>
      </c>
      <c r="S26" s="91">
        <v>55000</v>
      </c>
      <c r="T26" s="91">
        <v>55000</v>
      </c>
      <c r="U26" s="91">
        <v>18700</v>
      </c>
      <c r="V26" s="91">
        <v>31000</v>
      </c>
      <c r="W26" s="91">
        <v>32666</v>
      </c>
      <c r="X26" s="91">
        <v>33234</v>
      </c>
      <c r="Y26" s="91">
        <v>27543</v>
      </c>
      <c r="Z26" s="92">
        <v>25016</v>
      </c>
      <c r="AA26" s="92">
        <v>28322</v>
      </c>
      <c r="AB26" s="92">
        <v>25096</v>
      </c>
      <c r="AC26" s="92">
        <v>25797</v>
      </c>
      <c r="AD26" s="92">
        <v>31083</v>
      </c>
      <c r="AE26" s="92">
        <v>32190</v>
      </c>
      <c r="AF26" s="93">
        <v>32700</v>
      </c>
      <c r="AG26" s="92">
        <v>33661</v>
      </c>
      <c r="AH26" s="93">
        <f>'[3]1.1. (ЧМ) продолжение'!E10</f>
        <v>33962</v>
      </c>
      <c r="AI26" s="93">
        <v>34750</v>
      </c>
      <c r="AJ26" s="93">
        <f t="shared" si="0"/>
        <v>2.3202402685354286</v>
      </c>
    </row>
    <row r="27" spans="1:36" ht="21.75" customHeight="1" x14ac:dyDescent="0.2">
      <c r="A27" s="81">
        <v>18</v>
      </c>
      <c r="B27" s="90" t="s">
        <v>27</v>
      </c>
      <c r="C27" s="91" t="s">
        <v>634</v>
      </c>
      <c r="D27" s="91" t="s">
        <v>635</v>
      </c>
      <c r="E27" s="91" t="s">
        <v>636</v>
      </c>
      <c r="F27" s="91">
        <v>213800</v>
      </c>
      <c r="G27" s="91">
        <v>160000</v>
      </c>
      <c r="H27" s="91"/>
      <c r="I27" s="91"/>
      <c r="J27" s="91" t="s">
        <v>616</v>
      </c>
      <c r="K27" s="91" t="s">
        <v>616</v>
      </c>
      <c r="L27" s="91" t="s">
        <v>637</v>
      </c>
      <c r="M27" s="91" t="s">
        <v>638</v>
      </c>
      <c r="N27" s="91" t="s">
        <v>639</v>
      </c>
      <c r="O27" s="91" t="s">
        <v>640</v>
      </c>
      <c r="P27" s="91">
        <v>150700</v>
      </c>
      <c r="Q27" s="91">
        <v>200700</v>
      </c>
      <c r="R27" s="91">
        <v>316600</v>
      </c>
      <c r="S27" s="91">
        <v>355000</v>
      </c>
      <c r="T27" s="91">
        <v>226700</v>
      </c>
      <c r="U27" s="91">
        <v>217500</v>
      </c>
      <c r="V27" s="91">
        <v>236600</v>
      </c>
      <c r="W27" s="91">
        <v>243000</v>
      </c>
      <c r="X27" s="91">
        <v>310348</v>
      </c>
      <c r="Y27" s="91">
        <v>241366</v>
      </c>
      <c r="Z27" s="92">
        <v>237149</v>
      </c>
      <c r="AA27" s="92">
        <v>269796</v>
      </c>
      <c r="AB27" s="92">
        <v>280512</v>
      </c>
      <c r="AC27" s="92">
        <v>294172</v>
      </c>
      <c r="AD27" s="92">
        <v>332570</v>
      </c>
      <c r="AE27" s="92">
        <v>358119</v>
      </c>
      <c r="AF27" s="93">
        <v>395813</v>
      </c>
      <c r="AG27" s="92">
        <v>382996</v>
      </c>
      <c r="AH27" s="93">
        <f>'[3]1.1. (ЧМ)'!R9</f>
        <v>478329</v>
      </c>
      <c r="AI27" s="93">
        <f>'[1]СВОДНАЯ звери'!U535</f>
        <v>443967</v>
      </c>
      <c r="AJ27" s="93">
        <f t="shared" si="0"/>
        <v>-7.1837584591358734</v>
      </c>
    </row>
    <row r="28" spans="1:36" ht="21.75" customHeight="1" x14ac:dyDescent="0.2">
      <c r="A28" s="81">
        <v>19</v>
      </c>
      <c r="B28" s="90" t="s">
        <v>28</v>
      </c>
      <c r="C28" s="91" t="s">
        <v>616</v>
      </c>
      <c r="D28" s="91" t="s">
        <v>616</v>
      </c>
      <c r="E28" s="91" t="s">
        <v>616</v>
      </c>
      <c r="F28" s="91" t="s">
        <v>616</v>
      </c>
      <c r="G28" s="91" t="s">
        <v>616</v>
      </c>
      <c r="H28" s="91"/>
      <c r="I28" s="91"/>
      <c r="J28" s="91" t="s">
        <v>616</v>
      </c>
      <c r="K28" s="91" t="s">
        <v>616</v>
      </c>
      <c r="L28" s="91" t="s">
        <v>641</v>
      </c>
      <c r="M28" s="91" t="s">
        <v>642</v>
      </c>
      <c r="N28" s="91" t="s">
        <v>643</v>
      </c>
      <c r="O28" s="91" t="s">
        <v>644</v>
      </c>
      <c r="P28" s="91">
        <v>66100</v>
      </c>
      <c r="Q28" s="91">
        <v>32600</v>
      </c>
      <c r="R28" s="91">
        <v>27600</v>
      </c>
      <c r="S28" s="91">
        <v>40100</v>
      </c>
      <c r="T28" s="91">
        <v>23300</v>
      </c>
      <c r="U28" s="91">
        <v>24100</v>
      </c>
      <c r="V28" s="91">
        <v>32400</v>
      </c>
      <c r="W28" s="91">
        <v>30700</v>
      </c>
      <c r="X28" s="91">
        <v>28203</v>
      </c>
      <c r="Y28" s="91">
        <v>25589</v>
      </c>
      <c r="Z28" s="92">
        <v>24513</v>
      </c>
      <c r="AA28" s="92">
        <v>26743.67391304348</v>
      </c>
      <c r="AB28" s="92">
        <v>21247</v>
      </c>
      <c r="AC28" s="92">
        <v>24399</v>
      </c>
      <c r="AD28" s="92">
        <v>28553</v>
      </c>
      <c r="AE28" s="92">
        <v>30134</v>
      </c>
      <c r="AF28" s="93">
        <v>17320</v>
      </c>
      <c r="AG28" s="92">
        <v>22453</v>
      </c>
      <c r="AH28" s="93">
        <f>'[3]1.1. (ЧМ)'!S9</f>
        <v>20453</v>
      </c>
      <c r="AI28" s="93">
        <f>'[1]СВОДНАЯ звери'!V535</f>
        <v>18945</v>
      </c>
      <c r="AJ28" s="93">
        <f t="shared" si="0"/>
        <v>-7.3730015156700688</v>
      </c>
    </row>
    <row r="29" spans="1:36" ht="21.75" customHeight="1" x14ac:dyDescent="0.2">
      <c r="A29" s="81">
        <v>20</v>
      </c>
      <c r="B29" s="90" t="s">
        <v>645</v>
      </c>
      <c r="C29" s="91" t="s">
        <v>616</v>
      </c>
      <c r="D29" s="91" t="s">
        <v>616</v>
      </c>
      <c r="E29" s="91" t="s">
        <v>616</v>
      </c>
      <c r="F29" s="91" t="s">
        <v>616</v>
      </c>
      <c r="G29" s="91" t="s">
        <v>616</v>
      </c>
      <c r="H29" s="91"/>
      <c r="I29" s="91"/>
      <c r="J29" s="91" t="s">
        <v>616</v>
      </c>
      <c r="K29" s="91" t="s">
        <v>616</v>
      </c>
      <c r="L29" s="91">
        <v>11200</v>
      </c>
      <c r="M29" s="91">
        <v>9900</v>
      </c>
      <c r="N29" s="91">
        <v>8200</v>
      </c>
      <c r="O29" s="91">
        <v>8300</v>
      </c>
      <c r="P29" s="91">
        <v>8000</v>
      </c>
      <c r="Q29" s="91">
        <v>6800</v>
      </c>
      <c r="R29" s="91">
        <v>6300</v>
      </c>
      <c r="S29" s="91">
        <v>6100</v>
      </c>
      <c r="T29" s="91">
        <v>8600</v>
      </c>
      <c r="U29" s="91">
        <v>9300</v>
      </c>
      <c r="V29" s="91">
        <v>10200</v>
      </c>
      <c r="W29" s="91">
        <v>9800</v>
      </c>
      <c r="X29" s="91">
        <v>6243</v>
      </c>
      <c r="Y29" s="91">
        <v>4818</v>
      </c>
      <c r="Z29" s="92">
        <v>4161</v>
      </c>
      <c r="AA29" s="92">
        <v>4963</v>
      </c>
      <c r="AB29" s="92">
        <v>4302</v>
      </c>
      <c r="AC29" s="92">
        <v>3330</v>
      </c>
      <c r="AD29" s="92">
        <v>3716</v>
      </c>
      <c r="AE29" s="92">
        <v>4635</v>
      </c>
      <c r="AF29" s="93">
        <v>3540</v>
      </c>
      <c r="AG29" s="92">
        <v>3752</v>
      </c>
      <c r="AH29" s="93">
        <f>'[3]1.1. (ЧМ)'!T9</f>
        <v>3383</v>
      </c>
      <c r="AI29" s="93">
        <f>'[1]СВОДНАЯ звери'!W535</f>
        <v>3289</v>
      </c>
      <c r="AJ29" s="93">
        <f t="shared" si="0"/>
        <v>-2.7785988767366234</v>
      </c>
    </row>
    <row r="30" spans="1:36" ht="21.75" customHeight="1" x14ac:dyDescent="0.2">
      <c r="A30" s="81">
        <v>21</v>
      </c>
      <c r="B30" s="90" t="s">
        <v>30</v>
      </c>
      <c r="C30" s="91" t="s">
        <v>616</v>
      </c>
      <c r="D30" s="91" t="s">
        <v>616</v>
      </c>
      <c r="E30" s="91" t="s">
        <v>616</v>
      </c>
      <c r="F30" s="91" t="s">
        <v>616</v>
      </c>
      <c r="G30" s="91" t="s">
        <v>616</v>
      </c>
      <c r="H30" s="91"/>
      <c r="I30" s="91"/>
      <c r="J30" s="91" t="s">
        <v>616</v>
      </c>
      <c r="K30" s="91" t="s">
        <v>616</v>
      </c>
      <c r="L30" s="91" t="s">
        <v>616</v>
      </c>
      <c r="M30" s="91" t="s">
        <v>616</v>
      </c>
      <c r="N30" s="91">
        <v>230</v>
      </c>
      <c r="O30" s="91">
        <v>480</v>
      </c>
      <c r="P30" s="91">
        <v>280</v>
      </c>
      <c r="Q30" s="91">
        <v>130</v>
      </c>
      <c r="R30" s="91">
        <v>200</v>
      </c>
      <c r="S30" s="91">
        <v>70</v>
      </c>
      <c r="T30" s="91">
        <v>100</v>
      </c>
      <c r="U30" s="91">
        <v>130</v>
      </c>
      <c r="V30" s="91">
        <v>100</v>
      </c>
      <c r="W30" s="91">
        <v>300</v>
      </c>
      <c r="X30" s="91">
        <v>218</v>
      </c>
      <c r="Y30" s="91">
        <v>117</v>
      </c>
      <c r="Z30" s="92">
        <f>[2]Хори!$AD$9</f>
        <v>205</v>
      </c>
      <c r="AA30" s="92">
        <v>161</v>
      </c>
      <c r="AB30" s="92">
        <v>146</v>
      </c>
      <c r="AC30" s="92">
        <v>70</v>
      </c>
      <c r="AD30" s="92">
        <v>97</v>
      </c>
      <c r="AE30" s="92">
        <v>79</v>
      </c>
      <c r="AF30" s="93">
        <v>96</v>
      </c>
      <c r="AG30" s="92">
        <v>133</v>
      </c>
      <c r="AH30" s="93">
        <f>'[3]1.1. (ЧМ)'!U9</f>
        <v>128</v>
      </c>
      <c r="AI30" s="93">
        <f>'[1]СВОДНАЯ звери'!X535</f>
        <v>150</v>
      </c>
      <c r="AJ30" s="93">
        <f t="shared" si="0"/>
        <v>17.1875</v>
      </c>
    </row>
    <row r="31" spans="1:36" ht="21.75" customHeight="1" x14ac:dyDescent="0.2">
      <c r="A31" s="81">
        <v>22</v>
      </c>
      <c r="B31" s="90" t="s">
        <v>646</v>
      </c>
      <c r="C31" s="91" t="s">
        <v>616</v>
      </c>
      <c r="D31" s="91" t="s">
        <v>616</v>
      </c>
      <c r="E31" s="91" t="s">
        <v>616</v>
      </c>
      <c r="F31" s="91" t="s">
        <v>616</v>
      </c>
      <c r="G31" s="91" t="s">
        <v>616</v>
      </c>
      <c r="H31" s="91"/>
      <c r="I31" s="91"/>
      <c r="J31" s="91" t="s">
        <v>616</v>
      </c>
      <c r="K31" s="91" t="s">
        <v>616</v>
      </c>
      <c r="L31" s="91" t="s">
        <v>616</v>
      </c>
      <c r="M31" s="91" t="s">
        <v>616</v>
      </c>
      <c r="N31" s="91" t="s">
        <v>616</v>
      </c>
      <c r="O31" s="91">
        <v>10200</v>
      </c>
      <c r="P31" s="91" t="s">
        <v>616</v>
      </c>
      <c r="Q31" s="91" t="s">
        <v>616</v>
      </c>
      <c r="R31" s="91" t="s">
        <v>616</v>
      </c>
      <c r="S31" s="91" t="s">
        <v>616</v>
      </c>
      <c r="T31" s="91">
        <v>5400</v>
      </c>
      <c r="U31" s="91">
        <v>13400</v>
      </c>
      <c r="V31" s="91">
        <v>14400</v>
      </c>
      <c r="W31" s="91">
        <v>9900</v>
      </c>
      <c r="X31" s="91">
        <v>9912</v>
      </c>
      <c r="Y31" s="91">
        <v>11205</v>
      </c>
      <c r="Z31" s="92">
        <v>13806</v>
      </c>
      <c r="AA31" s="92">
        <v>17570.171000000002</v>
      </c>
      <c r="AB31" s="92">
        <v>13545.226000000001</v>
      </c>
      <c r="AC31" s="92">
        <v>19690</v>
      </c>
      <c r="AD31" s="92">
        <v>19433</v>
      </c>
      <c r="AE31" s="92">
        <v>20113</v>
      </c>
      <c r="AF31" s="93">
        <v>22249</v>
      </c>
      <c r="AG31" s="92">
        <v>23499</v>
      </c>
      <c r="AH31" s="93">
        <f>'[3]1.1. (ЧМ) продолжение'!F10</f>
        <v>23499</v>
      </c>
      <c r="AI31" s="93">
        <f>AH31</f>
        <v>23499</v>
      </c>
      <c r="AJ31" s="93">
        <f t="shared" si="0"/>
        <v>0</v>
      </c>
    </row>
    <row r="32" spans="1:36" ht="21.75" customHeight="1" x14ac:dyDescent="0.2">
      <c r="A32" s="81">
        <v>23</v>
      </c>
      <c r="B32" s="90" t="s">
        <v>647</v>
      </c>
      <c r="C32" s="91">
        <v>2000</v>
      </c>
      <c r="D32" s="91">
        <v>1850</v>
      </c>
      <c r="E32" s="91">
        <v>1800</v>
      </c>
      <c r="F32" s="91">
        <v>1500</v>
      </c>
      <c r="G32" s="91">
        <v>1500</v>
      </c>
      <c r="H32" s="91"/>
      <c r="I32" s="91"/>
      <c r="J32" s="91" t="s">
        <v>616</v>
      </c>
      <c r="K32" s="91" t="s">
        <v>616</v>
      </c>
      <c r="L32" s="91" t="s">
        <v>616</v>
      </c>
      <c r="M32" s="91" t="s">
        <v>616</v>
      </c>
      <c r="N32" s="91">
        <v>1300</v>
      </c>
      <c r="O32" s="91">
        <v>1200</v>
      </c>
      <c r="P32" s="91">
        <v>1200</v>
      </c>
      <c r="Q32" s="91">
        <v>1200</v>
      </c>
      <c r="R32" s="91">
        <v>1200</v>
      </c>
      <c r="S32" s="91" t="s">
        <v>616</v>
      </c>
      <c r="T32" s="91" t="s">
        <v>616</v>
      </c>
      <c r="U32" s="91">
        <v>640</v>
      </c>
      <c r="V32" s="91">
        <v>900</v>
      </c>
      <c r="W32" s="91">
        <v>660</v>
      </c>
      <c r="X32" s="91">
        <v>771</v>
      </c>
      <c r="Y32" s="91">
        <v>738</v>
      </c>
      <c r="Z32" s="92">
        <v>901</v>
      </c>
      <c r="AA32" s="92">
        <v>1377.3029999999997</v>
      </c>
      <c r="AB32" s="92">
        <v>1665.9791999999998</v>
      </c>
      <c r="AC32" s="92">
        <v>1382</v>
      </c>
      <c r="AD32" s="92">
        <v>1779</v>
      </c>
      <c r="AE32" s="92">
        <v>2343</v>
      </c>
      <c r="AF32" s="93">
        <v>1678</v>
      </c>
      <c r="AG32" s="92">
        <v>2092</v>
      </c>
      <c r="AH32" s="93">
        <f>'[3]1.1. (ЧМ) продолжение'!G10</f>
        <v>2092</v>
      </c>
      <c r="AI32" s="93">
        <f>AH32</f>
        <v>2092</v>
      </c>
      <c r="AJ32" s="93">
        <f t="shared" si="0"/>
        <v>0</v>
      </c>
    </row>
    <row r="33" spans="1:36" ht="21.75" customHeight="1" x14ac:dyDescent="0.2">
      <c r="A33" s="81">
        <v>24</v>
      </c>
      <c r="B33" s="90" t="s">
        <v>648</v>
      </c>
      <c r="C33" s="91">
        <v>637700</v>
      </c>
      <c r="D33" s="91">
        <v>907600</v>
      </c>
      <c r="E33" s="91">
        <v>536600</v>
      </c>
      <c r="F33" s="91">
        <v>398500</v>
      </c>
      <c r="G33" s="91">
        <v>350200</v>
      </c>
      <c r="H33" s="91"/>
      <c r="I33" s="91"/>
      <c r="J33" s="91" t="s">
        <v>616</v>
      </c>
      <c r="K33" s="91" t="s">
        <v>616</v>
      </c>
      <c r="L33" s="91" t="s">
        <v>649</v>
      </c>
      <c r="M33" s="91" t="s">
        <v>650</v>
      </c>
      <c r="N33" s="91" t="s">
        <v>651</v>
      </c>
      <c r="O33" s="91" t="s">
        <v>652</v>
      </c>
      <c r="P33" s="91">
        <v>287700</v>
      </c>
      <c r="Q33" s="91">
        <v>214800</v>
      </c>
      <c r="R33" s="91">
        <v>301300</v>
      </c>
      <c r="S33" s="91">
        <v>237000</v>
      </c>
      <c r="T33" s="91">
        <v>173000</v>
      </c>
      <c r="U33" s="91">
        <v>220000</v>
      </c>
      <c r="V33" s="91">
        <v>217400</v>
      </c>
      <c r="W33" s="91">
        <v>236200</v>
      </c>
      <c r="X33" s="91">
        <v>283338</v>
      </c>
      <c r="Y33" s="91">
        <v>301172</v>
      </c>
      <c r="Z33" s="92">
        <v>292912.28408209688</v>
      </c>
      <c r="AA33" s="92">
        <v>288902.4347826087</v>
      </c>
      <c r="AB33" s="92">
        <v>235259</v>
      </c>
      <c r="AC33" s="92">
        <v>239123</v>
      </c>
      <c r="AD33" s="92">
        <v>324029</v>
      </c>
      <c r="AE33" s="92">
        <v>305825</v>
      </c>
      <c r="AF33" s="93">
        <v>255797</v>
      </c>
      <c r="AG33" s="92">
        <v>248841</v>
      </c>
      <c r="AH33" s="93">
        <f>'[3]1.1. (ЧМ)'!V9</f>
        <v>214945</v>
      </c>
      <c r="AI33" s="93">
        <f>'[1]СВОДНАЯ звери'!Y535</f>
        <v>196734</v>
      </c>
      <c r="AJ33" s="93">
        <f t="shared" si="0"/>
        <v>-8.4723999162576433</v>
      </c>
    </row>
    <row r="34" spans="1:36" ht="21.75" customHeight="1" x14ac:dyDescent="0.2">
      <c r="A34" s="81">
        <v>25</v>
      </c>
      <c r="B34" s="90" t="s">
        <v>653</v>
      </c>
      <c r="C34" s="91">
        <v>11000</v>
      </c>
      <c r="D34" s="91">
        <v>8100</v>
      </c>
      <c r="E34" s="91">
        <v>7600</v>
      </c>
      <c r="F34" s="91">
        <v>7200</v>
      </c>
      <c r="G34" s="91">
        <v>6700</v>
      </c>
      <c r="H34" s="91"/>
      <c r="I34" s="91"/>
      <c r="J34" s="91" t="s">
        <v>616</v>
      </c>
      <c r="K34" s="91" t="s">
        <v>616</v>
      </c>
      <c r="L34" s="91">
        <v>4700</v>
      </c>
      <c r="M34" s="91">
        <v>5200</v>
      </c>
      <c r="N34" s="91">
        <v>4900</v>
      </c>
      <c r="O34" s="91">
        <v>5000</v>
      </c>
      <c r="P34" s="91">
        <v>5300</v>
      </c>
      <c r="Q34" s="91">
        <v>5000</v>
      </c>
      <c r="R34" s="91">
        <v>5400</v>
      </c>
      <c r="S34" s="91">
        <v>6100</v>
      </c>
      <c r="T34" s="91">
        <v>14600</v>
      </c>
      <c r="U34" s="91">
        <v>6500</v>
      </c>
      <c r="V34" s="91">
        <v>5100</v>
      </c>
      <c r="W34" s="91">
        <v>5550</v>
      </c>
      <c r="X34" s="91">
        <v>5143</v>
      </c>
      <c r="Y34" s="91">
        <v>3056</v>
      </c>
      <c r="Z34" s="92">
        <f>'[2]Заяц русак'!$AD$9</f>
        <v>3567</v>
      </c>
      <c r="AA34" s="92">
        <v>4098</v>
      </c>
      <c r="AB34" s="92">
        <v>3585</v>
      </c>
      <c r="AC34" s="92">
        <v>3623</v>
      </c>
      <c r="AD34" s="92">
        <v>3719</v>
      </c>
      <c r="AE34" s="92">
        <v>3885</v>
      </c>
      <c r="AF34" s="93">
        <v>3280</v>
      </c>
      <c r="AG34" s="92">
        <v>3850</v>
      </c>
      <c r="AH34" s="93">
        <f>'[3]1.1. (ЧМ)'!W9</f>
        <v>4250</v>
      </c>
      <c r="AI34" s="93">
        <f>'[1]СВОДНАЯ звери'!Z535</f>
        <v>4031</v>
      </c>
      <c r="AJ34" s="93">
        <f t="shared" si="0"/>
        <v>-5.1529411764705912</v>
      </c>
    </row>
    <row r="35" spans="1:36" ht="20.25" customHeight="1" x14ac:dyDescent="0.2">
      <c r="A35" s="81">
        <v>26</v>
      </c>
      <c r="B35" s="90" t="s">
        <v>654</v>
      </c>
      <c r="C35" s="91">
        <v>4000</v>
      </c>
      <c r="D35" s="91">
        <v>3500</v>
      </c>
      <c r="E35" s="91">
        <v>11700</v>
      </c>
      <c r="F35" s="91">
        <v>11700</v>
      </c>
      <c r="G35" s="91">
        <v>11700</v>
      </c>
      <c r="H35" s="91"/>
      <c r="I35" s="91"/>
      <c r="J35" s="91"/>
      <c r="K35" s="91">
        <v>11000</v>
      </c>
      <c r="L35" s="91">
        <v>11500</v>
      </c>
      <c r="M35" s="91">
        <v>12000</v>
      </c>
      <c r="N35" s="91">
        <v>13100</v>
      </c>
      <c r="O35" s="91">
        <v>14000</v>
      </c>
      <c r="P35" s="91">
        <v>14000</v>
      </c>
      <c r="Q35" s="91">
        <v>15000</v>
      </c>
      <c r="R35" s="91">
        <v>15000</v>
      </c>
      <c r="S35" s="91">
        <v>15000</v>
      </c>
      <c r="T35" s="91">
        <v>15000</v>
      </c>
      <c r="U35" s="91">
        <v>19500</v>
      </c>
      <c r="V35" s="91">
        <v>13300</v>
      </c>
      <c r="W35" s="91">
        <v>9000</v>
      </c>
      <c r="X35" s="91">
        <v>13000</v>
      </c>
      <c r="Y35" s="91">
        <v>16000</v>
      </c>
      <c r="Z35" s="92">
        <v>13254</v>
      </c>
      <c r="AA35" s="92">
        <v>18111.392</v>
      </c>
      <c r="AB35" s="92">
        <v>20927.400000000001</v>
      </c>
      <c r="AC35" s="92">
        <v>24976</v>
      </c>
      <c r="AD35" s="92">
        <v>37513</v>
      </c>
      <c r="AE35" s="92">
        <v>18547</v>
      </c>
      <c r="AF35" s="93">
        <v>25895</v>
      </c>
      <c r="AG35" s="92">
        <v>28029</v>
      </c>
      <c r="AH35" s="93">
        <f>'[3]1.1. (ЧМ) продолжение'!H10</f>
        <v>28029</v>
      </c>
      <c r="AI35" s="93">
        <f>AH35</f>
        <v>28029</v>
      </c>
      <c r="AJ35" s="93">
        <f t="shared" si="0"/>
        <v>0</v>
      </c>
    </row>
    <row r="36" spans="1:36" ht="21.75" customHeight="1" x14ac:dyDescent="0.2">
      <c r="A36" s="81">
        <v>27</v>
      </c>
      <c r="B36" s="90" t="s">
        <v>655</v>
      </c>
      <c r="C36" s="91" t="s">
        <v>616</v>
      </c>
      <c r="D36" s="91" t="s">
        <v>616</v>
      </c>
      <c r="E36" s="91" t="s">
        <v>616</v>
      </c>
      <c r="F36" s="91" t="s">
        <v>616</v>
      </c>
      <c r="G36" s="91" t="s">
        <v>616</v>
      </c>
      <c r="H36" s="91"/>
      <c r="I36" s="91"/>
      <c r="J36" s="91" t="s">
        <v>616</v>
      </c>
      <c r="K36" s="91" t="s">
        <v>656</v>
      </c>
      <c r="L36" s="91" t="s">
        <v>657</v>
      </c>
      <c r="M36" s="91" t="s">
        <v>658</v>
      </c>
      <c r="N36" s="91" t="s">
        <v>659</v>
      </c>
      <c r="O36" s="91" t="s">
        <v>660</v>
      </c>
      <c r="P36" s="91">
        <v>954400</v>
      </c>
      <c r="Q36" s="91">
        <v>1288100</v>
      </c>
      <c r="R36" s="91">
        <v>2011000</v>
      </c>
      <c r="S36" s="91">
        <v>785800</v>
      </c>
      <c r="T36" s="91">
        <v>475800</v>
      </c>
      <c r="U36" s="91">
        <v>789500</v>
      </c>
      <c r="V36" s="91">
        <v>734600</v>
      </c>
      <c r="W36" s="91">
        <v>768200</v>
      </c>
      <c r="X36" s="91">
        <v>814735</v>
      </c>
      <c r="Y36" s="91">
        <v>657351</v>
      </c>
      <c r="Z36" s="92">
        <v>560545</v>
      </c>
      <c r="AA36" s="92">
        <v>613134.67391304346</v>
      </c>
      <c r="AB36" s="92">
        <v>626637.46717340196</v>
      </c>
      <c r="AC36" s="92">
        <v>458604</v>
      </c>
      <c r="AD36" s="92">
        <v>545218</v>
      </c>
      <c r="AE36" s="92">
        <v>529684</v>
      </c>
      <c r="AF36" s="93">
        <v>438006</v>
      </c>
      <c r="AG36" s="92">
        <v>502880</v>
      </c>
      <c r="AH36" s="93">
        <f>'[3]1.1. (ЧМ)'!X9</f>
        <v>492931</v>
      </c>
      <c r="AI36" s="93">
        <f>'[1]СВОДНАЯ звери'!AA535</f>
        <v>480638</v>
      </c>
      <c r="AJ36" s="93">
        <f t="shared" si="0"/>
        <v>-2.493858166761683</v>
      </c>
    </row>
    <row r="37" spans="1:36" ht="21.75" customHeight="1" x14ac:dyDescent="0.2">
      <c r="A37" s="81">
        <v>28</v>
      </c>
      <c r="B37" s="90" t="s">
        <v>661</v>
      </c>
      <c r="C37" s="91" t="s">
        <v>616</v>
      </c>
      <c r="D37" s="91" t="s">
        <v>616</v>
      </c>
      <c r="E37" s="91" t="s">
        <v>616</v>
      </c>
      <c r="F37" s="91" t="s">
        <v>616</v>
      </c>
      <c r="G37" s="91" t="s">
        <v>616</v>
      </c>
      <c r="H37" s="91"/>
      <c r="I37" s="91"/>
      <c r="J37" s="91" t="s">
        <v>616</v>
      </c>
      <c r="K37" s="91" t="s">
        <v>616</v>
      </c>
      <c r="L37" s="91" t="s">
        <v>616</v>
      </c>
      <c r="M37" s="91" t="s">
        <v>616</v>
      </c>
      <c r="N37" s="91">
        <v>119900</v>
      </c>
      <c r="O37" s="91" t="s">
        <v>616</v>
      </c>
      <c r="P37" s="91" t="s">
        <v>616</v>
      </c>
      <c r="Q37" s="91" t="s">
        <v>616</v>
      </c>
      <c r="R37" s="91" t="s">
        <v>616</v>
      </c>
      <c r="S37" s="91" t="s">
        <v>616</v>
      </c>
      <c r="T37" s="91">
        <v>63500</v>
      </c>
      <c r="U37" s="91">
        <v>36600</v>
      </c>
      <c r="V37" s="91">
        <v>50700</v>
      </c>
      <c r="W37" s="91">
        <v>29200</v>
      </c>
      <c r="X37" s="91">
        <v>45560</v>
      </c>
      <c r="Y37" s="91">
        <v>45109</v>
      </c>
      <c r="Z37" s="92">
        <v>49056</v>
      </c>
      <c r="AA37" s="92">
        <v>66241</v>
      </c>
      <c r="AB37" s="92">
        <v>67956</v>
      </c>
      <c r="AC37" s="92">
        <v>77922</v>
      </c>
      <c r="AD37" s="92">
        <v>82734</v>
      </c>
      <c r="AE37" s="92">
        <v>45338.715638331189</v>
      </c>
      <c r="AF37" s="93">
        <v>62242</v>
      </c>
      <c r="AG37" s="92">
        <v>60637</v>
      </c>
      <c r="AH37" s="93">
        <f>'[3]1.1. (ЧМ) продолжение'!I10</f>
        <v>60637</v>
      </c>
      <c r="AI37" s="93">
        <f>AH37</f>
        <v>60637</v>
      </c>
      <c r="AJ37" s="93">
        <f t="shared" si="0"/>
        <v>0</v>
      </c>
    </row>
    <row r="38" spans="1:36" ht="21.75" hidden="1" customHeight="1" outlineLevel="1" x14ac:dyDescent="0.2">
      <c r="A38" s="81">
        <v>29</v>
      </c>
      <c r="B38" s="90" t="s">
        <v>662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/>
      <c r="AA38" s="92"/>
      <c r="AB38" s="92"/>
      <c r="AC38" s="92"/>
      <c r="AD38" s="92"/>
      <c r="AE38" s="92"/>
      <c r="AF38" s="93">
        <v>1524</v>
      </c>
      <c r="AG38" s="92">
        <v>0</v>
      </c>
      <c r="AH38" s="93"/>
      <c r="AI38" s="93"/>
      <c r="AJ38" s="93"/>
    </row>
    <row r="39" spans="1:36" ht="21.75" customHeight="1" collapsed="1" x14ac:dyDescent="0.2">
      <c r="A39" s="81">
        <v>29</v>
      </c>
      <c r="B39" s="90" t="s">
        <v>663</v>
      </c>
      <c r="C39" s="91" t="s">
        <v>616</v>
      </c>
      <c r="D39" s="91" t="s">
        <v>616</v>
      </c>
      <c r="E39" s="91" t="s">
        <v>616</v>
      </c>
      <c r="F39" s="91" t="s">
        <v>616</v>
      </c>
      <c r="G39" s="91" t="s">
        <v>616</v>
      </c>
      <c r="H39" s="91"/>
      <c r="I39" s="91"/>
      <c r="J39" s="91" t="s">
        <v>616</v>
      </c>
      <c r="K39" s="91" t="s">
        <v>616</v>
      </c>
      <c r="L39" s="91" t="s">
        <v>664</v>
      </c>
      <c r="M39" s="91" t="s">
        <v>665</v>
      </c>
      <c r="N39" s="91" t="s">
        <v>666</v>
      </c>
      <c r="O39" s="91">
        <v>316300</v>
      </c>
      <c r="P39" s="91">
        <v>332700</v>
      </c>
      <c r="Q39" s="91">
        <v>324200</v>
      </c>
      <c r="R39" s="91">
        <v>554800</v>
      </c>
      <c r="S39" s="91">
        <v>355000</v>
      </c>
      <c r="T39" s="91">
        <v>350800</v>
      </c>
      <c r="U39" s="91">
        <v>475400</v>
      </c>
      <c r="V39" s="91">
        <v>469500</v>
      </c>
      <c r="W39" s="91">
        <v>544100</v>
      </c>
      <c r="X39" s="91">
        <v>466850</v>
      </c>
      <c r="Y39" s="91">
        <v>738388</v>
      </c>
      <c r="Z39" s="92">
        <v>791067</v>
      </c>
      <c r="AA39" s="92">
        <v>616034.27173913037</v>
      </c>
      <c r="AB39" s="92">
        <v>426541.92524002143</v>
      </c>
      <c r="AC39" s="92">
        <v>353420</v>
      </c>
      <c r="AD39" s="92">
        <v>456965</v>
      </c>
      <c r="AE39" s="92">
        <v>396104</v>
      </c>
      <c r="AF39" s="93">
        <v>415285</v>
      </c>
      <c r="AG39" s="92">
        <v>372620</v>
      </c>
      <c r="AH39" s="93">
        <f>'[3]1.2. (ЧП)'!D11</f>
        <v>333180</v>
      </c>
      <c r="AI39" s="93">
        <f>'[1]СВОДНАЯ птицы'!E522</f>
        <v>373763</v>
      </c>
      <c r="AJ39" s="93">
        <f t="shared" si="0"/>
        <v>12.180503031394437</v>
      </c>
    </row>
    <row r="40" spans="1:36" ht="24" customHeight="1" x14ac:dyDescent="0.2">
      <c r="A40" s="81">
        <v>30</v>
      </c>
      <c r="B40" s="90" t="s">
        <v>667</v>
      </c>
      <c r="C40" s="91" t="s">
        <v>616</v>
      </c>
      <c r="D40" s="91" t="s">
        <v>616</v>
      </c>
      <c r="E40" s="91" t="s">
        <v>616</v>
      </c>
      <c r="F40" s="91" t="s">
        <v>616</v>
      </c>
      <c r="G40" s="91" t="s">
        <v>616</v>
      </c>
      <c r="H40" s="91"/>
      <c r="I40" s="91"/>
      <c r="J40" s="91" t="s">
        <v>616</v>
      </c>
      <c r="K40" s="91" t="s">
        <v>616</v>
      </c>
      <c r="L40" s="91" t="s">
        <v>616</v>
      </c>
      <c r="M40" s="91" t="s">
        <v>668</v>
      </c>
      <c r="N40" s="91" t="s">
        <v>669</v>
      </c>
      <c r="O40" s="91" t="s">
        <v>670</v>
      </c>
      <c r="P40" s="91">
        <v>624400</v>
      </c>
      <c r="Q40" s="91">
        <v>507900</v>
      </c>
      <c r="R40" s="91">
        <v>261400</v>
      </c>
      <c r="S40" s="91">
        <v>1041000</v>
      </c>
      <c r="T40" s="91">
        <v>428300</v>
      </c>
      <c r="U40" s="91">
        <v>388800</v>
      </c>
      <c r="V40" s="91">
        <v>1188500</v>
      </c>
      <c r="W40" s="91">
        <v>251900</v>
      </c>
      <c r="X40" s="91">
        <v>1416922</v>
      </c>
      <c r="Y40" s="91">
        <v>1900872</v>
      </c>
      <c r="Z40" s="92">
        <v>1508391.7147288425</v>
      </c>
      <c r="AA40" s="92">
        <v>1755695.1086956521</v>
      </c>
      <c r="AB40" s="92">
        <v>1404882.7599970421</v>
      </c>
      <c r="AC40" s="92">
        <v>375214</v>
      </c>
      <c r="AD40" s="92">
        <v>1708477</v>
      </c>
      <c r="AE40" s="92">
        <v>1194782</v>
      </c>
      <c r="AF40" s="93">
        <v>766376</v>
      </c>
      <c r="AG40" s="92">
        <v>638734</v>
      </c>
      <c r="AH40" s="93">
        <f>'[3]1.2. (ЧП)'!E11</f>
        <v>693916</v>
      </c>
      <c r="AI40" s="93">
        <f>'[1]СВОДНАЯ птицы'!F522</f>
        <v>610900</v>
      </c>
      <c r="AJ40" s="93">
        <f t="shared" si="0"/>
        <v>-11.963407674704143</v>
      </c>
    </row>
    <row r="41" spans="1:36" ht="21.75" customHeight="1" x14ac:dyDescent="0.2">
      <c r="A41" s="81">
        <v>31</v>
      </c>
      <c r="B41" s="90" t="s">
        <v>671</v>
      </c>
      <c r="C41" s="91" t="s">
        <v>616</v>
      </c>
      <c r="D41" s="91" t="s">
        <v>616</v>
      </c>
      <c r="E41" s="91" t="s">
        <v>616</v>
      </c>
      <c r="F41" s="91" t="s">
        <v>616</v>
      </c>
      <c r="G41" s="91" t="s">
        <v>616</v>
      </c>
      <c r="H41" s="91"/>
      <c r="I41" s="91"/>
      <c r="J41" s="91" t="s">
        <v>616</v>
      </c>
      <c r="K41" s="91" t="s">
        <v>616</v>
      </c>
      <c r="L41" s="91">
        <v>56000</v>
      </c>
      <c r="M41" s="91">
        <v>70800</v>
      </c>
      <c r="N41" s="91">
        <v>92900</v>
      </c>
      <c r="O41" s="91">
        <v>108700</v>
      </c>
      <c r="P41" s="91">
        <v>53400</v>
      </c>
      <c r="Q41" s="91">
        <v>61800</v>
      </c>
      <c r="R41" s="91">
        <v>86700</v>
      </c>
      <c r="S41" s="91">
        <v>47000</v>
      </c>
      <c r="T41" s="91">
        <v>35000</v>
      </c>
      <c r="U41" s="91">
        <v>51000</v>
      </c>
      <c r="V41" s="91">
        <v>59600</v>
      </c>
      <c r="W41" s="91">
        <v>18000</v>
      </c>
      <c r="X41" s="91">
        <v>38814</v>
      </c>
      <c r="Y41" s="91">
        <v>35949</v>
      </c>
      <c r="Z41" s="92">
        <v>62138</v>
      </c>
      <c r="AA41" s="92">
        <v>25011</v>
      </c>
      <c r="AB41" s="92">
        <v>25780</v>
      </c>
      <c r="AC41" s="92">
        <v>27376</v>
      </c>
      <c r="AD41" s="92">
        <v>62595</v>
      </c>
      <c r="AE41" s="92">
        <v>65851</v>
      </c>
      <c r="AF41" s="93">
        <v>45290</v>
      </c>
      <c r="AG41" s="92">
        <v>71644</v>
      </c>
      <c r="AH41" s="93">
        <f>'[3]1.2. (ЧП)'!F11</f>
        <v>50238</v>
      </c>
      <c r="AI41" s="93">
        <f>'[1]СВОДНАЯ птицы'!G522</f>
        <v>66654</v>
      </c>
      <c r="AJ41" s="93">
        <f t="shared" si="0"/>
        <v>32.676460050161239</v>
      </c>
    </row>
    <row r="42" spans="1:36" ht="21.75" hidden="1" customHeight="1" outlineLevel="1" x14ac:dyDescent="0.2">
      <c r="A42" s="81">
        <v>33</v>
      </c>
      <c r="B42" s="90" t="s">
        <v>672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2"/>
      <c r="AA42" s="92"/>
      <c r="AB42" s="92"/>
      <c r="AC42" s="92"/>
      <c r="AD42" s="92"/>
      <c r="AE42" s="92"/>
      <c r="AF42" s="93">
        <v>29994</v>
      </c>
      <c r="AG42" s="92"/>
      <c r="AH42" s="93"/>
      <c r="AI42" s="93"/>
      <c r="AJ42" s="93"/>
    </row>
    <row r="43" spans="1:36" ht="21.75" customHeight="1" collapsed="1" x14ac:dyDescent="0.2">
      <c r="A43" s="81">
        <v>32</v>
      </c>
      <c r="B43" s="90" t="s">
        <v>673</v>
      </c>
      <c r="C43" s="91" t="s">
        <v>616</v>
      </c>
      <c r="D43" s="91" t="s">
        <v>616</v>
      </c>
      <c r="E43" s="91" t="s">
        <v>616</v>
      </c>
      <c r="F43" s="91" t="s">
        <v>616</v>
      </c>
      <c r="G43" s="91" t="s">
        <v>616</v>
      </c>
      <c r="H43" s="91"/>
      <c r="I43" s="91"/>
      <c r="J43" s="91" t="s">
        <v>616</v>
      </c>
      <c r="K43" s="91" t="s">
        <v>616</v>
      </c>
      <c r="L43" s="91" t="s">
        <v>674</v>
      </c>
      <c r="M43" s="91" t="s">
        <v>675</v>
      </c>
      <c r="N43" s="91" t="s">
        <v>676</v>
      </c>
      <c r="O43" s="91" t="s">
        <v>677</v>
      </c>
      <c r="P43" s="91">
        <v>2123200</v>
      </c>
      <c r="Q43" s="91">
        <v>1510600</v>
      </c>
      <c r="R43" s="91">
        <v>2039000</v>
      </c>
      <c r="S43" s="91">
        <v>1253200</v>
      </c>
      <c r="T43" s="91">
        <v>1773000</v>
      </c>
      <c r="U43" s="91">
        <v>2543600</v>
      </c>
      <c r="V43" s="91">
        <v>2119800</v>
      </c>
      <c r="W43" s="91">
        <v>2538400</v>
      </c>
      <c r="X43" s="91">
        <v>1838706</v>
      </c>
      <c r="Y43" s="91">
        <v>2014951</v>
      </c>
      <c r="Z43" s="92">
        <v>2522146</v>
      </c>
      <c r="AA43" s="92">
        <v>2135543.5869565215</v>
      </c>
      <c r="AB43" s="92">
        <v>2309940.1053960081</v>
      </c>
      <c r="AC43" s="92">
        <v>1911569</v>
      </c>
      <c r="AD43" s="92">
        <v>2339215</v>
      </c>
      <c r="AE43" s="92">
        <v>2052062</v>
      </c>
      <c r="AF43" s="93">
        <v>1363571</v>
      </c>
      <c r="AG43" s="92">
        <v>1414051</v>
      </c>
      <c r="AH43" s="93">
        <f>'[3]1.2. (ЧП)'!G11</f>
        <v>1422372</v>
      </c>
      <c r="AI43" s="93">
        <f>'[1]СВОДНАЯ птицы'!H522</f>
        <v>1403979</v>
      </c>
      <c r="AJ43" s="93">
        <f t="shared" si="0"/>
        <v>-1.2931216306282778</v>
      </c>
    </row>
    <row r="44" spans="1:36" ht="21.75" customHeight="1" x14ac:dyDescent="0.2">
      <c r="A44" s="81">
        <v>33</v>
      </c>
      <c r="B44" s="90" t="s">
        <v>678</v>
      </c>
      <c r="C44" s="91" t="s">
        <v>616</v>
      </c>
      <c r="D44" s="91" t="s">
        <v>616</v>
      </c>
      <c r="E44" s="91" t="s">
        <v>616</v>
      </c>
      <c r="F44" s="91" t="s">
        <v>616</v>
      </c>
      <c r="G44" s="91" t="s">
        <v>616</v>
      </c>
      <c r="H44" s="91"/>
      <c r="I44" s="91"/>
      <c r="J44" s="91" t="s">
        <v>616</v>
      </c>
      <c r="K44" s="91" t="s">
        <v>616</v>
      </c>
      <c r="L44" s="91" t="s">
        <v>679</v>
      </c>
      <c r="M44" s="91" t="s">
        <v>680</v>
      </c>
      <c r="N44" s="91" t="s">
        <v>681</v>
      </c>
      <c r="O44" s="91">
        <v>518000</v>
      </c>
      <c r="P44" s="91">
        <v>537300</v>
      </c>
      <c r="Q44" s="91">
        <v>410100</v>
      </c>
      <c r="R44" s="91">
        <v>858600</v>
      </c>
      <c r="S44" s="91">
        <v>345000</v>
      </c>
      <c r="T44" s="91">
        <v>465400</v>
      </c>
      <c r="U44" s="91">
        <v>682200</v>
      </c>
      <c r="V44" s="91">
        <v>789400</v>
      </c>
      <c r="W44" s="91">
        <v>793900</v>
      </c>
      <c r="X44" s="91">
        <v>842315</v>
      </c>
      <c r="Y44" s="91">
        <v>1123564</v>
      </c>
      <c r="Z44" s="92">
        <v>1197976</v>
      </c>
      <c r="AA44" s="92">
        <v>1062020.6956521738</v>
      </c>
      <c r="AB44" s="92">
        <v>705816.69009210973</v>
      </c>
      <c r="AC44" s="92">
        <v>617969</v>
      </c>
      <c r="AD44" s="92">
        <v>671400</v>
      </c>
      <c r="AE44" s="92">
        <v>679405</v>
      </c>
      <c r="AF44" s="93">
        <v>656158</v>
      </c>
      <c r="AG44" s="92">
        <v>498099</v>
      </c>
      <c r="AH44" s="93">
        <f>'[3]1.2. (ЧП)'!H11</f>
        <v>529041</v>
      </c>
      <c r="AI44" s="93">
        <f>'[1]СВОДНАЯ птицы'!I522</f>
        <v>559497</v>
      </c>
      <c r="AJ44" s="93">
        <f t="shared" si="0"/>
        <v>5.7568317011347006</v>
      </c>
    </row>
    <row r="45" spans="1:36" ht="33.75" hidden="1" customHeight="1" outlineLevel="1" x14ac:dyDescent="0.3">
      <c r="A45" s="81">
        <v>36</v>
      </c>
      <c r="B45" s="90" t="s">
        <v>682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 t="s">
        <v>616</v>
      </c>
      <c r="U45" s="91" t="s">
        <v>616</v>
      </c>
      <c r="V45" s="91" t="s">
        <v>616</v>
      </c>
      <c r="W45" s="91" t="s">
        <v>616</v>
      </c>
      <c r="X45" s="91" t="s">
        <v>616</v>
      </c>
      <c r="Y45" s="91" t="s">
        <v>616</v>
      </c>
      <c r="Z45" s="92" t="s">
        <v>616</v>
      </c>
      <c r="AA45" s="92" t="s">
        <v>616</v>
      </c>
      <c r="AB45" s="92" t="s">
        <v>616</v>
      </c>
      <c r="AC45" s="92" t="s">
        <v>616</v>
      </c>
      <c r="AD45" s="92" t="s">
        <v>616</v>
      </c>
      <c r="AE45" s="92">
        <v>6552</v>
      </c>
      <c r="AF45" s="95"/>
      <c r="AG45" s="95"/>
      <c r="AH45" s="96"/>
      <c r="AI45" s="96"/>
      <c r="AJ45" s="96"/>
    </row>
    <row r="46" spans="1:36" s="97" customFormat="1" ht="21" hidden="1" customHeight="1" outlineLevel="1" collapsed="1" x14ac:dyDescent="0.2">
      <c r="A46" s="81">
        <v>36</v>
      </c>
      <c r="B46" s="90" t="s">
        <v>683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 t="s">
        <v>616</v>
      </c>
      <c r="U46" s="91" t="s">
        <v>616</v>
      </c>
      <c r="V46" s="91" t="s">
        <v>616</v>
      </c>
      <c r="W46" s="91" t="s">
        <v>616</v>
      </c>
      <c r="X46" s="91" t="s">
        <v>616</v>
      </c>
      <c r="Y46" s="91" t="s">
        <v>616</v>
      </c>
      <c r="Z46" s="92" t="s">
        <v>616</v>
      </c>
      <c r="AA46" s="92" t="s">
        <v>616</v>
      </c>
      <c r="AB46" s="92" t="s">
        <v>616</v>
      </c>
      <c r="AC46" s="92" t="s">
        <v>616</v>
      </c>
      <c r="AD46" s="92">
        <v>85</v>
      </c>
      <c r="AE46" s="92">
        <v>99</v>
      </c>
      <c r="AF46" s="93">
        <v>53</v>
      </c>
      <c r="AG46" s="92"/>
      <c r="AH46" s="93"/>
      <c r="AI46" s="93"/>
      <c r="AJ46" s="93"/>
    </row>
    <row r="47" spans="1:36" s="52" customFormat="1" ht="35.25" hidden="1" customHeight="1" outlineLevel="2" x14ac:dyDescent="0.3">
      <c r="A47" s="81">
        <v>35</v>
      </c>
      <c r="B47" s="90" t="s">
        <v>684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 t="s">
        <v>616</v>
      </c>
      <c r="U47" s="91" t="s">
        <v>616</v>
      </c>
      <c r="V47" s="91" t="s">
        <v>616</v>
      </c>
      <c r="W47" s="91" t="s">
        <v>616</v>
      </c>
      <c r="X47" s="91" t="s">
        <v>616</v>
      </c>
      <c r="Y47" s="91" t="s">
        <v>616</v>
      </c>
      <c r="Z47" s="91" t="s">
        <v>616</v>
      </c>
      <c r="AA47" s="91" t="s">
        <v>616</v>
      </c>
      <c r="AB47" s="91" t="s">
        <v>616</v>
      </c>
      <c r="AC47" s="91" t="s">
        <v>616</v>
      </c>
      <c r="AD47" s="92">
        <v>5</v>
      </c>
      <c r="AE47" s="92">
        <v>5</v>
      </c>
      <c r="AF47" s="93"/>
      <c r="AG47" s="92"/>
      <c r="AH47" s="93"/>
      <c r="AI47" s="93"/>
      <c r="AJ47" s="93"/>
    </row>
    <row r="48" spans="1:36" s="52" customFormat="1" ht="26.25" hidden="1" customHeight="1" outlineLevel="2" x14ac:dyDescent="0.3">
      <c r="A48" s="81">
        <v>36</v>
      </c>
      <c r="B48" s="90" t="s">
        <v>685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 t="s">
        <v>616</v>
      </c>
      <c r="U48" s="91" t="s">
        <v>616</v>
      </c>
      <c r="V48" s="91" t="s">
        <v>616</v>
      </c>
      <c r="W48" s="91">
        <v>1800</v>
      </c>
      <c r="X48" s="91" t="s">
        <v>616</v>
      </c>
      <c r="Y48" s="91" t="s">
        <v>616</v>
      </c>
      <c r="Z48" s="92" t="s">
        <v>616</v>
      </c>
      <c r="AA48" s="92" t="s">
        <v>616</v>
      </c>
      <c r="AB48" s="92" t="s">
        <v>616</v>
      </c>
      <c r="AC48" s="92" t="s">
        <v>616</v>
      </c>
      <c r="AD48" s="92">
        <v>3445</v>
      </c>
      <c r="AE48" s="92">
        <v>1515</v>
      </c>
      <c r="AF48" s="93"/>
      <c r="AG48" s="92"/>
      <c r="AH48" s="93"/>
      <c r="AI48" s="93"/>
      <c r="AJ48" s="93"/>
    </row>
    <row r="49" spans="1:36" s="97" customFormat="1" ht="18.75" hidden="1" outlineLevel="2" x14ac:dyDescent="0.2">
      <c r="A49" s="81">
        <v>37</v>
      </c>
      <c r="B49" s="90" t="s">
        <v>686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 t="s">
        <v>616</v>
      </c>
      <c r="U49" s="91" t="s">
        <v>616</v>
      </c>
      <c r="V49" s="91" t="s">
        <v>616</v>
      </c>
      <c r="W49" s="91" t="s">
        <v>616</v>
      </c>
      <c r="X49" s="91" t="s">
        <v>616</v>
      </c>
      <c r="Y49" s="91" t="s">
        <v>616</v>
      </c>
      <c r="Z49" s="91" t="s">
        <v>616</v>
      </c>
      <c r="AA49" s="91" t="s">
        <v>616</v>
      </c>
      <c r="AB49" s="91" t="s">
        <v>616</v>
      </c>
      <c r="AC49" s="91" t="s">
        <v>616</v>
      </c>
      <c r="AD49" s="91">
        <v>224</v>
      </c>
      <c r="AE49" s="92">
        <v>196</v>
      </c>
      <c r="AF49" s="93"/>
      <c r="AG49" s="92"/>
      <c r="AH49" s="93"/>
      <c r="AI49" s="93"/>
      <c r="AJ49" s="93"/>
    </row>
    <row r="50" spans="1:36" ht="18.75" hidden="1" collapsed="1" x14ac:dyDescent="0.2">
      <c r="A50" s="81">
        <v>34</v>
      </c>
      <c r="B50" s="90" t="s">
        <v>687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 t="s">
        <v>616</v>
      </c>
      <c r="U50" s="91" t="s">
        <v>616</v>
      </c>
      <c r="V50" s="91" t="s">
        <v>616</v>
      </c>
      <c r="W50" s="91">
        <v>5064</v>
      </c>
      <c r="X50" s="91">
        <v>6261</v>
      </c>
      <c r="Y50" s="91" t="s">
        <v>616</v>
      </c>
      <c r="Z50" s="91">
        <v>7125</v>
      </c>
      <c r="AA50" s="91">
        <v>5708</v>
      </c>
      <c r="AB50" s="91">
        <v>1785</v>
      </c>
      <c r="AC50" s="91">
        <v>3134</v>
      </c>
      <c r="AD50" s="91">
        <v>5852</v>
      </c>
      <c r="AE50" s="92">
        <v>3895</v>
      </c>
      <c r="AF50" s="93">
        <v>3148</v>
      </c>
      <c r="AG50" s="92">
        <v>170</v>
      </c>
      <c r="AH50" s="92">
        <v>170</v>
      </c>
      <c r="AI50" s="92">
        <v>170</v>
      </c>
      <c r="AJ50" s="92"/>
    </row>
    <row r="51" spans="1:36" ht="18.75" hidden="1" x14ac:dyDescent="0.2">
      <c r="A51" s="81">
        <v>38</v>
      </c>
      <c r="B51" s="90" t="s">
        <v>688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 t="s">
        <v>616</v>
      </c>
      <c r="U51" s="91" t="s">
        <v>616</v>
      </c>
      <c r="V51" s="91" t="s">
        <v>616</v>
      </c>
      <c r="W51" s="91">
        <v>7135</v>
      </c>
      <c r="X51" s="91">
        <v>286</v>
      </c>
      <c r="Y51" s="91">
        <v>2620</v>
      </c>
      <c r="Z51" s="91">
        <v>2600</v>
      </c>
      <c r="AA51" s="91">
        <v>166</v>
      </c>
      <c r="AB51" s="91">
        <v>21996</v>
      </c>
      <c r="AC51" s="91">
        <v>40501</v>
      </c>
      <c r="AD51" s="91">
        <v>20311</v>
      </c>
      <c r="AE51" s="92">
        <v>22019</v>
      </c>
      <c r="AF51" s="93">
        <v>37591</v>
      </c>
      <c r="AG51" s="92">
        <v>0</v>
      </c>
      <c r="AH51" s="92">
        <v>0</v>
      </c>
      <c r="AI51" s="92">
        <v>0</v>
      </c>
      <c r="AJ51" s="92"/>
    </row>
    <row r="52" spans="1:36" ht="18.75" hidden="1" x14ac:dyDescent="0.2">
      <c r="A52" s="81">
        <v>35</v>
      </c>
      <c r="B52" s="90" t="s">
        <v>689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 t="s">
        <v>616</v>
      </c>
      <c r="U52" s="91" t="s">
        <v>616</v>
      </c>
      <c r="V52" s="91" t="s">
        <v>616</v>
      </c>
      <c r="W52" s="91">
        <v>11790</v>
      </c>
      <c r="X52" s="91" t="s">
        <v>616</v>
      </c>
      <c r="Y52" s="91">
        <v>16300</v>
      </c>
      <c r="Z52" s="92">
        <v>16255</v>
      </c>
      <c r="AA52" s="92">
        <v>121</v>
      </c>
      <c r="AB52" s="92">
        <v>129032</v>
      </c>
      <c r="AC52" s="92">
        <v>128031</v>
      </c>
      <c r="AD52" s="92">
        <v>1028015</v>
      </c>
      <c r="AE52" s="92">
        <v>1023665</v>
      </c>
      <c r="AF52" s="93">
        <v>14593</v>
      </c>
      <c r="AG52" s="92">
        <v>298</v>
      </c>
      <c r="AH52" s="92">
        <v>298</v>
      </c>
      <c r="AI52" s="92">
        <v>298</v>
      </c>
      <c r="AJ52" s="92"/>
    </row>
    <row r="53" spans="1:36" ht="18.75" hidden="1" outlineLevel="1" x14ac:dyDescent="0.2">
      <c r="A53" s="81">
        <v>41</v>
      </c>
      <c r="B53" s="90" t="s">
        <v>690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 t="s">
        <v>616</v>
      </c>
      <c r="U53" s="91" t="s">
        <v>616</v>
      </c>
      <c r="V53" s="91" t="s">
        <v>616</v>
      </c>
      <c r="W53" s="91">
        <v>1220</v>
      </c>
      <c r="X53" s="91" t="s">
        <v>616</v>
      </c>
      <c r="Y53" s="91" t="s">
        <v>616</v>
      </c>
      <c r="Z53" s="92" t="s">
        <v>616</v>
      </c>
      <c r="AA53" s="92">
        <v>300</v>
      </c>
      <c r="AB53" s="92" t="s">
        <v>616</v>
      </c>
      <c r="AC53" s="92">
        <v>111</v>
      </c>
      <c r="AD53" s="92">
        <v>104</v>
      </c>
      <c r="AE53" s="92">
        <v>3638</v>
      </c>
      <c r="AF53" s="93"/>
      <c r="AG53" s="92"/>
      <c r="AH53" s="92"/>
      <c r="AI53" s="92"/>
      <c r="AJ53" s="92"/>
    </row>
    <row r="54" spans="1:36" ht="18.75" hidden="1" collapsed="1" x14ac:dyDescent="0.2">
      <c r="A54" s="81">
        <v>36</v>
      </c>
      <c r="B54" s="90" t="s">
        <v>691</v>
      </c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 t="s">
        <v>616</v>
      </c>
      <c r="U54" s="91" t="s">
        <v>616</v>
      </c>
      <c r="V54" s="91" t="s">
        <v>616</v>
      </c>
      <c r="W54" s="91">
        <v>33284</v>
      </c>
      <c r="X54" s="91">
        <v>51933</v>
      </c>
      <c r="Y54" s="91">
        <v>58164</v>
      </c>
      <c r="Z54" s="92">
        <v>61727</v>
      </c>
      <c r="AA54" s="92">
        <v>62542</v>
      </c>
      <c r="AB54" s="92">
        <v>44424</v>
      </c>
      <c r="AC54" s="92">
        <v>79038</v>
      </c>
      <c r="AD54" s="92">
        <v>87730</v>
      </c>
      <c r="AE54" s="92">
        <v>50990</v>
      </c>
      <c r="AF54" s="93">
        <v>87630</v>
      </c>
      <c r="AG54" s="92">
        <v>51225</v>
      </c>
      <c r="AH54" s="92">
        <v>51225</v>
      </c>
      <c r="AI54" s="92">
        <v>51225</v>
      </c>
      <c r="AJ54" s="92"/>
    </row>
    <row r="55" spans="1:36" ht="18.75" hidden="1" x14ac:dyDescent="0.2">
      <c r="A55" s="81">
        <v>37</v>
      </c>
      <c r="B55" s="90" t="s">
        <v>692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 t="s">
        <v>616</v>
      </c>
      <c r="U55" s="91" t="s">
        <v>616</v>
      </c>
      <c r="V55" s="91" t="s">
        <v>616</v>
      </c>
      <c r="W55" s="91">
        <v>21880</v>
      </c>
      <c r="X55" s="91">
        <v>43289</v>
      </c>
      <c r="Y55" s="91">
        <v>59882</v>
      </c>
      <c r="Z55" s="92">
        <v>57194</v>
      </c>
      <c r="AA55" s="92">
        <v>54966</v>
      </c>
      <c r="AB55" s="92">
        <v>34686</v>
      </c>
      <c r="AC55" s="92">
        <v>53904</v>
      </c>
      <c r="AD55" s="92">
        <v>38785</v>
      </c>
      <c r="AE55" s="92">
        <v>32647</v>
      </c>
      <c r="AF55" s="93">
        <v>58824</v>
      </c>
      <c r="AG55" s="92">
        <v>37488</v>
      </c>
      <c r="AH55" s="92">
        <v>37488</v>
      </c>
      <c r="AI55" s="92">
        <v>37488</v>
      </c>
      <c r="AJ55" s="92"/>
    </row>
    <row r="56" spans="1:36" ht="18.75" hidden="1" x14ac:dyDescent="0.2">
      <c r="A56" s="81">
        <v>38</v>
      </c>
      <c r="B56" s="90" t="s">
        <v>693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 t="s">
        <v>616</v>
      </c>
      <c r="U56" s="91" t="s">
        <v>616</v>
      </c>
      <c r="V56" s="91" t="s">
        <v>616</v>
      </c>
      <c r="W56" s="91">
        <v>15931</v>
      </c>
      <c r="X56" s="91">
        <v>22876</v>
      </c>
      <c r="Y56" s="91">
        <v>40961</v>
      </c>
      <c r="Z56" s="92">
        <v>33224</v>
      </c>
      <c r="AA56" s="92">
        <v>33791</v>
      </c>
      <c r="AB56" s="92">
        <v>13414</v>
      </c>
      <c r="AC56" s="92">
        <v>26465</v>
      </c>
      <c r="AD56" s="92">
        <v>22940</v>
      </c>
      <c r="AE56" s="92">
        <v>29026</v>
      </c>
      <c r="AF56" s="93">
        <v>33917</v>
      </c>
      <c r="AG56" s="92">
        <v>29710</v>
      </c>
      <c r="AH56" s="92">
        <v>29710</v>
      </c>
      <c r="AI56" s="92">
        <v>29710</v>
      </c>
      <c r="AJ56" s="92"/>
    </row>
    <row r="57" spans="1:36" ht="18.75" hidden="1" x14ac:dyDescent="0.2">
      <c r="A57" s="81">
        <v>39</v>
      </c>
      <c r="B57" s="90" t="s">
        <v>694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 t="s">
        <v>616</v>
      </c>
      <c r="U57" s="91" t="s">
        <v>616</v>
      </c>
      <c r="V57" s="91" t="s">
        <v>616</v>
      </c>
      <c r="W57" s="91">
        <v>16846</v>
      </c>
      <c r="X57" s="91">
        <v>11806</v>
      </c>
      <c r="Y57" s="91">
        <v>35694</v>
      </c>
      <c r="Z57" s="92">
        <v>24135</v>
      </c>
      <c r="AA57" s="92">
        <v>25085</v>
      </c>
      <c r="AB57" s="92">
        <v>15859</v>
      </c>
      <c r="AC57" s="92">
        <v>24007</v>
      </c>
      <c r="AD57" s="92">
        <v>14389</v>
      </c>
      <c r="AE57" s="92">
        <v>14941</v>
      </c>
      <c r="AF57" s="93">
        <v>18324</v>
      </c>
      <c r="AG57" s="92">
        <v>7780</v>
      </c>
      <c r="AH57" s="92">
        <v>7780</v>
      </c>
      <c r="AI57" s="92">
        <v>7780</v>
      </c>
      <c r="AJ57" s="92"/>
    </row>
    <row r="58" spans="1:36" ht="18.75" hidden="1" x14ac:dyDescent="0.2">
      <c r="A58" s="81">
        <v>44</v>
      </c>
      <c r="B58" s="90" t="s">
        <v>695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2"/>
      <c r="AA58" s="92"/>
      <c r="AB58" s="92"/>
      <c r="AC58" s="92"/>
      <c r="AD58" s="92"/>
      <c r="AE58" s="92"/>
      <c r="AF58" s="93">
        <v>500</v>
      </c>
      <c r="AG58" s="92"/>
      <c r="AH58" s="92"/>
      <c r="AI58" s="92"/>
      <c r="AJ58" s="92"/>
    </row>
    <row r="59" spans="1:36" ht="18.75" hidden="1" x14ac:dyDescent="0.2">
      <c r="A59" s="81">
        <v>40</v>
      </c>
      <c r="B59" s="90" t="s">
        <v>696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 t="s">
        <v>616</v>
      </c>
      <c r="U59" s="91" t="s">
        <v>616</v>
      </c>
      <c r="V59" s="91" t="s">
        <v>616</v>
      </c>
      <c r="W59" s="91" t="s">
        <v>616</v>
      </c>
      <c r="X59" s="91" t="s">
        <v>616</v>
      </c>
      <c r="Y59" s="91" t="s">
        <v>616</v>
      </c>
      <c r="Z59" s="92" t="s">
        <v>616</v>
      </c>
      <c r="AA59" s="92" t="s">
        <v>616</v>
      </c>
      <c r="AB59" s="92" t="s">
        <v>616</v>
      </c>
      <c r="AC59" s="92" t="s">
        <v>616</v>
      </c>
      <c r="AD59" s="92" t="s">
        <v>616</v>
      </c>
      <c r="AE59" s="92">
        <v>50</v>
      </c>
      <c r="AF59" s="93">
        <v>104</v>
      </c>
      <c r="AG59" s="92">
        <v>25</v>
      </c>
      <c r="AH59" s="92">
        <v>25</v>
      </c>
      <c r="AI59" s="92">
        <v>25</v>
      </c>
      <c r="AJ59" s="92"/>
    </row>
    <row r="60" spans="1:36" ht="18.75" hidden="1" x14ac:dyDescent="0.2">
      <c r="A60" s="81">
        <v>41</v>
      </c>
      <c r="B60" s="90" t="s">
        <v>697</v>
      </c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 t="s">
        <v>616</v>
      </c>
      <c r="U60" s="91" t="s">
        <v>616</v>
      </c>
      <c r="V60" s="91" t="s">
        <v>616</v>
      </c>
      <c r="W60" s="91">
        <v>8760</v>
      </c>
      <c r="X60" s="91">
        <v>15078</v>
      </c>
      <c r="Y60" s="91">
        <v>19042</v>
      </c>
      <c r="Z60" s="92">
        <v>11194</v>
      </c>
      <c r="AA60" s="92">
        <v>10632</v>
      </c>
      <c r="AB60" s="92">
        <v>12673</v>
      </c>
      <c r="AC60" s="92">
        <v>20713</v>
      </c>
      <c r="AD60" s="92">
        <v>19254</v>
      </c>
      <c r="AE60" s="92">
        <v>16313</v>
      </c>
      <c r="AF60" s="93">
        <v>29641</v>
      </c>
      <c r="AG60" s="92">
        <v>12416</v>
      </c>
      <c r="AH60" s="92">
        <v>12416</v>
      </c>
      <c r="AI60" s="92">
        <v>12416</v>
      </c>
      <c r="AJ60" s="92"/>
    </row>
    <row r="61" spans="1:36" ht="18.75" hidden="1" x14ac:dyDescent="0.2">
      <c r="A61" s="81">
        <v>42</v>
      </c>
      <c r="B61" s="90" t="s">
        <v>698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 t="s">
        <v>616</v>
      </c>
      <c r="U61" s="91" t="s">
        <v>616</v>
      </c>
      <c r="V61" s="91" t="s">
        <v>616</v>
      </c>
      <c r="W61" s="91">
        <v>7196</v>
      </c>
      <c r="X61" s="91">
        <v>4806</v>
      </c>
      <c r="Y61" s="91">
        <v>14759</v>
      </c>
      <c r="Z61" s="92">
        <v>9837</v>
      </c>
      <c r="AA61" s="92">
        <v>6486</v>
      </c>
      <c r="AB61" s="92">
        <v>9221</v>
      </c>
      <c r="AC61" s="92">
        <v>19932</v>
      </c>
      <c r="AD61" s="92">
        <v>16511</v>
      </c>
      <c r="AE61" s="92">
        <v>13603</v>
      </c>
      <c r="AF61" s="93">
        <v>29206</v>
      </c>
      <c r="AG61" s="92">
        <v>14631</v>
      </c>
      <c r="AH61" s="92">
        <v>14631</v>
      </c>
      <c r="AI61" s="92">
        <v>14631</v>
      </c>
      <c r="AJ61" s="92"/>
    </row>
    <row r="62" spans="1:36" ht="18.75" hidden="1" x14ac:dyDescent="0.2">
      <c r="A62" s="81">
        <v>43</v>
      </c>
      <c r="B62" s="90" t="s">
        <v>699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 t="s">
        <v>616</v>
      </c>
      <c r="U62" s="91" t="s">
        <v>616</v>
      </c>
      <c r="V62" s="91" t="s">
        <v>616</v>
      </c>
      <c r="W62" s="91">
        <v>13323</v>
      </c>
      <c r="X62" s="91">
        <v>9541</v>
      </c>
      <c r="Y62" s="91">
        <v>17811</v>
      </c>
      <c r="Z62" s="92">
        <v>20173</v>
      </c>
      <c r="AA62" s="92">
        <v>19237</v>
      </c>
      <c r="AB62" s="92">
        <v>12481</v>
      </c>
      <c r="AC62" s="92">
        <v>8121</v>
      </c>
      <c r="AD62" s="92">
        <v>14953</v>
      </c>
      <c r="AE62" s="92">
        <v>5231</v>
      </c>
      <c r="AF62" s="93">
        <v>7304</v>
      </c>
      <c r="AG62" s="92">
        <v>2829</v>
      </c>
      <c r="AH62" s="92">
        <v>2829</v>
      </c>
      <c r="AI62" s="92">
        <v>2829</v>
      </c>
      <c r="AJ62" s="92"/>
    </row>
    <row r="63" spans="1:36" ht="18.75" hidden="1" x14ac:dyDescent="0.2">
      <c r="A63" s="81">
        <v>44</v>
      </c>
      <c r="B63" s="90" t="s">
        <v>700</v>
      </c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 t="s">
        <v>616</v>
      </c>
      <c r="U63" s="91" t="s">
        <v>616</v>
      </c>
      <c r="V63" s="91" t="s">
        <v>616</v>
      </c>
      <c r="W63" s="91">
        <v>998</v>
      </c>
      <c r="X63" s="91">
        <v>2114</v>
      </c>
      <c r="Y63" s="91">
        <v>6606</v>
      </c>
      <c r="Z63" s="92">
        <v>4457</v>
      </c>
      <c r="AA63" s="92">
        <v>4907</v>
      </c>
      <c r="AB63" s="92">
        <v>7050</v>
      </c>
      <c r="AC63" s="92">
        <v>15205</v>
      </c>
      <c r="AD63" s="92">
        <v>10328</v>
      </c>
      <c r="AE63" s="92">
        <v>14242</v>
      </c>
      <c r="AF63" s="93">
        <v>24252</v>
      </c>
      <c r="AG63" s="92">
        <v>25197</v>
      </c>
      <c r="AH63" s="92">
        <v>25197</v>
      </c>
      <c r="AI63" s="92">
        <v>25197</v>
      </c>
      <c r="AJ63" s="92"/>
    </row>
    <row r="64" spans="1:36" ht="37.5" hidden="1" x14ac:dyDescent="0.2">
      <c r="A64" s="81">
        <v>45</v>
      </c>
      <c r="B64" s="90" t="s">
        <v>701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 t="s">
        <v>616</v>
      </c>
      <c r="U64" s="91" t="s">
        <v>616</v>
      </c>
      <c r="V64" s="91" t="s">
        <v>616</v>
      </c>
      <c r="W64" s="91">
        <v>5105</v>
      </c>
      <c r="X64" s="91">
        <v>8500</v>
      </c>
      <c r="Y64" s="91">
        <v>14185</v>
      </c>
      <c r="Z64" s="92">
        <v>15103</v>
      </c>
      <c r="AA64" s="92">
        <v>17473</v>
      </c>
      <c r="AB64" s="92">
        <v>11129</v>
      </c>
      <c r="AC64" s="92">
        <v>14347</v>
      </c>
      <c r="AD64" s="92">
        <v>12827</v>
      </c>
      <c r="AE64" s="92">
        <v>21925</v>
      </c>
      <c r="AF64" s="93">
        <v>27276</v>
      </c>
      <c r="AG64" s="92">
        <v>15291</v>
      </c>
      <c r="AH64" s="92">
        <v>15291</v>
      </c>
      <c r="AI64" s="92">
        <v>15291</v>
      </c>
      <c r="AJ64" s="92"/>
    </row>
    <row r="65" spans="1:36" ht="18.75" hidden="1" x14ac:dyDescent="0.2">
      <c r="A65" s="81">
        <v>46</v>
      </c>
      <c r="B65" s="90" t="s">
        <v>702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 t="s">
        <v>616</v>
      </c>
      <c r="U65" s="91" t="s">
        <v>616</v>
      </c>
      <c r="V65" s="91" t="s">
        <v>616</v>
      </c>
      <c r="W65" s="91">
        <v>11107</v>
      </c>
      <c r="X65" s="91" t="s">
        <v>616</v>
      </c>
      <c r="Y65" s="91">
        <v>19016</v>
      </c>
      <c r="Z65" s="92">
        <v>15</v>
      </c>
      <c r="AA65" s="92">
        <v>20</v>
      </c>
      <c r="AB65" s="92">
        <v>11578</v>
      </c>
      <c r="AC65" s="92">
        <v>148</v>
      </c>
      <c r="AD65" s="92">
        <v>10452</v>
      </c>
      <c r="AE65" s="92">
        <v>11616</v>
      </c>
      <c r="AF65" s="93">
        <v>5492</v>
      </c>
      <c r="AG65" s="92">
        <v>1281</v>
      </c>
      <c r="AH65" s="92">
        <v>1281</v>
      </c>
      <c r="AI65" s="92">
        <v>1281</v>
      </c>
      <c r="AJ65" s="92"/>
    </row>
    <row r="66" spans="1:36" ht="18.75" hidden="1" x14ac:dyDescent="0.2">
      <c r="A66" s="81">
        <v>47</v>
      </c>
      <c r="B66" s="90" t="s">
        <v>703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 t="s">
        <v>616</v>
      </c>
      <c r="U66" s="91" t="s">
        <v>616</v>
      </c>
      <c r="V66" s="91" t="s">
        <v>616</v>
      </c>
      <c r="W66" s="91">
        <v>832</v>
      </c>
      <c r="X66" s="91">
        <v>728</v>
      </c>
      <c r="Y66" s="91">
        <v>675</v>
      </c>
      <c r="Z66" s="92">
        <v>1753</v>
      </c>
      <c r="AA66" s="92">
        <v>2576</v>
      </c>
      <c r="AB66" s="92">
        <v>486</v>
      </c>
      <c r="AC66" s="92">
        <v>753</v>
      </c>
      <c r="AD66" s="92">
        <v>2733</v>
      </c>
      <c r="AE66" s="92">
        <v>308</v>
      </c>
      <c r="AF66" s="93">
        <v>4696</v>
      </c>
      <c r="AG66" s="92">
        <v>118</v>
      </c>
      <c r="AH66" s="92">
        <v>118</v>
      </c>
      <c r="AI66" s="92">
        <v>118</v>
      </c>
      <c r="AJ66" s="92"/>
    </row>
    <row r="67" spans="1:36" ht="18.75" hidden="1" x14ac:dyDescent="0.2">
      <c r="A67" s="81">
        <v>48</v>
      </c>
      <c r="B67" s="90" t="s">
        <v>704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 t="s">
        <v>616</v>
      </c>
      <c r="U67" s="91" t="s">
        <v>616</v>
      </c>
      <c r="V67" s="91" t="s">
        <v>616</v>
      </c>
      <c r="W67" s="91">
        <v>12353</v>
      </c>
      <c r="X67" s="91">
        <v>13888</v>
      </c>
      <c r="Y67" s="91">
        <v>22034</v>
      </c>
      <c r="Z67" s="92">
        <v>14991</v>
      </c>
      <c r="AA67" s="92">
        <v>19541</v>
      </c>
      <c r="AB67" s="92">
        <v>14039</v>
      </c>
      <c r="AC67" s="92">
        <v>18586</v>
      </c>
      <c r="AD67" s="92">
        <v>20621</v>
      </c>
      <c r="AE67" s="92">
        <v>16669</v>
      </c>
      <c r="AF67" s="93">
        <v>32778</v>
      </c>
      <c r="AG67" s="92">
        <v>16185</v>
      </c>
      <c r="AH67" s="92">
        <v>16185</v>
      </c>
      <c r="AI67" s="92">
        <v>16185</v>
      </c>
      <c r="AJ67" s="92"/>
    </row>
    <row r="68" spans="1:36" ht="18.75" hidden="1" x14ac:dyDescent="0.2">
      <c r="A68" s="81">
        <v>49</v>
      </c>
      <c r="B68" s="90" t="s">
        <v>705</v>
      </c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 t="s">
        <v>616</v>
      </c>
      <c r="U68" s="91" t="s">
        <v>616</v>
      </c>
      <c r="V68" s="91" t="s">
        <v>616</v>
      </c>
      <c r="W68" s="91">
        <v>3972</v>
      </c>
      <c r="X68" s="91">
        <v>9584</v>
      </c>
      <c r="Y68" s="91">
        <v>13047</v>
      </c>
      <c r="Z68" s="92">
        <v>12325</v>
      </c>
      <c r="AA68" s="92">
        <v>13622</v>
      </c>
      <c r="AB68" s="92">
        <v>9854</v>
      </c>
      <c r="AC68" s="92">
        <v>12716</v>
      </c>
      <c r="AD68" s="92">
        <v>13043</v>
      </c>
      <c r="AE68" s="92">
        <v>9211</v>
      </c>
      <c r="AF68" s="93">
        <v>11699</v>
      </c>
      <c r="AG68" s="92">
        <v>7866</v>
      </c>
      <c r="AH68" s="92">
        <v>7866</v>
      </c>
      <c r="AI68" s="92">
        <v>7866</v>
      </c>
      <c r="AJ68" s="92"/>
    </row>
    <row r="69" spans="1:36" ht="18.75" hidden="1" x14ac:dyDescent="0.3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9"/>
      <c r="AA69" s="99"/>
      <c r="AB69" s="99"/>
      <c r="AC69" s="99"/>
      <c r="AD69" s="99"/>
      <c r="AE69" s="99"/>
    </row>
    <row r="70" spans="1:36" hidden="1" x14ac:dyDescent="0.2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101"/>
      <c r="AA70" s="101"/>
      <c r="AB70" s="101"/>
      <c r="AC70" s="101"/>
      <c r="AD70" s="101"/>
      <c r="AE70" s="101"/>
    </row>
    <row r="71" spans="1:36" ht="38.25" hidden="1" customHeight="1" x14ac:dyDescent="0.3">
      <c r="A71" s="52"/>
      <c r="B71" s="102" t="s">
        <v>706</v>
      </c>
      <c r="C71" s="103"/>
      <c r="D71" s="104" t="s">
        <v>707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5"/>
      <c r="O71" s="105"/>
      <c r="P71" s="105"/>
      <c r="Q71" s="105"/>
      <c r="R71" s="52" t="s">
        <v>708</v>
      </c>
      <c r="S71" s="52"/>
      <c r="T71" s="52"/>
      <c r="U71" s="106" t="s">
        <v>707</v>
      </c>
      <c r="V71" s="106"/>
      <c r="W71" s="106"/>
      <c r="X71" s="106"/>
      <c r="Y71" s="106"/>
      <c r="Z71" s="104"/>
      <c r="AA71" s="105"/>
      <c r="AB71" s="105"/>
      <c r="AC71" s="52" t="s">
        <v>708</v>
      </c>
      <c r="AD71" s="52"/>
      <c r="AE71" s="52"/>
    </row>
    <row r="72" spans="1:36" ht="33.75" hidden="1" customHeight="1" x14ac:dyDescent="0.3">
      <c r="A72" s="52"/>
      <c r="B72" s="52" t="s">
        <v>593</v>
      </c>
      <c r="C72" s="103"/>
      <c r="D72" s="52"/>
      <c r="E72" s="52"/>
      <c r="F72" s="52" t="s">
        <v>594</v>
      </c>
      <c r="G72" s="52"/>
      <c r="H72" s="107"/>
      <c r="I72" s="52"/>
      <c r="J72" s="52"/>
      <c r="K72" s="108">
        <v>44453</v>
      </c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74" t="s">
        <v>709</v>
      </c>
      <c r="W72" s="74"/>
      <c r="X72" s="74"/>
      <c r="Y72" s="74"/>
      <c r="Z72" s="74"/>
      <c r="AA72" s="52"/>
      <c r="AB72" s="52"/>
      <c r="AC72" s="52"/>
      <c r="AD72" s="52"/>
      <c r="AE72" s="52"/>
    </row>
    <row r="73" spans="1:36" hidden="1" x14ac:dyDescent="0.2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101"/>
      <c r="AA73" s="101"/>
      <c r="AB73" s="101"/>
      <c r="AC73" s="101"/>
      <c r="AD73" s="101"/>
      <c r="AE73" s="101"/>
    </row>
  </sheetData>
  <autoFilter ref="B10:AI68" xr:uid="{C9ACE74E-45AC-4733-804E-46529FDB5E99}"/>
  <mergeCells count="6">
    <mergeCell ref="AG1:AI1"/>
    <mergeCell ref="A3:AH3"/>
    <mergeCell ref="A4:AE4"/>
    <mergeCell ref="A5:AH5"/>
    <mergeCell ref="U71:Y71"/>
    <mergeCell ref="V72:Z72"/>
  </mergeCells>
  <pageMargins left="0.70866141732283472" right="0.39370078740157483" top="0.31496062992125984" bottom="0.27559055118110237" header="0.31496062992125984" footer="0.31496062992125984"/>
  <pageSetup paperSize="9"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звери</vt:lpstr>
      <vt:lpstr>Форма 1 (звери) (продолжение)</vt:lpstr>
      <vt:lpstr>Динамика численности</vt:lpstr>
      <vt:lpstr>Лист1</vt:lpstr>
      <vt:lpstr>'Форма 1 (звери) (продолжение)'!Заголовки_для_печати</vt:lpstr>
      <vt:lpstr>'Динамика численности'!Область_печати</vt:lpstr>
      <vt:lpstr>'Форма 1 (звери) (продолжение)'!Область_печати</vt:lpstr>
      <vt:lpstr>'Форма 1 звери'!Область_печати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Демьяненко Наталья Васильевна</dc:creator>
  <cp:lastModifiedBy>Демьяненко Наталья Васильевна</cp:lastModifiedBy>
  <cp:lastPrinted>2025-05-12T10:03:57Z</cp:lastPrinted>
  <dcterms:created xsi:type="dcterms:W3CDTF">2015-06-05T18:19:34Z</dcterms:created>
  <dcterms:modified xsi:type="dcterms:W3CDTF">2025-05-12T10:15:32Z</dcterms:modified>
</cp:coreProperties>
</file>