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740" windowHeight="12285" tabRatio="866" firstSheet="1" activeTab="1"/>
  </bookViews>
  <sheets>
    <sheet name="Лимит" sheetId="58" state="hidden" r:id="rId1"/>
    <sheet name="Лось" sheetId="94" r:id="rId2"/>
    <sheet name="Марал" sheetId="96" r:id="rId3"/>
    <sheet name="Косуля" sheetId="95" r:id="rId4"/>
    <sheet name="ДСО лесной" sheetId="97" r:id="rId5"/>
    <sheet name="ДСО тундр." sheetId="87" r:id="rId6"/>
    <sheet name="Кабарга" sheetId="81" r:id="rId7"/>
    <sheet name="Овцебык" sheetId="68" state="hidden" r:id="rId8"/>
    <sheet name="Сибирский горный козел" sheetId="72" state="hidden" r:id="rId9"/>
    <sheet name=" Овцебык " sheetId="92" state="hidden" r:id="rId10"/>
    <sheet name="Козерог" sheetId="91" state="hidden" r:id="rId11"/>
    <sheet name="Соболь" sheetId="82" r:id="rId12"/>
    <sheet name="Рысь" sheetId="83" r:id="rId13"/>
    <sheet name="Медведь" sheetId="84" r:id="rId14"/>
    <sheet name="Барсук" sheetId="86" r:id="rId15"/>
    <sheet name="Выдра" sheetId="98" state="hidden" r:id="rId16"/>
    <sheet name="Лист1" sheetId="88" state="hidden" r:id="rId17"/>
    <sheet name="Охотпользователи" sheetId="31" state="hidden" r:id="rId18"/>
  </sheets>
  <definedNames>
    <definedName name="_xlnm._FilterDatabase" localSheetId="9" hidden="1">' Овцебык '!$A$9:$AE$13</definedName>
    <definedName name="_xlnm._FilterDatabase" localSheetId="14" hidden="1">Барсук!$A$7:$X$138</definedName>
    <definedName name="_xlnm._FilterDatabase" localSheetId="15" hidden="1">Выдра!$A$9:$AE$122</definedName>
    <definedName name="_xlnm._FilterDatabase" localSheetId="4" hidden="1">'ДСО лесной'!$A$9:$AD$87</definedName>
    <definedName name="_xlnm._FilterDatabase" localSheetId="5" hidden="1">'ДСО тундр.'!$A$6:$AD$79</definedName>
    <definedName name="_xlnm._FilterDatabase" localSheetId="6" hidden="1">Кабарга!$A$9:$AD$113</definedName>
    <definedName name="_xlnm._FilterDatabase" localSheetId="10" hidden="1">Козерог!$A$9:$AE$13</definedName>
    <definedName name="_xlnm._FilterDatabase" localSheetId="3" hidden="1">Косуля!$A$9:$AE$142</definedName>
    <definedName name="_xlnm._FilterDatabase" localSheetId="1" hidden="1">Лось!$A$9:$AD$230</definedName>
    <definedName name="_xlnm._FilterDatabase" localSheetId="2" hidden="1">Марал!$A$9:$AG$112</definedName>
    <definedName name="_xlnm._FilterDatabase" localSheetId="13" hidden="1">Медведь!$A$9:$X$242</definedName>
    <definedName name="_xlnm._FilterDatabase" localSheetId="7" hidden="1">Овцебык!$A$6:$P$498</definedName>
    <definedName name="_xlnm._FilterDatabase" localSheetId="17" hidden="1">Охотпользователи!$A$3:$AK$239</definedName>
    <definedName name="_xlnm._FilterDatabase" localSheetId="12" hidden="1">Рысь!$A$9:$X$40</definedName>
    <definedName name="_xlnm._FilterDatabase" localSheetId="8" hidden="1">'Сибирский горный козел'!$A$6:$P$498</definedName>
    <definedName name="_xlnm._FilterDatabase" localSheetId="11" hidden="1">Соболь!$A$9:$X$271</definedName>
    <definedName name="_xlnm.Print_Titles" localSheetId="9">' Овцебык '!$4:$8</definedName>
    <definedName name="_xlnm.Print_Titles" localSheetId="14">Барсук!$4:$6</definedName>
    <definedName name="_xlnm.Print_Titles" localSheetId="15">Выдра!$4:$8</definedName>
    <definedName name="_xlnm.Print_Titles" localSheetId="4">'ДСО лесной'!$4:$8</definedName>
    <definedName name="_xlnm.Print_Titles" localSheetId="5">'ДСО тундр.'!$3:$5</definedName>
    <definedName name="_xlnm.Print_Titles" localSheetId="6">Кабарга!$4:$8</definedName>
    <definedName name="_xlnm.Print_Titles" localSheetId="10">Козерог!$4:$8</definedName>
    <definedName name="_xlnm.Print_Titles" localSheetId="3">Косуля!$4:$8</definedName>
    <definedName name="_xlnm.Print_Titles" localSheetId="1">Лось!$4:$8</definedName>
    <definedName name="_xlnm.Print_Titles" localSheetId="2">Марал!$4:$8</definedName>
    <definedName name="_xlnm.Print_Titles" localSheetId="13">Медведь!$4:$8</definedName>
    <definedName name="_xlnm.Print_Titles" localSheetId="7">Овцебык!$4:$5</definedName>
    <definedName name="_xlnm.Print_Titles" localSheetId="17">Охотпользователи!$1:$2</definedName>
    <definedName name="_xlnm.Print_Titles" localSheetId="12">Рысь!$4:$8</definedName>
    <definedName name="_xlnm.Print_Titles" localSheetId="8">'Сибирский горный козел'!$4:$5</definedName>
    <definedName name="_xlnm.Print_Titles" localSheetId="11">Соболь!$4:$8</definedName>
    <definedName name="_xlnm.Print_Area" localSheetId="9">' Овцебык '!$A$1:$AE$13</definedName>
    <definedName name="_xlnm.Print_Area" localSheetId="14">Барсук!$A$2:$X$137</definedName>
    <definedName name="_xlnm.Print_Area" localSheetId="15">Выдра!$A$1:$AE$121</definedName>
    <definedName name="_xlnm.Print_Area" localSheetId="4">'ДСО лесной'!$A$2:$AD$86</definedName>
    <definedName name="_xlnm.Print_Area" localSheetId="5">'ДСО тундр.'!$A$1:$X$80</definedName>
    <definedName name="_xlnm.Print_Area" localSheetId="6">Кабарга!$A$1:$AD$112</definedName>
    <definedName name="_xlnm.Print_Area" localSheetId="10">Козерог!$A$1:$AE$13</definedName>
    <definedName name="_xlnm.Print_Area" localSheetId="3">Косуля!$A$1:$AE$142</definedName>
    <definedName name="_xlnm.Print_Area" localSheetId="0">Лимит!$A$1:$Q$35</definedName>
    <definedName name="_xlnm.Print_Area" localSheetId="1">Лось!$A$2:$AD$228</definedName>
    <definedName name="_xlnm.Print_Area" localSheetId="2">Марал!$A$2:$AG$110</definedName>
    <definedName name="_xlnm.Print_Area" localSheetId="13">Медведь!$A$2:$X$241</definedName>
    <definedName name="_xlnm.Print_Area" localSheetId="7">Овцебык!$A$1:$P$500</definedName>
    <definedName name="_xlnm.Print_Area" localSheetId="17">Охотпользователи!$A$1:$T$195</definedName>
    <definedName name="_xlnm.Print_Area" localSheetId="12">Рысь!$A$1:$X$40</definedName>
    <definedName name="_xlnm.Print_Area" localSheetId="8">'Сибирский горный козел'!$A$1:$P$500</definedName>
    <definedName name="_xlnm.Print_Area" localSheetId="11">Соболь!$A$2:$X$270</definedName>
  </definedNames>
  <calcPr calcId="152511"/>
</workbook>
</file>

<file path=xl/calcChain.xml><?xml version="1.0" encoding="utf-8"?>
<calcChain xmlns="http://schemas.openxmlformats.org/spreadsheetml/2006/main">
  <c r="Z14" i="96" l="1"/>
  <c r="Y14" i="96" s="1"/>
  <c r="Z15" i="96"/>
  <c r="Y15" i="96" s="1"/>
  <c r="Z16" i="96"/>
  <c r="Y16" i="96" s="1"/>
  <c r="Z17" i="96"/>
  <c r="Y17" i="96" s="1"/>
  <c r="Z18" i="96"/>
  <c r="Y18" i="96" s="1"/>
  <c r="Z19" i="96"/>
  <c r="Y19" i="96" s="1"/>
  <c r="Z20" i="96"/>
  <c r="Y20" i="96" s="1"/>
  <c r="Z21" i="96"/>
  <c r="Y21" i="96" s="1"/>
  <c r="Z22" i="96"/>
  <c r="Y22" i="96" s="1"/>
  <c r="Z23" i="96"/>
  <c r="Y23" i="96" s="1"/>
  <c r="Z24" i="96"/>
  <c r="Y24" i="96" s="1"/>
  <c r="Z25" i="96"/>
  <c r="Y25" i="96" s="1"/>
  <c r="Z26" i="96"/>
  <c r="Y26" i="96" s="1"/>
  <c r="Z27" i="96"/>
  <c r="Y27" i="96" s="1"/>
  <c r="Z28" i="96"/>
  <c r="Y28" i="96" s="1"/>
  <c r="Z29" i="96"/>
  <c r="Y29" i="96" s="1"/>
  <c r="Z30" i="96"/>
  <c r="Y30" i="96" s="1"/>
  <c r="Z31" i="96"/>
  <c r="Y31" i="96" s="1"/>
  <c r="Z32" i="96"/>
  <c r="Y32" i="96" s="1"/>
  <c r="Z33" i="96"/>
  <c r="Y33" i="96" s="1"/>
  <c r="Z34" i="96"/>
  <c r="Y34" i="96" s="1"/>
  <c r="Z35" i="96"/>
  <c r="Y35" i="96" s="1"/>
  <c r="Z36" i="96"/>
  <c r="Y36" i="96" s="1"/>
  <c r="Z37" i="96"/>
  <c r="Y37" i="96" s="1"/>
  <c r="Z38" i="96"/>
  <c r="Y38" i="96" s="1"/>
  <c r="Z39" i="96"/>
  <c r="Y39" i="96" s="1"/>
  <c r="Z40" i="96"/>
  <c r="Y40" i="96" s="1"/>
  <c r="Z41" i="96"/>
  <c r="Y41" i="96" s="1"/>
  <c r="Z42" i="96"/>
  <c r="Y42" i="96" s="1"/>
  <c r="Z43" i="96"/>
  <c r="Y43" i="96" s="1"/>
  <c r="Z44" i="96"/>
  <c r="Y44" i="96" s="1"/>
  <c r="Z45" i="96"/>
  <c r="Y45" i="96" s="1"/>
  <c r="Z46" i="96"/>
  <c r="Y46" i="96" s="1"/>
  <c r="Z47" i="96"/>
  <c r="Y47" i="96" s="1"/>
  <c r="Z48" i="96"/>
  <c r="Y48" i="96" s="1"/>
  <c r="Z49" i="96"/>
  <c r="Y49" i="96" s="1"/>
  <c r="Z50" i="96"/>
  <c r="Y50" i="96" s="1"/>
  <c r="Z51" i="96"/>
  <c r="Y51" i="96" s="1"/>
  <c r="Z52" i="96"/>
  <c r="Y52" i="96" s="1"/>
  <c r="Z53" i="96"/>
  <c r="Y53" i="96" s="1"/>
  <c r="Z54" i="96"/>
  <c r="Y54" i="96" s="1"/>
  <c r="Z55" i="96"/>
  <c r="Y55" i="96" s="1"/>
  <c r="Z56" i="96"/>
  <c r="Y56" i="96" s="1"/>
  <c r="Z57" i="96"/>
  <c r="Y57" i="96" s="1"/>
  <c r="Z58" i="96"/>
  <c r="Y58" i="96" s="1"/>
  <c r="Z59" i="96"/>
  <c r="Y59" i="96" s="1"/>
  <c r="Z60" i="96"/>
  <c r="Y60" i="96" s="1"/>
  <c r="Z61" i="96"/>
  <c r="Y61" i="96" s="1"/>
  <c r="Z62" i="96"/>
  <c r="Y62" i="96" s="1"/>
  <c r="Z63" i="96"/>
  <c r="Y63" i="96" s="1"/>
  <c r="Z64" i="96"/>
  <c r="Y64" i="96" s="1"/>
  <c r="Z65" i="96"/>
  <c r="Y65" i="96" s="1"/>
  <c r="Z66" i="96"/>
  <c r="Y66" i="96" s="1"/>
  <c r="Z67" i="96"/>
  <c r="Y67" i="96" s="1"/>
  <c r="Z68" i="96"/>
  <c r="Y68" i="96" s="1"/>
  <c r="Z69" i="96"/>
  <c r="Y69" i="96" s="1"/>
  <c r="Z70" i="96"/>
  <c r="Y70" i="96" s="1"/>
  <c r="Z71" i="96"/>
  <c r="Y71" i="96" s="1"/>
  <c r="Z72" i="96"/>
  <c r="Y72" i="96" s="1"/>
  <c r="Z73" i="96"/>
  <c r="Y73" i="96" s="1"/>
  <c r="Z74" i="96"/>
  <c r="Y74" i="96" s="1"/>
  <c r="Z75" i="96"/>
  <c r="Y75" i="96" s="1"/>
  <c r="Z76" i="96"/>
  <c r="Y76" i="96" s="1"/>
  <c r="Z77" i="96"/>
  <c r="Y77" i="96" s="1"/>
  <c r="Z78" i="96"/>
  <c r="Y78" i="96" s="1"/>
  <c r="Z79" i="96"/>
  <c r="Y79" i="96" s="1"/>
  <c r="Z80" i="96"/>
  <c r="Y80" i="96" s="1"/>
  <c r="Z81" i="96"/>
  <c r="Y81" i="96" s="1"/>
  <c r="Z82" i="96"/>
  <c r="Y82" i="96" s="1"/>
  <c r="Z83" i="96"/>
  <c r="Y83" i="96" s="1"/>
  <c r="Z84" i="96"/>
  <c r="Y84" i="96" s="1"/>
  <c r="Z85" i="96"/>
  <c r="Y85" i="96" s="1"/>
  <c r="Z86" i="96"/>
  <c r="Y86" i="96" s="1"/>
  <c r="Z87" i="96"/>
  <c r="Y87" i="96" s="1"/>
  <c r="Z88" i="96"/>
  <c r="Y88" i="96" s="1"/>
  <c r="Z89" i="96"/>
  <c r="Y89" i="96" s="1"/>
  <c r="Z90" i="96"/>
  <c r="Y90" i="96" s="1"/>
  <c r="Z91" i="96"/>
  <c r="Y91" i="96" s="1"/>
  <c r="Z92" i="96"/>
  <c r="Y92" i="96" s="1"/>
  <c r="Z93" i="96"/>
  <c r="Y93" i="96" s="1"/>
  <c r="Z94" i="96"/>
  <c r="Y94" i="96" s="1"/>
  <c r="Z95" i="96"/>
  <c r="Y95" i="96" s="1"/>
  <c r="Z96" i="96"/>
  <c r="Y96" i="96" s="1"/>
  <c r="Z97" i="96"/>
  <c r="Y97" i="96" s="1"/>
  <c r="Z98" i="96"/>
  <c r="Y98" i="96" s="1"/>
  <c r="Z99" i="96"/>
  <c r="Y99" i="96" s="1"/>
  <c r="Z100" i="96"/>
  <c r="Y100" i="96" s="1"/>
  <c r="Z101" i="96"/>
  <c r="Y101" i="96" s="1"/>
  <c r="Z102" i="96"/>
  <c r="Y102" i="96" s="1"/>
  <c r="Z103" i="96"/>
  <c r="Y103" i="96" s="1"/>
  <c r="Z104" i="96"/>
  <c r="Y104" i="96" s="1"/>
  <c r="Z105" i="96"/>
  <c r="Y105" i="96" s="1"/>
  <c r="Z106" i="96"/>
  <c r="Y106" i="96" s="1"/>
  <c r="Z107" i="96"/>
  <c r="Y107" i="96" s="1"/>
  <c r="Z108" i="96"/>
  <c r="Y108" i="96" s="1"/>
  <c r="Z109" i="96"/>
  <c r="Y109" i="96" s="1"/>
  <c r="Z110" i="96"/>
  <c r="Y110" i="96" s="1"/>
  <c r="AB14" i="96" l="1"/>
  <c r="AB15" i="96"/>
  <c r="AB16" i="96"/>
  <c r="AB17" i="96"/>
  <c r="AB18" i="96"/>
  <c r="AB19" i="96"/>
  <c r="AB20" i="96"/>
  <c r="AB21" i="96"/>
  <c r="AB22" i="96"/>
  <c r="AB23" i="96"/>
  <c r="AB24" i="96"/>
  <c r="AB25" i="96"/>
  <c r="AB26" i="96"/>
  <c r="AB27" i="96"/>
  <c r="AB28" i="96"/>
  <c r="AB29" i="96"/>
  <c r="AB30" i="96"/>
  <c r="AB31" i="96"/>
  <c r="AB32" i="96"/>
  <c r="AB33" i="96"/>
  <c r="AB34" i="96"/>
  <c r="AB35" i="96"/>
  <c r="AB36" i="96"/>
  <c r="AB37" i="96"/>
  <c r="AB38" i="96"/>
  <c r="AB39" i="96"/>
  <c r="AB40" i="96"/>
  <c r="AB41" i="96"/>
  <c r="AB42" i="96"/>
  <c r="AB43" i="96"/>
  <c r="AB44" i="96"/>
  <c r="AB45" i="96"/>
  <c r="AB46" i="96"/>
  <c r="AB47" i="96"/>
  <c r="AB48" i="96"/>
  <c r="AB49" i="96"/>
  <c r="AB50" i="96"/>
  <c r="AB51" i="96"/>
  <c r="AB52" i="96"/>
  <c r="AB53" i="96"/>
  <c r="AB54" i="96"/>
  <c r="AB55" i="96"/>
  <c r="AB56" i="96"/>
  <c r="AB57" i="96"/>
  <c r="AB58" i="96"/>
  <c r="AB59" i="96"/>
  <c r="AB60" i="96"/>
  <c r="AB61" i="96"/>
  <c r="AB62" i="96"/>
  <c r="AB63" i="96"/>
  <c r="AB64" i="96"/>
  <c r="AB65" i="96"/>
  <c r="AB66" i="96"/>
  <c r="AB67" i="96"/>
  <c r="AB68" i="96"/>
  <c r="AB69" i="96"/>
  <c r="AB70" i="96"/>
  <c r="AB71" i="96"/>
  <c r="AB72" i="96"/>
  <c r="AB73" i="96"/>
  <c r="AB74" i="96"/>
  <c r="AB75" i="96"/>
  <c r="AB76" i="96"/>
  <c r="AB77" i="96"/>
  <c r="AB78" i="96"/>
  <c r="AB79" i="96"/>
  <c r="AB80" i="96"/>
  <c r="AB81" i="96"/>
  <c r="AB82" i="96"/>
  <c r="AB83" i="96"/>
  <c r="AB84" i="96"/>
  <c r="AB85" i="96"/>
  <c r="AB86" i="96"/>
  <c r="AB87" i="96"/>
  <c r="AB88" i="96"/>
  <c r="AB89" i="96"/>
  <c r="AB90" i="96"/>
  <c r="AB91" i="96"/>
  <c r="AB92" i="96"/>
  <c r="AB93" i="96"/>
  <c r="AB94" i="96"/>
  <c r="AB95" i="96"/>
  <c r="AB96" i="96"/>
  <c r="AB97" i="96"/>
  <c r="AB98" i="96"/>
  <c r="AB99" i="96"/>
  <c r="AB100" i="96"/>
  <c r="AB101" i="96"/>
  <c r="AB102" i="96"/>
  <c r="AB103" i="96"/>
  <c r="AB104" i="96"/>
  <c r="AB105" i="96"/>
  <c r="AB106" i="96"/>
  <c r="AB107" i="96"/>
  <c r="AB108" i="96"/>
  <c r="AB109" i="96"/>
  <c r="S45" i="87" l="1"/>
  <c r="R45" i="87" s="1"/>
  <c r="X55" i="81"/>
  <c r="W55" i="81" s="1"/>
  <c r="Z55" i="81" s="1"/>
  <c r="Y55" i="81"/>
  <c r="Y56" i="81"/>
  <c r="X56" i="81" s="1"/>
  <c r="W56" i="81" s="1"/>
  <c r="Z56" i="81" s="1"/>
  <c r="X57" i="81"/>
  <c r="W57" i="81" s="1"/>
  <c r="Z57" i="81" s="1"/>
  <c r="Y57" i="81"/>
  <c r="Y58" i="81"/>
  <c r="X58" i="81" s="1"/>
  <c r="W58" i="81" s="1"/>
  <c r="Z58" i="81" s="1"/>
  <c r="X59" i="81"/>
  <c r="W59" i="81" s="1"/>
  <c r="Z59" i="81" s="1"/>
  <c r="Y59" i="81"/>
  <c r="Y60" i="81"/>
  <c r="X60" i="81" s="1"/>
  <c r="W60" i="81" s="1"/>
  <c r="Z60" i="81" s="1"/>
  <c r="X61" i="81"/>
  <c r="W61" i="81" s="1"/>
  <c r="Z61" i="81" s="1"/>
  <c r="Y61" i="81"/>
  <c r="Y62" i="81"/>
  <c r="X62" i="81" s="1"/>
  <c r="W62" i="81" s="1"/>
  <c r="Z62" i="81" s="1"/>
  <c r="X63" i="81"/>
  <c r="W63" i="81" s="1"/>
  <c r="Z63" i="81" s="1"/>
  <c r="Y63" i="81"/>
  <c r="Y64" i="81"/>
  <c r="X64" i="81" s="1"/>
  <c r="W64" i="81" s="1"/>
  <c r="Z64" i="81" s="1"/>
  <c r="X65" i="81"/>
  <c r="W65" i="81" s="1"/>
  <c r="Z65" i="81" s="1"/>
  <c r="Y65" i="81"/>
  <c r="Y66" i="81"/>
  <c r="X66" i="81" s="1"/>
  <c r="W66" i="81" s="1"/>
  <c r="Z66" i="81" s="1"/>
  <c r="X67" i="81"/>
  <c r="W67" i="81" s="1"/>
  <c r="Z67" i="81" s="1"/>
  <c r="Y67" i="81"/>
  <c r="Y68" i="81"/>
  <c r="X68" i="81" s="1"/>
  <c r="W68" i="81" s="1"/>
  <c r="Z68" i="81" s="1"/>
  <c r="X69" i="81"/>
  <c r="W69" i="81" s="1"/>
  <c r="Z69" i="81" s="1"/>
  <c r="Y69" i="81"/>
  <c r="Y70" i="81"/>
  <c r="X70" i="81" s="1"/>
  <c r="W70" i="81" s="1"/>
  <c r="Z70" i="81" s="1"/>
  <c r="X71" i="81"/>
  <c r="W71" i="81" s="1"/>
  <c r="Z71" i="81" s="1"/>
  <c r="Y71" i="81"/>
  <c r="Y72" i="81"/>
  <c r="X72" i="81" s="1"/>
  <c r="W72" i="81" s="1"/>
  <c r="Z72" i="81" s="1"/>
  <c r="X73" i="81"/>
  <c r="W73" i="81" s="1"/>
  <c r="Z73" i="81" s="1"/>
  <c r="Y73" i="81"/>
  <c r="Y74" i="81"/>
  <c r="X74" i="81" s="1"/>
  <c r="W74" i="81" s="1"/>
  <c r="Z74" i="81" s="1"/>
  <c r="X75" i="81"/>
  <c r="W75" i="81" s="1"/>
  <c r="Z75" i="81" s="1"/>
  <c r="Y75" i="81"/>
  <c r="Y76" i="81"/>
  <c r="X76" i="81" s="1"/>
  <c r="W76" i="81" s="1"/>
  <c r="Z76" i="81" s="1"/>
  <c r="X77" i="81"/>
  <c r="W77" i="81" s="1"/>
  <c r="Z77" i="81" s="1"/>
  <c r="Y77" i="81"/>
  <c r="Y78" i="81"/>
  <c r="X78" i="81" s="1"/>
  <c r="W78" i="81" s="1"/>
  <c r="Z78" i="81" s="1"/>
  <c r="X79" i="81"/>
  <c r="W79" i="81" s="1"/>
  <c r="Z79" i="81" s="1"/>
  <c r="Y79" i="81"/>
  <c r="Y80" i="81"/>
  <c r="X80" i="81" s="1"/>
  <c r="W80" i="81" s="1"/>
  <c r="Z80" i="81" s="1"/>
  <c r="X81" i="81"/>
  <c r="W81" i="81" s="1"/>
  <c r="Z81" i="81" s="1"/>
  <c r="Y81" i="81"/>
  <c r="Y82" i="81"/>
  <c r="X82" i="81" s="1"/>
  <c r="W82" i="81" s="1"/>
  <c r="Z82" i="81" s="1"/>
  <c r="X83" i="81"/>
  <c r="W83" i="81" s="1"/>
  <c r="Z83" i="81" s="1"/>
  <c r="Y83" i="81"/>
  <c r="Y84" i="81"/>
  <c r="X84" i="81" s="1"/>
  <c r="W84" i="81" s="1"/>
  <c r="Z84" i="81" s="1"/>
  <c r="X85" i="81"/>
  <c r="W85" i="81" s="1"/>
  <c r="Z85" i="81" s="1"/>
  <c r="Y85" i="81"/>
  <c r="Y86" i="81"/>
  <c r="X86" i="81" s="1"/>
  <c r="W86" i="81" s="1"/>
  <c r="Z86" i="81" s="1"/>
  <c r="X87" i="81"/>
  <c r="W87" i="81" s="1"/>
  <c r="Z87" i="81" s="1"/>
  <c r="Y87" i="81"/>
  <c r="Y88" i="81"/>
  <c r="X88" i="81" s="1"/>
  <c r="W88" i="81" s="1"/>
  <c r="Z88" i="81" s="1"/>
  <c r="X89" i="81"/>
  <c r="W89" i="81" s="1"/>
  <c r="Z89" i="81" s="1"/>
  <c r="Y89" i="81"/>
  <c r="Y90" i="81"/>
  <c r="X90" i="81" s="1"/>
  <c r="W90" i="81" s="1"/>
  <c r="Z90" i="81" s="1"/>
  <c r="X91" i="81"/>
  <c r="W91" i="81" s="1"/>
  <c r="Z91" i="81" s="1"/>
  <c r="Y91" i="81"/>
  <c r="Y92" i="81"/>
  <c r="X92" i="81" s="1"/>
  <c r="W92" i="81" s="1"/>
  <c r="Z92" i="81" s="1"/>
  <c r="X93" i="81"/>
  <c r="W93" i="81" s="1"/>
  <c r="Z93" i="81" s="1"/>
  <c r="Y93" i="81"/>
  <c r="Y94" i="81"/>
  <c r="X94" i="81" s="1"/>
  <c r="W94" i="81" s="1"/>
  <c r="Z94" i="81" s="1"/>
  <c r="X95" i="81"/>
  <c r="W95" i="81" s="1"/>
  <c r="Z95" i="81" s="1"/>
  <c r="Y95" i="81"/>
  <c r="Y96" i="81"/>
  <c r="X96" i="81" s="1"/>
  <c r="W96" i="81" s="1"/>
  <c r="Z96" i="81" s="1"/>
  <c r="X97" i="81"/>
  <c r="W97" i="81" s="1"/>
  <c r="Z97" i="81" s="1"/>
  <c r="Y97" i="81"/>
  <c r="Y98" i="81"/>
  <c r="X98" i="81" s="1"/>
  <c r="W98" i="81" s="1"/>
  <c r="Z98" i="81" s="1"/>
  <c r="X99" i="81"/>
  <c r="W99" i="81" s="1"/>
  <c r="Z99" i="81" s="1"/>
  <c r="Y99" i="81"/>
  <c r="Y100" i="81"/>
  <c r="X100" i="81" s="1"/>
  <c r="W100" i="81" s="1"/>
  <c r="Z100" i="81" s="1"/>
  <c r="X101" i="81"/>
  <c r="W101" i="81" s="1"/>
  <c r="Z101" i="81" s="1"/>
  <c r="Y101" i="81"/>
  <c r="Y102" i="81"/>
  <c r="X102" i="81" s="1"/>
  <c r="W102" i="81" s="1"/>
  <c r="Z102" i="81" s="1"/>
  <c r="X103" i="81"/>
  <c r="W103" i="81" s="1"/>
  <c r="Z103" i="81" s="1"/>
  <c r="Y103" i="81"/>
  <c r="Y104" i="81"/>
  <c r="X104" i="81" s="1"/>
  <c r="W104" i="81" s="1"/>
  <c r="Z104" i="81" s="1"/>
  <c r="X105" i="81"/>
  <c r="W105" i="81" s="1"/>
  <c r="Z105" i="81" s="1"/>
  <c r="Y105" i="81"/>
  <c r="Y106" i="81"/>
  <c r="X106" i="81" s="1"/>
  <c r="W106" i="81" s="1"/>
  <c r="Z106" i="81" s="1"/>
  <c r="X107" i="81"/>
  <c r="W107" i="81" s="1"/>
  <c r="Z107" i="81" s="1"/>
  <c r="Y107" i="81"/>
  <c r="Y108" i="81"/>
  <c r="X108" i="81" s="1"/>
  <c r="W108" i="81" s="1"/>
  <c r="Z108" i="81" s="1"/>
  <c r="X109" i="81"/>
  <c r="W109" i="81" s="1"/>
  <c r="Z109" i="81" s="1"/>
  <c r="Y109" i="81"/>
  <c r="Y110" i="81"/>
  <c r="X110" i="81" s="1"/>
  <c r="W110" i="81" s="1"/>
  <c r="Z110" i="81" s="1"/>
  <c r="Y22" i="81"/>
  <c r="X22" i="81" s="1"/>
  <c r="W22" i="81" s="1"/>
  <c r="Z22" i="81" s="1"/>
  <c r="Y23" i="81"/>
  <c r="X23" i="81" s="1"/>
  <c r="W23" i="81" s="1"/>
  <c r="Z23" i="81" s="1"/>
  <c r="Y24" i="81"/>
  <c r="X24" i="81" s="1"/>
  <c r="W24" i="81" s="1"/>
  <c r="Z24" i="81" s="1"/>
  <c r="Y25" i="81"/>
  <c r="X25" i="81" s="1"/>
  <c r="W25" i="81" s="1"/>
  <c r="Z25" i="81" s="1"/>
  <c r="Y26" i="81"/>
  <c r="X26" i="81" s="1"/>
  <c r="W26" i="81" s="1"/>
  <c r="Z26" i="81" s="1"/>
  <c r="Y27" i="81"/>
  <c r="X27" i="81" s="1"/>
  <c r="W27" i="81" s="1"/>
  <c r="Z27" i="81" s="1"/>
  <c r="Y28" i="81"/>
  <c r="X28" i="81" s="1"/>
  <c r="W28" i="81" s="1"/>
  <c r="Z28" i="81" s="1"/>
  <c r="Y29" i="81"/>
  <c r="X29" i="81" s="1"/>
  <c r="W29" i="81" s="1"/>
  <c r="Z29" i="81" s="1"/>
  <c r="Y30" i="81"/>
  <c r="X30" i="81" s="1"/>
  <c r="W30" i="81" s="1"/>
  <c r="Z30" i="81" s="1"/>
  <c r="Y31" i="81"/>
  <c r="X31" i="81" s="1"/>
  <c r="W31" i="81" s="1"/>
  <c r="Z31" i="81" s="1"/>
  <c r="Y32" i="81"/>
  <c r="X32" i="81" s="1"/>
  <c r="W32" i="81" s="1"/>
  <c r="Z32" i="81" s="1"/>
  <c r="Y33" i="81"/>
  <c r="X33" i="81" s="1"/>
  <c r="W33" i="81" s="1"/>
  <c r="Z33" i="81" s="1"/>
  <c r="Y34" i="81"/>
  <c r="X34" i="81" s="1"/>
  <c r="W34" i="81" s="1"/>
  <c r="Z34" i="81" s="1"/>
  <c r="Y35" i="81"/>
  <c r="X35" i="81" s="1"/>
  <c r="W35" i="81" s="1"/>
  <c r="Z35" i="81" s="1"/>
  <c r="Y36" i="81"/>
  <c r="X36" i="81" s="1"/>
  <c r="W36" i="81" s="1"/>
  <c r="Z36" i="81" s="1"/>
  <c r="Y37" i="81"/>
  <c r="X37" i="81" s="1"/>
  <c r="W37" i="81" s="1"/>
  <c r="Z37" i="81" s="1"/>
  <c r="Y38" i="81"/>
  <c r="X38" i="81" s="1"/>
  <c r="W38" i="81" s="1"/>
  <c r="Z38" i="81" s="1"/>
  <c r="Y39" i="81"/>
  <c r="X39" i="81" s="1"/>
  <c r="W39" i="81" s="1"/>
  <c r="Z39" i="81" s="1"/>
  <c r="Y40" i="81"/>
  <c r="X40" i="81" s="1"/>
  <c r="W40" i="81" s="1"/>
  <c r="Z40" i="81" s="1"/>
  <c r="Y41" i="81"/>
  <c r="X41" i="81" s="1"/>
  <c r="W41" i="81" s="1"/>
  <c r="Z41" i="81" s="1"/>
  <c r="Y42" i="81"/>
  <c r="X42" i="81" s="1"/>
  <c r="W42" i="81" s="1"/>
  <c r="Z42" i="81" s="1"/>
  <c r="Y43" i="81"/>
  <c r="X43" i="81" s="1"/>
  <c r="W43" i="81" s="1"/>
  <c r="Z43" i="81" s="1"/>
  <c r="Y44" i="81"/>
  <c r="X44" i="81" s="1"/>
  <c r="W44" i="81" s="1"/>
  <c r="Z44" i="81" s="1"/>
  <c r="Y45" i="81"/>
  <c r="X45" i="81" s="1"/>
  <c r="W45" i="81" s="1"/>
  <c r="Z45" i="81" s="1"/>
  <c r="Y46" i="81"/>
  <c r="X46" i="81" s="1"/>
  <c r="W46" i="81" s="1"/>
  <c r="Z46" i="81" s="1"/>
  <c r="Y47" i="81"/>
  <c r="X47" i="81" s="1"/>
  <c r="W47" i="81" s="1"/>
  <c r="Z47" i="81" s="1"/>
  <c r="Y48" i="81"/>
  <c r="X48" i="81" s="1"/>
  <c r="W48" i="81" s="1"/>
  <c r="Z48" i="81" s="1"/>
  <c r="Y49" i="81"/>
  <c r="X49" i="81" s="1"/>
  <c r="W49" i="81" s="1"/>
  <c r="Z49" i="81" s="1"/>
  <c r="Y50" i="81"/>
  <c r="X50" i="81" s="1"/>
  <c r="W50" i="81" s="1"/>
  <c r="Z50" i="81" s="1"/>
  <c r="Y51" i="81"/>
  <c r="X51" i="81" s="1"/>
  <c r="W51" i="81" s="1"/>
  <c r="Z51" i="81" s="1"/>
  <c r="Y52" i="81"/>
  <c r="X52" i="81" s="1"/>
  <c r="W52" i="81" s="1"/>
  <c r="Z52" i="81" s="1"/>
  <c r="Y53" i="81"/>
  <c r="X53" i="81" s="1"/>
  <c r="W53" i="81" s="1"/>
  <c r="Z53" i="81" s="1"/>
  <c r="Y54" i="81"/>
  <c r="X54" i="81" s="1"/>
  <c r="W54" i="81" s="1"/>
  <c r="Z54" i="81" s="1"/>
  <c r="Y14" i="81"/>
  <c r="X14" i="81" s="1"/>
  <c r="W14" i="81" s="1"/>
  <c r="Z14" i="81" s="1"/>
  <c r="Y15" i="81"/>
  <c r="X15" i="81" s="1"/>
  <c r="W15" i="81" s="1"/>
  <c r="Z15" i="81" s="1"/>
  <c r="Y16" i="81"/>
  <c r="X16" i="81" s="1"/>
  <c r="W16" i="81" s="1"/>
  <c r="Z16" i="81" s="1"/>
  <c r="Y17" i="81"/>
  <c r="X17" i="81" s="1"/>
  <c r="W17" i="81" s="1"/>
  <c r="Z17" i="81" s="1"/>
  <c r="Y18" i="81"/>
  <c r="X18" i="81" s="1"/>
  <c r="W18" i="81" s="1"/>
  <c r="Z18" i="81" s="1"/>
  <c r="Y19" i="81"/>
  <c r="X19" i="81" s="1"/>
  <c r="W19" i="81" s="1"/>
  <c r="Z19" i="81" s="1"/>
  <c r="Y20" i="81"/>
  <c r="X20" i="81" s="1"/>
  <c r="W20" i="81" s="1"/>
  <c r="Z20" i="81" s="1"/>
  <c r="AA16" i="97"/>
  <c r="Z16" i="97" s="1"/>
  <c r="AA17" i="97"/>
  <c r="Z17" i="97" s="1"/>
  <c r="AA18" i="97"/>
  <c r="Z18" i="97" s="1"/>
  <c r="AA19" i="97"/>
  <c r="Z19" i="97" s="1"/>
  <c r="AA20" i="97"/>
  <c r="Z20" i="97" s="1"/>
  <c r="AA21" i="97"/>
  <c r="Z21" i="97" s="1"/>
  <c r="AA22" i="97"/>
  <c r="Z22" i="97" s="1"/>
  <c r="AA23" i="97"/>
  <c r="Z23" i="97" s="1"/>
  <c r="AA24" i="97"/>
  <c r="Z24" i="97" s="1"/>
  <c r="AA25" i="97"/>
  <c r="Z25" i="97" s="1"/>
  <c r="AA26" i="97"/>
  <c r="Z26" i="97" s="1"/>
  <c r="AA27" i="97"/>
  <c r="Z27" i="97" s="1"/>
  <c r="AA28" i="97"/>
  <c r="Z28" i="97" s="1"/>
  <c r="AA29" i="97"/>
  <c r="Z29" i="97" s="1"/>
  <c r="AA30" i="97"/>
  <c r="Z30" i="97" s="1"/>
  <c r="AA31" i="97"/>
  <c r="Z31" i="97" s="1"/>
  <c r="AA32" i="97"/>
  <c r="Z32" i="97" s="1"/>
  <c r="AA33" i="97"/>
  <c r="Z33" i="97" s="1"/>
  <c r="AA34" i="97"/>
  <c r="Z34" i="97" s="1"/>
  <c r="AA35" i="97"/>
  <c r="Z35" i="97" s="1"/>
  <c r="AA36" i="97"/>
  <c r="Z36" i="97" s="1"/>
  <c r="AA37" i="97"/>
  <c r="Z37" i="97" s="1"/>
  <c r="AA38" i="97"/>
  <c r="Z38" i="97" s="1"/>
  <c r="AA39" i="97"/>
  <c r="Z39" i="97" s="1"/>
  <c r="AA40" i="97"/>
  <c r="Z40" i="97" s="1"/>
  <c r="AA41" i="97"/>
  <c r="Z41" i="97" s="1"/>
  <c r="AA42" i="97"/>
  <c r="Z42" i="97" s="1"/>
  <c r="AA43" i="97"/>
  <c r="Z43" i="97" s="1"/>
  <c r="AA44" i="97"/>
  <c r="Z44" i="97" s="1"/>
  <c r="AA45" i="97"/>
  <c r="Z45" i="97" s="1"/>
  <c r="AA46" i="97"/>
  <c r="Z46" i="97" s="1"/>
  <c r="AA47" i="97"/>
  <c r="Z47" i="97" s="1"/>
  <c r="AA48" i="97"/>
  <c r="Z48" i="97" s="1"/>
  <c r="AA49" i="97"/>
  <c r="Z49" i="97" s="1"/>
  <c r="AA50" i="97"/>
  <c r="Z50" i="97" s="1"/>
  <c r="AA51" i="97"/>
  <c r="Z51" i="97" s="1"/>
  <c r="AA52" i="97"/>
  <c r="Z52" i="97" s="1"/>
  <c r="AA53" i="97"/>
  <c r="Z53" i="97" s="1"/>
  <c r="AA54" i="97"/>
  <c r="Z54" i="97" s="1"/>
  <c r="AA55" i="97"/>
  <c r="Z55" i="97" s="1"/>
  <c r="AA56" i="97"/>
  <c r="Z56" i="97" s="1"/>
  <c r="AA57" i="97"/>
  <c r="Z57" i="97" s="1"/>
  <c r="AA58" i="97"/>
  <c r="Z58" i="97" s="1"/>
  <c r="AA59" i="97"/>
  <c r="Z59" i="97" s="1"/>
  <c r="AA60" i="97"/>
  <c r="Z60" i="97" s="1"/>
  <c r="AA61" i="97"/>
  <c r="Z61" i="97" s="1"/>
  <c r="AA62" i="97"/>
  <c r="Z62" i="97" s="1"/>
  <c r="AA63" i="97"/>
  <c r="Z63" i="97" s="1"/>
  <c r="AA64" i="97"/>
  <c r="Z64" i="97" s="1"/>
  <c r="AA65" i="97"/>
  <c r="Z65" i="97" s="1"/>
  <c r="AA66" i="97"/>
  <c r="Z66" i="97" s="1"/>
  <c r="AA67" i="97"/>
  <c r="Z67" i="97" s="1"/>
  <c r="AA68" i="97"/>
  <c r="Z68" i="97" s="1"/>
  <c r="AA69" i="97"/>
  <c r="Z69" i="97" s="1"/>
  <c r="AA70" i="97"/>
  <c r="Z70" i="97" s="1"/>
  <c r="AA71" i="97"/>
  <c r="Z71" i="97" s="1"/>
  <c r="AA72" i="97"/>
  <c r="Z72" i="97" s="1"/>
  <c r="AA73" i="97"/>
  <c r="Z73" i="97" s="1"/>
  <c r="AA74" i="97"/>
  <c r="Z74" i="97" s="1"/>
  <c r="AA75" i="97"/>
  <c r="Z75" i="97" s="1"/>
  <c r="AA76" i="97"/>
  <c r="Z76" i="97" s="1"/>
  <c r="AA77" i="97"/>
  <c r="Z77" i="97" s="1"/>
  <c r="AA78" i="97"/>
  <c r="Z78" i="97" s="1"/>
  <c r="AA79" i="97"/>
  <c r="Z79" i="97" s="1"/>
  <c r="AA80" i="97"/>
  <c r="Z80" i="97" s="1"/>
  <c r="AA81" i="97"/>
  <c r="Z81" i="97" s="1"/>
  <c r="AA82" i="97"/>
  <c r="Z82" i="97" s="1"/>
  <c r="AA83" i="97"/>
  <c r="Z83" i="97" s="1"/>
  <c r="AA84" i="97"/>
  <c r="Z84" i="97" s="1"/>
  <c r="AA14" i="97"/>
  <c r="Z14" i="97" s="1"/>
  <c r="Z15" i="95"/>
  <c r="Y15" i="95" s="1"/>
  <c r="X15" i="95" s="1"/>
  <c r="AA15" i="95" s="1"/>
  <c r="AB15" i="95"/>
  <c r="Z16" i="95"/>
  <c r="Y16" i="95" s="1"/>
  <c r="X16" i="95" s="1"/>
  <c r="AA16" i="95" s="1"/>
  <c r="AB16" i="95"/>
  <c r="Z17" i="95"/>
  <c r="Y17" i="95" s="1"/>
  <c r="X17" i="95" s="1"/>
  <c r="AA17" i="95"/>
  <c r="AB17" i="95"/>
  <c r="Z18" i="95"/>
  <c r="Y18" i="95" s="1"/>
  <c r="X18" i="95" s="1"/>
  <c r="AA18" i="95" s="1"/>
  <c r="AB18" i="95"/>
  <c r="Z19" i="95"/>
  <c r="Y19" i="95" s="1"/>
  <c r="X19" i="95" s="1"/>
  <c r="AA19" i="95" s="1"/>
  <c r="AB19" i="95"/>
  <c r="Z20" i="95"/>
  <c r="Y20" i="95" s="1"/>
  <c r="X20" i="95" s="1"/>
  <c r="AA20" i="95" s="1"/>
  <c r="AB20" i="95"/>
  <c r="Y21" i="95"/>
  <c r="X21" i="95" s="1"/>
  <c r="AA21" i="95" s="1"/>
  <c r="Z21" i="95"/>
  <c r="AB21" i="95"/>
  <c r="Z22" i="95"/>
  <c r="Y22" i="95" s="1"/>
  <c r="X22" i="95" s="1"/>
  <c r="AA22" i="95"/>
  <c r="AB22" i="95"/>
  <c r="Z23" i="95"/>
  <c r="Y23" i="95" s="1"/>
  <c r="X23" i="95" s="1"/>
  <c r="AA23" i="95" s="1"/>
  <c r="AB23" i="95"/>
  <c r="Z24" i="95"/>
  <c r="Y24" i="95" s="1"/>
  <c r="X24" i="95" s="1"/>
  <c r="AA24" i="95" s="1"/>
  <c r="AB24" i="95"/>
  <c r="Z25" i="95"/>
  <c r="Y25" i="95" s="1"/>
  <c r="X25" i="95" s="1"/>
  <c r="AA25" i="95" s="1"/>
  <c r="AB25" i="95"/>
  <c r="Z26" i="95"/>
  <c r="Y26" i="95" s="1"/>
  <c r="X26" i="95" s="1"/>
  <c r="AA26" i="95" s="1"/>
  <c r="AB26" i="95"/>
  <c r="Z27" i="95"/>
  <c r="Y27" i="95" s="1"/>
  <c r="X27" i="95" s="1"/>
  <c r="AA27" i="95" s="1"/>
  <c r="AB27" i="95"/>
  <c r="Z28" i="95"/>
  <c r="Y28" i="95" s="1"/>
  <c r="X28" i="95" s="1"/>
  <c r="AA28" i="95" s="1"/>
  <c r="AB28" i="95"/>
  <c r="Y29" i="95"/>
  <c r="X29" i="95" s="1"/>
  <c r="AA29" i="95" s="1"/>
  <c r="Z29" i="95"/>
  <c r="AB29" i="95"/>
  <c r="Z30" i="95"/>
  <c r="Y30" i="95" s="1"/>
  <c r="X30" i="95" s="1"/>
  <c r="AA30" i="95" s="1"/>
  <c r="AB30" i="95"/>
  <c r="Z31" i="95"/>
  <c r="Y31" i="95" s="1"/>
  <c r="X31" i="95" s="1"/>
  <c r="AA31" i="95" s="1"/>
  <c r="AB31" i="95"/>
  <c r="Z32" i="95"/>
  <c r="Y32" i="95" s="1"/>
  <c r="X32" i="95" s="1"/>
  <c r="AA32" i="95" s="1"/>
  <c r="AB32" i="95"/>
  <c r="Z33" i="95"/>
  <c r="Y33" i="95" s="1"/>
  <c r="X33" i="95" s="1"/>
  <c r="AA33" i="95" s="1"/>
  <c r="AB33" i="95"/>
  <c r="Z34" i="95"/>
  <c r="Y34" i="95" s="1"/>
  <c r="X34" i="95" s="1"/>
  <c r="AA34" i="95" s="1"/>
  <c r="AB34" i="95"/>
  <c r="Z35" i="95"/>
  <c r="Y35" i="95" s="1"/>
  <c r="X35" i="95" s="1"/>
  <c r="AA35" i="95" s="1"/>
  <c r="AB35" i="95"/>
  <c r="Z36" i="95"/>
  <c r="Y36" i="95" s="1"/>
  <c r="X36" i="95" s="1"/>
  <c r="AB36" i="95"/>
  <c r="Y37" i="95"/>
  <c r="X37" i="95" s="1"/>
  <c r="AA37" i="95" s="1"/>
  <c r="Z37" i="95"/>
  <c r="AB37" i="95"/>
  <c r="Z38" i="95"/>
  <c r="Y38" i="95" s="1"/>
  <c r="X38" i="95" s="1"/>
  <c r="AA38" i="95" s="1"/>
  <c r="AB38" i="95"/>
  <c r="Z39" i="95"/>
  <c r="Y39" i="95" s="1"/>
  <c r="X39" i="95" s="1"/>
  <c r="AA39" i="95" s="1"/>
  <c r="AB39" i="95"/>
  <c r="Z40" i="95"/>
  <c r="Y40" i="95" s="1"/>
  <c r="X40" i="95" s="1"/>
  <c r="AA40" i="95" s="1"/>
  <c r="AB40" i="95"/>
  <c r="Z41" i="95"/>
  <c r="Y41" i="95" s="1"/>
  <c r="X41" i="95" s="1"/>
  <c r="AA41" i="95" s="1"/>
  <c r="AB41" i="95"/>
  <c r="Z42" i="95"/>
  <c r="Y42" i="95" s="1"/>
  <c r="X42" i="95" s="1"/>
  <c r="AA42" i="95" s="1"/>
  <c r="AB42" i="95"/>
  <c r="Y43" i="95"/>
  <c r="X43" i="95" s="1"/>
  <c r="AA43" i="95" s="1"/>
  <c r="Z43" i="95"/>
  <c r="AB43" i="95"/>
  <c r="Z44" i="95"/>
  <c r="Y44" i="95" s="1"/>
  <c r="X44" i="95" s="1"/>
  <c r="AB44" i="95"/>
  <c r="Y45" i="95"/>
  <c r="X45" i="95" s="1"/>
  <c r="AA45" i="95" s="1"/>
  <c r="Z45" i="95"/>
  <c r="AB45" i="95"/>
  <c r="Z46" i="95"/>
  <c r="Y46" i="95" s="1"/>
  <c r="X46" i="95" s="1"/>
  <c r="AA46" i="95" s="1"/>
  <c r="AB46" i="95"/>
  <c r="Z47" i="95"/>
  <c r="Y47" i="95" s="1"/>
  <c r="X47" i="95" s="1"/>
  <c r="AA47" i="95" s="1"/>
  <c r="AB47" i="95"/>
  <c r="Y48" i="95"/>
  <c r="X48" i="95" s="1"/>
  <c r="AA48" i="95" s="1"/>
  <c r="Z48" i="95"/>
  <c r="AB48" i="95"/>
  <c r="Z49" i="95"/>
  <c r="Y49" i="95" s="1"/>
  <c r="X49" i="95" s="1"/>
  <c r="AB49" i="95"/>
  <c r="AA49" i="95" s="1"/>
  <c r="Z50" i="95"/>
  <c r="Y50" i="95" s="1"/>
  <c r="X50" i="95" s="1"/>
  <c r="AA50" i="95" s="1"/>
  <c r="AB50" i="95"/>
  <c r="Y51" i="95"/>
  <c r="X51" i="95" s="1"/>
  <c r="AA51" i="95" s="1"/>
  <c r="Z51" i="95"/>
  <c r="AB51" i="95"/>
  <c r="Z52" i="95"/>
  <c r="Y52" i="95" s="1"/>
  <c r="X52" i="95" s="1"/>
  <c r="AB52" i="95"/>
  <c r="Y53" i="95"/>
  <c r="X53" i="95" s="1"/>
  <c r="AA53" i="95" s="1"/>
  <c r="Z53" i="95"/>
  <c r="AB53" i="95"/>
  <c r="Z54" i="95"/>
  <c r="Y54" i="95" s="1"/>
  <c r="X54" i="95" s="1"/>
  <c r="AB54" i="95"/>
  <c r="AA54" i="95" s="1"/>
  <c r="Z55" i="95"/>
  <c r="Y55" i="95" s="1"/>
  <c r="X55" i="95" s="1"/>
  <c r="AA55" i="95" s="1"/>
  <c r="AB55" i="95"/>
  <c r="X56" i="95"/>
  <c r="AA56" i="95" s="1"/>
  <c r="Y56" i="95"/>
  <c r="Z56" i="95"/>
  <c r="AB56" i="95"/>
  <c r="Z57" i="95"/>
  <c r="Y57" i="95" s="1"/>
  <c r="X57" i="95" s="1"/>
  <c r="AB57" i="95"/>
  <c r="AA57" i="95" s="1"/>
  <c r="Z58" i="95"/>
  <c r="Y58" i="95" s="1"/>
  <c r="X58" i="95" s="1"/>
  <c r="AA58" i="95" s="1"/>
  <c r="AB58" i="95"/>
  <c r="Y59" i="95"/>
  <c r="X59" i="95" s="1"/>
  <c r="Z59" i="95"/>
  <c r="AA59" i="95"/>
  <c r="AB59" i="95"/>
  <c r="Z60" i="95"/>
  <c r="Y60" i="95" s="1"/>
  <c r="X60" i="95" s="1"/>
  <c r="AB60" i="95"/>
  <c r="X61" i="95"/>
  <c r="AA61" i="95" s="1"/>
  <c r="Y61" i="95"/>
  <c r="Z61" i="95"/>
  <c r="AB61" i="95"/>
  <c r="Z62" i="95"/>
  <c r="Y62" i="95" s="1"/>
  <c r="X62" i="95" s="1"/>
  <c r="AB62" i="95"/>
  <c r="AA62" i="95" s="1"/>
  <c r="Z63" i="95"/>
  <c r="Y63" i="95" s="1"/>
  <c r="X63" i="95" s="1"/>
  <c r="AA63" i="95" s="1"/>
  <c r="AB63" i="95"/>
  <c r="Y64" i="95"/>
  <c r="X64" i="95" s="1"/>
  <c r="AA64" i="95" s="1"/>
  <c r="Z64" i="95"/>
  <c r="AB64" i="95"/>
  <c r="Z65" i="95"/>
  <c r="Y65" i="95" s="1"/>
  <c r="X65" i="95" s="1"/>
  <c r="AB65" i="95"/>
  <c r="AA65" i="95" s="1"/>
  <c r="X66" i="95"/>
  <c r="AA66" i="95" s="1"/>
  <c r="Z66" i="95"/>
  <c r="Y66" i="95" s="1"/>
  <c r="AB66" i="95"/>
  <c r="Z67" i="95"/>
  <c r="Y67" i="95" s="1"/>
  <c r="X67" i="95" s="1"/>
  <c r="AA67" i="95" s="1"/>
  <c r="AB67" i="95"/>
  <c r="Z68" i="95"/>
  <c r="Y68" i="95" s="1"/>
  <c r="X68" i="95" s="1"/>
  <c r="AB68" i="95"/>
  <c r="X69" i="95"/>
  <c r="AA69" i="95" s="1"/>
  <c r="Y69" i="95"/>
  <c r="Z69" i="95"/>
  <c r="AB69" i="95"/>
  <c r="Z70" i="95"/>
  <c r="Y70" i="95" s="1"/>
  <c r="X70" i="95" s="1"/>
  <c r="AB70" i="95"/>
  <c r="AA70" i="95" s="1"/>
  <c r="Z71" i="95"/>
  <c r="Y71" i="95" s="1"/>
  <c r="X71" i="95" s="1"/>
  <c r="AA71" i="95" s="1"/>
  <c r="AB71" i="95"/>
  <c r="Z72" i="95"/>
  <c r="Y72" i="95" s="1"/>
  <c r="X72" i="95" s="1"/>
  <c r="AA72" i="95" s="1"/>
  <c r="AB72" i="95"/>
  <c r="Z73" i="95"/>
  <c r="Y73" i="95" s="1"/>
  <c r="X73" i="95" s="1"/>
  <c r="AB73" i="95"/>
  <c r="AA73" i="95" s="1"/>
  <c r="X74" i="95"/>
  <c r="AA74" i="95" s="1"/>
  <c r="Z74" i="95"/>
  <c r="Y74" i="95" s="1"/>
  <c r="AB74" i="95"/>
  <c r="Z75" i="95"/>
  <c r="Y75" i="95" s="1"/>
  <c r="X75" i="95" s="1"/>
  <c r="AA75" i="95" s="1"/>
  <c r="AB75" i="95"/>
  <c r="Z76" i="95"/>
  <c r="Y76" i="95" s="1"/>
  <c r="X76" i="95" s="1"/>
  <c r="AA76" i="95" s="1"/>
  <c r="AB76" i="95"/>
  <c r="X77" i="95"/>
  <c r="AA77" i="95" s="1"/>
  <c r="Y77" i="95"/>
  <c r="Z77" i="95"/>
  <c r="AB77" i="95"/>
  <c r="Z78" i="95"/>
  <c r="Y78" i="95" s="1"/>
  <c r="X78" i="95" s="1"/>
  <c r="AB78" i="95"/>
  <c r="AA78" i="95" s="1"/>
  <c r="Z79" i="95"/>
  <c r="Y79" i="95" s="1"/>
  <c r="X79" i="95" s="1"/>
  <c r="AA79" i="95" s="1"/>
  <c r="AB79" i="95"/>
  <c r="Z80" i="95"/>
  <c r="Y80" i="95" s="1"/>
  <c r="X80" i="95" s="1"/>
  <c r="AA80" i="95" s="1"/>
  <c r="AB80" i="95"/>
  <c r="Z81" i="95"/>
  <c r="Y81" i="95" s="1"/>
  <c r="X81" i="95" s="1"/>
  <c r="AA81" i="95"/>
  <c r="AB81" i="95"/>
  <c r="X82" i="95"/>
  <c r="AA82" i="95" s="1"/>
  <c r="Z82" i="95"/>
  <c r="Y82" i="95" s="1"/>
  <c r="AB82" i="95"/>
  <c r="Z83" i="95"/>
  <c r="Y83" i="95" s="1"/>
  <c r="X83" i="95" s="1"/>
  <c r="AA83" i="95" s="1"/>
  <c r="AB83" i="95"/>
  <c r="Z84" i="95"/>
  <c r="Y84" i="95" s="1"/>
  <c r="X84" i="95" s="1"/>
  <c r="AA84" i="95" s="1"/>
  <c r="AB84" i="95"/>
  <c r="Y85" i="95"/>
  <c r="X85" i="95" s="1"/>
  <c r="AA85" i="95" s="1"/>
  <c r="Z85" i="95"/>
  <c r="AB85" i="95"/>
  <c r="Z86" i="95"/>
  <c r="Y86" i="95" s="1"/>
  <c r="X86" i="95" s="1"/>
  <c r="AA86" i="95"/>
  <c r="AB86" i="95"/>
  <c r="Z87" i="95"/>
  <c r="Y87" i="95" s="1"/>
  <c r="X87" i="95" s="1"/>
  <c r="AA87" i="95" s="1"/>
  <c r="AB87" i="95"/>
  <c r="Z88" i="95"/>
  <c r="Y88" i="95" s="1"/>
  <c r="X88" i="95" s="1"/>
  <c r="AA88" i="95" s="1"/>
  <c r="AB88" i="95"/>
  <c r="Z89" i="95"/>
  <c r="Y89" i="95" s="1"/>
  <c r="X89" i="95" s="1"/>
  <c r="AA89" i="95" s="1"/>
  <c r="AB89" i="95"/>
  <c r="Z90" i="95"/>
  <c r="Y90" i="95" s="1"/>
  <c r="X90" i="95" s="1"/>
  <c r="AA90" i="95" s="1"/>
  <c r="AB90" i="95"/>
  <c r="Z91" i="95"/>
  <c r="Y91" i="95" s="1"/>
  <c r="X91" i="95" s="1"/>
  <c r="AA91" i="95" s="1"/>
  <c r="AB91" i="95"/>
  <c r="Z92" i="95"/>
  <c r="Y92" i="95" s="1"/>
  <c r="X92" i="95" s="1"/>
  <c r="AA92" i="95" s="1"/>
  <c r="AB92" i="95"/>
  <c r="Y93" i="95"/>
  <c r="X93" i="95" s="1"/>
  <c r="AA93" i="95" s="1"/>
  <c r="Z93" i="95"/>
  <c r="AB93" i="95"/>
  <c r="Z94" i="95"/>
  <c r="Y94" i="95" s="1"/>
  <c r="X94" i="95" s="1"/>
  <c r="AA94" i="95" s="1"/>
  <c r="AB94" i="95"/>
  <c r="Z95" i="95"/>
  <c r="Y95" i="95" s="1"/>
  <c r="X95" i="95" s="1"/>
  <c r="AA95" i="95" s="1"/>
  <c r="AB95" i="95"/>
  <c r="Z96" i="95"/>
  <c r="Y96" i="95" s="1"/>
  <c r="X96" i="95" s="1"/>
  <c r="AA96" i="95" s="1"/>
  <c r="AB96" i="95"/>
  <c r="Z97" i="95"/>
  <c r="Y97" i="95" s="1"/>
  <c r="X97" i="95" s="1"/>
  <c r="AA97" i="95" s="1"/>
  <c r="AB97" i="95"/>
  <c r="Z98" i="95"/>
  <c r="Y98" i="95" s="1"/>
  <c r="X98" i="95" s="1"/>
  <c r="AA98" i="95" s="1"/>
  <c r="AB98" i="95"/>
  <c r="Z99" i="95"/>
  <c r="Y99" i="95" s="1"/>
  <c r="X99" i="95" s="1"/>
  <c r="AA99" i="95" s="1"/>
  <c r="AB99" i="95"/>
  <c r="Z100" i="95"/>
  <c r="Y100" i="95" s="1"/>
  <c r="X100" i="95" s="1"/>
  <c r="AB100" i="95"/>
  <c r="Y101" i="95"/>
  <c r="X101" i="95" s="1"/>
  <c r="AA101" i="95" s="1"/>
  <c r="Z101" i="95"/>
  <c r="AB101" i="95"/>
  <c r="Z102" i="95"/>
  <c r="Y102" i="95" s="1"/>
  <c r="X102" i="95" s="1"/>
  <c r="AA102" i="95" s="1"/>
  <c r="AB102" i="95"/>
  <c r="Z103" i="95"/>
  <c r="Y103" i="95" s="1"/>
  <c r="X103" i="95" s="1"/>
  <c r="AA103" i="95" s="1"/>
  <c r="AB103" i="95"/>
  <c r="Z104" i="95"/>
  <c r="Y104" i="95" s="1"/>
  <c r="X104" i="95" s="1"/>
  <c r="AA104" i="95" s="1"/>
  <c r="AB104" i="95"/>
  <c r="Z105" i="95"/>
  <c r="Y105" i="95" s="1"/>
  <c r="X105" i="95" s="1"/>
  <c r="AA105" i="95" s="1"/>
  <c r="AB105" i="95"/>
  <c r="Z106" i="95"/>
  <c r="Y106" i="95" s="1"/>
  <c r="X106" i="95" s="1"/>
  <c r="AA106" i="95" s="1"/>
  <c r="AB106" i="95"/>
  <c r="Y107" i="95"/>
  <c r="X107" i="95" s="1"/>
  <c r="AA107" i="95" s="1"/>
  <c r="Z107" i="95"/>
  <c r="AB107" i="95"/>
  <c r="Z108" i="95"/>
  <c r="Y108" i="95" s="1"/>
  <c r="X108" i="95" s="1"/>
  <c r="AB108" i="95"/>
  <c r="Y109" i="95"/>
  <c r="X109" i="95" s="1"/>
  <c r="AA109" i="95" s="1"/>
  <c r="Z109" i="95"/>
  <c r="AB109" i="95"/>
  <c r="Z110" i="95"/>
  <c r="Y110" i="95" s="1"/>
  <c r="X110" i="95" s="1"/>
  <c r="AA110" i="95" s="1"/>
  <c r="AB110" i="95"/>
  <c r="Z111" i="95"/>
  <c r="Y111" i="95" s="1"/>
  <c r="X111" i="95" s="1"/>
  <c r="AA111" i="95" s="1"/>
  <c r="AB111" i="95"/>
  <c r="Y112" i="95"/>
  <c r="X112" i="95" s="1"/>
  <c r="AA112" i="95" s="1"/>
  <c r="Z112" i="95"/>
  <c r="AB112" i="95"/>
  <c r="Z113" i="95"/>
  <c r="Y113" i="95" s="1"/>
  <c r="X113" i="95" s="1"/>
  <c r="AB113" i="95"/>
  <c r="AA113" i="95" s="1"/>
  <c r="Z114" i="95"/>
  <c r="Y114" i="95" s="1"/>
  <c r="X114" i="95" s="1"/>
  <c r="AA114" i="95" s="1"/>
  <c r="AB114" i="95"/>
  <c r="Y115" i="95"/>
  <c r="X115" i="95" s="1"/>
  <c r="AA115" i="95" s="1"/>
  <c r="Z115" i="95"/>
  <c r="AB115" i="95"/>
  <c r="Z116" i="95"/>
  <c r="Y116" i="95" s="1"/>
  <c r="X116" i="95" s="1"/>
  <c r="AB116" i="95"/>
  <c r="Y117" i="95"/>
  <c r="X117" i="95" s="1"/>
  <c r="AA117" i="95" s="1"/>
  <c r="Z117" i="95"/>
  <c r="AB117" i="95"/>
  <c r="Z118" i="95"/>
  <c r="Y118" i="95" s="1"/>
  <c r="X118" i="95" s="1"/>
  <c r="AB118" i="95"/>
  <c r="AA118" i="95" s="1"/>
  <c r="Z119" i="95"/>
  <c r="Y119" i="95" s="1"/>
  <c r="X119" i="95" s="1"/>
  <c r="AB119" i="95"/>
  <c r="X120" i="95"/>
  <c r="AA120" i="95" s="1"/>
  <c r="Y120" i="95"/>
  <c r="Z120" i="95"/>
  <c r="AB120" i="95"/>
  <c r="Z121" i="95"/>
  <c r="Y121" i="95" s="1"/>
  <c r="X121" i="95" s="1"/>
  <c r="AB121" i="95"/>
  <c r="AA121" i="95" s="1"/>
  <c r="Z122" i="95"/>
  <c r="Y122" i="95" s="1"/>
  <c r="X122" i="95" s="1"/>
  <c r="AA122" i="95" s="1"/>
  <c r="AB122" i="95"/>
  <c r="Z123" i="95"/>
  <c r="Y123" i="95" s="1"/>
  <c r="X123" i="95" s="1"/>
  <c r="AA123" i="95" s="1"/>
  <c r="AB123" i="95"/>
  <c r="Z124" i="95"/>
  <c r="Y124" i="95" s="1"/>
  <c r="X124" i="95" s="1"/>
  <c r="AA124" i="95"/>
  <c r="AB124" i="95"/>
  <c r="X125" i="95"/>
  <c r="AA125" i="95" s="1"/>
  <c r="Y125" i="95"/>
  <c r="Z125" i="95"/>
  <c r="AB125" i="95"/>
  <c r="Z126" i="95"/>
  <c r="Y126" i="95" s="1"/>
  <c r="X126" i="95" s="1"/>
  <c r="AA126" i="95" s="1"/>
  <c r="AB126" i="95"/>
  <c r="Z127" i="95"/>
  <c r="Y127" i="95" s="1"/>
  <c r="X127" i="95" s="1"/>
  <c r="AA127" i="95" s="1"/>
  <c r="AB127" i="95"/>
  <c r="Z128" i="95"/>
  <c r="Y128" i="95" s="1"/>
  <c r="X128" i="95" s="1"/>
  <c r="AA128" i="95" s="1"/>
  <c r="AB128" i="95"/>
  <c r="Z129" i="95"/>
  <c r="Y129" i="95" s="1"/>
  <c r="X129" i="95" s="1"/>
  <c r="AA129" i="95" s="1"/>
  <c r="AB129" i="95"/>
  <c r="Z130" i="95"/>
  <c r="Y130" i="95" s="1"/>
  <c r="X130" i="95" s="1"/>
  <c r="AA130" i="95" s="1"/>
  <c r="AB130" i="95"/>
  <c r="Z131" i="95"/>
  <c r="Y131" i="95" s="1"/>
  <c r="X131" i="95" s="1"/>
  <c r="AA131" i="95" s="1"/>
  <c r="AB131" i="95"/>
  <c r="Z132" i="95"/>
  <c r="Y132" i="95" s="1"/>
  <c r="X132" i="95" s="1"/>
  <c r="AB132" i="95"/>
  <c r="AA132" i="95" s="1"/>
  <c r="Y133" i="95"/>
  <c r="X133" i="95" s="1"/>
  <c r="AA133" i="95" s="1"/>
  <c r="Z133" i="95"/>
  <c r="AB133" i="95"/>
  <c r="Y134" i="95"/>
  <c r="X134" i="95" s="1"/>
  <c r="Z134" i="95"/>
  <c r="AB134" i="95"/>
  <c r="AA134" i="95" s="1"/>
  <c r="Z135" i="95"/>
  <c r="Y135" i="95" s="1"/>
  <c r="X135" i="95" s="1"/>
  <c r="AB135" i="95"/>
  <c r="Z136" i="95"/>
  <c r="Y136" i="95" s="1"/>
  <c r="X136" i="95" s="1"/>
  <c r="AA136" i="95" s="1"/>
  <c r="AB136" i="95"/>
  <c r="Z137" i="95"/>
  <c r="Y137" i="95" s="1"/>
  <c r="X137" i="95" s="1"/>
  <c r="AB137" i="95"/>
  <c r="AA137" i="95" s="1"/>
  <c r="Z138" i="95"/>
  <c r="Y138" i="95" s="1"/>
  <c r="X138" i="95" s="1"/>
  <c r="AA138" i="95" s="1"/>
  <c r="AB138" i="95"/>
  <c r="Z139" i="95"/>
  <c r="Y139" i="95" s="1"/>
  <c r="X139" i="95" s="1"/>
  <c r="AA139" i="95" s="1"/>
  <c r="AB139" i="95"/>
  <c r="Z14" i="95"/>
  <c r="Y14" i="95" s="1"/>
  <c r="X14" i="95" s="1"/>
  <c r="AA14" i="95" s="1"/>
  <c r="AB14" i="95"/>
  <c r="AA43" i="96"/>
  <c r="AD43" i="96"/>
  <c r="AA44" i="96"/>
  <c r="AD44" i="96"/>
  <c r="AA45" i="96"/>
  <c r="AD45" i="96"/>
  <c r="AA46" i="96"/>
  <c r="AD46" i="96"/>
  <c r="AA47" i="96"/>
  <c r="AD47" i="96"/>
  <c r="AA48" i="96"/>
  <c r="AD48" i="96"/>
  <c r="AA49" i="96"/>
  <c r="AD49" i="96"/>
  <c r="AA50" i="96"/>
  <c r="AD50" i="96"/>
  <c r="AA51" i="96"/>
  <c r="AD51" i="96"/>
  <c r="AA52" i="96"/>
  <c r="AD52" i="96"/>
  <c r="AA53" i="96"/>
  <c r="AD53" i="96"/>
  <c r="AA54" i="96"/>
  <c r="AD54" i="96"/>
  <c r="AA55" i="96"/>
  <c r="AD55" i="96"/>
  <c r="AA56" i="96"/>
  <c r="AD56" i="96"/>
  <c r="AA57" i="96"/>
  <c r="AD57" i="96"/>
  <c r="AA58" i="96"/>
  <c r="AD58" i="96"/>
  <c r="AA59" i="96"/>
  <c r="AD59" i="96"/>
  <c r="AA60" i="96"/>
  <c r="AD60" i="96"/>
  <c r="AA61" i="96"/>
  <c r="AD61" i="96"/>
  <c r="AA62" i="96"/>
  <c r="AD62" i="96"/>
  <c r="AA63" i="96"/>
  <c r="AD63" i="96"/>
  <c r="AA64" i="96"/>
  <c r="AD64" i="96"/>
  <c r="AA65" i="96"/>
  <c r="AD65" i="96"/>
  <c r="AA66" i="96"/>
  <c r="AD66" i="96"/>
  <c r="AA67" i="96"/>
  <c r="AD67" i="96"/>
  <c r="AA68" i="96"/>
  <c r="AD68" i="96"/>
  <c r="AA69" i="96"/>
  <c r="AD69" i="96"/>
  <c r="AA70" i="96"/>
  <c r="AD70" i="96"/>
  <c r="AA71" i="96"/>
  <c r="AD71" i="96"/>
  <c r="AA72" i="96"/>
  <c r="AD72" i="96"/>
  <c r="AA73" i="96"/>
  <c r="AD73" i="96"/>
  <c r="AA74" i="96"/>
  <c r="AD74" i="96"/>
  <c r="AA75" i="96"/>
  <c r="AD75" i="96"/>
  <c r="AA76" i="96"/>
  <c r="AD76" i="96"/>
  <c r="AA77" i="96"/>
  <c r="AD77" i="96"/>
  <c r="AA78" i="96"/>
  <c r="AD78" i="96"/>
  <c r="AA79" i="96"/>
  <c r="AD79" i="96"/>
  <c r="AA80" i="96"/>
  <c r="AD80" i="96"/>
  <c r="AA81" i="96"/>
  <c r="AD81" i="96"/>
  <c r="AA82" i="96"/>
  <c r="AD82" i="96"/>
  <c r="AA83" i="96"/>
  <c r="AD83" i="96"/>
  <c r="AA84" i="96"/>
  <c r="AD84" i="96"/>
  <c r="AA85" i="96"/>
  <c r="AD85" i="96"/>
  <c r="AA86" i="96"/>
  <c r="AD86" i="96"/>
  <c r="AA87" i="96"/>
  <c r="AD87" i="96"/>
  <c r="AA88" i="96"/>
  <c r="AD88" i="96"/>
  <c r="AA89" i="96"/>
  <c r="AD89" i="96"/>
  <c r="AA90" i="96"/>
  <c r="AD90" i="96"/>
  <c r="AA91" i="96"/>
  <c r="AD91" i="96"/>
  <c r="AA92" i="96"/>
  <c r="AD92" i="96"/>
  <c r="AA93" i="96"/>
  <c r="AD93" i="96"/>
  <c r="AA94" i="96"/>
  <c r="AD94" i="96"/>
  <c r="AA95" i="96"/>
  <c r="AD95" i="96"/>
  <c r="AA96" i="96"/>
  <c r="AD96" i="96"/>
  <c r="AA97" i="96"/>
  <c r="AD97" i="96"/>
  <c r="AA98" i="96"/>
  <c r="AD98" i="96"/>
  <c r="AA99" i="96"/>
  <c r="AD99" i="96"/>
  <c r="AA100" i="96"/>
  <c r="AD100" i="96"/>
  <c r="AA101" i="96"/>
  <c r="AD101" i="96"/>
  <c r="AA102" i="96"/>
  <c r="AD102" i="96"/>
  <c r="AA103" i="96"/>
  <c r="AD103" i="96"/>
  <c r="AA104" i="96"/>
  <c r="AD104" i="96"/>
  <c r="AA105" i="96"/>
  <c r="AD105" i="96"/>
  <c r="AA106" i="96"/>
  <c r="AD106" i="96"/>
  <c r="AA107" i="96"/>
  <c r="AD107" i="96"/>
  <c r="AA108" i="96"/>
  <c r="AD108" i="96"/>
  <c r="AA109" i="96"/>
  <c r="AD109" i="96"/>
  <c r="AA24" i="96"/>
  <c r="AD24" i="96"/>
  <c r="AA25" i="96"/>
  <c r="AD25" i="96"/>
  <c r="AA26" i="96"/>
  <c r="AD26" i="96"/>
  <c r="AC27" i="96"/>
  <c r="AA27" i="96"/>
  <c r="AD27" i="96"/>
  <c r="AA28" i="96"/>
  <c r="AD28" i="96"/>
  <c r="AA29" i="96"/>
  <c r="AD29" i="96"/>
  <c r="AA30" i="96"/>
  <c r="AD30" i="96"/>
  <c r="AC31" i="96"/>
  <c r="AA31" i="96"/>
  <c r="AD31" i="96"/>
  <c r="AA32" i="96"/>
  <c r="AD32" i="96"/>
  <c r="AA33" i="96"/>
  <c r="AD33" i="96"/>
  <c r="AA34" i="96"/>
  <c r="AD34" i="96"/>
  <c r="AC35" i="96"/>
  <c r="AA35" i="96"/>
  <c r="AD35" i="96"/>
  <c r="AA36" i="96"/>
  <c r="AD36" i="96"/>
  <c r="AA37" i="96"/>
  <c r="AD37" i="96"/>
  <c r="AA38" i="96"/>
  <c r="AD38" i="96"/>
  <c r="AC39" i="96"/>
  <c r="AA39" i="96"/>
  <c r="AD39" i="96"/>
  <c r="AA40" i="96"/>
  <c r="AD40" i="96"/>
  <c r="AA41" i="96"/>
  <c r="AD41" i="96"/>
  <c r="AA42" i="96"/>
  <c r="AD42" i="96"/>
  <c r="AA14" i="96"/>
  <c r="AD14" i="96"/>
  <c r="AA15" i="96"/>
  <c r="AD15" i="96"/>
  <c r="AA16" i="96"/>
  <c r="AD16" i="96"/>
  <c r="AA17" i="96"/>
  <c r="AD17" i="96"/>
  <c r="AA18" i="96"/>
  <c r="AD18" i="96"/>
  <c r="AA19" i="96"/>
  <c r="AD19" i="96"/>
  <c r="AA20" i="96"/>
  <c r="AD20" i="96"/>
  <c r="AA21" i="96"/>
  <c r="AD21" i="96"/>
  <c r="AA22" i="96"/>
  <c r="AD22" i="96"/>
  <c r="AA46" i="94"/>
  <c r="Z46" i="94" s="1"/>
  <c r="Z47" i="94"/>
  <c r="AA47" i="94"/>
  <c r="AA48" i="94"/>
  <c r="Z48" i="94" s="1"/>
  <c r="AA49" i="94"/>
  <c r="Z49" i="94" s="1"/>
  <c r="AA50" i="94"/>
  <c r="Z50" i="94" s="1"/>
  <c r="Z51" i="94"/>
  <c r="AA51" i="94"/>
  <c r="AA52" i="94"/>
  <c r="Z52" i="94" s="1"/>
  <c r="AA53" i="94"/>
  <c r="Z53" i="94" s="1"/>
  <c r="AA54" i="94"/>
  <c r="Z54" i="94" s="1"/>
  <c r="Z55" i="94"/>
  <c r="AA55" i="94"/>
  <c r="AA56" i="94"/>
  <c r="Z56" i="94" s="1"/>
  <c r="AA57" i="94"/>
  <c r="Z57" i="94" s="1"/>
  <c r="AA58" i="94"/>
  <c r="Z58" i="94" s="1"/>
  <c r="Z59" i="94"/>
  <c r="AA59" i="94"/>
  <c r="AA60" i="94"/>
  <c r="Z60" i="94" s="1"/>
  <c r="AA61" i="94"/>
  <c r="Z61" i="94" s="1"/>
  <c r="AA62" i="94"/>
  <c r="Z62" i="94" s="1"/>
  <c r="Z63" i="94"/>
  <c r="AA63" i="94"/>
  <c r="AA64" i="94"/>
  <c r="Z64" i="94" s="1"/>
  <c r="AA65" i="94"/>
  <c r="Z65" i="94" s="1"/>
  <c r="AA66" i="94"/>
  <c r="Z66" i="94" s="1"/>
  <c r="Z67" i="94"/>
  <c r="AA67" i="94"/>
  <c r="AA68" i="94"/>
  <c r="Z68" i="94" s="1"/>
  <c r="AA69" i="94"/>
  <c r="Z69" i="94" s="1"/>
  <c r="AA70" i="94"/>
  <c r="Z70" i="94" s="1"/>
  <c r="Z71" i="94"/>
  <c r="AA71" i="94"/>
  <c r="AA72" i="94"/>
  <c r="Z72" i="94" s="1"/>
  <c r="AA73" i="94"/>
  <c r="Z73" i="94" s="1"/>
  <c r="AA74" i="94"/>
  <c r="Z74" i="94" s="1"/>
  <c r="Z75" i="94"/>
  <c r="AA75" i="94"/>
  <c r="AA76" i="94"/>
  <c r="Z76" i="94" s="1"/>
  <c r="AA77" i="94"/>
  <c r="Z77" i="94" s="1"/>
  <c r="AA78" i="94"/>
  <c r="Z78" i="94" s="1"/>
  <c r="Z79" i="94"/>
  <c r="AA79" i="94"/>
  <c r="AA80" i="94"/>
  <c r="Z80" i="94" s="1"/>
  <c r="AA81" i="94"/>
  <c r="Z81" i="94" s="1"/>
  <c r="AA82" i="94"/>
  <c r="Z82" i="94" s="1"/>
  <c r="Z83" i="94"/>
  <c r="AA83" i="94"/>
  <c r="AA84" i="94"/>
  <c r="Z84" i="94" s="1"/>
  <c r="AA85" i="94"/>
  <c r="Z85" i="94" s="1"/>
  <c r="AA86" i="94"/>
  <c r="Z86" i="94" s="1"/>
  <c r="Z87" i="94"/>
  <c r="AA87" i="94"/>
  <c r="AA88" i="94"/>
  <c r="Z88" i="94" s="1"/>
  <c r="AA89" i="94"/>
  <c r="Z89" i="94" s="1"/>
  <c r="AA90" i="94"/>
  <c r="Z90" i="94" s="1"/>
  <c r="Z91" i="94"/>
  <c r="AA91" i="94"/>
  <c r="AA92" i="94"/>
  <c r="Z92" i="94" s="1"/>
  <c r="AA93" i="94"/>
  <c r="Z93" i="94" s="1"/>
  <c r="AA94" i="94"/>
  <c r="Z94" i="94" s="1"/>
  <c r="Z95" i="94"/>
  <c r="AA95" i="94"/>
  <c r="AA96" i="94"/>
  <c r="Z96" i="94" s="1"/>
  <c r="AA97" i="94"/>
  <c r="Z97" i="94" s="1"/>
  <c r="AA98" i="94"/>
  <c r="Z98" i="94" s="1"/>
  <c r="Z99" i="94"/>
  <c r="AA99" i="94"/>
  <c r="AA100" i="94"/>
  <c r="Z100" i="94" s="1"/>
  <c r="AA101" i="94"/>
  <c r="Z101" i="94" s="1"/>
  <c r="AA102" i="94"/>
  <c r="Z102" i="94" s="1"/>
  <c r="Z103" i="94"/>
  <c r="AA103" i="94"/>
  <c r="AA104" i="94"/>
  <c r="Z104" i="94" s="1"/>
  <c r="AA105" i="94"/>
  <c r="Z105" i="94" s="1"/>
  <c r="AA106" i="94"/>
  <c r="Z106" i="94" s="1"/>
  <c r="Z107" i="94"/>
  <c r="AA107" i="94"/>
  <c r="AA108" i="94"/>
  <c r="Z108" i="94" s="1"/>
  <c r="AA109" i="94"/>
  <c r="Z109" i="94" s="1"/>
  <c r="AA110" i="94"/>
  <c r="Z110" i="94" s="1"/>
  <c r="Z111" i="94"/>
  <c r="AA111" i="94"/>
  <c r="AA112" i="94"/>
  <c r="Z112" i="94" s="1"/>
  <c r="AA113" i="94"/>
  <c r="Z113" i="94" s="1"/>
  <c r="AA114" i="94"/>
  <c r="Z114" i="94" s="1"/>
  <c r="Z115" i="94"/>
  <c r="AA115" i="94"/>
  <c r="AA116" i="94"/>
  <c r="Z116" i="94" s="1"/>
  <c r="AA117" i="94"/>
  <c r="Z117" i="94" s="1"/>
  <c r="AA118" i="94"/>
  <c r="Z118" i="94" s="1"/>
  <c r="Z119" i="94"/>
  <c r="AA119" i="94"/>
  <c r="AA120" i="94"/>
  <c r="Z120" i="94" s="1"/>
  <c r="AA121" i="94"/>
  <c r="Z121" i="94" s="1"/>
  <c r="AA122" i="94"/>
  <c r="Z122" i="94" s="1"/>
  <c r="Z123" i="94"/>
  <c r="AA123" i="94"/>
  <c r="AA124" i="94"/>
  <c r="Z124" i="94" s="1"/>
  <c r="AA125" i="94"/>
  <c r="Z125" i="94" s="1"/>
  <c r="AA126" i="94"/>
  <c r="Z126" i="94" s="1"/>
  <c r="Z127" i="94"/>
  <c r="AA127" i="94"/>
  <c r="AA128" i="94"/>
  <c r="Z128" i="94" s="1"/>
  <c r="AA129" i="94"/>
  <c r="Z129" i="94" s="1"/>
  <c r="AA130" i="94"/>
  <c r="Z130" i="94" s="1"/>
  <c r="Z131" i="94"/>
  <c r="AA131" i="94"/>
  <c r="AA132" i="94"/>
  <c r="Z132" i="94" s="1"/>
  <c r="AA133" i="94"/>
  <c r="Z133" i="94" s="1"/>
  <c r="AA134" i="94"/>
  <c r="Z134" i="94" s="1"/>
  <c r="Z135" i="94"/>
  <c r="AA135" i="94"/>
  <c r="AA136" i="94"/>
  <c r="Z136" i="94" s="1"/>
  <c r="AA137" i="94"/>
  <c r="Z137" i="94" s="1"/>
  <c r="AA138" i="94"/>
  <c r="Z138" i="94" s="1"/>
  <c r="Z139" i="94"/>
  <c r="AA139" i="94"/>
  <c r="AA140" i="94"/>
  <c r="Z140" i="94" s="1"/>
  <c r="AA141" i="94"/>
  <c r="Z141" i="94" s="1"/>
  <c r="AA142" i="94"/>
  <c r="Z142" i="94" s="1"/>
  <c r="Z143" i="94"/>
  <c r="AA143" i="94"/>
  <c r="AA144" i="94"/>
  <c r="Z144" i="94" s="1"/>
  <c r="AA145" i="94"/>
  <c r="Z145" i="94" s="1"/>
  <c r="AA146" i="94"/>
  <c r="Z146" i="94" s="1"/>
  <c r="Z147" i="94"/>
  <c r="AA147" i="94"/>
  <c r="AA148" i="94"/>
  <c r="Z148" i="94" s="1"/>
  <c r="AA149" i="94"/>
  <c r="Z149" i="94" s="1"/>
  <c r="AA150" i="94"/>
  <c r="Z150" i="94" s="1"/>
  <c r="Z151" i="94"/>
  <c r="AA151" i="94"/>
  <c r="AA152" i="94"/>
  <c r="Z152" i="94" s="1"/>
  <c r="AA153" i="94"/>
  <c r="Z153" i="94" s="1"/>
  <c r="AA154" i="94"/>
  <c r="Z154" i="94" s="1"/>
  <c r="Z155" i="94"/>
  <c r="AA155" i="94"/>
  <c r="AA156" i="94"/>
  <c r="Z156" i="94" s="1"/>
  <c r="AA157" i="94"/>
  <c r="Z157" i="94" s="1"/>
  <c r="AA158" i="94"/>
  <c r="Z158" i="94" s="1"/>
  <c r="Z159" i="94"/>
  <c r="AA159" i="94"/>
  <c r="AA160" i="94"/>
  <c r="Z160" i="94" s="1"/>
  <c r="AA161" i="94"/>
  <c r="Z161" i="94" s="1"/>
  <c r="AA162" i="94"/>
  <c r="Z162" i="94" s="1"/>
  <c r="Z163" i="94"/>
  <c r="AA163" i="94"/>
  <c r="AA164" i="94"/>
  <c r="Z164" i="94" s="1"/>
  <c r="AA165" i="94"/>
  <c r="Z165" i="94" s="1"/>
  <c r="AA166" i="94"/>
  <c r="Z166" i="94" s="1"/>
  <c r="Z167" i="94"/>
  <c r="AA167" i="94"/>
  <c r="AA168" i="94"/>
  <c r="Z168" i="94" s="1"/>
  <c r="AA169" i="94"/>
  <c r="Z169" i="94" s="1"/>
  <c r="AA170" i="94"/>
  <c r="Z170" i="94" s="1"/>
  <c r="Z171" i="94"/>
  <c r="AA171" i="94"/>
  <c r="AA172" i="94"/>
  <c r="Z172" i="94" s="1"/>
  <c r="AA173" i="94"/>
  <c r="Z173" i="94" s="1"/>
  <c r="AA174" i="94"/>
  <c r="Z174" i="94" s="1"/>
  <c r="Z175" i="94"/>
  <c r="AA175" i="94"/>
  <c r="AA176" i="94"/>
  <c r="Z176" i="94" s="1"/>
  <c r="AA177" i="94"/>
  <c r="Z177" i="94" s="1"/>
  <c r="AA178" i="94"/>
  <c r="Z178" i="94" s="1"/>
  <c r="Z179" i="94"/>
  <c r="AA179" i="94"/>
  <c r="AA180" i="94"/>
  <c r="Z180" i="94" s="1"/>
  <c r="AA181" i="94"/>
  <c r="Z181" i="94" s="1"/>
  <c r="AA182" i="94"/>
  <c r="Z182" i="94" s="1"/>
  <c r="Z183" i="94"/>
  <c r="AA183" i="94"/>
  <c r="AA184" i="94"/>
  <c r="Z184" i="94" s="1"/>
  <c r="AA185" i="94"/>
  <c r="Z185" i="94" s="1"/>
  <c r="AA186" i="94"/>
  <c r="Z186" i="94" s="1"/>
  <c r="Z187" i="94"/>
  <c r="AA187" i="94"/>
  <c r="AA188" i="94"/>
  <c r="Z188" i="94" s="1"/>
  <c r="AA189" i="94"/>
  <c r="Z189" i="94" s="1"/>
  <c r="AA190" i="94"/>
  <c r="Z190" i="94" s="1"/>
  <c r="Z191" i="94"/>
  <c r="AA191" i="94"/>
  <c r="AA192" i="94"/>
  <c r="Z192" i="94" s="1"/>
  <c r="AA193" i="94"/>
  <c r="Z193" i="94" s="1"/>
  <c r="AA194" i="94"/>
  <c r="Z194" i="94" s="1"/>
  <c r="Z195" i="94"/>
  <c r="AA195" i="94"/>
  <c r="AA196" i="94"/>
  <c r="Z196" i="94" s="1"/>
  <c r="AA197" i="94"/>
  <c r="Z197" i="94" s="1"/>
  <c r="AA198" i="94"/>
  <c r="Z198" i="94" s="1"/>
  <c r="Z199" i="94"/>
  <c r="AA199" i="94"/>
  <c r="AA200" i="94"/>
  <c r="Z200" i="94" s="1"/>
  <c r="AA201" i="94"/>
  <c r="Z201" i="94" s="1"/>
  <c r="AA202" i="94"/>
  <c r="Z202" i="94" s="1"/>
  <c r="Z203" i="94"/>
  <c r="AA203" i="94"/>
  <c r="AA204" i="94"/>
  <c r="Z204" i="94" s="1"/>
  <c r="AA205" i="94"/>
  <c r="Z205" i="94" s="1"/>
  <c r="AA206" i="94"/>
  <c r="Z206" i="94" s="1"/>
  <c r="Z207" i="94"/>
  <c r="AA207" i="94"/>
  <c r="AA208" i="94"/>
  <c r="Z208" i="94" s="1"/>
  <c r="AA209" i="94"/>
  <c r="Z209" i="94" s="1"/>
  <c r="AA210" i="94"/>
  <c r="Z210" i="94" s="1"/>
  <c r="Z211" i="94"/>
  <c r="AA211" i="94"/>
  <c r="AA212" i="94"/>
  <c r="Z212" i="94" s="1"/>
  <c r="AA213" i="94"/>
  <c r="Z213" i="94" s="1"/>
  <c r="AA214" i="94"/>
  <c r="Z214" i="94" s="1"/>
  <c r="Z215" i="94"/>
  <c r="AA215" i="94"/>
  <c r="AA216" i="94"/>
  <c r="Z216" i="94" s="1"/>
  <c r="AA217" i="94"/>
  <c r="Z217" i="94" s="1"/>
  <c r="AA218" i="94"/>
  <c r="Z218" i="94" s="1"/>
  <c r="Z219" i="94"/>
  <c r="AA219" i="94"/>
  <c r="AA220" i="94"/>
  <c r="Z220" i="94" s="1"/>
  <c r="AA221" i="94"/>
  <c r="Z221" i="94" s="1"/>
  <c r="AA222" i="94"/>
  <c r="Z222" i="94" s="1"/>
  <c r="Z223" i="94"/>
  <c r="AA223" i="94"/>
  <c r="AA224" i="94"/>
  <c r="Z224" i="94" s="1"/>
  <c r="AA225" i="94"/>
  <c r="Z225" i="94" s="1"/>
  <c r="AA226" i="94"/>
  <c r="Z226" i="94" s="1"/>
  <c r="Z227" i="94"/>
  <c r="AA227" i="94"/>
  <c r="AA228" i="94"/>
  <c r="Z228" i="94" s="1"/>
  <c r="AA25" i="94"/>
  <c r="Z25" i="94" s="1"/>
  <c r="Z26" i="94"/>
  <c r="AA26" i="94"/>
  <c r="AA27" i="94"/>
  <c r="Z27" i="94" s="1"/>
  <c r="AA28" i="94"/>
  <c r="Z28" i="94" s="1"/>
  <c r="AA29" i="94"/>
  <c r="Z29" i="94" s="1"/>
  <c r="Z30" i="94"/>
  <c r="AA30" i="94"/>
  <c r="AA31" i="94"/>
  <c r="Z31" i="94" s="1"/>
  <c r="AA32" i="94"/>
  <c r="Z32" i="94" s="1"/>
  <c r="AA33" i="94"/>
  <c r="Z33" i="94" s="1"/>
  <c r="Z34" i="94"/>
  <c r="AA34" i="94"/>
  <c r="AA35" i="94"/>
  <c r="Z35" i="94" s="1"/>
  <c r="AA36" i="94"/>
  <c r="Z36" i="94" s="1"/>
  <c r="AA37" i="94"/>
  <c r="Z37" i="94" s="1"/>
  <c r="Z38" i="94"/>
  <c r="AA38" i="94"/>
  <c r="AA39" i="94"/>
  <c r="Z39" i="94" s="1"/>
  <c r="AA40" i="94"/>
  <c r="Z40" i="94" s="1"/>
  <c r="AA41" i="94"/>
  <c r="Z41" i="94" s="1"/>
  <c r="Z42" i="94"/>
  <c r="AA42" i="94"/>
  <c r="AA43" i="94"/>
  <c r="Z43" i="94" s="1"/>
  <c r="AA44" i="94"/>
  <c r="Z44" i="94" s="1"/>
  <c r="AA45" i="94"/>
  <c r="Z45" i="94" s="1"/>
  <c r="AA16" i="94"/>
  <c r="Z16" i="94" s="1"/>
  <c r="Z17" i="94"/>
  <c r="AA17" i="94"/>
  <c r="AA18" i="94"/>
  <c r="Z18" i="94" s="1"/>
  <c r="AA19" i="94"/>
  <c r="Z19" i="94" s="1"/>
  <c r="AA20" i="94"/>
  <c r="Z20" i="94" s="1"/>
  <c r="Z21" i="94"/>
  <c r="AA21" i="94"/>
  <c r="AA22" i="94"/>
  <c r="Z22" i="94" s="1"/>
  <c r="AA23" i="94"/>
  <c r="Z23" i="94" s="1"/>
  <c r="AA24" i="94"/>
  <c r="Z24" i="94" s="1"/>
  <c r="AA14" i="94"/>
  <c r="Z14" i="94" s="1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14" i="94"/>
  <c r="AA135" i="95" l="1"/>
  <c r="AA119" i="95"/>
  <c r="AA108" i="95"/>
  <c r="AA44" i="95"/>
  <c r="AA100" i="95"/>
  <c r="AA36" i="95"/>
  <c r="AA116" i="95"/>
  <c r="AA68" i="95"/>
  <c r="AA60" i="95"/>
  <c r="AA52" i="95"/>
  <c r="AC103" i="96"/>
  <c r="AC85" i="96"/>
  <c r="AC78" i="96"/>
  <c r="AC71" i="96"/>
  <c r="AC53" i="96"/>
  <c r="AC46" i="96"/>
  <c r="AC109" i="96"/>
  <c r="AC106" i="96"/>
  <c r="AC99" i="96"/>
  <c r="AC81" i="96"/>
  <c r="AC74" i="96"/>
  <c r="AC67" i="96"/>
  <c r="AC49" i="96"/>
  <c r="AC102" i="96"/>
  <c r="AC95" i="96"/>
  <c r="AC77" i="96"/>
  <c r="AC70" i="96"/>
  <c r="AC63" i="96"/>
  <c r="AC45" i="96"/>
  <c r="AC105" i="96"/>
  <c r="AC73" i="96"/>
  <c r="AC94" i="96"/>
  <c r="AC62" i="96"/>
  <c r="AC90" i="96"/>
  <c r="AC58" i="96"/>
  <c r="AC93" i="96"/>
  <c r="AC86" i="96"/>
  <c r="AC79" i="96"/>
  <c r="AC61" i="96"/>
  <c r="AC54" i="96"/>
  <c r="AC47" i="96"/>
  <c r="AC98" i="96"/>
  <c r="AC91" i="96"/>
  <c r="AC66" i="96"/>
  <c r="AC59" i="96"/>
  <c r="AC101" i="96"/>
  <c r="AC87" i="96"/>
  <c r="AC69" i="96"/>
  <c r="AC55" i="96"/>
  <c r="AC97" i="96"/>
  <c r="AC83" i="96"/>
  <c r="AC65" i="96"/>
  <c r="AC51" i="96"/>
  <c r="AC107" i="96"/>
  <c r="AC89" i="96"/>
  <c r="AC82" i="96"/>
  <c r="AC75" i="96"/>
  <c r="AC57" i="96"/>
  <c r="AC50" i="96"/>
  <c r="AC43" i="96"/>
  <c r="AC108" i="96"/>
  <c r="AC104" i="96"/>
  <c r="AC100" i="96"/>
  <c r="AC96" i="96"/>
  <c r="AC92" i="96"/>
  <c r="AC88" i="96"/>
  <c r="AC84" i="96"/>
  <c r="AC80" i="96"/>
  <c r="AC76" i="96"/>
  <c r="AC72" i="96"/>
  <c r="AC68" i="96"/>
  <c r="AC64" i="96"/>
  <c r="AC60" i="96"/>
  <c r="AC56" i="96"/>
  <c r="AC52" i="96"/>
  <c r="AC48" i="96"/>
  <c r="AC44" i="96"/>
  <c r="AC30" i="96"/>
  <c r="AC36" i="96"/>
  <c r="AC42" i="96"/>
  <c r="AC26" i="96"/>
  <c r="AC32" i="96"/>
  <c r="AC38" i="96"/>
  <c r="AC28" i="96"/>
  <c r="AC34" i="96"/>
  <c r="AC40" i="96"/>
  <c r="AC24" i="96"/>
  <c r="AC41" i="96"/>
  <c r="AC37" i="96"/>
  <c r="AC33" i="96"/>
  <c r="AC29" i="96"/>
  <c r="AC25" i="96"/>
  <c r="AC21" i="96"/>
  <c r="AC17" i="96"/>
  <c r="AC19" i="96"/>
  <c r="AC15" i="96"/>
  <c r="AC16" i="96"/>
  <c r="AC20" i="96"/>
  <c r="AC22" i="96"/>
  <c r="AC18" i="96"/>
  <c r="AC14" i="96"/>
  <c r="D45" i="87"/>
  <c r="P14" i="87" l="1"/>
  <c r="O14" i="87"/>
  <c r="O11" i="87" l="1"/>
  <c r="O8" i="87" s="1"/>
  <c r="T47" i="87" l="1"/>
  <c r="T49" i="87"/>
  <c r="T50" i="87"/>
  <c r="T51" i="87"/>
  <c r="T52" i="87"/>
  <c r="T53" i="87"/>
  <c r="T54" i="87"/>
  <c r="T55" i="87"/>
  <c r="T56" i="87"/>
  <c r="T57" i="87"/>
  <c r="T58" i="87"/>
  <c r="T59" i="87"/>
  <c r="T60" i="87"/>
  <c r="T61" i="87"/>
  <c r="T62" i="87"/>
  <c r="T63" i="87"/>
  <c r="T64" i="87"/>
  <c r="T65" i="87"/>
  <c r="T66" i="87"/>
  <c r="T67" i="87"/>
  <c r="T68" i="87"/>
  <c r="T69" i="87"/>
  <c r="T70" i="87"/>
  <c r="T71" i="87"/>
  <c r="T72" i="87"/>
  <c r="T73" i="87"/>
  <c r="T74" i="87"/>
  <c r="T75" i="87"/>
  <c r="T76" i="87"/>
  <c r="T46" i="87"/>
  <c r="O47" i="87"/>
  <c r="S47" i="87" s="1"/>
  <c r="R47" i="87" s="1"/>
  <c r="O48" i="87"/>
  <c r="O49" i="87"/>
  <c r="S49" i="87" s="1"/>
  <c r="R49" i="87" s="1"/>
  <c r="O50" i="87"/>
  <c r="S50" i="87" s="1"/>
  <c r="R50" i="87" s="1"/>
  <c r="O51" i="87"/>
  <c r="S51" i="87" s="1"/>
  <c r="R51" i="87" s="1"/>
  <c r="O52" i="87"/>
  <c r="S52" i="87" s="1"/>
  <c r="R52" i="87" s="1"/>
  <c r="O53" i="87"/>
  <c r="S53" i="87" s="1"/>
  <c r="R53" i="87" s="1"/>
  <c r="O54" i="87"/>
  <c r="S54" i="87" s="1"/>
  <c r="R54" i="87" s="1"/>
  <c r="O55" i="87"/>
  <c r="S55" i="87" s="1"/>
  <c r="R55" i="87" s="1"/>
  <c r="O56" i="87"/>
  <c r="S56" i="87" s="1"/>
  <c r="R56" i="87" s="1"/>
  <c r="O57" i="87"/>
  <c r="S57" i="87" s="1"/>
  <c r="R57" i="87" s="1"/>
  <c r="O58" i="87"/>
  <c r="S58" i="87" s="1"/>
  <c r="R58" i="87" s="1"/>
  <c r="O59" i="87"/>
  <c r="S59" i="87" s="1"/>
  <c r="R59" i="87" s="1"/>
  <c r="O60" i="87"/>
  <c r="S60" i="87" s="1"/>
  <c r="R60" i="87" s="1"/>
  <c r="O61" i="87"/>
  <c r="S61" i="87" s="1"/>
  <c r="R61" i="87" s="1"/>
  <c r="O62" i="87"/>
  <c r="S62" i="87" s="1"/>
  <c r="R62" i="87" s="1"/>
  <c r="O63" i="87"/>
  <c r="S63" i="87" s="1"/>
  <c r="R63" i="87" s="1"/>
  <c r="O64" i="87"/>
  <c r="S64" i="87" s="1"/>
  <c r="R64" i="87" s="1"/>
  <c r="O65" i="87"/>
  <c r="S65" i="87" s="1"/>
  <c r="R65" i="87" s="1"/>
  <c r="O66" i="87"/>
  <c r="S66" i="87" s="1"/>
  <c r="R66" i="87" s="1"/>
  <c r="O67" i="87"/>
  <c r="S67" i="87" s="1"/>
  <c r="R67" i="87" s="1"/>
  <c r="O68" i="87"/>
  <c r="S68" i="87" s="1"/>
  <c r="R68" i="87" s="1"/>
  <c r="O69" i="87"/>
  <c r="S69" i="87" s="1"/>
  <c r="R69" i="87" s="1"/>
  <c r="O70" i="87"/>
  <c r="S70" i="87" s="1"/>
  <c r="R70" i="87" s="1"/>
  <c r="O71" i="87"/>
  <c r="S71" i="87" s="1"/>
  <c r="R71" i="87" s="1"/>
  <c r="O72" i="87"/>
  <c r="S72" i="87" s="1"/>
  <c r="R72" i="87" s="1"/>
  <c r="O73" i="87"/>
  <c r="S73" i="87" s="1"/>
  <c r="R73" i="87" s="1"/>
  <c r="O74" i="87"/>
  <c r="S74" i="87" s="1"/>
  <c r="R74" i="87" s="1"/>
  <c r="O75" i="87"/>
  <c r="S75" i="87" s="1"/>
  <c r="R75" i="87" s="1"/>
  <c r="O76" i="87"/>
  <c r="S76" i="87" s="1"/>
  <c r="R76" i="87" s="1"/>
  <c r="O46" i="87"/>
  <c r="S46" i="87" s="1"/>
  <c r="R46" i="87" s="1"/>
  <c r="O15" i="87" l="1"/>
  <c r="S48" i="87"/>
  <c r="R48" i="87" s="1"/>
  <c r="T20" i="87"/>
  <c r="T21" i="87"/>
  <c r="T22" i="87"/>
  <c r="T23" i="87"/>
  <c r="T24" i="87"/>
  <c r="T25" i="87"/>
  <c r="T26" i="87"/>
  <c r="T27" i="87"/>
  <c r="T28" i="87"/>
  <c r="T29" i="87"/>
  <c r="T30" i="87"/>
  <c r="T31" i="87"/>
  <c r="T32" i="87"/>
  <c r="T33" i="87"/>
  <c r="T34" i="87"/>
  <c r="T35" i="87"/>
  <c r="T36" i="87"/>
  <c r="T37" i="87"/>
  <c r="T38" i="87"/>
  <c r="T39" i="87"/>
  <c r="T40" i="87"/>
  <c r="T41" i="87"/>
  <c r="T42" i="87"/>
  <c r="T43" i="87"/>
  <c r="T44" i="87"/>
  <c r="T19" i="87"/>
  <c r="O16" i="87" l="1"/>
  <c r="S18" i="87"/>
  <c r="Q18" i="87" l="1"/>
  <c r="R18" i="87"/>
  <c r="O13" i="87"/>
  <c r="P9" i="87"/>
  <c r="P10" i="87"/>
  <c r="P13" i="87"/>
  <c r="Q14" i="87"/>
  <c r="O20" i="87"/>
  <c r="S20" i="87" s="1"/>
  <c r="R20" i="87" s="1"/>
  <c r="O21" i="87"/>
  <c r="S21" i="87" s="1"/>
  <c r="R21" i="87" s="1"/>
  <c r="O22" i="87"/>
  <c r="S22" i="87" s="1"/>
  <c r="R22" i="87" s="1"/>
  <c r="O23" i="87"/>
  <c r="S23" i="87" s="1"/>
  <c r="R23" i="87" s="1"/>
  <c r="O24" i="87"/>
  <c r="S24" i="87" s="1"/>
  <c r="R24" i="87" s="1"/>
  <c r="O25" i="87"/>
  <c r="S25" i="87" s="1"/>
  <c r="R25" i="87" s="1"/>
  <c r="O26" i="87"/>
  <c r="S26" i="87" s="1"/>
  <c r="R26" i="87" s="1"/>
  <c r="O27" i="87"/>
  <c r="S27" i="87" s="1"/>
  <c r="R27" i="87" s="1"/>
  <c r="O28" i="87"/>
  <c r="S28" i="87" s="1"/>
  <c r="R28" i="87" s="1"/>
  <c r="O29" i="87"/>
  <c r="S29" i="87" s="1"/>
  <c r="R29" i="87" s="1"/>
  <c r="O30" i="87"/>
  <c r="S30" i="87" s="1"/>
  <c r="R30" i="87" s="1"/>
  <c r="O31" i="87"/>
  <c r="S31" i="87" s="1"/>
  <c r="R31" i="87" s="1"/>
  <c r="O32" i="87"/>
  <c r="S32" i="87" s="1"/>
  <c r="R32" i="87" s="1"/>
  <c r="O33" i="87"/>
  <c r="S33" i="87" s="1"/>
  <c r="R33" i="87" s="1"/>
  <c r="O34" i="87"/>
  <c r="S34" i="87" s="1"/>
  <c r="R34" i="87" s="1"/>
  <c r="O35" i="87"/>
  <c r="S35" i="87" s="1"/>
  <c r="R35" i="87" s="1"/>
  <c r="O36" i="87"/>
  <c r="S36" i="87" s="1"/>
  <c r="R36" i="87" s="1"/>
  <c r="O37" i="87"/>
  <c r="S37" i="87" s="1"/>
  <c r="R37" i="87" s="1"/>
  <c r="O38" i="87"/>
  <c r="S38" i="87" s="1"/>
  <c r="R38" i="87" s="1"/>
  <c r="O39" i="87"/>
  <c r="S39" i="87" s="1"/>
  <c r="R39" i="87" s="1"/>
  <c r="O40" i="87"/>
  <c r="S40" i="87" s="1"/>
  <c r="R40" i="87" s="1"/>
  <c r="O41" i="87"/>
  <c r="S41" i="87" s="1"/>
  <c r="R41" i="87" s="1"/>
  <c r="O42" i="87"/>
  <c r="S42" i="87" s="1"/>
  <c r="R42" i="87" s="1"/>
  <c r="O43" i="87"/>
  <c r="S43" i="87" s="1"/>
  <c r="R43" i="87" s="1"/>
  <c r="O44" i="87"/>
  <c r="S44" i="87" s="1"/>
  <c r="R44" i="87" s="1"/>
  <c r="O19" i="87"/>
  <c r="O17" i="87"/>
  <c r="S14" i="87"/>
  <c r="Z55" i="87"/>
  <c r="O12" i="87" l="1"/>
  <c r="O9" i="87" s="1"/>
  <c r="O7" i="87" s="1"/>
  <c r="S19" i="87"/>
  <c r="R19" i="87" s="1"/>
  <c r="M21" i="58"/>
  <c r="P8" i="87"/>
  <c r="P7" i="87" s="1"/>
  <c r="O21" i="58" s="1"/>
  <c r="S11" i="87"/>
  <c r="O10" i="87"/>
  <c r="X12" i="84"/>
  <c r="Q11" i="87" l="1"/>
  <c r="Q8" i="87" s="1"/>
  <c r="S8" i="87"/>
  <c r="W194" i="84"/>
  <c r="P21" i="58" l="1"/>
  <c r="Q21" i="58"/>
  <c r="F70" i="97"/>
  <c r="F216" i="94"/>
  <c r="F252" i="82" l="1"/>
  <c r="U8" i="86" l="1"/>
  <c r="S8" i="86"/>
  <c r="S10" i="83"/>
  <c r="U10" i="83"/>
  <c r="T10" i="81" l="1"/>
  <c r="R10" i="81"/>
  <c r="E11" i="96" l="1"/>
  <c r="R27" i="58" l="1"/>
  <c r="R28" i="58"/>
  <c r="R33" i="58"/>
  <c r="M189" i="84" l="1"/>
  <c r="O17" i="58" l="1"/>
  <c r="J17" i="58"/>
  <c r="I17" i="58"/>
  <c r="H17" i="58"/>
  <c r="G17" i="58"/>
  <c r="E17" i="58"/>
  <c r="F17" i="58" s="1"/>
  <c r="D17" i="58"/>
  <c r="J16" i="58"/>
  <c r="F16" i="58"/>
  <c r="J15" i="58"/>
  <c r="F15" i="58"/>
  <c r="F32" i="58" l="1"/>
  <c r="R189" i="84" l="1"/>
  <c r="R143" i="84"/>
  <c r="R78" i="84"/>
  <c r="R232" i="84"/>
  <c r="F52" i="86"/>
  <c r="G52" i="86" s="1"/>
  <c r="D52" i="86"/>
  <c r="D91" i="84"/>
  <c r="G91" i="84" s="1"/>
  <c r="AE12" i="95" l="1"/>
  <c r="P12" i="95"/>
  <c r="O12" i="95"/>
  <c r="N12" i="95"/>
  <c r="L12" i="95"/>
  <c r="K12" i="95"/>
  <c r="J12" i="95"/>
  <c r="E12" i="95"/>
  <c r="D12" i="95"/>
  <c r="U233" i="31" l="1"/>
  <c r="U232" i="31"/>
  <c r="U231" i="31"/>
  <c r="U230" i="31"/>
  <c r="U229" i="31"/>
  <c r="U228" i="31"/>
  <c r="U227" i="31"/>
  <c r="U226" i="31"/>
  <c r="U225" i="31"/>
  <c r="U224" i="31"/>
  <c r="U223" i="31"/>
  <c r="U222" i="31"/>
  <c r="U221" i="31"/>
  <c r="U220" i="31"/>
  <c r="U219" i="31"/>
  <c r="U218" i="31"/>
  <c r="U217" i="31"/>
  <c r="U216" i="31"/>
  <c r="U215" i="31"/>
  <c r="U214" i="31"/>
  <c r="U213" i="31"/>
  <c r="U212" i="31"/>
  <c r="U211" i="31"/>
  <c r="U210" i="31"/>
  <c r="U209" i="31"/>
  <c r="U208" i="31"/>
  <c r="U207" i="31"/>
  <c r="U206" i="31"/>
  <c r="U205" i="31"/>
  <c r="U204" i="31"/>
  <c r="U203" i="31"/>
  <c r="U202" i="31"/>
  <c r="U201" i="31"/>
  <c r="U200" i="31"/>
  <c r="U195" i="31"/>
  <c r="U193" i="31"/>
  <c r="U192" i="31"/>
  <c r="U191" i="31"/>
  <c r="U190" i="31"/>
  <c r="U188" i="31"/>
  <c r="U186" i="31"/>
  <c r="U184" i="31"/>
  <c r="U183" i="31"/>
  <c r="U182" i="31"/>
  <c r="U181" i="31"/>
  <c r="U180" i="31"/>
  <c r="U178" i="31"/>
  <c r="U177" i="31"/>
  <c r="U175" i="31"/>
  <c r="U174" i="31"/>
  <c r="U173" i="31"/>
  <c r="U171" i="31"/>
  <c r="U168" i="31"/>
  <c r="U167" i="31"/>
  <c r="U166" i="31"/>
  <c r="U165" i="31"/>
  <c r="U164" i="31"/>
  <c r="U163" i="31"/>
  <c r="U162" i="31"/>
  <c r="U160" i="31"/>
  <c r="U159" i="31"/>
  <c r="U158" i="31"/>
  <c r="U156" i="31"/>
  <c r="U155" i="31"/>
  <c r="U153" i="31"/>
  <c r="U152" i="31"/>
  <c r="U151" i="31"/>
  <c r="U150" i="31"/>
  <c r="U149" i="31"/>
  <c r="U148" i="31"/>
  <c r="U146" i="31"/>
  <c r="U145" i="31"/>
  <c r="U144" i="31"/>
  <c r="U143" i="31"/>
  <c r="U142" i="31"/>
  <c r="U141" i="31"/>
  <c r="U140" i="31"/>
  <c r="U139" i="31"/>
  <c r="U138" i="31"/>
  <c r="U137" i="31"/>
  <c r="U136" i="31"/>
  <c r="U135" i="31"/>
  <c r="U133" i="31"/>
  <c r="U131" i="31"/>
  <c r="U129" i="31"/>
  <c r="U127" i="31"/>
  <c r="U125" i="31"/>
  <c r="U124" i="31"/>
  <c r="U121" i="31"/>
  <c r="U119" i="31"/>
  <c r="U118" i="31"/>
  <c r="U117" i="31"/>
  <c r="U116" i="31"/>
  <c r="U115" i="31"/>
  <c r="U114" i="31"/>
  <c r="U113" i="31"/>
  <c r="U112" i="31"/>
  <c r="U110" i="31"/>
  <c r="U109" i="31"/>
  <c r="U107" i="31"/>
  <c r="U106" i="31"/>
  <c r="U105" i="31"/>
  <c r="U102" i="31"/>
  <c r="U100" i="31"/>
  <c r="U98" i="31"/>
  <c r="U97" i="31"/>
  <c r="U96" i="31"/>
  <c r="U95" i="31"/>
  <c r="U93" i="31"/>
  <c r="U92" i="31"/>
  <c r="U91" i="31"/>
  <c r="U90" i="31"/>
  <c r="U88" i="31"/>
  <c r="U86" i="31"/>
  <c r="U85" i="31"/>
  <c r="U82" i="31"/>
  <c r="U81" i="31"/>
  <c r="U80" i="31"/>
  <c r="U79" i="31"/>
  <c r="U78" i="31"/>
  <c r="U76" i="31"/>
  <c r="U75" i="31"/>
  <c r="U73" i="31"/>
  <c r="U72" i="31"/>
  <c r="U71" i="31"/>
  <c r="U70" i="31"/>
  <c r="U68" i="31"/>
  <c r="U67" i="31"/>
  <c r="U66" i="31"/>
  <c r="U64" i="31"/>
  <c r="U62" i="31"/>
  <c r="U61" i="31"/>
  <c r="U60" i="31"/>
  <c r="U58" i="31"/>
  <c r="U56" i="31"/>
  <c r="U55" i="31"/>
  <c r="U54" i="31"/>
  <c r="U53" i="31"/>
  <c r="U52" i="31"/>
  <c r="U50" i="31"/>
  <c r="U49" i="31"/>
  <c r="U48" i="31"/>
  <c r="U47" i="31"/>
  <c r="U45" i="31"/>
  <c r="U43" i="31"/>
  <c r="U42" i="31"/>
  <c r="U41" i="31"/>
  <c r="U39" i="31"/>
  <c r="U38" i="31"/>
  <c r="U37" i="31"/>
  <c r="U36" i="31"/>
  <c r="U35" i="31"/>
  <c r="U34" i="31"/>
  <c r="U32" i="31"/>
  <c r="U31" i="31"/>
  <c r="U30" i="31"/>
  <c r="U29" i="31"/>
  <c r="U28" i="31"/>
  <c r="U27" i="31"/>
  <c r="U26" i="31"/>
  <c r="U25" i="31"/>
  <c r="U24" i="31"/>
  <c r="U22" i="31"/>
  <c r="U21" i="31"/>
  <c r="U20" i="31"/>
  <c r="U19" i="31"/>
  <c r="U18" i="31"/>
  <c r="U17" i="31"/>
  <c r="U16" i="31"/>
  <c r="U15" i="31"/>
  <c r="U14" i="31"/>
  <c r="U13" i="31"/>
  <c r="U12" i="31"/>
  <c r="U10" i="31"/>
  <c r="U9" i="31"/>
  <c r="U7" i="31"/>
  <c r="U6" i="31"/>
  <c r="U4" i="31"/>
  <c r="AD120" i="98"/>
  <c r="AC120" i="98"/>
  <c r="AB120" i="98"/>
  <c r="AA120" i="98"/>
  <c r="Z120" i="98"/>
  <c r="Y120" i="98"/>
  <c r="X120" i="98"/>
  <c r="W120" i="98"/>
  <c r="V120" i="98"/>
  <c r="U120" i="98"/>
  <c r="T120" i="98"/>
  <c r="S120" i="98"/>
  <c r="R120" i="98"/>
  <c r="Q120" i="98"/>
  <c r="I120" i="98"/>
  <c r="G120" i="98"/>
  <c r="AD119" i="98"/>
  <c r="AC119" i="98"/>
  <c r="AB119" i="98"/>
  <c r="AA119" i="98"/>
  <c r="Z119" i="98"/>
  <c r="Y119" i="98"/>
  <c r="X119" i="98"/>
  <c r="W119" i="98"/>
  <c r="V119" i="98"/>
  <c r="U119" i="98"/>
  <c r="T119" i="98"/>
  <c r="S119" i="98"/>
  <c r="R119" i="98"/>
  <c r="Q119" i="98"/>
  <c r="I119" i="98"/>
  <c r="G119" i="98"/>
  <c r="AD118" i="98"/>
  <c r="AC118" i="98"/>
  <c r="AB118" i="98"/>
  <c r="AA118" i="98"/>
  <c r="Z118" i="98"/>
  <c r="Y118" i="98"/>
  <c r="X118" i="98"/>
  <c r="W118" i="98"/>
  <c r="V118" i="98"/>
  <c r="U118" i="98"/>
  <c r="T118" i="98"/>
  <c r="S118" i="98"/>
  <c r="R118" i="98"/>
  <c r="Q118" i="98"/>
  <c r="I118" i="98"/>
  <c r="G118" i="98"/>
  <c r="AD117" i="98"/>
  <c r="AC117" i="98"/>
  <c r="AB117" i="98"/>
  <c r="AA117" i="98"/>
  <c r="Z117" i="98"/>
  <c r="Y117" i="98"/>
  <c r="X117" i="98"/>
  <c r="W117" i="98"/>
  <c r="V117" i="98"/>
  <c r="U117" i="98"/>
  <c r="T117" i="98"/>
  <c r="S117" i="98"/>
  <c r="R117" i="98"/>
  <c r="Q117" i="98"/>
  <c r="I117" i="98"/>
  <c r="G117" i="98"/>
  <c r="AD116" i="98"/>
  <c r="AC116" i="98"/>
  <c r="AB116" i="98"/>
  <c r="AA116" i="98"/>
  <c r="Z116" i="98"/>
  <c r="Y116" i="98"/>
  <c r="X116" i="98"/>
  <c r="W116" i="98"/>
  <c r="V116" i="98"/>
  <c r="U116" i="98"/>
  <c r="T116" i="98"/>
  <c r="S116" i="98"/>
  <c r="R116" i="98"/>
  <c r="Q116" i="98"/>
  <c r="I116" i="98"/>
  <c r="G116" i="98"/>
  <c r="AD115" i="98"/>
  <c r="AC115" i="98"/>
  <c r="AB115" i="98"/>
  <c r="AA115" i="98"/>
  <c r="Z115" i="98"/>
  <c r="Y115" i="98"/>
  <c r="X115" i="98"/>
  <c r="W115" i="98"/>
  <c r="V115" i="98"/>
  <c r="U115" i="98"/>
  <c r="T115" i="98"/>
  <c r="S115" i="98"/>
  <c r="R115" i="98"/>
  <c r="Q115" i="98"/>
  <c r="I115" i="98"/>
  <c r="G115" i="98"/>
  <c r="AD114" i="98"/>
  <c r="AC114" i="98"/>
  <c r="AB114" i="98"/>
  <c r="AA114" i="98"/>
  <c r="Z114" i="98"/>
  <c r="Y114" i="98"/>
  <c r="X114" i="98"/>
  <c r="W114" i="98"/>
  <c r="V114" i="98"/>
  <c r="U114" i="98"/>
  <c r="T114" i="98"/>
  <c r="S114" i="98"/>
  <c r="R114" i="98"/>
  <c r="Q114" i="98"/>
  <c r="I114" i="98"/>
  <c r="G114" i="98"/>
  <c r="AD113" i="98"/>
  <c r="AC113" i="98"/>
  <c r="AB113" i="98"/>
  <c r="AA113" i="98"/>
  <c r="Z113" i="98"/>
  <c r="Y113" i="98"/>
  <c r="X113" i="98"/>
  <c r="W113" i="98"/>
  <c r="V113" i="98"/>
  <c r="U113" i="98"/>
  <c r="T113" i="98"/>
  <c r="S113" i="98"/>
  <c r="R113" i="98"/>
  <c r="Q113" i="98"/>
  <c r="I113" i="98"/>
  <c r="G113" i="98"/>
  <c r="AD112" i="98"/>
  <c r="AC112" i="98"/>
  <c r="AB112" i="98"/>
  <c r="AA112" i="98"/>
  <c r="Z112" i="98"/>
  <c r="Y112" i="98"/>
  <c r="X112" i="98"/>
  <c r="W112" i="98"/>
  <c r="V112" i="98"/>
  <c r="U112" i="98"/>
  <c r="T112" i="98"/>
  <c r="S112" i="98"/>
  <c r="R112" i="98"/>
  <c r="Q112" i="98"/>
  <c r="I112" i="98"/>
  <c r="G112" i="98"/>
  <c r="AD111" i="98"/>
  <c r="AC111" i="98"/>
  <c r="AB111" i="98"/>
  <c r="AA111" i="98"/>
  <c r="Z111" i="98"/>
  <c r="Y111" i="98"/>
  <c r="X111" i="98"/>
  <c r="W111" i="98"/>
  <c r="V111" i="98"/>
  <c r="U111" i="98"/>
  <c r="T111" i="98"/>
  <c r="S111" i="98"/>
  <c r="R111" i="98"/>
  <c r="Q111" i="98"/>
  <c r="I111" i="98"/>
  <c r="G111" i="98"/>
  <c r="AD110" i="98"/>
  <c r="AC110" i="98"/>
  <c r="AB110" i="98"/>
  <c r="AA110" i="98"/>
  <c r="Z110" i="98"/>
  <c r="Y110" i="98"/>
  <c r="X110" i="98"/>
  <c r="W110" i="98"/>
  <c r="V110" i="98"/>
  <c r="U110" i="98"/>
  <c r="T110" i="98"/>
  <c r="S110" i="98"/>
  <c r="R110" i="98"/>
  <c r="Q110" i="98"/>
  <c r="I110" i="98"/>
  <c r="G110" i="98"/>
  <c r="AD109" i="98"/>
  <c r="AC109" i="98"/>
  <c r="AB109" i="98"/>
  <c r="AA109" i="98"/>
  <c r="Z109" i="98"/>
  <c r="Y109" i="98"/>
  <c r="X109" i="98"/>
  <c r="W109" i="98"/>
  <c r="V109" i="98"/>
  <c r="U109" i="98"/>
  <c r="T109" i="98"/>
  <c r="S109" i="98"/>
  <c r="R109" i="98"/>
  <c r="Q109" i="98"/>
  <c r="I109" i="98"/>
  <c r="G109" i="98"/>
  <c r="AD108" i="98"/>
  <c r="AC108" i="98"/>
  <c r="AB108" i="98"/>
  <c r="AA108" i="98"/>
  <c r="Z108" i="98"/>
  <c r="Y108" i="98"/>
  <c r="X108" i="98"/>
  <c r="W108" i="98"/>
  <c r="V108" i="98"/>
  <c r="U108" i="98"/>
  <c r="T108" i="98"/>
  <c r="S108" i="98"/>
  <c r="R108" i="98"/>
  <c r="Q108" i="98"/>
  <c r="I108" i="98"/>
  <c r="G108" i="98"/>
  <c r="AD107" i="98"/>
  <c r="AC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I107" i="98"/>
  <c r="G107" i="98"/>
  <c r="AD106" i="98"/>
  <c r="AC106" i="98"/>
  <c r="AB106" i="98"/>
  <c r="AA106" i="98"/>
  <c r="Z106" i="98"/>
  <c r="Y106" i="98"/>
  <c r="X106" i="98"/>
  <c r="W106" i="98"/>
  <c r="V106" i="98"/>
  <c r="U106" i="98"/>
  <c r="T106" i="98"/>
  <c r="S106" i="98"/>
  <c r="R106" i="98"/>
  <c r="Q106" i="98"/>
  <c r="I106" i="98"/>
  <c r="G106" i="98"/>
  <c r="AD105" i="98"/>
  <c r="AC105" i="98"/>
  <c r="AB105" i="98"/>
  <c r="AA105" i="98"/>
  <c r="Z105" i="98"/>
  <c r="Y105" i="98"/>
  <c r="X105" i="98"/>
  <c r="W105" i="98"/>
  <c r="V105" i="98"/>
  <c r="U105" i="98"/>
  <c r="T105" i="98"/>
  <c r="S105" i="98"/>
  <c r="R105" i="98"/>
  <c r="Q105" i="98"/>
  <c r="I105" i="98"/>
  <c r="G105" i="98"/>
  <c r="AD104" i="98"/>
  <c r="AC104" i="98"/>
  <c r="AB104" i="98"/>
  <c r="AA104" i="98"/>
  <c r="Z104" i="98"/>
  <c r="Y104" i="98"/>
  <c r="X104" i="98"/>
  <c r="W104" i="98"/>
  <c r="V104" i="98"/>
  <c r="U104" i="98"/>
  <c r="T104" i="98"/>
  <c r="S104" i="98"/>
  <c r="R104" i="98"/>
  <c r="Q104" i="98"/>
  <c r="I104" i="98"/>
  <c r="G104" i="98"/>
  <c r="AD103" i="98"/>
  <c r="AC103" i="98"/>
  <c r="AB103" i="98"/>
  <c r="AA103" i="98"/>
  <c r="Z103" i="98"/>
  <c r="Y103" i="98"/>
  <c r="X103" i="98"/>
  <c r="W103" i="98"/>
  <c r="V103" i="98"/>
  <c r="U103" i="98"/>
  <c r="T103" i="98"/>
  <c r="S103" i="98"/>
  <c r="R103" i="98"/>
  <c r="Q103" i="98"/>
  <c r="I103" i="98"/>
  <c r="G103" i="98"/>
  <c r="AD102" i="98"/>
  <c r="AC102" i="98"/>
  <c r="AB102" i="98"/>
  <c r="AA102" i="98"/>
  <c r="Z102" i="98"/>
  <c r="Y102" i="98"/>
  <c r="X102" i="98"/>
  <c r="W102" i="98"/>
  <c r="V102" i="98"/>
  <c r="U102" i="98"/>
  <c r="T102" i="98"/>
  <c r="S102" i="98"/>
  <c r="R102" i="98"/>
  <c r="Q102" i="98"/>
  <c r="I102" i="98"/>
  <c r="G102" i="98"/>
  <c r="AD101" i="98"/>
  <c r="AC101" i="98"/>
  <c r="AB101" i="98"/>
  <c r="AA101" i="98"/>
  <c r="Z101" i="98"/>
  <c r="Y101" i="98"/>
  <c r="X101" i="98"/>
  <c r="W101" i="98"/>
  <c r="V101" i="98"/>
  <c r="U101" i="98"/>
  <c r="T101" i="98"/>
  <c r="S101" i="98"/>
  <c r="R101" i="98"/>
  <c r="Q101" i="98"/>
  <c r="I101" i="98"/>
  <c r="G101" i="98"/>
  <c r="AD100" i="98"/>
  <c r="AC100" i="98"/>
  <c r="AB100" i="98"/>
  <c r="AA100" i="98"/>
  <c r="Z100" i="98"/>
  <c r="Y100" i="98"/>
  <c r="X100" i="98"/>
  <c r="W100" i="98"/>
  <c r="V100" i="98"/>
  <c r="U100" i="98"/>
  <c r="T100" i="98"/>
  <c r="S100" i="98"/>
  <c r="R100" i="98"/>
  <c r="Q100" i="98"/>
  <c r="I100" i="98"/>
  <c r="G100" i="98"/>
  <c r="AD99" i="98"/>
  <c r="AC99" i="98"/>
  <c r="AB99" i="98"/>
  <c r="AA99" i="98"/>
  <c r="Z99" i="98"/>
  <c r="Y99" i="98"/>
  <c r="X99" i="98"/>
  <c r="W99" i="98"/>
  <c r="V99" i="98"/>
  <c r="U99" i="98"/>
  <c r="T99" i="98"/>
  <c r="S99" i="98"/>
  <c r="R99" i="98"/>
  <c r="Q99" i="98"/>
  <c r="I99" i="98"/>
  <c r="G99" i="98"/>
  <c r="AD98" i="98"/>
  <c r="AC98" i="98"/>
  <c r="AB98" i="98"/>
  <c r="AA98" i="98"/>
  <c r="Z98" i="98"/>
  <c r="Y98" i="98"/>
  <c r="X98" i="98"/>
  <c r="W98" i="98"/>
  <c r="V98" i="98"/>
  <c r="U98" i="98"/>
  <c r="T98" i="98"/>
  <c r="S98" i="98"/>
  <c r="R98" i="98"/>
  <c r="Q98" i="98"/>
  <c r="I98" i="98"/>
  <c r="G98" i="98"/>
  <c r="AD97" i="98"/>
  <c r="AC97" i="98"/>
  <c r="AB97" i="98"/>
  <c r="AA97" i="98"/>
  <c r="Z97" i="98"/>
  <c r="Y97" i="98"/>
  <c r="X97" i="98"/>
  <c r="W97" i="98"/>
  <c r="V97" i="98"/>
  <c r="U97" i="98"/>
  <c r="T97" i="98"/>
  <c r="S97" i="98"/>
  <c r="R97" i="98"/>
  <c r="Q97" i="98"/>
  <c r="I97" i="98"/>
  <c r="G97" i="98"/>
  <c r="AD96" i="98"/>
  <c r="AC96" i="98"/>
  <c r="AB96" i="98"/>
  <c r="AA96" i="98"/>
  <c r="Z96" i="98"/>
  <c r="Y96" i="98"/>
  <c r="X96" i="98"/>
  <c r="W96" i="98"/>
  <c r="V96" i="98"/>
  <c r="U96" i="98"/>
  <c r="T96" i="98"/>
  <c r="S96" i="98"/>
  <c r="R96" i="98"/>
  <c r="Q96" i="98"/>
  <c r="I96" i="98"/>
  <c r="G96" i="98"/>
  <c r="AD95" i="98"/>
  <c r="AC95" i="98"/>
  <c r="AB95" i="98"/>
  <c r="AA95" i="98"/>
  <c r="Z95" i="98"/>
  <c r="Y95" i="98"/>
  <c r="X95" i="98"/>
  <c r="W95" i="98"/>
  <c r="V95" i="98"/>
  <c r="U95" i="98"/>
  <c r="T95" i="98"/>
  <c r="S95" i="98"/>
  <c r="R95" i="98"/>
  <c r="Q95" i="98"/>
  <c r="I95" i="98"/>
  <c r="G95" i="98"/>
  <c r="AD94" i="98"/>
  <c r="AC94" i="98"/>
  <c r="AB94" i="98"/>
  <c r="AA94" i="98"/>
  <c r="Z94" i="98"/>
  <c r="Y94" i="98"/>
  <c r="X94" i="98"/>
  <c r="W94" i="98"/>
  <c r="V94" i="98"/>
  <c r="U94" i="98"/>
  <c r="T94" i="98"/>
  <c r="S94" i="98"/>
  <c r="R94" i="98"/>
  <c r="Q94" i="98"/>
  <c r="I94" i="98"/>
  <c r="G94" i="98"/>
  <c r="AD93" i="98"/>
  <c r="AC93" i="98"/>
  <c r="AB93" i="98"/>
  <c r="AA93" i="98"/>
  <c r="Z93" i="98"/>
  <c r="Y93" i="98"/>
  <c r="X93" i="98"/>
  <c r="W93" i="98"/>
  <c r="V93" i="98"/>
  <c r="U93" i="98"/>
  <c r="T93" i="98"/>
  <c r="S93" i="98"/>
  <c r="R93" i="98"/>
  <c r="Q93" i="98"/>
  <c r="I93" i="98"/>
  <c r="G93" i="98"/>
  <c r="AD92" i="98"/>
  <c r="AC92" i="98"/>
  <c r="AB92" i="98"/>
  <c r="AA92" i="98"/>
  <c r="Z92" i="98"/>
  <c r="Y92" i="98"/>
  <c r="X92" i="98"/>
  <c r="W92" i="98"/>
  <c r="V92" i="98"/>
  <c r="U92" i="98"/>
  <c r="T92" i="98"/>
  <c r="S92" i="98"/>
  <c r="R92" i="98"/>
  <c r="Q92" i="98"/>
  <c r="I92" i="98"/>
  <c r="G92" i="98"/>
  <c r="AD91" i="98"/>
  <c r="AC91" i="98"/>
  <c r="AB91" i="98"/>
  <c r="AA91" i="98"/>
  <c r="Z91" i="98"/>
  <c r="Y91" i="98"/>
  <c r="X91" i="98"/>
  <c r="W91" i="98"/>
  <c r="V91" i="98"/>
  <c r="U91" i="98"/>
  <c r="T91" i="98"/>
  <c r="S91" i="98"/>
  <c r="R91" i="98"/>
  <c r="Q91" i="98"/>
  <c r="I91" i="98"/>
  <c r="G91" i="98"/>
  <c r="AD90" i="98"/>
  <c r="AC90" i="98"/>
  <c r="AB90" i="98"/>
  <c r="AA90" i="98"/>
  <c r="Z90" i="98"/>
  <c r="Y90" i="98"/>
  <c r="X90" i="98"/>
  <c r="W90" i="98"/>
  <c r="V90" i="98"/>
  <c r="U90" i="98"/>
  <c r="T90" i="98"/>
  <c r="S90" i="98"/>
  <c r="R90" i="98"/>
  <c r="Q90" i="98"/>
  <c r="I90" i="98"/>
  <c r="G90" i="98"/>
  <c r="AD89" i="98"/>
  <c r="AC89" i="98"/>
  <c r="AB89" i="98"/>
  <c r="AA89" i="98"/>
  <c r="Z89" i="98"/>
  <c r="Y89" i="98"/>
  <c r="X89" i="98"/>
  <c r="W89" i="98"/>
  <c r="V89" i="98"/>
  <c r="U89" i="98"/>
  <c r="T89" i="98"/>
  <c r="S89" i="98"/>
  <c r="R89" i="98"/>
  <c r="Q89" i="98"/>
  <c r="I89" i="98"/>
  <c r="G89" i="98"/>
  <c r="AD88" i="98"/>
  <c r="AC88" i="98"/>
  <c r="AB88" i="98"/>
  <c r="AA88" i="98"/>
  <c r="Z88" i="98"/>
  <c r="Y88" i="98"/>
  <c r="X88" i="98"/>
  <c r="W88" i="98"/>
  <c r="V88" i="98"/>
  <c r="U88" i="98"/>
  <c r="T88" i="98"/>
  <c r="S88" i="98"/>
  <c r="R88" i="98"/>
  <c r="Q88" i="98"/>
  <c r="I88" i="98"/>
  <c r="G88" i="98"/>
  <c r="AD87" i="98"/>
  <c r="AC87" i="98"/>
  <c r="AB87" i="98"/>
  <c r="AA87" i="98"/>
  <c r="Z87" i="98"/>
  <c r="Y87" i="98"/>
  <c r="X87" i="98"/>
  <c r="W87" i="98"/>
  <c r="V87" i="98"/>
  <c r="U87" i="98"/>
  <c r="T87" i="98"/>
  <c r="S87" i="98"/>
  <c r="R87" i="98"/>
  <c r="Q87" i="98"/>
  <c r="I87" i="98"/>
  <c r="G87" i="98"/>
  <c r="AD86" i="98"/>
  <c r="AC86" i="98"/>
  <c r="AB86" i="98"/>
  <c r="AA86" i="98"/>
  <c r="Z86" i="98"/>
  <c r="Y86" i="98"/>
  <c r="X86" i="98"/>
  <c r="W86" i="98"/>
  <c r="V86" i="98"/>
  <c r="U86" i="98"/>
  <c r="T86" i="98"/>
  <c r="S86" i="98"/>
  <c r="R86" i="98"/>
  <c r="Q86" i="98"/>
  <c r="I86" i="98"/>
  <c r="G86" i="98"/>
  <c r="AD85" i="98"/>
  <c r="AC85" i="98"/>
  <c r="AB85" i="98"/>
  <c r="AA85" i="98"/>
  <c r="Z85" i="98"/>
  <c r="Y85" i="98"/>
  <c r="X85" i="98"/>
  <c r="W85" i="98"/>
  <c r="V85" i="98"/>
  <c r="U85" i="98"/>
  <c r="T85" i="98"/>
  <c r="S85" i="98"/>
  <c r="R85" i="98"/>
  <c r="Q85" i="98"/>
  <c r="I85" i="98"/>
  <c r="G85" i="98"/>
  <c r="AD84" i="98"/>
  <c r="AC84" i="98"/>
  <c r="AB84" i="98"/>
  <c r="AA84" i="98"/>
  <c r="Z84" i="98"/>
  <c r="Y84" i="98"/>
  <c r="X84" i="98"/>
  <c r="W84" i="98"/>
  <c r="V84" i="98"/>
  <c r="U84" i="98"/>
  <c r="T84" i="98"/>
  <c r="S84" i="98"/>
  <c r="R84" i="98"/>
  <c r="Q84" i="98"/>
  <c r="I84" i="98"/>
  <c r="G84" i="98"/>
  <c r="AD83" i="98"/>
  <c r="AC83" i="98"/>
  <c r="AB83" i="98"/>
  <c r="AA83" i="98"/>
  <c r="Z83" i="98"/>
  <c r="Y83" i="98"/>
  <c r="X83" i="98"/>
  <c r="W83" i="98"/>
  <c r="V83" i="98"/>
  <c r="U83" i="98"/>
  <c r="T83" i="98"/>
  <c r="S83" i="98"/>
  <c r="R83" i="98"/>
  <c r="Q83" i="98"/>
  <c r="I83" i="98"/>
  <c r="G83" i="98"/>
  <c r="AD82" i="98"/>
  <c r="AC82" i="98"/>
  <c r="AB82" i="98"/>
  <c r="AA82" i="98"/>
  <c r="Z82" i="98"/>
  <c r="Y82" i="98"/>
  <c r="X82" i="98"/>
  <c r="W82" i="98"/>
  <c r="V82" i="98"/>
  <c r="U82" i="98"/>
  <c r="T82" i="98"/>
  <c r="S82" i="98"/>
  <c r="R82" i="98"/>
  <c r="Q82" i="98"/>
  <c r="I82" i="98"/>
  <c r="G82" i="98"/>
  <c r="AD81" i="98"/>
  <c r="AC81" i="98"/>
  <c r="AB81" i="98"/>
  <c r="AA81" i="98"/>
  <c r="Z81" i="98"/>
  <c r="Y81" i="98"/>
  <c r="X81" i="98"/>
  <c r="W81" i="98"/>
  <c r="V81" i="98"/>
  <c r="U81" i="98"/>
  <c r="T81" i="98"/>
  <c r="S81" i="98"/>
  <c r="R81" i="98"/>
  <c r="Q81" i="98"/>
  <c r="I81" i="98"/>
  <c r="G81" i="98"/>
  <c r="AD80" i="98"/>
  <c r="AC80" i="98"/>
  <c r="AB80" i="98"/>
  <c r="AA80" i="98"/>
  <c r="Z80" i="98"/>
  <c r="Y80" i="98"/>
  <c r="X80" i="98"/>
  <c r="W80" i="98"/>
  <c r="V80" i="98"/>
  <c r="U80" i="98"/>
  <c r="T80" i="98"/>
  <c r="S80" i="98"/>
  <c r="R80" i="98"/>
  <c r="Q80" i="98"/>
  <c r="I80" i="98"/>
  <c r="G80" i="98"/>
  <c r="AD79" i="98"/>
  <c r="AC79" i="98"/>
  <c r="AB79" i="98"/>
  <c r="AA79" i="98"/>
  <c r="Z79" i="98"/>
  <c r="Y79" i="98"/>
  <c r="X79" i="98"/>
  <c r="W79" i="98"/>
  <c r="V79" i="98"/>
  <c r="U79" i="98"/>
  <c r="T79" i="98"/>
  <c r="S79" i="98"/>
  <c r="R79" i="98"/>
  <c r="Q79" i="98"/>
  <c r="I79" i="98"/>
  <c r="G79" i="98"/>
  <c r="AD78" i="98"/>
  <c r="AC78" i="98"/>
  <c r="AB78" i="98"/>
  <c r="AA78" i="98"/>
  <c r="Z78" i="98"/>
  <c r="Y78" i="98"/>
  <c r="X78" i="98"/>
  <c r="W78" i="98"/>
  <c r="V78" i="98"/>
  <c r="U78" i="98"/>
  <c r="T78" i="98"/>
  <c r="S78" i="98"/>
  <c r="R78" i="98"/>
  <c r="Q78" i="98"/>
  <c r="I78" i="98"/>
  <c r="G78" i="98"/>
  <c r="AD77" i="98"/>
  <c r="AC77" i="98"/>
  <c r="AB77" i="98"/>
  <c r="AA77" i="98"/>
  <c r="Z77" i="98"/>
  <c r="Y77" i="98"/>
  <c r="X77" i="98"/>
  <c r="W77" i="98"/>
  <c r="V77" i="98"/>
  <c r="U77" i="98"/>
  <c r="T77" i="98"/>
  <c r="S77" i="98"/>
  <c r="R77" i="98"/>
  <c r="Q77" i="98"/>
  <c r="I77" i="98"/>
  <c r="G77" i="98"/>
  <c r="AD76" i="98"/>
  <c r="AC76" i="98"/>
  <c r="AB76" i="98"/>
  <c r="AA76" i="98"/>
  <c r="Z76" i="98"/>
  <c r="Y76" i="98"/>
  <c r="X76" i="98"/>
  <c r="W76" i="98"/>
  <c r="V76" i="98"/>
  <c r="U76" i="98"/>
  <c r="T76" i="98"/>
  <c r="S76" i="98"/>
  <c r="R76" i="98"/>
  <c r="Q76" i="98"/>
  <c r="I76" i="98"/>
  <c r="G76" i="98"/>
  <c r="AD75" i="98"/>
  <c r="AC75" i="98"/>
  <c r="AB75" i="98"/>
  <c r="AA75" i="98"/>
  <c r="Z75" i="98"/>
  <c r="Y75" i="98"/>
  <c r="X75" i="98"/>
  <c r="W75" i="98"/>
  <c r="V75" i="98"/>
  <c r="U75" i="98"/>
  <c r="T75" i="98"/>
  <c r="S75" i="98"/>
  <c r="R75" i="98"/>
  <c r="Q75" i="98"/>
  <c r="I75" i="98"/>
  <c r="G75" i="98"/>
  <c r="AD74" i="98"/>
  <c r="AC74" i="98"/>
  <c r="AB74" i="98"/>
  <c r="AA74" i="98"/>
  <c r="Z74" i="98"/>
  <c r="Y74" i="98"/>
  <c r="X74" i="98"/>
  <c r="W74" i="98"/>
  <c r="V74" i="98"/>
  <c r="U74" i="98"/>
  <c r="T74" i="98"/>
  <c r="S74" i="98"/>
  <c r="R74" i="98"/>
  <c r="G74" i="98"/>
  <c r="AD73" i="98"/>
  <c r="AC73" i="98"/>
  <c r="AB73" i="98"/>
  <c r="AA73" i="98"/>
  <c r="Z73" i="98"/>
  <c r="Y73" i="98"/>
  <c r="X73" i="98"/>
  <c r="W73" i="98"/>
  <c r="V73" i="98"/>
  <c r="U73" i="98"/>
  <c r="T73" i="98"/>
  <c r="S73" i="98"/>
  <c r="R73" i="98"/>
  <c r="Q73" i="98"/>
  <c r="I73" i="98"/>
  <c r="G73" i="98"/>
  <c r="AD72" i="98"/>
  <c r="AC72" i="98"/>
  <c r="AB72" i="98"/>
  <c r="AA72" i="98"/>
  <c r="Z72" i="98"/>
  <c r="Y72" i="98"/>
  <c r="X72" i="98"/>
  <c r="W72" i="98"/>
  <c r="V72" i="98"/>
  <c r="U72" i="98"/>
  <c r="T72" i="98"/>
  <c r="S72" i="98"/>
  <c r="R72" i="98"/>
  <c r="Q72" i="98"/>
  <c r="I72" i="98"/>
  <c r="G72" i="98"/>
  <c r="AD71" i="98"/>
  <c r="AC71" i="98"/>
  <c r="AB71" i="98"/>
  <c r="AA71" i="98"/>
  <c r="Z71" i="98"/>
  <c r="Y71" i="98"/>
  <c r="X71" i="98"/>
  <c r="W71" i="98"/>
  <c r="V71" i="98"/>
  <c r="U71" i="98"/>
  <c r="T71" i="98"/>
  <c r="S71" i="98"/>
  <c r="R71" i="98"/>
  <c r="Q71" i="98"/>
  <c r="I71" i="98"/>
  <c r="G71" i="98"/>
  <c r="AD70" i="98"/>
  <c r="AC70" i="98"/>
  <c r="AB70" i="98"/>
  <c r="AA70" i="98"/>
  <c r="Z70" i="98"/>
  <c r="Y70" i="98"/>
  <c r="X70" i="98"/>
  <c r="W70" i="98"/>
  <c r="V70" i="98"/>
  <c r="U70" i="98"/>
  <c r="T70" i="98"/>
  <c r="S70" i="98"/>
  <c r="R70" i="98"/>
  <c r="Q70" i="98"/>
  <c r="I70" i="98"/>
  <c r="G70" i="98"/>
  <c r="AD69" i="98"/>
  <c r="AC69" i="98"/>
  <c r="AB69" i="98"/>
  <c r="AA69" i="98"/>
  <c r="Z69" i="98"/>
  <c r="Y69" i="98"/>
  <c r="X69" i="98"/>
  <c r="W69" i="98"/>
  <c r="V69" i="98"/>
  <c r="U69" i="98"/>
  <c r="T69" i="98"/>
  <c r="S69" i="98"/>
  <c r="R69" i="98"/>
  <c r="Q69" i="98"/>
  <c r="I69" i="98"/>
  <c r="G69" i="98"/>
  <c r="AD68" i="98"/>
  <c r="AC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I68" i="98"/>
  <c r="G68" i="98"/>
  <c r="AD67" i="98"/>
  <c r="AC67" i="98"/>
  <c r="AB67" i="98"/>
  <c r="AA67" i="98"/>
  <c r="Z67" i="98"/>
  <c r="Y67" i="98"/>
  <c r="X67" i="98"/>
  <c r="W67" i="98"/>
  <c r="V67" i="98"/>
  <c r="U67" i="98"/>
  <c r="T67" i="98"/>
  <c r="S67" i="98"/>
  <c r="R67" i="98"/>
  <c r="Q67" i="98"/>
  <c r="I67" i="98"/>
  <c r="G67" i="98"/>
  <c r="AD66" i="98"/>
  <c r="AC66" i="98"/>
  <c r="AB66" i="98"/>
  <c r="AA66" i="98"/>
  <c r="Z66" i="98"/>
  <c r="Y66" i="98"/>
  <c r="X66" i="98"/>
  <c r="W66" i="98"/>
  <c r="V66" i="98"/>
  <c r="U66" i="98"/>
  <c r="T66" i="98"/>
  <c r="S66" i="98"/>
  <c r="R66" i="98"/>
  <c r="Q66" i="98"/>
  <c r="I66" i="98"/>
  <c r="G66" i="98"/>
  <c r="AD65" i="98"/>
  <c r="AC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I65" i="98"/>
  <c r="G65" i="98"/>
  <c r="AD64" i="98"/>
  <c r="AC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I64" i="98"/>
  <c r="G64" i="98"/>
  <c r="AD63" i="98"/>
  <c r="AC63" i="98"/>
  <c r="AB63" i="98"/>
  <c r="AA63" i="98"/>
  <c r="Z63" i="98"/>
  <c r="Y63" i="98"/>
  <c r="X63" i="98"/>
  <c r="W63" i="98"/>
  <c r="V63" i="98"/>
  <c r="U63" i="98"/>
  <c r="T63" i="98"/>
  <c r="S63" i="98"/>
  <c r="R63" i="98"/>
  <c r="Q63" i="98"/>
  <c r="I63" i="98"/>
  <c r="G63" i="98"/>
  <c r="AD62" i="98"/>
  <c r="AC62" i="98"/>
  <c r="AB62" i="98"/>
  <c r="AA62" i="98"/>
  <c r="Z62" i="98"/>
  <c r="Y62" i="98"/>
  <c r="X62" i="98"/>
  <c r="W62" i="98"/>
  <c r="V62" i="98"/>
  <c r="U62" i="98"/>
  <c r="T62" i="98"/>
  <c r="S62" i="98"/>
  <c r="R62" i="98"/>
  <c r="Q62" i="98"/>
  <c r="I62" i="98"/>
  <c r="G62" i="98"/>
  <c r="AD61" i="98"/>
  <c r="AC61" i="98"/>
  <c r="AB61" i="98"/>
  <c r="AA61" i="98"/>
  <c r="Z61" i="98"/>
  <c r="Y61" i="98"/>
  <c r="X61" i="98"/>
  <c r="W61" i="98"/>
  <c r="V61" i="98"/>
  <c r="U61" i="98"/>
  <c r="T61" i="98"/>
  <c r="S61" i="98"/>
  <c r="R61" i="98"/>
  <c r="Q61" i="98"/>
  <c r="I61" i="98"/>
  <c r="G61" i="98"/>
  <c r="AD60" i="98"/>
  <c r="AC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I60" i="98"/>
  <c r="G60" i="98"/>
  <c r="AD59" i="98"/>
  <c r="AC59" i="98"/>
  <c r="AB59" i="98"/>
  <c r="AA59" i="98"/>
  <c r="Z59" i="98"/>
  <c r="Y59" i="98"/>
  <c r="X59" i="98"/>
  <c r="W59" i="98"/>
  <c r="V59" i="98"/>
  <c r="U59" i="98"/>
  <c r="T59" i="98"/>
  <c r="S59" i="98"/>
  <c r="R59" i="98"/>
  <c r="Q59" i="98"/>
  <c r="I59" i="98"/>
  <c r="G59" i="98"/>
  <c r="AD58" i="98"/>
  <c r="AC58" i="98"/>
  <c r="AB58" i="98"/>
  <c r="AA58" i="98"/>
  <c r="Z58" i="98"/>
  <c r="Y58" i="98"/>
  <c r="X58" i="98"/>
  <c r="W58" i="98"/>
  <c r="V58" i="98"/>
  <c r="U58" i="98"/>
  <c r="T58" i="98"/>
  <c r="S58" i="98"/>
  <c r="R58" i="98"/>
  <c r="Q58" i="98"/>
  <c r="I58" i="98"/>
  <c r="G58" i="98"/>
  <c r="AD57" i="98"/>
  <c r="AC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I57" i="98"/>
  <c r="G57" i="98"/>
  <c r="AD56" i="98"/>
  <c r="AC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I56" i="98"/>
  <c r="G56" i="98"/>
  <c r="AD55" i="98"/>
  <c r="AC55" i="98"/>
  <c r="AB55" i="98"/>
  <c r="AA55" i="98"/>
  <c r="Z55" i="98"/>
  <c r="Y55" i="98"/>
  <c r="X55" i="98"/>
  <c r="W55" i="98"/>
  <c r="V55" i="98"/>
  <c r="U55" i="98"/>
  <c r="T55" i="98"/>
  <c r="S55" i="98"/>
  <c r="R55" i="98"/>
  <c r="Q55" i="98"/>
  <c r="I55" i="98"/>
  <c r="G55" i="98"/>
  <c r="AD54" i="98"/>
  <c r="AC54" i="98"/>
  <c r="AB54" i="98"/>
  <c r="AA54" i="98"/>
  <c r="Z54" i="98"/>
  <c r="Y54" i="98"/>
  <c r="X54" i="98"/>
  <c r="W54" i="98"/>
  <c r="V54" i="98"/>
  <c r="U54" i="98"/>
  <c r="T54" i="98"/>
  <c r="S54" i="98"/>
  <c r="R54" i="98"/>
  <c r="Q54" i="98"/>
  <c r="I54" i="98"/>
  <c r="G54" i="98"/>
  <c r="AD53" i="98"/>
  <c r="AC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I53" i="98"/>
  <c r="G53" i="98"/>
  <c r="AD52" i="98"/>
  <c r="AC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I52" i="98"/>
  <c r="G52" i="98"/>
  <c r="AD51" i="98"/>
  <c r="AC51" i="98"/>
  <c r="AB51" i="98"/>
  <c r="AA51" i="98"/>
  <c r="Z51" i="98"/>
  <c r="Y51" i="98"/>
  <c r="X51" i="98"/>
  <c r="W51" i="98"/>
  <c r="V51" i="98"/>
  <c r="U51" i="98"/>
  <c r="T51" i="98"/>
  <c r="S51" i="98"/>
  <c r="R51" i="98"/>
  <c r="Q51" i="98"/>
  <c r="I51" i="98"/>
  <c r="G51" i="98"/>
  <c r="AD50" i="98"/>
  <c r="AC50" i="98"/>
  <c r="AB50" i="98"/>
  <c r="AA50" i="98"/>
  <c r="Z50" i="98"/>
  <c r="Y50" i="98"/>
  <c r="X50" i="98"/>
  <c r="W50" i="98"/>
  <c r="V50" i="98"/>
  <c r="U50" i="98"/>
  <c r="T50" i="98"/>
  <c r="S50" i="98"/>
  <c r="R50" i="98"/>
  <c r="Q50" i="98"/>
  <c r="I50" i="98"/>
  <c r="G50" i="98"/>
  <c r="AD49" i="98"/>
  <c r="AC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I49" i="98"/>
  <c r="G49" i="98"/>
  <c r="AD48" i="98"/>
  <c r="AC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I48" i="98"/>
  <c r="G48" i="98"/>
  <c r="AD47" i="98"/>
  <c r="AC47" i="98"/>
  <c r="AB47" i="98"/>
  <c r="AA47" i="98"/>
  <c r="Z47" i="98"/>
  <c r="Y47" i="98"/>
  <c r="X47" i="98"/>
  <c r="W47" i="98"/>
  <c r="V47" i="98"/>
  <c r="U47" i="98"/>
  <c r="T47" i="98"/>
  <c r="S47" i="98"/>
  <c r="R47" i="98"/>
  <c r="Q47" i="98"/>
  <c r="I47" i="98"/>
  <c r="G47" i="98"/>
  <c r="AD46" i="98"/>
  <c r="AC46" i="98"/>
  <c r="AB46" i="98"/>
  <c r="AA46" i="98"/>
  <c r="Z46" i="98"/>
  <c r="Y46" i="98"/>
  <c r="X46" i="98"/>
  <c r="W46" i="98"/>
  <c r="V46" i="98"/>
  <c r="U46" i="98"/>
  <c r="T46" i="98"/>
  <c r="S46" i="98"/>
  <c r="R46" i="98"/>
  <c r="Q46" i="98"/>
  <c r="I46" i="98"/>
  <c r="G46" i="98"/>
  <c r="AD45" i="98"/>
  <c r="AC45" i="98"/>
  <c r="AB45" i="98"/>
  <c r="AA45" i="98"/>
  <c r="Z45" i="98"/>
  <c r="Y45" i="98"/>
  <c r="X45" i="98"/>
  <c r="W45" i="98"/>
  <c r="V45" i="98"/>
  <c r="U45" i="98"/>
  <c r="T45" i="98"/>
  <c r="S45" i="98"/>
  <c r="R45" i="98"/>
  <c r="Q45" i="98"/>
  <c r="I45" i="98"/>
  <c r="G45" i="98"/>
  <c r="AD44" i="98"/>
  <c r="AC44" i="98"/>
  <c r="AB44" i="98"/>
  <c r="AA44" i="98"/>
  <c r="Z44" i="98"/>
  <c r="Y44" i="98"/>
  <c r="X44" i="98"/>
  <c r="W44" i="98"/>
  <c r="V44" i="98"/>
  <c r="U44" i="98"/>
  <c r="T44" i="98"/>
  <c r="S44" i="98"/>
  <c r="R44" i="98"/>
  <c r="Q44" i="98"/>
  <c r="I44" i="98"/>
  <c r="G44" i="98"/>
  <c r="AD43" i="98"/>
  <c r="AC43" i="98"/>
  <c r="AB43" i="98"/>
  <c r="AA43" i="98"/>
  <c r="Z43" i="98"/>
  <c r="Y43" i="98"/>
  <c r="X43" i="98"/>
  <c r="W43" i="98"/>
  <c r="V43" i="98"/>
  <c r="U43" i="98"/>
  <c r="T43" i="98"/>
  <c r="S43" i="98"/>
  <c r="R43" i="98"/>
  <c r="Q43" i="98"/>
  <c r="I43" i="98"/>
  <c r="G43" i="98"/>
  <c r="AD42" i="98"/>
  <c r="AC42" i="98"/>
  <c r="AB42" i="98"/>
  <c r="AA42" i="98"/>
  <c r="Z42" i="98"/>
  <c r="Y42" i="98"/>
  <c r="X42" i="98"/>
  <c r="W42" i="98"/>
  <c r="V42" i="98"/>
  <c r="U42" i="98"/>
  <c r="T42" i="98"/>
  <c r="S42" i="98"/>
  <c r="R42" i="98"/>
  <c r="Q42" i="98"/>
  <c r="I42" i="98"/>
  <c r="G42" i="98"/>
  <c r="AD41" i="98"/>
  <c r="AC41" i="98"/>
  <c r="AB41" i="98"/>
  <c r="AA41" i="98"/>
  <c r="Z41" i="98"/>
  <c r="Y41" i="98"/>
  <c r="X41" i="98"/>
  <c r="W41" i="98"/>
  <c r="V41" i="98"/>
  <c r="U41" i="98"/>
  <c r="T41" i="98"/>
  <c r="S41" i="98"/>
  <c r="R41" i="98"/>
  <c r="Q41" i="98"/>
  <c r="I41" i="98"/>
  <c r="G41" i="98"/>
  <c r="AD40" i="98"/>
  <c r="AC40" i="98"/>
  <c r="AB40" i="98"/>
  <c r="AA40" i="98"/>
  <c r="Z40" i="98"/>
  <c r="Y40" i="98"/>
  <c r="X40" i="98"/>
  <c r="W40" i="98"/>
  <c r="V40" i="98"/>
  <c r="U40" i="98"/>
  <c r="T40" i="98"/>
  <c r="S40" i="98"/>
  <c r="R40" i="98"/>
  <c r="Q40" i="98"/>
  <c r="I40" i="98"/>
  <c r="G40" i="98"/>
  <c r="AD39" i="98"/>
  <c r="AC39" i="98"/>
  <c r="AB39" i="98"/>
  <c r="AA39" i="98"/>
  <c r="Z39" i="98"/>
  <c r="Y39" i="98"/>
  <c r="X39" i="98"/>
  <c r="W39" i="98"/>
  <c r="V39" i="98"/>
  <c r="U39" i="98"/>
  <c r="T39" i="98"/>
  <c r="S39" i="98"/>
  <c r="R39" i="98"/>
  <c r="Q39" i="98"/>
  <c r="I39" i="98"/>
  <c r="G39" i="98"/>
  <c r="AD38" i="98"/>
  <c r="AC38" i="98"/>
  <c r="AB38" i="98"/>
  <c r="AA38" i="98"/>
  <c r="Z38" i="98"/>
  <c r="Y38" i="98"/>
  <c r="X38" i="98"/>
  <c r="W38" i="98"/>
  <c r="V38" i="98"/>
  <c r="U38" i="98"/>
  <c r="T38" i="98"/>
  <c r="S38" i="98"/>
  <c r="R38" i="98"/>
  <c r="Q38" i="98"/>
  <c r="I38" i="98"/>
  <c r="G38" i="98"/>
  <c r="AD37" i="98"/>
  <c r="AC37" i="98"/>
  <c r="AB37" i="98"/>
  <c r="AA37" i="98"/>
  <c r="Z37" i="98"/>
  <c r="Y37" i="98"/>
  <c r="X37" i="98"/>
  <c r="W37" i="98"/>
  <c r="V37" i="98"/>
  <c r="U37" i="98"/>
  <c r="T37" i="98"/>
  <c r="S37" i="98"/>
  <c r="R37" i="98"/>
  <c r="Q37" i="98"/>
  <c r="I37" i="98"/>
  <c r="G37" i="98"/>
  <c r="AD36" i="98"/>
  <c r="AC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I36" i="98"/>
  <c r="G36" i="98"/>
  <c r="AD35" i="98"/>
  <c r="AC35" i="98"/>
  <c r="AB35" i="98"/>
  <c r="AA35" i="98"/>
  <c r="Z35" i="98"/>
  <c r="Y35" i="98"/>
  <c r="X35" i="98"/>
  <c r="W35" i="98"/>
  <c r="V35" i="98"/>
  <c r="U35" i="98"/>
  <c r="T35" i="98"/>
  <c r="S35" i="98"/>
  <c r="R35" i="98"/>
  <c r="Q35" i="98"/>
  <c r="I35" i="98"/>
  <c r="G35" i="98"/>
  <c r="AD34" i="98"/>
  <c r="AC34" i="98"/>
  <c r="AB34" i="98"/>
  <c r="AA34" i="98"/>
  <c r="Z34" i="98"/>
  <c r="Y34" i="98"/>
  <c r="X34" i="98"/>
  <c r="W34" i="98"/>
  <c r="V34" i="98"/>
  <c r="U34" i="98"/>
  <c r="T34" i="98"/>
  <c r="S34" i="98"/>
  <c r="R34" i="98"/>
  <c r="Q34" i="98"/>
  <c r="I34" i="98"/>
  <c r="G34" i="98"/>
  <c r="AD33" i="98"/>
  <c r="AC33" i="98"/>
  <c r="AB33" i="98"/>
  <c r="AA33" i="98"/>
  <c r="Z33" i="98"/>
  <c r="Y33" i="98"/>
  <c r="X33" i="98"/>
  <c r="W33" i="98"/>
  <c r="V33" i="98"/>
  <c r="U33" i="98"/>
  <c r="T33" i="98"/>
  <c r="S33" i="98"/>
  <c r="R33" i="98"/>
  <c r="Q33" i="98"/>
  <c r="I33" i="98"/>
  <c r="G33" i="98"/>
  <c r="AD32" i="98"/>
  <c r="AC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I32" i="98"/>
  <c r="G32" i="98"/>
  <c r="AD31" i="98"/>
  <c r="AC31" i="98"/>
  <c r="AB31" i="98"/>
  <c r="AA31" i="98"/>
  <c r="Z31" i="98"/>
  <c r="Y31" i="98"/>
  <c r="X31" i="98"/>
  <c r="W31" i="98"/>
  <c r="V31" i="98"/>
  <c r="U31" i="98"/>
  <c r="T31" i="98"/>
  <c r="S31" i="98"/>
  <c r="R31" i="98"/>
  <c r="Q31" i="98"/>
  <c r="I31" i="98"/>
  <c r="G31" i="98"/>
  <c r="AD30" i="98"/>
  <c r="AC30" i="98"/>
  <c r="AB30" i="98"/>
  <c r="AA30" i="98"/>
  <c r="Z30" i="98"/>
  <c r="Y30" i="98"/>
  <c r="X30" i="98"/>
  <c r="W30" i="98"/>
  <c r="V30" i="98"/>
  <c r="U30" i="98"/>
  <c r="T30" i="98"/>
  <c r="S30" i="98"/>
  <c r="R30" i="98"/>
  <c r="Q30" i="98"/>
  <c r="I30" i="98"/>
  <c r="G30" i="98"/>
  <c r="AD29" i="98"/>
  <c r="AC29" i="98"/>
  <c r="AB29" i="98"/>
  <c r="AA29" i="98"/>
  <c r="Z29" i="98"/>
  <c r="Y29" i="98"/>
  <c r="X29" i="98"/>
  <c r="W29" i="98"/>
  <c r="V29" i="98"/>
  <c r="U29" i="98"/>
  <c r="T29" i="98"/>
  <c r="S29" i="98"/>
  <c r="R29" i="98"/>
  <c r="Q29" i="98"/>
  <c r="I29" i="98"/>
  <c r="G29" i="98"/>
  <c r="AD28" i="98"/>
  <c r="AC28" i="98"/>
  <c r="AB28" i="98"/>
  <c r="AA28" i="98"/>
  <c r="Z28" i="98"/>
  <c r="Y28" i="98"/>
  <c r="X28" i="98"/>
  <c r="W28" i="98"/>
  <c r="V28" i="98"/>
  <c r="U28" i="98"/>
  <c r="T28" i="98"/>
  <c r="S28" i="98"/>
  <c r="R28" i="98"/>
  <c r="Q28" i="98"/>
  <c r="I28" i="98"/>
  <c r="G28" i="98"/>
  <c r="AD27" i="98"/>
  <c r="AC27" i="98"/>
  <c r="AB27" i="98"/>
  <c r="AA27" i="98"/>
  <c r="Z27" i="98"/>
  <c r="Y27" i="98"/>
  <c r="X27" i="98"/>
  <c r="W27" i="98"/>
  <c r="V27" i="98"/>
  <c r="U27" i="98"/>
  <c r="T27" i="98"/>
  <c r="S27" i="98"/>
  <c r="R27" i="98"/>
  <c r="Q27" i="98"/>
  <c r="I27" i="98"/>
  <c r="G27" i="98"/>
  <c r="AD26" i="98"/>
  <c r="AC26" i="98"/>
  <c r="AB26" i="98"/>
  <c r="AA26" i="98"/>
  <c r="Z26" i="98"/>
  <c r="Y26" i="98"/>
  <c r="X26" i="98"/>
  <c r="W26" i="98"/>
  <c r="V26" i="98"/>
  <c r="U26" i="98"/>
  <c r="T26" i="98"/>
  <c r="S26" i="98"/>
  <c r="R26" i="98"/>
  <c r="Q26" i="98"/>
  <c r="I26" i="98"/>
  <c r="G26" i="98"/>
  <c r="AD25" i="98"/>
  <c r="AC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I25" i="98"/>
  <c r="G25" i="98"/>
  <c r="AD24" i="98"/>
  <c r="AC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I24" i="98"/>
  <c r="G24" i="98"/>
  <c r="AD23" i="98"/>
  <c r="AC23" i="98"/>
  <c r="AB23" i="98"/>
  <c r="AA23" i="98"/>
  <c r="Z23" i="98"/>
  <c r="Y23" i="98"/>
  <c r="X23" i="98"/>
  <c r="W23" i="98"/>
  <c r="V23" i="98"/>
  <c r="U23" i="98"/>
  <c r="T23" i="98"/>
  <c r="S23" i="98"/>
  <c r="R23" i="98"/>
  <c r="Q23" i="98"/>
  <c r="I23" i="98"/>
  <c r="G23" i="98"/>
  <c r="AD22" i="98"/>
  <c r="AC22" i="98"/>
  <c r="AB22" i="98"/>
  <c r="AA22" i="98"/>
  <c r="Z22" i="98"/>
  <c r="Y22" i="98"/>
  <c r="X22" i="98"/>
  <c r="W22" i="98"/>
  <c r="V22" i="98"/>
  <c r="U22" i="98"/>
  <c r="T22" i="98"/>
  <c r="S22" i="98"/>
  <c r="R22" i="98"/>
  <c r="Q22" i="98"/>
  <c r="I22" i="98"/>
  <c r="G22" i="98"/>
  <c r="AD21" i="98"/>
  <c r="AC21" i="98"/>
  <c r="AB21" i="98"/>
  <c r="AA21" i="98"/>
  <c r="Z21" i="98"/>
  <c r="Y21" i="98"/>
  <c r="X21" i="98"/>
  <c r="W21" i="98"/>
  <c r="V21" i="98"/>
  <c r="U21" i="98"/>
  <c r="T21" i="98"/>
  <c r="S21" i="98"/>
  <c r="R21" i="98"/>
  <c r="Q21" i="98"/>
  <c r="I21" i="98"/>
  <c r="G21" i="98"/>
  <c r="AD20" i="98"/>
  <c r="AC20" i="98"/>
  <c r="AB20" i="98"/>
  <c r="AA20" i="98"/>
  <c r="Z20" i="98"/>
  <c r="Y20" i="98"/>
  <c r="X20" i="98"/>
  <c r="W20" i="98"/>
  <c r="V20" i="98"/>
  <c r="U20" i="98"/>
  <c r="T20" i="98"/>
  <c r="S20" i="98"/>
  <c r="R20" i="98"/>
  <c r="Q20" i="98"/>
  <c r="I20" i="98"/>
  <c r="G20" i="98"/>
  <c r="AD19" i="98"/>
  <c r="AC19" i="98"/>
  <c r="AB19" i="98"/>
  <c r="AA19" i="98"/>
  <c r="Z19" i="98"/>
  <c r="Y19" i="98"/>
  <c r="X19" i="98"/>
  <c r="W19" i="98"/>
  <c r="V19" i="98"/>
  <c r="U19" i="98"/>
  <c r="T19" i="98"/>
  <c r="S19" i="98"/>
  <c r="R19" i="98"/>
  <c r="Q19" i="98"/>
  <c r="I19" i="98"/>
  <c r="G19" i="98"/>
  <c r="AD18" i="98"/>
  <c r="AC18" i="98"/>
  <c r="AB18" i="98"/>
  <c r="AA18" i="98"/>
  <c r="Z18" i="98"/>
  <c r="Y18" i="98"/>
  <c r="X18" i="98"/>
  <c r="W18" i="98"/>
  <c r="V18" i="98"/>
  <c r="U18" i="98"/>
  <c r="T18" i="98"/>
  <c r="S18" i="98"/>
  <c r="R18" i="98"/>
  <c r="Q18" i="98"/>
  <c r="I18" i="98"/>
  <c r="G18" i="98"/>
  <c r="AD17" i="98"/>
  <c r="AC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I17" i="98"/>
  <c r="G17" i="98"/>
  <c r="AD16" i="98"/>
  <c r="AC16" i="98"/>
  <c r="AB16" i="98"/>
  <c r="AA16" i="98"/>
  <c r="Z16" i="98"/>
  <c r="Y16" i="98"/>
  <c r="X16" i="98"/>
  <c r="W16" i="98"/>
  <c r="V16" i="98"/>
  <c r="U16" i="98"/>
  <c r="T16" i="98"/>
  <c r="S16" i="98"/>
  <c r="R16" i="98"/>
  <c r="Q16" i="98"/>
  <c r="I16" i="98"/>
  <c r="G16" i="98"/>
  <c r="AD15" i="98"/>
  <c r="AC15" i="98"/>
  <c r="AB15" i="98"/>
  <c r="AA15" i="98"/>
  <c r="Z15" i="98"/>
  <c r="Y15" i="98"/>
  <c r="X15" i="98"/>
  <c r="W15" i="98"/>
  <c r="V15" i="98"/>
  <c r="U15" i="98"/>
  <c r="T15" i="98"/>
  <c r="S15" i="98"/>
  <c r="R15" i="98"/>
  <c r="Q15" i="98"/>
  <c r="I15" i="98"/>
  <c r="G15" i="98"/>
  <c r="AD14" i="98"/>
  <c r="AC14" i="98"/>
  <c r="AB14" i="98"/>
  <c r="AA14" i="98"/>
  <c r="Z14" i="98"/>
  <c r="Y14" i="98"/>
  <c r="X14" i="98"/>
  <c r="W14" i="98"/>
  <c r="V14" i="98"/>
  <c r="U14" i="98"/>
  <c r="T14" i="98"/>
  <c r="S14" i="98"/>
  <c r="R14" i="98"/>
  <c r="Q14" i="98"/>
  <c r="I14" i="98"/>
  <c r="G14" i="98"/>
  <c r="AD13" i="98"/>
  <c r="AC13" i="98"/>
  <c r="AB13" i="98"/>
  <c r="AA13" i="98"/>
  <c r="Z13" i="98"/>
  <c r="Y13" i="98"/>
  <c r="X13" i="98"/>
  <c r="W13" i="98"/>
  <c r="V13" i="98"/>
  <c r="U13" i="98"/>
  <c r="T13" i="98"/>
  <c r="S13" i="98"/>
  <c r="R13" i="98"/>
  <c r="Q13" i="98"/>
  <c r="I13" i="98"/>
  <c r="G13" i="98"/>
  <c r="AD12" i="98"/>
  <c r="AC12" i="98"/>
  <c r="AB12" i="98"/>
  <c r="AA12" i="98"/>
  <c r="Z12" i="98"/>
  <c r="Y12" i="98"/>
  <c r="X12" i="98"/>
  <c r="W12" i="98"/>
  <c r="V12" i="98"/>
  <c r="U12" i="98"/>
  <c r="T12" i="98"/>
  <c r="S12" i="98"/>
  <c r="R12" i="98"/>
  <c r="Q12" i="98"/>
  <c r="I12" i="98"/>
  <c r="G12" i="98"/>
  <c r="AD11" i="98"/>
  <c r="AC11" i="98"/>
  <c r="AB11" i="98"/>
  <c r="AA11" i="98"/>
  <c r="Z11" i="98"/>
  <c r="Y11" i="98"/>
  <c r="X11" i="98"/>
  <c r="W11" i="98"/>
  <c r="V11" i="98"/>
  <c r="U11" i="98"/>
  <c r="T11" i="98"/>
  <c r="S11" i="98"/>
  <c r="R11" i="98"/>
  <c r="Q11" i="98"/>
  <c r="I11" i="98"/>
  <c r="G11" i="98"/>
  <c r="AB10" i="98"/>
  <c r="AA10" i="98"/>
  <c r="X10" i="98"/>
  <c r="U10" i="98"/>
  <c r="S10" i="98"/>
  <c r="M10" i="98"/>
  <c r="H10" i="98"/>
  <c r="F10" i="98"/>
  <c r="E10" i="98"/>
  <c r="D10" i="98"/>
  <c r="R136" i="86"/>
  <c r="W136" i="86" s="1"/>
  <c r="V136" i="86" s="1"/>
  <c r="U136" i="86" s="1"/>
  <c r="W135" i="86"/>
  <c r="V135" i="86" s="1"/>
  <c r="R135" i="86"/>
  <c r="T135" i="86" s="1"/>
  <c r="S135" i="86" s="1"/>
  <c r="M135" i="86"/>
  <c r="H135" i="86"/>
  <c r="I135" i="86" s="1"/>
  <c r="R134" i="86"/>
  <c r="T134" i="86" s="1"/>
  <c r="S134" i="86" s="1"/>
  <c r="U134" i="86" s="1"/>
  <c r="W134" i="86" s="1"/>
  <c r="V134" i="86" s="1"/>
  <c r="M134" i="86"/>
  <c r="H134" i="86"/>
  <c r="I134" i="86" s="1"/>
  <c r="W133" i="86"/>
  <c r="V133" i="86" s="1"/>
  <c r="R133" i="86"/>
  <c r="T133" i="86" s="1"/>
  <c r="S133" i="86" s="1"/>
  <c r="M133" i="86"/>
  <c r="H133" i="86"/>
  <c r="I133" i="86" s="1"/>
  <c r="R132" i="86"/>
  <c r="T132" i="86" s="1"/>
  <c r="S132" i="86" s="1"/>
  <c r="U132" i="86" s="1"/>
  <c r="W132" i="86" s="1"/>
  <c r="V132" i="86" s="1"/>
  <c r="M132" i="86"/>
  <c r="H132" i="86"/>
  <c r="I132" i="86" s="1"/>
  <c r="R131" i="86"/>
  <c r="T131" i="86" s="1"/>
  <c r="S131" i="86" s="1"/>
  <c r="U131" i="86" s="1"/>
  <c r="W131" i="86" s="1"/>
  <c r="V131" i="86" s="1"/>
  <c r="M131" i="86"/>
  <c r="H131" i="86"/>
  <c r="I131" i="86" s="1"/>
  <c r="R130" i="86"/>
  <c r="T130" i="86" s="1"/>
  <c r="S130" i="86" s="1"/>
  <c r="U130" i="86" s="1"/>
  <c r="W130" i="86" s="1"/>
  <c r="V130" i="86" s="1"/>
  <c r="M130" i="86"/>
  <c r="H130" i="86"/>
  <c r="I130" i="86" s="1"/>
  <c r="R129" i="86"/>
  <c r="T129" i="86" s="1"/>
  <c r="S129" i="86" s="1"/>
  <c r="U129" i="86" s="1"/>
  <c r="W129" i="86" s="1"/>
  <c r="V129" i="86" s="1"/>
  <c r="M129" i="86"/>
  <c r="H129" i="86"/>
  <c r="I129" i="86" s="1"/>
  <c r="W128" i="86"/>
  <c r="V128" i="86"/>
  <c r="R128" i="86"/>
  <c r="T128" i="86" s="1"/>
  <c r="S128" i="86" s="1"/>
  <c r="M128" i="86"/>
  <c r="H128" i="86"/>
  <c r="I128" i="86" s="1"/>
  <c r="R127" i="86"/>
  <c r="T127" i="86" s="1"/>
  <c r="S127" i="86" s="1"/>
  <c r="U127" i="86" s="1"/>
  <c r="W127" i="86" s="1"/>
  <c r="V127" i="86" s="1"/>
  <c r="M127" i="86"/>
  <c r="H127" i="86"/>
  <c r="I127" i="86" s="1"/>
  <c r="W126" i="86"/>
  <c r="V126" i="86" s="1"/>
  <c r="R126" i="86"/>
  <c r="T126" i="86" s="1"/>
  <c r="S126" i="86" s="1"/>
  <c r="M126" i="86"/>
  <c r="H126" i="86"/>
  <c r="I126" i="86" s="1"/>
  <c r="R125" i="86"/>
  <c r="T125" i="86" s="1"/>
  <c r="S125" i="86" s="1"/>
  <c r="U125" i="86" s="1"/>
  <c r="W125" i="86" s="1"/>
  <c r="V125" i="86" s="1"/>
  <c r="M125" i="86"/>
  <c r="H125" i="86"/>
  <c r="R124" i="86"/>
  <c r="T124" i="86" s="1"/>
  <c r="S124" i="86" s="1"/>
  <c r="U124" i="86" s="1"/>
  <c r="W124" i="86" s="1"/>
  <c r="V124" i="86" s="1"/>
  <c r="M124" i="86"/>
  <c r="H124" i="86"/>
  <c r="I124" i="86" s="1"/>
  <c r="R123" i="86"/>
  <c r="T123" i="86" s="1"/>
  <c r="S123" i="86" s="1"/>
  <c r="U123" i="86" s="1"/>
  <c r="W123" i="86" s="1"/>
  <c r="V123" i="86" s="1"/>
  <c r="M123" i="86"/>
  <c r="H123" i="86"/>
  <c r="I123" i="86" s="1"/>
  <c r="R122" i="86"/>
  <c r="T122" i="86" s="1"/>
  <c r="S122" i="86" s="1"/>
  <c r="U122" i="86" s="1"/>
  <c r="W122" i="86" s="1"/>
  <c r="V122" i="86" s="1"/>
  <c r="M122" i="86"/>
  <c r="H122" i="86"/>
  <c r="I122" i="86" s="1"/>
  <c r="R121" i="86"/>
  <c r="T121" i="86" s="1"/>
  <c r="S121" i="86" s="1"/>
  <c r="U121" i="86" s="1"/>
  <c r="W121" i="86" s="1"/>
  <c r="V121" i="86" s="1"/>
  <c r="M121" i="86"/>
  <c r="H121" i="86"/>
  <c r="I121" i="86" s="1"/>
  <c r="R120" i="86"/>
  <c r="T120" i="86" s="1"/>
  <c r="S120" i="86" s="1"/>
  <c r="U120" i="86" s="1"/>
  <c r="W120" i="86" s="1"/>
  <c r="V120" i="86" s="1"/>
  <c r="M120" i="86"/>
  <c r="H120" i="86"/>
  <c r="R119" i="86"/>
  <c r="T119" i="86" s="1"/>
  <c r="S119" i="86" s="1"/>
  <c r="U119" i="86" s="1"/>
  <c r="W119" i="86" s="1"/>
  <c r="V119" i="86" s="1"/>
  <c r="M119" i="86"/>
  <c r="H119" i="86"/>
  <c r="R118" i="86"/>
  <c r="T118" i="86" s="1"/>
  <c r="S118" i="86" s="1"/>
  <c r="U118" i="86" s="1"/>
  <c r="W118" i="86" s="1"/>
  <c r="V118" i="86" s="1"/>
  <c r="M118" i="86"/>
  <c r="H118" i="86"/>
  <c r="R117" i="86"/>
  <c r="T117" i="86" s="1"/>
  <c r="S117" i="86" s="1"/>
  <c r="U117" i="86" s="1"/>
  <c r="W117" i="86" s="1"/>
  <c r="V117" i="86" s="1"/>
  <c r="M117" i="86"/>
  <c r="H117" i="86"/>
  <c r="I117" i="86" s="1"/>
  <c r="R116" i="86"/>
  <c r="T116" i="86" s="1"/>
  <c r="S116" i="86" s="1"/>
  <c r="U116" i="86" s="1"/>
  <c r="W116" i="86" s="1"/>
  <c r="V116" i="86" s="1"/>
  <c r="M116" i="86"/>
  <c r="H116" i="86"/>
  <c r="I116" i="86" s="1"/>
  <c r="M115" i="86"/>
  <c r="H115" i="86"/>
  <c r="I115" i="86" s="1"/>
  <c r="G115" i="86"/>
  <c r="R115" i="86" s="1"/>
  <c r="T115" i="86" s="1"/>
  <c r="S115" i="86" s="1"/>
  <c r="U115" i="86" s="1"/>
  <c r="W115" i="86" s="1"/>
  <c r="V115" i="86" s="1"/>
  <c r="R114" i="86"/>
  <c r="T114" i="86" s="1"/>
  <c r="S114" i="86" s="1"/>
  <c r="U114" i="86" s="1"/>
  <c r="W114" i="86" s="1"/>
  <c r="V114" i="86" s="1"/>
  <c r="M114" i="86"/>
  <c r="H114" i="86"/>
  <c r="I114" i="86" s="1"/>
  <c r="M113" i="86"/>
  <c r="H113" i="86"/>
  <c r="F113" i="86"/>
  <c r="D113" i="86"/>
  <c r="R112" i="86"/>
  <c r="T112" i="86" s="1"/>
  <c r="S112" i="86" s="1"/>
  <c r="U112" i="86" s="1"/>
  <c r="W112" i="86" s="1"/>
  <c r="V112" i="86" s="1"/>
  <c r="M112" i="86"/>
  <c r="H112" i="86"/>
  <c r="I112" i="86" s="1"/>
  <c r="R111" i="86"/>
  <c r="T111" i="86" s="1"/>
  <c r="S111" i="86" s="1"/>
  <c r="U111" i="86" s="1"/>
  <c r="W111" i="86" s="1"/>
  <c r="V111" i="86" s="1"/>
  <c r="M111" i="86"/>
  <c r="H111" i="86"/>
  <c r="I111" i="86" s="1"/>
  <c r="R110" i="86"/>
  <c r="T110" i="86" s="1"/>
  <c r="S110" i="86" s="1"/>
  <c r="U110" i="86" s="1"/>
  <c r="W110" i="86" s="1"/>
  <c r="V110" i="86" s="1"/>
  <c r="M110" i="86"/>
  <c r="H110" i="86"/>
  <c r="I110" i="86" s="1"/>
  <c r="R109" i="86"/>
  <c r="T109" i="86" s="1"/>
  <c r="S109" i="86" s="1"/>
  <c r="U109" i="86" s="1"/>
  <c r="W109" i="86" s="1"/>
  <c r="V109" i="86" s="1"/>
  <c r="M109" i="86"/>
  <c r="H109" i="86"/>
  <c r="I109" i="86" s="1"/>
  <c r="R108" i="86"/>
  <c r="T108" i="86" s="1"/>
  <c r="S108" i="86" s="1"/>
  <c r="U108" i="86" s="1"/>
  <c r="W108" i="86" s="1"/>
  <c r="V108" i="86" s="1"/>
  <c r="M108" i="86"/>
  <c r="H108" i="86"/>
  <c r="I108" i="86" s="1"/>
  <c r="R107" i="86"/>
  <c r="T107" i="86" s="1"/>
  <c r="S107" i="86" s="1"/>
  <c r="U107" i="86" s="1"/>
  <c r="W107" i="86" s="1"/>
  <c r="V107" i="86" s="1"/>
  <c r="M107" i="86"/>
  <c r="H107" i="86"/>
  <c r="R106" i="86"/>
  <c r="T106" i="86" s="1"/>
  <c r="S106" i="86" s="1"/>
  <c r="U106" i="86" s="1"/>
  <c r="W106" i="86" s="1"/>
  <c r="V106" i="86" s="1"/>
  <c r="M106" i="86"/>
  <c r="H106" i="86"/>
  <c r="R105" i="86"/>
  <c r="T105" i="86" s="1"/>
  <c r="S105" i="86" s="1"/>
  <c r="U105" i="86" s="1"/>
  <c r="W105" i="86" s="1"/>
  <c r="V105" i="86" s="1"/>
  <c r="M105" i="86"/>
  <c r="H105" i="86"/>
  <c r="I105" i="86" s="1"/>
  <c r="R104" i="86"/>
  <c r="T104" i="86" s="1"/>
  <c r="S104" i="86" s="1"/>
  <c r="U104" i="86" s="1"/>
  <c r="W104" i="86" s="1"/>
  <c r="V104" i="86" s="1"/>
  <c r="M104" i="86"/>
  <c r="H104" i="86"/>
  <c r="I104" i="86" s="1"/>
  <c r="W103" i="86"/>
  <c r="V103" i="86" s="1"/>
  <c r="R103" i="86"/>
  <c r="T103" i="86" s="1"/>
  <c r="S103" i="86" s="1"/>
  <c r="M103" i="86"/>
  <c r="H103" i="86"/>
  <c r="I103" i="86" s="1"/>
  <c r="R102" i="86"/>
  <c r="T102" i="86" s="1"/>
  <c r="S102" i="86" s="1"/>
  <c r="U102" i="86" s="1"/>
  <c r="W102" i="86" s="1"/>
  <c r="V102" i="86" s="1"/>
  <c r="M102" i="86"/>
  <c r="H102" i="86"/>
  <c r="I102" i="86" s="1"/>
  <c r="R101" i="86"/>
  <c r="T101" i="86" s="1"/>
  <c r="S101" i="86" s="1"/>
  <c r="U101" i="86" s="1"/>
  <c r="W101" i="86" s="1"/>
  <c r="V101" i="86" s="1"/>
  <c r="M101" i="86"/>
  <c r="H101" i="86"/>
  <c r="I101" i="86" s="1"/>
  <c r="R100" i="86"/>
  <c r="T100" i="86" s="1"/>
  <c r="S100" i="86" s="1"/>
  <c r="U100" i="86" s="1"/>
  <c r="W100" i="86" s="1"/>
  <c r="V100" i="86" s="1"/>
  <c r="M100" i="86"/>
  <c r="H100" i="86"/>
  <c r="I100" i="86" s="1"/>
  <c r="R99" i="86"/>
  <c r="T99" i="86" s="1"/>
  <c r="S99" i="86" s="1"/>
  <c r="U99" i="86" s="1"/>
  <c r="W99" i="86" s="1"/>
  <c r="V99" i="86" s="1"/>
  <c r="M99" i="86"/>
  <c r="H99" i="86"/>
  <c r="I99" i="86" s="1"/>
  <c r="R98" i="86"/>
  <c r="T98" i="86" s="1"/>
  <c r="S98" i="86" s="1"/>
  <c r="U98" i="86" s="1"/>
  <c r="W98" i="86" s="1"/>
  <c r="V98" i="86" s="1"/>
  <c r="M98" i="86"/>
  <c r="H98" i="86"/>
  <c r="I98" i="86" s="1"/>
  <c r="R97" i="86"/>
  <c r="T97" i="86" s="1"/>
  <c r="S97" i="86" s="1"/>
  <c r="U97" i="86" s="1"/>
  <c r="W97" i="86" s="1"/>
  <c r="V97" i="86" s="1"/>
  <c r="M97" i="86"/>
  <c r="H97" i="86"/>
  <c r="I97" i="86" s="1"/>
  <c r="R96" i="86"/>
  <c r="T96" i="86" s="1"/>
  <c r="S96" i="86" s="1"/>
  <c r="U96" i="86" s="1"/>
  <c r="W96" i="86" s="1"/>
  <c r="V96" i="86" s="1"/>
  <c r="M96" i="86"/>
  <c r="H96" i="86"/>
  <c r="I96" i="86" s="1"/>
  <c r="R95" i="86"/>
  <c r="T95" i="86" s="1"/>
  <c r="S95" i="86" s="1"/>
  <c r="U95" i="86" s="1"/>
  <c r="W95" i="86" s="1"/>
  <c r="V95" i="86" s="1"/>
  <c r="M95" i="86"/>
  <c r="H95" i="86"/>
  <c r="I95" i="86" s="1"/>
  <c r="R94" i="86"/>
  <c r="T94" i="86" s="1"/>
  <c r="S94" i="86" s="1"/>
  <c r="U94" i="86" s="1"/>
  <c r="W94" i="86" s="1"/>
  <c r="V94" i="86" s="1"/>
  <c r="M94" i="86"/>
  <c r="H94" i="86"/>
  <c r="I94" i="86" s="1"/>
  <c r="R93" i="86"/>
  <c r="T93" i="86" s="1"/>
  <c r="S93" i="86" s="1"/>
  <c r="U93" i="86" s="1"/>
  <c r="W93" i="86" s="1"/>
  <c r="V93" i="86" s="1"/>
  <c r="M93" i="86"/>
  <c r="H93" i="86"/>
  <c r="I93" i="86" s="1"/>
  <c r="R92" i="86"/>
  <c r="T92" i="86" s="1"/>
  <c r="S92" i="86" s="1"/>
  <c r="U92" i="86" s="1"/>
  <c r="W92" i="86" s="1"/>
  <c r="V92" i="86" s="1"/>
  <c r="M92" i="86"/>
  <c r="H92" i="86"/>
  <c r="I92" i="86" s="1"/>
  <c r="R91" i="86"/>
  <c r="T91" i="86" s="1"/>
  <c r="S91" i="86" s="1"/>
  <c r="U91" i="86" s="1"/>
  <c r="W91" i="86" s="1"/>
  <c r="V91" i="86" s="1"/>
  <c r="M91" i="86"/>
  <c r="H91" i="86"/>
  <c r="I91" i="86" s="1"/>
  <c r="W90" i="86"/>
  <c r="V90" i="86" s="1"/>
  <c r="R90" i="86"/>
  <c r="T90" i="86" s="1"/>
  <c r="S90" i="86" s="1"/>
  <c r="M90" i="86"/>
  <c r="H90" i="86"/>
  <c r="I90" i="86" s="1"/>
  <c r="R89" i="86"/>
  <c r="T89" i="86" s="1"/>
  <c r="S89" i="86" s="1"/>
  <c r="U89" i="86" s="1"/>
  <c r="W89" i="86" s="1"/>
  <c r="V89" i="86" s="1"/>
  <c r="M89" i="86"/>
  <c r="H89" i="86"/>
  <c r="W88" i="86"/>
  <c r="V88" i="86"/>
  <c r="R88" i="86"/>
  <c r="T88" i="86" s="1"/>
  <c r="S88" i="86" s="1"/>
  <c r="M88" i="86"/>
  <c r="H88" i="86"/>
  <c r="I88" i="86" s="1"/>
  <c r="R87" i="86"/>
  <c r="T87" i="86" s="1"/>
  <c r="S87" i="86" s="1"/>
  <c r="U87" i="86" s="1"/>
  <c r="W87" i="86" s="1"/>
  <c r="V87" i="86" s="1"/>
  <c r="M87" i="86"/>
  <c r="H87" i="86"/>
  <c r="I87" i="86" s="1"/>
  <c r="R86" i="86"/>
  <c r="T86" i="86" s="1"/>
  <c r="S86" i="86" s="1"/>
  <c r="U86" i="86" s="1"/>
  <c r="W86" i="86" s="1"/>
  <c r="V86" i="86" s="1"/>
  <c r="M86" i="86"/>
  <c r="H86" i="86"/>
  <c r="I86" i="86" s="1"/>
  <c r="R85" i="86"/>
  <c r="T85" i="86" s="1"/>
  <c r="S85" i="86" s="1"/>
  <c r="U85" i="86" s="1"/>
  <c r="W85" i="86" s="1"/>
  <c r="V85" i="86" s="1"/>
  <c r="M85" i="86"/>
  <c r="H85" i="86"/>
  <c r="I85" i="86" s="1"/>
  <c r="R84" i="86"/>
  <c r="T84" i="86" s="1"/>
  <c r="S84" i="86" s="1"/>
  <c r="U84" i="86" s="1"/>
  <c r="W84" i="86" s="1"/>
  <c r="V84" i="86" s="1"/>
  <c r="M84" i="86"/>
  <c r="H84" i="86"/>
  <c r="R83" i="86"/>
  <c r="T83" i="86" s="1"/>
  <c r="S83" i="86" s="1"/>
  <c r="U83" i="86" s="1"/>
  <c r="W83" i="86" s="1"/>
  <c r="V83" i="86" s="1"/>
  <c r="M83" i="86"/>
  <c r="H83" i="86"/>
  <c r="I83" i="86" s="1"/>
  <c r="W82" i="86"/>
  <c r="V82" i="86"/>
  <c r="R82" i="86"/>
  <c r="T82" i="86" s="1"/>
  <c r="S82" i="86" s="1"/>
  <c r="M82" i="86"/>
  <c r="H82" i="86"/>
  <c r="I82" i="86" s="1"/>
  <c r="R81" i="86"/>
  <c r="T81" i="86" s="1"/>
  <c r="S81" i="86" s="1"/>
  <c r="U81" i="86" s="1"/>
  <c r="W81" i="86" s="1"/>
  <c r="V81" i="86" s="1"/>
  <c r="M81" i="86"/>
  <c r="H81" i="86"/>
  <c r="I81" i="86" s="1"/>
  <c r="R80" i="86"/>
  <c r="T80" i="86" s="1"/>
  <c r="S80" i="86" s="1"/>
  <c r="U80" i="86" s="1"/>
  <c r="W80" i="86" s="1"/>
  <c r="V80" i="86" s="1"/>
  <c r="M80" i="86"/>
  <c r="H80" i="86"/>
  <c r="I80" i="86" s="1"/>
  <c r="R79" i="86"/>
  <c r="T79" i="86" s="1"/>
  <c r="S79" i="86" s="1"/>
  <c r="U79" i="86" s="1"/>
  <c r="W79" i="86" s="1"/>
  <c r="V79" i="86" s="1"/>
  <c r="M79" i="86"/>
  <c r="H79" i="86"/>
  <c r="I79" i="86" s="1"/>
  <c r="R78" i="86"/>
  <c r="T78" i="86" s="1"/>
  <c r="S78" i="86" s="1"/>
  <c r="U78" i="86" s="1"/>
  <c r="W78" i="86" s="1"/>
  <c r="V78" i="86" s="1"/>
  <c r="M78" i="86"/>
  <c r="H78" i="86"/>
  <c r="I78" i="86" s="1"/>
  <c r="R77" i="86"/>
  <c r="T77" i="86" s="1"/>
  <c r="S77" i="86" s="1"/>
  <c r="U77" i="86" s="1"/>
  <c r="W77" i="86" s="1"/>
  <c r="V77" i="86" s="1"/>
  <c r="M77" i="86"/>
  <c r="H77" i="86"/>
  <c r="I77" i="86" s="1"/>
  <c r="R76" i="86"/>
  <c r="T76" i="86" s="1"/>
  <c r="S76" i="86" s="1"/>
  <c r="U76" i="86" s="1"/>
  <c r="W76" i="86" s="1"/>
  <c r="V76" i="86" s="1"/>
  <c r="M76" i="86"/>
  <c r="H76" i="86"/>
  <c r="I76" i="86" s="1"/>
  <c r="R75" i="86"/>
  <c r="T75" i="86" s="1"/>
  <c r="S75" i="86" s="1"/>
  <c r="U75" i="86" s="1"/>
  <c r="W75" i="86" s="1"/>
  <c r="V75" i="86" s="1"/>
  <c r="M75" i="86"/>
  <c r="H75" i="86"/>
  <c r="I75" i="86" s="1"/>
  <c r="R74" i="86"/>
  <c r="T74" i="86" s="1"/>
  <c r="S74" i="86" s="1"/>
  <c r="U74" i="86" s="1"/>
  <c r="W74" i="86" s="1"/>
  <c r="V74" i="86" s="1"/>
  <c r="M74" i="86"/>
  <c r="H74" i="86"/>
  <c r="I74" i="86" s="1"/>
  <c r="R73" i="86"/>
  <c r="T73" i="86" s="1"/>
  <c r="S73" i="86" s="1"/>
  <c r="U73" i="86" s="1"/>
  <c r="W73" i="86" s="1"/>
  <c r="V73" i="86" s="1"/>
  <c r="M73" i="86"/>
  <c r="H73" i="86"/>
  <c r="I73" i="86" s="1"/>
  <c r="R72" i="86"/>
  <c r="T72" i="86" s="1"/>
  <c r="S72" i="86" s="1"/>
  <c r="U72" i="86" s="1"/>
  <c r="W72" i="86" s="1"/>
  <c r="V72" i="86" s="1"/>
  <c r="M72" i="86"/>
  <c r="H72" i="86"/>
  <c r="I72" i="86" s="1"/>
  <c r="R71" i="86"/>
  <c r="T71" i="86" s="1"/>
  <c r="S71" i="86" s="1"/>
  <c r="U71" i="86" s="1"/>
  <c r="W71" i="86" s="1"/>
  <c r="V71" i="86" s="1"/>
  <c r="M71" i="86"/>
  <c r="H71" i="86"/>
  <c r="I71" i="86" s="1"/>
  <c r="R70" i="86"/>
  <c r="T70" i="86" s="1"/>
  <c r="S70" i="86" s="1"/>
  <c r="U70" i="86" s="1"/>
  <c r="W70" i="86" s="1"/>
  <c r="V70" i="86" s="1"/>
  <c r="M70" i="86"/>
  <c r="H70" i="86"/>
  <c r="I70" i="86" s="1"/>
  <c r="M69" i="86"/>
  <c r="H69" i="86"/>
  <c r="I69" i="86" s="1"/>
  <c r="G69" i="86"/>
  <c r="R69" i="86" s="1"/>
  <c r="T69" i="86" s="1"/>
  <c r="S69" i="86" s="1"/>
  <c r="U69" i="86" s="1"/>
  <c r="W69" i="86" s="1"/>
  <c r="V69" i="86" s="1"/>
  <c r="R68" i="86"/>
  <c r="T68" i="86" s="1"/>
  <c r="S68" i="86" s="1"/>
  <c r="U68" i="86" s="1"/>
  <c r="W68" i="86" s="1"/>
  <c r="V68" i="86" s="1"/>
  <c r="M68" i="86"/>
  <c r="H68" i="86"/>
  <c r="I68" i="86" s="1"/>
  <c r="R67" i="86"/>
  <c r="T67" i="86" s="1"/>
  <c r="S67" i="86" s="1"/>
  <c r="U67" i="86" s="1"/>
  <c r="W67" i="86" s="1"/>
  <c r="V67" i="86" s="1"/>
  <c r="M67" i="86"/>
  <c r="H67" i="86"/>
  <c r="R66" i="86"/>
  <c r="T66" i="86" s="1"/>
  <c r="S66" i="86" s="1"/>
  <c r="U66" i="86" s="1"/>
  <c r="W66" i="86" s="1"/>
  <c r="V66" i="86" s="1"/>
  <c r="M66" i="86"/>
  <c r="H66" i="86"/>
  <c r="R65" i="86"/>
  <c r="T65" i="86" s="1"/>
  <c r="S65" i="86" s="1"/>
  <c r="U65" i="86" s="1"/>
  <c r="W65" i="86" s="1"/>
  <c r="V65" i="86" s="1"/>
  <c r="M65" i="86"/>
  <c r="H65" i="86"/>
  <c r="R64" i="86"/>
  <c r="T64" i="86" s="1"/>
  <c r="S64" i="86" s="1"/>
  <c r="U64" i="86" s="1"/>
  <c r="W64" i="86" s="1"/>
  <c r="V64" i="86" s="1"/>
  <c r="M64" i="86"/>
  <c r="H64" i="86"/>
  <c r="R63" i="86"/>
  <c r="T63" i="86" s="1"/>
  <c r="S63" i="86" s="1"/>
  <c r="U63" i="86" s="1"/>
  <c r="W63" i="86" s="1"/>
  <c r="V63" i="86" s="1"/>
  <c r="M63" i="86"/>
  <c r="H63" i="86"/>
  <c r="I63" i="86" s="1"/>
  <c r="R62" i="86"/>
  <c r="T62" i="86" s="1"/>
  <c r="S62" i="86" s="1"/>
  <c r="U62" i="86" s="1"/>
  <c r="W62" i="86" s="1"/>
  <c r="V62" i="86" s="1"/>
  <c r="M62" i="86"/>
  <c r="H62" i="86"/>
  <c r="I62" i="86" s="1"/>
  <c r="R61" i="86"/>
  <c r="T61" i="86" s="1"/>
  <c r="S61" i="86" s="1"/>
  <c r="U61" i="86" s="1"/>
  <c r="W61" i="86" s="1"/>
  <c r="V61" i="86" s="1"/>
  <c r="M61" i="86"/>
  <c r="H61" i="86"/>
  <c r="I61" i="86" s="1"/>
  <c r="R60" i="86"/>
  <c r="T60" i="86" s="1"/>
  <c r="S60" i="86" s="1"/>
  <c r="U60" i="86" s="1"/>
  <c r="W60" i="86" s="1"/>
  <c r="V60" i="86" s="1"/>
  <c r="H60" i="86"/>
  <c r="R59" i="86"/>
  <c r="T59" i="86" s="1"/>
  <c r="S59" i="86" s="1"/>
  <c r="U59" i="86" s="1"/>
  <c r="W59" i="86" s="1"/>
  <c r="V59" i="86" s="1"/>
  <c r="M59" i="86"/>
  <c r="H59" i="86"/>
  <c r="I59" i="86" s="1"/>
  <c r="R58" i="86"/>
  <c r="T58" i="86" s="1"/>
  <c r="S58" i="86" s="1"/>
  <c r="U58" i="86" s="1"/>
  <c r="W58" i="86" s="1"/>
  <c r="V58" i="86" s="1"/>
  <c r="M58" i="86"/>
  <c r="H58" i="86"/>
  <c r="I58" i="86" s="1"/>
  <c r="W57" i="86"/>
  <c r="V57" i="86" s="1"/>
  <c r="R57" i="86"/>
  <c r="T57" i="86" s="1"/>
  <c r="S57" i="86" s="1"/>
  <c r="M57" i="86"/>
  <c r="H57" i="86"/>
  <c r="I57" i="86" s="1"/>
  <c r="R56" i="86"/>
  <c r="T56" i="86" s="1"/>
  <c r="S56" i="86" s="1"/>
  <c r="U56" i="86" s="1"/>
  <c r="W56" i="86" s="1"/>
  <c r="V56" i="86" s="1"/>
  <c r="M56" i="86"/>
  <c r="H56" i="86"/>
  <c r="R55" i="86"/>
  <c r="T55" i="86" s="1"/>
  <c r="S55" i="86" s="1"/>
  <c r="U55" i="86" s="1"/>
  <c r="W55" i="86" s="1"/>
  <c r="V55" i="86" s="1"/>
  <c r="M55" i="86"/>
  <c r="H55" i="86"/>
  <c r="I55" i="86" s="1"/>
  <c r="R54" i="86"/>
  <c r="T54" i="86" s="1"/>
  <c r="S54" i="86" s="1"/>
  <c r="U54" i="86" s="1"/>
  <c r="W54" i="86" s="1"/>
  <c r="V54" i="86" s="1"/>
  <c r="M54" i="86"/>
  <c r="H54" i="86"/>
  <c r="R53" i="86"/>
  <c r="T53" i="86" s="1"/>
  <c r="S53" i="86" s="1"/>
  <c r="U53" i="86" s="1"/>
  <c r="W53" i="86" s="1"/>
  <c r="V53" i="86" s="1"/>
  <c r="H53" i="86"/>
  <c r="I53" i="86" s="1"/>
  <c r="R52" i="86"/>
  <c r="T52" i="86" s="1"/>
  <c r="S52" i="86" s="1"/>
  <c r="M52" i="86"/>
  <c r="H52" i="86"/>
  <c r="I52" i="86" s="1"/>
  <c r="R51" i="86"/>
  <c r="T51" i="86" s="1"/>
  <c r="S51" i="86" s="1"/>
  <c r="U51" i="86" s="1"/>
  <c r="W51" i="86" s="1"/>
  <c r="V51" i="86" s="1"/>
  <c r="M51" i="86"/>
  <c r="H51" i="86"/>
  <c r="R50" i="86"/>
  <c r="T50" i="86" s="1"/>
  <c r="S50" i="86" s="1"/>
  <c r="U50" i="86" s="1"/>
  <c r="W50" i="86" s="1"/>
  <c r="V50" i="86" s="1"/>
  <c r="M50" i="86"/>
  <c r="H50" i="86"/>
  <c r="I50" i="86" s="1"/>
  <c r="W49" i="86"/>
  <c r="V49" i="86" s="1"/>
  <c r="R49" i="86"/>
  <c r="T49" i="86" s="1"/>
  <c r="S49" i="86" s="1"/>
  <c r="M49" i="86"/>
  <c r="H49" i="86"/>
  <c r="W48" i="86"/>
  <c r="V48" i="86"/>
  <c r="R48" i="86"/>
  <c r="T48" i="86" s="1"/>
  <c r="S48" i="86" s="1"/>
  <c r="M48" i="86"/>
  <c r="H48" i="86"/>
  <c r="I48" i="86" s="1"/>
  <c r="R47" i="86"/>
  <c r="T47" i="86" s="1"/>
  <c r="S47" i="86" s="1"/>
  <c r="U47" i="86" s="1"/>
  <c r="W47" i="86" s="1"/>
  <c r="V47" i="86" s="1"/>
  <c r="M47" i="86"/>
  <c r="H47" i="86"/>
  <c r="I47" i="86" s="1"/>
  <c r="R46" i="86"/>
  <c r="T46" i="86" s="1"/>
  <c r="S46" i="86" s="1"/>
  <c r="U46" i="86" s="1"/>
  <c r="W46" i="86" s="1"/>
  <c r="V46" i="86" s="1"/>
  <c r="M46" i="86"/>
  <c r="H46" i="86"/>
  <c r="W45" i="86"/>
  <c r="V45" i="86" s="1"/>
  <c r="R45" i="86"/>
  <c r="T45" i="86" s="1"/>
  <c r="S45" i="86" s="1"/>
  <c r="M45" i="86"/>
  <c r="H45" i="86"/>
  <c r="I45" i="86" s="1"/>
  <c r="R44" i="86"/>
  <c r="T44" i="86" s="1"/>
  <c r="S44" i="86" s="1"/>
  <c r="U44" i="86" s="1"/>
  <c r="W44" i="86" s="1"/>
  <c r="V44" i="86" s="1"/>
  <c r="M44" i="86"/>
  <c r="H44" i="86"/>
  <c r="I44" i="86" s="1"/>
  <c r="R43" i="86"/>
  <c r="T43" i="86" s="1"/>
  <c r="S43" i="86" s="1"/>
  <c r="U43" i="86" s="1"/>
  <c r="W43" i="86" s="1"/>
  <c r="V43" i="86" s="1"/>
  <c r="M43" i="86"/>
  <c r="H43" i="86"/>
  <c r="M42" i="86"/>
  <c r="H42" i="86"/>
  <c r="I42" i="86" s="1"/>
  <c r="F42" i="86"/>
  <c r="R42" i="86" s="1"/>
  <c r="T42" i="86" s="1"/>
  <c r="S42" i="86" s="1"/>
  <c r="U42" i="86" s="1"/>
  <c r="W42" i="86" s="1"/>
  <c r="V42" i="86" s="1"/>
  <c r="D42" i="86"/>
  <c r="R41" i="86"/>
  <c r="T41" i="86" s="1"/>
  <c r="S41" i="86" s="1"/>
  <c r="U41" i="86" s="1"/>
  <c r="W41" i="86" s="1"/>
  <c r="V41" i="86" s="1"/>
  <c r="M41" i="86"/>
  <c r="H41" i="86"/>
  <c r="I41" i="86" s="1"/>
  <c r="R40" i="86"/>
  <c r="T40" i="86" s="1"/>
  <c r="S40" i="86" s="1"/>
  <c r="U40" i="86" s="1"/>
  <c r="W40" i="86" s="1"/>
  <c r="V40" i="86" s="1"/>
  <c r="M40" i="86"/>
  <c r="H40" i="86"/>
  <c r="I40" i="86" s="1"/>
  <c r="R39" i="86"/>
  <c r="T39" i="86" s="1"/>
  <c r="S39" i="86" s="1"/>
  <c r="U39" i="86" s="1"/>
  <c r="W39" i="86" s="1"/>
  <c r="V39" i="86" s="1"/>
  <c r="M39" i="86"/>
  <c r="H39" i="86"/>
  <c r="I39" i="86" s="1"/>
  <c r="R38" i="86"/>
  <c r="T38" i="86" s="1"/>
  <c r="S38" i="86" s="1"/>
  <c r="U38" i="86" s="1"/>
  <c r="W38" i="86" s="1"/>
  <c r="V38" i="86" s="1"/>
  <c r="M38" i="86"/>
  <c r="H38" i="86"/>
  <c r="I38" i="86" s="1"/>
  <c r="R37" i="86"/>
  <c r="T37" i="86" s="1"/>
  <c r="S37" i="86" s="1"/>
  <c r="U37" i="86" s="1"/>
  <c r="W37" i="86" s="1"/>
  <c r="V37" i="86" s="1"/>
  <c r="M37" i="86"/>
  <c r="H37" i="86"/>
  <c r="I37" i="86" s="1"/>
  <c r="R36" i="86"/>
  <c r="T36" i="86" s="1"/>
  <c r="S36" i="86" s="1"/>
  <c r="U36" i="86" s="1"/>
  <c r="W36" i="86" s="1"/>
  <c r="V36" i="86" s="1"/>
  <c r="M36" i="86"/>
  <c r="H36" i="86"/>
  <c r="I36" i="86" s="1"/>
  <c r="R35" i="86"/>
  <c r="T35" i="86" s="1"/>
  <c r="S35" i="86" s="1"/>
  <c r="U35" i="86" s="1"/>
  <c r="W35" i="86" s="1"/>
  <c r="V35" i="86" s="1"/>
  <c r="M35" i="86"/>
  <c r="H35" i="86"/>
  <c r="I35" i="86" s="1"/>
  <c r="R34" i="86"/>
  <c r="T34" i="86" s="1"/>
  <c r="S34" i="86" s="1"/>
  <c r="U34" i="86" s="1"/>
  <c r="W34" i="86" s="1"/>
  <c r="V34" i="86" s="1"/>
  <c r="M34" i="86"/>
  <c r="H34" i="86"/>
  <c r="R33" i="86"/>
  <c r="T33" i="86" s="1"/>
  <c r="S33" i="86" s="1"/>
  <c r="U33" i="86" s="1"/>
  <c r="W33" i="86" s="1"/>
  <c r="V33" i="86" s="1"/>
  <c r="M33" i="86"/>
  <c r="H33" i="86"/>
  <c r="I33" i="86" s="1"/>
  <c r="W32" i="86"/>
  <c r="V32" i="86" s="1"/>
  <c r="R32" i="86"/>
  <c r="T32" i="86" s="1"/>
  <c r="S32" i="86" s="1"/>
  <c r="M32" i="86"/>
  <c r="H32" i="86"/>
  <c r="I32" i="86" s="1"/>
  <c r="R31" i="86"/>
  <c r="T31" i="86" s="1"/>
  <c r="S31" i="86" s="1"/>
  <c r="U31" i="86" s="1"/>
  <c r="W31" i="86" s="1"/>
  <c r="V31" i="86" s="1"/>
  <c r="M31" i="86"/>
  <c r="H31" i="86"/>
  <c r="I31" i="86" s="1"/>
  <c r="R30" i="86"/>
  <c r="T30" i="86" s="1"/>
  <c r="S30" i="86" s="1"/>
  <c r="U30" i="86" s="1"/>
  <c r="W30" i="86" s="1"/>
  <c r="V30" i="86" s="1"/>
  <c r="M30" i="86"/>
  <c r="H30" i="86"/>
  <c r="I30" i="86" s="1"/>
  <c r="R29" i="86"/>
  <c r="T29" i="86" s="1"/>
  <c r="S29" i="86" s="1"/>
  <c r="U29" i="86" s="1"/>
  <c r="W29" i="86" s="1"/>
  <c r="V29" i="86" s="1"/>
  <c r="M29" i="86"/>
  <c r="H29" i="86"/>
  <c r="I29" i="86" s="1"/>
  <c r="R28" i="86"/>
  <c r="T28" i="86" s="1"/>
  <c r="S28" i="86" s="1"/>
  <c r="U28" i="86" s="1"/>
  <c r="W28" i="86" s="1"/>
  <c r="V28" i="86" s="1"/>
  <c r="M28" i="86"/>
  <c r="H28" i="86"/>
  <c r="I28" i="86" s="1"/>
  <c r="R27" i="86"/>
  <c r="T27" i="86" s="1"/>
  <c r="S27" i="86" s="1"/>
  <c r="U27" i="86" s="1"/>
  <c r="W27" i="86" s="1"/>
  <c r="V27" i="86" s="1"/>
  <c r="M27" i="86"/>
  <c r="H27" i="86"/>
  <c r="I27" i="86" s="1"/>
  <c r="R26" i="86"/>
  <c r="T26" i="86" s="1"/>
  <c r="S26" i="86" s="1"/>
  <c r="U26" i="86" s="1"/>
  <c r="W26" i="86" s="1"/>
  <c r="V26" i="86" s="1"/>
  <c r="M26" i="86"/>
  <c r="H26" i="86"/>
  <c r="I26" i="86" s="1"/>
  <c r="R25" i="86"/>
  <c r="T25" i="86" s="1"/>
  <c r="S25" i="86" s="1"/>
  <c r="U25" i="86" s="1"/>
  <c r="W25" i="86" s="1"/>
  <c r="V25" i="86" s="1"/>
  <c r="M25" i="86"/>
  <c r="H25" i="86"/>
  <c r="I25" i="86" s="1"/>
  <c r="R24" i="86"/>
  <c r="T24" i="86" s="1"/>
  <c r="S24" i="86" s="1"/>
  <c r="U24" i="86" s="1"/>
  <c r="W24" i="86" s="1"/>
  <c r="V24" i="86" s="1"/>
  <c r="M24" i="86"/>
  <c r="H24" i="86"/>
  <c r="I24" i="86" s="1"/>
  <c r="R23" i="86"/>
  <c r="T23" i="86" s="1"/>
  <c r="S23" i="86" s="1"/>
  <c r="U23" i="86" s="1"/>
  <c r="W23" i="86" s="1"/>
  <c r="V23" i="86" s="1"/>
  <c r="M23" i="86"/>
  <c r="H23" i="86"/>
  <c r="I23" i="86" s="1"/>
  <c r="R22" i="86"/>
  <c r="T22" i="86" s="1"/>
  <c r="S22" i="86" s="1"/>
  <c r="U22" i="86" s="1"/>
  <c r="W22" i="86" s="1"/>
  <c r="V22" i="86" s="1"/>
  <c r="M22" i="86"/>
  <c r="H22" i="86"/>
  <c r="I22" i="86" s="1"/>
  <c r="R21" i="86"/>
  <c r="T21" i="86" s="1"/>
  <c r="S21" i="86" s="1"/>
  <c r="U21" i="86" s="1"/>
  <c r="W21" i="86" s="1"/>
  <c r="V21" i="86" s="1"/>
  <c r="M21" i="86"/>
  <c r="H21" i="86"/>
  <c r="I21" i="86" s="1"/>
  <c r="R20" i="86"/>
  <c r="T20" i="86" s="1"/>
  <c r="S20" i="86" s="1"/>
  <c r="U20" i="86" s="1"/>
  <c r="W20" i="86" s="1"/>
  <c r="V20" i="86" s="1"/>
  <c r="M20" i="86"/>
  <c r="H20" i="86"/>
  <c r="I20" i="86" s="1"/>
  <c r="W19" i="86"/>
  <c r="V19" i="86" s="1"/>
  <c r="R19" i="86"/>
  <c r="T19" i="86" s="1"/>
  <c r="S19" i="86" s="1"/>
  <c r="M19" i="86"/>
  <c r="H19" i="86"/>
  <c r="I19" i="86" s="1"/>
  <c r="R18" i="86"/>
  <c r="T18" i="86" s="1"/>
  <c r="S18" i="86" s="1"/>
  <c r="U18" i="86" s="1"/>
  <c r="W18" i="86" s="1"/>
  <c r="V18" i="86" s="1"/>
  <c r="M18" i="86"/>
  <c r="H18" i="86"/>
  <c r="I18" i="86" s="1"/>
  <c r="M17" i="86"/>
  <c r="H17" i="86"/>
  <c r="I17" i="86" s="1"/>
  <c r="F17" i="86"/>
  <c r="D17" i="86"/>
  <c r="R16" i="86"/>
  <c r="T16" i="86" s="1"/>
  <c r="S16" i="86" s="1"/>
  <c r="U16" i="86" s="1"/>
  <c r="W16" i="86" s="1"/>
  <c r="V16" i="86" s="1"/>
  <c r="M16" i="86"/>
  <c r="H16" i="86"/>
  <c r="I16" i="86" s="1"/>
  <c r="R15" i="86"/>
  <c r="T15" i="86" s="1"/>
  <c r="M15" i="86"/>
  <c r="H15" i="86"/>
  <c r="I15" i="86" s="1"/>
  <c r="W14" i="86"/>
  <c r="V14" i="86" s="1"/>
  <c r="R14" i="86"/>
  <c r="T14" i="86" s="1"/>
  <c r="S14" i="86" s="1"/>
  <c r="M14" i="86"/>
  <c r="H14" i="86"/>
  <c r="I14" i="86" s="1"/>
  <c r="R13" i="86"/>
  <c r="T13" i="86" s="1"/>
  <c r="S13" i="86" s="1"/>
  <c r="U13" i="86" s="1"/>
  <c r="W13" i="86" s="1"/>
  <c r="V13" i="86" s="1"/>
  <c r="M13" i="86"/>
  <c r="H13" i="86"/>
  <c r="I13" i="86" s="1"/>
  <c r="W12" i="86"/>
  <c r="V12" i="86"/>
  <c r="R12" i="86"/>
  <c r="T12" i="86" s="1"/>
  <c r="S12" i="86" s="1"/>
  <c r="M12" i="86"/>
  <c r="H12" i="86"/>
  <c r="I12" i="86" s="1"/>
  <c r="X10" i="86"/>
  <c r="P10" i="86"/>
  <c r="P11" i="86" s="1"/>
  <c r="O10" i="86"/>
  <c r="O11" i="86" s="1"/>
  <c r="N10" i="86"/>
  <c r="N11" i="86" s="1"/>
  <c r="L10" i="86"/>
  <c r="L11" i="86" s="1"/>
  <c r="K10" i="86"/>
  <c r="K11" i="86" s="1"/>
  <c r="J10" i="86"/>
  <c r="J11" i="86" s="1"/>
  <c r="F10" i="86"/>
  <c r="E10" i="86"/>
  <c r="D10" i="86"/>
  <c r="X9" i="86"/>
  <c r="E9" i="86"/>
  <c r="E11" i="86" s="1"/>
  <c r="R240" i="84"/>
  <c r="T240" i="84" s="1"/>
  <c r="S240" i="84" s="1"/>
  <c r="U240" i="84" s="1"/>
  <c r="W240" i="84" s="1"/>
  <c r="V240" i="84" s="1"/>
  <c r="Q240" i="84"/>
  <c r="R239" i="84"/>
  <c r="T239" i="84" s="1"/>
  <c r="S239" i="84" s="1"/>
  <c r="U239" i="84" s="1"/>
  <c r="W239" i="84" s="1"/>
  <c r="V239" i="84" s="1"/>
  <c r="M239" i="84"/>
  <c r="H239" i="84"/>
  <c r="R238" i="84"/>
  <c r="T238" i="84" s="1"/>
  <c r="S238" i="84" s="1"/>
  <c r="U238" i="84" s="1"/>
  <c r="W238" i="84" s="1"/>
  <c r="V238" i="84" s="1"/>
  <c r="M238" i="84"/>
  <c r="H238" i="84"/>
  <c r="H237" i="84"/>
  <c r="Q237" i="84" s="1"/>
  <c r="F237" i="84"/>
  <c r="W236" i="84"/>
  <c r="V236" i="84" s="1"/>
  <c r="R236" i="84"/>
  <c r="T236" i="84" s="1"/>
  <c r="S236" i="84" s="1"/>
  <c r="M236" i="84"/>
  <c r="H236" i="84"/>
  <c r="M235" i="84"/>
  <c r="H235" i="84"/>
  <c r="F235" i="84"/>
  <c r="M234" i="84"/>
  <c r="H234" i="84"/>
  <c r="F234" i="84"/>
  <c r="W233" i="84"/>
  <c r="V233" i="84" s="1"/>
  <c r="M233" i="84"/>
  <c r="H233" i="84"/>
  <c r="G233" i="84"/>
  <c r="R233" i="84" s="1"/>
  <c r="T233" i="84" s="1"/>
  <c r="S233" i="84" s="1"/>
  <c r="W232" i="84"/>
  <c r="V232" i="84" s="1"/>
  <c r="T232" i="84"/>
  <c r="S232" i="84" s="1"/>
  <c r="M232" i="84"/>
  <c r="H232" i="84"/>
  <c r="I232" i="84" s="1"/>
  <c r="M231" i="84"/>
  <c r="H231" i="84"/>
  <c r="I231" i="84" s="1"/>
  <c r="F231" i="84"/>
  <c r="R230" i="84"/>
  <c r="T230" i="84" s="1"/>
  <c r="S230" i="84" s="1"/>
  <c r="U230" i="84" s="1"/>
  <c r="W230" i="84" s="1"/>
  <c r="V230" i="84" s="1"/>
  <c r="M230" i="84"/>
  <c r="H230" i="84"/>
  <c r="R229" i="84"/>
  <c r="T229" i="84" s="1"/>
  <c r="S229" i="84" s="1"/>
  <c r="U229" i="84" s="1"/>
  <c r="W229" i="84" s="1"/>
  <c r="V229" i="84" s="1"/>
  <c r="M229" i="84"/>
  <c r="H229" i="84"/>
  <c r="I229" i="84" s="1"/>
  <c r="W228" i="84"/>
  <c r="V228" i="84" s="1"/>
  <c r="M228" i="84"/>
  <c r="G228" i="84"/>
  <c r="R228" i="84" s="1"/>
  <c r="T228" i="84" s="1"/>
  <c r="S228" i="84" s="1"/>
  <c r="R227" i="84"/>
  <c r="T227" i="84" s="1"/>
  <c r="S227" i="84" s="1"/>
  <c r="U227" i="84" s="1"/>
  <c r="W227" i="84" s="1"/>
  <c r="V227" i="84" s="1"/>
  <c r="M227" i="84"/>
  <c r="H227" i="84"/>
  <c r="R226" i="84"/>
  <c r="T226" i="84" s="1"/>
  <c r="S226" i="84" s="1"/>
  <c r="U226" i="84" s="1"/>
  <c r="W226" i="84" s="1"/>
  <c r="V226" i="84" s="1"/>
  <c r="M226" i="84"/>
  <c r="H226" i="84"/>
  <c r="R225" i="84"/>
  <c r="T225" i="84" s="1"/>
  <c r="S225" i="84" s="1"/>
  <c r="U225" i="84" s="1"/>
  <c r="W225" i="84" s="1"/>
  <c r="V225" i="84" s="1"/>
  <c r="M225" i="84"/>
  <c r="H225" i="84"/>
  <c r="I225" i="84" s="1"/>
  <c r="W224" i="84"/>
  <c r="V224" i="84" s="1"/>
  <c r="M224" i="84"/>
  <c r="H224" i="84"/>
  <c r="G224" i="84"/>
  <c r="R224" i="84" s="1"/>
  <c r="T224" i="84" s="1"/>
  <c r="S224" i="84" s="1"/>
  <c r="W223" i="84"/>
  <c r="V223" i="84" s="1"/>
  <c r="R223" i="84"/>
  <c r="T223" i="84" s="1"/>
  <c r="S223" i="84" s="1"/>
  <c r="M223" i="84"/>
  <c r="H223" i="84"/>
  <c r="I223" i="84" s="1"/>
  <c r="R222" i="84"/>
  <c r="T222" i="84" s="1"/>
  <c r="S222" i="84" s="1"/>
  <c r="U222" i="84" s="1"/>
  <c r="W222" i="84" s="1"/>
  <c r="V222" i="84" s="1"/>
  <c r="M222" i="84"/>
  <c r="H222" i="84"/>
  <c r="W221" i="84"/>
  <c r="V221" i="84" s="1"/>
  <c r="R221" i="84"/>
  <c r="T221" i="84" s="1"/>
  <c r="S221" i="84" s="1"/>
  <c r="M221" i="84"/>
  <c r="H221" i="84"/>
  <c r="I221" i="84" s="1"/>
  <c r="W220" i="84"/>
  <c r="V220" i="84"/>
  <c r="R220" i="84"/>
  <c r="T220" i="84" s="1"/>
  <c r="S220" i="84" s="1"/>
  <c r="M220" i="84"/>
  <c r="H220" i="84"/>
  <c r="I220" i="84" s="1"/>
  <c r="R219" i="84"/>
  <c r="T219" i="84" s="1"/>
  <c r="S219" i="84" s="1"/>
  <c r="U219" i="84" s="1"/>
  <c r="W219" i="84" s="1"/>
  <c r="V219" i="84" s="1"/>
  <c r="M219" i="84"/>
  <c r="H219" i="84"/>
  <c r="I219" i="84" s="1"/>
  <c r="W218" i="84"/>
  <c r="V218" i="84" s="1"/>
  <c r="R218" i="84"/>
  <c r="T218" i="84" s="1"/>
  <c r="S218" i="84" s="1"/>
  <c r="M218" i="84"/>
  <c r="H218" i="84"/>
  <c r="I218" i="84" s="1"/>
  <c r="R217" i="84"/>
  <c r="T217" i="84" s="1"/>
  <c r="S217" i="84" s="1"/>
  <c r="U217" i="84" s="1"/>
  <c r="W217" i="84" s="1"/>
  <c r="V217" i="84" s="1"/>
  <c r="M217" i="84"/>
  <c r="H217" i="84"/>
  <c r="W216" i="84"/>
  <c r="V216" i="84" s="1"/>
  <c r="R216" i="84"/>
  <c r="T216" i="84" s="1"/>
  <c r="S216" i="84" s="1"/>
  <c r="M216" i="84"/>
  <c r="R215" i="84"/>
  <c r="T215" i="84" s="1"/>
  <c r="S215" i="84" s="1"/>
  <c r="U215" i="84" s="1"/>
  <c r="W215" i="84" s="1"/>
  <c r="V215" i="84" s="1"/>
  <c r="M215" i="84"/>
  <c r="H215" i="84"/>
  <c r="W214" i="84"/>
  <c r="V214" i="84" s="1"/>
  <c r="R214" i="84"/>
  <c r="T214" i="84" s="1"/>
  <c r="S214" i="84" s="1"/>
  <c r="M214" i="84"/>
  <c r="H214" i="84"/>
  <c r="I214" i="84" s="1"/>
  <c r="R213" i="84"/>
  <c r="T213" i="84" s="1"/>
  <c r="S213" i="84" s="1"/>
  <c r="U213" i="84" s="1"/>
  <c r="W213" i="84" s="1"/>
  <c r="V213" i="84" s="1"/>
  <c r="M213" i="84"/>
  <c r="H213" i="84"/>
  <c r="I213" i="84" s="1"/>
  <c r="R212" i="84"/>
  <c r="T212" i="84" s="1"/>
  <c r="S212" i="84" s="1"/>
  <c r="U212" i="84" s="1"/>
  <c r="W212" i="84" s="1"/>
  <c r="V212" i="84" s="1"/>
  <c r="M212" i="84"/>
  <c r="H212" i="84"/>
  <c r="I212" i="84" s="1"/>
  <c r="W211" i="84"/>
  <c r="V211" i="84" s="1"/>
  <c r="R211" i="84"/>
  <c r="T211" i="84" s="1"/>
  <c r="S211" i="84" s="1"/>
  <c r="M211" i="84"/>
  <c r="H211" i="84"/>
  <c r="W210" i="84"/>
  <c r="V210" i="84" s="1"/>
  <c r="R210" i="84"/>
  <c r="T210" i="84" s="1"/>
  <c r="S210" i="84" s="1"/>
  <c r="M210" i="84"/>
  <c r="H210" i="84"/>
  <c r="I210" i="84" s="1"/>
  <c r="R209" i="84"/>
  <c r="T209" i="84" s="1"/>
  <c r="S209" i="84" s="1"/>
  <c r="U209" i="84" s="1"/>
  <c r="W209" i="84" s="1"/>
  <c r="V209" i="84" s="1"/>
  <c r="M209" i="84"/>
  <c r="H209" i="84"/>
  <c r="I209" i="84" s="1"/>
  <c r="W208" i="84"/>
  <c r="V208" i="84" s="1"/>
  <c r="R208" i="84"/>
  <c r="T208" i="84" s="1"/>
  <c r="S208" i="84" s="1"/>
  <c r="M208" i="84"/>
  <c r="H208" i="84"/>
  <c r="I208" i="84" s="1"/>
  <c r="R207" i="84"/>
  <c r="T207" i="84" s="1"/>
  <c r="S207" i="84" s="1"/>
  <c r="U207" i="84" s="1"/>
  <c r="W207" i="84" s="1"/>
  <c r="V207" i="84" s="1"/>
  <c r="M207" i="84"/>
  <c r="H207" i="84"/>
  <c r="I207" i="84" s="1"/>
  <c r="R206" i="84"/>
  <c r="T206" i="84" s="1"/>
  <c r="S206" i="84" s="1"/>
  <c r="U206" i="84" s="1"/>
  <c r="W206" i="84" s="1"/>
  <c r="V206" i="84" s="1"/>
  <c r="M206" i="84"/>
  <c r="H206" i="84"/>
  <c r="I206" i="84" s="1"/>
  <c r="W205" i="84"/>
  <c r="V205" i="84" s="1"/>
  <c r="R205" i="84"/>
  <c r="T205" i="84" s="1"/>
  <c r="S205" i="84" s="1"/>
  <c r="M205" i="84"/>
  <c r="H205" i="84"/>
  <c r="I205" i="84" s="1"/>
  <c r="W204" i="84"/>
  <c r="V204" i="84" s="1"/>
  <c r="R204" i="84"/>
  <c r="T204" i="84" s="1"/>
  <c r="S204" i="84" s="1"/>
  <c r="M204" i="84"/>
  <c r="H204" i="84"/>
  <c r="W203" i="84"/>
  <c r="V203" i="84" s="1"/>
  <c r="R203" i="84"/>
  <c r="T203" i="84" s="1"/>
  <c r="S203" i="84" s="1"/>
  <c r="M203" i="84"/>
  <c r="H203" i="84"/>
  <c r="I203" i="84" s="1"/>
  <c r="W202" i="84"/>
  <c r="V202" i="84" s="1"/>
  <c r="R202" i="84"/>
  <c r="T202" i="84" s="1"/>
  <c r="S202" i="84" s="1"/>
  <c r="M202" i="84"/>
  <c r="H202" i="84"/>
  <c r="I202" i="84" s="1"/>
  <c r="R201" i="84"/>
  <c r="T201" i="84" s="1"/>
  <c r="S201" i="84" s="1"/>
  <c r="U201" i="84" s="1"/>
  <c r="W201" i="84" s="1"/>
  <c r="V201" i="84" s="1"/>
  <c r="M201" i="84"/>
  <c r="H201" i="84"/>
  <c r="W200" i="84"/>
  <c r="V200" i="84" s="1"/>
  <c r="R200" i="84"/>
  <c r="T200" i="84" s="1"/>
  <c r="S200" i="84" s="1"/>
  <c r="M200" i="84"/>
  <c r="H200" i="84"/>
  <c r="I200" i="84" s="1"/>
  <c r="W199" i="84"/>
  <c r="V199" i="84" s="1"/>
  <c r="R199" i="84"/>
  <c r="T199" i="84" s="1"/>
  <c r="S199" i="84" s="1"/>
  <c r="M199" i="84"/>
  <c r="H199" i="84"/>
  <c r="R198" i="84"/>
  <c r="T198" i="84" s="1"/>
  <c r="S198" i="84" s="1"/>
  <c r="U198" i="84" s="1"/>
  <c r="W198" i="84" s="1"/>
  <c r="V198" i="84" s="1"/>
  <c r="M198" i="84"/>
  <c r="H198" i="84"/>
  <c r="R197" i="84"/>
  <c r="T197" i="84" s="1"/>
  <c r="S197" i="84" s="1"/>
  <c r="U197" i="84" s="1"/>
  <c r="W197" i="84" s="1"/>
  <c r="V197" i="84" s="1"/>
  <c r="M197" i="84"/>
  <c r="H197" i="84"/>
  <c r="W196" i="84"/>
  <c r="V196" i="84" s="1"/>
  <c r="R196" i="84"/>
  <c r="T196" i="84" s="1"/>
  <c r="S196" i="84" s="1"/>
  <c r="M196" i="84"/>
  <c r="H196" i="84"/>
  <c r="I196" i="84" s="1"/>
  <c r="R195" i="84"/>
  <c r="T195" i="84" s="1"/>
  <c r="S195" i="84" s="1"/>
  <c r="U195" i="84" s="1"/>
  <c r="W195" i="84" s="1"/>
  <c r="V195" i="84" s="1"/>
  <c r="M195" i="84"/>
  <c r="H195" i="84"/>
  <c r="I195" i="84" s="1"/>
  <c r="V194" i="84"/>
  <c r="Q194" i="84"/>
  <c r="I194" i="84"/>
  <c r="G194" i="84"/>
  <c r="R194" i="84" s="1"/>
  <c r="T194" i="84" s="1"/>
  <c r="S194" i="84" s="1"/>
  <c r="W193" i="84"/>
  <c r="V193" i="84"/>
  <c r="R193" i="84"/>
  <c r="T193" i="84" s="1"/>
  <c r="S193" i="84" s="1"/>
  <c r="M193" i="84"/>
  <c r="H193" i="84"/>
  <c r="I193" i="84" s="1"/>
  <c r="R192" i="84"/>
  <c r="T192" i="84" s="1"/>
  <c r="S192" i="84" s="1"/>
  <c r="U192" i="84" s="1"/>
  <c r="W192" i="84" s="1"/>
  <c r="V192" i="84" s="1"/>
  <c r="M192" i="84"/>
  <c r="H192" i="84"/>
  <c r="Q192" i="84" s="1"/>
  <c r="M191" i="84"/>
  <c r="Q191" i="84" s="1"/>
  <c r="I191" i="84"/>
  <c r="H191" i="84"/>
  <c r="F191" i="84"/>
  <c r="W191" i="84" s="1"/>
  <c r="V191" i="84" s="1"/>
  <c r="D191" i="84"/>
  <c r="W190" i="84"/>
  <c r="V190" i="84" s="1"/>
  <c r="R190" i="84"/>
  <c r="T190" i="84" s="1"/>
  <c r="S190" i="84" s="1"/>
  <c r="M190" i="84"/>
  <c r="H190" i="84"/>
  <c r="T189" i="84"/>
  <c r="S189" i="84" s="1"/>
  <c r="W189" i="84" s="1"/>
  <c r="V189" i="84" s="1"/>
  <c r="H189" i="84"/>
  <c r="I189" i="84" s="1"/>
  <c r="W188" i="84"/>
  <c r="V188" i="84" s="1"/>
  <c r="R188" i="84"/>
  <c r="T188" i="84" s="1"/>
  <c r="S188" i="84" s="1"/>
  <c r="H188" i="84"/>
  <c r="I188" i="84" s="1"/>
  <c r="W187" i="84"/>
  <c r="V187" i="84"/>
  <c r="R187" i="84"/>
  <c r="T187" i="84" s="1"/>
  <c r="S187" i="84" s="1"/>
  <c r="M187" i="84"/>
  <c r="H187" i="84"/>
  <c r="W186" i="84"/>
  <c r="V186" i="84" s="1"/>
  <c r="R186" i="84"/>
  <c r="T186" i="84" s="1"/>
  <c r="S186" i="84" s="1"/>
  <c r="M186" i="84"/>
  <c r="H186" i="84"/>
  <c r="I186" i="84" s="1"/>
  <c r="R185" i="84"/>
  <c r="T185" i="84" s="1"/>
  <c r="S185" i="84" s="1"/>
  <c r="U185" i="84" s="1"/>
  <c r="W185" i="84" s="1"/>
  <c r="V185" i="84" s="1"/>
  <c r="M185" i="84"/>
  <c r="H185" i="84"/>
  <c r="Q185" i="84" s="1"/>
  <c r="W184" i="84"/>
  <c r="V184" i="84" s="1"/>
  <c r="R184" i="84"/>
  <c r="T184" i="84" s="1"/>
  <c r="S184" i="84" s="1"/>
  <c r="M184" i="84"/>
  <c r="H184" i="84"/>
  <c r="I184" i="84" s="1"/>
  <c r="R183" i="84"/>
  <c r="T183" i="84" s="1"/>
  <c r="S183" i="84" s="1"/>
  <c r="U183" i="84" s="1"/>
  <c r="W183" i="84" s="1"/>
  <c r="V183" i="84" s="1"/>
  <c r="M183" i="84"/>
  <c r="H183" i="84"/>
  <c r="I183" i="84" s="1"/>
  <c r="W182" i="84"/>
  <c r="V182" i="84" s="1"/>
  <c r="M182" i="84"/>
  <c r="H182" i="84"/>
  <c r="G182" i="84"/>
  <c r="R182" i="84" s="1"/>
  <c r="T182" i="84" s="1"/>
  <c r="S182" i="84" s="1"/>
  <c r="R181" i="84"/>
  <c r="T181" i="84" s="1"/>
  <c r="S181" i="84" s="1"/>
  <c r="U181" i="84" s="1"/>
  <c r="W181" i="84" s="1"/>
  <c r="V181" i="84" s="1"/>
  <c r="M181" i="84"/>
  <c r="H181" i="84"/>
  <c r="I181" i="84" s="1"/>
  <c r="R180" i="84"/>
  <c r="T180" i="84" s="1"/>
  <c r="S180" i="84" s="1"/>
  <c r="U180" i="84" s="1"/>
  <c r="W180" i="84" s="1"/>
  <c r="V180" i="84" s="1"/>
  <c r="Q180" i="84"/>
  <c r="H180" i="84"/>
  <c r="I180" i="84" s="1"/>
  <c r="W179" i="84"/>
  <c r="V179" i="84" s="1"/>
  <c r="R179" i="84"/>
  <c r="T179" i="84" s="1"/>
  <c r="S179" i="84" s="1"/>
  <c r="M179" i="84"/>
  <c r="H179" i="84"/>
  <c r="W178" i="84"/>
  <c r="V178" i="84" s="1"/>
  <c r="R178" i="84"/>
  <c r="T178" i="84" s="1"/>
  <c r="S178" i="84" s="1"/>
  <c r="M178" i="84"/>
  <c r="H178" i="84"/>
  <c r="I178" i="84" s="1"/>
  <c r="W177" i="84"/>
  <c r="V177" i="84" s="1"/>
  <c r="R177" i="84"/>
  <c r="T177" i="84" s="1"/>
  <c r="S177" i="84" s="1"/>
  <c r="M177" i="84"/>
  <c r="H177" i="84"/>
  <c r="I177" i="84" s="1"/>
  <c r="W176" i="84"/>
  <c r="V176" i="84" s="1"/>
  <c r="R176" i="84"/>
  <c r="T176" i="84" s="1"/>
  <c r="S176" i="84" s="1"/>
  <c r="M176" i="84"/>
  <c r="H176" i="84"/>
  <c r="I176" i="84" s="1"/>
  <c r="R175" i="84"/>
  <c r="T175" i="84" s="1"/>
  <c r="S175" i="84" s="1"/>
  <c r="U175" i="84" s="1"/>
  <c r="W175" i="84" s="1"/>
  <c r="V175" i="84" s="1"/>
  <c r="M175" i="84"/>
  <c r="H175" i="84"/>
  <c r="I175" i="84" s="1"/>
  <c r="R174" i="84"/>
  <c r="T174" i="84" s="1"/>
  <c r="S174" i="84" s="1"/>
  <c r="U174" i="84" s="1"/>
  <c r="W174" i="84" s="1"/>
  <c r="V174" i="84" s="1"/>
  <c r="M174" i="84"/>
  <c r="H174" i="84"/>
  <c r="I174" i="84" s="1"/>
  <c r="R173" i="84"/>
  <c r="T173" i="84" s="1"/>
  <c r="S173" i="84" s="1"/>
  <c r="U173" i="84" s="1"/>
  <c r="W173" i="84" s="1"/>
  <c r="V173" i="84" s="1"/>
  <c r="M173" i="84"/>
  <c r="H173" i="84"/>
  <c r="I173" i="84" s="1"/>
  <c r="R172" i="84"/>
  <c r="T172" i="84" s="1"/>
  <c r="S172" i="84" s="1"/>
  <c r="U172" i="84" s="1"/>
  <c r="W172" i="84" s="1"/>
  <c r="V172" i="84" s="1"/>
  <c r="M172" i="84"/>
  <c r="H172" i="84"/>
  <c r="W171" i="84"/>
  <c r="V171" i="84" s="1"/>
  <c r="R171" i="84"/>
  <c r="T171" i="84" s="1"/>
  <c r="S171" i="84" s="1"/>
  <c r="M171" i="84"/>
  <c r="H171" i="84"/>
  <c r="I171" i="84" s="1"/>
  <c r="R170" i="84"/>
  <c r="T170" i="84" s="1"/>
  <c r="S170" i="84" s="1"/>
  <c r="U170" i="84" s="1"/>
  <c r="W170" i="84" s="1"/>
  <c r="V170" i="84" s="1"/>
  <c r="M170" i="84"/>
  <c r="H170" i="84"/>
  <c r="R169" i="84"/>
  <c r="T169" i="84" s="1"/>
  <c r="S169" i="84" s="1"/>
  <c r="U169" i="84" s="1"/>
  <c r="W169" i="84" s="1"/>
  <c r="V169" i="84" s="1"/>
  <c r="M169" i="84"/>
  <c r="H169" i="84"/>
  <c r="I169" i="84" s="1"/>
  <c r="R168" i="84"/>
  <c r="T168" i="84" s="1"/>
  <c r="S168" i="84" s="1"/>
  <c r="U168" i="84" s="1"/>
  <c r="W168" i="84" s="1"/>
  <c r="V168" i="84" s="1"/>
  <c r="M168" i="84"/>
  <c r="H168" i="84"/>
  <c r="I168" i="84" s="1"/>
  <c r="R167" i="84"/>
  <c r="T167" i="84" s="1"/>
  <c r="S167" i="84" s="1"/>
  <c r="U167" i="84" s="1"/>
  <c r="W167" i="84" s="1"/>
  <c r="V167" i="84" s="1"/>
  <c r="M167" i="84"/>
  <c r="H167" i="84"/>
  <c r="I167" i="84" s="1"/>
  <c r="R166" i="84"/>
  <c r="T166" i="84" s="1"/>
  <c r="S166" i="84" s="1"/>
  <c r="U166" i="84" s="1"/>
  <c r="W166" i="84" s="1"/>
  <c r="V166" i="84" s="1"/>
  <c r="M166" i="84"/>
  <c r="H166" i="84"/>
  <c r="I166" i="84" s="1"/>
  <c r="R165" i="84"/>
  <c r="T165" i="84" s="1"/>
  <c r="S165" i="84" s="1"/>
  <c r="U165" i="84" s="1"/>
  <c r="W165" i="84" s="1"/>
  <c r="V165" i="84" s="1"/>
  <c r="M165" i="84"/>
  <c r="H165" i="84"/>
  <c r="T164" i="84"/>
  <c r="S164" i="84" s="1"/>
  <c r="U164" i="84" s="1"/>
  <c r="W164" i="84" s="1"/>
  <c r="V164" i="84" s="1"/>
  <c r="R164" i="84"/>
  <c r="M164" i="84"/>
  <c r="H164" i="84"/>
  <c r="I164" i="84" s="1"/>
  <c r="R163" i="84"/>
  <c r="T163" i="84" s="1"/>
  <c r="S163" i="84" s="1"/>
  <c r="U163" i="84" s="1"/>
  <c r="W163" i="84" s="1"/>
  <c r="V163" i="84" s="1"/>
  <c r="M163" i="84"/>
  <c r="H163" i="84"/>
  <c r="I163" i="84" s="1"/>
  <c r="R162" i="84"/>
  <c r="T162" i="84" s="1"/>
  <c r="S162" i="84" s="1"/>
  <c r="U162" i="84" s="1"/>
  <c r="W162" i="84" s="1"/>
  <c r="V162" i="84" s="1"/>
  <c r="M162" i="84"/>
  <c r="H162" i="84"/>
  <c r="I162" i="84" s="1"/>
  <c r="W161" i="84"/>
  <c r="V161" i="84" s="1"/>
  <c r="R161" i="84"/>
  <c r="T161" i="84" s="1"/>
  <c r="S161" i="84" s="1"/>
  <c r="M161" i="84"/>
  <c r="H161" i="84"/>
  <c r="W160" i="84"/>
  <c r="V160" i="84" s="1"/>
  <c r="R160" i="84"/>
  <c r="T160" i="84" s="1"/>
  <c r="S160" i="84" s="1"/>
  <c r="M160" i="84"/>
  <c r="H160" i="84"/>
  <c r="I160" i="84" s="1"/>
  <c r="W159" i="84"/>
  <c r="V159" i="84" s="1"/>
  <c r="R159" i="84"/>
  <c r="T159" i="84" s="1"/>
  <c r="S159" i="84" s="1"/>
  <c r="M159" i="84"/>
  <c r="H159" i="84"/>
  <c r="R158" i="84"/>
  <c r="T158" i="84" s="1"/>
  <c r="S158" i="84" s="1"/>
  <c r="U158" i="84" s="1"/>
  <c r="W158" i="84" s="1"/>
  <c r="V158" i="84" s="1"/>
  <c r="M158" i="84"/>
  <c r="H158" i="84"/>
  <c r="I158" i="84" s="1"/>
  <c r="R157" i="84"/>
  <c r="T157" i="84" s="1"/>
  <c r="S157" i="84" s="1"/>
  <c r="U157" i="84" s="1"/>
  <c r="W157" i="84" s="1"/>
  <c r="V157" i="84" s="1"/>
  <c r="M157" i="84"/>
  <c r="H157" i="84"/>
  <c r="I157" i="84" s="1"/>
  <c r="R156" i="84"/>
  <c r="T156" i="84" s="1"/>
  <c r="S156" i="84" s="1"/>
  <c r="U156" i="84" s="1"/>
  <c r="W156" i="84" s="1"/>
  <c r="V156" i="84" s="1"/>
  <c r="M156" i="84"/>
  <c r="H156" i="84"/>
  <c r="I156" i="84" s="1"/>
  <c r="R155" i="84"/>
  <c r="T155" i="84" s="1"/>
  <c r="S155" i="84" s="1"/>
  <c r="U155" i="84" s="1"/>
  <c r="W155" i="84" s="1"/>
  <c r="V155" i="84" s="1"/>
  <c r="M155" i="84"/>
  <c r="H155" i="84"/>
  <c r="W154" i="84"/>
  <c r="V154" i="84"/>
  <c r="R154" i="84"/>
  <c r="T154" i="84" s="1"/>
  <c r="S154" i="84" s="1"/>
  <c r="M154" i="84"/>
  <c r="H154" i="84"/>
  <c r="I154" i="84" s="1"/>
  <c r="W153" i="84"/>
  <c r="V153" i="84" s="1"/>
  <c r="R153" i="84"/>
  <c r="T153" i="84" s="1"/>
  <c r="S153" i="84" s="1"/>
  <c r="M153" i="84"/>
  <c r="H153" i="84"/>
  <c r="R152" i="84"/>
  <c r="T152" i="84" s="1"/>
  <c r="S152" i="84" s="1"/>
  <c r="U152" i="84" s="1"/>
  <c r="W152" i="84" s="1"/>
  <c r="V152" i="84" s="1"/>
  <c r="M152" i="84"/>
  <c r="H152" i="84"/>
  <c r="I152" i="84" s="1"/>
  <c r="R151" i="84"/>
  <c r="T151" i="84" s="1"/>
  <c r="S151" i="84" s="1"/>
  <c r="U151" i="84" s="1"/>
  <c r="W151" i="84" s="1"/>
  <c r="V151" i="84" s="1"/>
  <c r="M151" i="84"/>
  <c r="H151" i="84"/>
  <c r="R150" i="84"/>
  <c r="T150" i="84" s="1"/>
  <c r="S150" i="84" s="1"/>
  <c r="U150" i="84" s="1"/>
  <c r="W150" i="84" s="1"/>
  <c r="V150" i="84" s="1"/>
  <c r="M150" i="84"/>
  <c r="H150" i="84"/>
  <c r="I150" i="84" s="1"/>
  <c r="R149" i="84"/>
  <c r="T149" i="84" s="1"/>
  <c r="S149" i="84" s="1"/>
  <c r="U149" i="84" s="1"/>
  <c r="W149" i="84" s="1"/>
  <c r="V149" i="84" s="1"/>
  <c r="M149" i="84"/>
  <c r="H149" i="84"/>
  <c r="I149" i="84" s="1"/>
  <c r="R148" i="84"/>
  <c r="T148" i="84" s="1"/>
  <c r="S148" i="84" s="1"/>
  <c r="U148" i="84" s="1"/>
  <c r="W148" i="84" s="1"/>
  <c r="V148" i="84" s="1"/>
  <c r="M148" i="84"/>
  <c r="H148" i="84"/>
  <c r="W147" i="84"/>
  <c r="V147" i="84" s="1"/>
  <c r="R147" i="84"/>
  <c r="T147" i="84" s="1"/>
  <c r="S147" i="84" s="1"/>
  <c r="M147" i="84"/>
  <c r="H147" i="84"/>
  <c r="R146" i="84"/>
  <c r="T146" i="84" s="1"/>
  <c r="S146" i="84" s="1"/>
  <c r="U146" i="84" s="1"/>
  <c r="W146" i="84" s="1"/>
  <c r="V146" i="84" s="1"/>
  <c r="M146" i="84"/>
  <c r="H146" i="84"/>
  <c r="W145" i="84"/>
  <c r="V145" i="84" s="1"/>
  <c r="R145" i="84"/>
  <c r="T145" i="84" s="1"/>
  <c r="S145" i="84" s="1"/>
  <c r="M145" i="84"/>
  <c r="H145" i="84"/>
  <c r="I145" i="84" s="1"/>
  <c r="W144" i="84"/>
  <c r="V144" i="84"/>
  <c r="R144" i="84"/>
  <c r="T144" i="84" s="1"/>
  <c r="S144" i="84" s="1"/>
  <c r="M144" i="84"/>
  <c r="H144" i="84"/>
  <c r="I144" i="84" s="1"/>
  <c r="T143" i="84"/>
  <c r="S143" i="84" s="1"/>
  <c r="W143" i="84" s="1"/>
  <c r="V143" i="84" s="1"/>
  <c r="M143" i="84"/>
  <c r="Q143" i="84" s="1"/>
  <c r="I143" i="84"/>
  <c r="W142" i="84"/>
  <c r="V142" i="84" s="1"/>
  <c r="R142" i="84"/>
  <c r="T142" i="84" s="1"/>
  <c r="S142" i="84" s="1"/>
  <c r="M142" i="84"/>
  <c r="H142" i="84"/>
  <c r="I142" i="84" s="1"/>
  <c r="R141" i="84"/>
  <c r="T141" i="84" s="1"/>
  <c r="S141" i="84" s="1"/>
  <c r="U141" i="84" s="1"/>
  <c r="W141" i="84" s="1"/>
  <c r="V141" i="84" s="1"/>
  <c r="M141" i="84"/>
  <c r="H141" i="84"/>
  <c r="I141" i="84" s="1"/>
  <c r="W140" i="84"/>
  <c r="V140" i="84" s="1"/>
  <c r="R140" i="84"/>
  <c r="T140" i="84" s="1"/>
  <c r="S140" i="84" s="1"/>
  <c r="M140" i="84"/>
  <c r="H140" i="84"/>
  <c r="I140" i="84" s="1"/>
  <c r="W139" i="84"/>
  <c r="V139" i="84" s="1"/>
  <c r="R139" i="84"/>
  <c r="T139" i="84" s="1"/>
  <c r="S139" i="84" s="1"/>
  <c r="M139" i="84"/>
  <c r="H139" i="84"/>
  <c r="R138" i="84"/>
  <c r="T138" i="84" s="1"/>
  <c r="S138" i="84" s="1"/>
  <c r="U138" i="84" s="1"/>
  <c r="W138" i="84" s="1"/>
  <c r="V138" i="84" s="1"/>
  <c r="M138" i="84"/>
  <c r="H138" i="84"/>
  <c r="I138" i="84" s="1"/>
  <c r="R137" i="84"/>
  <c r="T137" i="84" s="1"/>
  <c r="S137" i="84" s="1"/>
  <c r="U137" i="84" s="1"/>
  <c r="W137" i="84" s="1"/>
  <c r="V137" i="84" s="1"/>
  <c r="M137" i="84"/>
  <c r="Q137" i="84" s="1"/>
  <c r="I137" i="84"/>
  <c r="W136" i="84"/>
  <c r="V136" i="84"/>
  <c r="R136" i="84"/>
  <c r="T136" i="84" s="1"/>
  <c r="S136" i="84" s="1"/>
  <c r="M136" i="84"/>
  <c r="Q136" i="84" s="1"/>
  <c r="I136" i="84"/>
  <c r="R135" i="84"/>
  <c r="T135" i="84" s="1"/>
  <c r="S135" i="84" s="1"/>
  <c r="U135" i="84" s="1"/>
  <c r="W135" i="84" s="1"/>
  <c r="V135" i="84" s="1"/>
  <c r="M135" i="84"/>
  <c r="Q135" i="84" s="1"/>
  <c r="H135" i="84"/>
  <c r="I135" i="84" s="1"/>
  <c r="W134" i="84"/>
  <c r="V134" i="84" s="1"/>
  <c r="R134" i="84"/>
  <c r="T134" i="84" s="1"/>
  <c r="S134" i="84" s="1"/>
  <c r="M134" i="84"/>
  <c r="H134" i="84"/>
  <c r="I134" i="84" s="1"/>
  <c r="R133" i="84"/>
  <c r="T133" i="84" s="1"/>
  <c r="S133" i="84" s="1"/>
  <c r="U133" i="84" s="1"/>
  <c r="W133" i="84" s="1"/>
  <c r="V133" i="84" s="1"/>
  <c r="M133" i="84"/>
  <c r="H133" i="84"/>
  <c r="W132" i="84"/>
  <c r="V132" i="84" s="1"/>
  <c r="R132" i="84"/>
  <c r="T132" i="84" s="1"/>
  <c r="S132" i="84" s="1"/>
  <c r="M132" i="84"/>
  <c r="H132" i="84"/>
  <c r="I132" i="84" s="1"/>
  <c r="W131" i="84"/>
  <c r="V131" i="84" s="1"/>
  <c r="R131" i="84"/>
  <c r="T131" i="84" s="1"/>
  <c r="S131" i="84" s="1"/>
  <c r="M131" i="84"/>
  <c r="H131" i="84"/>
  <c r="I131" i="84" s="1"/>
  <c r="W130" i="84"/>
  <c r="V130" i="84" s="1"/>
  <c r="R130" i="84"/>
  <c r="T130" i="84" s="1"/>
  <c r="S130" i="84" s="1"/>
  <c r="M130" i="84"/>
  <c r="H130" i="84"/>
  <c r="I130" i="84" s="1"/>
  <c r="R129" i="84"/>
  <c r="T129" i="84" s="1"/>
  <c r="S129" i="84" s="1"/>
  <c r="U129" i="84" s="1"/>
  <c r="W129" i="84" s="1"/>
  <c r="V129" i="84" s="1"/>
  <c r="M129" i="84"/>
  <c r="H129" i="84"/>
  <c r="I129" i="84" s="1"/>
  <c r="R128" i="84"/>
  <c r="T128" i="84" s="1"/>
  <c r="S128" i="84" s="1"/>
  <c r="U128" i="84" s="1"/>
  <c r="W128" i="84" s="1"/>
  <c r="V128" i="84" s="1"/>
  <c r="M128" i="84"/>
  <c r="H128" i="84"/>
  <c r="I128" i="84" s="1"/>
  <c r="R127" i="84"/>
  <c r="T127" i="84" s="1"/>
  <c r="S127" i="84" s="1"/>
  <c r="U127" i="84" s="1"/>
  <c r="W127" i="84" s="1"/>
  <c r="V127" i="84" s="1"/>
  <c r="M127" i="84"/>
  <c r="H127" i="84"/>
  <c r="I127" i="84" s="1"/>
  <c r="R126" i="84"/>
  <c r="T126" i="84" s="1"/>
  <c r="S126" i="84" s="1"/>
  <c r="U126" i="84" s="1"/>
  <c r="W126" i="84" s="1"/>
  <c r="V126" i="84" s="1"/>
  <c r="M126" i="84"/>
  <c r="H126" i="84"/>
  <c r="I126" i="84" s="1"/>
  <c r="W125" i="84"/>
  <c r="V125" i="84" s="1"/>
  <c r="R125" i="84"/>
  <c r="T125" i="84" s="1"/>
  <c r="S125" i="84" s="1"/>
  <c r="M125" i="84"/>
  <c r="H125" i="84"/>
  <c r="I125" i="84" s="1"/>
  <c r="W124" i="84"/>
  <c r="V124" i="84" s="1"/>
  <c r="R124" i="84"/>
  <c r="T124" i="84" s="1"/>
  <c r="S124" i="84" s="1"/>
  <c r="M124" i="84"/>
  <c r="Q124" i="84" s="1"/>
  <c r="I124" i="84"/>
  <c r="H124" i="84"/>
  <c r="R123" i="84"/>
  <c r="T123" i="84" s="1"/>
  <c r="S123" i="84" s="1"/>
  <c r="W123" i="84" s="1"/>
  <c r="V123" i="84" s="1"/>
  <c r="M123" i="84"/>
  <c r="H123" i="84"/>
  <c r="I123" i="84" s="1"/>
  <c r="R122" i="84"/>
  <c r="T122" i="84" s="1"/>
  <c r="S122" i="84" s="1"/>
  <c r="W122" i="84" s="1"/>
  <c r="V122" i="84" s="1"/>
  <c r="M122" i="84"/>
  <c r="H122" i="84"/>
  <c r="I122" i="84" s="1"/>
  <c r="R121" i="84"/>
  <c r="T121" i="84" s="1"/>
  <c r="S121" i="84" s="1"/>
  <c r="U121" i="84" s="1"/>
  <c r="W121" i="84" s="1"/>
  <c r="V121" i="84" s="1"/>
  <c r="M121" i="84"/>
  <c r="H121" i="84"/>
  <c r="I121" i="84" s="1"/>
  <c r="R120" i="84"/>
  <c r="T120" i="84" s="1"/>
  <c r="S120" i="84" s="1"/>
  <c r="U120" i="84" s="1"/>
  <c r="W120" i="84" s="1"/>
  <c r="V120" i="84" s="1"/>
  <c r="M120" i="84"/>
  <c r="H120" i="84"/>
  <c r="I120" i="84" s="1"/>
  <c r="R119" i="84"/>
  <c r="T119" i="84" s="1"/>
  <c r="S119" i="84" s="1"/>
  <c r="U119" i="84" s="1"/>
  <c r="W119" i="84" s="1"/>
  <c r="V119" i="84" s="1"/>
  <c r="H119" i="84"/>
  <c r="I119" i="84" s="1"/>
  <c r="R118" i="84"/>
  <c r="T118" i="84" s="1"/>
  <c r="S118" i="84" s="1"/>
  <c r="U118" i="84" s="1"/>
  <c r="W118" i="84" s="1"/>
  <c r="V118" i="84" s="1"/>
  <c r="M118" i="84"/>
  <c r="H118" i="84"/>
  <c r="I118" i="84" s="1"/>
  <c r="W117" i="84"/>
  <c r="V117" i="84" s="1"/>
  <c r="R117" i="84"/>
  <c r="T117" i="84" s="1"/>
  <c r="S117" i="84" s="1"/>
  <c r="M117" i="84"/>
  <c r="H117" i="84"/>
  <c r="I117" i="84" s="1"/>
  <c r="R116" i="84"/>
  <c r="T116" i="84" s="1"/>
  <c r="S116" i="84" s="1"/>
  <c r="U116" i="84" s="1"/>
  <c r="W116" i="84" s="1"/>
  <c r="V116" i="84" s="1"/>
  <c r="M116" i="84"/>
  <c r="H116" i="84"/>
  <c r="I116" i="84" s="1"/>
  <c r="R115" i="84"/>
  <c r="T115" i="84" s="1"/>
  <c r="S115" i="84" s="1"/>
  <c r="U115" i="84" s="1"/>
  <c r="W115" i="84" s="1"/>
  <c r="V115" i="84" s="1"/>
  <c r="M115" i="84"/>
  <c r="H115" i="84"/>
  <c r="I115" i="84" s="1"/>
  <c r="W114" i="84"/>
  <c r="V114" i="84" s="1"/>
  <c r="R114" i="84"/>
  <c r="T114" i="84" s="1"/>
  <c r="S114" i="84" s="1"/>
  <c r="M114" i="84"/>
  <c r="H114" i="84"/>
  <c r="I114" i="84" s="1"/>
  <c r="R113" i="84"/>
  <c r="T113" i="84" s="1"/>
  <c r="S113" i="84" s="1"/>
  <c r="U113" i="84" s="1"/>
  <c r="W113" i="84" s="1"/>
  <c r="V113" i="84" s="1"/>
  <c r="M113" i="84"/>
  <c r="H113" i="84"/>
  <c r="R112" i="84"/>
  <c r="T112" i="84" s="1"/>
  <c r="S112" i="84" s="1"/>
  <c r="U112" i="84" s="1"/>
  <c r="W112" i="84" s="1"/>
  <c r="V112" i="84" s="1"/>
  <c r="M112" i="84"/>
  <c r="H112" i="84"/>
  <c r="I112" i="84" s="1"/>
  <c r="R111" i="84"/>
  <c r="T111" i="84" s="1"/>
  <c r="S111" i="84" s="1"/>
  <c r="U111" i="84" s="1"/>
  <c r="W111" i="84" s="1"/>
  <c r="V111" i="84" s="1"/>
  <c r="M111" i="84"/>
  <c r="H111" i="84"/>
  <c r="R110" i="84"/>
  <c r="T110" i="84" s="1"/>
  <c r="S110" i="84" s="1"/>
  <c r="U110" i="84" s="1"/>
  <c r="W110" i="84" s="1"/>
  <c r="V110" i="84" s="1"/>
  <c r="M110" i="84"/>
  <c r="H110" i="84"/>
  <c r="R109" i="84"/>
  <c r="T109" i="84" s="1"/>
  <c r="S109" i="84" s="1"/>
  <c r="U109" i="84" s="1"/>
  <c r="W109" i="84" s="1"/>
  <c r="V109" i="84" s="1"/>
  <c r="M109" i="84"/>
  <c r="H109" i="84"/>
  <c r="R108" i="84"/>
  <c r="T108" i="84" s="1"/>
  <c r="S108" i="84" s="1"/>
  <c r="U108" i="84" s="1"/>
  <c r="W108" i="84" s="1"/>
  <c r="V108" i="84" s="1"/>
  <c r="M108" i="84"/>
  <c r="H108" i="84"/>
  <c r="I108" i="84" s="1"/>
  <c r="R107" i="84"/>
  <c r="T107" i="84" s="1"/>
  <c r="S107" i="84" s="1"/>
  <c r="U107" i="84" s="1"/>
  <c r="W107" i="84" s="1"/>
  <c r="V107" i="84" s="1"/>
  <c r="M107" i="84"/>
  <c r="H107" i="84"/>
  <c r="I107" i="84" s="1"/>
  <c r="R106" i="84"/>
  <c r="T106" i="84" s="1"/>
  <c r="S106" i="84" s="1"/>
  <c r="U106" i="84" s="1"/>
  <c r="W106" i="84" s="1"/>
  <c r="V106" i="84" s="1"/>
  <c r="M106" i="84"/>
  <c r="H106" i="84"/>
  <c r="I106" i="84" s="1"/>
  <c r="W105" i="84"/>
  <c r="V105" i="84" s="1"/>
  <c r="R105" i="84"/>
  <c r="T105" i="84" s="1"/>
  <c r="S105" i="84" s="1"/>
  <c r="M105" i="84"/>
  <c r="H105" i="84"/>
  <c r="I105" i="84" s="1"/>
  <c r="R104" i="84"/>
  <c r="T104" i="84" s="1"/>
  <c r="S104" i="84" s="1"/>
  <c r="U104" i="84" s="1"/>
  <c r="W104" i="84" s="1"/>
  <c r="V104" i="84" s="1"/>
  <c r="M104" i="84"/>
  <c r="H104" i="84"/>
  <c r="R103" i="84"/>
  <c r="T103" i="84" s="1"/>
  <c r="S103" i="84" s="1"/>
  <c r="U103" i="84" s="1"/>
  <c r="W103" i="84" s="1"/>
  <c r="V103" i="84" s="1"/>
  <c r="H103" i="84"/>
  <c r="I103" i="84" s="1"/>
  <c r="R102" i="84"/>
  <c r="T102" i="84" s="1"/>
  <c r="S102" i="84" s="1"/>
  <c r="U102" i="84" s="1"/>
  <c r="W102" i="84" s="1"/>
  <c r="V102" i="84" s="1"/>
  <c r="M102" i="84"/>
  <c r="H102" i="84"/>
  <c r="I102" i="84" s="1"/>
  <c r="R101" i="84"/>
  <c r="T101" i="84" s="1"/>
  <c r="S101" i="84" s="1"/>
  <c r="U101" i="84" s="1"/>
  <c r="W101" i="84" s="1"/>
  <c r="V101" i="84" s="1"/>
  <c r="M101" i="84"/>
  <c r="H101" i="84"/>
  <c r="I101" i="84" s="1"/>
  <c r="R100" i="84"/>
  <c r="T100" i="84" s="1"/>
  <c r="S100" i="84" s="1"/>
  <c r="U100" i="84" s="1"/>
  <c r="W100" i="84" s="1"/>
  <c r="V100" i="84" s="1"/>
  <c r="M100" i="84"/>
  <c r="H100" i="84"/>
  <c r="W99" i="84"/>
  <c r="V99" i="84" s="1"/>
  <c r="R99" i="84"/>
  <c r="T99" i="84" s="1"/>
  <c r="S99" i="84" s="1"/>
  <c r="M99" i="84"/>
  <c r="H99" i="84"/>
  <c r="I99" i="84" s="1"/>
  <c r="W98" i="84"/>
  <c r="V98" i="84"/>
  <c r="R98" i="84"/>
  <c r="T98" i="84" s="1"/>
  <c r="S98" i="84" s="1"/>
  <c r="M98" i="84"/>
  <c r="H98" i="84"/>
  <c r="W97" i="84"/>
  <c r="V97" i="84" s="1"/>
  <c r="R97" i="84"/>
  <c r="T97" i="84" s="1"/>
  <c r="S97" i="84" s="1"/>
  <c r="M97" i="84"/>
  <c r="H97" i="84"/>
  <c r="I97" i="84" s="1"/>
  <c r="W96" i="84"/>
  <c r="V96" i="84" s="1"/>
  <c r="R96" i="84"/>
  <c r="T96" i="84" s="1"/>
  <c r="S96" i="84" s="1"/>
  <c r="M96" i="84"/>
  <c r="H96" i="84"/>
  <c r="I96" i="84" s="1"/>
  <c r="R95" i="84"/>
  <c r="T95" i="84" s="1"/>
  <c r="S95" i="84" s="1"/>
  <c r="U95" i="84" s="1"/>
  <c r="W95" i="84" s="1"/>
  <c r="V95" i="84" s="1"/>
  <c r="M95" i="84"/>
  <c r="H95" i="84"/>
  <c r="I95" i="84" s="1"/>
  <c r="W94" i="84"/>
  <c r="V94" i="84" s="1"/>
  <c r="R94" i="84"/>
  <c r="T94" i="84" s="1"/>
  <c r="S94" i="84" s="1"/>
  <c r="M94" i="84"/>
  <c r="H94" i="84"/>
  <c r="I94" i="84" s="1"/>
  <c r="W93" i="84"/>
  <c r="V93" i="84" s="1"/>
  <c r="R93" i="84"/>
  <c r="T93" i="84" s="1"/>
  <c r="S93" i="84" s="1"/>
  <c r="M93" i="84"/>
  <c r="H93" i="84"/>
  <c r="I93" i="84" s="1"/>
  <c r="W92" i="84"/>
  <c r="V92" i="84"/>
  <c r="R92" i="84"/>
  <c r="T92" i="84" s="1"/>
  <c r="S92" i="84" s="1"/>
  <c r="M92" i="84"/>
  <c r="H92" i="84"/>
  <c r="I92" i="84" s="1"/>
  <c r="R91" i="84"/>
  <c r="T91" i="84" s="1"/>
  <c r="M91" i="84"/>
  <c r="H91" i="84"/>
  <c r="I91" i="84" s="1"/>
  <c r="M90" i="84"/>
  <c r="H90" i="84"/>
  <c r="I90" i="84" s="1"/>
  <c r="F90" i="84"/>
  <c r="F12" i="84" s="1"/>
  <c r="W89" i="84"/>
  <c r="V89" i="84" s="1"/>
  <c r="R89" i="84"/>
  <c r="T89" i="84" s="1"/>
  <c r="S89" i="84" s="1"/>
  <c r="M89" i="84"/>
  <c r="H89" i="84"/>
  <c r="I89" i="84" s="1"/>
  <c r="W88" i="84"/>
  <c r="V88" i="84" s="1"/>
  <c r="R88" i="84"/>
  <c r="T88" i="84" s="1"/>
  <c r="S88" i="84" s="1"/>
  <c r="M88" i="84"/>
  <c r="H88" i="84"/>
  <c r="I88" i="84" s="1"/>
  <c r="W87" i="84"/>
  <c r="V87" i="84" s="1"/>
  <c r="R87" i="84"/>
  <c r="T87" i="84" s="1"/>
  <c r="S87" i="84" s="1"/>
  <c r="M87" i="84"/>
  <c r="H87" i="84"/>
  <c r="I87" i="84" s="1"/>
  <c r="W86" i="84"/>
  <c r="V86" i="84" s="1"/>
  <c r="R86" i="84"/>
  <c r="T86" i="84" s="1"/>
  <c r="S86" i="84" s="1"/>
  <c r="M86" i="84"/>
  <c r="H86" i="84"/>
  <c r="I86" i="84" s="1"/>
  <c r="W85" i="84"/>
  <c r="V85" i="84" s="1"/>
  <c r="R85" i="84"/>
  <c r="T85" i="84" s="1"/>
  <c r="S85" i="84" s="1"/>
  <c r="M85" i="84"/>
  <c r="H85" i="84"/>
  <c r="W84" i="84"/>
  <c r="V84" i="84"/>
  <c r="R84" i="84"/>
  <c r="T84" i="84" s="1"/>
  <c r="S84" i="84" s="1"/>
  <c r="M84" i="84"/>
  <c r="H84" i="84"/>
  <c r="W83" i="84"/>
  <c r="V83" i="84" s="1"/>
  <c r="R83" i="84"/>
  <c r="T83" i="84" s="1"/>
  <c r="S83" i="84" s="1"/>
  <c r="M83" i="84"/>
  <c r="H83" i="84"/>
  <c r="I83" i="84" s="1"/>
  <c r="W82" i="84"/>
  <c r="V82" i="84"/>
  <c r="R82" i="84"/>
  <c r="T82" i="84" s="1"/>
  <c r="S82" i="84" s="1"/>
  <c r="M82" i="84"/>
  <c r="H82" i="84"/>
  <c r="I82" i="84" s="1"/>
  <c r="W81" i="84"/>
  <c r="V81" i="84" s="1"/>
  <c r="R81" i="84"/>
  <c r="T81" i="84" s="1"/>
  <c r="S81" i="84" s="1"/>
  <c r="M81" i="84"/>
  <c r="H81" i="84"/>
  <c r="I81" i="84" s="1"/>
  <c r="W80" i="84"/>
  <c r="V80" i="84" s="1"/>
  <c r="R80" i="84"/>
  <c r="T80" i="84" s="1"/>
  <c r="S80" i="84" s="1"/>
  <c r="M80" i="84"/>
  <c r="H80" i="84"/>
  <c r="I80" i="84" s="1"/>
  <c r="W79" i="84"/>
  <c r="V79" i="84" s="1"/>
  <c r="R79" i="84"/>
  <c r="T79" i="84" s="1"/>
  <c r="S79" i="84" s="1"/>
  <c r="M79" i="84"/>
  <c r="H79" i="84"/>
  <c r="I79" i="84" s="1"/>
  <c r="T78" i="84"/>
  <c r="S78" i="84" s="1"/>
  <c r="W78" i="84" s="1"/>
  <c r="V78" i="84" s="1"/>
  <c r="M78" i="84"/>
  <c r="H78" i="84"/>
  <c r="I78" i="84" s="1"/>
  <c r="W77" i="84"/>
  <c r="V77" i="84" s="1"/>
  <c r="R77" i="84"/>
  <c r="T77" i="84" s="1"/>
  <c r="S77" i="84" s="1"/>
  <c r="M77" i="84"/>
  <c r="H77" i="84"/>
  <c r="I77" i="84" s="1"/>
  <c r="W76" i="84"/>
  <c r="V76" i="84"/>
  <c r="R76" i="84"/>
  <c r="T76" i="84" s="1"/>
  <c r="S76" i="84" s="1"/>
  <c r="M76" i="84"/>
  <c r="H76" i="84"/>
  <c r="I76" i="84" s="1"/>
  <c r="W75" i="84"/>
  <c r="V75" i="84"/>
  <c r="R75" i="84"/>
  <c r="T75" i="84" s="1"/>
  <c r="S75" i="84" s="1"/>
  <c r="M75" i="84"/>
  <c r="H75" i="84"/>
  <c r="I75" i="84" s="1"/>
  <c r="R74" i="84"/>
  <c r="T74" i="84" s="1"/>
  <c r="S74" i="84" s="1"/>
  <c r="U74" i="84" s="1"/>
  <c r="W74" i="84" s="1"/>
  <c r="V74" i="84" s="1"/>
  <c r="M74" i="84"/>
  <c r="H74" i="84"/>
  <c r="I74" i="84" s="1"/>
  <c r="R73" i="84"/>
  <c r="T73" i="84" s="1"/>
  <c r="S73" i="84" s="1"/>
  <c r="U73" i="84" s="1"/>
  <c r="W73" i="84" s="1"/>
  <c r="V73" i="84" s="1"/>
  <c r="M73" i="84"/>
  <c r="H73" i="84"/>
  <c r="I73" i="84" s="1"/>
  <c r="W72" i="84"/>
  <c r="V72" i="84" s="1"/>
  <c r="R72" i="84"/>
  <c r="T72" i="84" s="1"/>
  <c r="S72" i="84" s="1"/>
  <c r="M72" i="84"/>
  <c r="Q72" i="84" s="1"/>
  <c r="H72" i="84"/>
  <c r="I72" i="84" s="1"/>
  <c r="R71" i="84"/>
  <c r="T71" i="84" s="1"/>
  <c r="S71" i="84" s="1"/>
  <c r="U71" i="84" s="1"/>
  <c r="W71" i="84" s="1"/>
  <c r="V71" i="84" s="1"/>
  <c r="M71" i="84"/>
  <c r="H71" i="84"/>
  <c r="I71" i="84" s="1"/>
  <c r="R70" i="84"/>
  <c r="T70" i="84" s="1"/>
  <c r="S70" i="84" s="1"/>
  <c r="U70" i="84" s="1"/>
  <c r="W70" i="84" s="1"/>
  <c r="V70" i="84" s="1"/>
  <c r="M70" i="84"/>
  <c r="H70" i="84"/>
  <c r="I70" i="84" s="1"/>
  <c r="R69" i="84"/>
  <c r="T69" i="84" s="1"/>
  <c r="S69" i="84" s="1"/>
  <c r="U69" i="84" s="1"/>
  <c r="W69" i="84" s="1"/>
  <c r="V69" i="84" s="1"/>
  <c r="Q69" i="84"/>
  <c r="I69" i="84"/>
  <c r="M68" i="84"/>
  <c r="H68" i="84"/>
  <c r="I68" i="84" s="1"/>
  <c r="F68" i="84"/>
  <c r="R68" i="84" s="1"/>
  <c r="D68" i="84"/>
  <c r="R67" i="84"/>
  <c r="T67" i="84" s="1"/>
  <c r="S67" i="84" s="1"/>
  <c r="U67" i="84" s="1"/>
  <c r="W67" i="84" s="1"/>
  <c r="V67" i="84" s="1"/>
  <c r="M67" i="84"/>
  <c r="H67" i="84"/>
  <c r="I67" i="84" s="1"/>
  <c r="R66" i="84"/>
  <c r="T66" i="84" s="1"/>
  <c r="S66" i="84" s="1"/>
  <c r="U66" i="84" s="1"/>
  <c r="W66" i="84" s="1"/>
  <c r="V66" i="84" s="1"/>
  <c r="H66" i="84"/>
  <c r="I66" i="84" s="1"/>
  <c r="W65" i="84"/>
  <c r="V65" i="84" s="1"/>
  <c r="R65" i="84"/>
  <c r="T65" i="84" s="1"/>
  <c r="S65" i="84" s="1"/>
  <c r="M65" i="84"/>
  <c r="H65" i="84"/>
  <c r="I65" i="84" s="1"/>
  <c r="W64" i="84"/>
  <c r="V64" i="84" s="1"/>
  <c r="G64" i="84"/>
  <c r="R64" i="84" s="1"/>
  <c r="T64" i="84" s="1"/>
  <c r="S64" i="84" s="1"/>
  <c r="W63" i="84"/>
  <c r="V63" i="84" s="1"/>
  <c r="R63" i="84"/>
  <c r="T63" i="84" s="1"/>
  <c r="S63" i="84" s="1"/>
  <c r="M63" i="84"/>
  <c r="H63" i="84"/>
  <c r="I63" i="84" s="1"/>
  <c r="W62" i="84"/>
  <c r="V62" i="84"/>
  <c r="R62" i="84"/>
  <c r="T62" i="84" s="1"/>
  <c r="S62" i="84" s="1"/>
  <c r="M62" i="84"/>
  <c r="H62" i="84"/>
  <c r="I62" i="84" s="1"/>
  <c r="W61" i="84"/>
  <c r="V61" i="84" s="1"/>
  <c r="R61" i="84"/>
  <c r="T61" i="84" s="1"/>
  <c r="S61" i="84" s="1"/>
  <c r="M61" i="84"/>
  <c r="H61" i="84"/>
  <c r="I61" i="84" s="1"/>
  <c r="R60" i="84"/>
  <c r="T60" i="84" s="1"/>
  <c r="S60" i="84" s="1"/>
  <c r="U60" i="84" s="1"/>
  <c r="W60" i="84" s="1"/>
  <c r="V60" i="84" s="1"/>
  <c r="M60" i="84"/>
  <c r="H60" i="84"/>
  <c r="I60" i="84" s="1"/>
  <c r="R59" i="84"/>
  <c r="T59" i="84" s="1"/>
  <c r="S59" i="84" s="1"/>
  <c r="U59" i="84" s="1"/>
  <c r="W59" i="84" s="1"/>
  <c r="V59" i="84" s="1"/>
  <c r="M59" i="84"/>
  <c r="H59" i="84"/>
  <c r="I59" i="84" s="1"/>
  <c r="W58" i="84"/>
  <c r="V58" i="84" s="1"/>
  <c r="R58" i="84"/>
  <c r="T58" i="84" s="1"/>
  <c r="S58" i="84" s="1"/>
  <c r="M58" i="84"/>
  <c r="H58" i="84"/>
  <c r="I58" i="84" s="1"/>
  <c r="W57" i="84"/>
  <c r="V57" i="84" s="1"/>
  <c r="R57" i="84"/>
  <c r="T57" i="84" s="1"/>
  <c r="S57" i="84" s="1"/>
  <c r="M57" i="84"/>
  <c r="H57" i="84"/>
  <c r="W56" i="84"/>
  <c r="V56" i="84" s="1"/>
  <c r="R56" i="84"/>
  <c r="T56" i="84" s="1"/>
  <c r="S56" i="84" s="1"/>
  <c r="M56" i="84"/>
  <c r="H56" i="84"/>
  <c r="I56" i="84" s="1"/>
  <c r="R55" i="84"/>
  <c r="T55" i="84" s="1"/>
  <c r="S55" i="84" s="1"/>
  <c r="U55" i="84" s="1"/>
  <c r="W55" i="84" s="1"/>
  <c r="V55" i="84" s="1"/>
  <c r="M55" i="84"/>
  <c r="H55" i="84"/>
  <c r="I55" i="84" s="1"/>
  <c r="R54" i="84"/>
  <c r="T54" i="84" s="1"/>
  <c r="S54" i="84" s="1"/>
  <c r="U54" i="84" s="1"/>
  <c r="W54" i="84" s="1"/>
  <c r="V54" i="84" s="1"/>
  <c r="M54" i="84"/>
  <c r="H54" i="84"/>
  <c r="I54" i="84" s="1"/>
  <c r="R53" i="84"/>
  <c r="T53" i="84" s="1"/>
  <c r="S53" i="84" s="1"/>
  <c r="U53" i="84" s="1"/>
  <c r="W53" i="84" s="1"/>
  <c r="V53" i="84" s="1"/>
  <c r="M53" i="84"/>
  <c r="H53" i="84"/>
  <c r="Q53" i="84" s="1"/>
  <c r="R52" i="84"/>
  <c r="T52" i="84" s="1"/>
  <c r="S52" i="84" s="1"/>
  <c r="U52" i="84" s="1"/>
  <c r="W52" i="84" s="1"/>
  <c r="V52" i="84" s="1"/>
  <c r="M52" i="84"/>
  <c r="H52" i="84"/>
  <c r="I52" i="84" s="1"/>
  <c r="R51" i="84"/>
  <c r="T51" i="84" s="1"/>
  <c r="S51" i="84" s="1"/>
  <c r="U51" i="84" s="1"/>
  <c r="W51" i="84" s="1"/>
  <c r="V51" i="84" s="1"/>
  <c r="M51" i="84"/>
  <c r="H51" i="84"/>
  <c r="I51" i="84" s="1"/>
  <c r="R50" i="84"/>
  <c r="T50" i="84" s="1"/>
  <c r="S50" i="84" s="1"/>
  <c r="U50" i="84" s="1"/>
  <c r="W50" i="84" s="1"/>
  <c r="V50" i="84" s="1"/>
  <c r="M50" i="84"/>
  <c r="H50" i="84"/>
  <c r="R49" i="84"/>
  <c r="T49" i="84" s="1"/>
  <c r="S49" i="84" s="1"/>
  <c r="U49" i="84" s="1"/>
  <c r="W49" i="84" s="1"/>
  <c r="V49" i="84" s="1"/>
  <c r="M49" i="84"/>
  <c r="H49" i="84"/>
  <c r="I49" i="84" s="1"/>
  <c r="W48" i="84"/>
  <c r="V48" i="84" s="1"/>
  <c r="R48" i="84"/>
  <c r="T48" i="84" s="1"/>
  <c r="S48" i="84" s="1"/>
  <c r="M48" i="84"/>
  <c r="H48" i="84"/>
  <c r="R47" i="84"/>
  <c r="T47" i="84" s="1"/>
  <c r="S47" i="84" s="1"/>
  <c r="U47" i="84" s="1"/>
  <c r="W47" i="84" s="1"/>
  <c r="V47" i="84" s="1"/>
  <c r="M47" i="84"/>
  <c r="H47" i="84"/>
  <c r="I47" i="84" s="1"/>
  <c r="W46" i="84"/>
  <c r="V46" i="84" s="1"/>
  <c r="R46" i="84"/>
  <c r="T46" i="84" s="1"/>
  <c r="S46" i="84" s="1"/>
  <c r="M46" i="84"/>
  <c r="H46" i="84"/>
  <c r="W45" i="84"/>
  <c r="V45" i="84"/>
  <c r="R45" i="84"/>
  <c r="T45" i="84" s="1"/>
  <c r="S45" i="84" s="1"/>
  <c r="M45" i="84"/>
  <c r="H45" i="84"/>
  <c r="I45" i="84" s="1"/>
  <c r="W44" i="84"/>
  <c r="V44" i="84" s="1"/>
  <c r="R44" i="84"/>
  <c r="T44" i="84" s="1"/>
  <c r="S44" i="84" s="1"/>
  <c r="M44" i="84"/>
  <c r="H44" i="84"/>
  <c r="I44" i="84" s="1"/>
  <c r="W43" i="84"/>
  <c r="V43" i="84"/>
  <c r="R43" i="84"/>
  <c r="T43" i="84" s="1"/>
  <c r="S43" i="84" s="1"/>
  <c r="M43" i="84"/>
  <c r="H43" i="84"/>
  <c r="I43" i="84" s="1"/>
  <c r="W42" i="84"/>
  <c r="V42" i="84" s="1"/>
  <c r="R42" i="84"/>
  <c r="T42" i="84" s="1"/>
  <c r="S42" i="84" s="1"/>
  <c r="M42" i="84"/>
  <c r="H42" i="84"/>
  <c r="I42" i="84" s="1"/>
  <c r="F42" i="84"/>
  <c r="D42" i="84"/>
  <c r="D11" i="84" s="1"/>
  <c r="R41" i="84"/>
  <c r="T41" i="84" s="1"/>
  <c r="S41" i="84" s="1"/>
  <c r="U41" i="84" s="1"/>
  <c r="W41" i="84" s="1"/>
  <c r="V41" i="84" s="1"/>
  <c r="M41" i="84"/>
  <c r="H41" i="84"/>
  <c r="R40" i="84"/>
  <c r="T40" i="84" s="1"/>
  <c r="S40" i="84" s="1"/>
  <c r="U40" i="84" s="1"/>
  <c r="W40" i="84" s="1"/>
  <c r="V40" i="84" s="1"/>
  <c r="M40" i="84"/>
  <c r="Q40" i="84" s="1"/>
  <c r="I40" i="84"/>
  <c r="W39" i="84"/>
  <c r="V39" i="84" s="1"/>
  <c r="R39" i="84"/>
  <c r="T39" i="84" s="1"/>
  <c r="S39" i="84" s="1"/>
  <c r="M39" i="84"/>
  <c r="H39" i="84"/>
  <c r="I39" i="84" s="1"/>
  <c r="W38" i="84"/>
  <c r="V38" i="84" s="1"/>
  <c r="R38" i="84"/>
  <c r="T38" i="84" s="1"/>
  <c r="S38" i="84" s="1"/>
  <c r="Q38" i="84"/>
  <c r="M38" i="84"/>
  <c r="H38" i="84"/>
  <c r="I38" i="84" s="1"/>
  <c r="R37" i="84"/>
  <c r="T37" i="84" s="1"/>
  <c r="S37" i="84" s="1"/>
  <c r="U37" i="84" s="1"/>
  <c r="W37" i="84" s="1"/>
  <c r="V37" i="84" s="1"/>
  <c r="M37" i="84"/>
  <c r="H37" i="84"/>
  <c r="I37" i="84" s="1"/>
  <c r="W36" i="84"/>
  <c r="V36" i="84" s="1"/>
  <c r="R36" i="84"/>
  <c r="T36" i="84" s="1"/>
  <c r="S36" i="84" s="1"/>
  <c r="M36" i="84"/>
  <c r="Q36" i="84" s="1"/>
  <c r="H36" i="84"/>
  <c r="I36" i="84" s="1"/>
  <c r="R35" i="84"/>
  <c r="T35" i="84" s="1"/>
  <c r="S35" i="84" s="1"/>
  <c r="U35" i="84" s="1"/>
  <c r="W35" i="84" s="1"/>
  <c r="V35" i="84" s="1"/>
  <c r="M35" i="84"/>
  <c r="H35" i="84"/>
  <c r="R34" i="84"/>
  <c r="T34" i="84" s="1"/>
  <c r="S34" i="84" s="1"/>
  <c r="U34" i="84" s="1"/>
  <c r="W34" i="84" s="1"/>
  <c r="V34" i="84" s="1"/>
  <c r="M34" i="84"/>
  <c r="H34" i="84"/>
  <c r="I34" i="84" s="1"/>
  <c r="W33" i="84"/>
  <c r="V33" i="84" s="1"/>
  <c r="R33" i="84"/>
  <c r="T33" i="84" s="1"/>
  <c r="S33" i="84" s="1"/>
  <c r="M33" i="84"/>
  <c r="H33" i="84"/>
  <c r="I33" i="84" s="1"/>
  <c r="R32" i="84"/>
  <c r="T32" i="84" s="1"/>
  <c r="S32" i="84" s="1"/>
  <c r="U32" i="84" s="1"/>
  <c r="W32" i="84" s="1"/>
  <c r="V32" i="84" s="1"/>
  <c r="M32" i="84"/>
  <c r="H32" i="84"/>
  <c r="I32" i="84" s="1"/>
  <c r="R31" i="84"/>
  <c r="T31" i="84" s="1"/>
  <c r="S31" i="84" s="1"/>
  <c r="U31" i="84" s="1"/>
  <c r="W31" i="84" s="1"/>
  <c r="V31" i="84" s="1"/>
  <c r="M31" i="84"/>
  <c r="H31" i="84"/>
  <c r="I31" i="84" s="1"/>
  <c r="R30" i="84"/>
  <c r="T30" i="84" s="1"/>
  <c r="S30" i="84" s="1"/>
  <c r="U30" i="84" s="1"/>
  <c r="W30" i="84" s="1"/>
  <c r="V30" i="84" s="1"/>
  <c r="M30" i="84"/>
  <c r="H30" i="84"/>
  <c r="I30" i="84" s="1"/>
  <c r="W29" i="84"/>
  <c r="V29" i="84" s="1"/>
  <c r="R29" i="84"/>
  <c r="T29" i="84" s="1"/>
  <c r="S29" i="84" s="1"/>
  <c r="M29" i="84"/>
  <c r="H29" i="84"/>
  <c r="I29" i="84" s="1"/>
  <c r="R28" i="84"/>
  <c r="T28" i="84" s="1"/>
  <c r="S28" i="84" s="1"/>
  <c r="U28" i="84" s="1"/>
  <c r="W28" i="84" s="1"/>
  <c r="V28" i="84" s="1"/>
  <c r="M28" i="84"/>
  <c r="H28" i="84"/>
  <c r="I28" i="84" s="1"/>
  <c r="R27" i="84"/>
  <c r="T27" i="84" s="1"/>
  <c r="S27" i="84" s="1"/>
  <c r="U27" i="84" s="1"/>
  <c r="W27" i="84" s="1"/>
  <c r="V27" i="84" s="1"/>
  <c r="M27" i="84"/>
  <c r="H27" i="84"/>
  <c r="I27" i="84" s="1"/>
  <c r="R26" i="84"/>
  <c r="T26" i="84" s="1"/>
  <c r="S26" i="84" s="1"/>
  <c r="U26" i="84" s="1"/>
  <c r="W26" i="84" s="1"/>
  <c r="V26" i="84" s="1"/>
  <c r="M26" i="84"/>
  <c r="H26" i="84"/>
  <c r="R25" i="84"/>
  <c r="T25" i="84" s="1"/>
  <c r="S25" i="84" s="1"/>
  <c r="U25" i="84" s="1"/>
  <c r="W25" i="84" s="1"/>
  <c r="V25" i="84" s="1"/>
  <c r="M25" i="84"/>
  <c r="H25" i="84"/>
  <c r="I25" i="84" s="1"/>
  <c r="W24" i="84"/>
  <c r="V24" i="84" s="1"/>
  <c r="R24" i="84"/>
  <c r="T24" i="84" s="1"/>
  <c r="S24" i="84" s="1"/>
  <c r="M24" i="84"/>
  <c r="H24" i="84"/>
  <c r="I24" i="84" s="1"/>
  <c r="W23" i="84"/>
  <c r="V23" i="84" s="1"/>
  <c r="R23" i="84"/>
  <c r="T23" i="84" s="1"/>
  <c r="S23" i="84" s="1"/>
  <c r="M23" i="84"/>
  <c r="H23" i="84"/>
  <c r="I23" i="84" s="1"/>
  <c r="W22" i="84"/>
  <c r="V22" i="84" s="1"/>
  <c r="M22" i="84"/>
  <c r="H22" i="84"/>
  <c r="I22" i="84" s="1"/>
  <c r="G22" i="84"/>
  <c r="R22" i="84" s="1"/>
  <c r="T22" i="84" s="1"/>
  <c r="S22" i="84" s="1"/>
  <c r="R21" i="84"/>
  <c r="T21" i="84" s="1"/>
  <c r="S21" i="84" s="1"/>
  <c r="U21" i="84" s="1"/>
  <c r="W21" i="84" s="1"/>
  <c r="V21" i="84" s="1"/>
  <c r="M21" i="84"/>
  <c r="H21" i="84"/>
  <c r="Q21" i="84" s="1"/>
  <c r="W20" i="84"/>
  <c r="V20" i="84" s="1"/>
  <c r="R20" i="84"/>
  <c r="T20" i="84" s="1"/>
  <c r="S20" i="84" s="1"/>
  <c r="M20" i="84"/>
  <c r="H20" i="84"/>
  <c r="I20" i="84" s="1"/>
  <c r="W19" i="84"/>
  <c r="V19" i="84"/>
  <c r="R19" i="84"/>
  <c r="T19" i="84" s="1"/>
  <c r="S19" i="84" s="1"/>
  <c r="M19" i="84"/>
  <c r="H19" i="84"/>
  <c r="I19" i="84" s="1"/>
  <c r="R18" i="84"/>
  <c r="T18" i="84" s="1"/>
  <c r="S18" i="84" s="1"/>
  <c r="U18" i="84" s="1"/>
  <c r="W18" i="84" s="1"/>
  <c r="V18" i="84" s="1"/>
  <c r="M18" i="84"/>
  <c r="H18" i="84"/>
  <c r="I18" i="84" s="1"/>
  <c r="R17" i="84"/>
  <c r="T17" i="84" s="1"/>
  <c r="S17" i="84" s="1"/>
  <c r="U17" i="84" s="1"/>
  <c r="W17" i="84" s="1"/>
  <c r="V17" i="84" s="1"/>
  <c r="M17" i="84"/>
  <c r="H17" i="84"/>
  <c r="I17" i="84" s="1"/>
  <c r="W16" i="84"/>
  <c r="V16" i="84" s="1"/>
  <c r="R16" i="84"/>
  <c r="T16" i="84" s="1"/>
  <c r="S16" i="84" s="1"/>
  <c r="M16" i="84"/>
  <c r="H16" i="84"/>
  <c r="R15" i="84"/>
  <c r="T15" i="84" s="1"/>
  <c r="S15" i="84" s="1"/>
  <c r="U15" i="84" s="1"/>
  <c r="W15" i="84" s="1"/>
  <c r="V15" i="84" s="1"/>
  <c r="M15" i="84"/>
  <c r="H15" i="84"/>
  <c r="I15" i="84" s="1"/>
  <c r="W14" i="84"/>
  <c r="V14" i="84" s="1"/>
  <c r="R14" i="84"/>
  <c r="T14" i="84" s="1"/>
  <c r="S14" i="84" s="1"/>
  <c r="M14" i="84"/>
  <c r="H14" i="84"/>
  <c r="I14" i="84" s="1"/>
  <c r="P12" i="84"/>
  <c r="P13" i="84" s="1"/>
  <c r="O12" i="84"/>
  <c r="O13" i="84" s="1"/>
  <c r="N12" i="84"/>
  <c r="N13" i="84" s="1"/>
  <c r="L12" i="84"/>
  <c r="L13" i="84" s="1"/>
  <c r="K12" i="84"/>
  <c r="K13" i="84" s="1"/>
  <c r="J12" i="84"/>
  <c r="J13" i="84" s="1"/>
  <c r="E12" i="84"/>
  <c r="D12" i="84"/>
  <c r="X11" i="84"/>
  <c r="E11" i="84"/>
  <c r="W38" i="83"/>
  <c r="V38" i="83"/>
  <c r="U38" i="83"/>
  <c r="T38" i="83"/>
  <c r="S38" i="83"/>
  <c r="R38" i="83"/>
  <c r="W37" i="83"/>
  <c r="V37" i="83"/>
  <c r="U37" i="83"/>
  <c r="T37" i="83"/>
  <c r="S37" i="83"/>
  <c r="R37" i="83"/>
  <c r="M37" i="83"/>
  <c r="H37" i="83"/>
  <c r="W36" i="83"/>
  <c r="V36" i="83"/>
  <c r="U36" i="83"/>
  <c r="T36" i="83"/>
  <c r="S36" i="83"/>
  <c r="R36" i="83"/>
  <c r="Q36" i="83"/>
  <c r="I36" i="83"/>
  <c r="H36" i="83"/>
  <c r="W35" i="83"/>
  <c r="V35" i="83"/>
  <c r="T35" i="83"/>
  <c r="S35" i="83"/>
  <c r="R35" i="83"/>
  <c r="Q35" i="83"/>
  <c r="M35" i="83"/>
  <c r="I35" i="83"/>
  <c r="H35" i="83"/>
  <c r="W34" i="83"/>
  <c r="V34" i="83"/>
  <c r="U34" i="83"/>
  <c r="T34" i="83"/>
  <c r="S34" i="83"/>
  <c r="R34" i="83"/>
  <c r="M34" i="83"/>
  <c r="I34" i="83"/>
  <c r="H34" i="83"/>
  <c r="V33" i="83"/>
  <c r="U33" i="83"/>
  <c r="T33" i="83"/>
  <c r="S33" i="83"/>
  <c r="R33" i="83"/>
  <c r="W32" i="83"/>
  <c r="V32" i="83"/>
  <c r="U32" i="83"/>
  <c r="T32" i="83"/>
  <c r="S32" i="83"/>
  <c r="R32" i="83"/>
  <c r="Q32" i="83"/>
  <c r="M32" i="83"/>
  <c r="I32" i="83"/>
  <c r="H32" i="83"/>
  <c r="W31" i="83"/>
  <c r="V31" i="83"/>
  <c r="U31" i="83"/>
  <c r="T31" i="83"/>
  <c r="S31" i="83"/>
  <c r="R31" i="83"/>
  <c r="M31" i="83"/>
  <c r="H31" i="83"/>
  <c r="W30" i="83"/>
  <c r="V30" i="83"/>
  <c r="U30" i="83"/>
  <c r="T30" i="83"/>
  <c r="S30" i="83"/>
  <c r="R30" i="83"/>
  <c r="M30" i="83"/>
  <c r="I30" i="83"/>
  <c r="H30" i="83"/>
  <c r="W29" i="83"/>
  <c r="V29" i="83"/>
  <c r="T29" i="83"/>
  <c r="S29" i="83"/>
  <c r="R29" i="83"/>
  <c r="M29" i="83"/>
  <c r="I29" i="83"/>
  <c r="H29" i="83"/>
  <c r="W28" i="83"/>
  <c r="V28" i="83"/>
  <c r="T28" i="83"/>
  <c r="S28" i="83"/>
  <c r="R28" i="83"/>
  <c r="M28" i="83"/>
  <c r="I28" i="83"/>
  <c r="H28" i="83"/>
  <c r="W27" i="83"/>
  <c r="V27" i="83"/>
  <c r="T27" i="83"/>
  <c r="S27" i="83"/>
  <c r="R27" i="83"/>
  <c r="Q27" i="83"/>
  <c r="M27" i="83"/>
  <c r="I27" i="83"/>
  <c r="H27" i="83"/>
  <c r="W26" i="83"/>
  <c r="V26" i="83"/>
  <c r="U26" i="83"/>
  <c r="T26" i="83"/>
  <c r="S26" i="83"/>
  <c r="R26" i="83"/>
  <c r="M26" i="83"/>
  <c r="H26" i="83"/>
  <c r="W25" i="83"/>
  <c r="V25" i="83"/>
  <c r="U25" i="83"/>
  <c r="T25" i="83"/>
  <c r="S25" i="83"/>
  <c r="R25" i="83"/>
  <c r="Q25" i="83"/>
  <c r="M25" i="83"/>
  <c r="I25" i="83"/>
  <c r="H25" i="83"/>
  <c r="W24" i="83"/>
  <c r="V24" i="83"/>
  <c r="U24" i="83"/>
  <c r="T24" i="83"/>
  <c r="S24" i="83"/>
  <c r="R24" i="83"/>
  <c r="Q24" i="83"/>
  <c r="M24" i="83"/>
  <c r="I24" i="83"/>
  <c r="H24" i="83"/>
  <c r="W23" i="83"/>
  <c r="V23" i="83"/>
  <c r="U23" i="83"/>
  <c r="T23" i="83"/>
  <c r="S23" i="83"/>
  <c r="R23" i="83"/>
  <c r="M23" i="83"/>
  <c r="I23" i="83"/>
  <c r="H23" i="83"/>
  <c r="W22" i="83"/>
  <c r="V22" i="83"/>
  <c r="T22" i="83"/>
  <c r="S22" i="83"/>
  <c r="R22" i="83"/>
  <c r="Q22" i="83"/>
  <c r="M22" i="83"/>
  <c r="I22" i="83"/>
  <c r="H22" i="83"/>
  <c r="W21" i="83"/>
  <c r="V21" i="83"/>
  <c r="U21" i="83"/>
  <c r="T21" i="83"/>
  <c r="S21" i="83"/>
  <c r="R21" i="83"/>
  <c r="Q21" i="83"/>
  <c r="M21" i="83"/>
  <c r="I21" i="83"/>
  <c r="H21" i="83"/>
  <c r="F21" i="83"/>
  <c r="W20" i="83"/>
  <c r="V20" i="83"/>
  <c r="U20" i="83"/>
  <c r="T20" i="83"/>
  <c r="S20" i="83"/>
  <c r="R20" i="83"/>
  <c r="Q20" i="83"/>
  <c r="M20" i="83"/>
  <c r="I20" i="83"/>
  <c r="H20" i="83"/>
  <c r="W19" i="83"/>
  <c r="V19" i="83"/>
  <c r="U19" i="83"/>
  <c r="T19" i="83"/>
  <c r="S19" i="83"/>
  <c r="R19" i="83"/>
  <c r="M19" i="83"/>
  <c r="H19" i="83"/>
  <c r="W18" i="83"/>
  <c r="V18" i="83"/>
  <c r="U18" i="83"/>
  <c r="T18" i="83"/>
  <c r="S18" i="83"/>
  <c r="R18" i="83"/>
  <c r="Q18" i="83"/>
  <c r="M18" i="83"/>
  <c r="I18" i="83"/>
  <c r="H18" i="83"/>
  <c r="W17" i="83"/>
  <c r="V17" i="83"/>
  <c r="T17" i="83"/>
  <c r="S17" i="83"/>
  <c r="R17" i="83"/>
  <c r="M17" i="83"/>
  <c r="I17" i="83"/>
  <c r="H17" i="83"/>
  <c r="W16" i="83"/>
  <c r="V16" i="83"/>
  <c r="T16" i="83"/>
  <c r="S16" i="83"/>
  <c r="R16" i="83"/>
  <c r="Q16" i="83"/>
  <c r="M16" i="83"/>
  <c r="I16" i="83"/>
  <c r="H16" i="83"/>
  <c r="W15" i="83"/>
  <c r="V15" i="83"/>
  <c r="U15" i="83"/>
  <c r="T15" i="83"/>
  <c r="S15" i="83"/>
  <c r="R15" i="83"/>
  <c r="Q15" i="83"/>
  <c r="M15" i="83"/>
  <c r="I15" i="83"/>
  <c r="H15" i="83"/>
  <c r="W14" i="83"/>
  <c r="V14" i="83"/>
  <c r="U14" i="83"/>
  <c r="T14" i="83"/>
  <c r="S14" i="83"/>
  <c r="R14" i="83"/>
  <c r="M14" i="83"/>
  <c r="H14" i="83"/>
  <c r="X13" i="83"/>
  <c r="W13" i="83"/>
  <c r="U13" i="83"/>
  <c r="V13" i="83" s="1"/>
  <c r="T13" i="83"/>
  <c r="S13" i="83"/>
  <c r="P13" i="83"/>
  <c r="O13" i="83"/>
  <c r="N13" i="83"/>
  <c r="L13" i="83"/>
  <c r="K13" i="83"/>
  <c r="J13" i="83"/>
  <c r="I13" i="83"/>
  <c r="H13" i="83"/>
  <c r="F13" i="83"/>
  <c r="E13" i="83"/>
  <c r="D13" i="83"/>
  <c r="W12" i="83"/>
  <c r="V12" i="83"/>
  <c r="U12" i="83"/>
  <c r="T12" i="83"/>
  <c r="S12" i="83"/>
  <c r="Q12" i="83"/>
  <c r="P12" i="83"/>
  <c r="O12" i="83"/>
  <c r="N12" i="83"/>
  <c r="M12" i="83"/>
  <c r="L12" i="83"/>
  <c r="K12" i="83"/>
  <c r="J12" i="83"/>
  <c r="I12" i="83"/>
  <c r="H12" i="83"/>
  <c r="G12" i="83"/>
  <c r="R12" i="83" s="1"/>
  <c r="F12" i="83"/>
  <c r="E12" i="83"/>
  <c r="D12" i="83"/>
  <c r="X11" i="83"/>
  <c r="W11" i="83"/>
  <c r="U11" i="83"/>
  <c r="T11" i="83"/>
  <c r="S11" i="83"/>
  <c r="R11" i="83"/>
  <c r="M11" i="83"/>
  <c r="M13" i="83" s="1"/>
  <c r="Q13" i="83" s="1"/>
  <c r="H11" i="83"/>
  <c r="F11" i="83"/>
  <c r="E11" i="83"/>
  <c r="D11" i="83"/>
  <c r="R269" i="82"/>
  <c r="T269" i="82" s="1"/>
  <c r="S269" i="82" s="1"/>
  <c r="U269" i="82" s="1"/>
  <c r="W269" i="82" s="1"/>
  <c r="V269" i="82" s="1"/>
  <c r="W268" i="82"/>
  <c r="V268" i="82" s="1"/>
  <c r="R268" i="82"/>
  <c r="T268" i="82" s="1"/>
  <c r="S268" i="82" s="1"/>
  <c r="M268" i="82"/>
  <c r="H268" i="82"/>
  <c r="I268" i="82" s="1"/>
  <c r="W267" i="82"/>
  <c r="V267" i="82" s="1"/>
  <c r="R267" i="82"/>
  <c r="T267" i="82" s="1"/>
  <c r="S267" i="82" s="1"/>
  <c r="M267" i="82"/>
  <c r="H267" i="82"/>
  <c r="I267" i="82" s="1"/>
  <c r="R266" i="82"/>
  <c r="T266" i="82" s="1"/>
  <c r="S266" i="82" s="1"/>
  <c r="U266" i="82" s="1"/>
  <c r="W266" i="82" s="1"/>
  <c r="V266" i="82" s="1"/>
  <c r="M266" i="82"/>
  <c r="H266" i="82"/>
  <c r="I266" i="82" s="1"/>
  <c r="R265" i="82"/>
  <c r="T265" i="82" s="1"/>
  <c r="S265" i="82" s="1"/>
  <c r="U265" i="82" s="1"/>
  <c r="W265" i="82" s="1"/>
  <c r="V265" i="82" s="1"/>
  <c r="H265" i="82"/>
  <c r="Q265" i="82" s="1"/>
  <c r="W264" i="82"/>
  <c r="V264" i="82" s="1"/>
  <c r="R264" i="82"/>
  <c r="T264" i="82" s="1"/>
  <c r="S264" i="82" s="1"/>
  <c r="Q264" i="82"/>
  <c r="H264" i="82"/>
  <c r="I264" i="82" s="1"/>
  <c r="W263" i="82"/>
  <c r="V263" i="82" s="1"/>
  <c r="R263" i="82"/>
  <c r="T263" i="82" s="1"/>
  <c r="S263" i="82" s="1"/>
  <c r="H263" i="82"/>
  <c r="Q263" i="82" s="1"/>
  <c r="W262" i="82"/>
  <c r="V262" i="82"/>
  <c r="R262" i="82"/>
  <c r="T262" i="82" s="1"/>
  <c r="S262" i="82" s="1"/>
  <c r="M262" i="82"/>
  <c r="H262" i="82"/>
  <c r="I262" i="82" s="1"/>
  <c r="W261" i="82"/>
  <c r="V261" i="82"/>
  <c r="R261" i="82"/>
  <c r="T261" i="82" s="1"/>
  <c r="S261" i="82" s="1"/>
  <c r="H261" i="82"/>
  <c r="I261" i="82" s="1"/>
  <c r="W260" i="82"/>
  <c r="V260" i="82"/>
  <c r="R260" i="82"/>
  <c r="T260" i="82" s="1"/>
  <c r="S260" i="82" s="1"/>
  <c r="M260" i="82"/>
  <c r="H260" i="82"/>
  <c r="I260" i="82" s="1"/>
  <c r="R259" i="82"/>
  <c r="T259" i="82" s="1"/>
  <c r="S259" i="82" s="1"/>
  <c r="U259" i="82" s="1"/>
  <c r="W259" i="82" s="1"/>
  <c r="V259" i="82" s="1"/>
  <c r="H259" i="82"/>
  <c r="W258" i="82"/>
  <c r="V258" i="82" s="1"/>
  <c r="R258" i="82"/>
  <c r="T258" i="82" s="1"/>
  <c r="S258" i="82" s="1"/>
  <c r="M258" i="82"/>
  <c r="H258" i="82"/>
  <c r="I258" i="82" s="1"/>
  <c r="W257" i="82"/>
  <c r="V257" i="82" s="1"/>
  <c r="R257" i="82"/>
  <c r="T257" i="82" s="1"/>
  <c r="S257" i="82" s="1"/>
  <c r="H257" i="82"/>
  <c r="R256" i="82"/>
  <c r="T256" i="82" s="1"/>
  <c r="S256" i="82" s="1"/>
  <c r="U256" i="82" s="1"/>
  <c r="W256" i="82" s="1"/>
  <c r="V256" i="82" s="1"/>
  <c r="H256" i="82"/>
  <c r="Q256" i="82" s="1"/>
  <c r="R255" i="82"/>
  <c r="T255" i="82" s="1"/>
  <c r="S255" i="82" s="1"/>
  <c r="U255" i="82" s="1"/>
  <c r="W255" i="82" s="1"/>
  <c r="V255" i="82" s="1"/>
  <c r="H255" i="82"/>
  <c r="Q255" i="82" s="1"/>
  <c r="R254" i="82"/>
  <c r="T254" i="82" s="1"/>
  <c r="S254" i="82" s="1"/>
  <c r="U254" i="82" s="1"/>
  <c r="W254" i="82" s="1"/>
  <c r="V254" i="82" s="1"/>
  <c r="H254" i="82"/>
  <c r="I254" i="82" s="1"/>
  <c r="W253" i="82"/>
  <c r="V253" i="82" s="1"/>
  <c r="R253" i="82"/>
  <c r="T253" i="82" s="1"/>
  <c r="S253" i="82" s="1"/>
  <c r="M253" i="82"/>
  <c r="H253" i="82"/>
  <c r="I253" i="82" s="1"/>
  <c r="R252" i="82"/>
  <c r="T252" i="82" s="1"/>
  <c r="S252" i="82" s="1"/>
  <c r="U252" i="82" s="1"/>
  <c r="W252" i="82" s="1"/>
  <c r="V252" i="82" s="1"/>
  <c r="M252" i="82"/>
  <c r="H252" i="82"/>
  <c r="W251" i="82"/>
  <c r="V251" i="82" s="1"/>
  <c r="R251" i="82"/>
  <c r="T251" i="82" s="1"/>
  <c r="S251" i="82" s="1"/>
  <c r="M251" i="82"/>
  <c r="H251" i="82"/>
  <c r="I251" i="82" s="1"/>
  <c r="R250" i="82"/>
  <c r="T250" i="82" s="1"/>
  <c r="S250" i="82" s="1"/>
  <c r="U250" i="82" s="1"/>
  <c r="W250" i="82" s="1"/>
  <c r="V250" i="82" s="1"/>
  <c r="H250" i="82"/>
  <c r="W249" i="82"/>
  <c r="V249" i="82" s="1"/>
  <c r="R249" i="82"/>
  <c r="T249" i="82" s="1"/>
  <c r="S249" i="82" s="1"/>
  <c r="H249" i="82"/>
  <c r="Q249" i="82" s="1"/>
  <c r="R248" i="82"/>
  <c r="T248" i="82" s="1"/>
  <c r="S248" i="82" s="1"/>
  <c r="U248" i="82" s="1"/>
  <c r="W248" i="82" s="1"/>
  <c r="V248" i="82" s="1"/>
  <c r="M248" i="82"/>
  <c r="H248" i="82"/>
  <c r="R247" i="82"/>
  <c r="T247" i="82" s="1"/>
  <c r="S247" i="82" s="1"/>
  <c r="U247" i="82" s="1"/>
  <c r="W247" i="82" s="1"/>
  <c r="V247" i="82" s="1"/>
  <c r="H247" i="82"/>
  <c r="Q247" i="82" s="1"/>
  <c r="R246" i="82"/>
  <c r="T246" i="82" s="1"/>
  <c r="S246" i="82" s="1"/>
  <c r="U246" i="82" s="1"/>
  <c r="W246" i="82" s="1"/>
  <c r="V246" i="82" s="1"/>
  <c r="M246" i="82"/>
  <c r="H246" i="82"/>
  <c r="R245" i="82"/>
  <c r="T245" i="82" s="1"/>
  <c r="S245" i="82" s="1"/>
  <c r="U245" i="82" s="1"/>
  <c r="W245" i="82" s="1"/>
  <c r="V245" i="82" s="1"/>
  <c r="M245" i="82"/>
  <c r="H245" i="82"/>
  <c r="W244" i="82"/>
  <c r="V244" i="82"/>
  <c r="R244" i="82"/>
  <c r="T244" i="82" s="1"/>
  <c r="S244" i="82" s="1"/>
  <c r="M244" i="82"/>
  <c r="H244" i="82"/>
  <c r="I244" i="82" s="1"/>
  <c r="R243" i="82"/>
  <c r="T243" i="82" s="1"/>
  <c r="S243" i="82" s="1"/>
  <c r="U243" i="82" s="1"/>
  <c r="W243" i="82" s="1"/>
  <c r="V243" i="82" s="1"/>
  <c r="M243" i="82"/>
  <c r="H243" i="82"/>
  <c r="R242" i="82"/>
  <c r="T242" i="82" s="1"/>
  <c r="S242" i="82" s="1"/>
  <c r="U242" i="82" s="1"/>
  <c r="W242" i="82" s="1"/>
  <c r="V242" i="82" s="1"/>
  <c r="M242" i="82"/>
  <c r="H242" i="82"/>
  <c r="R241" i="82"/>
  <c r="T241" i="82" s="1"/>
  <c r="S241" i="82" s="1"/>
  <c r="U241" i="82" s="1"/>
  <c r="W241" i="82" s="1"/>
  <c r="V241" i="82" s="1"/>
  <c r="M241" i="82"/>
  <c r="H241" i="82"/>
  <c r="I241" i="82" s="1"/>
  <c r="R240" i="82"/>
  <c r="T240" i="82" s="1"/>
  <c r="S240" i="82" s="1"/>
  <c r="U240" i="82" s="1"/>
  <c r="W240" i="82" s="1"/>
  <c r="V240" i="82" s="1"/>
  <c r="H240" i="82"/>
  <c r="W239" i="82"/>
  <c r="V239" i="82" s="1"/>
  <c r="R239" i="82"/>
  <c r="T239" i="82" s="1"/>
  <c r="S239" i="82" s="1"/>
  <c r="M239" i="82"/>
  <c r="H239" i="82"/>
  <c r="I239" i="82" s="1"/>
  <c r="W238" i="82"/>
  <c r="V238" i="82" s="1"/>
  <c r="R238" i="82"/>
  <c r="T238" i="82" s="1"/>
  <c r="S238" i="82" s="1"/>
  <c r="M238" i="82"/>
  <c r="H238" i="82"/>
  <c r="I238" i="82" s="1"/>
  <c r="W237" i="82"/>
  <c r="V237" i="82" s="1"/>
  <c r="R237" i="82"/>
  <c r="T237" i="82" s="1"/>
  <c r="S237" i="82" s="1"/>
  <c r="M237" i="82"/>
  <c r="H237" i="82"/>
  <c r="I237" i="82" s="1"/>
  <c r="R236" i="82"/>
  <c r="T236" i="82" s="1"/>
  <c r="S236" i="82" s="1"/>
  <c r="U236" i="82" s="1"/>
  <c r="W236" i="82" s="1"/>
  <c r="V236" i="82" s="1"/>
  <c r="M236" i="82"/>
  <c r="H236" i="82"/>
  <c r="I236" i="82" s="1"/>
  <c r="W235" i="82"/>
  <c r="V235" i="82" s="1"/>
  <c r="R235" i="82"/>
  <c r="T235" i="82" s="1"/>
  <c r="S235" i="82" s="1"/>
  <c r="H235" i="82"/>
  <c r="W234" i="82"/>
  <c r="V234" i="82" s="1"/>
  <c r="R234" i="82"/>
  <c r="T234" i="82" s="1"/>
  <c r="S234" i="82" s="1"/>
  <c r="H234" i="82"/>
  <c r="R233" i="82"/>
  <c r="T233" i="82" s="1"/>
  <c r="S233" i="82" s="1"/>
  <c r="U233" i="82" s="1"/>
  <c r="W233" i="82" s="1"/>
  <c r="V233" i="82" s="1"/>
  <c r="M233" i="82"/>
  <c r="H233" i="82"/>
  <c r="I233" i="82" s="1"/>
  <c r="R232" i="82"/>
  <c r="T232" i="82" s="1"/>
  <c r="S232" i="82" s="1"/>
  <c r="U232" i="82" s="1"/>
  <c r="W232" i="82" s="1"/>
  <c r="V232" i="82" s="1"/>
  <c r="M232" i="82"/>
  <c r="H232" i="82"/>
  <c r="W231" i="82"/>
  <c r="V231" i="82" s="1"/>
  <c r="R231" i="82"/>
  <c r="T231" i="82" s="1"/>
  <c r="S231" i="82" s="1"/>
  <c r="H231" i="82"/>
  <c r="W230" i="82"/>
  <c r="V230" i="82" s="1"/>
  <c r="R230" i="82"/>
  <c r="T230" i="82" s="1"/>
  <c r="S230" i="82" s="1"/>
  <c r="M230" i="82"/>
  <c r="H230" i="82"/>
  <c r="I230" i="82" s="1"/>
  <c r="W229" i="82"/>
  <c r="V229" i="82" s="1"/>
  <c r="R229" i="82"/>
  <c r="T229" i="82" s="1"/>
  <c r="S229" i="82" s="1"/>
  <c r="H229" i="82"/>
  <c r="Q229" i="82" s="1"/>
  <c r="W228" i="82"/>
  <c r="V228" i="82" s="1"/>
  <c r="R228" i="82"/>
  <c r="T228" i="82" s="1"/>
  <c r="S228" i="82" s="1"/>
  <c r="M228" i="82"/>
  <c r="H228" i="82"/>
  <c r="I228" i="82" s="1"/>
  <c r="R227" i="82"/>
  <c r="T227" i="82" s="1"/>
  <c r="S227" i="82" s="1"/>
  <c r="U227" i="82" s="1"/>
  <c r="W227" i="82" s="1"/>
  <c r="V227" i="82" s="1"/>
  <c r="M227" i="82"/>
  <c r="H227" i="82"/>
  <c r="I227" i="82" s="1"/>
  <c r="R226" i="82"/>
  <c r="T226" i="82" s="1"/>
  <c r="S226" i="82" s="1"/>
  <c r="U226" i="82" s="1"/>
  <c r="W226" i="82" s="1"/>
  <c r="V226" i="82" s="1"/>
  <c r="M226" i="82"/>
  <c r="H226" i="82"/>
  <c r="I226" i="82" s="1"/>
  <c r="W225" i="82"/>
  <c r="V225" i="82" s="1"/>
  <c r="R225" i="82"/>
  <c r="T225" i="82" s="1"/>
  <c r="S225" i="82" s="1"/>
  <c r="M225" i="82"/>
  <c r="H225" i="82"/>
  <c r="I225" i="82" s="1"/>
  <c r="U224" i="82"/>
  <c r="W224" i="82" s="1"/>
  <c r="V224" i="82" s="1"/>
  <c r="R224" i="82"/>
  <c r="T224" i="82" s="1"/>
  <c r="S224" i="82" s="1"/>
  <c r="M224" i="82"/>
  <c r="H224" i="82"/>
  <c r="R223" i="82"/>
  <c r="T223" i="82" s="1"/>
  <c r="S223" i="82" s="1"/>
  <c r="U223" i="82" s="1"/>
  <c r="W223" i="82" s="1"/>
  <c r="V223" i="82" s="1"/>
  <c r="M223" i="82"/>
  <c r="Q223" i="82" s="1"/>
  <c r="H223" i="82"/>
  <c r="I223" i="82" s="1"/>
  <c r="S222" i="82"/>
  <c r="U222" i="82" s="1"/>
  <c r="W222" i="82" s="1"/>
  <c r="V222" i="82" s="1"/>
  <c r="R222" i="82"/>
  <c r="T222" i="82" s="1"/>
  <c r="H222" i="82"/>
  <c r="Q222" i="82" s="1"/>
  <c r="W221" i="82"/>
  <c r="V221" i="82" s="1"/>
  <c r="R221" i="82"/>
  <c r="T221" i="82" s="1"/>
  <c r="S221" i="82" s="1"/>
  <c r="M221" i="82"/>
  <c r="Q221" i="82" s="1"/>
  <c r="H221" i="82"/>
  <c r="I221" i="82" s="1"/>
  <c r="W220" i="82"/>
  <c r="V220" i="82" s="1"/>
  <c r="R220" i="82"/>
  <c r="T220" i="82" s="1"/>
  <c r="S220" i="82" s="1"/>
  <c r="H220" i="82"/>
  <c r="T219" i="82"/>
  <c r="S219" i="82" s="1"/>
  <c r="U219" i="82" s="1"/>
  <c r="W219" i="82" s="1"/>
  <c r="V219" i="82" s="1"/>
  <c r="R219" i="82"/>
  <c r="H219" i="82"/>
  <c r="Q219" i="82" s="1"/>
  <c r="R218" i="82"/>
  <c r="T218" i="82" s="1"/>
  <c r="S218" i="82" s="1"/>
  <c r="U218" i="82" s="1"/>
  <c r="W218" i="82" s="1"/>
  <c r="V218" i="82" s="1"/>
  <c r="M218" i="82"/>
  <c r="H218" i="82"/>
  <c r="I218" i="82" s="1"/>
  <c r="R217" i="82"/>
  <c r="T217" i="82" s="1"/>
  <c r="S217" i="82" s="1"/>
  <c r="U217" i="82" s="1"/>
  <c r="W217" i="82" s="1"/>
  <c r="V217" i="82" s="1"/>
  <c r="M217" i="82"/>
  <c r="H217" i="82"/>
  <c r="R216" i="82"/>
  <c r="T216" i="82" s="1"/>
  <c r="S216" i="82" s="1"/>
  <c r="U216" i="82" s="1"/>
  <c r="W216" i="82" s="1"/>
  <c r="V216" i="82" s="1"/>
  <c r="M216" i="82"/>
  <c r="H216" i="82"/>
  <c r="I216" i="82" s="1"/>
  <c r="R215" i="82"/>
  <c r="T215" i="82" s="1"/>
  <c r="S215" i="82" s="1"/>
  <c r="U215" i="82" s="1"/>
  <c r="W215" i="82" s="1"/>
  <c r="V215" i="82" s="1"/>
  <c r="M215" i="82"/>
  <c r="H215" i="82"/>
  <c r="R214" i="82"/>
  <c r="T214" i="82" s="1"/>
  <c r="S214" i="82" s="1"/>
  <c r="U214" i="82" s="1"/>
  <c r="W214" i="82" s="1"/>
  <c r="V214" i="82" s="1"/>
  <c r="M214" i="82"/>
  <c r="H214" i="82"/>
  <c r="I214" i="82" s="1"/>
  <c r="R213" i="82"/>
  <c r="T213" i="82" s="1"/>
  <c r="S213" i="82" s="1"/>
  <c r="U213" i="82" s="1"/>
  <c r="W213" i="82" s="1"/>
  <c r="V213" i="82" s="1"/>
  <c r="M213" i="82"/>
  <c r="H213" i="82"/>
  <c r="R212" i="82"/>
  <c r="T212" i="82" s="1"/>
  <c r="S212" i="82" s="1"/>
  <c r="U212" i="82" s="1"/>
  <c r="W212" i="82" s="1"/>
  <c r="V212" i="82" s="1"/>
  <c r="M212" i="82"/>
  <c r="H212" i="82"/>
  <c r="I212" i="82" s="1"/>
  <c r="R211" i="82"/>
  <c r="T211" i="82" s="1"/>
  <c r="S211" i="82" s="1"/>
  <c r="U211" i="82" s="1"/>
  <c r="W211" i="82" s="1"/>
  <c r="V211" i="82" s="1"/>
  <c r="M211" i="82"/>
  <c r="H211" i="82"/>
  <c r="I211" i="82" s="1"/>
  <c r="T210" i="82"/>
  <c r="S210" i="82"/>
  <c r="U210" i="82" s="1"/>
  <c r="W210" i="82" s="1"/>
  <c r="V210" i="82" s="1"/>
  <c r="R210" i="82"/>
  <c r="M210" i="82"/>
  <c r="H210" i="82"/>
  <c r="R209" i="82"/>
  <c r="T209" i="82" s="1"/>
  <c r="S209" i="82" s="1"/>
  <c r="U209" i="82" s="1"/>
  <c r="W209" i="82" s="1"/>
  <c r="V209" i="82" s="1"/>
  <c r="M209" i="82"/>
  <c r="H209" i="82"/>
  <c r="I209" i="82" s="1"/>
  <c r="R208" i="82"/>
  <c r="T208" i="82" s="1"/>
  <c r="S208" i="82" s="1"/>
  <c r="U208" i="82" s="1"/>
  <c r="W208" i="82" s="1"/>
  <c r="V208" i="82" s="1"/>
  <c r="M208" i="82"/>
  <c r="H208" i="82"/>
  <c r="I208" i="82" s="1"/>
  <c r="R207" i="82"/>
  <c r="T207" i="82" s="1"/>
  <c r="S207" i="82" s="1"/>
  <c r="U207" i="82" s="1"/>
  <c r="W207" i="82" s="1"/>
  <c r="V207" i="82" s="1"/>
  <c r="M207" i="82"/>
  <c r="Q207" i="82" s="1"/>
  <c r="H207" i="82"/>
  <c r="I207" i="82" s="1"/>
  <c r="R206" i="82"/>
  <c r="T206" i="82" s="1"/>
  <c r="S206" i="82" s="1"/>
  <c r="U206" i="82" s="1"/>
  <c r="W206" i="82" s="1"/>
  <c r="V206" i="82" s="1"/>
  <c r="M206" i="82"/>
  <c r="H206" i="82"/>
  <c r="Q206" i="82" s="1"/>
  <c r="T205" i="82"/>
  <c r="S205" i="82" s="1"/>
  <c r="U205" i="82" s="1"/>
  <c r="W205" i="82" s="1"/>
  <c r="V205" i="82" s="1"/>
  <c r="R205" i="82"/>
  <c r="M205" i="82"/>
  <c r="H205" i="82"/>
  <c r="I205" i="82" s="1"/>
  <c r="R204" i="82"/>
  <c r="T204" i="82" s="1"/>
  <c r="S204" i="82" s="1"/>
  <c r="U204" i="82" s="1"/>
  <c r="W204" i="82" s="1"/>
  <c r="V204" i="82" s="1"/>
  <c r="M204" i="82"/>
  <c r="H204" i="82"/>
  <c r="I204" i="82" s="1"/>
  <c r="R203" i="82"/>
  <c r="T203" i="82" s="1"/>
  <c r="S203" i="82" s="1"/>
  <c r="U203" i="82" s="1"/>
  <c r="W203" i="82" s="1"/>
  <c r="V203" i="82" s="1"/>
  <c r="M203" i="82"/>
  <c r="H203" i="82"/>
  <c r="I203" i="82" s="1"/>
  <c r="R202" i="82"/>
  <c r="T202" i="82" s="1"/>
  <c r="S202" i="82" s="1"/>
  <c r="U202" i="82" s="1"/>
  <c r="W202" i="82" s="1"/>
  <c r="V202" i="82" s="1"/>
  <c r="M202" i="82"/>
  <c r="H202" i="82"/>
  <c r="R201" i="82"/>
  <c r="T201" i="82" s="1"/>
  <c r="S201" i="82" s="1"/>
  <c r="U201" i="82" s="1"/>
  <c r="W201" i="82" s="1"/>
  <c r="V201" i="82" s="1"/>
  <c r="M201" i="82"/>
  <c r="H201" i="82"/>
  <c r="I201" i="82" s="1"/>
  <c r="R200" i="82"/>
  <c r="T200" i="82" s="1"/>
  <c r="S200" i="82" s="1"/>
  <c r="U200" i="82" s="1"/>
  <c r="W200" i="82" s="1"/>
  <c r="V200" i="82" s="1"/>
  <c r="M200" i="82"/>
  <c r="H200" i="82"/>
  <c r="I200" i="82" s="1"/>
  <c r="R199" i="82"/>
  <c r="T199" i="82" s="1"/>
  <c r="S199" i="82" s="1"/>
  <c r="U199" i="82" s="1"/>
  <c r="W199" i="82" s="1"/>
  <c r="V199" i="82" s="1"/>
  <c r="M199" i="82"/>
  <c r="H199" i="82"/>
  <c r="I199" i="82" s="1"/>
  <c r="T198" i="82"/>
  <c r="S198" i="82" s="1"/>
  <c r="U198" i="82" s="1"/>
  <c r="W198" i="82" s="1"/>
  <c r="V198" i="82" s="1"/>
  <c r="R198" i="82"/>
  <c r="M198" i="82"/>
  <c r="H198" i="82"/>
  <c r="R197" i="82"/>
  <c r="T197" i="82" s="1"/>
  <c r="S197" i="82" s="1"/>
  <c r="U197" i="82" s="1"/>
  <c r="W197" i="82" s="1"/>
  <c r="V197" i="82" s="1"/>
  <c r="M197" i="82"/>
  <c r="H197" i="82"/>
  <c r="I197" i="82" s="1"/>
  <c r="R196" i="82"/>
  <c r="T196" i="82" s="1"/>
  <c r="S196" i="82" s="1"/>
  <c r="U196" i="82" s="1"/>
  <c r="W196" i="82" s="1"/>
  <c r="V196" i="82" s="1"/>
  <c r="M196" i="82"/>
  <c r="H196" i="82"/>
  <c r="I196" i="82" s="1"/>
  <c r="R195" i="82"/>
  <c r="T195" i="82" s="1"/>
  <c r="S195" i="82" s="1"/>
  <c r="U195" i="82" s="1"/>
  <c r="W195" i="82" s="1"/>
  <c r="V195" i="82" s="1"/>
  <c r="M195" i="82"/>
  <c r="H195" i="82"/>
  <c r="I195" i="82" s="1"/>
  <c r="R194" i="82"/>
  <c r="T194" i="82" s="1"/>
  <c r="S194" i="82" s="1"/>
  <c r="U194" i="82" s="1"/>
  <c r="W194" i="82" s="1"/>
  <c r="V194" i="82" s="1"/>
  <c r="M194" i="82"/>
  <c r="H194" i="82"/>
  <c r="I194" i="82" s="1"/>
  <c r="T193" i="82"/>
  <c r="S193" i="82" s="1"/>
  <c r="U193" i="82" s="1"/>
  <c r="W193" i="82" s="1"/>
  <c r="V193" i="82" s="1"/>
  <c r="R193" i="82"/>
  <c r="M193" i="82"/>
  <c r="H193" i="82"/>
  <c r="R192" i="82"/>
  <c r="T192" i="82" s="1"/>
  <c r="S192" i="82" s="1"/>
  <c r="U192" i="82" s="1"/>
  <c r="W192" i="82" s="1"/>
  <c r="V192" i="82" s="1"/>
  <c r="M192" i="82"/>
  <c r="H192" i="82"/>
  <c r="I192" i="82" s="1"/>
  <c r="H191" i="82"/>
  <c r="Q191" i="82" s="1"/>
  <c r="F191" i="82"/>
  <c r="G191" i="82" s="1"/>
  <c r="D191" i="82"/>
  <c r="R190" i="82"/>
  <c r="T190" i="82" s="1"/>
  <c r="S190" i="82" s="1"/>
  <c r="U190" i="82" s="1"/>
  <c r="W190" i="82" s="1"/>
  <c r="V190" i="82" s="1"/>
  <c r="M190" i="82"/>
  <c r="H190" i="82"/>
  <c r="I190" i="82" s="1"/>
  <c r="R189" i="82"/>
  <c r="T189" i="82" s="1"/>
  <c r="S189" i="82" s="1"/>
  <c r="U189" i="82" s="1"/>
  <c r="W189" i="82" s="1"/>
  <c r="V189" i="82" s="1"/>
  <c r="H189" i="82"/>
  <c r="Q189" i="82" s="1"/>
  <c r="V188" i="82"/>
  <c r="R188" i="82"/>
  <c r="T188" i="82" s="1"/>
  <c r="S188" i="82" s="1"/>
  <c r="U188" i="82" s="1"/>
  <c r="W188" i="82" s="1"/>
  <c r="H188" i="82"/>
  <c r="I188" i="82" s="1"/>
  <c r="W187" i="82"/>
  <c r="V187" i="82" s="1"/>
  <c r="R187" i="82"/>
  <c r="T187" i="82" s="1"/>
  <c r="S187" i="82" s="1"/>
  <c r="M187" i="82"/>
  <c r="H187" i="82"/>
  <c r="I187" i="82" s="1"/>
  <c r="T186" i="82"/>
  <c r="S186" i="82" s="1"/>
  <c r="U186" i="82" s="1"/>
  <c r="W186" i="82" s="1"/>
  <c r="V186" i="82" s="1"/>
  <c r="R186" i="82"/>
  <c r="M186" i="82"/>
  <c r="H186" i="82"/>
  <c r="R185" i="82"/>
  <c r="T185" i="82" s="1"/>
  <c r="S185" i="82" s="1"/>
  <c r="U185" i="82" s="1"/>
  <c r="W185" i="82" s="1"/>
  <c r="V185" i="82" s="1"/>
  <c r="M185" i="82"/>
  <c r="H185" i="82"/>
  <c r="I185" i="82" s="1"/>
  <c r="R184" i="82"/>
  <c r="T184" i="82" s="1"/>
  <c r="S184" i="82" s="1"/>
  <c r="U184" i="82" s="1"/>
  <c r="W184" i="82" s="1"/>
  <c r="V184" i="82" s="1"/>
  <c r="M184" i="82"/>
  <c r="H184" i="82"/>
  <c r="R183" i="82"/>
  <c r="T183" i="82" s="1"/>
  <c r="S183" i="82" s="1"/>
  <c r="U183" i="82" s="1"/>
  <c r="W183" i="82" s="1"/>
  <c r="V183" i="82" s="1"/>
  <c r="M183" i="82"/>
  <c r="H183" i="82"/>
  <c r="I183" i="82" s="1"/>
  <c r="R182" i="82"/>
  <c r="T182" i="82" s="1"/>
  <c r="S182" i="82" s="1"/>
  <c r="U182" i="82" s="1"/>
  <c r="W182" i="82" s="1"/>
  <c r="V182" i="82" s="1"/>
  <c r="M182" i="82"/>
  <c r="H182" i="82"/>
  <c r="R181" i="82"/>
  <c r="T181" i="82" s="1"/>
  <c r="S181" i="82" s="1"/>
  <c r="U181" i="82" s="1"/>
  <c r="W181" i="82" s="1"/>
  <c r="V181" i="82" s="1"/>
  <c r="M181" i="82"/>
  <c r="H181" i="82"/>
  <c r="R180" i="82"/>
  <c r="T180" i="82" s="1"/>
  <c r="S180" i="82" s="1"/>
  <c r="U180" i="82" s="1"/>
  <c r="W180" i="82" s="1"/>
  <c r="V180" i="82" s="1"/>
  <c r="M180" i="82"/>
  <c r="H180" i="82"/>
  <c r="W179" i="82"/>
  <c r="V179" i="82" s="1"/>
  <c r="R179" i="82"/>
  <c r="T179" i="82" s="1"/>
  <c r="S179" i="82" s="1"/>
  <c r="M179" i="82"/>
  <c r="H179" i="82"/>
  <c r="I179" i="82" s="1"/>
  <c r="R178" i="82"/>
  <c r="T178" i="82" s="1"/>
  <c r="S178" i="82" s="1"/>
  <c r="U178" i="82" s="1"/>
  <c r="W178" i="82" s="1"/>
  <c r="V178" i="82" s="1"/>
  <c r="M178" i="82"/>
  <c r="H178" i="82"/>
  <c r="R177" i="82"/>
  <c r="T177" i="82" s="1"/>
  <c r="S177" i="82" s="1"/>
  <c r="U177" i="82" s="1"/>
  <c r="W177" i="82" s="1"/>
  <c r="V177" i="82" s="1"/>
  <c r="M177" i="82"/>
  <c r="H177" i="82"/>
  <c r="I177" i="82" s="1"/>
  <c r="T176" i="82"/>
  <c r="S176" i="82" s="1"/>
  <c r="U176" i="82" s="1"/>
  <c r="W176" i="82" s="1"/>
  <c r="V176" i="82" s="1"/>
  <c r="R176" i="82"/>
  <c r="M176" i="82"/>
  <c r="H176" i="82"/>
  <c r="W175" i="82"/>
  <c r="V175" i="82" s="1"/>
  <c r="R175" i="82"/>
  <c r="T175" i="82" s="1"/>
  <c r="S175" i="82" s="1"/>
  <c r="M175" i="82"/>
  <c r="H175" i="82"/>
  <c r="I175" i="82" s="1"/>
  <c r="R174" i="82"/>
  <c r="T174" i="82" s="1"/>
  <c r="S174" i="82" s="1"/>
  <c r="U174" i="82" s="1"/>
  <c r="W174" i="82" s="1"/>
  <c r="V174" i="82" s="1"/>
  <c r="M174" i="82"/>
  <c r="Q174" i="82" s="1"/>
  <c r="H174" i="82"/>
  <c r="I174" i="82" s="1"/>
  <c r="R173" i="82"/>
  <c r="T173" i="82" s="1"/>
  <c r="S173" i="82" s="1"/>
  <c r="U173" i="82" s="1"/>
  <c r="W173" i="82" s="1"/>
  <c r="V173" i="82" s="1"/>
  <c r="M173" i="82"/>
  <c r="H173" i="82"/>
  <c r="Q173" i="82" s="1"/>
  <c r="R172" i="82"/>
  <c r="T172" i="82" s="1"/>
  <c r="S172" i="82" s="1"/>
  <c r="U172" i="82" s="1"/>
  <c r="W172" i="82" s="1"/>
  <c r="V172" i="82" s="1"/>
  <c r="M172" i="82"/>
  <c r="H172" i="82"/>
  <c r="I172" i="82" s="1"/>
  <c r="R171" i="82"/>
  <c r="T171" i="82" s="1"/>
  <c r="S171" i="82" s="1"/>
  <c r="U171" i="82" s="1"/>
  <c r="W171" i="82" s="1"/>
  <c r="V171" i="82" s="1"/>
  <c r="M171" i="82"/>
  <c r="Q171" i="82" s="1"/>
  <c r="I171" i="82"/>
  <c r="H171" i="82"/>
  <c r="R170" i="82"/>
  <c r="T170" i="82" s="1"/>
  <c r="S170" i="82" s="1"/>
  <c r="U170" i="82" s="1"/>
  <c r="W170" i="82" s="1"/>
  <c r="V170" i="82" s="1"/>
  <c r="M170" i="82"/>
  <c r="H170" i="82"/>
  <c r="I170" i="82" s="1"/>
  <c r="R169" i="82"/>
  <c r="T169" i="82" s="1"/>
  <c r="S169" i="82" s="1"/>
  <c r="U169" i="82" s="1"/>
  <c r="W169" i="82" s="1"/>
  <c r="V169" i="82" s="1"/>
  <c r="M169" i="82"/>
  <c r="Q169" i="82" s="1"/>
  <c r="I169" i="82"/>
  <c r="H169" i="82"/>
  <c r="R168" i="82"/>
  <c r="T168" i="82" s="1"/>
  <c r="S168" i="82" s="1"/>
  <c r="U168" i="82" s="1"/>
  <c r="W168" i="82" s="1"/>
  <c r="V168" i="82" s="1"/>
  <c r="M168" i="82"/>
  <c r="H168" i="82"/>
  <c r="I168" i="82" s="1"/>
  <c r="R167" i="82"/>
  <c r="T167" i="82" s="1"/>
  <c r="S167" i="82" s="1"/>
  <c r="U167" i="82" s="1"/>
  <c r="W167" i="82" s="1"/>
  <c r="V167" i="82" s="1"/>
  <c r="M167" i="82"/>
  <c r="H167" i="82"/>
  <c r="I167" i="82" s="1"/>
  <c r="R166" i="82"/>
  <c r="T166" i="82" s="1"/>
  <c r="S166" i="82" s="1"/>
  <c r="U166" i="82" s="1"/>
  <c r="W166" i="82" s="1"/>
  <c r="V166" i="82" s="1"/>
  <c r="M166" i="82"/>
  <c r="H166" i="82"/>
  <c r="I166" i="82" s="1"/>
  <c r="R165" i="82"/>
  <c r="T165" i="82" s="1"/>
  <c r="S165" i="82" s="1"/>
  <c r="U165" i="82" s="1"/>
  <c r="W165" i="82" s="1"/>
  <c r="V165" i="82" s="1"/>
  <c r="M165" i="82"/>
  <c r="H165" i="82"/>
  <c r="I165" i="82" s="1"/>
  <c r="R164" i="82"/>
  <c r="T164" i="82" s="1"/>
  <c r="S164" i="82" s="1"/>
  <c r="U164" i="82" s="1"/>
  <c r="W164" i="82" s="1"/>
  <c r="V164" i="82" s="1"/>
  <c r="M164" i="82"/>
  <c r="H164" i="82"/>
  <c r="I164" i="82" s="1"/>
  <c r="R163" i="82"/>
  <c r="T163" i="82" s="1"/>
  <c r="S163" i="82" s="1"/>
  <c r="U163" i="82" s="1"/>
  <c r="W163" i="82" s="1"/>
  <c r="V163" i="82" s="1"/>
  <c r="M163" i="82"/>
  <c r="Q163" i="82" s="1"/>
  <c r="H163" i="82"/>
  <c r="I163" i="82" s="1"/>
  <c r="R162" i="82"/>
  <c r="T162" i="82" s="1"/>
  <c r="S162" i="82" s="1"/>
  <c r="U162" i="82" s="1"/>
  <c r="W162" i="82" s="1"/>
  <c r="V162" i="82" s="1"/>
  <c r="M162" i="82"/>
  <c r="H162" i="82"/>
  <c r="I162" i="82" s="1"/>
  <c r="R161" i="82"/>
  <c r="T161" i="82" s="1"/>
  <c r="S161" i="82" s="1"/>
  <c r="U161" i="82" s="1"/>
  <c r="W161" i="82" s="1"/>
  <c r="V161" i="82" s="1"/>
  <c r="M161" i="82"/>
  <c r="H161" i="82"/>
  <c r="I161" i="82" s="1"/>
  <c r="R160" i="82"/>
  <c r="T160" i="82" s="1"/>
  <c r="S160" i="82" s="1"/>
  <c r="U160" i="82" s="1"/>
  <c r="W160" i="82" s="1"/>
  <c r="V160" i="82" s="1"/>
  <c r="M160" i="82"/>
  <c r="H160" i="82"/>
  <c r="I160" i="82" s="1"/>
  <c r="R159" i="82"/>
  <c r="T159" i="82" s="1"/>
  <c r="S159" i="82" s="1"/>
  <c r="U159" i="82" s="1"/>
  <c r="W159" i="82" s="1"/>
  <c r="V159" i="82" s="1"/>
  <c r="M159" i="82"/>
  <c r="Q159" i="82" s="1"/>
  <c r="H159" i="82"/>
  <c r="I159" i="82" s="1"/>
  <c r="T158" i="82"/>
  <c r="S158" i="82"/>
  <c r="U158" i="82" s="1"/>
  <c r="W158" i="82" s="1"/>
  <c r="V158" i="82" s="1"/>
  <c r="R158" i="82"/>
  <c r="M158" i="82"/>
  <c r="H158" i="82"/>
  <c r="I158" i="82" s="1"/>
  <c r="R157" i="82"/>
  <c r="T157" i="82" s="1"/>
  <c r="S157" i="82" s="1"/>
  <c r="U157" i="82" s="1"/>
  <c r="W157" i="82" s="1"/>
  <c r="V157" i="82" s="1"/>
  <c r="M157" i="82"/>
  <c r="H157" i="82"/>
  <c r="I157" i="82" s="1"/>
  <c r="R156" i="82"/>
  <c r="T156" i="82" s="1"/>
  <c r="S156" i="82" s="1"/>
  <c r="U156" i="82" s="1"/>
  <c r="W156" i="82" s="1"/>
  <c r="V156" i="82" s="1"/>
  <c r="M156" i="82"/>
  <c r="H156" i="82"/>
  <c r="I156" i="82" s="1"/>
  <c r="R155" i="82"/>
  <c r="T155" i="82" s="1"/>
  <c r="S155" i="82" s="1"/>
  <c r="U155" i="82" s="1"/>
  <c r="W155" i="82" s="1"/>
  <c r="V155" i="82" s="1"/>
  <c r="M155" i="82"/>
  <c r="H155" i="82"/>
  <c r="R154" i="82"/>
  <c r="T154" i="82" s="1"/>
  <c r="S154" i="82" s="1"/>
  <c r="U154" i="82" s="1"/>
  <c r="W154" i="82" s="1"/>
  <c r="V154" i="82" s="1"/>
  <c r="M154" i="82"/>
  <c r="H154" i="82"/>
  <c r="I154" i="82" s="1"/>
  <c r="R153" i="82"/>
  <c r="T153" i="82" s="1"/>
  <c r="S153" i="82" s="1"/>
  <c r="U153" i="82" s="1"/>
  <c r="W153" i="82" s="1"/>
  <c r="V153" i="82" s="1"/>
  <c r="M153" i="82"/>
  <c r="H153" i="82"/>
  <c r="Q153" i="82" s="1"/>
  <c r="W152" i="82"/>
  <c r="V152" i="82" s="1"/>
  <c r="R152" i="82"/>
  <c r="T152" i="82" s="1"/>
  <c r="S152" i="82" s="1"/>
  <c r="M152" i="82"/>
  <c r="Q152" i="82" s="1"/>
  <c r="I152" i="82"/>
  <c r="H152" i="82"/>
  <c r="R151" i="82"/>
  <c r="T151" i="82" s="1"/>
  <c r="S151" i="82" s="1"/>
  <c r="U151" i="82" s="1"/>
  <c r="W151" i="82" s="1"/>
  <c r="V151" i="82" s="1"/>
  <c r="M151" i="82"/>
  <c r="Q151" i="82" s="1"/>
  <c r="H151" i="82"/>
  <c r="I151" i="82" s="1"/>
  <c r="R150" i="82"/>
  <c r="T150" i="82" s="1"/>
  <c r="S150" i="82" s="1"/>
  <c r="U150" i="82" s="1"/>
  <c r="W150" i="82" s="1"/>
  <c r="V150" i="82" s="1"/>
  <c r="M150" i="82"/>
  <c r="I150" i="82"/>
  <c r="H150" i="82"/>
  <c r="R149" i="82"/>
  <c r="T149" i="82" s="1"/>
  <c r="S149" i="82" s="1"/>
  <c r="U149" i="82" s="1"/>
  <c r="W149" i="82" s="1"/>
  <c r="V149" i="82" s="1"/>
  <c r="M149" i="82"/>
  <c r="H149" i="82"/>
  <c r="I149" i="82" s="1"/>
  <c r="R148" i="82"/>
  <c r="T148" i="82" s="1"/>
  <c r="S148" i="82" s="1"/>
  <c r="U148" i="82" s="1"/>
  <c r="W148" i="82" s="1"/>
  <c r="V148" i="82" s="1"/>
  <c r="M148" i="82"/>
  <c r="Q148" i="82" s="1"/>
  <c r="H148" i="82"/>
  <c r="I148" i="82" s="1"/>
  <c r="R147" i="82"/>
  <c r="T147" i="82" s="1"/>
  <c r="S147" i="82" s="1"/>
  <c r="U147" i="82" s="1"/>
  <c r="W147" i="82" s="1"/>
  <c r="V147" i="82" s="1"/>
  <c r="M147" i="82"/>
  <c r="Q147" i="82" s="1"/>
  <c r="H147" i="82"/>
  <c r="I147" i="82" s="1"/>
  <c r="R146" i="82"/>
  <c r="T146" i="82" s="1"/>
  <c r="S146" i="82" s="1"/>
  <c r="U146" i="82" s="1"/>
  <c r="W146" i="82" s="1"/>
  <c r="V146" i="82" s="1"/>
  <c r="M146" i="82"/>
  <c r="Q146" i="82" s="1"/>
  <c r="I146" i="82"/>
  <c r="H146" i="82"/>
  <c r="R145" i="82"/>
  <c r="T145" i="82" s="1"/>
  <c r="S145" i="82" s="1"/>
  <c r="U145" i="82" s="1"/>
  <c r="W145" i="82" s="1"/>
  <c r="V145" i="82" s="1"/>
  <c r="M145" i="82"/>
  <c r="H145" i="82"/>
  <c r="I145" i="82" s="1"/>
  <c r="R144" i="82"/>
  <c r="T144" i="82" s="1"/>
  <c r="S144" i="82" s="1"/>
  <c r="U144" i="82" s="1"/>
  <c r="W144" i="82" s="1"/>
  <c r="V144" i="82" s="1"/>
  <c r="M144" i="82"/>
  <c r="H144" i="82"/>
  <c r="I144" i="82" s="1"/>
  <c r="R143" i="82"/>
  <c r="T143" i="82" s="1"/>
  <c r="S143" i="82" s="1"/>
  <c r="U143" i="82" s="1"/>
  <c r="W143" i="82" s="1"/>
  <c r="V143" i="82" s="1"/>
  <c r="M143" i="82"/>
  <c r="H143" i="82"/>
  <c r="I143" i="82" s="1"/>
  <c r="R142" i="82"/>
  <c r="T142" i="82" s="1"/>
  <c r="S142" i="82" s="1"/>
  <c r="U142" i="82" s="1"/>
  <c r="W142" i="82" s="1"/>
  <c r="V142" i="82" s="1"/>
  <c r="M142" i="82"/>
  <c r="Q142" i="82" s="1"/>
  <c r="H142" i="82"/>
  <c r="I142" i="82" s="1"/>
  <c r="R141" i="82"/>
  <c r="T141" i="82" s="1"/>
  <c r="S141" i="82" s="1"/>
  <c r="U141" i="82" s="1"/>
  <c r="W141" i="82" s="1"/>
  <c r="V141" i="82" s="1"/>
  <c r="M141" i="82"/>
  <c r="H141" i="82"/>
  <c r="I141" i="82" s="1"/>
  <c r="R140" i="82"/>
  <c r="T140" i="82" s="1"/>
  <c r="S140" i="82" s="1"/>
  <c r="U140" i="82" s="1"/>
  <c r="W140" i="82" s="1"/>
  <c r="V140" i="82" s="1"/>
  <c r="M140" i="82"/>
  <c r="H140" i="82"/>
  <c r="I140" i="82" s="1"/>
  <c r="R139" i="82"/>
  <c r="T139" i="82" s="1"/>
  <c r="S139" i="82" s="1"/>
  <c r="U139" i="82" s="1"/>
  <c r="W139" i="82" s="1"/>
  <c r="V139" i="82" s="1"/>
  <c r="M139" i="82"/>
  <c r="H139" i="82"/>
  <c r="Q139" i="82" s="1"/>
  <c r="R138" i="82"/>
  <c r="T138" i="82" s="1"/>
  <c r="S138" i="82" s="1"/>
  <c r="U138" i="82" s="1"/>
  <c r="W138" i="82" s="1"/>
  <c r="V138" i="82" s="1"/>
  <c r="M138" i="82"/>
  <c r="Q138" i="82" s="1"/>
  <c r="I138" i="82"/>
  <c r="W137" i="82"/>
  <c r="V137" i="82" s="1"/>
  <c r="R137" i="82"/>
  <c r="T137" i="82" s="1"/>
  <c r="S137" i="82" s="1"/>
  <c r="M137" i="82"/>
  <c r="H137" i="82"/>
  <c r="R136" i="82"/>
  <c r="T136" i="82" s="1"/>
  <c r="S136" i="82" s="1"/>
  <c r="U136" i="82" s="1"/>
  <c r="W136" i="82" s="1"/>
  <c r="V136" i="82" s="1"/>
  <c r="M136" i="82"/>
  <c r="H136" i="82"/>
  <c r="I136" i="82" s="1"/>
  <c r="R135" i="82"/>
  <c r="T135" i="82" s="1"/>
  <c r="S135" i="82" s="1"/>
  <c r="U135" i="82" s="1"/>
  <c r="W135" i="82" s="1"/>
  <c r="V135" i="82" s="1"/>
  <c r="M135" i="82"/>
  <c r="H135" i="82"/>
  <c r="I135" i="82" s="1"/>
  <c r="R134" i="82"/>
  <c r="T134" i="82" s="1"/>
  <c r="S134" i="82" s="1"/>
  <c r="U134" i="82" s="1"/>
  <c r="W134" i="82" s="1"/>
  <c r="V134" i="82" s="1"/>
  <c r="M134" i="82"/>
  <c r="H134" i="82"/>
  <c r="I134" i="82" s="1"/>
  <c r="R133" i="82"/>
  <c r="T133" i="82" s="1"/>
  <c r="S133" i="82" s="1"/>
  <c r="U133" i="82" s="1"/>
  <c r="W133" i="82" s="1"/>
  <c r="V133" i="82" s="1"/>
  <c r="M133" i="82"/>
  <c r="Q133" i="82" s="1"/>
  <c r="H133" i="82"/>
  <c r="I133" i="82" s="1"/>
  <c r="R132" i="82"/>
  <c r="T132" i="82" s="1"/>
  <c r="S132" i="82" s="1"/>
  <c r="U132" i="82" s="1"/>
  <c r="W132" i="82" s="1"/>
  <c r="V132" i="82" s="1"/>
  <c r="M132" i="82"/>
  <c r="H132" i="82"/>
  <c r="I132" i="82" s="1"/>
  <c r="R131" i="82"/>
  <c r="T131" i="82" s="1"/>
  <c r="S131" i="82" s="1"/>
  <c r="U131" i="82" s="1"/>
  <c r="W131" i="82" s="1"/>
  <c r="V131" i="82" s="1"/>
  <c r="M131" i="82"/>
  <c r="H131" i="82"/>
  <c r="I131" i="82" s="1"/>
  <c r="R130" i="82"/>
  <c r="T130" i="82" s="1"/>
  <c r="S130" i="82" s="1"/>
  <c r="U130" i="82" s="1"/>
  <c r="W130" i="82" s="1"/>
  <c r="V130" i="82" s="1"/>
  <c r="M130" i="82"/>
  <c r="Q130" i="82" s="1"/>
  <c r="I130" i="82"/>
  <c r="H130" i="82"/>
  <c r="R129" i="82"/>
  <c r="T129" i="82" s="1"/>
  <c r="S129" i="82" s="1"/>
  <c r="U129" i="82" s="1"/>
  <c r="W129" i="82" s="1"/>
  <c r="V129" i="82" s="1"/>
  <c r="M129" i="82"/>
  <c r="H129" i="82"/>
  <c r="I129" i="82" s="1"/>
  <c r="R128" i="82"/>
  <c r="T128" i="82" s="1"/>
  <c r="S128" i="82" s="1"/>
  <c r="U128" i="82" s="1"/>
  <c r="W128" i="82" s="1"/>
  <c r="V128" i="82" s="1"/>
  <c r="M128" i="82"/>
  <c r="H128" i="82"/>
  <c r="I128" i="82" s="1"/>
  <c r="R127" i="82"/>
  <c r="T127" i="82" s="1"/>
  <c r="S127" i="82" s="1"/>
  <c r="U127" i="82" s="1"/>
  <c r="W127" i="82" s="1"/>
  <c r="V127" i="82" s="1"/>
  <c r="M127" i="82"/>
  <c r="H127" i="82"/>
  <c r="Q127" i="82" s="1"/>
  <c r="T126" i="82"/>
  <c r="S126" i="82" s="1"/>
  <c r="U126" i="82" s="1"/>
  <c r="W126" i="82" s="1"/>
  <c r="V126" i="82" s="1"/>
  <c r="R126" i="82"/>
  <c r="M126" i="82"/>
  <c r="H126" i="82"/>
  <c r="I126" i="82" s="1"/>
  <c r="R125" i="82"/>
  <c r="T125" i="82" s="1"/>
  <c r="S125" i="82" s="1"/>
  <c r="U125" i="82" s="1"/>
  <c r="W125" i="82" s="1"/>
  <c r="V125" i="82" s="1"/>
  <c r="M125" i="82"/>
  <c r="H125" i="82"/>
  <c r="I125" i="82" s="1"/>
  <c r="R124" i="82"/>
  <c r="T124" i="82" s="1"/>
  <c r="S124" i="82" s="1"/>
  <c r="U124" i="82" s="1"/>
  <c r="W124" i="82" s="1"/>
  <c r="V124" i="82" s="1"/>
  <c r="M124" i="82"/>
  <c r="H124" i="82"/>
  <c r="R123" i="82"/>
  <c r="T123" i="82" s="1"/>
  <c r="S123" i="82" s="1"/>
  <c r="U123" i="82" s="1"/>
  <c r="W123" i="82" s="1"/>
  <c r="V123" i="82" s="1"/>
  <c r="M123" i="82"/>
  <c r="H123" i="82"/>
  <c r="I123" i="82" s="1"/>
  <c r="R122" i="82"/>
  <c r="T122" i="82" s="1"/>
  <c r="S122" i="82" s="1"/>
  <c r="U122" i="82" s="1"/>
  <c r="W122" i="82" s="1"/>
  <c r="V122" i="82" s="1"/>
  <c r="M122" i="82"/>
  <c r="H122" i="82"/>
  <c r="I122" i="82" s="1"/>
  <c r="R121" i="82"/>
  <c r="T121" i="82" s="1"/>
  <c r="S121" i="82" s="1"/>
  <c r="U121" i="82" s="1"/>
  <c r="W121" i="82" s="1"/>
  <c r="V121" i="82" s="1"/>
  <c r="M121" i="82"/>
  <c r="H121" i="82"/>
  <c r="I121" i="82" s="1"/>
  <c r="R120" i="82"/>
  <c r="T120" i="82" s="1"/>
  <c r="S120" i="82" s="1"/>
  <c r="U120" i="82" s="1"/>
  <c r="W120" i="82" s="1"/>
  <c r="V120" i="82" s="1"/>
  <c r="M120" i="82"/>
  <c r="H120" i="82"/>
  <c r="I120" i="82" s="1"/>
  <c r="T119" i="82"/>
  <c r="S119" i="82"/>
  <c r="U119" i="82" s="1"/>
  <c r="W119" i="82" s="1"/>
  <c r="V119" i="82" s="1"/>
  <c r="R119" i="82"/>
  <c r="M119" i="82"/>
  <c r="H119" i="82"/>
  <c r="I119" i="82" s="1"/>
  <c r="R118" i="82"/>
  <c r="T118" i="82" s="1"/>
  <c r="S118" i="82" s="1"/>
  <c r="U118" i="82" s="1"/>
  <c r="W118" i="82" s="1"/>
  <c r="V118" i="82" s="1"/>
  <c r="M118" i="82"/>
  <c r="H118" i="82"/>
  <c r="R117" i="82"/>
  <c r="T117" i="82" s="1"/>
  <c r="S117" i="82" s="1"/>
  <c r="U117" i="82" s="1"/>
  <c r="W117" i="82" s="1"/>
  <c r="V117" i="82" s="1"/>
  <c r="M117" i="82"/>
  <c r="H117" i="82"/>
  <c r="I117" i="82" s="1"/>
  <c r="R116" i="82"/>
  <c r="T116" i="82" s="1"/>
  <c r="S116" i="82" s="1"/>
  <c r="U116" i="82" s="1"/>
  <c r="W116" i="82" s="1"/>
  <c r="V116" i="82" s="1"/>
  <c r="M116" i="82"/>
  <c r="H116" i="82"/>
  <c r="I116" i="82" s="1"/>
  <c r="R115" i="82"/>
  <c r="T115" i="82" s="1"/>
  <c r="S115" i="82" s="1"/>
  <c r="U115" i="82" s="1"/>
  <c r="W115" i="82" s="1"/>
  <c r="V115" i="82" s="1"/>
  <c r="M115" i="82"/>
  <c r="H115" i="82"/>
  <c r="I115" i="82" s="1"/>
  <c r="R114" i="82"/>
  <c r="T114" i="82" s="1"/>
  <c r="S114" i="82" s="1"/>
  <c r="U114" i="82" s="1"/>
  <c r="W114" i="82" s="1"/>
  <c r="V114" i="82" s="1"/>
  <c r="M114" i="82"/>
  <c r="Q114" i="82" s="1"/>
  <c r="H114" i="82"/>
  <c r="I114" i="82" s="1"/>
  <c r="R113" i="82"/>
  <c r="T113" i="82" s="1"/>
  <c r="S113" i="82" s="1"/>
  <c r="U113" i="82" s="1"/>
  <c r="W113" i="82" s="1"/>
  <c r="V113" i="82" s="1"/>
  <c r="M113" i="82"/>
  <c r="H113" i="82"/>
  <c r="I113" i="82" s="1"/>
  <c r="R112" i="82"/>
  <c r="T112" i="82" s="1"/>
  <c r="S112" i="82" s="1"/>
  <c r="U112" i="82" s="1"/>
  <c r="W112" i="82" s="1"/>
  <c r="V112" i="82" s="1"/>
  <c r="M112" i="82"/>
  <c r="H112" i="82"/>
  <c r="I112" i="82" s="1"/>
  <c r="R111" i="82"/>
  <c r="T111" i="82" s="1"/>
  <c r="S111" i="82" s="1"/>
  <c r="U111" i="82" s="1"/>
  <c r="W111" i="82" s="1"/>
  <c r="V111" i="82" s="1"/>
  <c r="M111" i="82"/>
  <c r="H111" i="82"/>
  <c r="R110" i="82"/>
  <c r="T110" i="82" s="1"/>
  <c r="S110" i="82" s="1"/>
  <c r="U110" i="82" s="1"/>
  <c r="W110" i="82" s="1"/>
  <c r="V110" i="82" s="1"/>
  <c r="M110" i="82"/>
  <c r="H110" i="82"/>
  <c r="I110" i="82" s="1"/>
  <c r="U109" i="82"/>
  <c r="W109" i="82" s="1"/>
  <c r="V109" i="82" s="1"/>
  <c r="R109" i="82"/>
  <c r="T109" i="82" s="1"/>
  <c r="S109" i="82" s="1"/>
  <c r="M109" i="82"/>
  <c r="Q109" i="82" s="1"/>
  <c r="H109" i="82"/>
  <c r="I109" i="82" s="1"/>
  <c r="R108" i="82"/>
  <c r="T108" i="82" s="1"/>
  <c r="S108" i="82" s="1"/>
  <c r="U108" i="82" s="1"/>
  <c r="W108" i="82" s="1"/>
  <c r="V108" i="82" s="1"/>
  <c r="M108" i="82"/>
  <c r="H108" i="82"/>
  <c r="I108" i="82" s="1"/>
  <c r="R107" i="82"/>
  <c r="T107" i="82" s="1"/>
  <c r="S107" i="82" s="1"/>
  <c r="U107" i="82" s="1"/>
  <c r="W107" i="82" s="1"/>
  <c r="V107" i="82" s="1"/>
  <c r="M107" i="82"/>
  <c r="H107" i="82"/>
  <c r="R106" i="82"/>
  <c r="T106" i="82" s="1"/>
  <c r="S106" i="82" s="1"/>
  <c r="U106" i="82" s="1"/>
  <c r="W106" i="82" s="1"/>
  <c r="V106" i="82" s="1"/>
  <c r="M106" i="82"/>
  <c r="H106" i="82"/>
  <c r="I106" i="82" s="1"/>
  <c r="R105" i="82"/>
  <c r="T105" i="82" s="1"/>
  <c r="S105" i="82" s="1"/>
  <c r="U105" i="82" s="1"/>
  <c r="W105" i="82" s="1"/>
  <c r="V105" i="82" s="1"/>
  <c r="M105" i="82"/>
  <c r="H105" i="82"/>
  <c r="R104" i="82"/>
  <c r="T104" i="82" s="1"/>
  <c r="S104" i="82" s="1"/>
  <c r="U104" i="82" s="1"/>
  <c r="W104" i="82" s="1"/>
  <c r="V104" i="82" s="1"/>
  <c r="H104" i="82"/>
  <c r="Q104" i="82" s="1"/>
  <c r="R103" i="82"/>
  <c r="T103" i="82" s="1"/>
  <c r="S103" i="82" s="1"/>
  <c r="U103" i="82" s="1"/>
  <c r="W103" i="82" s="1"/>
  <c r="V103" i="82" s="1"/>
  <c r="M103" i="82"/>
  <c r="H103" i="82"/>
  <c r="I103" i="82" s="1"/>
  <c r="R102" i="82"/>
  <c r="T102" i="82" s="1"/>
  <c r="S102" i="82" s="1"/>
  <c r="U102" i="82" s="1"/>
  <c r="W102" i="82" s="1"/>
  <c r="V102" i="82" s="1"/>
  <c r="M102" i="82"/>
  <c r="H102" i="82"/>
  <c r="Q102" i="82" s="1"/>
  <c r="W101" i="82"/>
  <c r="V101" i="82" s="1"/>
  <c r="R101" i="82"/>
  <c r="T101" i="82" s="1"/>
  <c r="S101" i="82" s="1"/>
  <c r="H101" i="82"/>
  <c r="Q101" i="82" s="1"/>
  <c r="R100" i="82"/>
  <c r="T100" i="82" s="1"/>
  <c r="S100" i="82" s="1"/>
  <c r="U100" i="82" s="1"/>
  <c r="W100" i="82" s="1"/>
  <c r="V100" i="82" s="1"/>
  <c r="M100" i="82"/>
  <c r="H100" i="82"/>
  <c r="I100" i="82" s="1"/>
  <c r="W99" i="82"/>
  <c r="V99" i="82" s="1"/>
  <c r="R99" i="82"/>
  <c r="T99" i="82" s="1"/>
  <c r="S99" i="82" s="1"/>
  <c r="M99" i="82"/>
  <c r="H99" i="82"/>
  <c r="I99" i="82" s="1"/>
  <c r="R98" i="82"/>
  <c r="T98" i="82" s="1"/>
  <c r="S98" i="82" s="1"/>
  <c r="U98" i="82" s="1"/>
  <c r="W98" i="82" s="1"/>
  <c r="V98" i="82" s="1"/>
  <c r="M98" i="82"/>
  <c r="Q98" i="82" s="1"/>
  <c r="H98" i="82"/>
  <c r="I98" i="82" s="1"/>
  <c r="R97" i="82"/>
  <c r="T97" i="82" s="1"/>
  <c r="S97" i="82" s="1"/>
  <c r="U97" i="82" s="1"/>
  <c r="W97" i="82" s="1"/>
  <c r="V97" i="82" s="1"/>
  <c r="M97" i="82"/>
  <c r="Q97" i="82" s="1"/>
  <c r="H97" i="82"/>
  <c r="I97" i="82" s="1"/>
  <c r="R96" i="82"/>
  <c r="T96" i="82" s="1"/>
  <c r="S96" i="82" s="1"/>
  <c r="U96" i="82" s="1"/>
  <c r="W96" i="82" s="1"/>
  <c r="V96" i="82" s="1"/>
  <c r="M96" i="82"/>
  <c r="H96" i="82"/>
  <c r="I96" i="82" s="1"/>
  <c r="R95" i="82"/>
  <c r="T95" i="82" s="1"/>
  <c r="S95" i="82" s="1"/>
  <c r="U95" i="82" s="1"/>
  <c r="W95" i="82" s="1"/>
  <c r="V95" i="82" s="1"/>
  <c r="M95" i="82"/>
  <c r="Q95" i="82" s="1"/>
  <c r="H95" i="82"/>
  <c r="I95" i="82" s="1"/>
  <c r="R94" i="82"/>
  <c r="T94" i="82" s="1"/>
  <c r="S94" i="82" s="1"/>
  <c r="U94" i="82" s="1"/>
  <c r="W94" i="82" s="1"/>
  <c r="V94" i="82" s="1"/>
  <c r="M94" i="82"/>
  <c r="H94" i="82"/>
  <c r="I94" i="82" s="1"/>
  <c r="M93" i="82"/>
  <c r="H93" i="82"/>
  <c r="I93" i="82" s="1"/>
  <c r="F93" i="82"/>
  <c r="W93" i="82" s="1"/>
  <c r="R92" i="82"/>
  <c r="T92" i="82" s="1"/>
  <c r="S92" i="82" s="1"/>
  <c r="U92" i="82" s="1"/>
  <c r="W92" i="82" s="1"/>
  <c r="V92" i="82" s="1"/>
  <c r="M92" i="82"/>
  <c r="H92" i="82"/>
  <c r="I92" i="82" s="1"/>
  <c r="R91" i="82"/>
  <c r="T91" i="82" s="1"/>
  <c r="S91" i="82" s="1"/>
  <c r="U91" i="82" s="1"/>
  <c r="W91" i="82" s="1"/>
  <c r="V91" i="82" s="1"/>
  <c r="M91" i="82"/>
  <c r="H91" i="82"/>
  <c r="I91" i="82" s="1"/>
  <c r="R90" i="82"/>
  <c r="T90" i="82" s="1"/>
  <c r="S90" i="82" s="1"/>
  <c r="U90" i="82" s="1"/>
  <c r="W90" i="82" s="1"/>
  <c r="V90" i="82" s="1"/>
  <c r="M90" i="82"/>
  <c r="H90" i="82"/>
  <c r="I90" i="82" s="1"/>
  <c r="M89" i="82"/>
  <c r="H89" i="82"/>
  <c r="I89" i="82" s="1"/>
  <c r="G89" i="82"/>
  <c r="F89" i="82"/>
  <c r="D89" i="82"/>
  <c r="R88" i="82"/>
  <c r="T88" i="82" s="1"/>
  <c r="S88" i="82" s="1"/>
  <c r="U88" i="82" s="1"/>
  <c r="W88" i="82" s="1"/>
  <c r="V88" i="82" s="1"/>
  <c r="H88" i="82"/>
  <c r="I88" i="82" s="1"/>
  <c r="R87" i="82"/>
  <c r="T87" i="82" s="1"/>
  <c r="S87" i="82" s="1"/>
  <c r="U87" i="82" s="1"/>
  <c r="W87" i="82" s="1"/>
  <c r="V87" i="82" s="1"/>
  <c r="M87" i="82"/>
  <c r="H87" i="82"/>
  <c r="I87" i="82" s="1"/>
  <c r="R86" i="82"/>
  <c r="T86" i="82" s="1"/>
  <c r="S86" i="82" s="1"/>
  <c r="U86" i="82" s="1"/>
  <c r="W86" i="82" s="1"/>
  <c r="V86" i="82" s="1"/>
  <c r="M86" i="82"/>
  <c r="H86" i="82"/>
  <c r="I86" i="82" s="1"/>
  <c r="R85" i="82"/>
  <c r="T85" i="82" s="1"/>
  <c r="S85" i="82" s="1"/>
  <c r="U85" i="82" s="1"/>
  <c r="W85" i="82" s="1"/>
  <c r="V85" i="82" s="1"/>
  <c r="M85" i="82"/>
  <c r="H85" i="82"/>
  <c r="I85" i="82" s="1"/>
  <c r="R84" i="82"/>
  <c r="T84" i="82" s="1"/>
  <c r="S84" i="82" s="1"/>
  <c r="U84" i="82" s="1"/>
  <c r="W84" i="82" s="1"/>
  <c r="V84" i="82" s="1"/>
  <c r="M84" i="82"/>
  <c r="H84" i="82"/>
  <c r="I84" i="82" s="1"/>
  <c r="R83" i="82"/>
  <c r="T83" i="82" s="1"/>
  <c r="S83" i="82" s="1"/>
  <c r="U83" i="82" s="1"/>
  <c r="W83" i="82" s="1"/>
  <c r="V83" i="82" s="1"/>
  <c r="M83" i="82"/>
  <c r="H83" i="82"/>
  <c r="I83" i="82" s="1"/>
  <c r="R82" i="82"/>
  <c r="T82" i="82" s="1"/>
  <c r="S82" i="82" s="1"/>
  <c r="U82" i="82" s="1"/>
  <c r="W82" i="82" s="1"/>
  <c r="V82" i="82" s="1"/>
  <c r="H82" i="82"/>
  <c r="R81" i="82"/>
  <c r="T81" i="82" s="1"/>
  <c r="S81" i="82" s="1"/>
  <c r="U81" i="82" s="1"/>
  <c r="W81" i="82" s="1"/>
  <c r="V81" i="82" s="1"/>
  <c r="M81" i="82"/>
  <c r="H81" i="82"/>
  <c r="I81" i="82" s="1"/>
  <c r="R80" i="82"/>
  <c r="T80" i="82" s="1"/>
  <c r="S80" i="82" s="1"/>
  <c r="U80" i="82" s="1"/>
  <c r="W80" i="82" s="1"/>
  <c r="V80" i="82" s="1"/>
  <c r="M80" i="82"/>
  <c r="H80" i="82"/>
  <c r="I80" i="82" s="1"/>
  <c r="R79" i="82"/>
  <c r="T79" i="82" s="1"/>
  <c r="S79" i="82" s="1"/>
  <c r="U79" i="82" s="1"/>
  <c r="W79" i="82" s="1"/>
  <c r="V79" i="82" s="1"/>
  <c r="M79" i="82"/>
  <c r="H79" i="82"/>
  <c r="R78" i="82"/>
  <c r="T78" i="82" s="1"/>
  <c r="S78" i="82" s="1"/>
  <c r="U78" i="82" s="1"/>
  <c r="W78" i="82" s="1"/>
  <c r="V78" i="82" s="1"/>
  <c r="M78" i="82"/>
  <c r="H78" i="82"/>
  <c r="I78" i="82" s="1"/>
  <c r="W77" i="82"/>
  <c r="V77" i="82" s="1"/>
  <c r="R77" i="82"/>
  <c r="T77" i="82" s="1"/>
  <c r="S77" i="82" s="1"/>
  <c r="M77" i="82"/>
  <c r="H77" i="82"/>
  <c r="I77" i="82" s="1"/>
  <c r="M76" i="82"/>
  <c r="H76" i="82"/>
  <c r="Q76" i="82" s="1"/>
  <c r="F76" i="82"/>
  <c r="D76" i="82"/>
  <c r="R75" i="82"/>
  <c r="T75" i="82" s="1"/>
  <c r="S75" i="82" s="1"/>
  <c r="U75" i="82" s="1"/>
  <c r="W75" i="82" s="1"/>
  <c r="V75" i="82" s="1"/>
  <c r="M75" i="82"/>
  <c r="H75" i="82"/>
  <c r="I75" i="82" s="1"/>
  <c r="R74" i="82"/>
  <c r="T74" i="82" s="1"/>
  <c r="S74" i="82" s="1"/>
  <c r="U74" i="82" s="1"/>
  <c r="W74" i="82" s="1"/>
  <c r="V74" i="82" s="1"/>
  <c r="M74" i="82"/>
  <c r="H74" i="82"/>
  <c r="I74" i="82" s="1"/>
  <c r="W73" i="82"/>
  <c r="V73" i="82" s="1"/>
  <c r="R73" i="82"/>
  <c r="T73" i="82" s="1"/>
  <c r="S73" i="82" s="1"/>
  <c r="M73" i="82"/>
  <c r="H73" i="82"/>
  <c r="R72" i="82"/>
  <c r="T72" i="82" s="1"/>
  <c r="S72" i="82" s="1"/>
  <c r="U72" i="82" s="1"/>
  <c r="W72" i="82" s="1"/>
  <c r="V72" i="82" s="1"/>
  <c r="M72" i="82"/>
  <c r="H72" i="82"/>
  <c r="I72" i="82" s="1"/>
  <c r="R71" i="82"/>
  <c r="T71" i="82" s="1"/>
  <c r="S71" i="82" s="1"/>
  <c r="U71" i="82" s="1"/>
  <c r="W71" i="82" s="1"/>
  <c r="V71" i="82" s="1"/>
  <c r="M71" i="82"/>
  <c r="H71" i="82"/>
  <c r="R70" i="82"/>
  <c r="T70" i="82" s="1"/>
  <c r="S70" i="82" s="1"/>
  <c r="U70" i="82" s="1"/>
  <c r="W70" i="82" s="1"/>
  <c r="V70" i="82" s="1"/>
  <c r="M70" i="82"/>
  <c r="H70" i="82"/>
  <c r="I70" i="82" s="1"/>
  <c r="M69" i="82"/>
  <c r="H69" i="82"/>
  <c r="I69" i="82" s="1"/>
  <c r="G69" i="82"/>
  <c r="R69" i="82" s="1"/>
  <c r="T69" i="82" s="1"/>
  <c r="S69" i="82" s="1"/>
  <c r="U69" i="82" s="1"/>
  <c r="W69" i="82" s="1"/>
  <c r="V69" i="82" s="1"/>
  <c r="T68" i="82"/>
  <c r="S68" i="82" s="1"/>
  <c r="U68" i="82" s="1"/>
  <c r="W68" i="82" s="1"/>
  <c r="V68" i="82" s="1"/>
  <c r="R68" i="82"/>
  <c r="M68" i="82"/>
  <c r="H68" i="82"/>
  <c r="I68" i="82" s="1"/>
  <c r="R67" i="82"/>
  <c r="T67" i="82" s="1"/>
  <c r="S67" i="82" s="1"/>
  <c r="U67" i="82" s="1"/>
  <c r="W67" i="82" s="1"/>
  <c r="V67" i="82" s="1"/>
  <c r="M67" i="82"/>
  <c r="Q67" i="82" s="1"/>
  <c r="H67" i="82"/>
  <c r="I67" i="82" s="1"/>
  <c r="R66" i="82"/>
  <c r="T66" i="82" s="1"/>
  <c r="S66" i="82" s="1"/>
  <c r="U66" i="82" s="1"/>
  <c r="W66" i="82" s="1"/>
  <c r="V66" i="82" s="1"/>
  <c r="M66" i="82"/>
  <c r="H66" i="82"/>
  <c r="I66" i="82" s="1"/>
  <c r="R65" i="82"/>
  <c r="T65" i="82" s="1"/>
  <c r="S65" i="82" s="1"/>
  <c r="U65" i="82" s="1"/>
  <c r="W65" i="82" s="1"/>
  <c r="V65" i="82" s="1"/>
  <c r="M65" i="82"/>
  <c r="H65" i="82"/>
  <c r="R64" i="82"/>
  <c r="T64" i="82" s="1"/>
  <c r="S64" i="82" s="1"/>
  <c r="U64" i="82" s="1"/>
  <c r="W64" i="82" s="1"/>
  <c r="V64" i="82" s="1"/>
  <c r="M64" i="82"/>
  <c r="H64" i="82"/>
  <c r="I64" i="82" s="1"/>
  <c r="R63" i="82"/>
  <c r="T63" i="82" s="1"/>
  <c r="S63" i="82" s="1"/>
  <c r="U63" i="82" s="1"/>
  <c r="W63" i="82" s="1"/>
  <c r="V63" i="82" s="1"/>
  <c r="H63" i="82"/>
  <c r="I63" i="82" s="1"/>
  <c r="R62" i="82"/>
  <c r="T62" i="82" s="1"/>
  <c r="S62" i="82" s="1"/>
  <c r="U62" i="82" s="1"/>
  <c r="W62" i="82" s="1"/>
  <c r="V62" i="82" s="1"/>
  <c r="M62" i="82"/>
  <c r="H62" i="82"/>
  <c r="I62" i="82" s="1"/>
  <c r="R61" i="82"/>
  <c r="T61" i="82" s="1"/>
  <c r="S61" i="82" s="1"/>
  <c r="U61" i="82" s="1"/>
  <c r="W61" i="82" s="1"/>
  <c r="V61" i="82" s="1"/>
  <c r="M61" i="82"/>
  <c r="H61" i="82"/>
  <c r="I61" i="82" s="1"/>
  <c r="R60" i="82"/>
  <c r="T60" i="82" s="1"/>
  <c r="S60" i="82" s="1"/>
  <c r="U60" i="82" s="1"/>
  <c r="W60" i="82" s="1"/>
  <c r="V60" i="82" s="1"/>
  <c r="M60" i="82"/>
  <c r="H60" i="82"/>
  <c r="R59" i="82"/>
  <c r="T59" i="82" s="1"/>
  <c r="S59" i="82" s="1"/>
  <c r="U59" i="82" s="1"/>
  <c r="W59" i="82" s="1"/>
  <c r="V59" i="82" s="1"/>
  <c r="M59" i="82"/>
  <c r="H59" i="82"/>
  <c r="I59" i="82" s="1"/>
  <c r="R58" i="82"/>
  <c r="T58" i="82" s="1"/>
  <c r="S58" i="82" s="1"/>
  <c r="U58" i="82" s="1"/>
  <c r="W58" i="82" s="1"/>
  <c r="V58" i="82" s="1"/>
  <c r="M58" i="82"/>
  <c r="H58" i="82"/>
  <c r="I58" i="82" s="1"/>
  <c r="R57" i="82"/>
  <c r="T57" i="82" s="1"/>
  <c r="S57" i="82" s="1"/>
  <c r="U57" i="82" s="1"/>
  <c r="W57" i="82" s="1"/>
  <c r="V57" i="82" s="1"/>
  <c r="M57" i="82"/>
  <c r="H57" i="82"/>
  <c r="I57" i="82" s="1"/>
  <c r="R56" i="82"/>
  <c r="T56" i="82" s="1"/>
  <c r="S56" i="82" s="1"/>
  <c r="U56" i="82" s="1"/>
  <c r="W56" i="82" s="1"/>
  <c r="V56" i="82" s="1"/>
  <c r="M56" i="82"/>
  <c r="H56" i="82"/>
  <c r="R55" i="82"/>
  <c r="T55" i="82" s="1"/>
  <c r="S55" i="82" s="1"/>
  <c r="U55" i="82" s="1"/>
  <c r="W55" i="82" s="1"/>
  <c r="V55" i="82" s="1"/>
  <c r="M55" i="82"/>
  <c r="H55" i="82"/>
  <c r="I55" i="82" s="1"/>
  <c r="R54" i="82"/>
  <c r="T54" i="82" s="1"/>
  <c r="S54" i="82" s="1"/>
  <c r="U54" i="82" s="1"/>
  <c r="W54" i="82" s="1"/>
  <c r="V54" i="82" s="1"/>
  <c r="M54" i="82"/>
  <c r="H54" i="82"/>
  <c r="I54" i="82" s="1"/>
  <c r="W53" i="82"/>
  <c r="V53" i="82" s="1"/>
  <c r="R53" i="82"/>
  <c r="T53" i="82" s="1"/>
  <c r="S53" i="82" s="1"/>
  <c r="M53" i="82"/>
  <c r="H53" i="82"/>
  <c r="I53" i="82" s="1"/>
  <c r="R52" i="82"/>
  <c r="T52" i="82" s="1"/>
  <c r="S52" i="82" s="1"/>
  <c r="U52" i="82" s="1"/>
  <c r="W52" i="82" s="1"/>
  <c r="V52" i="82" s="1"/>
  <c r="M52" i="82"/>
  <c r="H52" i="82"/>
  <c r="I52" i="82" s="1"/>
  <c r="T51" i="82"/>
  <c r="S51" i="82"/>
  <c r="U51" i="82" s="1"/>
  <c r="W51" i="82" s="1"/>
  <c r="V51" i="82" s="1"/>
  <c r="R51" i="82"/>
  <c r="M51" i="82"/>
  <c r="H51" i="82"/>
  <c r="I51" i="82" s="1"/>
  <c r="R50" i="82"/>
  <c r="T50" i="82" s="1"/>
  <c r="S50" i="82" s="1"/>
  <c r="U50" i="82" s="1"/>
  <c r="W50" i="82" s="1"/>
  <c r="V50" i="82" s="1"/>
  <c r="H50" i="82"/>
  <c r="I50" i="82" s="1"/>
  <c r="R49" i="82"/>
  <c r="T49" i="82" s="1"/>
  <c r="S49" i="82" s="1"/>
  <c r="U49" i="82" s="1"/>
  <c r="W49" i="82" s="1"/>
  <c r="V49" i="82" s="1"/>
  <c r="M49" i="82"/>
  <c r="H49" i="82"/>
  <c r="W48" i="82"/>
  <c r="V48" i="82"/>
  <c r="R48" i="82"/>
  <c r="T48" i="82" s="1"/>
  <c r="S48" i="82" s="1"/>
  <c r="M48" i="82"/>
  <c r="H48" i="82"/>
  <c r="I48" i="82" s="1"/>
  <c r="R47" i="82"/>
  <c r="T47" i="82" s="1"/>
  <c r="S47" i="82" s="1"/>
  <c r="U47" i="82" s="1"/>
  <c r="W47" i="82" s="1"/>
  <c r="V47" i="82" s="1"/>
  <c r="M47" i="82"/>
  <c r="H47" i="82"/>
  <c r="I47" i="82" s="1"/>
  <c r="R46" i="82"/>
  <c r="T46" i="82" s="1"/>
  <c r="S46" i="82" s="1"/>
  <c r="U46" i="82" s="1"/>
  <c r="W46" i="82" s="1"/>
  <c r="V46" i="82" s="1"/>
  <c r="M46" i="82"/>
  <c r="Q46" i="82" s="1"/>
  <c r="I46" i="82"/>
  <c r="H46" i="82"/>
  <c r="R45" i="82"/>
  <c r="T45" i="82" s="1"/>
  <c r="S45" i="82" s="1"/>
  <c r="U45" i="82" s="1"/>
  <c r="W45" i="82" s="1"/>
  <c r="V45" i="82" s="1"/>
  <c r="M45" i="82"/>
  <c r="H45" i="82"/>
  <c r="I45" i="82" s="1"/>
  <c r="R44" i="82"/>
  <c r="T44" i="82" s="1"/>
  <c r="S44" i="82" s="1"/>
  <c r="U44" i="82" s="1"/>
  <c r="W44" i="82" s="1"/>
  <c r="V44" i="82" s="1"/>
  <c r="M44" i="82"/>
  <c r="H44" i="82"/>
  <c r="I44" i="82" s="1"/>
  <c r="R43" i="82"/>
  <c r="T43" i="82" s="1"/>
  <c r="S43" i="82" s="1"/>
  <c r="U43" i="82" s="1"/>
  <c r="W43" i="82" s="1"/>
  <c r="V43" i="82" s="1"/>
  <c r="M43" i="82"/>
  <c r="H43" i="82"/>
  <c r="W42" i="82"/>
  <c r="V42" i="82"/>
  <c r="R42" i="82"/>
  <c r="T42" i="82" s="1"/>
  <c r="S42" i="82" s="1"/>
  <c r="M42" i="82"/>
  <c r="H42" i="82"/>
  <c r="I42" i="82" s="1"/>
  <c r="F42" i="82"/>
  <c r="R41" i="82"/>
  <c r="T41" i="82" s="1"/>
  <c r="S41" i="82" s="1"/>
  <c r="U41" i="82" s="1"/>
  <c r="W41" i="82" s="1"/>
  <c r="V41" i="82" s="1"/>
  <c r="M41" i="82"/>
  <c r="Q41" i="82" s="1"/>
  <c r="I41" i="82"/>
  <c r="R40" i="82"/>
  <c r="T40" i="82" s="1"/>
  <c r="S40" i="82" s="1"/>
  <c r="U40" i="82" s="1"/>
  <c r="W40" i="82" s="1"/>
  <c r="V40" i="82" s="1"/>
  <c r="M40" i="82"/>
  <c r="H40" i="82"/>
  <c r="R39" i="82"/>
  <c r="T39" i="82" s="1"/>
  <c r="S39" i="82" s="1"/>
  <c r="U39" i="82" s="1"/>
  <c r="W39" i="82" s="1"/>
  <c r="V39" i="82" s="1"/>
  <c r="M39" i="82"/>
  <c r="H39" i="82"/>
  <c r="I39" i="82" s="1"/>
  <c r="R38" i="82"/>
  <c r="T38" i="82" s="1"/>
  <c r="S38" i="82" s="1"/>
  <c r="U38" i="82" s="1"/>
  <c r="W38" i="82" s="1"/>
  <c r="V38" i="82" s="1"/>
  <c r="M38" i="82"/>
  <c r="H38" i="82"/>
  <c r="I38" i="82" s="1"/>
  <c r="R37" i="82"/>
  <c r="T37" i="82" s="1"/>
  <c r="S37" i="82" s="1"/>
  <c r="U37" i="82" s="1"/>
  <c r="W37" i="82" s="1"/>
  <c r="V37" i="82" s="1"/>
  <c r="M37" i="82"/>
  <c r="H37" i="82"/>
  <c r="I37" i="82" s="1"/>
  <c r="T36" i="82"/>
  <c r="S36" i="82" s="1"/>
  <c r="U36" i="82" s="1"/>
  <c r="W36" i="82" s="1"/>
  <c r="V36" i="82" s="1"/>
  <c r="R36" i="82"/>
  <c r="M36" i="82"/>
  <c r="H36" i="82"/>
  <c r="I36" i="82" s="1"/>
  <c r="R35" i="82"/>
  <c r="T35" i="82" s="1"/>
  <c r="S35" i="82" s="1"/>
  <c r="U35" i="82" s="1"/>
  <c r="W35" i="82" s="1"/>
  <c r="V35" i="82" s="1"/>
  <c r="M35" i="82"/>
  <c r="H35" i="82"/>
  <c r="I35" i="82" s="1"/>
  <c r="R34" i="82"/>
  <c r="T34" i="82" s="1"/>
  <c r="S34" i="82" s="1"/>
  <c r="U34" i="82" s="1"/>
  <c r="W34" i="82" s="1"/>
  <c r="V34" i="82" s="1"/>
  <c r="M34" i="82"/>
  <c r="Q34" i="82" s="1"/>
  <c r="H34" i="82"/>
  <c r="I34" i="82" s="1"/>
  <c r="T33" i="82"/>
  <c r="S33" i="82" s="1"/>
  <c r="U33" i="82" s="1"/>
  <c r="W33" i="82" s="1"/>
  <c r="V33" i="82" s="1"/>
  <c r="R33" i="82"/>
  <c r="M33" i="82"/>
  <c r="H33" i="82"/>
  <c r="I33" i="82" s="1"/>
  <c r="R32" i="82"/>
  <c r="T32" i="82" s="1"/>
  <c r="S32" i="82" s="1"/>
  <c r="U32" i="82" s="1"/>
  <c r="W32" i="82" s="1"/>
  <c r="V32" i="82" s="1"/>
  <c r="M32" i="82"/>
  <c r="H32" i="82"/>
  <c r="I32" i="82" s="1"/>
  <c r="R31" i="82"/>
  <c r="T31" i="82" s="1"/>
  <c r="S31" i="82" s="1"/>
  <c r="U31" i="82" s="1"/>
  <c r="W31" i="82" s="1"/>
  <c r="V31" i="82" s="1"/>
  <c r="M31" i="82"/>
  <c r="Q31" i="82" s="1"/>
  <c r="H31" i="82"/>
  <c r="I31" i="82" s="1"/>
  <c r="R30" i="82"/>
  <c r="T30" i="82" s="1"/>
  <c r="S30" i="82" s="1"/>
  <c r="U30" i="82" s="1"/>
  <c r="W30" i="82" s="1"/>
  <c r="V30" i="82" s="1"/>
  <c r="M30" i="82"/>
  <c r="H30" i="82"/>
  <c r="I30" i="82" s="1"/>
  <c r="R29" i="82"/>
  <c r="T29" i="82" s="1"/>
  <c r="S29" i="82" s="1"/>
  <c r="U29" i="82" s="1"/>
  <c r="W29" i="82" s="1"/>
  <c r="V29" i="82" s="1"/>
  <c r="H29" i="82"/>
  <c r="Q29" i="82" s="1"/>
  <c r="R28" i="82"/>
  <c r="T28" i="82" s="1"/>
  <c r="S28" i="82" s="1"/>
  <c r="U28" i="82" s="1"/>
  <c r="W28" i="82" s="1"/>
  <c r="V28" i="82" s="1"/>
  <c r="M28" i="82"/>
  <c r="Q28" i="82" s="1"/>
  <c r="H28" i="82"/>
  <c r="I28" i="82" s="1"/>
  <c r="R27" i="82"/>
  <c r="T27" i="82" s="1"/>
  <c r="S27" i="82" s="1"/>
  <c r="U27" i="82" s="1"/>
  <c r="W27" i="82" s="1"/>
  <c r="V27" i="82" s="1"/>
  <c r="M27" i="82"/>
  <c r="H27" i="82"/>
  <c r="I27" i="82" s="1"/>
  <c r="R26" i="82"/>
  <c r="T26" i="82" s="1"/>
  <c r="S26" i="82" s="1"/>
  <c r="U26" i="82" s="1"/>
  <c r="W26" i="82" s="1"/>
  <c r="V26" i="82" s="1"/>
  <c r="M26" i="82"/>
  <c r="H26" i="82"/>
  <c r="I26" i="82" s="1"/>
  <c r="R25" i="82"/>
  <c r="T25" i="82" s="1"/>
  <c r="S25" i="82" s="1"/>
  <c r="U25" i="82" s="1"/>
  <c r="W25" i="82" s="1"/>
  <c r="V25" i="82" s="1"/>
  <c r="M25" i="82"/>
  <c r="H25" i="82"/>
  <c r="I25" i="82" s="1"/>
  <c r="R24" i="82"/>
  <c r="T24" i="82" s="1"/>
  <c r="S24" i="82" s="1"/>
  <c r="U24" i="82" s="1"/>
  <c r="W24" i="82" s="1"/>
  <c r="V24" i="82" s="1"/>
  <c r="M24" i="82"/>
  <c r="H24" i="82"/>
  <c r="I24" i="82" s="1"/>
  <c r="M23" i="82"/>
  <c r="H23" i="82"/>
  <c r="I23" i="82" s="1"/>
  <c r="F23" i="82"/>
  <c r="R22" i="82"/>
  <c r="T22" i="82" s="1"/>
  <c r="S22" i="82" s="1"/>
  <c r="U22" i="82" s="1"/>
  <c r="W22" i="82" s="1"/>
  <c r="V22" i="82" s="1"/>
  <c r="M22" i="82"/>
  <c r="H22" i="82"/>
  <c r="R21" i="82"/>
  <c r="T21" i="82" s="1"/>
  <c r="S21" i="82" s="1"/>
  <c r="U21" i="82" s="1"/>
  <c r="W21" i="82" s="1"/>
  <c r="V21" i="82" s="1"/>
  <c r="M21" i="82"/>
  <c r="H21" i="82"/>
  <c r="I21" i="82" s="1"/>
  <c r="R20" i="82"/>
  <c r="T20" i="82" s="1"/>
  <c r="S20" i="82" s="1"/>
  <c r="U20" i="82" s="1"/>
  <c r="W20" i="82" s="1"/>
  <c r="V20" i="82" s="1"/>
  <c r="M20" i="82"/>
  <c r="H20" i="82"/>
  <c r="I20" i="82" s="1"/>
  <c r="R19" i="82"/>
  <c r="T19" i="82" s="1"/>
  <c r="S19" i="82" s="1"/>
  <c r="U19" i="82" s="1"/>
  <c r="W19" i="82" s="1"/>
  <c r="V19" i="82" s="1"/>
  <c r="M19" i="82"/>
  <c r="H19" i="82"/>
  <c r="R18" i="82"/>
  <c r="T18" i="82" s="1"/>
  <c r="S18" i="82" s="1"/>
  <c r="U18" i="82" s="1"/>
  <c r="W18" i="82" s="1"/>
  <c r="V18" i="82" s="1"/>
  <c r="M18" i="82"/>
  <c r="H18" i="82"/>
  <c r="I18" i="82" s="1"/>
  <c r="R17" i="82"/>
  <c r="T17" i="82" s="1"/>
  <c r="S17" i="82" s="1"/>
  <c r="U17" i="82" s="1"/>
  <c r="W17" i="82" s="1"/>
  <c r="V17" i="82" s="1"/>
  <c r="M17" i="82"/>
  <c r="H17" i="82"/>
  <c r="R16" i="82"/>
  <c r="T16" i="82" s="1"/>
  <c r="S16" i="82" s="1"/>
  <c r="U16" i="82" s="1"/>
  <c r="W16" i="82" s="1"/>
  <c r="V16" i="82" s="1"/>
  <c r="M16" i="82"/>
  <c r="Q16" i="82" s="1"/>
  <c r="H16" i="82"/>
  <c r="I16" i="82" s="1"/>
  <c r="R15" i="82"/>
  <c r="T15" i="82" s="1"/>
  <c r="S15" i="82" s="1"/>
  <c r="M15" i="82"/>
  <c r="H15" i="82"/>
  <c r="W14" i="82"/>
  <c r="V14" i="82" s="1"/>
  <c r="R14" i="82"/>
  <c r="T14" i="82" s="1"/>
  <c r="S14" i="82" s="1"/>
  <c r="M14" i="82"/>
  <c r="H14" i="82"/>
  <c r="I14" i="82" s="1"/>
  <c r="X12" i="82"/>
  <c r="P12" i="82"/>
  <c r="P13" i="82" s="1"/>
  <c r="O12" i="82"/>
  <c r="O13" i="82" s="1"/>
  <c r="N12" i="82"/>
  <c r="N13" i="82" s="1"/>
  <c r="L12" i="82"/>
  <c r="L13" i="82" s="1"/>
  <c r="K12" i="82"/>
  <c r="K13" i="82" s="1"/>
  <c r="J12" i="82"/>
  <c r="J13" i="82" s="1"/>
  <c r="E12" i="82"/>
  <c r="D12" i="82"/>
  <c r="X11" i="82"/>
  <c r="X13" i="82" s="1"/>
  <c r="E11" i="82"/>
  <c r="AD11" i="91"/>
  <c r="AC11" i="91"/>
  <c r="AB11" i="91"/>
  <c r="AA11" i="91"/>
  <c r="Z11" i="91"/>
  <c r="Y11" i="91"/>
  <c r="X11" i="91"/>
  <c r="W11" i="91"/>
  <c r="V11" i="91"/>
  <c r="T11" i="91"/>
  <c r="S11" i="91"/>
  <c r="R11" i="91"/>
  <c r="Q11" i="91"/>
  <c r="I11" i="91"/>
  <c r="G11" i="91"/>
  <c r="AB10" i="91"/>
  <c r="AA10" i="91"/>
  <c r="X10" i="91"/>
  <c r="U10" i="91"/>
  <c r="AD11" i="92"/>
  <c r="AC11" i="92"/>
  <c r="AB11" i="92"/>
  <c r="AA11" i="92"/>
  <c r="Z11" i="92"/>
  <c r="Y11" i="92"/>
  <c r="X11" i="92"/>
  <c r="W11" i="92"/>
  <c r="V11" i="92"/>
  <c r="T11" i="92"/>
  <c r="S11" i="92"/>
  <c r="Q11" i="92"/>
  <c r="I11" i="92"/>
  <c r="G11" i="92"/>
  <c r="AE10" i="92"/>
  <c r="AB10" i="92"/>
  <c r="AA10" i="92"/>
  <c r="X10" i="92"/>
  <c r="U10" i="92"/>
  <c r="AC111" i="81"/>
  <c r="Y111" i="81"/>
  <c r="Q111" i="81"/>
  <c r="AC110" i="81"/>
  <c r="Q110" i="81"/>
  <c r="S110" i="81" s="1"/>
  <c r="R110" i="81" s="1"/>
  <c r="T110" i="81" s="1"/>
  <c r="L110" i="81"/>
  <c r="H110" i="81"/>
  <c r="I110" i="81" s="1"/>
  <c r="AC109" i="81"/>
  <c r="Q109" i="81"/>
  <c r="S109" i="81" s="1"/>
  <c r="R109" i="81" s="1"/>
  <c r="T109" i="81" s="1"/>
  <c r="L109" i="81"/>
  <c r="H109" i="81"/>
  <c r="I109" i="81" s="1"/>
  <c r="AC108" i="81"/>
  <c r="Q108" i="81"/>
  <c r="S108" i="81" s="1"/>
  <c r="R108" i="81" s="1"/>
  <c r="T108" i="81" s="1"/>
  <c r="V108" i="81" s="1"/>
  <c r="U108" i="81" s="1"/>
  <c r="L108" i="81"/>
  <c r="H108" i="81"/>
  <c r="I108" i="81" s="1"/>
  <c r="AC107" i="81"/>
  <c r="AB107" i="81" s="1"/>
  <c r="AA107" i="81" s="1"/>
  <c r="V107" i="81"/>
  <c r="U107" i="81" s="1"/>
  <c r="Q107" i="81"/>
  <c r="S107" i="81" s="1"/>
  <c r="R107" i="81" s="1"/>
  <c r="L107" i="81"/>
  <c r="H107" i="81"/>
  <c r="AC106" i="81"/>
  <c r="Q106" i="81"/>
  <c r="S106" i="81" s="1"/>
  <c r="R106" i="81" s="1"/>
  <c r="T106" i="81" s="1"/>
  <c r="L106" i="81"/>
  <c r="H106" i="81"/>
  <c r="I106" i="81" s="1"/>
  <c r="AC105" i="81"/>
  <c r="Q105" i="81"/>
  <c r="S105" i="81" s="1"/>
  <c r="R105" i="81" s="1"/>
  <c r="T105" i="81" s="1"/>
  <c r="L105" i="81"/>
  <c r="H105" i="81"/>
  <c r="I105" i="81" s="1"/>
  <c r="AC104" i="81"/>
  <c r="Q104" i="81"/>
  <c r="S104" i="81" s="1"/>
  <c r="R104" i="81" s="1"/>
  <c r="T104" i="81" s="1"/>
  <c r="V104" i="81" s="1"/>
  <c r="U104" i="81" s="1"/>
  <c r="L104" i="81"/>
  <c r="H104" i="81"/>
  <c r="L103" i="81"/>
  <c r="H103" i="81"/>
  <c r="I103" i="81" s="1"/>
  <c r="F103" i="81"/>
  <c r="G103" i="81" s="1"/>
  <c r="AC102" i="81"/>
  <c r="Q102" i="81"/>
  <c r="S102" i="81" s="1"/>
  <c r="R102" i="81" s="1"/>
  <c r="T102" i="81" s="1"/>
  <c r="L102" i="81"/>
  <c r="H102" i="81"/>
  <c r="I102" i="81" s="1"/>
  <c r="AC101" i="81"/>
  <c r="AB101" i="81" s="1"/>
  <c r="AA101" i="81" s="1"/>
  <c r="Q101" i="81"/>
  <c r="S101" i="81" s="1"/>
  <c r="R101" i="81" s="1"/>
  <c r="T101" i="81" s="1"/>
  <c r="L101" i="81"/>
  <c r="H101" i="81"/>
  <c r="I101" i="81" s="1"/>
  <c r="AC100" i="81"/>
  <c r="Q100" i="81"/>
  <c r="S100" i="81" s="1"/>
  <c r="R100" i="81" s="1"/>
  <c r="T100" i="81" s="1"/>
  <c r="L100" i="81"/>
  <c r="H100" i="81"/>
  <c r="I100" i="81" s="1"/>
  <c r="AC99" i="81"/>
  <c r="Q99" i="81"/>
  <c r="S99" i="81" s="1"/>
  <c r="R99" i="81" s="1"/>
  <c r="T99" i="81" s="1"/>
  <c r="L99" i="81"/>
  <c r="H99" i="81"/>
  <c r="I99" i="81" s="1"/>
  <c r="AC98" i="81"/>
  <c r="Q98" i="81"/>
  <c r="S98" i="81" s="1"/>
  <c r="R98" i="81" s="1"/>
  <c r="T98" i="81" s="1"/>
  <c r="L98" i="81"/>
  <c r="H98" i="81"/>
  <c r="I98" i="81" s="1"/>
  <c r="AC97" i="81"/>
  <c r="Q97" i="81"/>
  <c r="S97" i="81" s="1"/>
  <c r="R97" i="81" s="1"/>
  <c r="T97" i="81" s="1"/>
  <c r="AB97" i="81" s="1"/>
  <c r="AA97" i="81" s="1"/>
  <c r="L97" i="81"/>
  <c r="H97" i="81"/>
  <c r="AC96" i="81"/>
  <c r="Q96" i="81"/>
  <c r="S96" i="81" s="1"/>
  <c r="R96" i="81" s="1"/>
  <c r="T96" i="81" s="1"/>
  <c r="L96" i="81"/>
  <c r="H96" i="81"/>
  <c r="AC95" i="81"/>
  <c r="Q95" i="81"/>
  <c r="S95" i="81" s="1"/>
  <c r="R95" i="81" s="1"/>
  <c r="T95" i="81" s="1"/>
  <c r="L95" i="81"/>
  <c r="H95" i="81"/>
  <c r="AC94" i="81"/>
  <c r="Q94" i="81"/>
  <c r="S94" i="81" s="1"/>
  <c r="R94" i="81" s="1"/>
  <c r="T94" i="81" s="1"/>
  <c r="L94" i="81"/>
  <c r="H94" i="81"/>
  <c r="I94" i="81" s="1"/>
  <c r="AC93" i="81"/>
  <c r="Q93" i="81"/>
  <c r="S93" i="81" s="1"/>
  <c r="R93" i="81" s="1"/>
  <c r="T93" i="81" s="1"/>
  <c r="L93" i="81"/>
  <c r="H93" i="81"/>
  <c r="I93" i="81" s="1"/>
  <c r="AC92" i="81"/>
  <c r="Q92" i="81"/>
  <c r="S92" i="81" s="1"/>
  <c r="R92" i="81" s="1"/>
  <c r="T92" i="81" s="1"/>
  <c r="L92" i="81"/>
  <c r="H92" i="81"/>
  <c r="I92" i="81" s="1"/>
  <c r="AC91" i="81"/>
  <c r="Q91" i="81"/>
  <c r="S91" i="81" s="1"/>
  <c r="R91" i="81" s="1"/>
  <c r="T91" i="81" s="1"/>
  <c r="L91" i="81"/>
  <c r="H91" i="81"/>
  <c r="I91" i="81" s="1"/>
  <c r="AC90" i="81"/>
  <c r="Q90" i="81"/>
  <c r="S90" i="81" s="1"/>
  <c r="R90" i="81" s="1"/>
  <c r="T90" i="81" s="1"/>
  <c r="L90" i="81"/>
  <c r="H90" i="81"/>
  <c r="AC89" i="81"/>
  <c r="Q89" i="81"/>
  <c r="S89" i="81" s="1"/>
  <c r="R89" i="81" s="1"/>
  <c r="T89" i="81" s="1"/>
  <c r="AB89" i="81" s="1"/>
  <c r="AA89" i="81" s="1"/>
  <c r="L89" i="81"/>
  <c r="H89" i="81"/>
  <c r="I89" i="81" s="1"/>
  <c r="AC88" i="81"/>
  <c r="Q88" i="81"/>
  <c r="S88" i="81" s="1"/>
  <c r="R88" i="81" s="1"/>
  <c r="T88" i="81" s="1"/>
  <c r="L88" i="81"/>
  <c r="H88" i="81"/>
  <c r="I88" i="81" s="1"/>
  <c r="AC87" i="81"/>
  <c r="Q87" i="81"/>
  <c r="S87" i="81" s="1"/>
  <c r="R87" i="81" s="1"/>
  <c r="T87" i="81" s="1"/>
  <c r="L87" i="81"/>
  <c r="H87" i="81"/>
  <c r="I87" i="81" s="1"/>
  <c r="AC86" i="81"/>
  <c r="Q86" i="81"/>
  <c r="S86" i="81" s="1"/>
  <c r="R86" i="81" s="1"/>
  <c r="T86" i="81" s="1"/>
  <c r="L86" i="81"/>
  <c r="H86" i="81"/>
  <c r="I86" i="81" s="1"/>
  <c r="AC85" i="81"/>
  <c r="Q85" i="81"/>
  <c r="S85" i="81" s="1"/>
  <c r="R85" i="81" s="1"/>
  <c r="T85" i="81" s="1"/>
  <c r="V85" i="81" s="1"/>
  <c r="U85" i="81" s="1"/>
  <c r="L85" i="81"/>
  <c r="H85" i="81"/>
  <c r="I85" i="81" s="1"/>
  <c r="AC84" i="81"/>
  <c r="Q84" i="81"/>
  <c r="S84" i="81" s="1"/>
  <c r="R84" i="81" s="1"/>
  <c r="L84" i="81"/>
  <c r="H84" i="81"/>
  <c r="I84" i="81" s="1"/>
  <c r="AC83" i="81"/>
  <c r="Q83" i="81"/>
  <c r="S83" i="81" s="1"/>
  <c r="R83" i="81" s="1"/>
  <c r="T83" i="81" s="1"/>
  <c r="L83" i="81"/>
  <c r="H83" i="81"/>
  <c r="I83" i="81" s="1"/>
  <c r="AC82" i="81"/>
  <c r="Q82" i="81"/>
  <c r="S82" i="81" s="1"/>
  <c r="R82" i="81" s="1"/>
  <c r="T82" i="81" s="1"/>
  <c r="L82" i="81"/>
  <c r="H82" i="81"/>
  <c r="AC81" i="81"/>
  <c r="Q81" i="81"/>
  <c r="S81" i="81" s="1"/>
  <c r="R81" i="81" s="1"/>
  <c r="T81" i="81" s="1"/>
  <c r="L81" i="81"/>
  <c r="H81" i="81"/>
  <c r="I81" i="81" s="1"/>
  <c r="AC80" i="81"/>
  <c r="Q80" i="81"/>
  <c r="S80" i="81" s="1"/>
  <c r="R80" i="81" s="1"/>
  <c r="T80" i="81" s="1"/>
  <c r="V80" i="81" s="1"/>
  <c r="U80" i="81" s="1"/>
  <c r="L80" i="81"/>
  <c r="H80" i="81"/>
  <c r="I80" i="81" s="1"/>
  <c r="AC79" i="81"/>
  <c r="Q79" i="81"/>
  <c r="S79" i="81" s="1"/>
  <c r="R79" i="81" s="1"/>
  <c r="T79" i="81" s="1"/>
  <c r="V79" i="81" s="1"/>
  <c r="U79" i="81" s="1"/>
  <c r="L79" i="81"/>
  <c r="H79" i="81"/>
  <c r="I79" i="81" s="1"/>
  <c r="AC78" i="81"/>
  <c r="Q78" i="81"/>
  <c r="S78" i="81" s="1"/>
  <c r="R78" i="81" s="1"/>
  <c r="T78" i="81" s="1"/>
  <c r="V78" i="81" s="1"/>
  <c r="U78" i="81" s="1"/>
  <c r="L78" i="81"/>
  <c r="H78" i="81"/>
  <c r="I78" i="81" s="1"/>
  <c r="AC77" i="81"/>
  <c r="Q77" i="81"/>
  <c r="S77" i="81" s="1"/>
  <c r="R77" i="81" s="1"/>
  <c r="T77" i="81" s="1"/>
  <c r="L77" i="81"/>
  <c r="H77" i="81"/>
  <c r="I77" i="81" s="1"/>
  <c r="AC76" i="81"/>
  <c r="Q76" i="81"/>
  <c r="S76" i="81" s="1"/>
  <c r="R76" i="81" s="1"/>
  <c r="T76" i="81" s="1"/>
  <c r="L76" i="81"/>
  <c r="H76" i="81"/>
  <c r="I76" i="81" s="1"/>
  <c r="AC75" i="81"/>
  <c r="Q75" i="81"/>
  <c r="S75" i="81" s="1"/>
  <c r="R75" i="81" s="1"/>
  <c r="T75" i="81" s="1"/>
  <c r="L75" i="81"/>
  <c r="H75" i="81"/>
  <c r="I75" i="81" s="1"/>
  <c r="AC74" i="81"/>
  <c r="AB74" i="81"/>
  <c r="AA74" i="81"/>
  <c r="V74" i="81"/>
  <c r="U74" i="81" s="1"/>
  <c r="Q74" i="81"/>
  <c r="S74" i="81" s="1"/>
  <c r="R74" i="81" s="1"/>
  <c r="L74" i="81"/>
  <c r="H74" i="81"/>
  <c r="I74" i="81" s="1"/>
  <c r="AC73" i="81"/>
  <c r="Q73" i="81"/>
  <c r="S73" i="81" s="1"/>
  <c r="R73" i="81" s="1"/>
  <c r="T73" i="81" s="1"/>
  <c r="L73" i="81"/>
  <c r="H73" i="81"/>
  <c r="AC72" i="81"/>
  <c r="Q72" i="81"/>
  <c r="S72" i="81" s="1"/>
  <c r="R72" i="81" s="1"/>
  <c r="T72" i="81" s="1"/>
  <c r="L72" i="81"/>
  <c r="H72" i="81"/>
  <c r="I72" i="81" s="1"/>
  <c r="AC71" i="81"/>
  <c r="Q71" i="81"/>
  <c r="S71" i="81" s="1"/>
  <c r="R71" i="81" s="1"/>
  <c r="T71" i="81" s="1"/>
  <c r="L71" i="81"/>
  <c r="H71" i="81"/>
  <c r="I71" i="81" s="1"/>
  <c r="AC70" i="81"/>
  <c r="Q70" i="81"/>
  <c r="S70" i="81" s="1"/>
  <c r="R70" i="81" s="1"/>
  <c r="T70" i="81" s="1"/>
  <c r="AB70" i="81" s="1"/>
  <c r="AA70" i="81" s="1"/>
  <c r="L70" i="81"/>
  <c r="H70" i="81"/>
  <c r="I70" i="81" s="1"/>
  <c r="AC69" i="81"/>
  <c r="Q69" i="81"/>
  <c r="S69" i="81" s="1"/>
  <c r="R69" i="81" s="1"/>
  <c r="T69" i="81" s="1"/>
  <c r="L69" i="81"/>
  <c r="H69" i="81"/>
  <c r="I69" i="81" s="1"/>
  <c r="AC68" i="81"/>
  <c r="Q68" i="81"/>
  <c r="S68" i="81" s="1"/>
  <c r="R68" i="81" s="1"/>
  <c r="T68" i="81" s="1"/>
  <c r="AB68" i="81" s="1"/>
  <c r="AA68" i="81" s="1"/>
  <c r="L68" i="81"/>
  <c r="H68" i="81"/>
  <c r="AC67" i="81"/>
  <c r="Q67" i="81"/>
  <c r="S67" i="81" s="1"/>
  <c r="R67" i="81" s="1"/>
  <c r="T67" i="81" s="1"/>
  <c r="L67" i="81"/>
  <c r="H67" i="81"/>
  <c r="AC66" i="81"/>
  <c r="Q66" i="81"/>
  <c r="S66" i="81" s="1"/>
  <c r="R66" i="81" s="1"/>
  <c r="T66" i="81" s="1"/>
  <c r="L66" i="81"/>
  <c r="H66" i="81"/>
  <c r="I66" i="81" s="1"/>
  <c r="AC65" i="81"/>
  <c r="Q65" i="81"/>
  <c r="S65" i="81" s="1"/>
  <c r="R65" i="81" s="1"/>
  <c r="T65" i="81" s="1"/>
  <c r="V65" i="81" s="1"/>
  <c r="U65" i="81" s="1"/>
  <c r="L65" i="81"/>
  <c r="H65" i="81"/>
  <c r="I65" i="81" s="1"/>
  <c r="AC64" i="81"/>
  <c r="Q64" i="81"/>
  <c r="S64" i="81" s="1"/>
  <c r="R64" i="81" s="1"/>
  <c r="T64" i="81" s="1"/>
  <c r="L64" i="81"/>
  <c r="H64" i="81"/>
  <c r="I64" i="81" s="1"/>
  <c r="AC63" i="81"/>
  <c r="Q63" i="81"/>
  <c r="S63" i="81" s="1"/>
  <c r="R63" i="81" s="1"/>
  <c r="T63" i="81" s="1"/>
  <c r="L63" i="81"/>
  <c r="H63" i="81"/>
  <c r="AC62" i="81"/>
  <c r="Q62" i="81"/>
  <c r="S62" i="81" s="1"/>
  <c r="R62" i="81" s="1"/>
  <c r="T62" i="81" s="1"/>
  <c r="L62" i="81"/>
  <c r="H62" i="81"/>
  <c r="I62" i="81" s="1"/>
  <c r="AC61" i="81"/>
  <c r="Q61" i="81"/>
  <c r="S61" i="81" s="1"/>
  <c r="R61" i="81" s="1"/>
  <c r="T61" i="81" s="1"/>
  <c r="L61" i="81"/>
  <c r="H61" i="81"/>
  <c r="I61" i="81" s="1"/>
  <c r="AC60" i="81"/>
  <c r="Q60" i="81"/>
  <c r="S60" i="81" s="1"/>
  <c r="R60" i="81" s="1"/>
  <c r="T60" i="81" s="1"/>
  <c r="AB60" i="81" s="1"/>
  <c r="AA60" i="81" s="1"/>
  <c r="L60" i="81"/>
  <c r="H60" i="81"/>
  <c r="I60" i="81" s="1"/>
  <c r="AC59" i="81"/>
  <c r="Q59" i="81"/>
  <c r="S59" i="81" s="1"/>
  <c r="R59" i="81" s="1"/>
  <c r="T59" i="81" s="1"/>
  <c r="L59" i="81"/>
  <c r="H59" i="81"/>
  <c r="I59" i="81" s="1"/>
  <c r="AC58" i="81"/>
  <c r="Q58" i="81"/>
  <c r="S58" i="81" s="1"/>
  <c r="R58" i="81" s="1"/>
  <c r="T58" i="81" s="1"/>
  <c r="L58" i="81"/>
  <c r="H58" i="81"/>
  <c r="I58" i="81" s="1"/>
  <c r="AC57" i="81"/>
  <c r="Q57" i="81"/>
  <c r="S57" i="81" s="1"/>
  <c r="R57" i="81" s="1"/>
  <c r="T57" i="81" s="1"/>
  <c r="L57" i="81"/>
  <c r="H57" i="81"/>
  <c r="I57" i="81" s="1"/>
  <c r="AC56" i="81"/>
  <c r="Q56" i="81"/>
  <c r="S56" i="81" s="1"/>
  <c r="R56" i="81" s="1"/>
  <c r="T56" i="81" s="1"/>
  <c r="L56" i="81"/>
  <c r="H56" i="81"/>
  <c r="I56" i="81" s="1"/>
  <c r="AC55" i="81"/>
  <c r="AB55" i="81" s="1"/>
  <c r="AA55" i="81" s="1"/>
  <c r="V55" i="81"/>
  <c r="U55" i="81" s="1"/>
  <c r="Q55" i="81"/>
  <c r="S55" i="81" s="1"/>
  <c r="R55" i="81" s="1"/>
  <c r="L55" i="81"/>
  <c r="H55" i="81"/>
  <c r="I55" i="81" s="1"/>
  <c r="AC54" i="81"/>
  <c r="Q54" i="81"/>
  <c r="S54" i="81" s="1"/>
  <c r="R54" i="81" s="1"/>
  <c r="T54" i="81" s="1"/>
  <c r="L54" i="81"/>
  <c r="H54" i="81"/>
  <c r="AC53" i="81"/>
  <c r="Q53" i="81"/>
  <c r="S53" i="81" s="1"/>
  <c r="R53" i="81" s="1"/>
  <c r="T53" i="81" s="1"/>
  <c r="L53" i="81"/>
  <c r="H53" i="81"/>
  <c r="I53" i="81" s="1"/>
  <c r="AC52" i="81"/>
  <c r="Q52" i="81"/>
  <c r="S52" i="81" s="1"/>
  <c r="R52" i="81" s="1"/>
  <c r="T52" i="81" s="1"/>
  <c r="L52" i="81"/>
  <c r="H52" i="81"/>
  <c r="I52" i="81" s="1"/>
  <c r="AC51" i="81"/>
  <c r="Q51" i="81"/>
  <c r="S51" i="81" s="1"/>
  <c r="R51" i="81" s="1"/>
  <c r="T51" i="81" s="1"/>
  <c r="L51" i="81"/>
  <c r="P51" i="81" s="1"/>
  <c r="H51" i="81"/>
  <c r="I51" i="81" s="1"/>
  <c r="AC50" i="81"/>
  <c r="Q50" i="81"/>
  <c r="S50" i="81" s="1"/>
  <c r="R50" i="81" s="1"/>
  <c r="T50" i="81" s="1"/>
  <c r="L50" i="81"/>
  <c r="H50" i="81"/>
  <c r="I50" i="81" s="1"/>
  <c r="AC49" i="81"/>
  <c r="Q49" i="81"/>
  <c r="S49" i="81" s="1"/>
  <c r="R49" i="81" s="1"/>
  <c r="T49" i="81" s="1"/>
  <c r="L49" i="81"/>
  <c r="H49" i="81"/>
  <c r="I49" i="81" s="1"/>
  <c r="AC48" i="81"/>
  <c r="Q48" i="81"/>
  <c r="S48" i="81" s="1"/>
  <c r="R48" i="81" s="1"/>
  <c r="T48" i="81" s="1"/>
  <c r="V48" i="81" s="1"/>
  <c r="U48" i="81" s="1"/>
  <c r="L48" i="81"/>
  <c r="H48" i="81"/>
  <c r="AC47" i="81"/>
  <c r="Q47" i="81"/>
  <c r="S47" i="81" s="1"/>
  <c r="R47" i="81" s="1"/>
  <c r="T47" i="81" s="1"/>
  <c r="L47" i="81"/>
  <c r="H47" i="81"/>
  <c r="I47" i="81" s="1"/>
  <c r="AC46" i="81"/>
  <c r="AB46" i="81" s="1"/>
  <c r="AA46" i="81" s="1"/>
  <c r="V46" i="81"/>
  <c r="U46" i="81" s="1"/>
  <c r="Q46" i="81"/>
  <c r="S46" i="81" s="1"/>
  <c r="R46" i="81" s="1"/>
  <c r="L46" i="81"/>
  <c r="H46" i="81"/>
  <c r="I46" i="81" s="1"/>
  <c r="AC45" i="81"/>
  <c r="Q45" i="81"/>
  <c r="S45" i="81" s="1"/>
  <c r="R45" i="81" s="1"/>
  <c r="T45" i="81" s="1"/>
  <c r="V45" i="81" s="1"/>
  <c r="U45" i="81" s="1"/>
  <c r="L45" i="81"/>
  <c r="H45" i="81"/>
  <c r="I45" i="81" s="1"/>
  <c r="AC44" i="81"/>
  <c r="Q44" i="81"/>
  <c r="S44" i="81" s="1"/>
  <c r="R44" i="81" s="1"/>
  <c r="T44" i="81" s="1"/>
  <c r="L44" i="81"/>
  <c r="H44" i="81"/>
  <c r="I44" i="81" s="1"/>
  <c r="L43" i="81"/>
  <c r="H43" i="81"/>
  <c r="I43" i="81" s="1"/>
  <c r="F43" i="81"/>
  <c r="V43" i="81" s="1"/>
  <c r="U43" i="81" s="1"/>
  <c r="D43" i="81"/>
  <c r="AC42" i="81"/>
  <c r="AB42" i="81" s="1"/>
  <c r="AA42" i="81" s="1"/>
  <c r="V42" i="81"/>
  <c r="U42" i="81" s="1"/>
  <c r="Q42" i="81"/>
  <c r="S42" i="81" s="1"/>
  <c r="R42" i="81" s="1"/>
  <c r="L42" i="81"/>
  <c r="H42" i="81"/>
  <c r="I42" i="81" s="1"/>
  <c r="AC41" i="81"/>
  <c r="Q41" i="81"/>
  <c r="S41" i="81" s="1"/>
  <c r="R41" i="81" s="1"/>
  <c r="T41" i="81" s="1"/>
  <c r="V41" i="81" s="1"/>
  <c r="U41" i="81" s="1"/>
  <c r="L41" i="81"/>
  <c r="H41" i="81"/>
  <c r="I41" i="81" s="1"/>
  <c r="AC40" i="81"/>
  <c r="Q40" i="81"/>
  <c r="S40" i="81" s="1"/>
  <c r="R40" i="81" s="1"/>
  <c r="T40" i="81" s="1"/>
  <c r="L40" i="81"/>
  <c r="H40" i="81"/>
  <c r="I40" i="81" s="1"/>
  <c r="AC39" i="81"/>
  <c r="Q39" i="81"/>
  <c r="S39" i="81" s="1"/>
  <c r="R39" i="81" s="1"/>
  <c r="T39" i="81" s="1"/>
  <c r="L39" i="81"/>
  <c r="H39" i="81"/>
  <c r="AC38" i="81"/>
  <c r="Q38" i="81"/>
  <c r="S38" i="81" s="1"/>
  <c r="R38" i="81" s="1"/>
  <c r="T38" i="81" s="1"/>
  <c r="L38" i="81"/>
  <c r="H38" i="81"/>
  <c r="I38" i="81" s="1"/>
  <c r="AC37" i="81"/>
  <c r="Q37" i="81"/>
  <c r="S37" i="81" s="1"/>
  <c r="R37" i="81" s="1"/>
  <c r="T37" i="81" s="1"/>
  <c r="L37" i="81"/>
  <c r="H37" i="81"/>
  <c r="AC36" i="81"/>
  <c r="Q36" i="81"/>
  <c r="S36" i="81" s="1"/>
  <c r="R36" i="81" s="1"/>
  <c r="T36" i="81" s="1"/>
  <c r="L36" i="81"/>
  <c r="H36" i="81"/>
  <c r="I36" i="81" s="1"/>
  <c r="AC35" i="81"/>
  <c r="Q35" i="81"/>
  <c r="S35" i="81" s="1"/>
  <c r="R35" i="81" s="1"/>
  <c r="T35" i="81" s="1"/>
  <c r="L35" i="81"/>
  <c r="H35" i="81"/>
  <c r="I35" i="81" s="1"/>
  <c r="AC34" i="81"/>
  <c r="Q34" i="81"/>
  <c r="S34" i="81" s="1"/>
  <c r="R34" i="81" s="1"/>
  <c r="T34" i="81" s="1"/>
  <c r="L34" i="81"/>
  <c r="H34" i="81"/>
  <c r="I34" i="81" s="1"/>
  <c r="L33" i="81"/>
  <c r="H33" i="81"/>
  <c r="I33" i="81" s="1"/>
  <c r="F33" i="81"/>
  <c r="D33" i="81"/>
  <c r="AC32" i="81"/>
  <c r="Q32" i="81"/>
  <c r="S32" i="81" s="1"/>
  <c r="R32" i="81" s="1"/>
  <c r="T32" i="81" s="1"/>
  <c r="V32" i="81" s="1"/>
  <c r="U32" i="81" s="1"/>
  <c r="L32" i="81"/>
  <c r="P32" i="81" s="1"/>
  <c r="H32" i="81"/>
  <c r="I32" i="81" s="1"/>
  <c r="AC31" i="81"/>
  <c r="Q31" i="81"/>
  <c r="S31" i="81" s="1"/>
  <c r="R31" i="81" s="1"/>
  <c r="T31" i="81" s="1"/>
  <c r="L31" i="81"/>
  <c r="H31" i="81"/>
  <c r="P31" i="81" s="1"/>
  <c r="AC30" i="81"/>
  <c r="Q30" i="81"/>
  <c r="S30" i="81" s="1"/>
  <c r="R30" i="81" s="1"/>
  <c r="T30" i="81" s="1"/>
  <c r="L30" i="81"/>
  <c r="H30" i="81"/>
  <c r="I30" i="81" s="1"/>
  <c r="AC29" i="81"/>
  <c r="Q29" i="81"/>
  <c r="S29" i="81" s="1"/>
  <c r="R29" i="81" s="1"/>
  <c r="T29" i="81" s="1"/>
  <c r="L29" i="81"/>
  <c r="H29" i="81"/>
  <c r="I29" i="81" s="1"/>
  <c r="AC28" i="81"/>
  <c r="Q28" i="81"/>
  <c r="S28" i="81" s="1"/>
  <c r="R28" i="81" s="1"/>
  <c r="T28" i="81" s="1"/>
  <c r="L28" i="81"/>
  <c r="H28" i="81"/>
  <c r="AC27" i="81"/>
  <c r="Q27" i="81"/>
  <c r="S27" i="81" s="1"/>
  <c r="R27" i="81" s="1"/>
  <c r="T27" i="81" s="1"/>
  <c r="L27" i="81"/>
  <c r="H27" i="81"/>
  <c r="I27" i="81" s="1"/>
  <c r="AC26" i="81"/>
  <c r="Q26" i="81"/>
  <c r="S26" i="81" s="1"/>
  <c r="R26" i="81" s="1"/>
  <c r="T26" i="81" s="1"/>
  <c r="V26" i="81" s="1"/>
  <c r="U26" i="81" s="1"/>
  <c r="L26" i="81"/>
  <c r="P26" i="81" s="1"/>
  <c r="I26" i="81"/>
  <c r="H26" i="81"/>
  <c r="AC25" i="81"/>
  <c r="Q25" i="81"/>
  <c r="S25" i="81" s="1"/>
  <c r="R25" i="81" s="1"/>
  <c r="T25" i="81" s="1"/>
  <c r="L25" i="81"/>
  <c r="H25" i="81"/>
  <c r="I25" i="81" s="1"/>
  <c r="AC24" i="81"/>
  <c r="Q24" i="81"/>
  <c r="S24" i="81" s="1"/>
  <c r="R24" i="81" s="1"/>
  <c r="T24" i="81" s="1"/>
  <c r="L24" i="81"/>
  <c r="H24" i="81"/>
  <c r="P24" i="81" s="1"/>
  <c r="AC23" i="81"/>
  <c r="Q23" i="81"/>
  <c r="S23" i="81" s="1"/>
  <c r="R23" i="81" s="1"/>
  <c r="T23" i="81" s="1"/>
  <c r="L23" i="81"/>
  <c r="H23" i="81"/>
  <c r="I23" i="81" s="1"/>
  <c r="AC22" i="81"/>
  <c r="Q22" i="81"/>
  <c r="S22" i="81" s="1"/>
  <c r="R22" i="81" s="1"/>
  <c r="T22" i="81" s="1"/>
  <c r="L22" i="81"/>
  <c r="H22" i="81"/>
  <c r="I22" i="81" s="1"/>
  <c r="AC21" i="81"/>
  <c r="Y21" i="81"/>
  <c r="Q21" i="81"/>
  <c r="S21" i="81" s="1"/>
  <c r="L21" i="81"/>
  <c r="H21" i="81"/>
  <c r="I21" i="81" s="1"/>
  <c r="AC20" i="81"/>
  <c r="Q20" i="81"/>
  <c r="S20" i="81" s="1"/>
  <c r="R20" i="81" s="1"/>
  <c r="T20" i="81" s="1"/>
  <c r="L20" i="81"/>
  <c r="H20" i="81"/>
  <c r="I20" i="81" s="1"/>
  <c r="AC19" i="81"/>
  <c r="Q19" i="81"/>
  <c r="S19" i="81" s="1"/>
  <c r="R19" i="81" s="1"/>
  <c r="T19" i="81" s="1"/>
  <c r="L19" i="81"/>
  <c r="H19" i="81"/>
  <c r="I19" i="81" s="1"/>
  <c r="AC18" i="81"/>
  <c r="Q18" i="81"/>
  <c r="S18" i="81" s="1"/>
  <c r="R18" i="81" s="1"/>
  <c r="T18" i="81" s="1"/>
  <c r="L18" i="81"/>
  <c r="H18" i="81"/>
  <c r="I18" i="81" s="1"/>
  <c r="L17" i="81"/>
  <c r="H17" i="81"/>
  <c r="I17" i="81" s="1"/>
  <c r="F17" i="81"/>
  <c r="G17" i="81" s="1"/>
  <c r="AC16" i="81"/>
  <c r="Q16" i="81"/>
  <c r="S16" i="81" s="1"/>
  <c r="R16" i="81" s="1"/>
  <c r="T16" i="81" s="1"/>
  <c r="AB16" i="81" s="1"/>
  <c r="AA16" i="81" s="1"/>
  <c r="L16" i="81"/>
  <c r="H16" i="81"/>
  <c r="I16" i="81" s="1"/>
  <c r="AC15" i="81"/>
  <c r="Q15" i="81"/>
  <c r="S15" i="81" s="1"/>
  <c r="R15" i="81" s="1"/>
  <c r="T15" i="81" s="1"/>
  <c r="L15" i="81"/>
  <c r="H15" i="81"/>
  <c r="I15" i="81" s="1"/>
  <c r="AC14" i="81"/>
  <c r="Q14" i="81"/>
  <c r="S14" i="81" s="1"/>
  <c r="R14" i="81" s="1"/>
  <c r="T14" i="81" s="1"/>
  <c r="L14" i="81"/>
  <c r="H14" i="81"/>
  <c r="AD13" i="81"/>
  <c r="AD12" i="81"/>
  <c r="O12" i="81"/>
  <c r="O13" i="81" s="1"/>
  <c r="N12" i="81"/>
  <c r="M12" i="81"/>
  <c r="K12" i="81"/>
  <c r="J12" i="81"/>
  <c r="F12" i="81"/>
  <c r="K24" i="58" s="1"/>
  <c r="L24" i="58" s="1"/>
  <c r="E12" i="81"/>
  <c r="D12" i="81"/>
  <c r="AD11" i="81"/>
  <c r="N11" i="81"/>
  <c r="M11" i="81"/>
  <c r="M13" i="81" s="1"/>
  <c r="K11" i="81"/>
  <c r="K13" i="81" s="1"/>
  <c r="J11" i="81"/>
  <c r="J13" i="81" s="1"/>
  <c r="E11" i="81"/>
  <c r="Y76" i="87"/>
  <c r="L76" i="87"/>
  <c r="M76" i="87" s="1"/>
  <c r="Y75" i="87"/>
  <c r="L75" i="87"/>
  <c r="M75" i="87" s="1"/>
  <c r="Y74" i="87"/>
  <c r="L74" i="87"/>
  <c r="M74" i="87" s="1"/>
  <c r="Y73" i="87"/>
  <c r="L73" i="87"/>
  <c r="M73" i="87" s="1"/>
  <c r="AB72" i="87"/>
  <c r="Y72" i="87" s="1"/>
  <c r="Z72" i="87"/>
  <c r="M72" i="87"/>
  <c r="Y71" i="87"/>
  <c r="L71" i="87"/>
  <c r="M71" i="87" s="1"/>
  <c r="Y70" i="87"/>
  <c r="L70" i="87"/>
  <c r="M70" i="87" s="1"/>
  <c r="Y69" i="87"/>
  <c r="L69" i="87"/>
  <c r="M69" i="87" s="1"/>
  <c r="Y68" i="87"/>
  <c r="L68" i="87"/>
  <c r="M68" i="87" s="1"/>
  <c r="AB67" i="87"/>
  <c r="Y67" i="87" s="1"/>
  <c r="Z67" i="87"/>
  <c r="M67" i="87"/>
  <c r="Y66" i="87"/>
  <c r="L66" i="87"/>
  <c r="M66" i="87" s="1"/>
  <c r="Y65" i="87"/>
  <c r="L65" i="87"/>
  <c r="AB65" i="87" s="1"/>
  <c r="L64" i="87"/>
  <c r="AB64" i="87" s="1"/>
  <c r="L63" i="87"/>
  <c r="M63" i="87" s="1"/>
  <c r="L62" i="87"/>
  <c r="M62" i="87" s="1"/>
  <c r="Y61" i="87"/>
  <c r="AB60" i="87"/>
  <c r="Y60" i="87" s="1"/>
  <c r="Z60" i="87"/>
  <c r="M60" i="87"/>
  <c r="AB59" i="87"/>
  <c r="Y59" i="87" s="1"/>
  <c r="Z59" i="87"/>
  <c r="M59" i="87"/>
  <c r="AB58" i="87"/>
  <c r="Y58" i="87" s="1"/>
  <c r="Z58" i="87"/>
  <c r="L58" i="87"/>
  <c r="M58" i="87" s="1"/>
  <c r="AB57" i="87"/>
  <c r="Y57" i="87" s="1"/>
  <c r="Z57" i="87"/>
  <c r="M57" i="87"/>
  <c r="AB56" i="87"/>
  <c r="Y56" i="87" s="1"/>
  <c r="Z56" i="87"/>
  <c r="L56" i="87"/>
  <c r="M56" i="87" s="1"/>
  <c r="AB55" i="87"/>
  <c r="Y55" i="87" s="1"/>
  <c r="M55" i="87"/>
  <c r="AB54" i="87"/>
  <c r="Y54" i="87" s="1"/>
  <c r="Z54" i="87"/>
  <c r="M54" i="87"/>
  <c r="Z53" i="87"/>
  <c r="Y53" i="87"/>
  <c r="M53" i="87"/>
  <c r="Z52" i="87"/>
  <c r="Y52" i="87"/>
  <c r="L52" i="87"/>
  <c r="M52" i="87" s="1"/>
  <c r="Z51" i="87"/>
  <c r="Y51" i="87"/>
  <c r="M51" i="87"/>
  <c r="Z50" i="87"/>
  <c r="Y50" i="87"/>
  <c r="M50" i="87"/>
  <c r="Z49" i="87"/>
  <c r="Y49" i="87"/>
  <c r="M49" i="87"/>
  <c r="Z48" i="87"/>
  <c r="Y48" i="87"/>
  <c r="M48" i="87"/>
  <c r="Z47" i="87"/>
  <c r="Y47" i="87"/>
  <c r="M47" i="87"/>
  <c r="Z46" i="87"/>
  <c r="Y46" i="87"/>
  <c r="M46" i="87"/>
  <c r="W45" i="87"/>
  <c r="W14" i="87" s="1"/>
  <c r="L45" i="87"/>
  <c r="M45" i="87" s="1"/>
  <c r="M44" i="87"/>
  <c r="M43" i="87"/>
  <c r="M42" i="87"/>
  <c r="M41" i="87"/>
  <c r="M40" i="87"/>
  <c r="M39" i="87"/>
  <c r="M38" i="87"/>
  <c r="M37" i="87"/>
  <c r="M36" i="87"/>
  <c r="M35" i="87"/>
  <c r="M34" i="87"/>
  <c r="M33" i="87"/>
  <c r="M32" i="87"/>
  <c r="M31" i="87"/>
  <c r="M30" i="87"/>
  <c r="M29" i="87"/>
  <c r="M28" i="87"/>
  <c r="M27" i="87"/>
  <c r="M26" i="87"/>
  <c r="M25" i="87"/>
  <c r="M24" i="87"/>
  <c r="M23" i="87"/>
  <c r="M22" i="87"/>
  <c r="M21" i="87"/>
  <c r="M20" i="87"/>
  <c r="M19" i="87"/>
  <c r="M18" i="87"/>
  <c r="M17" i="87"/>
  <c r="U16" i="87"/>
  <c r="N16" i="87"/>
  <c r="K16" i="87"/>
  <c r="J16" i="87"/>
  <c r="I16" i="87"/>
  <c r="H16" i="87"/>
  <c r="G16" i="87"/>
  <c r="F16" i="87"/>
  <c r="E16" i="87"/>
  <c r="D16" i="87"/>
  <c r="U15" i="87"/>
  <c r="U13" i="87" s="1"/>
  <c r="N15" i="87"/>
  <c r="D15" i="87"/>
  <c r="U14" i="87"/>
  <c r="K14" i="87"/>
  <c r="D14" i="87"/>
  <c r="AC13" i="87"/>
  <c r="K13" i="87"/>
  <c r="K15" i="87" s="1"/>
  <c r="J13" i="87"/>
  <c r="J15" i="87" s="1"/>
  <c r="J9" i="87" s="1"/>
  <c r="I13" i="87"/>
  <c r="I15" i="87" s="1"/>
  <c r="I9" i="87" s="1"/>
  <c r="H13" i="87"/>
  <c r="H15" i="87" s="1"/>
  <c r="H9" i="87" s="1"/>
  <c r="G13" i="87"/>
  <c r="G15" i="87" s="1"/>
  <c r="G9" i="87" s="1"/>
  <c r="F13" i="87"/>
  <c r="F15" i="87" s="1"/>
  <c r="F9" i="87" s="1"/>
  <c r="E13" i="87"/>
  <c r="U12" i="87"/>
  <c r="N12" i="87"/>
  <c r="L12" i="87"/>
  <c r="M12" i="87" s="1"/>
  <c r="D12" i="87"/>
  <c r="U11" i="87"/>
  <c r="W11" i="87" s="1"/>
  <c r="L11" i="87"/>
  <c r="M11" i="87" s="1"/>
  <c r="D11" i="87"/>
  <c r="AC10" i="87"/>
  <c r="AB10" i="87"/>
  <c r="Y10" i="87"/>
  <c r="K10" i="87"/>
  <c r="J10" i="87"/>
  <c r="I10" i="87"/>
  <c r="H10" i="87"/>
  <c r="G10" i="87"/>
  <c r="F10" i="87"/>
  <c r="E10" i="87"/>
  <c r="K9" i="87"/>
  <c r="K7" i="87" s="1"/>
  <c r="E9" i="87"/>
  <c r="J8" i="87"/>
  <c r="I8" i="87"/>
  <c r="H8" i="87"/>
  <c r="G8" i="87"/>
  <c r="F8" i="87"/>
  <c r="E8" i="87"/>
  <c r="D8" i="87"/>
  <c r="D9" i="87" s="1"/>
  <c r="D7" i="87" s="1"/>
  <c r="AC7" i="87"/>
  <c r="AC85" i="97"/>
  <c r="Y85" i="97"/>
  <c r="R85" i="97"/>
  <c r="T85" i="97" s="1"/>
  <c r="S85" i="97" s="1"/>
  <c r="U85" i="97" s="1"/>
  <c r="M85" i="97"/>
  <c r="H85" i="97"/>
  <c r="I85" i="97" s="1"/>
  <c r="AC84" i="97"/>
  <c r="AB84" i="97" s="1"/>
  <c r="Y84" i="97"/>
  <c r="X84" i="97" s="1"/>
  <c r="W84" i="97" s="1"/>
  <c r="V84" i="97"/>
  <c r="R84" i="97"/>
  <c r="T84" i="97" s="1"/>
  <c r="S84" i="97" s="1"/>
  <c r="M84" i="97"/>
  <c r="H84" i="97"/>
  <c r="I84" i="97" s="1"/>
  <c r="AC83" i="97"/>
  <c r="AB83" i="97" s="1"/>
  <c r="Y83" i="97"/>
  <c r="X83" i="97"/>
  <c r="W83" i="97" s="1"/>
  <c r="V83" i="97"/>
  <c r="R83" i="97"/>
  <c r="T83" i="97" s="1"/>
  <c r="S83" i="97" s="1"/>
  <c r="M83" i="97"/>
  <c r="H83" i="97"/>
  <c r="I83" i="97" s="1"/>
  <c r="AC82" i="97"/>
  <c r="Y82" i="97"/>
  <c r="R82" i="97"/>
  <c r="T82" i="97" s="1"/>
  <c r="S82" i="97" s="1"/>
  <c r="U82" i="97" s="1"/>
  <c r="M82" i="97"/>
  <c r="H82" i="97"/>
  <c r="I82" i="97" s="1"/>
  <c r="AC81" i="97"/>
  <c r="Y81" i="97"/>
  <c r="R81" i="97"/>
  <c r="T81" i="97" s="1"/>
  <c r="S81" i="97" s="1"/>
  <c r="U81" i="97" s="1"/>
  <c r="M81" i="97"/>
  <c r="H81" i="97"/>
  <c r="I81" i="97" s="1"/>
  <c r="AC80" i="97"/>
  <c r="AB80" i="97" s="1"/>
  <c r="Y80" i="97"/>
  <c r="X80" i="97" s="1"/>
  <c r="W80" i="97" s="1"/>
  <c r="V80" i="97"/>
  <c r="R80" i="97"/>
  <c r="T80" i="97" s="1"/>
  <c r="S80" i="97" s="1"/>
  <c r="M80" i="97"/>
  <c r="H80" i="97"/>
  <c r="I80" i="97" s="1"/>
  <c r="AC79" i="97"/>
  <c r="Y79" i="97"/>
  <c r="R79" i="97"/>
  <c r="T79" i="97" s="1"/>
  <c r="S79" i="97" s="1"/>
  <c r="U79" i="97" s="1"/>
  <c r="M79" i="97"/>
  <c r="H79" i="97"/>
  <c r="I79" i="97" s="1"/>
  <c r="AC78" i="97"/>
  <c r="Y78" i="97"/>
  <c r="R78" i="97"/>
  <c r="T78" i="97" s="1"/>
  <c r="S78" i="97" s="1"/>
  <c r="U78" i="97" s="1"/>
  <c r="M78" i="97"/>
  <c r="H78" i="97"/>
  <c r="I78" i="97" s="1"/>
  <c r="AC77" i="97"/>
  <c r="AB77" i="97" s="1"/>
  <c r="Y77" i="97"/>
  <c r="X77" i="97"/>
  <c r="W77" i="97" s="1"/>
  <c r="V77" i="97"/>
  <c r="R77" i="97"/>
  <c r="T77" i="97" s="1"/>
  <c r="S77" i="97" s="1"/>
  <c r="M77" i="97"/>
  <c r="H77" i="97"/>
  <c r="I77" i="97" s="1"/>
  <c r="AC76" i="97"/>
  <c r="Y76" i="97"/>
  <c r="R76" i="97"/>
  <c r="T76" i="97" s="1"/>
  <c r="S76" i="97" s="1"/>
  <c r="U76" i="97" s="1"/>
  <c r="M76" i="97"/>
  <c r="H76" i="97"/>
  <c r="I76" i="97" s="1"/>
  <c r="AC75" i="97"/>
  <c r="Y75" i="97"/>
  <c r="R75" i="97"/>
  <c r="T75" i="97" s="1"/>
  <c r="S75" i="97" s="1"/>
  <c r="U75" i="97" s="1"/>
  <c r="M75" i="97"/>
  <c r="H75" i="97"/>
  <c r="I75" i="97" s="1"/>
  <c r="AC74" i="97"/>
  <c r="Y74" i="97"/>
  <c r="R74" i="97"/>
  <c r="T74" i="97" s="1"/>
  <c r="S74" i="97" s="1"/>
  <c r="U74" i="97" s="1"/>
  <c r="M74" i="97"/>
  <c r="H74" i="97"/>
  <c r="AC73" i="97"/>
  <c r="Y73" i="97"/>
  <c r="R73" i="97"/>
  <c r="T73" i="97" s="1"/>
  <c r="S73" i="97" s="1"/>
  <c r="U73" i="97" s="1"/>
  <c r="M73" i="97"/>
  <c r="H73" i="97"/>
  <c r="I73" i="97" s="1"/>
  <c r="AC72" i="97"/>
  <c r="Y72" i="97"/>
  <c r="X72" i="97" s="1"/>
  <c r="W72" i="97" s="1"/>
  <c r="R72" i="97"/>
  <c r="T72" i="97" s="1"/>
  <c r="S72" i="97" s="1"/>
  <c r="U72" i="97" s="1"/>
  <c r="M72" i="97"/>
  <c r="H72" i="97"/>
  <c r="I72" i="97" s="1"/>
  <c r="AC71" i="97"/>
  <c r="Y71" i="97"/>
  <c r="R71" i="97"/>
  <c r="T71" i="97" s="1"/>
  <c r="S71" i="97" s="1"/>
  <c r="U71" i="97" s="1"/>
  <c r="M71" i="97"/>
  <c r="H71" i="97"/>
  <c r="AC70" i="97"/>
  <c r="AB70" i="97" s="1"/>
  <c r="Y70" i="97"/>
  <c r="X70" i="97" s="1"/>
  <c r="W70" i="97" s="1"/>
  <c r="V70" i="97"/>
  <c r="R70" i="97"/>
  <c r="T70" i="97" s="1"/>
  <c r="M70" i="97"/>
  <c r="H70" i="97"/>
  <c r="AC69" i="97"/>
  <c r="Y69" i="97"/>
  <c r="R69" i="97"/>
  <c r="T69" i="97" s="1"/>
  <c r="S69" i="97" s="1"/>
  <c r="U69" i="97" s="1"/>
  <c r="M69" i="97"/>
  <c r="H69" i="97"/>
  <c r="I69" i="97" s="1"/>
  <c r="AC68" i="97"/>
  <c r="Y68" i="97"/>
  <c r="R68" i="97"/>
  <c r="T68" i="97" s="1"/>
  <c r="S68" i="97" s="1"/>
  <c r="U68" i="97" s="1"/>
  <c r="M68" i="97"/>
  <c r="H68" i="97"/>
  <c r="AC67" i="97"/>
  <c r="Y67" i="97"/>
  <c r="R67" i="97"/>
  <c r="T67" i="97" s="1"/>
  <c r="S67" i="97" s="1"/>
  <c r="U67" i="97" s="1"/>
  <c r="M67" i="97"/>
  <c r="H67" i="97"/>
  <c r="I67" i="97" s="1"/>
  <c r="AC66" i="97"/>
  <c r="Y66" i="97"/>
  <c r="R66" i="97"/>
  <c r="T66" i="97" s="1"/>
  <c r="S66" i="97" s="1"/>
  <c r="U66" i="97" s="1"/>
  <c r="M66" i="97"/>
  <c r="H66" i="97"/>
  <c r="AC65" i="97"/>
  <c r="Y65" i="97"/>
  <c r="R65" i="97"/>
  <c r="T65" i="97" s="1"/>
  <c r="S65" i="97" s="1"/>
  <c r="U65" i="97" s="1"/>
  <c r="M65" i="97"/>
  <c r="H65" i="97"/>
  <c r="I65" i="97" s="1"/>
  <c r="AC64" i="97"/>
  <c r="Y64" i="97"/>
  <c r="R64" i="97"/>
  <c r="T64" i="97" s="1"/>
  <c r="S64" i="97" s="1"/>
  <c r="U64" i="97" s="1"/>
  <c r="M64" i="97"/>
  <c r="H64" i="97"/>
  <c r="I64" i="97" s="1"/>
  <c r="AC63" i="97"/>
  <c r="AB63" i="97" s="1"/>
  <c r="Y63" i="97"/>
  <c r="X63" i="97" s="1"/>
  <c r="W63" i="97" s="1"/>
  <c r="V63" i="97"/>
  <c r="R63" i="97"/>
  <c r="T63" i="97" s="1"/>
  <c r="S63" i="97" s="1"/>
  <c r="M63" i="97"/>
  <c r="H63" i="97"/>
  <c r="I63" i="97" s="1"/>
  <c r="AC62" i="97"/>
  <c r="AB62" i="97"/>
  <c r="Y62" i="97"/>
  <c r="X62" i="97" s="1"/>
  <c r="W62" i="97" s="1"/>
  <c r="V62" i="97"/>
  <c r="R62" i="97"/>
  <c r="T62" i="97" s="1"/>
  <c r="S62" i="97" s="1"/>
  <c r="M62" i="97"/>
  <c r="H62" i="97"/>
  <c r="AC61" i="97"/>
  <c r="Y61" i="97"/>
  <c r="R61" i="97"/>
  <c r="T61" i="97" s="1"/>
  <c r="S61" i="97" s="1"/>
  <c r="U61" i="97" s="1"/>
  <c r="M61" i="97"/>
  <c r="H61" i="97"/>
  <c r="AC60" i="97"/>
  <c r="Y60" i="97"/>
  <c r="R60" i="97"/>
  <c r="T60" i="97" s="1"/>
  <c r="S60" i="97" s="1"/>
  <c r="U60" i="97" s="1"/>
  <c r="M60" i="97"/>
  <c r="H60" i="97"/>
  <c r="I60" i="97" s="1"/>
  <c r="AC59" i="97"/>
  <c r="Y59" i="97"/>
  <c r="R59" i="97"/>
  <c r="T59" i="97" s="1"/>
  <c r="S59" i="97" s="1"/>
  <c r="U59" i="97" s="1"/>
  <c r="M59" i="97"/>
  <c r="H59" i="97"/>
  <c r="I59" i="97" s="1"/>
  <c r="AC58" i="97"/>
  <c r="AB58" i="97" s="1"/>
  <c r="Y58" i="97"/>
  <c r="X58" i="97" s="1"/>
  <c r="W58" i="97" s="1"/>
  <c r="V58" i="97"/>
  <c r="R58" i="97"/>
  <c r="T58" i="97" s="1"/>
  <c r="S58" i="97" s="1"/>
  <c r="M58" i="97"/>
  <c r="H58" i="97"/>
  <c r="I58" i="97" s="1"/>
  <c r="AC57" i="97"/>
  <c r="AB57" i="97" s="1"/>
  <c r="Y57" i="97"/>
  <c r="X57" i="97" s="1"/>
  <c r="W57" i="97" s="1"/>
  <c r="V57" i="97"/>
  <c r="R57" i="97"/>
  <c r="T57" i="97" s="1"/>
  <c r="S57" i="97" s="1"/>
  <c r="M57" i="97"/>
  <c r="H57" i="97"/>
  <c r="I57" i="97" s="1"/>
  <c r="AC56" i="97"/>
  <c r="Y56" i="97"/>
  <c r="R56" i="97"/>
  <c r="T56" i="97" s="1"/>
  <c r="S56" i="97" s="1"/>
  <c r="U56" i="97" s="1"/>
  <c r="M56" i="97"/>
  <c r="H56" i="97"/>
  <c r="I56" i="97" s="1"/>
  <c r="AC55" i="97"/>
  <c r="AB55" i="97"/>
  <c r="Y55" i="97"/>
  <c r="X55" i="97"/>
  <c r="W55" i="97" s="1"/>
  <c r="V55" i="97"/>
  <c r="R55" i="97"/>
  <c r="T55" i="97" s="1"/>
  <c r="S55" i="97" s="1"/>
  <c r="M55" i="97"/>
  <c r="H55" i="97"/>
  <c r="I55" i="97" s="1"/>
  <c r="AC54" i="97"/>
  <c r="Y54" i="97"/>
  <c r="R54" i="97"/>
  <c r="T54" i="97" s="1"/>
  <c r="S54" i="97" s="1"/>
  <c r="U54" i="97" s="1"/>
  <c r="M54" i="97"/>
  <c r="H54" i="97"/>
  <c r="I54" i="97" s="1"/>
  <c r="AC53" i="97"/>
  <c r="Y53" i="97"/>
  <c r="R53" i="97"/>
  <c r="T53" i="97" s="1"/>
  <c r="S53" i="97" s="1"/>
  <c r="U53" i="97" s="1"/>
  <c r="M53" i="97"/>
  <c r="H53" i="97"/>
  <c r="I53" i="97" s="1"/>
  <c r="AC52" i="97"/>
  <c r="Y52" i="97"/>
  <c r="R52" i="97"/>
  <c r="T52" i="97" s="1"/>
  <c r="S52" i="97" s="1"/>
  <c r="U52" i="97" s="1"/>
  <c r="M52" i="97"/>
  <c r="Q52" i="97" s="1"/>
  <c r="H52" i="97"/>
  <c r="I52" i="97" s="1"/>
  <c r="AC51" i="97"/>
  <c r="AB51" i="97"/>
  <c r="Y51" i="97"/>
  <c r="X51" i="97" s="1"/>
  <c r="W51" i="97" s="1"/>
  <c r="V51" i="97"/>
  <c r="R51" i="97"/>
  <c r="T51" i="97" s="1"/>
  <c r="S51" i="97" s="1"/>
  <c r="M51" i="97"/>
  <c r="H51" i="97"/>
  <c r="I51" i="97" s="1"/>
  <c r="AC50" i="97"/>
  <c r="Y50" i="97"/>
  <c r="R50" i="97"/>
  <c r="T50" i="97" s="1"/>
  <c r="S50" i="97" s="1"/>
  <c r="U50" i="97" s="1"/>
  <c r="M50" i="97"/>
  <c r="H50" i="97"/>
  <c r="I50" i="97" s="1"/>
  <c r="AC49" i="97"/>
  <c r="AB49" i="97"/>
  <c r="Y49" i="97"/>
  <c r="X49" i="97" s="1"/>
  <c r="W49" i="97" s="1"/>
  <c r="V49" i="97"/>
  <c r="R49" i="97"/>
  <c r="T49" i="97" s="1"/>
  <c r="S49" i="97" s="1"/>
  <c r="M49" i="97"/>
  <c r="H49" i="97"/>
  <c r="I49" i="97" s="1"/>
  <c r="AC48" i="97"/>
  <c r="Y48" i="97"/>
  <c r="R48" i="97"/>
  <c r="T48" i="97" s="1"/>
  <c r="S48" i="97" s="1"/>
  <c r="U48" i="97" s="1"/>
  <c r="M48" i="97"/>
  <c r="H48" i="97"/>
  <c r="I48" i="97" s="1"/>
  <c r="AC47" i="97"/>
  <c r="Y47" i="97"/>
  <c r="R47" i="97"/>
  <c r="T47" i="97" s="1"/>
  <c r="S47" i="97" s="1"/>
  <c r="U47" i="97" s="1"/>
  <c r="M47" i="97"/>
  <c r="H47" i="97"/>
  <c r="I47" i="97" s="1"/>
  <c r="AC46" i="97"/>
  <c r="Y46" i="97"/>
  <c r="R46" i="97"/>
  <c r="T46" i="97" s="1"/>
  <c r="S46" i="97" s="1"/>
  <c r="U46" i="97" s="1"/>
  <c r="M46" i="97"/>
  <c r="H46" i="97"/>
  <c r="I46" i="97" s="1"/>
  <c r="AC45" i="97"/>
  <c r="Y45" i="97"/>
  <c r="R45" i="97"/>
  <c r="T45" i="97" s="1"/>
  <c r="S45" i="97" s="1"/>
  <c r="U45" i="97" s="1"/>
  <c r="AB45" i="97" s="1"/>
  <c r="M45" i="97"/>
  <c r="H45" i="97"/>
  <c r="I45" i="97" s="1"/>
  <c r="AC44" i="97"/>
  <c r="Y44" i="97"/>
  <c r="R44" i="97"/>
  <c r="T44" i="97" s="1"/>
  <c r="S44" i="97" s="1"/>
  <c r="U44" i="97" s="1"/>
  <c r="M44" i="97"/>
  <c r="H44" i="97"/>
  <c r="I44" i="97" s="1"/>
  <c r="AC43" i="97"/>
  <c r="Y43" i="97"/>
  <c r="R43" i="97"/>
  <c r="T43" i="97" s="1"/>
  <c r="S43" i="97" s="1"/>
  <c r="U43" i="97" s="1"/>
  <c r="M43" i="97"/>
  <c r="H43" i="97"/>
  <c r="I43" i="97" s="1"/>
  <c r="AC42" i="97"/>
  <c r="Y42" i="97"/>
  <c r="R42" i="97"/>
  <c r="T42" i="97" s="1"/>
  <c r="S42" i="97" s="1"/>
  <c r="U42" i="97" s="1"/>
  <c r="M42" i="97"/>
  <c r="H42" i="97"/>
  <c r="I42" i="97" s="1"/>
  <c r="AC41" i="97"/>
  <c r="Y41" i="97"/>
  <c r="R41" i="97"/>
  <c r="T41" i="97" s="1"/>
  <c r="S41" i="97" s="1"/>
  <c r="U41" i="97" s="1"/>
  <c r="M41" i="97"/>
  <c r="H41" i="97"/>
  <c r="I41" i="97" s="1"/>
  <c r="AC40" i="97"/>
  <c r="Y40" i="97"/>
  <c r="R40" i="97"/>
  <c r="T40" i="97" s="1"/>
  <c r="S40" i="97" s="1"/>
  <c r="U40" i="97" s="1"/>
  <c r="M40" i="97"/>
  <c r="H40" i="97"/>
  <c r="I40" i="97" s="1"/>
  <c r="AC39" i="97"/>
  <c r="AB39" i="97" s="1"/>
  <c r="Y39" i="97"/>
  <c r="X39" i="97" s="1"/>
  <c r="W39" i="97" s="1"/>
  <c r="V39" i="97"/>
  <c r="R39" i="97"/>
  <c r="T39" i="97" s="1"/>
  <c r="S39" i="97" s="1"/>
  <c r="M39" i="97"/>
  <c r="H39" i="97"/>
  <c r="I39" i="97" s="1"/>
  <c r="AC38" i="97"/>
  <c r="Y38" i="97"/>
  <c r="R38" i="97"/>
  <c r="T38" i="97" s="1"/>
  <c r="S38" i="97" s="1"/>
  <c r="U38" i="97" s="1"/>
  <c r="M38" i="97"/>
  <c r="H38" i="97"/>
  <c r="I38" i="97" s="1"/>
  <c r="AC37" i="97"/>
  <c r="Y37" i="97"/>
  <c r="R37" i="97"/>
  <c r="T37" i="97" s="1"/>
  <c r="S37" i="97" s="1"/>
  <c r="U37" i="97" s="1"/>
  <c r="X37" i="97" s="1"/>
  <c r="W37" i="97" s="1"/>
  <c r="M37" i="97"/>
  <c r="H37" i="97"/>
  <c r="I37" i="97" s="1"/>
  <c r="AC36" i="97"/>
  <c r="Y36" i="97"/>
  <c r="R36" i="97"/>
  <c r="T36" i="97" s="1"/>
  <c r="S36" i="97" s="1"/>
  <c r="U36" i="97" s="1"/>
  <c r="M36" i="97"/>
  <c r="H36" i="97"/>
  <c r="I36" i="97" s="1"/>
  <c r="AC35" i="97"/>
  <c r="Y35" i="97"/>
  <c r="R35" i="97"/>
  <c r="T35" i="97" s="1"/>
  <c r="S35" i="97" s="1"/>
  <c r="U35" i="97" s="1"/>
  <c r="M35" i="97"/>
  <c r="H35" i="97"/>
  <c r="AC34" i="97"/>
  <c r="Y34" i="97"/>
  <c r="R34" i="97"/>
  <c r="T34" i="97" s="1"/>
  <c r="S34" i="97" s="1"/>
  <c r="U34" i="97" s="1"/>
  <c r="AB34" i="97" s="1"/>
  <c r="M34" i="97"/>
  <c r="H34" i="97"/>
  <c r="AC33" i="97"/>
  <c r="AB33" i="97"/>
  <c r="Y33" i="97"/>
  <c r="X33" i="97" s="1"/>
  <c r="W33" i="97" s="1"/>
  <c r="V33" i="97"/>
  <c r="R33" i="97"/>
  <c r="T33" i="97" s="1"/>
  <c r="S33" i="97" s="1"/>
  <c r="M33" i="97"/>
  <c r="H33" i="97"/>
  <c r="I33" i="97" s="1"/>
  <c r="AC32" i="97"/>
  <c r="Y32" i="97"/>
  <c r="R32" i="97"/>
  <c r="T32" i="97" s="1"/>
  <c r="S32" i="97" s="1"/>
  <c r="U32" i="97" s="1"/>
  <c r="M32" i="97"/>
  <c r="H32" i="97"/>
  <c r="I32" i="97" s="1"/>
  <c r="AC31" i="97"/>
  <c r="Y31" i="97"/>
  <c r="R31" i="97"/>
  <c r="T31" i="97" s="1"/>
  <c r="S31" i="97" s="1"/>
  <c r="U31" i="97" s="1"/>
  <c r="M31" i="97"/>
  <c r="H31" i="97"/>
  <c r="I31" i="97" s="1"/>
  <c r="AC30" i="97"/>
  <c r="Y30" i="97"/>
  <c r="R30" i="97"/>
  <c r="T30" i="97" s="1"/>
  <c r="S30" i="97" s="1"/>
  <c r="U30" i="97" s="1"/>
  <c r="M30" i="97"/>
  <c r="H30" i="97"/>
  <c r="Q30" i="97" s="1"/>
  <c r="AC29" i="97"/>
  <c r="AB29" i="97" s="1"/>
  <c r="Y29" i="97"/>
  <c r="X29" i="97" s="1"/>
  <c r="W29" i="97" s="1"/>
  <c r="V29" i="97"/>
  <c r="R29" i="97"/>
  <c r="T29" i="97" s="1"/>
  <c r="S29" i="97" s="1"/>
  <c r="M29" i="97"/>
  <c r="H29" i="97"/>
  <c r="I29" i="97" s="1"/>
  <c r="AC28" i="97"/>
  <c r="Y28" i="97"/>
  <c r="R28" i="97"/>
  <c r="T28" i="97" s="1"/>
  <c r="S28" i="97" s="1"/>
  <c r="U28" i="97" s="1"/>
  <c r="M28" i="97"/>
  <c r="H28" i="97"/>
  <c r="AC27" i="97"/>
  <c r="Y27" i="97"/>
  <c r="R27" i="97"/>
  <c r="T27" i="97" s="1"/>
  <c r="S27" i="97" s="1"/>
  <c r="U27" i="97" s="1"/>
  <c r="M27" i="97"/>
  <c r="H27" i="97"/>
  <c r="AC26" i="97"/>
  <c r="AB26" i="97" s="1"/>
  <c r="Y26" i="97"/>
  <c r="X26" i="97" s="1"/>
  <c r="W26" i="97" s="1"/>
  <c r="V26" i="97"/>
  <c r="R26" i="97"/>
  <c r="T26" i="97" s="1"/>
  <c r="S26" i="97" s="1"/>
  <c r="M26" i="97"/>
  <c r="H26" i="97"/>
  <c r="I26" i="97" s="1"/>
  <c r="AC25" i="97"/>
  <c r="Y25" i="97"/>
  <c r="R25" i="97"/>
  <c r="T25" i="97" s="1"/>
  <c r="S25" i="97" s="1"/>
  <c r="U25" i="97" s="1"/>
  <c r="M25" i="97"/>
  <c r="H25" i="97"/>
  <c r="I25" i="97" s="1"/>
  <c r="AC24" i="97"/>
  <c r="Y24" i="97"/>
  <c r="R24" i="97"/>
  <c r="T24" i="97" s="1"/>
  <c r="S24" i="97" s="1"/>
  <c r="U24" i="97" s="1"/>
  <c r="M24" i="97"/>
  <c r="H24" i="97"/>
  <c r="V23" i="97"/>
  <c r="M23" i="97"/>
  <c r="H23" i="97"/>
  <c r="I23" i="97" s="1"/>
  <c r="G23" i="97"/>
  <c r="AC23" i="97" s="1"/>
  <c r="AB23" i="97" s="1"/>
  <c r="AC22" i="97"/>
  <c r="Y22" i="97"/>
  <c r="R22" i="97"/>
  <c r="T22" i="97" s="1"/>
  <c r="S22" i="97" s="1"/>
  <c r="U22" i="97" s="1"/>
  <c r="M22" i="97"/>
  <c r="H22" i="97"/>
  <c r="I22" i="97" s="1"/>
  <c r="AC21" i="97"/>
  <c r="Y21" i="97"/>
  <c r="R21" i="97"/>
  <c r="T21" i="97" s="1"/>
  <c r="S21" i="97" s="1"/>
  <c r="U21" i="97" s="1"/>
  <c r="M21" i="97"/>
  <c r="H21" i="97"/>
  <c r="I21" i="97" s="1"/>
  <c r="AC20" i="97"/>
  <c r="Y20" i="97"/>
  <c r="R20" i="97"/>
  <c r="T20" i="97" s="1"/>
  <c r="S20" i="97" s="1"/>
  <c r="U20" i="97" s="1"/>
  <c r="M20" i="97"/>
  <c r="H20" i="97"/>
  <c r="AC19" i="97"/>
  <c r="Y19" i="97"/>
  <c r="R19" i="97"/>
  <c r="T19" i="97" s="1"/>
  <c r="S19" i="97" s="1"/>
  <c r="U19" i="97" s="1"/>
  <c r="M19" i="97"/>
  <c r="H19" i="97"/>
  <c r="I19" i="97" s="1"/>
  <c r="AC18" i="97"/>
  <c r="Y18" i="97"/>
  <c r="R18" i="97"/>
  <c r="T18" i="97" s="1"/>
  <c r="S18" i="97" s="1"/>
  <c r="U18" i="97" s="1"/>
  <c r="V18" i="97" s="1"/>
  <c r="M18" i="97"/>
  <c r="H18" i="97"/>
  <c r="I18" i="97" s="1"/>
  <c r="AC17" i="97"/>
  <c r="AB17" i="97" s="1"/>
  <c r="Y17" i="97"/>
  <c r="X17" i="97" s="1"/>
  <c r="W17" i="97" s="1"/>
  <c r="V17" i="97"/>
  <c r="R17" i="97"/>
  <c r="T17" i="97" s="1"/>
  <c r="S17" i="97" s="1"/>
  <c r="M17" i="97"/>
  <c r="H17" i="97"/>
  <c r="I17" i="97" s="1"/>
  <c r="AC16" i="97"/>
  <c r="AB16" i="97" s="1"/>
  <c r="Y16" i="97"/>
  <c r="X16" i="97" s="1"/>
  <c r="W16" i="97" s="1"/>
  <c r="V16" i="97"/>
  <c r="R16" i="97"/>
  <c r="T16" i="97" s="1"/>
  <c r="S16" i="97" s="1"/>
  <c r="M16" i="97"/>
  <c r="H16" i="97"/>
  <c r="I16" i="97" s="1"/>
  <c r="AC15" i="97"/>
  <c r="Y15" i="97"/>
  <c r="R15" i="97"/>
  <c r="T15" i="97" s="1"/>
  <c r="M15" i="97"/>
  <c r="H15" i="97"/>
  <c r="I15" i="97" s="1"/>
  <c r="AC14" i="97"/>
  <c r="AB14" i="97" s="1"/>
  <c r="Y14" i="97"/>
  <c r="X14" i="97" s="1"/>
  <c r="W14" i="97" s="1"/>
  <c r="V14" i="97"/>
  <c r="R14" i="97"/>
  <c r="T14" i="97" s="1"/>
  <c r="S14" i="97" s="1"/>
  <c r="M14" i="97"/>
  <c r="H14" i="97"/>
  <c r="P12" i="97"/>
  <c r="O12" i="97"/>
  <c r="N12" i="97"/>
  <c r="L12" i="97"/>
  <c r="K12" i="97"/>
  <c r="J12" i="97"/>
  <c r="F12" i="97"/>
  <c r="K18" i="58" s="1"/>
  <c r="E12" i="97"/>
  <c r="D18" i="58" s="1"/>
  <c r="D20" i="58" s="1"/>
  <c r="D12" i="97"/>
  <c r="AD11" i="97"/>
  <c r="AD13" i="97" s="1"/>
  <c r="P11" i="97"/>
  <c r="O11" i="97"/>
  <c r="N11" i="97"/>
  <c r="L11" i="97"/>
  <c r="K11" i="97"/>
  <c r="K13" i="97" s="1"/>
  <c r="J11" i="97"/>
  <c r="J13" i="97" s="1"/>
  <c r="F11" i="97"/>
  <c r="E11" i="97"/>
  <c r="D11" i="97"/>
  <c r="AF110" i="96"/>
  <c r="AA110" i="96"/>
  <c r="W110" i="96"/>
  <c r="T110" i="96"/>
  <c r="X110" i="96" s="1"/>
  <c r="AF109" i="96"/>
  <c r="T109" i="96"/>
  <c r="V109" i="96" s="1"/>
  <c r="U109" i="96" s="1"/>
  <c r="W109" i="96" s="1"/>
  <c r="N109" i="96"/>
  <c r="H109" i="96"/>
  <c r="I109" i="96" s="1"/>
  <c r="AF108" i="96"/>
  <c r="T108" i="96"/>
  <c r="V108" i="96" s="1"/>
  <c r="U108" i="96" s="1"/>
  <c r="W108" i="96" s="1"/>
  <c r="AE108" i="96" s="1"/>
  <c r="N108" i="96"/>
  <c r="H108" i="96"/>
  <c r="I108" i="96" s="1"/>
  <c r="AF107" i="96"/>
  <c r="T107" i="96"/>
  <c r="V107" i="96" s="1"/>
  <c r="U107" i="96" s="1"/>
  <c r="W107" i="96" s="1"/>
  <c r="N107" i="96"/>
  <c r="H107" i="96"/>
  <c r="I107" i="96" s="1"/>
  <c r="AF106" i="96"/>
  <c r="T106" i="96"/>
  <c r="V106" i="96" s="1"/>
  <c r="U106" i="96" s="1"/>
  <c r="W106" i="96" s="1"/>
  <c r="N106" i="96"/>
  <c r="H106" i="96"/>
  <c r="AF105" i="96"/>
  <c r="T105" i="96"/>
  <c r="V105" i="96" s="1"/>
  <c r="U105" i="96" s="1"/>
  <c r="W105" i="96" s="1"/>
  <c r="N105" i="96"/>
  <c r="H105" i="96"/>
  <c r="AF104" i="96"/>
  <c r="T104" i="96"/>
  <c r="V104" i="96" s="1"/>
  <c r="U104" i="96" s="1"/>
  <c r="W104" i="96" s="1"/>
  <c r="N104" i="96"/>
  <c r="H104" i="96"/>
  <c r="AF103" i="96"/>
  <c r="AE103" i="96" s="1"/>
  <c r="X103" i="96"/>
  <c r="T103" i="96"/>
  <c r="V103" i="96" s="1"/>
  <c r="U103" i="96" s="1"/>
  <c r="N103" i="96"/>
  <c r="S103" i="96" s="1"/>
  <c r="I103" i="96"/>
  <c r="H103" i="96"/>
  <c r="AF102" i="96"/>
  <c r="T102" i="96"/>
  <c r="V102" i="96" s="1"/>
  <c r="U102" i="96" s="1"/>
  <c r="W102" i="96" s="1"/>
  <c r="N102" i="96"/>
  <c r="H102" i="96"/>
  <c r="I102" i="96" s="1"/>
  <c r="AF101" i="96"/>
  <c r="W101" i="96"/>
  <c r="T101" i="96"/>
  <c r="V101" i="96" s="1"/>
  <c r="U101" i="96" s="1"/>
  <c r="N101" i="96"/>
  <c r="H101" i="96"/>
  <c r="I101" i="96" s="1"/>
  <c r="AF100" i="96"/>
  <c r="AE100" i="96" s="1"/>
  <c r="X100" i="96"/>
  <c r="T100" i="96"/>
  <c r="V100" i="96" s="1"/>
  <c r="U100" i="96" s="1"/>
  <c r="N100" i="96"/>
  <c r="H100" i="96"/>
  <c r="I100" i="96" s="1"/>
  <c r="AF99" i="96"/>
  <c r="T99" i="96"/>
  <c r="V99" i="96" s="1"/>
  <c r="U99" i="96" s="1"/>
  <c r="W99" i="96" s="1"/>
  <c r="AE99" i="96" s="1"/>
  <c r="N99" i="96"/>
  <c r="H99" i="96"/>
  <c r="I99" i="96" s="1"/>
  <c r="AF98" i="96"/>
  <c r="T98" i="96"/>
  <c r="V98" i="96" s="1"/>
  <c r="U98" i="96" s="1"/>
  <c r="W98" i="96" s="1"/>
  <c r="N98" i="96"/>
  <c r="H98" i="96"/>
  <c r="I98" i="96" s="1"/>
  <c r="AF97" i="96"/>
  <c r="T97" i="96"/>
  <c r="V97" i="96" s="1"/>
  <c r="U97" i="96" s="1"/>
  <c r="W97" i="96" s="1"/>
  <c r="N97" i="96"/>
  <c r="H97" i="96"/>
  <c r="I97" i="96" s="1"/>
  <c r="AF96" i="96"/>
  <c r="T96" i="96"/>
  <c r="V96" i="96" s="1"/>
  <c r="U96" i="96" s="1"/>
  <c r="W96" i="96" s="1"/>
  <c r="N96" i="96"/>
  <c r="H96" i="96"/>
  <c r="I96" i="96" s="1"/>
  <c r="AF95" i="96"/>
  <c r="T95" i="96"/>
  <c r="V95" i="96" s="1"/>
  <c r="U95" i="96" s="1"/>
  <c r="W95" i="96" s="1"/>
  <c r="N95" i="96"/>
  <c r="H95" i="96"/>
  <c r="I95" i="96" s="1"/>
  <c r="AF94" i="96"/>
  <c r="T94" i="96"/>
  <c r="V94" i="96" s="1"/>
  <c r="U94" i="96" s="1"/>
  <c r="W94" i="96" s="1"/>
  <c r="N94" i="96"/>
  <c r="H94" i="96"/>
  <c r="I94" i="96" s="1"/>
  <c r="AF93" i="96"/>
  <c r="T93" i="96"/>
  <c r="V93" i="96" s="1"/>
  <c r="U93" i="96" s="1"/>
  <c r="W93" i="96" s="1"/>
  <c r="N93" i="96"/>
  <c r="H93" i="96"/>
  <c r="I93" i="96" s="1"/>
  <c r="AF92" i="96"/>
  <c r="T92" i="96"/>
  <c r="V92" i="96" s="1"/>
  <c r="U92" i="96" s="1"/>
  <c r="W92" i="96" s="1"/>
  <c r="AE92" i="96" s="1"/>
  <c r="N92" i="96"/>
  <c r="H92" i="96"/>
  <c r="I92" i="96" s="1"/>
  <c r="AF91" i="96"/>
  <c r="T91" i="96"/>
  <c r="V91" i="96" s="1"/>
  <c r="U91" i="96" s="1"/>
  <c r="W91" i="96" s="1"/>
  <c r="N91" i="96"/>
  <c r="H91" i="96"/>
  <c r="I91" i="96" s="1"/>
  <c r="AF90" i="96"/>
  <c r="T90" i="96"/>
  <c r="V90" i="96" s="1"/>
  <c r="U90" i="96" s="1"/>
  <c r="W90" i="96" s="1"/>
  <c r="N90" i="96"/>
  <c r="H90" i="96"/>
  <c r="I90" i="96" s="1"/>
  <c r="AF89" i="96"/>
  <c r="T89" i="96"/>
  <c r="V89" i="96" s="1"/>
  <c r="U89" i="96" s="1"/>
  <c r="W89" i="96" s="1"/>
  <c r="N89" i="96"/>
  <c r="H89" i="96"/>
  <c r="I89" i="96" s="1"/>
  <c r="AF88" i="96"/>
  <c r="T88" i="96"/>
  <c r="V88" i="96" s="1"/>
  <c r="U88" i="96" s="1"/>
  <c r="W88" i="96" s="1"/>
  <c r="N88" i="96"/>
  <c r="H88" i="96"/>
  <c r="I88" i="96" s="1"/>
  <c r="AF87" i="96"/>
  <c r="T87" i="96"/>
  <c r="V87" i="96" s="1"/>
  <c r="U87" i="96" s="1"/>
  <c r="W87" i="96" s="1"/>
  <c r="AE87" i="96" s="1"/>
  <c r="N87" i="96"/>
  <c r="S87" i="96" s="1"/>
  <c r="H87" i="96"/>
  <c r="I87" i="96" s="1"/>
  <c r="AF86" i="96"/>
  <c r="T86" i="96"/>
  <c r="V86" i="96" s="1"/>
  <c r="U86" i="96" s="1"/>
  <c r="W86" i="96" s="1"/>
  <c r="N86" i="96"/>
  <c r="H86" i="96"/>
  <c r="I86" i="96" s="1"/>
  <c r="AF85" i="96"/>
  <c r="T85" i="96"/>
  <c r="V85" i="96" s="1"/>
  <c r="U85" i="96" s="1"/>
  <c r="W85" i="96" s="1"/>
  <c r="N85" i="96"/>
  <c r="H85" i="96"/>
  <c r="I85" i="96" s="1"/>
  <c r="AF84" i="96"/>
  <c r="T84" i="96"/>
  <c r="V84" i="96" s="1"/>
  <c r="U84" i="96" s="1"/>
  <c r="W84" i="96" s="1"/>
  <c r="AE84" i="96" s="1"/>
  <c r="N84" i="96"/>
  <c r="S84" i="96" s="1"/>
  <c r="H84" i="96"/>
  <c r="I84" i="96" s="1"/>
  <c r="AF83" i="96"/>
  <c r="T83" i="96"/>
  <c r="V83" i="96" s="1"/>
  <c r="U83" i="96" s="1"/>
  <c r="W83" i="96" s="1"/>
  <c r="N83" i="96"/>
  <c r="H83" i="96"/>
  <c r="I83" i="96" s="1"/>
  <c r="AF82" i="96"/>
  <c r="T82" i="96"/>
  <c r="V82" i="96" s="1"/>
  <c r="U82" i="96" s="1"/>
  <c r="W82" i="96" s="1"/>
  <c r="N82" i="96"/>
  <c r="H82" i="96"/>
  <c r="I82" i="96" s="1"/>
  <c r="AF81" i="96"/>
  <c r="T81" i="96"/>
  <c r="V81" i="96" s="1"/>
  <c r="U81" i="96" s="1"/>
  <c r="W81" i="96" s="1"/>
  <c r="N81" i="96"/>
  <c r="S81" i="96" s="1"/>
  <c r="H81" i="96"/>
  <c r="I81" i="96" s="1"/>
  <c r="AF80" i="96"/>
  <c r="T80" i="96"/>
  <c r="V80" i="96" s="1"/>
  <c r="U80" i="96" s="1"/>
  <c r="W80" i="96" s="1"/>
  <c r="N80" i="96"/>
  <c r="H80" i="96"/>
  <c r="S80" i="96" s="1"/>
  <c r="AF79" i="96"/>
  <c r="T79" i="96"/>
  <c r="V79" i="96" s="1"/>
  <c r="U79" i="96" s="1"/>
  <c r="W79" i="96" s="1"/>
  <c r="N79" i="96"/>
  <c r="H79" i="96"/>
  <c r="I79" i="96" s="1"/>
  <c r="AF78" i="96"/>
  <c r="T78" i="96"/>
  <c r="V78" i="96" s="1"/>
  <c r="U78" i="96" s="1"/>
  <c r="W78" i="96" s="1"/>
  <c r="N78" i="96"/>
  <c r="H78" i="96"/>
  <c r="I78" i="96" s="1"/>
  <c r="AF77" i="96"/>
  <c r="T77" i="96"/>
  <c r="V77" i="96" s="1"/>
  <c r="U77" i="96" s="1"/>
  <c r="W77" i="96" s="1"/>
  <c r="N77" i="96"/>
  <c r="H77" i="96"/>
  <c r="I77" i="96" s="1"/>
  <c r="AF76" i="96"/>
  <c r="AE76" i="96"/>
  <c r="X76" i="96"/>
  <c r="T76" i="96"/>
  <c r="V76" i="96" s="1"/>
  <c r="U76" i="96" s="1"/>
  <c r="N76" i="96"/>
  <c r="H76" i="96"/>
  <c r="I76" i="96" s="1"/>
  <c r="AF75" i="96"/>
  <c r="T75" i="96"/>
  <c r="V75" i="96" s="1"/>
  <c r="U75" i="96" s="1"/>
  <c r="W75" i="96" s="1"/>
  <c r="N75" i="96"/>
  <c r="H75" i="96"/>
  <c r="I75" i="96" s="1"/>
  <c r="AF74" i="96"/>
  <c r="T74" i="96"/>
  <c r="V74" i="96" s="1"/>
  <c r="U74" i="96" s="1"/>
  <c r="W74" i="96" s="1"/>
  <c r="X74" i="96" s="1"/>
  <c r="N74" i="96"/>
  <c r="H74" i="96"/>
  <c r="AF73" i="96"/>
  <c r="T73" i="96"/>
  <c r="V73" i="96" s="1"/>
  <c r="U73" i="96" s="1"/>
  <c r="W73" i="96" s="1"/>
  <c r="AE73" i="96" s="1"/>
  <c r="N73" i="96"/>
  <c r="H73" i="96"/>
  <c r="I73" i="96" s="1"/>
  <c r="AF72" i="96"/>
  <c r="V72" i="96"/>
  <c r="U72" i="96" s="1"/>
  <c r="W72" i="96" s="1"/>
  <c r="T72" i="96"/>
  <c r="N72" i="96"/>
  <c r="H72" i="96"/>
  <c r="I72" i="96" s="1"/>
  <c r="AF71" i="96"/>
  <c r="T71" i="96"/>
  <c r="V71" i="96" s="1"/>
  <c r="U71" i="96" s="1"/>
  <c r="W71" i="96" s="1"/>
  <c r="N71" i="96"/>
  <c r="S71" i="96" s="1"/>
  <c r="I71" i="96"/>
  <c r="H71" i="96"/>
  <c r="AF70" i="96"/>
  <c r="T70" i="96"/>
  <c r="V70" i="96" s="1"/>
  <c r="U70" i="96" s="1"/>
  <c r="W70" i="96" s="1"/>
  <c r="N70" i="96"/>
  <c r="H70" i="96"/>
  <c r="AF69" i="96"/>
  <c r="T69" i="96"/>
  <c r="V69" i="96" s="1"/>
  <c r="U69" i="96" s="1"/>
  <c r="W69" i="96" s="1"/>
  <c r="N69" i="96"/>
  <c r="H69" i="96"/>
  <c r="I69" i="96" s="1"/>
  <c r="AF68" i="96"/>
  <c r="T68" i="96"/>
  <c r="V68" i="96" s="1"/>
  <c r="U68" i="96" s="1"/>
  <c r="W68" i="96" s="1"/>
  <c r="N68" i="96"/>
  <c r="S68" i="96" s="1"/>
  <c r="H68" i="96"/>
  <c r="I68" i="96" s="1"/>
  <c r="AF67" i="96"/>
  <c r="T67" i="96"/>
  <c r="V67" i="96" s="1"/>
  <c r="U67" i="96" s="1"/>
  <c r="W67" i="96" s="1"/>
  <c r="N67" i="96"/>
  <c r="H67" i="96"/>
  <c r="I67" i="96" s="1"/>
  <c r="AF66" i="96"/>
  <c r="T66" i="96"/>
  <c r="V66" i="96" s="1"/>
  <c r="U66" i="96" s="1"/>
  <c r="W66" i="96" s="1"/>
  <c r="N66" i="96"/>
  <c r="H66" i="96"/>
  <c r="I66" i="96" s="1"/>
  <c r="AF65" i="96"/>
  <c r="T65" i="96"/>
  <c r="V65" i="96" s="1"/>
  <c r="U65" i="96" s="1"/>
  <c r="W65" i="96" s="1"/>
  <c r="N65" i="96"/>
  <c r="H65" i="96"/>
  <c r="I65" i="96" s="1"/>
  <c r="AF64" i="96"/>
  <c r="T64" i="96"/>
  <c r="V64" i="96" s="1"/>
  <c r="U64" i="96" s="1"/>
  <c r="W64" i="96" s="1"/>
  <c r="N64" i="96"/>
  <c r="H64" i="96"/>
  <c r="I64" i="96" s="1"/>
  <c r="AF63" i="96"/>
  <c r="T63" i="96"/>
  <c r="V63" i="96" s="1"/>
  <c r="U63" i="96" s="1"/>
  <c r="W63" i="96" s="1"/>
  <c r="N63" i="96"/>
  <c r="H63" i="96"/>
  <c r="AF62" i="96"/>
  <c r="T62" i="96"/>
  <c r="V62" i="96" s="1"/>
  <c r="U62" i="96" s="1"/>
  <c r="W62" i="96" s="1"/>
  <c r="N62" i="96"/>
  <c r="H62" i="96"/>
  <c r="I62" i="96" s="1"/>
  <c r="AF61" i="96"/>
  <c r="T61" i="96"/>
  <c r="V61" i="96" s="1"/>
  <c r="U61" i="96" s="1"/>
  <c r="W61" i="96" s="1"/>
  <c r="AE61" i="96" s="1"/>
  <c r="N61" i="96"/>
  <c r="H61" i="96"/>
  <c r="I61" i="96" s="1"/>
  <c r="AF60" i="96"/>
  <c r="T60" i="96"/>
  <c r="V60" i="96" s="1"/>
  <c r="U60" i="96" s="1"/>
  <c r="W60" i="96" s="1"/>
  <c r="N60" i="96"/>
  <c r="H60" i="96"/>
  <c r="I60" i="96" s="1"/>
  <c r="AF59" i="96"/>
  <c r="T59" i="96"/>
  <c r="V59" i="96" s="1"/>
  <c r="U59" i="96" s="1"/>
  <c r="W59" i="96" s="1"/>
  <c r="N59" i="96"/>
  <c r="H59" i="96"/>
  <c r="I59" i="96" s="1"/>
  <c r="AF58" i="96"/>
  <c r="T58" i="96"/>
  <c r="V58" i="96" s="1"/>
  <c r="U58" i="96" s="1"/>
  <c r="W58" i="96" s="1"/>
  <c r="N58" i="96"/>
  <c r="H58" i="96"/>
  <c r="I58" i="96" s="1"/>
  <c r="AF57" i="96"/>
  <c r="T57" i="96"/>
  <c r="V57" i="96" s="1"/>
  <c r="U57" i="96" s="1"/>
  <c r="W57" i="96" s="1"/>
  <c r="N57" i="96"/>
  <c r="S57" i="96" s="1"/>
  <c r="H57" i="96"/>
  <c r="I57" i="96" s="1"/>
  <c r="AF56" i="96"/>
  <c r="T56" i="96"/>
  <c r="V56" i="96" s="1"/>
  <c r="U56" i="96" s="1"/>
  <c r="W56" i="96" s="1"/>
  <c r="N56" i="96"/>
  <c r="H56" i="96"/>
  <c r="I56" i="96" s="1"/>
  <c r="AF55" i="96"/>
  <c r="T55" i="96"/>
  <c r="V55" i="96" s="1"/>
  <c r="U55" i="96" s="1"/>
  <c r="W55" i="96" s="1"/>
  <c r="N55" i="96"/>
  <c r="H55" i="96"/>
  <c r="I55" i="96" s="1"/>
  <c r="AF54" i="96"/>
  <c r="T54" i="96"/>
  <c r="V54" i="96" s="1"/>
  <c r="U54" i="96" s="1"/>
  <c r="W54" i="96" s="1"/>
  <c r="N54" i="96"/>
  <c r="H54" i="96"/>
  <c r="I54" i="96" s="1"/>
  <c r="AF53" i="96"/>
  <c r="T53" i="96"/>
  <c r="V53" i="96" s="1"/>
  <c r="U53" i="96" s="1"/>
  <c r="W53" i="96" s="1"/>
  <c r="AE53" i="96" s="1"/>
  <c r="N53" i="96"/>
  <c r="H53" i="96"/>
  <c r="S53" i="96" s="1"/>
  <c r="AF52" i="96"/>
  <c r="T52" i="96"/>
  <c r="V52" i="96" s="1"/>
  <c r="U52" i="96" s="1"/>
  <c r="W52" i="96" s="1"/>
  <c r="N52" i="96"/>
  <c r="H52" i="96"/>
  <c r="I52" i="96" s="1"/>
  <c r="AF51" i="96"/>
  <c r="AE51" i="96" s="1"/>
  <c r="X51" i="96"/>
  <c r="T51" i="96"/>
  <c r="V51" i="96" s="1"/>
  <c r="U51" i="96" s="1"/>
  <c r="N51" i="96"/>
  <c r="H51" i="96"/>
  <c r="I51" i="96" s="1"/>
  <c r="AF50" i="96"/>
  <c r="T50" i="96"/>
  <c r="V50" i="96" s="1"/>
  <c r="U50" i="96" s="1"/>
  <c r="W50" i="96" s="1"/>
  <c r="N50" i="96"/>
  <c r="H50" i="96"/>
  <c r="I50" i="96" s="1"/>
  <c r="AF49" i="96"/>
  <c r="T49" i="96"/>
  <c r="V49" i="96" s="1"/>
  <c r="U49" i="96" s="1"/>
  <c r="W49" i="96" s="1"/>
  <c r="N49" i="96"/>
  <c r="H49" i="96"/>
  <c r="I49" i="96" s="1"/>
  <c r="AF48" i="96"/>
  <c r="T48" i="96"/>
  <c r="V48" i="96" s="1"/>
  <c r="U48" i="96" s="1"/>
  <c r="W48" i="96" s="1"/>
  <c r="N48" i="96"/>
  <c r="H48" i="96"/>
  <c r="I48" i="96" s="1"/>
  <c r="AF47" i="96"/>
  <c r="T47" i="96"/>
  <c r="V47" i="96" s="1"/>
  <c r="U47" i="96" s="1"/>
  <c r="W47" i="96" s="1"/>
  <c r="N47" i="96"/>
  <c r="H47" i="96"/>
  <c r="I47" i="96" s="1"/>
  <c r="N46" i="96"/>
  <c r="H46" i="96"/>
  <c r="I46" i="96" s="1"/>
  <c r="F46" i="96"/>
  <c r="T46" i="96" s="1"/>
  <c r="AF45" i="96"/>
  <c r="T45" i="96"/>
  <c r="V45" i="96" s="1"/>
  <c r="U45" i="96" s="1"/>
  <c r="W45" i="96" s="1"/>
  <c r="X45" i="96" s="1"/>
  <c r="N45" i="96"/>
  <c r="H45" i="96"/>
  <c r="I45" i="96" s="1"/>
  <c r="N44" i="96"/>
  <c r="H44" i="96"/>
  <c r="I44" i="96" s="1"/>
  <c r="F44" i="96"/>
  <c r="D44" i="96"/>
  <c r="AF43" i="96"/>
  <c r="AE43" i="96"/>
  <c r="X43" i="96"/>
  <c r="T43" i="96"/>
  <c r="V43" i="96" s="1"/>
  <c r="U43" i="96" s="1"/>
  <c r="N43" i="96"/>
  <c r="H43" i="96"/>
  <c r="I43" i="96" s="1"/>
  <c r="AF42" i="96"/>
  <c r="T42" i="96"/>
  <c r="V42" i="96" s="1"/>
  <c r="U42" i="96" s="1"/>
  <c r="W42" i="96" s="1"/>
  <c r="N42" i="96"/>
  <c r="H42" i="96"/>
  <c r="I42" i="96" s="1"/>
  <c r="AF41" i="96"/>
  <c r="T41" i="96"/>
  <c r="V41" i="96" s="1"/>
  <c r="U41" i="96" s="1"/>
  <c r="W41" i="96" s="1"/>
  <c r="N41" i="96"/>
  <c r="H41" i="96"/>
  <c r="I41" i="96" s="1"/>
  <c r="AF40" i="96"/>
  <c r="T40" i="96"/>
  <c r="V40" i="96" s="1"/>
  <c r="U40" i="96" s="1"/>
  <c r="W40" i="96" s="1"/>
  <c r="N40" i="96"/>
  <c r="H40" i="96"/>
  <c r="I40" i="96" s="1"/>
  <c r="AF39" i="96"/>
  <c r="T39" i="96"/>
  <c r="V39" i="96" s="1"/>
  <c r="U39" i="96" s="1"/>
  <c r="W39" i="96" s="1"/>
  <c r="N39" i="96"/>
  <c r="H39" i="96"/>
  <c r="I39" i="96" s="1"/>
  <c r="AF38" i="96"/>
  <c r="T38" i="96"/>
  <c r="V38" i="96" s="1"/>
  <c r="U38" i="96" s="1"/>
  <c r="W38" i="96" s="1"/>
  <c r="N38" i="96"/>
  <c r="S38" i="96" s="1"/>
  <c r="H38" i="96"/>
  <c r="I38" i="96" s="1"/>
  <c r="N37" i="96"/>
  <c r="H37" i="96"/>
  <c r="I37" i="96" s="1"/>
  <c r="G37" i="96"/>
  <c r="AF36" i="96"/>
  <c r="AE36" i="96" s="1"/>
  <c r="X36" i="96"/>
  <c r="T36" i="96"/>
  <c r="V36" i="96" s="1"/>
  <c r="U36" i="96" s="1"/>
  <c r="N36" i="96"/>
  <c r="H36" i="96"/>
  <c r="I36" i="96" s="1"/>
  <c r="AF35" i="96"/>
  <c r="T35" i="96"/>
  <c r="V35" i="96" s="1"/>
  <c r="U35" i="96" s="1"/>
  <c r="W35" i="96" s="1"/>
  <c r="AE35" i="96" s="1"/>
  <c r="N35" i="96"/>
  <c r="H35" i="96"/>
  <c r="I35" i="96" s="1"/>
  <c r="AF34" i="96"/>
  <c r="T34" i="96"/>
  <c r="V34" i="96" s="1"/>
  <c r="U34" i="96" s="1"/>
  <c r="W34" i="96" s="1"/>
  <c r="N34" i="96"/>
  <c r="H34" i="96"/>
  <c r="I34" i="96" s="1"/>
  <c r="AF33" i="96"/>
  <c r="T33" i="96"/>
  <c r="V33" i="96" s="1"/>
  <c r="U33" i="96" s="1"/>
  <c r="W33" i="96" s="1"/>
  <c r="N33" i="96"/>
  <c r="H33" i="96"/>
  <c r="I33" i="96" s="1"/>
  <c r="AF32" i="96"/>
  <c r="T32" i="96"/>
  <c r="V32" i="96" s="1"/>
  <c r="U32" i="96" s="1"/>
  <c r="W32" i="96" s="1"/>
  <c r="N32" i="96"/>
  <c r="H32" i="96"/>
  <c r="AF31" i="96"/>
  <c r="T31" i="96"/>
  <c r="V31" i="96" s="1"/>
  <c r="U31" i="96" s="1"/>
  <c r="W31" i="96" s="1"/>
  <c r="N31" i="96"/>
  <c r="H31" i="96"/>
  <c r="I31" i="96" s="1"/>
  <c r="AF30" i="96"/>
  <c r="T30" i="96"/>
  <c r="V30" i="96" s="1"/>
  <c r="U30" i="96" s="1"/>
  <c r="W30" i="96" s="1"/>
  <c r="X30" i="96" s="1"/>
  <c r="N30" i="96"/>
  <c r="H30" i="96"/>
  <c r="I30" i="96" s="1"/>
  <c r="AF29" i="96"/>
  <c r="T29" i="96"/>
  <c r="V29" i="96" s="1"/>
  <c r="U29" i="96" s="1"/>
  <c r="W29" i="96" s="1"/>
  <c r="N29" i="96"/>
  <c r="H29" i="96"/>
  <c r="AF28" i="96"/>
  <c r="T28" i="96"/>
  <c r="V28" i="96" s="1"/>
  <c r="U28" i="96" s="1"/>
  <c r="W28" i="96" s="1"/>
  <c r="X28" i="96" s="1"/>
  <c r="N28" i="96"/>
  <c r="S28" i="96" s="1"/>
  <c r="I28" i="96"/>
  <c r="H28" i="96"/>
  <c r="AF27" i="96"/>
  <c r="T27" i="96"/>
  <c r="V27" i="96" s="1"/>
  <c r="U27" i="96" s="1"/>
  <c r="W27" i="96" s="1"/>
  <c r="N27" i="96"/>
  <c r="H27" i="96"/>
  <c r="I27" i="96" s="1"/>
  <c r="AF26" i="96"/>
  <c r="T26" i="96"/>
  <c r="V26" i="96" s="1"/>
  <c r="U26" i="96" s="1"/>
  <c r="W26" i="96" s="1"/>
  <c r="N26" i="96"/>
  <c r="H26" i="96"/>
  <c r="I26" i="96" s="1"/>
  <c r="AF25" i="96"/>
  <c r="T25" i="96"/>
  <c r="V25" i="96" s="1"/>
  <c r="U25" i="96" s="1"/>
  <c r="W25" i="96" s="1"/>
  <c r="N25" i="96"/>
  <c r="H25" i="96"/>
  <c r="I25" i="96" s="1"/>
  <c r="AF24" i="96"/>
  <c r="T24" i="96"/>
  <c r="V24" i="96" s="1"/>
  <c r="U24" i="96" s="1"/>
  <c r="W24" i="96" s="1"/>
  <c r="N24" i="96"/>
  <c r="H24" i="96"/>
  <c r="I24" i="96" s="1"/>
  <c r="AF23" i="96"/>
  <c r="AA23" i="96"/>
  <c r="T23" i="96"/>
  <c r="V23" i="96" s="1"/>
  <c r="U23" i="96" s="1"/>
  <c r="N23" i="96"/>
  <c r="H23" i="96"/>
  <c r="I23" i="96" s="1"/>
  <c r="AF22" i="96"/>
  <c r="U22" i="96"/>
  <c r="W22" i="96" s="1"/>
  <c r="T22" i="96"/>
  <c r="V22" i="96" s="1"/>
  <c r="N22" i="96"/>
  <c r="H22" i="96"/>
  <c r="I22" i="96" s="1"/>
  <c r="AF21" i="96"/>
  <c r="T21" i="96"/>
  <c r="V21" i="96" s="1"/>
  <c r="U21" i="96" s="1"/>
  <c r="W21" i="96" s="1"/>
  <c r="N21" i="96"/>
  <c r="H21" i="96"/>
  <c r="I21" i="96" s="1"/>
  <c r="AF20" i="96"/>
  <c r="T20" i="96"/>
  <c r="V20" i="96" s="1"/>
  <c r="U20" i="96" s="1"/>
  <c r="W20" i="96" s="1"/>
  <c r="N20" i="96"/>
  <c r="H20" i="96"/>
  <c r="I20" i="96" s="1"/>
  <c r="N19" i="96"/>
  <c r="H19" i="96"/>
  <c r="I19" i="96" s="1"/>
  <c r="F19" i="96"/>
  <c r="AF18" i="96"/>
  <c r="T18" i="96"/>
  <c r="V18" i="96" s="1"/>
  <c r="U18" i="96" s="1"/>
  <c r="W18" i="96" s="1"/>
  <c r="N18" i="96"/>
  <c r="H18" i="96"/>
  <c r="I18" i="96" s="1"/>
  <c r="AF17" i="96"/>
  <c r="T17" i="96"/>
  <c r="V17" i="96" s="1"/>
  <c r="U17" i="96" s="1"/>
  <c r="W17" i="96" s="1"/>
  <c r="N17" i="96"/>
  <c r="H17" i="96"/>
  <c r="I17" i="96" s="1"/>
  <c r="AF16" i="96"/>
  <c r="T16" i="96"/>
  <c r="V16" i="96" s="1"/>
  <c r="U16" i="96" s="1"/>
  <c r="W16" i="96" s="1"/>
  <c r="N16" i="96"/>
  <c r="H16" i="96"/>
  <c r="I16" i="96" s="1"/>
  <c r="AF15" i="96"/>
  <c r="T15" i="96"/>
  <c r="V15" i="96" s="1"/>
  <c r="U15" i="96" s="1"/>
  <c r="W15" i="96" s="1"/>
  <c r="AE15" i="96" s="1"/>
  <c r="N15" i="96"/>
  <c r="H15" i="96"/>
  <c r="S15" i="96" s="1"/>
  <c r="AF14" i="96"/>
  <c r="T14" i="96"/>
  <c r="V14" i="96" s="1"/>
  <c r="U14" i="96" s="1"/>
  <c r="N14" i="96"/>
  <c r="H14" i="96"/>
  <c r="AG12" i="96"/>
  <c r="R12" i="96"/>
  <c r="Q12" i="96"/>
  <c r="P12" i="96"/>
  <c r="O12" i="96"/>
  <c r="M12" i="96"/>
  <c r="L12" i="96"/>
  <c r="L13" i="96" s="1"/>
  <c r="K12" i="96"/>
  <c r="J12" i="96"/>
  <c r="H12" i="96"/>
  <c r="E12" i="96"/>
  <c r="E13" i="96" s="1"/>
  <c r="D12" i="96"/>
  <c r="AG11" i="96"/>
  <c r="R11" i="96"/>
  <c r="Q11" i="96"/>
  <c r="P11" i="96"/>
  <c r="O11" i="96"/>
  <c r="O13" i="96" s="1"/>
  <c r="M11" i="96"/>
  <c r="L11" i="96"/>
  <c r="K11" i="96"/>
  <c r="J11" i="96"/>
  <c r="D11" i="96"/>
  <c r="D13" i="96" s="1"/>
  <c r="AD140" i="95"/>
  <c r="Z140" i="95"/>
  <c r="R140" i="95"/>
  <c r="T140" i="95" s="1"/>
  <c r="S140" i="95" s="1"/>
  <c r="U140" i="95" s="1"/>
  <c r="AD139" i="95"/>
  <c r="R139" i="95"/>
  <c r="T139" i="95" s="1"/>
  <c r="S139" i="95" s="1"/>
  <c r="U139" i="95" s="1"/>
  <c r="M139" i="95"/>
  <c r="H139" i="95"/>
  <c r="I139" i="95" s="1"/>
  <c r="AD138" i="95"/>
  <c r="AC138" i="95"/>
  <c r="W138" i="95"/>
  <c r="V138" i="95" s="1"/>
  <c r="R138" i="95"/>
  <c r="T138" i="95" s="1"/>
  <c r="S138" i="95" s="1"/>
  <c r="M138" i="95"/>
  <c r="H138" i="95"/>
  <c r="I138" i="95" s="1"/>
  <c r="AD137" i="95"/>
  <c r="R137" i="95"/>
  <c r="T137" i="95" s="1"/>
  <c r="S137" i="95" s="1"/>
  <c r="U137" i="95" s="1"/>
  <c r="M137" i="95"/>
  <c r="H137" i="95"/>
  <c r="I137" i="95" s="1"/>
  <c r="AD136" i="95"/>
  <c r="R136" i="95"/>
  <c r="T136" i="95" s="1"/>
  <c r="S136" i="95" s="1"/>
  <c r="U136" i="95" s="1"/>
  <c r="M136" i="95"/>
  <c r="H136" i="95"/>
  <c r="I136" i="95" s="1"/>
  <c r="AD135" i="95"/>
  <c r="AC135" i="95" s="1"/>
  <c r="W135" i="95"/>
  <c r="V135" i="95" s="1"/>
  <c r="R135" i="95"/>
  <c r="T135" i="95" s="1"/>
  <c r="S135" i="95" s="1"/>
  <c r="M135" i="95"/>
  <c r="H135" i="95"/>
  <c r="AD134" i="95"/>
  <c r="R134" i="95"/>
  <c r="T134" i="95" s="1"/>
  <c r="S134" i="95" s="1"/>
  <c r="U134" i="95" s="1"/>
  <c r="M134" i="95"/>
  <c r="H134" i="95"/>
  <c r="AD133" i="95"/>
  <c r="R133" i="95"/>
  <c r="T133" i="95" s="1"/>
  <c r="S133" i="95" s="1"/>
  <c r="U133" i="95" s="1"/>
  <c r="M133" i="95"/>
  <c r="H133" i="95"/>
  <c r="I133" i="95" s="1"/>
  <c r="AD132" i="95"/>
  <c r="R132" i="95"/>
  <c r="T132" i="95" s="1"/>
  <c r="S132" i="95" s="1"/>
  <c r="U132" i="95" s="1"/>
  <c r="M132" i="95"/>
  <c r="H132" i="95"/>
  <c r="I132" i="95" s="1"/>
  <c r="AD131" i="95"/>
  <c r="AC131" i="95" s="1"/>
  <c r="W131" i="95"/>
  <c r="V131" i="95" s="1"/>
  <c r="R131" i="95"/>
  <c r="T131" i="95" s="1"/>
  <c r="S131" i="95" s="1"/>
  <c r="M131" i="95"/>
  <c r="H131" i="95"/>
  <c r="I131" i="95" s="1"/>
  <c r="AD130" i="95"/>
  <c r="R130" i="95"/>
  <c r="T130" i="95" s="1"/>
  <c r="S130" i="95" s="1"/>
  <c r="U130" i="95" s="1"/>
  <c r="M130" i="95"/>
  <c r="H130" i="95"/>
  <c r="I130" i="95" s="1"/>
  <c r="AD129" i="95"/>
  <c r="AC129" i="95" s="1"/>
  <c r="W129" i="95"/>
  <c r="V129" i="95" s="1"/>
  <c r="R129" i="95"/>
  <c r="T129" i="95" s="1"/>
  <c r="S129" i="95" s="1"/>
  <c r="M129" i="95"/>
  <c r="H129" i="95"/>
  <c r="AD128" i="95"/>
  <c r="R128" i="95"/>
  <c r="T128" i="95" s="1"/>
  <c r="S128" i="95" s="1"/>
  <c r="U128" i="95" s="1"/>
  <c r="M128" i="95"/>
  <c r="H128" i="95"/>
  <c r="I128" i="95" s="1"/>
  <c r="AD127" i="95"/>
  <c r="R127" i="95"/>
  <c r="T127" i="95" s="1"/>
  <c r="S127" i="95" s="1"/>
  <c r="U127" i="95" s="1"/>
  <c r="M127" i="95"/>
  <c r="H127" i="95"/>
  <c r="I127" i="95" s="1"/>
  <c r="AD126" i="95"/>
  <c r="R126" i="95"/>
  <c r="T126" i="95" s="1"/>
  <c r="S126" i="95" s="1"/>
  <c r="U126" i="95" s="1"/>
  <c r="M126" i="95"/>
  <c r="H126" i="95"/>
  <c r="I126" i="95" s="1"/>
  <c r="AD125" i="95"/>
  <c r="R125" i="95"/>
  <c r="T125" i="95" s="1"/>
  <c r="S125" i="95" s="1"/>
  <c r="U125" i="95" s="1"/>
  <c r="M125" i="95"/>
  <c r="H125" i="95"/>
  <c r="I125" i="95" s="1"/>
  <c r="AD124" i="95"/>
  <c r="AC124" i="95" s="1"/>
  <c r="W124" i="95"/>
  <c r="V124" i="95" s="1"/>
  <c r="R124" i="95"/>
  <c r="T124" i="95" s="1"/>
  <c r="S124" i="95" s="1"/>
  <c r="M124" i="95"/>
  <c r="H124" i="95"/>
  <c r="I124" i="95" s="1"/>
  <c r="AD123" i="95"/>
  <c r="R123" i="95"/>
  <c r="T123" i="95" s="1"/>
  <c r="S123" i="95" s="1"/>
  <c r="U123" i="95" s="1"/>
  <c r="M123" i="95"/>
  <c r="H123" i="95"/>
  <c r="AD122" i="95"/>
  <c r="R122" i="95"/>
  <c r="T122" i="95" s="1"/>
  <c r="S122" i="95" s="1"/>
  <c r="U122" i="95" s="1"/>
  <c r="M122" i="95"/>
  <c r="H122" i="95"/>
  <c r="AD121" i="95"/>
  <c r="AC121" i="95" s="1"/>
  <c r="W121" i="95"/>
  <c r="V121" i="95" s="1"/>
  <c r="R121" i="95"/>
  <c r="T121" i="95" s="1"/>
  <c r="S121" i="95" s="1"/>
  <c r="M121" i="95"/>
  <c r="H121" i="95"/>
  <c r="I121" i="95" s="1"/>
  <c r="AD120" i="95"/>
  <c r="R120" i="95"/>
  <c r="T120" i="95" s="1"/>
  <c r="S120" i="95" s="1"/>
  <c r="U120" i="95" s="1"/>
  <c r="M120" i="95"/>
  <c r="H120" i="95"/>
  <c r="I120" i="95" s="1"/>
  <c r="AD119" i="95"/>
  <c r="R119" i="95"/>
  <c r="T119" i="95" s="1"/>
  <c r="S119" i="95" s="1"/>
  <c r="U119" i="95" s="1"/>
  <c r="M119" i="95"/>
  <c r="H119" i="95"/>
  <c r="Q119" i="95" s="1"/>
  <c r="AD118" i="95"/>
  <c r="R118" i="95"/>
  <c r="T118" i="95" s="1"/>
  <c r="S118" i="95" s="1"/>
  <c r="U118" i="95" s="1"/>
  <c r="M118" i="95"/>
  <c r="H118" i="95"/>
  <c r="I118" i="95" s="1"/>
  <c r="AD117" i="95"/>
  <c r="AC117" i="95" s="1"/>
  <c r="W117" i="95"/>
  <c r="V117" i="95" s="1"/>
  <c r="R117" i="95"/>
  <c r="T117" i="95" s="1"/>
  <c r="S117" i="95" s="1"/>
  <c r="M117" i="95"/>
  <c r="H117" i="95"/>
  <c r="I117" i="95" s="1"/>
  <c r="AD116" i="95"/>
  <c r="R116" i="95"/>
  <c r="T116" i="95" s="1"/>
  <c r="S116" i="95" s="1"/>
  <c r="U116" i="95" s="1"/>
  <c r="M116" i="95"/>
  <c r="H116" i="95"/>
  <c r="I116" i="95" s="1"/>
  <c r="AD115" i="95"/>
  <c r="R115" i="95"/>
  <c r="T115" i="95" s="1"/>
  <c r="S115" i="95" s="1"/>
  <c r="U115" i="95" s="1"/>
  <c r="M115" i="95"/>
  <c r="H115" i="95"/>
  <c r="I115" i="95" s="1"/>
  <c r="AD114" i="95"/>
  <c r="R114" i="95"/>
  <c r="T114" i="95" s="1"/>
  <c r="S114" i="95" s="1"/>
  <c r="U114" i="95" s="1"/>
  <c r="M114" i="95"/>
  <c r="H114" i="95"/>
  <c r="I114" i="95" s="1"/>
  <c r="AD113" i="95"/>
  <c r="R113" i="95"/>
  <c r="T113" i="95" s="1"/>
  <c r="S113" i="95" s="1"/>
  <c r="U113" i="95" s="1"/>
  <c r="M113" i="95"/>
  <c r="H113" i="95"/>
  <c r="AD112" i="95"/>
  <c r="R112" i="95"/>
  <c r="T112" i="95" s="1"/>
  <c r="S112" i="95" s="1"/>
  <c r="U112" i="95" s="1"/>
  <c r="M112" i="95"/>
  <c r="H112" i="95"/>
  <c r="I112" i="95" s="1"/>
  <c r="AD111" i="95"/>
  <c r="R111" i="95"/>
  <c r="T111" i="95" s="1"/>
  <c r="S111" i="95" s="1"/>
  <c r="U111" i="95" s="1"/>
  <c r="M111" i="95"/>
  <c r="H111" i="95"/>
  <c r="I111" i="95" s="1"/>
  <c r="AD110" i="95"/>
  <c r="R110" i="95"/>
  <c r="T110" i="95" s="1"/>
  <c r="S110" i="95" s="1"/>
  <c r="U110" i="95" s="1"/>
  <c r="M110" i="95"/>
  <c r="H110" i="95"/>
  <c r="I110" i="95" s="1"/>
  <c r="AD109" i="95"/>
  <c r="R109" i="95"/>
  <c r="T109" i="95" s="1"/>
  <c r="S109" i="95" s="1"/>
  <c r="U109" i="95" s="1"/>
  <c r="M109" i="95"/>
  <c r="H109" i="95"/>
  <c r="AD108" i="95"/>
  <c r="R108" i="95"/>
  <c r="T108" i="95" s="1"/>
  <c r="S108" i="95" s="1"/>
  <c r="U108" i="95" s="1"/>
  <c r="M108" i="95"/>
  <c r="H108" i="95"/>
  <c r="I108" i="95" s="1"/>
  <c r="AD107" i="95"/>
  <c r="R107" i="95"/>
  <c r="T107" i="95" s="1"/>
  <c r="S107" i="95" s="1"/>
  <c r="U107" i="95" s="1"/>
  <c r="M107" i="95"/>
  <c r="H107" i="95"/>
  <c r="I107" i="95" s="1"/>
  <c r="AD106" i="95"/>
  <c r="R106" i="95"/>
  <c r="T106" i="95" s="1"/>
  <c r="S106" i="95" s="1"/>
  <c r="U106" i="95" s="1"/>
  <c r="M106" i="95"/>
  <c r="H106" i="95"/>
  <c r="I106" i="95" s="1"/>
  <c r="AD105" i="95"/>
  <c r="AC105" i="95" s="1"/>
  <c r="W105" i="95"/>
  <c r="V105" i="95" s="1"/>
  <c r="R105" i="95"/>
  <c r="T105" i="95" s="1"/>
  <c r="S105" i="95" s="1"/>
  <c r="M105" i="95"/>
  <c r="H105" i="95"/>
  <c r="I105" i="95" s="1"/>
  <c r="AD104" i="95"/>
  <c r="AC104" i="95" s="1"/>
  <c r="W104" i="95"/>
  <c r="V104" i="95" s="1"/>
  <c r="R104" i="95"/>
  <c r="T104" i="95" s="1"/>
  <c r="S104" i="95" s="1"/>
  <c r="M104" i="95"/>
  <c r="H104" i="95"/>
  <c r="I104" i="95" s="1"/>
  <c r="AD103" i="95"/>
  <c r="R103" i="95"/>
  <c r="T103" i="95" s="1"/>
  <c r="S103" i="95" s="1"/>
  <c r="U103" i="95" s="1"/>
  <c r="M103" i="95"/>
  <c r="H103" i="95"/>
  <c r="I103" i="95" s="1"/>
  <c r="AD102" i="95"/>
  <c r="R102" i="95"/>
  <c r="T102" i="95" s="1"/>
  <c r="S102" i="95" s="1"/>
  <c r="U102" i="95" s="1"/>
  <c r="M102" i="95"/>
  <c r="H102" i="95"/>
  <c r="I102" i="95" s="1"/>
  <c r="AD101" i="95"/>
  <c r="R101" i="95"/>
  <c r="T101" i="95" s="1"/>
  <c r="S101" i="95" s="1"/>
  <c r="U101" i="95" s="1"/>
  <c r="M101" i="95"/>
  <c r="H101" i="95"/>
  <c r="I101" i="95" s="1"/>
  <c r="AD100" i="95"/>
  <c r="R100" i="95"/>
  <c r="T100" i="95" s="1"/>
  <c r="S100" i="95" s="1"/>
  <c r="U100" i="95" s="1"/>
  <c r="W100" i="95" s="1"/>
  <c r="V100" i="95" s="1"/>
  <c r="M100" i="95"/>
  <c r="H100" i="95"/>
  <c r="I100" i="95" s="1"/>
  <c r="AD99" i="95"/>
  <c r="R99" i="95"/>
  <c r="T99" i="95" s="1"/>
  <c r="S99" i="95" s="1"/>
  <c r="U99" i="95" s="1"/>
  <c r="M99" i="95"/>
  <c r="H99" i="95"/>
  <c r="I99" i="95" s="1"/>
  <c r="AD98" i="95"/>
  <c r="R98" i="95"/>
  <c r="T98" i="95" s="1"/>
  <c r="S98" i="95" s="1"/>
  <c r="U98" i="95" s="1"/>
  <c r="M98" i="95"/>
  <c r="H98" i="95"/>
  <c r="I98" i="95" s="1"/>
  <c r="AD97" i="95"/>
  <c r="R97" i="95"/>
  <c r="T97" i="95" s="1"/>
  <c r="S97" i="95" s="1"/>
  <c r="U97" i="95" s="1"/>
  <c r="M97" i="95"/>
  <c r="Q97" i="95" s="1"/>
  <c r="H97" i="95"/>
  <c r="I97" i="95" s="1"/>
  <c r="AD96" i="95"/>
  <c r="R96" i="95"/>
  <c r="T96" i="95" s="1"/>
  <c r="S96" i="95" s="1"/>
  <c r="U96" i="95" s="1"/>
  <c r="M96" i="95"/>
  <c r="H96" i="95"/>
  <c r="I96" i="95" s="1"/>
  <c r="AD95" i="95"/>
  <c r="R95" i="95"/>
  <c r="T95" i="95" s="1"/>
  <c r="S95" i="95" s="1"/>
  <c r="U95" i="95" s="1"/>
  <c r="M95" i="95"/>
  <c r="H95" i="95"/>
  <c r="AD94" i="95"/>
  <c r="R94" i="95"/>
  <c r="T94" i="95" s="1"/>
  <c r="S94" i="95" s="1"/>
  <c r="U94" i="95" s="1"/>
  <c r="M94" i="95"/>
  <c r="H94" i="95"/>
  <c r="I94" i="95" s="1"/>
  <c r="AD93" i="95"/>
  <c r="AC93" i="95" s="1"/>
  <c r="W93" i="95"/>
  <c r="V93" i="95" s="1"/>
  <c r="R93" i="95"/>
  <c r="T93" i="95" s="1"/>
  <c r="S93" i="95" s="1"/>
  <c r="M93" i="95"/>
  <c r="H93" i="95"/>
  <c r="I93" i="95" s="1"/>
  <c r="AD92" i="95"/>
  <c r="R92" i="95"/>
  <c r="T92" i="95" s="1"/>
  <c r="S92" i="95" s="1"/>
  <c r="U92" i="95" s="1"/>
  <c r="M92" i="95"/>
  <c r="H92" i="95"/>
  <c r="I92" i="95" s="1"/>
  <c r="AD91" i="95"/>
  <c r="R91" i="95"/>
  <c r="T91" i="95" s="1"/>
  <c r="S91" i="95" s="1"/>
  <c r="U91" i="95" s="1"/>
  <c r="M91" i="95"/>
  <c r="H91" i="95"/>
  <c r="I91" i="95" s="1"/>
  <c r="AD90" i="95"/>
  <c r="R90" i="95"/>
  <c r="T90" i="95" s="1"/>
  <c r="S90" i="95" s="1"/>
  <c r="U90" i="95" s="1"/>
  <c r="M90" i="95"/>
  <c r="H90" i="95"/>
  <c r="I90" i="95" s="1"/>
  <c r="AD89" i="95"/>
  <c r="U89" i="95"/>
  <c r="W89" i="95" s="1"/>
  <c r="V89" i="95" s="1"/>
  <c r="R89" i="95"/>
  <c r="T89" i="95" s="1"/>
  <c r="M89" i="95"/>
  <c r="H89" i="95"/>
  <c r="I89" i="95" s="1"/>
  <c r="AD88" i="95"/>
  <c r="R88" i="95"/>
  <c r="T88" i="95" s="1"/>
  <c r="S88" i="95" s="1"/>
  <c r="U88" i="95" s="1"/>
  <c r="M88" i="95"/>
  <c r="H88" i="95"/>
  <c r="I88" i="95" s="1"/>
  <c r="AD87" i="95"/>
  <c r="R87" i="95"/>
  <c r="T87" i="95" s="1"/>
  <c r="S87" i="95" s="1"/>
  <c r="U87" i="95" s="1"/>
  <c r="M87" i="95"/>
  <c r="H87" i="95"/>
  <c r="I87" i="95" s="1"/>
  <c r="AD86" i="95"/>
  <c r="AC86" i="95" s="1"/>
  <c r="W86" i="95"/>
  <c r="V86" i="95" s="1"/>
  <c r="R86" i="95"/>
  <c r="T86" i="95" s="1"/>
  <c r="S86" i="95" s="1"/>
  <c r="M86" i="95"/>
  <c r="H86" i="95"/>
  <c r="I86" i="95" s="1"/>
  <c r="AD85" i="95"/>
  <c r="R85" i="95"/>
  <c r="T85" i="95" s="1"/>
  <c r="S85" i="95" s="1"/>
  <c r="U85" i="95" s="1"/>
  <c r="M85" i="95"/>
  <c r="H85" i="95"/>
  <c r="I85" i="95" s="1"/>
  <c r="AD84" i="95"/>
  <c r="AC84" i="95" s="1"/>
  <c r="W84" i="95"/>
  <c r="V84" i="95" s="1"/>
  <c r="R84" i="95"/>
  <c r="T84" i="95" s="1"/>
  <c r="S84" i="95" s="1"/>
  <c r="M84" i="95"/>
  <c r="H84" i="95"/>
  <c r="I84" i="95" s="1"/>
  <c r="AD83" i="95"/>
  <c r="R83" i="95"/>
  <c r="T83" i="95" s="1"/>
  <c r="S83" i="95" s="1"/>
  <c r="M83" i="95"/>
  <c r="H83" i="95"/>
  <c r="I83" i="95" s="1"/>
  <c r="AD82" i="95"/>
  <c r="R82" i="95"/>
  <c r="T82" i="95" s="1"/>
  <c r="S82" i="95" s="1"/>
  <c r="U82" i="95" s="1"/>
  <c r="M82" i="95"/>
  <c r="H82" i="95"/>
  <c r="I82" i="95" s="1"/>
  <c r="AD81" i="95"/>
  <c r="R81" i="95"/>
  <c r="T81" i="95" s="1"/>
  <c r="S81" i="95" s="1"/>
  <c r="U81" i="95" s="1"/>
  <c r="M81" i="95"/>
  <c r="H81" i="95"/>
  <c r="I81" i="95" s="1"/>
  <c r="AD80" i="95"/>
  <c r="R80" i="95"/>
  <c r="T80" i="95" s="1"/>
  <c r="S80" i="95" s="1"/>
  <c r="U80" i="95" s="1"/>
  <c r="M80" i="95"/>
  <c r="H80" i="95"/>
  <c r="I80" i="95" s="1"/>
  <c r="AD79" i="95"/>
  <c r="R79" i="95"/>
  <c r="T79" i="95" s="1"/>
  <c r="S79" i="95" s="1"/>
  <c r="U79" i="95" s="1"/>
  <c r="M79" i="95"/>
  <c r="H79" i="95"/>
  <c r="I79" i="95" s="1"/>
  <c r="AD78" i="95"/>
  <c r="R78" i="95"/>
  <c r="T78" i="95" s="1"/>
  <c r="S78" i="95" s="1"/>
  <c r="U78" i="95" s="1"/>
  <c r="M78" i="95"/>
  <c r="H78" i="95"/>
  <c r="AD77" i="95"/>
  <c r="R77" i="95"/>
  <c r="T77" i="95" s="1"/>
  <c r="S77" i="95" s="1"/>
  <c r="U77" i="95" s="1"/>
  <c r="M77" i="95"/>
  <c r="H77" i="95"/>
  <c r="I77" i="95" s="1"/>
  <c r="AD76" i="95"/>
  <c r="R76" i="95"/>
  <c r="T76" i="95" s="1"/>
  <c r="S76" i="95" s="1"/>
  <c r="U76" i="95" s="1"/>
  <c r="M76" i="95"/>
  <c r="H76" i="95"/>
  <c r="I76" i="95" s="1"/>
  <c r="AD75" i="95"/>
  <c r="R75" i="95"/>
  <c r="T75" i="95" s="1"/>
  <c r="S75" i="95" s="1"/>
  <c r="U75" i="95" s="1"/>
  <c r="M75" i="95"/>
  <c r="H75" i="95"/>
  <c r="I75" i="95" s="1"/>
  <c r="AD74" i="95"/>
  <c r="R74" i="95"/>
  <c r="T74" i="95" s="1"/>
  <c r="S74" i="95" s="1"/>
  <c r="U74" i="95" s="1"/>
  <c r="M74" i="95"/>
  <c r="H74" i="95"/>
  <c r="I74" i="95" s="1"/>
  <c r="AD73" i="95"/>
  <c r="R73" i="95"/>
  <c r="T73" i="95" s="1"/>
  <c r="S73" i="95" s="1"/>
  <c r="U73" i="95" s="1"/>
  <c r="M73" i="95"/>
  <c r="H73" i="95"/>
  <c r="I73" i="95" s="1"/>
  <c r="AD72" i="95"/>
  <c r="R72" i="95"/>
  <c r="T72" i="95" s="1"/>
  <c r="S72" i="95" s="1"/>
  <c r="U72" i="95" s="1"/>
  <c r="M72" i="95"/>
  <c r="H72" i="95"/>
  <c r="I72" i="95" s="1"/>
  <c r="AD71" i="95"/>
  <c r="R71" i="95"/>
  <c r="T71" i="95" s="1"/>
  <c r="S71" i="95" s="1"/>
  <c r="U71" i="95" s="1"/>
  <c r="M71" i="95"/>
  <c r="H71" i="95"/>
  <c r="I71" i="95" s="1"/>
  <c r="AD70" i="95"/>
  <c r="R70" i="95"/>
  <c r="T70" i="95" s="1"/>
  <c r="S70" i="95" s="1"/>
  <c r="U70" i="95" s="1"/>
  <c r="M70" i="95"/>
  <c r="H70" i="95"/>
  <c r="AD69" i="95"/>
  <c r="R69" i="95"/>
  <c r="T69" i="95" s="1"/>
  <c r="S69" i="95" s="1"/>
  <c r="U69" i="95" s="1"/>
  <c r="M69" i="95"/>
  <c r="H69" i="95"/>
  <c r="AD68" i="95"/>
  <c r="R68" i="95"/>
  <c r="T68" i="95" s="1"/>
  <c r="S68" i="95" s="1"/>
  <c r="U68" i="95" s="1"/>
  <c r="M68" i="95"/>
  <c r="H68" i="95"/>
  <c r="AD67" i="95"/>
  <c r="R67" i="95"/>
  <c r="T67" i="95" s="1"/>
  <c r="S67" i="95" s="1"/>
  <c r="U67" i="95" s="1"/>
  <c r="M67" i="95"/>
  <c r="H67" i="95"/>
  <c r="AD66" i="95"/>
  <c r="R66" i="95"/>
  <c r="T66" i="95" s="1"/>
  <c r="S66" i="95" s="1"/>
  <c r="U66" i="95" s="1"/>
  <c r="W66" i="95" s="1"/>
  <c r="V66" i="95" s="1"/>
  <c r="M66" i="95"/>
  <c r="H66" i="95"/>
  <c r="I66" i="95" s="1"/>
  <c r="AD65" i="95"/>
  <c r="R65" i="95"/>
  <c r="T65" i="95" s="1"/>
  <c r="S65" i="95" s="1"/>
  <c r="U65" i="95" s="1"/>
  <c r="M65" i="95"/>
  <c r="H65" i="95"/>
  <c r="I65" i="95" s="1"/>
  <c r="AD64" i="95"/>
  <c r="R64" i="95"/>
  <c r="T64" i="95" s="1"/>
  <c r="S64" i="95" s="1"/>
  <c r="U64" i="95" s="1"/>
  <c r="M64" i="95"/>
  <c r="H64" i="95"/>
  <c r="I64" i="95" s="1"/>
  <c r="AD63" i="95"/>
  <c r="R63" i="95"/>
  <c r="T63" i="95" s="1"/>
  <c r="S63" i="95" s="1"/>
  <c r="U63" i="95" s="1"/>
  <c r="M63" i="95"/>
  <c r="H63" i="95"/>
  <c r="I63" i="95" s="1"/>
  <c r="AD62" i="95"/>
  <c r="R62" i="95"/>
  <c r="T62" i="95" s="1"/>
  <c r="S62" i="95" s="1"/>
  <c r="W62" i="95" s="1"/>
  <c r="V62" i="95" s="1"/>
  <c r="M62" i="95"/>
  <c r="H62" i="95"/>
  <c r="I62" i="95" s="1"/>
  <c r="AD61" i="95"/>
  <c r="AC61" i="95" s="1"/>
  <c r="W61" i="95"/>
  <c r="V61" i="95" s="1"/>
  <c r="R61" i="95"/>
  <c r="T61" i="95" s="1"/>
  <c r="S61" i="95" s="1"/>
  <c r="M61" i="95"/>
  <c r="H61" i="95"/>
  <c r="I61" i="95" s="1"/>
  <c r="AD60" i="95"/>
  <c r="R60" i="95"/>
  <c r="T60" i="95" s="1"/>
  <c r="S60" i="95" s="1"/>
  <c r="U60" i="95" s="1"/>
  <c r="M60" i="95"/>
  <c r="H60" i="95"/>
  <c r="I60" i="95" s="1"/>
  <c r="AD59" i="95"/>
  <c r="AC59" i="95" s="1"/>
  <c r="W59" i="95"/>
  <c r="V59" i="95" s="1"/>
  <c r="R59" i="95"/>
  <c r="T59" i="95" s="1"/>
  <c r="S59" i="95" s="1"/>
  <c r="M59" i="95"/>
  <c r="H59" i="95"/>
  <c r="AD58" i="95"/>
  <c r="AC58" i="95" s="1"/>
  <c r="W58" i="95"/>
  <c r="V58" i="95" s="1"/>
  <c r="R58" i="95"/>
  <c r="T58" i="95" s="1"/>
  <c r="S58" i="95" s="1"/>
  <c r="M58" i="95"/>
  <c r="H58" i="95"/>
  <c r="I58" i="95" s="1"/>
  <c r="AD57" i="95"/>
  <c r="R57" i="95"/>
  <c r="T57" i="95" s="1"/>
  <c r="S57" i="95" s="1"/>
  <c r="U57" i="95" s="1"/>
  <c r="M57" i="95"/>
  <c r="H57" i="95"/>
  <c r="I57" i="95" s="1"/>
  <c r="AD56" i="95"/>
  <c r="R56" i="95"/>
  <c r="T56" i="95" s="1"/>
  <c r="S56" i="95" s="1"/>
  <c r="U56" i="95" s="1"/>
  <c r="M56" i="95"/>
  <c r="H56" i="95"/>
  <c r="I56" i="95" s="1"/>
  <c r="AD55" i="95"/>
  <c r="AC55" i="95" s="1"/>
  <c r="W55" i="95"/>
  <c r="V55" i="95" s="1"/>
  <c r="R55" i="95"/>
  <c r="T55" i="95" s="1"/>
  <c r="S55" i="95" s="1"/>
  <c r="M55" i="95"/>
  <c r="H55" i="95"/>
  <c r="I55" i="95" s="1"/>
  <c r="AD54" i="95"/>
  <c r="R54" i="95"/>
  <c r="T54" i="95" s="1"/>
  <c r="S54" i="95" s="1"/>
  <c r="U54" i="95" s="1"/>
  <c r="M54" i="95"/>
  <c r="H54" i="95"/>
  <c r="I54" i="95" s="1"/>
  <c r="AD53" i="95"/>
  <c r="R53" i="95"/>
  <c r="T53" i="95" s="1"/>
  <c r="S53" i="95" s="1"/>
  <c r="U53" i="95" s="1"/>
  <c r="M53" i="95"/>
  <c r="H53" i="95"/>
  <c r="I53" i="95" s="1"/>
  <c r="M52" i="95"/>
  <c r="H52" i="95"/>
  <c r="I52" i="95" s="1"/>
  <c r="F52" i="95"/>
  <c r="F12" i="95" s="1"/>
  <c r="K15" i="58" s="1"/>
  <c r="L15" i="58" s="1"/>
  <c r="AD51" i="95"/>
  <c r="R51" i="95"/>
  <c r="T51" i="95" s="1"/>
  <c r="S51" i="95" s="1"/>
  <c r="U51" i="95" s="1"/>
  <c r="M51" i="95"/>
  <c r="H51" i="95"/>
  <c r="I51" i="95" s="1"/>
  <c r="AD50" i="95"/>
  <c r="R50" i="95"/>
  <c r="T50" i="95" s="1"/>
  <c r="S50" i="95" s="1"/>
  <c r="U50" i="95" s="1"/>
  <c r="M50" i="95"/>
  <c r="H50" i="95"/>
  <c r="AD49" i="95"/>
  <c r="R49" i="95"/>
  <c r="T49" i="95" s="1"/>
  <c r="S49" i="95" s="1"/>
  <c r="U49" i="95" s="1"/>
  <c r="M49" i="95"/>
  <c r="H49" i="95"/>
  <c r="I49" i="95" s="1"/>
  <c r="AD48" i="95"/>
  <c r="R48" i="95"/>
  <c r="T48" i="95" s="1"/>
  <c r="S48" i="95" s="1"/>
  <c r="U48" i="95" s="1"/>
  <c r="M48" i="95"/>
  <c r="H48" i="95"/>
  <c r="I48" i="95" s="1"/>
  <c r="M47" i="95"/>
  <c r="H47" i="95"/>
  <c r="I47" i="95" s="1"/>
  <c r="G47" i="95"/>
  <c r="R47" i="95" s="1"/>
  <c r="T47" i="95" s="1"/>
  <c r="S47" i="95" s="1"/>
  <c r="U47" i="95" s="1"/>
  <c r="M46" i="95"/>
  <c r="H46" i="95"/>
  <c r="F46" i="95"/>
  <c r="R46" i="95" s="1"/>
  <c r="AD45" i="95"/>
  <c r="R45" i="95"/>
  <c r="T45" i="95" s="1"/>
  <c r="S45" i="95" s="1"/>
  <c r="U45" i="95" s="1"/>
  <c r="M45" i="95"/>
  <c r="H45" i="95"/>
  <c r="I45" i="95" s="1"/>
  <c r="AD44" i="95"/>
  <c r="R44" i="95"/>
  <c r="T44" i="95" s="1"/>
  <c r="S44" i="95" s="1"/>
  <c r="U44" i="95" s="1"/>
  <c r="M44" i="95"/>
  <c r="H44" i="95"/>
  <c r="I44" i="95" s="1"/>
  <c r="AD43" i="95"/>
  <c r="R43" i="95"/>
  <c r="T43" i="95" s="1"/>
  <c r="S43" i="95" s="1"/>
  <c r="U43" i="95" s="1"/>
  <c r="M43" i="95"/>
  <c r="H43" i="95"/>
  <c r="I43" i="95" s="1"/>
  <c r="AD42" i="95"/>
  <c r="R42" i="95"/>
  <c r="T42" i="95" s="1"/>
  <c r="S42" i="95" s="1"/>
  <c r="U42" i="95" s="1"/>
  <c r="M42" i="95"/>
  <c r="H42" i="95"/>
  <c r="I42" i="95" s="1"/>
  <c r="AD41" i="95"/>
  <c r="R41" i="95"/>
  <c r="T41" i="95" s="1"/>
  <c r="S41" i="95" s="1"/>
  <c r="U41" i="95" s="1"/>
  <c r="M41" i="95"/>
  <c r="H41" i="95"/>
  <c r="I41" i="95" s="1"/>
  <c r="U40" i="95"/>
  <c r="W40" i="95" s="1"/>
  <c r="V40" i="95" s="1"/>
  <c r="M40" i="95"/>
  <c r="H40" i="95"/>
  <c r="I40" i="95" s="1"/>
  <c r="G40" i="95"/>
  <c r="M39" i="95"/>
  <c r="H39" i="95"/>
  <c r="I39" i="95" s="1"/>
  <c r="G39" i="95"/>
  <c r="AD39" i="95" s="1"/>
  <c r="AD38" i="95"/>
  <c r="R38" i="95"/>
  <c r="T38" i="95" s="1"/>
  <c r="S38" i="95" s="1"/>
  <c r="U38" i="95" s="1"/>
  <c r="M38" i="95"/>
  <c r="H38" i="95"/>
  <c r="I38" i="95" s="1"/>
  <c r="AD37" i="95"/>
  <c r="R37" i="95"/>
  <c r="T37" i="95" s="1"/>
  <c r="S37" i="95" s="1"/>
  <c r="U37" i="95" s="1"/>
  <c r="M37" i="95"/>
  <c r="H37" i="95"/>
  <c r="I37" i="95" s="1"/>
  <c r="AD36" i="95"/>
  <c r="R36" i="95"/>
  <c r="T36" i="95" s="1"/>
  <c r="S36" i="95" s="1"/>
  <c r="U36" i="95" s="1"/>
  <c r="M36" i="95"/>
  <c r="H36" i="95"/>
  <c r="AD35" i="95"/>
  <c r="R35" i="95"/>
  <c r="T35" i="95" s="1"/>
  <c r="S35" i="95" s="1"/>
  <c r="U35" i="95" s="1"/>
  <c r="M35" i="95"/>
  <c r="H35" i="95"/>
  <c r="I35" i="95" s="1"/>
  <c r="AD34" i="95"/>
  <c r="R34" i="95"/>
  <c r="T34" i="95" s="1"/>
  <c r="S34" i="95" s="1"/>
  <c r="U34" i="95" s="1"/>
  <c r="M34" i="95"/>
  <c r="H34" i="95"/>
  <c r="I34" i="95" s="1"/>
  <c r="AD33" i="95"/>
  <c r="R33" i="95"/>
  <c r="T33" i="95" s="1"/>
  <c r="S33" i="95" s="1"/>
  <c r="U33" i="95" s="1"/>
  <c r="M33" i="95"/>
  <c r="H33" i="95"/>
  <c r="I33" i="95" s="1"/>
  <c r="AD32" i="95"/>
  <c r="R32" i="95"/>
  <c r="T32" i="95" s="1"/>
  <c r="S32" i="95" s="1"/>
  <c r="U32" i="95" s="1"/>
  <c r="M32" i="95"/>
  <c r="H32" i="95"/>
  <c r="AD31" i="95"/>
  <c r="R31" i="95"/>
  <c r="T31" i="95" s="1"/>
  <c r="S31" i="95" s="1"/>
  <c r="U31" i="95" s="1"/>
  <c r="M31" i="95"/>
  <c r="H31" i="95"/>
  <c r="I31" i="95" s="1"/>
  <c r="AD30" i="95"/>
  <c r="R30" i="95"/>
  <c r="T30" i="95" s="1"/>
  <c r="S30" i="95" s="1"/>
  <c r="U30" i="95" s="1"/>
  <c r="M30" i="95"/>
  <c r="H30" i="95"/>
  <c r="I30" i="95" s="1"/>
  <c r="AD29" i="95"/>
  <c r="R29" i="95"/>
  <c r="T29" i="95" s="1"/>
  <c r="S29" i="95" s="1"/>
  <c r="U29" i="95" s="1"/>
  <c r="M29" i="95"/>
  <c r="H29" i="95"/>
  <c r="I29" i="95" s="1"/>
  <c r="AD28" i="95"/>
  <c r="R28" i="95"/>
  <c r="T28" i="95" s="1"/>
  <c r="S28" i="95" s="1"/>
  <c r="U28" i="95" s="1"/>
  <c r="M28" i="95"/>
  <c r="H28" i="95"/>
  <c r="I28" i="95" s="1"/>
  <c r="AD27" i="95"/>
  <c r="R27" i="95"/>
  <c r="T27" i="95" s="1"/>
  <c r="S27" i="95" s="1"/>
  <c r="U27" i="95" s="1"/>
  <c r="M27" i="95"/>
  <c r="H27" i="95"/>
  <c r="I27" i="95" s="1"/>
  <c r="AD26" i="95"/>
  <c r="AC26" i="95" s="1"/>
  <c r="W26" i="95"/>
  <c r="V26" i="95" s="1"/>
  <c r="R26" i="95"/>
  <c r="T26" i="95" s="1"/>
  <c r="S26" i="95" s="1"/>
  <c r="M26" i="95"/>
  <c r="H26" i="95"/>
  <c r="AD25" i="95"/>
  <c r="R25" i="95"/>
  <c r="T25" i="95" s="1"/>
  <c r="S25" i="95" s="1"/>
  <c r="U25" i="95" s="1"/>
  <c r="W25" i="95" s="1"/>
  <c r="V25" i="95" s="1"/>
  <c r="M25" i="95"/>
  <c r="H25" i="95"/>
  <c r="AD24" i="95"/>
  <c r="R24" i="95"/>
  <c r="T24" i="95" s="1"/>
  <c r="S24" i="95" s="1"/>
  <c r="U24" i="95" s="1"/>
  <c r="M24" i="95"/>
  <c r="H24" i="95"/>
  <c r="I24" i="95" s="1"/>
  <c r="AD23" i="95"/>
  <c r="R23" i="95"/>
  <c r="T23" i="95" s="1"/>
  <c r="S23" i="95" s="1"/>
  <c r="U23" i="95" s="1"/>
  <c r="M23" i="95"/>
  <c r="H23" i="95"/>
  <c r="I23" i="95" s="1"/>
  <c r="AD22" i="95"/>
  <c r="R22" i="95"/>
  <c r="T22" i="95" s="1"/>
  <c r="S22" i="95" s="1"/>
  <c r="U22" i="95" s="1"/>
  <c r="M22" i="95"/>
  <c r="H22" i="95"/>
  <c r="I22" i="95" s="1"/>
  <c r="M21" i="95"/>
  <c r="H21" i="95"/>
  <c r="I21" i="95" s="1"/>
  <c r="G21" i="95"/>
  <c r="AD21" i="95" s="1"/>
  <c r="AD20" i="95"/>
  <c r="R20" i="95"/>
  <c r="T20" i="95" s="1"/>
  <c r="S20" i="95" s="1"/>
  <c r="U20" i="95" s="1"/>
  <c r="M20" i="95"/>
  <c r="H20" i="95"/>
  <c r="AD19" i="95"/>
  <c r="R19" i="95"/>
  <c r="T19" i="95" s="1"/>
  <c r="S19" i="95" s="1"/>
  <c r="U19" i="95" s="1"/>
  <c r="M19" i="95"/>
  <c r="H19" i="95"/>
  <c r="AD18" i="95"/>
  <c r="R18" i="95"/>
  <c r="T18" i="95" s="1"/>
  <c r="S18" i="95" s="1"/>
  <c r="U18" i="95" s="1"/>
  <c r="M18" i="95"/>
  <c r="H18" i="95"/>
  <c r="I18" i="95" s="1"/>
  <c r="AD17" i="95"/>
  <c r="R17" i="95"/>
  <c r="T17" i="95" s="1"/>
  <c r="S17" i="95" s="1"/>
  <c r="U17" i="95" s="1"/>
  <c r="M17" i="95"/>
  <c r="H17" i="95"/>
  <c r="AD16" i="95"/>
  <c r="R16" i="95"/>
  <c r="T16" i="95" s="1"/>
  <c r="S16" i="95" s="1"/>
  <c r="U16" i="95" s="1"/>
  <c r="M16" i="95"/>
  <c r="H16" i="95"/>
  <c r="I16" i="95" s="1"/>
  <c r="AD15" i="95"/>
  <c r="R15" i="95"/>
  <c r="T15" i="95" s="1"/>
  <c r="M15" i="95"/>
  <c r="H15" i="95"/>
  <c r="AD14" i="95"/>
  <c r="AC14" i="95" s="1"/>
  <c r="W14" i="95"/>
  <c r="V14" i="95" s="1"/>
  <c r="R14" i="95"/>
  <c r="T14" i="95" s="1"/>
  <c r="S14" i="95" s="1"/>
  <c r="M14" i="95"/>
  <c r="H14" i="95"/>
  <c r="I14" i="95" s="1"/>
  <c r="AE13" i="95"/>
  <c r="AE11" i="95"/>
  <c r="P11" i="95"/>
  <c r="O11" i="95"/>
  <c r="O13" i="95" s="1"/>
  <c r="N11" i="95"/>
  <c r="L11" i="95"/>
  <c r="K11" i="95"/>
  <c r="J11" i="95"/>
  <c r="J13" i="95" s="1"/>
  <c r="E11" i="95"/>
  <c r="D11" i="95"/>
  <c r="AC228" i="94"/>
  <c r="AB228" i="94" s="1"/>
  <c r="Y228" i="94"/>
  <c r="X228" i="94" s="1"/>
  <c r="W228" i="94" s="1"/>
  <c r="U228" i="94"/>
  <c r="R228" i="94"/>
  <c r="T228" i="94" s="1"/>
  <c r="S228" i="94" s="1"/>
  <c r="AC227" i="94"/>
  <c r="AB227" i="94" s="1"/>
  <c r="Y227" i="94"/>
  <c r="X227" i="94" s="1"/>
  <c r="V227" i="94"/>
  <c r="R227" i="94"/>
  <c r="T227" i="94" s="1"/>
  <c r="S227" i="94" s="1"/>
  <c r="M227" i="94"/>
  <c r="H227" i="94"/>
  <c r="I227" i="94" s="1"/>
  <c r="AC226" i="94"/>
  <c r="AB226" i="94" s="1"/>
  <c r="Y226" i="94"/>
  <c r="X226" i="94" s="1"/>
  <c r="V226" i="94"/>
  <c r="R226" i="94"/>
  <c r="T226" i="94" s="1"/>
  <c r="S226" i="94" s="1"/>
  <c r="M226" i="94"/>
  <c r="H226" i="94"/>
  <c r="I226" i="94" s="1"/>
  <c r="AC225" i="94"/>
  <c r="Y225" i="94"/>
  <c r="R225" i="94"/>
  <c r="T225" i="94" s="1"/>
  <c r="S225" i="94" s="1"/>
  <c r="U225" i="94" s="1"/>
  <c r="M225" i="94"/>
  <c r="H225" i="94"/>
  <c r="I225" i="94" s="1"/>
  <c r="AC224" i="94"/>
  <c r="AB224" i="94" s="1"/>
  <c r="Y224" i="94"/>
  <c r="X224" i="94" s="1"/>
  <c r="V224" i="94"/>
  <c r="R224" i="94"/>
  <c r="T224" i="94" s="1"/>
  <c r="S224" i="94" s="1"/>
  <c r="M224" i="94"/>
  <c r="H224" i="94"/>
  <c r="I224" i="94" s="1"/>
  <c r="AC223" i="94"/>
  <c r="AB223" i="94" s="1"/>
  <c r="Y223" i="94"/>
  <c r="X223" i="94" s="1"/>
  <c r="V223" i="94"/>
  <c r="R223" i="94"/>
  <c r="T223" i="94" s="1"/>
  <c r="S223" i="94" s="1"/>
  <c r="M223" i="94"/>
  <c r="H223" i="94"/>
  <c r="I223" i="94" s="1"/>
  <c r="AC222" i="94"/>
  <c r="AB222" i="94" s="1"/>
  <c r="Y222" i="94"/>
  <c r="X222" i="94" s="1"/>
  <c r="V222" i="94"/>
  <c r="R222" i="94"/>
  <c r="T222" i="94" s="1"/>
  <c r="S222" i="94" s="1"/>
  <c r="M222" i="94"/>
  <c r="H222" i="94"/>
  <c r="I222" i="94" s="1"/>
  <c r="AC221" i="94"/>
  <c r="Y221" i="94"/>
  <c r="R221" i="94"/>
  <c r="T221" i="94" s="1"/>
  <c r="S221" i="94" s="1"/>
  <c r="U221" i="94" s="1"/>
  <c r="M221" i="94"/>
  <c r="H221" i="94"/>
  <c r="I221" i="94" s="1"/>
  <c r="AC220" i="94"/>
  <c r="AB220" i="94" s="1"/>
  <c r="Y220" i="94"/>
  <c r="X220" i="94" s="1"/>
  <c r="V220" i="94"/>
  <c r="R220" i="94"/>
  <c r="T220" i="94" s="1"/>
  <c r="S220" i="94" s="1"/>
  <c r="M220" i="94"/>
  <c r="H220" i="94"/>
  <c r="AC219" i="94"/>
  <c r="Y219" i="94"/>
  <c r="R219" i="94"/>
  <c r="T219" i="94" s="1"/>
  <c r="S219" i="94" s="1"/>
  <c r="U219" i="94" s="1"/>
  <c r="M219" i="94"/>
  <c r="H219" i="94"/>
  <c r="I219" i="94" s="1"/>
  <c r="AC218" i="94"/>
  <c r="Y218" i="94"/>
  <c r="R218" i="94"/>
  <c r="T218" i="94" s="1"/>
  <c r="S218" i="94" s="1"/>
  <c r="U218" i="94" s="1"/>
  <c r="M218" i="94"/>
  <c r="H218" i="94"/>
  <c r="I218" i="94" s="1"/>
  <c r="AC217" i="94"/>
  <c r="Y217" i="94"/>
  <c r="R217" i="94"/>
  <c r="T217" i="94" s="1"/>
  <c r="S217" i="94" s="1"/>
  <c r="U217" i="94" s="1"/>
  <c r="M217" i="94"/>
  <c r="H217" i="94"/>
  <c r="I217" i="94" s="1"/>
  <c r="AC216" i="94"/>
  <c r="Y216" i="94"/>
  <c r="X216" i="94" s="1"/>
  <c r="V216" i="94"/>
  <c r="R216" i="94"/>
  <c r="T216" i="94" s="1"/>
  <c r="S216" i="94" s="1"/>
  <c r="M216" i="94"/>
  <c r="H216" i="94"/>
  <c r="AC215" i="94"/>
  <c r="Y215" i="94"/>
  <c r="R215" i="94"/>
  <c r="T215" i="94" s="1"/>
  <c r="S215" i="94" s="1"/>
  <c r="U215" i="94" s="1"/>
  <c r="M215" i="94"/>
  <c r="H215" i="94"/>
  <c r="I215" i="94" s="1"/>
  <c r="AC214" i="94"/>
  <c r="AB214" i="94" s="1"/>
  <c r="Y214" i="94"/>
  <c r="X214" i="94" s="1"/>
  <c r="V214" i="94"/>
  <c r="R214" i="94"/>
  <c r="T214" i="94" s="1"/>
  <c r="S214" i="94" s="1"/>
  <c r="M214" i="94"/>
  <c r="H214" i="94"/>
  <c r="I214" i="94" s="1"/>
  <c r="AC213" i="94"/>
  <c r="Y213" i="94"/>
  <c r="R213" i="94"/>
  <c r="T213" i="94" s="1"/>
  <c r="S213" i="94" s="1"/>
  <c r="U213" i="94" s="1"/>
  <c r="M213" i="94"/>
  <c r="H213" i="94"/>
  <c r="AC212" i="94"/>
  <c r="Y212" i="94"/>
  <c r="R212" i="94"/>
  <c r="T212" i="94" s="1"/>
  <c r="S212" i="94" s="1"/>
  <c r="U212" i="94" s="1"/>
  <c r="M212" i="94"/>
  <c r="H212" i="94"/>
  <c r="I212" i="94" s="1"/>
  <c r="AC211" i="94"/>
  <c r="Y211" i="94"/>
  <c r="R211" i="94"/>
  <c r="T211" i="94" s="1"/>
  <c r="S211" i="94" s="1"/>
  <c r="U211" i="94" s="1"/>
  <c r="M211" i="94"/>
  <c r="H211" i="94"/>
  <c r="AC210" i="94"/>
  <c r="Y210" i="94"/>
  <c r="R210" i="94"/>
  <c r="T210" i="94" s="1"/>
  <c r="S210" i="94" s="1"/>
  <c r="U210" i="94" s="1"/>
  <c r="M210" i="94"/>
  <c r="H210" i="94"/>
  <c r="I210" i="94" s="1"/>
  <c r="AC209" i="94"/>
  <c r="Y209" i="94"/>
  <c r="R209" i="94"/>
  <c r="T209" i="94" s="1"/>
  <c r="S209" i="94" s="1"/>
  <c r="U209" i="94" s="1"/>
  <c r="M209" i="94"/>
  <c r="H209" i="94"/>
  <c r="I209" i="94" s="1"/>
  <c r="AC208" i="94"/>
  <c r="AB208" i="94" s="1"/>
  <c r="Y208" i="94"/>
  <c r="X208" i="94" s="1"/>
  <c r="V208" i="94"/>
  <c r="R208" i="94"/>
  <c r="T208" i="94" s="1"/>
  <c r="S208" i="94" s="1"/>
  <c r="M208" i="94"/>
  <c r="H208" i="94"/>
  <c r="I208" i="94" s="1"/>
  <c r="AC207" i="94"/>
  <c r="AB207" i="94" s="1"/>
  <c r="Y207" i="94"/>
  <c r="X207" i="94" s="1"/>
  <c r="V207" i="94"/>
  <c r="R207" i="94"/>
  <c r="T207" i="94" s="1"/>
  <c r="S207" i="94" s="1"/>
  <c r="M207" i="94"/>
  <c r="H207" i="94"/>
  <c r="AC206" i="94"/>
  <c r="Y206" i="94"/>
  <c r="R206" i="94"/>
  <c r="T206" i="94" s="1"/>
  <c r="S206" i="94" s="1"/>
  <c r="U206" i="94" s="1"/>
  <c r="M206" i="94"/>
  <c r="H206" i="94"/>
  <c r="AC205" i="94"/>
  <c r="Y205" i="94"/>
  <c r="R205" i="94"/>
  <c r="T205" i="94" s="1"/>
  <c r="S205" i="94" s="1"/>
  <c r="U205" i="94" s="1"/>
  <c r="M205" i="94"/>
  <c r="H205" i="94"/>
  <c r="I205" i="94" s="1"/>
  <c r="AC204" i="94"/>
  <c r="AB204" i="94" s="1"/>
  <c r="Y204" i="94"/>
  <c r="X204" i="94" s="1"/>
  <c r="V204" i="94"/>
  <c r="R204" i="94"/>
  <c r="T204" i="94" s="1"/>
  <c r="S204" i="94" s="1"/>
  <c r="M204" i="94"/>
  <c r="H204" i="94"/>
  <c r="I204" i="94" s="1"/>
  <c r="AC203" i="94"/>
  <c r="Y203" i="94"/>
  <c r="R203" i="94"/>
  <c r="T203" i="94" s="1"/>
  <c r="S203" i="94" s="1"/>
  <c r="U203" i="94" s="1"/>
  <c r="M203" i="94"/>
  <c r="H203" i="94"/>
  <c r="I203" i="94" s="1"/>
  <c r="AC202" i="94"/>
  <c r="Y202" i="94"/>
  <c r="R202" i="94"/>
  <c r="T202" i="94" s="1"/>
  <c r="S202" i="94" s="1"/>
  <c r="U202" i="94" s="1"/>
  <c r="M202" i="94"/>
  <c r="H202" i="94"/>
  <c r="I202" i="94" s="1"/>
  <c r="AC201" i="94"/>
  <c r="Y201" i="94"/>
  <c r="R201" i="94"/>
  <c r="T201" i="94" s="1"/>
  <c r="S201" i="94" s="1"/>
  <c r="U201" i="94" s="1"/>
  <c r="M201" i="94"/>
  <c r="H201" i="94"/>
  <c r="I201" i="94" s="1"/>
  <c r="AC200" i="94"/>
  <c r="Y200" i="94"/>
  <c r="R200" i="94"/>
  <c r="T200" i="94" s="1"/>
  <c r="S200" i="94" s="1"/>
  <c r="U200" i="94" s="1"/>
  <c r="M200" i="94"/>
  <c r="H200" i="94"/>
  <c r="I200" i="94" s="1"/>
  <c r="AC199" i="94"/>
  <c r="AB199" i="94" s="1"/>
  <c r="Y199" i="94"/>
  <c r="X199" i="94" s="1"/>
  <c r="V199" i="94"/>
  <c r="R199" i="94"/>
  <c r="T199" i="94" s="1"/>
  <c r="S199" i="94" s="1"/>
  <c r="M199" i="94"/>
  <c r="H199" i="94"/>
  <c r="I199" i="94" s="1"/>
  <c r="AC198" i="94"/>
  <c r="AB198" i="94" s="1"/>
  <c r="Y198" i="94"/>
  <c r="X198" i="94" s="1"/>
  <c r="V198" i="94"/>
  <c r="R198" i="94"/>
  <c r="T198" i="94" s="1"/>
  <c r="S198" i="94" s="1"/>
  <c r="M198" i="94"/>
  <c r="H198" i="94"/>
  <c r="I198" i="94" s="1"/>
  <c r="AC197" i="94"/>
  <c r="Y197" i="94"/>
  <c r="R197" i="94"/>
  <c r="T197" i="94" s="1"/>
  <c r="S197" i="94" s="1"/>
  <c r="U197" i="94" s="1"/>
  <c r="M197" i="94"/>
  <c r="H197" i="94"/>
  <c r="I197" i="94" s="1"/>
  <c r="AC196" i="94"/>
  <c r="Y196" i="94"/>
  <c r="R196" i="94"/>
  <c r="T196" i="94" s="1"/>
  <c r="S196" i="94" s="1"/>
  <c r="U196" i="94" s="1"/>
  <c r="M196" i="94"/>
  <c r="H196" i="94"/>
  <c r="I196" i="94" s="1"/>
  <c r="AC195" i="94"/>
  <c r="Y195" i="94"/>
  <c r="R195" i="94"/>
  <c r="T195" i="94" s="1"/>
  <c r="S195" i="94" s="1"/>
  <c r="U195" i="94" s="1"/>
  <c r="M195" i="94"/>
  <c r="H195" i="94"/>
  <c r="I195" i="94" s="1"/>
  <c r="AC194" i="94"/>
  <c r="Y194" i="94"/>
  <c r="R194" i="94"/>
  <c r="T194" i="94" s="1"/>
  <c r="S194" i="94" s="1"/>
  <c r="U194" i="94" s="1"/>
  <c r="M194" i="94"/>
  <c r="H194" i="94"/>
  <c r="I194" i="94" s="1"/>
  <c r="AC193" i="94"/>
  <c r="Y193" i="94"/>
  <c r="R193" i="94"/>
  <c r="T193" i="94" s="1"/>
  <c r="S193" i="94" s="1"/>
  <c r="U193" i="94" s="1"/>
  <c r="M193" i="94"/>
  <c r="H193" i="94"/>
  <c r="I193" i="94" s="1"/>
  <c r="AC192" i="94"/>
  <c r="Y192" i="94"/>
  <c r="R192" i="94"/>
  <c r="T192" i="94" s="1"/>
  <c r="S192" i="94" s="1"/>
  <c r="U192" i="94" s="1"/>
  <c r="M192" i="94"/>
  <c r="H192" i="94"/>
  <c r="I192" i="94" s="1"/>
  <c r="AC191" i="94"/>
  <c r="Y191" i="94"/>
  <c r="R191" i="94"/>
  <c r="T191" i="94" s="1"/>
  <c r="S191" i="94" s="1"/>
  <c r="U191" i="94" s="1"/>
  <c r="M191" i="94"/>
  <c r="H191" i="94"/>
  <c r="I191" i="94" s="1"/>
  <c r="AC190" i="94"/>
  <c r="Y190" i="94"/>
  <c r="R190" i="94"/>
  <c r="T190" i="94" s="1"/>
  <c r="S190" i="94" s="1"/>
  <c r="U190" i="94" s="1"/>
  <c r="M190" i="94"/>
  <c r="H190" i="94"/>
  <c r="AC189" i="94"/>
  <c r="Y189" i="94"/>
  <c r="R189" i="94"/>
  <c r="T189" i="94" s="1"/>
  <c r="S189" i="94" s="1"/>
  <c r="U189" i="94" s="1"/>
  <c r="V189" i="94" s="1"/>
  <c r="M189" i="94"/>
  <c r="H189" i="94"/>
  <c r="I189" i="94" s="1"/>
  <c r="AC188" i="94"/>
  <c r="AB188" i="94" s="1"/>
  <c r="Y188" i="94"/>
  <c r="X188" i="94" s="1"/>
  <c r="V188" i="94"/>
  <c r="R188" i="94"/>
  <c r="T188" i="94" s="1"/>
  <c r="S188" i="94" s="1"/>
  <c r="M188" i="94"/>
  <c r="H188" i="94"/>
  <c r="I188" i="94" s="1"/>
  <c r="AC187" i="94"/>
  <c r="Y187" i="94"/>
  <c r="R187" i="94"/>
  <c r="T187" i="94" s="1"/>
  <c r="S187" i="94" s="1"/>
  <c r="U187" i="94" s="1"/>
  <c r="M187" i="94"/>
  <c r="H187" i="94"/>
  <c r="I187" i="94" s="1"/>
  <c r="AC186" i="94"/>
  <c r="AB186" i="94" s="1"/>
  <c r="Y186" i="94"/>
  <c r="X186" i="94"/>
  <c r="V186" i="94"/>
  <c r="R186" i="94"/>
  <c r="T186" i="94" s="1"/>
  <c r="S186" i="94" s="1"/>
  <c r="M186" i="94"/>
  <c r="H186" i="94"/>
  <c r="I186" i="94" s="1"/>
  <c r="AC185" i="94"/>
  <c r="AB185" i="94" s="1"/>
  <c r="Y185" i="94"/>
  <c r="X185" i="94" s="1"/>
  <c r="V185" i="94"/>
  <c r="R185" i="94"/>
  <c r="T185" i="94" s="1"/>
  <c r="S185" i="94" s="1"/>
  <c r="M185" i="94"/>
  <c r="H185" i="94"/>
  <c r="I185" i="94" s="1"/>
  <c r="AC184" i="94"/>
  <c r="Y184" i="94"/>
  <c r="R184" i="94"/>
  <c r="T184" i="94" s="1"/>
  <c r="S184" i="94" s="1"/>
  <c r="U184" i="94" s="1"/>
  <c r="M184" i="94"/>
  <c r="H184" i="94"/>
  <c r="I184" i="94" s="1"/>
  <c r="AC183" i="94"/>
  <c r="Y183" i="94"/>
  <c r="R183" i="94"/>
  <c r="T183" i="94" s="1"/>
  <c r="S183" i="94" s="1"/>
  <c r="U183" i="94" s="1"/>
  <c r="M183" i="94"/>
  <c r="H183" i="94"/>
  <c r="I183" i="94" s="1"/>
  <c r="AC182" i="94"/>
  <c r="Y182" i="94"/>
  <c r="R182" i="94"/>
  <c r="T182" i="94" s="1"/>
  <c r="S182" i="94" s="1"/>
  <c r="U182" i="94" s="1"/>
  <c r="M182" i="94"/>
  <c r="H182" i="94"/>
  <c r="I182" i="94" s="1"/>
  <c r="AC181" i="94"/>
  <c r="Y181" i="94"/>
  <c r="R181" i="94"/>
  <c r="T181" i="94" s="1"/>
  <c r="S181" i="94" s="1"/>
  <c r="U181" i="94" s="1"/>
  <c r="M181" i="94"/>
  <c r="H181" i="94"/>
  <c r="AC180" i="94"/>
  <c r="Y180" i="94"/>
  <c r="R180" i="94"/>
  <c r="T180" i="94" s="1"/>
  <c r="S180" i="94" s="1"/>
  <c r="U180" i="94" s="1"/>
  <c r="M180" i="94"/>
  <c r="H180" i="94"/>
  <c r="I180" i="94" s="1"/>
  <c r="AC179" i="94"/>
  <c r="Y179" i="94"/>
  <c r="R179" i="94"/>
  <c r="T179" i="94" s="1"/>
  <c r="S179" i="94" s="1"/>
  <c r="U179" i="94" s="1"/>
  <c r="M179" i="94"/>
  <c r="H179" i="94"/>
  <c r="I179" i="94" s="1"/>
  <c r="AC178" i="94"/>
  <c r="Y178" i="94"/>
  <c r="R178" i="94"/>
  <c r="T178" i="94" s="1"/>
  <c r="S178" i="94" s="1"/>
  <c r="U178" i="94" s="1"/>
  <c r="M178" i="94"/>
  <c r="H178" i="94"/>
  <c r="I178" i="94" s="1"/>
  <c r="AC177" i="94"/>
  <c r="Y177" i="94"/>
  <c r="R177" i="94"/>
  <c r="T177" i="94" s="1"/>
  <c r="S177" i="94" s="1"/>
  <c r="U177" i="94" s="1"/>
  <c r="AB177" i="94" s="1"/>
  <c r="M177" i="94"/>
  <c r="H177" i="94"/>
  <c r="I177" i="94" s="1"/>
  <c r="AC176" i="94"/>
  <c r="Y176" i="94"/>
  <c r="R176" i="94"/>
  <c r="T176" i="94" s="1"/>
  <c r="S176" i="94" s="1"/>
  <c r="U176" i="94" s="1"/>
  <c r="M176" i="94"/>
  <c r="H176" i="94"/>
  <c r="I176" i="94" s="1"/>
  <c r="AC175" i="94"/>
  <c r="Y175" i="94"/>
  <c r="R175" i="94"/>
  <c r="T175" i="94" s="1"/>
  <c r="S175" i="94" s="1"/>
  <c r="U175" i="94" s="1"/>
  <c r="M175" i="94"/>
  <c r="H175" i="94"/>
  <c r="AC174" i="94"/>
  <c r="AB174" i="94" s="1"/>
  <c r="Y174" i="94"/>
  <c r="X174" i="94" s="1"/>
  <c r="V174" i="94"/>
  <c r="R174" i="94"/>
  <c r="T174" i="94" s="1"/>
  <c r="S174" i="94" s="1"/>
  <c r="M174" i="94"/>
  <c r="H174" i="94"/>
  <c r="I174" i="94" s="1"/>
  <c r="AC173" i="94"/>
  <c r="Y173" i="94"/>
  <c r="R173" i="94"/>
  <c r="T173" i="94" s="1"/>
  <c r="S173" i="94" s="1"/>
  <c r="U173" i="94" s="1"/>
  <c r="M173" i="94"/>
  <c r="H173" i="94"/>
  <c r="I173" i="94" s="1"/>
  <c r="AC172" i="94"/>
  <c r="Y172" i="94"/>
  <c r="R172" i="94"/>
  <c r="T172" i="94" s="1"/>
  <c r="S172" i="94" s="1"/>
  <c r="U172" i="94" s="1"/>
  <c r="M172" i="94"/>
  <c r="H172" i="94"/>
  <c r="I172" i="94" s="1"/>
  <c r="AC171" i="94"/>
  <c r="AB171" i="94" s="1"/>
  <c r="Y171" i="94"/>
  <c r="X171" i="94" s="1"/>
  <c r="V171" i="94"/>
  <c r="R171" i="94"/>
  <c r="T171" i="94" s="1"/>
  <c r="S171" i="94" s="1"/>
  <c r="M171" i="94"/>
  <c r="H171" i="94"/>
  <c r="I171" i="94" s="1"/>
  <c r="AC170" i="94"/>
  <c r="Y170" i="94"/>
  <c r="R170" i="94"/>
  <c r="T170" i="94" s="1"/>
  <c r="S170" i="94" s="1"/>
  <c r="U170" i="94" s="1"/>
  <c r="M170" i="94"/>
  <c r="H170" i="94"/>
  <c r="I170" i="94" s="1"/>
  <c r="AC169" i="94"/>
  <c r="Y169" i="94"/>
  <c r="R169" i="94"/>
  <c r="T169" i="94" s="1"/>
  <c r="S169" i="94" s="1"/>
  <c r="U169" i="94" s="1"/>
  <c r="M169" i="94"/>
  <c r="H169" i="94"/>
  <c r="I169" i="94" s="1"/>
  <c r="AC168" i="94"/>
  <c r="Y168" i="94"/>
  <c r="R168" i="94"/>
  <c r="T168" i="94" s="1"/>
  <c r="S168" i="94" s="1"/>
  <c r="U168" i="94" s="1"/>
  <c r="M168" i="94"/>
  <c r="H168" i="94"/>
  <c r="I168" i="94" s="1"/>
  <c r="AC167" i="94"/>
  <c r="Y167" i="94"/>
  <c r="R167" i="94"/>
  <c r="T167" i="94" s="1"/>
  <c r="S167" i="94" s="1"/>
  <c r="U167" i="94" s="1"/>
  <c r="M167" i="94"/>
  <c r="H167" i="94"/>
  <c r="I167" i="94" s="1"/>
  <c r="AC166" i="94"/>
  <c r="Y166" i="94"/>
  <c r="R166" i="94"/>
  <c r="T166" i="94" s="1"/>
  <c r="S166" i="94" s="1"/>
  <c r="U166" i="94" s="1"/>
  <c r="M166" i="94"/>
  <c r="H166" i="94"/>
  <c r="I166" i="94" s="1"/>
  <c r="AC165" i="94"/>
  <c r="Y165" i="94"/>
  <c r="R165" i="94"/>
  <c r="T165" i="94" s="1"/>
  <c r="S165" i="94" s="1"/>
  <c r="U165" i="94" s="1"/>
  <c r="M165" i="94"/>
  <c r="H165" i="94"/>
  <c r="I165" i="94" s="1"/>
  <c r="AC164" i="94"/>
  <c r="Y164" i="94"/>
  <c r="R164" i="94"/>
  <c r="T164" i="94" s="1"/>
  <c r="S164" i="94" s="1"/>
  <c r="U164" i="94" s="1"/>
  <c r="M164" i="94"/>
  <c r="H164" i="94"/>
  <c r="I164" i="94" s="1"/>
  <c r="V163" i="94"/>
  <c r="M163" i="94"/>
  <c r="H163" i="94"/>
  <c r="I163" i="94" s="1"/>
  <c r="G163" i="94"/>
  <c r="AC162" i="94"/>
  <c r="Y162" i="94"/>
  <c r="R162" i="94"/>
  <c r="T162" i="94" s="1"/>
  <c r="S162" i="94" s="1"/>
  <c r="U162" i="94" s="1"/>
  <c r="M162" i="94"/>
  <c r="H162" i="94"/>
  <c r="I162" i="94" s="1"/>
  <c r="AC161" i="94"/>
  <c r="Y161" i="94"/>
  <c r="R161" i="94"/>
  <c r="T161" i="94" s="1"/>
  <c r="S161" i="94" s="1"/>
  <c r="U161" i="94" s="1"/>
  <c r="M161" i="94"/>
  <c r="H161" i="94"/>
  <c r="M160" i="94"/>
  <c r="H160" i="94"/>
  <c r="I160" i="94" s="1"/>
  <c r="G160" i="94"/>
  <c r="Y160" i="94" s="1"/>
  <c r="F160" i="94"/>
  <c r="AC159" i="94"/>
  <c r="Y159" i="94"/>
  <c r="R159" i="94"/>
  <c r="T159" i="94" s="1"/>
  <c r="S159" i="94" s="1"/>
  <c r="U159" i="94" s="1"/>
  <c r="M159" i="94"/>
  <c r="H159" i="94"/>
  <c r="I159" i="94" s="1"/>
  <c r="AC158" i="94"/>
  <c r="Y158" i="94"/>
  <c r="R158" i="94"/>
  <c r="T158" i="94" s="1"/>
  <c r="S158" i="94" s="1"/>
  <c r="U158" i="94" s="1"/>
  <c r="V158" i="94" s="1"/>
  <c r="M158" i="94"/>
  <c r="H158" i="94"/>
  <c r="I158" i="94" s="1"/>
  <c r="AC157" i="94"/>
  <c r="Y157" i="94"/>
  <c r="R157" i="94"/>
  <c r="T157" i="94" s="1"/>
  <c r="S157" i="94" s="1"/>
  <c r="U157" i="94" s="1"/>
  <c r="M157" i="94"/>
  <c r="H157" i="94"/>
  <c r="AC156" i="94"/>
  <c r="AB156" i="94" s="1"/>
  <c r="Y156" i="94"/>
  <c r="X156" i="94" s="1"/>
  <c r="V156" i="94"/>
  <c r="R156" i="94"/>
  <c r="T156" i="94" s="1"/>
  <c r="S156" i="94" s="1"/>
  <c r="M156" i="94"/>
  <c r="H156" i="94"/>
  <c r="I156" i="94" s="1"/>
  <c r="AC155" i="94"/>
  <c r="Y155" i="94"/>
  <c r="R155" i="94"/>
  <c r="T155" i="94" s="1"/>
  <c r="S155" i="94" s="1"/>
  <c r="U155" i="94" s="1"/>
  <c r="M155" i="94"/>
  <c r="H155" i="94"/>
  <c r="AC154" i="94"/>
  <c r="Y154" i="94"/>
  <c r="R154" i="94"/>
  <c r="T154" i="94" s="1"/>
  <c r="S154" i="94" s="1"/>
  <c r="U154" i="94" s="1"/>
  <c r="M154" i="94"/>
  <c r="H154" i="94"/>
  <c r="I154" i="94" s="1"/>
  <c r="AC153" i="94"/>
  <c r="AB153" i="94" s="1"/>
  <c r="Y153" i="94"/>
  <c r="X153" i="94" s="1"/>
  <c r="V153" i="94"/>
  <c r="R153" i="94"/>
  <c r="T153" i="94" s="1"/>
  <c r="S153" i="94" s="1"/>
  <c r="M153" i="94"/>
  <c r="H153" i="94"/>
  <c r="I153" i="94" s="1"/>
  <c r="AC152" i="94"/>
  <c r="Y152" i="94"/>
  <c r="R152" i="94"/>
  <c r="T152" i="94" s="1"/>
  <c r="S152" i="94" s="1"/>
  <c r="U152" i="94" s="1"/>
  <c r="V152" i="94" s="1"/>
  <c r="M152" i="94"/>
  <c r="H152" i="94"/>
  <c r="I152" i="94" s="1"/>
  <c r="AC151" i="94"/>
  <c r="Y151" i="94"/>
  <c r="R151" i="94"/>
  <c r="T151" i="94" s="1"/>
  <c r="S151" i="94" s="1"/>
  <c r="U151" i="94" s="1"/>
  <c r="V151" i="94" s="1"/>
  <c r="M151" i="94"/>
  <c r="H151" i="94"/>
  <c r="AC150" i="94"/>
  <c r="Y150" i="94"/>
  <c r="R150" i="94"/>
  <c r="T150" i="94" s="1"/>
  <c r="S150" i="94" s="1"/>
  <c r="U150" i="94" s="1"/>
  <c r="M150" i="94"/>
  <c r="H150" i="94"/>
  <c r="AC149" i="94"/>
  <c r="Y149" i="94"/>
  <c r="R149" i="94"/>
  <c r="T149" i="94" s="1"/>
  <c r="S149" i="94" s="1"/>
  <c r="U149" i="94" s="1"/>
  <c r="M149" i="94"/>
  <c r="H149" i="94"/>
  <c r="AC148" i="94"/>
  <c r="Y148" i="94"/>
  <c r="R148" i="94"/>
  <c r="T148" i="94" s="1"/>
  <c r="S148" i="94" s="1"/>
  <c r="U148" i="94" s="1"/>
  <c r="M148" i="94"/>
  <c r="H148" i="94"/>
  <c r="I148" i="94" s="1"/>
  <c r="AC147" i="94"/>
  <c r="Y147" i="94"/>
  <c r="R147" i="94"/>
  <c r="T147" i="94" s="1"/>
  <c r="S147" i="94" s="1"/>
  <c r="U147" i="94" s="1"/>
  <c r="M147" i="94"/>
  <c r="H147" i="94"/>
  <c r="AC146" i="94"/>
  <c r="Y146" i="94"/>
  <c r="R146" i="94"/>
  <c r="T146" i="94" s="1"/>
  <c r="S146" i="94" s="1"/>
  <c r="U146" i="94" s="1"/>
  <c r="M146" i="94"/>
  <c r="H146" i="94"/>
  <c r="I146" i="94" s="1"/>
  <c r="AC145" i="94"/>
  <c r="Y145" i="94"/>
  <c r="R145" i="94"/>
  <c r="T145" i="94" s="1"/>
  <c r="S145" i="94" s="1"/>
  <c r="U145" i="94" s="1"/>
  <c r="M145" i="94"/>
  <c r="H145" i="94"/>
  <c r="I145" i="94" s="1"/>
  <c r="AC144" i="94"/>
  <c r="Y144" i="94"/>
  <c r="R144" i="94"/>
  <c r="T144" i="94" s="1"/>
  <c r="S144" i="94" s="1"/>
  <c r="U144" i="94" s="1"/>
  <c r="X144" i="94" s="1"/>
  <c r="M144" i="94"/>
  <c r="H144" i="94"/>
  <c r="I144" i="94" s="1"/>
  <c r="AC143" i="94"/>
  <c r="Y143" i="94"/>
  <c r="R143" i="94"/>
  <c r="T143" i="94" s="1"/>
  <c r="S143" i="94" s="1"/>
  <c r="U143" i="94" s="1"/>
  <c r="X143" i="94" s="1"/>
  <c r="M143" i="94"/>
  <c r="H143" i="94"/>
  <c r="I143" i="94" s="1"/>
  <c r="AC142" i="94"/>
  <c r="Y142" i="94"/>
  <c r="R142" i="94"/>
  <c r="T142" i="94" s="1"/>
  <c r="S142" i="94" s="1"/>
  <c r="U142" i="94" s="1"/>
  <c r="M142" i="94"/>
  <c r="H142" i="94"/>
  <c r="I142" i="94" s="1"/>
  <c r="AC141" i="94"/>
  <c r="Y141" i="94"/>
  <c r="R141" i="94"/>
  <c r="T141" i="94" s="1"/>
  <c r="S141" i="94" s="1"/>
  <c r="U141" i="94" s="1"/>
  <c r="V141" i="94" s="1"/>
  <c r="M141" i="94"/>
  <c r="H141" i="94"/>
  <c r="AC140" i="94"/>
  <c r="Y140" i="94"/>
  <c r="R140" i="94"/>
  <c r="T140" i="94" s="1"/>
  <c r="S140" i="94" s="1"/>
  <c r="U140" i="94" s="1"/>
  <c r="M140" i="94"/>
  <c r="H140" i="94"/>
  <c r="I140" i="94" s="1"/>
  <c r="AC139" i="94"/>
  <c r="Y139" i="94"/>
  <c r="R139" i="94"/>
  <c r="T139" i="94" s="1"/>
  <c r="S139" i="94" s="1"/>
  <c r="U139" i="94" s="1"/>
  <c r="M139" i="94"/>
  <c r="H139" i="94"/>
  <c r="I139" i="94" s="1"/>
  <c r="AC138" i="94"/>
  <c r="Y138" i="94"/>
  <c r="R138" i="94"/>
  <c r="T138" i="94" s="1"/>
  <c r="S138" i="94" s="1"/>
  <c r="U138" i="94" s="1"/>
  <c r="M138" i="94"/>
  <c r="H138" i="94"/>
  <c r="I138" i="94" s="1"/>
  <c r="AC137" i="94"/>
  <c r="Y137" i="94"/>
  <c r="R137" i="94"/>
  <c r="T137" i="94" s="1"/>
  <c r="S137" i="94" s="1"/>
  <c r="U137" i="94" s="1"/>
  <c r="M137" i="94"/>
  <c r="H137" i="94"/>
  <c r="I137" i="94" s="1"/>
  <c r="AC136" i="94"/>
  <c r="Y136" i="94"/>
  <c r="R136" i="94"/>
  <c r="T136" i="94" s="1"/>
  <c r="S136" i="94" s="1"/>
  <c r="U136" i="94" s="1"/>
  <c r="M136" i="94"/>
  <c r="H136" i="94"/>
  <c r="I136" i="94" s="1"/>
  <c r="AC135" i="94"/>
  <c r="Y135" i="94"/>
  <c r="R135" i="94"/>
  <c r="T135" i="94" s="1"/>
  <c r="S135" i="94" s="1"/>
  <c r="U135" i="94" s="1"/>
  <c r="X135" i="94" s="1"/>
  <c r="M135" i="94"/>
  <c r="H135" i="94"/>
  <c r="I135" i="94" s="1"/>
  <c r="AC134" i="94"/>
  <c r="Y134" i="94"/>
  <c r="R134" i="94"/>
  <c r="T134" i="94" s="1"/>
  <c r="S134" i="94" s="1"/>
  <c r="U134" i="94" s="1"/>
  <c r="AB134" i="94" s="1"/>
  <c r="M134" i="94"/>
  <c r="H134" i="94"/>
  <c r="AC133" i="94"/>
  <c r="Y133" i="94"/>
  <c r="R133" i="94"/>
  <c r="T133" i="94" s="1"/>
  <c r="S133" i="94" s="1"/>
  <c r="U133" i="94" s="1"/>
  <c r="M133" i="94"/>
  <c r="H133" i="94"/>
  <c r="I133" i="94" s="1"/>
  <c r="AC132" i="94"/>
  <c r="Y132" i="94"/>
  <c r="R132" i="94"/>
  <c r="T132" i="94" s="1"/>
  <c r="S132" i="94" s="1"/>
  <c r="U132" i="94" s="1"/>
  <c r="M132" i="94"/>
  <c r="H132" i="94"/>
  <c r="I132" i="94" s="1"/>
  <c r="AC131" i="94"/>
  <c r="Y131" i="94"/>
  <c r="R131" i="94"/>
  <c r="T131" i="94" s="1"/>
  <c r="S131" i="94" s="1"/>
  <c r="U131" i="94" s="1"/>
  <c r="AB131" i="94" s="1"/>
  <c r="M131" i="94"/>
  <c r="H131" i="94"/>
  <c r="I131" i="94" s="1"/>
  <c r="AC130" i="94"/>
  <c r="Y130" i="94"/>
  <c r="R130" i="94"/>
  <c r="T130" i="94" s="1"/>
  <c r="S130" i="94" s="1"/>
  <c r="U130" i="94" s="1"/>
  <c r="M130" i="94"/>
  <c r="H130" i="94"/>
  <c r="I130" i="94" s="1"/>
  <c r="AC129" i="94"/>
  <c r="Y129" i="94"/>
  <c r="R129" i="94"/>
  <c r="T129" i="94" s="1"/>
  <c r="S129" i="94" s="1"/>
  <c r="U129" i="94" s="1"/>
  <c r="M129" i="94"/>
  <c r="H129" i="94"/>
  <c r="I129" i="94" s="1"/>
  <c r="AC128" i="94"/>
  <c r="Y128" i="94"/>
  <c r="R128" i="94"/>
  <c r="T128" i="94" s="1"/>
  <c r="S128" i="94" s="1"/>
  <c r="U128" i="94" s="1"/>
  <c r="M128" i="94"/>
  <c r="H128" i="94"/>
  <c r="I128" i="94" s="1"/>
  <c r="AC127" i="94"/>
  <c r="Y127" i="94"/>
  <c r="R127" i="94"/>
  <c r="T127" i="94" s="1"/>
  <c r="S127" i="94" s="1"/>
  <c r="U127" i="94" s="1"/>
  <c r="V127" i="94" s="1"/>
  <c r="M127" i="94"/>
  <c r="H127" i="94"/>
  <c r="I127" i="94" s="1"/>
  <c r="AC126" i="94"/>
  <c r="Y126" i="94"/>
  <c r="R126" i="94"/>
  <c r="T126" i="94" s="1"/>
  <c r="S126" i="94" s="1"/>
  <c r="U126" i="94" s="1"/>
  <c r="M126" i="94"/>
  <c r="H126" i="94"/>
  <c r="AC125" i="94"/>
  <c r="Y125" i="94"/>
  <c r="R125" i="94"/>
  <c r="T125" i="94" s="1"/>
  <c r="S125" i="94" s="1"/>
  <c r="U125" i="94" s="1"/>
  <c r="M125" i="94"/>
  <c r="H125" i="94"/>
  <c r="I125" i="94" s="1"/>
  <c r="AC124" i="94"/>
  <c r="Y124" i="94"/>
  <c r="R124" i="94"/>
  <c r="T124" i="94" s="1"/>
  <c r="S124" i="94" s="1"/>
  <c r="U124" i="94" s="1"/>
  <c r="V124" i="94" s="1"/>
  <c r="M124" i="94"/>
  <c r="H124" i="94"/>
  <c r="I124" i="94" s="1"/>
  <c r="AC123" i="94"/>
  <c r="Y123" i="94"/>
  <c r="R123" i="94"/>
  <c r="T123" i="94" s="1"/>
  <c r="S123" i="94" s="1"/>
  <c r="U123" i="94" s="1"/>
  <c r="V123" i="94" s="1"/>
  <c r="M123" i="94"/>
  <c r="H123" i="94"/>
  <c r="I123" i="94" s="1"/>
  <c r="AC122" i="94"/>
  <c r="Y122" i="94"/>
  <c r="R122" i="94"/>
  <c r="T122" i="94" s="1"/>
  <c r="S122" i="94" s="1"/>
  <c r="U122" i="94" s="1"/>
  <c r="M122" i="94"/>
  <c r="H122" i="94"/>
  <c r="I122" i="94" s="1"/>
  <c r="AC121" i="94"/>
  <c r="Y121" i="94"/>
  <c r="R121" i="94"/>
  <c r="T121" i="94" s="1"/>
  <c r="S121" i="94" s="1"/>
  <c r="U121" i="94" s="1"/>
  <c r="V121" i="94" s="1"/>
  <c r="M121" i="94"/>
  <c r="H121" i="94"/>
  <c r="I121" i="94" s="1"/>
  <c r="AC120" i="94"/>
  <c r="Y120" i="94"/>
  <c r="R120" i="94"/>
  <c r="T120" i="94" s="1"/>
  <c r="S120" i="94" s="1"/>
  <c r="U120" i="94" s="1"/>
  <c r="M120" i="94"/>
  <c r="H120" i="94"/>
  <c r="I120" i="94" s="1"/>
  <c r="AC119" i="94"/>
  <c r="Y119" i="94"/>
  <c r="R119" i="94"/>
  <c r="T119" i="94" s="1"/>
  <c r="S119" i="94" s="1"/>
  <c r="U119" i="94" s="1"/>
  <c r="M119" i="94"/>
  <c r="H119" i="94"/>
  <c r="I119" i="94" s="1"/>
  <c r="AC118" i="94"/>
  <c r="Y118" i="94"/>
  <c r="R118" i="94"/>
  <c r="T118" i="94" s="1"/>
  <c r="S118" i="94" s="1"/>
  <c r="U118" i="94" s="1"/>
  <c r="M118" i="94"/>
  <c r="H118" i="94"/>
  <c r="I118" i="94" s="1"/>
  <c r="AC117" i="94"/>
  <c r="Y117" i="94"/>
  <c r="R117" i="94"/>
  <c r="T117" i="94" s="1"/>
  <c r="S117" i="94" s="1"/>
  <c r="U117" i="94" s="1"/>
  <c r="M117" i="94"/>
  <c r="H117" i="94"/>
  <c r="Q117" i="94" s="1"/>
  <c r="AC116" i="94"/>
  <c r="Y116" i="94"/>
  <c r="R116" i="94"/>
  <c r="T116" i="94" s="1"/>
  <c r="S116" i="94" s="1"/>
  <c r="U116" i="94" s="1"/>
  <c r="V116" i="94" s="1"/>
  <c r="M116" i="94"/>
  <c r="H116" i="94"/>
  <c r="AC115" i="94"/>
  <c r="Y115" i="94"/>
  <c r="R115" i="94"/>
  <c r="T115" i="94" s="1"/>
  <c r="S115" i="94" s="1"/>
  <c r="U115" i="94" s="1"/>
  <c r="M115" i="94"/>
  <c r="H115" i="94"/>
  <c r="I115" i="94" s="1"/>
  <c r="AC114" i="94"/>
  <c r="Y114" i="94"/>
  <c r="R114" i="94"/>
  <c r="T114" i="94" s="1"/>
  <c r="S114" i="94" s="1"/>
  <c r="U114" i="94" s="1"/>
  <c r="M114" i="94"/>
  <c r="H114" i="94"/>
  <c r="AC113" i="94"/>
  <c r="Y113" i="94"/>
  <c r="R113" i="94"/>
  <c r="T113" i="94" s="1"/>
  <c r="S113" i="94" s="1"/>
  <c r="U113" i="94" s="1"/>
  <c r="M113" i="94"/>
  <c r="H113" i="94"/>
  <c r="I113" i="94" s="1"/>
  <c r="AC112" i="94"/>
  <c r="Y112" i="94"/>
  <c r="R112" i="94"/>
  <c r="T112" i="94" s="1"/>
  <c r="S112" i="94" s="1"/>
  <c r="U112" i="94" s="1"/>
  <c r="M112" i="94"/>
  <c r="H112" i="94"/>
  <c r="I112" i="94" s="1"/>
  <c r="AC111" i="94"/>
  <c r="Y111" i="94"/>
  <c r="R111" i="94"/>
  <c r="T111" i="94" s="1"/>
  <c r="S111" i="94" s="1"/>
  <c r="U111" i="94" s="1"/>
  <c r="M111" i="94"/>
  <c r="H111" i="94"/>
  <c r="AC110" i="94"/>
  <c r="Y110" i="94"/>
  <c r="R110" i="94"/>
  <c r="T110" i="94" s="1"/>
  <c r="S110" i="94" s="1"/>
  <c r="U110" i="94" s="1"/>
  <c r="M110" i="94"/>
  <c r="H110" i="94"/>
  <c r="I110" i="94" s="1"/>
  <c r="AC109" i="94"/>
  <c r="Y109" i="94"/>
  <c r="R109" i="94"/>
  <c r="T109" i="94" s="1"/>
  <c r="S109" i="94" s="1"/>
  <c r="U109" i="94" s="1"/>
  <c r="M109" i="94"/>
  <c r="H109" i="94"/>
  <c r="I109" i="94" s="1"/>
  <c r="AC108" i="94"/>
  <c r="AB108" i="94" s="1"/>
  <c r="Y108" i="94"/>
  <c r="X108" i="94" s="1"/>
  <c r="V108" i="94"/>
  <c r="R108" i="94"/>
  <c r="T108" i="94" s="1"/>
  <c r="S108" i="94" s="1"/>
  <c r="M108" i="94"/>
  <c r="H108" i="94"/>
  <c r="I108" i="94" s="1"/>
  <c r="AC107" i="94"/>
  <c r="Y107" i="94"/>
  <c r="R107" i="94"/>
  <c r="T107" i="94" s="1"/>
  <c r="S107" i="94" s="1"/>
  <c r="U107" i="94" s="1"/>
  <c r="M107" i="94"/>
  <c r="H107" i="94"/>
  <c r="I107" i="94" s="1"/>
  <c r="AC106" i="94"/>
  <c r="Y106" i="94"/>
  <c r="R106" i="94"/>
  <c r="T106" i="94" s="1"/>
  <c r="S106" i="94" s="1"/>
  <c r="U106" i="94" s="1"/>
  <c r="M106" i="94"/>
  <c r="H106" i="94"/>
  <c r="AC105" i="94"/>
  <c r="Y105" i="94"/>
  <c r="R105" i="94"/>
  <c r="T105" i="94" s="1"/>
  <c r="S105" i="94" s="1"/>
  <c r="U105" i="94" s="1"/>
  <c r="V105" i="94" s="1"/>
  <c r="M105" i="94"/>
  <c r="H105" i="94"/>
  <c r="I105" i="94" s="1"/>
  <c r="AC104" i="94"/>
  <c r="Y104" i="94"/>
  <c r="R104" i="94"/>
  <c r="T104" i="94" s="1"/>
  <c r="S104" i="94" s="1"/>
  <c r="U104" i="94" s="1"/>
  <c r="M104" i="94"/>
  <c r="H104" i="94"/>
  <c r="I104" i="94" s="1"/>
  <c r="AC103" i="94"/>
  <c r="Y103" i="94"/>
  <c r="R103" i="94"/>
  <c r="T103" i="94" s="1"/>
  <c r="S103" i="94" s="1"/>
  <c r="U103" i="94" s="1"/>
  <c r="M103" i="94"/>
  <c r="H103" i="94"/>
  <c r="I103" i="94" s="1"/>
  <c r="AC102" i="94"/>
  <c r="Y102" i="94"/>
  <c r="R102" i="94"/>
  <c r="T102" i="94" s="1"/>
  <c r="S102" i="94" s="1"/>
  <c r="U102" i="94" s="1"/>
  <c r="V102" i="94" s="1"/>
  <c r="M102" i="94"/>
  <c r="H102" i="94"/>
  <c r="AC101" i="94"/>
  <c r="Y101" i="94"/>
  <c r="R101" i="94"/>
  <c r="T101" i="94" s="1"/>
  <c r="S101" i="94" s="1"/>
  <c r="U101" i="94" s="1"/>
  <c r="M101" i="94"/>
  <c r="H101" i="94"/>
  <c r="I101" i="94" s="1"/>
  <c r="AC100" i="94"/>
  <c r="Y100" i="94"/>
  <c r="R100" i="94"/>
  <c r="T100" i="94" s="1"/>
  <c r="S100" i="94" s="1"/>
  <c r="U100" i="94" s="1"/>
  <c r="M100" i="94"/>
  <c r="H100" i="94"/>
  <c r="I100" i="94" s="1"/>
  <c r="AC99" i="94"/>
  <c r="Y99" i="94"/>
  <c r="R99" i="94"/>
  <c r="T99" i="94" s="1"/>
  <c r="S99" i="94" s="1"/>
  <c r="U99" i="94" s="1"/>
  <c r="M99" i="94"/>
  <c r="H99" i="94"/>
  <c r="I99" i="94" s="1"/>
  <c r="AC98" i="94"/>
  <c r="Y98" i="94"/>
  <c r="R98" i="94"/>
  <c r="T98" i="94" s="1"/>
  <c r="S98" i="94" s="1"/>
  <c r="U98" i="94" s="1"/>
  <c r="M98" i="94"/>
  <c r="H98" i="94"/>
  <c r="I98" i="94" s="1"/>
  <c r="AC97" i="94"/>
  <c r="Y97" i="94"/>
  <c r="R97" i="94"/>
  <c r="T97" i="94" s="1"/>
  <c r="S97" i="94" s="1"/>
  <c r="U97" i="94" s="1"/>
  <c r="M97" i="94"/>
  <c r="H97" i="94"/>
  <c r="I97" i="94" s="1"/>
  <c r="AC96" i="94"/>
  <c r="Y96" i="94"/>
  <c r="R96" i="94"/>
  <c r="T96" i="94" s="1"/>
  <c r="S96" i="94" s="1"/>
  <c r="U96" i="94" s="1"/>
  <c r="M96" i="94"/>
  <c r="H96" i="94"/>
  <c r="I96" i="94" s="1"/>
  <c r="AC95" i="94"/>
  <c r="Y95" i="94"/>
  <c r="R95" i="94"/>
  <c r="T95" i="94" s="1"/>
  <c r="S95" i="94" s="1"/>
  <c r="U95" i="94" s="1"/>
  <c r="M95" i="94"/>
  <c r="H95" i="94"/>
  <c r="I95" i="94" s="1"/>
  <c r="AC94" i="94"/>
  <c r="Y94" i="94"/>
  <c r="R94" i="94"/>
  <c r="T94" i="94" s="1"/>
  <c r="S94" i="94" s="1"/>
  <c r="U94" i="94" s="1"/>
  <c r="M94" i="94"/>
  <c r="H94" i="94"/>
  <c r="I94" i="94" s="1"/>
  <c r="AC93" i="94"/>
  <c r="Y93" i="94"/>
  <c r="R93" i="94"/>
  <c r="T93" i="94" s="1"/>
  <c r="S93" i="94" s="1"/>
  <c r="U93" i="94" s="1"/>
  <c r="M93" i="94"/>
  <c r="H93" i="94"/>
  <c r="AC92" i="94"/>
  <c r="Y92" i="94"/>
  <c r="R92" i="94"/>
  <c r="T92" i="94" s="1"/>
  <c r="S92" i="94" s="1"/>
  <c r="U92" i="94" s="1"/>
  <c r="V92" i="94" s="1"/>
  <c r="M92" i="94"/>
  <c r="H92" i="94"/>
  <c r="I92" i="94" s="1"/>
  <c r="AC91" i="94"/>
  <c r="Y91" i="94"/>
  <c r="R91" i="94"/>
  <c r="T91" i="94" s="1"/>
  <c r="S91" i="94" s="1"/>
  <c r="U91" i="94" s="1"/>
  <c r="M91" i="94"/>
  <c r="H91" i="94"/>
  <c r="AC90" i="94"/>
  <c r="Y90" i="94"/>
  <c r="R90" i="94"/>
  <c r="T90" i="94" s="1"/>
  <c r="S90" i="94" s="1"/>
  <c r="U90" i="94" s="1"/>
  <c r="M90" i="94"/>
  <c r="H90" i="94"/>
  <c r="I90" i="94" s="1"/>
  <c r="AC89" i="94"/>
  <c r="Y89" i="94"/>
  <c r="R89" i="94"/>
  <c r="T89" i="94" s="1"/>
  <c r="S89" i="94" s="1"/>
  <c r="U89" i="94" s="1"/>
  <c r="M89" i="94"/>
  <c r="H89" i="94"/>
  <c r="I89" i="94" s="1"/>
  <c r="AC88" i="94"/>
  <c r="Y88" i="94"/>
  <c r="R88" i="94"/>
  <c r="T88" i="94" s="1"/>
  <c r="S88" i="94" s="1"/>
  <c r="U88" i="94" s="1"/>
  <c r="X88" i="94" s="1"/>
  <c r="M88" i="94"/>
  <c r="H88" i="94"/>
  <c r="I88" i="94" s="1"/>
  <c r="AC87" i="94"/>
  <c r="Y87" i="94"/>
  <c r="R87" i="94"/>
  <c r="T87" i="94" s="1"/>
  <c r="S87" i="94" s="1"/>
  <c r="U87" i="94" s="1"/>
  <c r="M87" i="94"/>
  <c r="H87" i="94"/>
  <c r="I87" i="94" s="1"/>
  <c r="AC86" i="94"/>
  <c r="Y86" i="94"/>
  <c r="R86" i="94"/>
  <c r="T86" i="94" s="1"/>
  <c r="S86" i="94" s="1"/>
  <c r="U86" i="94" s="1"/>
  <c r="V86" i="94" s="1"/>
  <c r="M86" i="94"/>
  <c r="H86" i="94"/>
  <c r="I86" i="94" s="1"/>
  <c r="AC85" i="94"/>
  <c r="Y85" i="94"/>
  <c r="R85" i="94"/>
  <c r="T85" i="94" s="1"/>
  <c r="S85" i="94" s="1"/>
  <c r="U85" i="94" s="1"/>
  <c r="M85" i="94"/>
  <c r="H85" i="94"/>
  <c r="I85" i="94" s="1"/>
  <c r="AC84" i="94"/>
  <c r="Y84" i="94"/>
  <c r="R84" i="94"/>
  <c r="T84" i="94" s="1"/>
  <c r="S84" i="94" s="1"/>
  <c r="U84" i="94" s="1"/>
  <c r="M84" i="94"/>
  <c r="H84" i="94"/>
  <c r="I84" i="94" s="1"/>
  <c r="AC83" i="94"/>
  <c r="Y83" i="94"/>
  <c r="R83" i="94"/>
  <c r="T83" i="94" s="1"/>
  <c r="S83" i="94" s="1"/>
  <c r="U83" i="94" s="1"/>
  <c r="M83" i="94"/>
  <c r="H83" i="94"/>
  <c r="I83" i="94" s="1"/>
  <c r="AC82" i="94"/>
  <c r="Y82" i="94"/>
  <c r="R82" i="94"/>
  <c r="T82" i="94" s="1"/>
  <c r="S82" i="94" s="1"/>
  <c r="U82" i="94" s="1"/>
  <c r="M82" i="94"/>
  <c r="H82" i="94"/>
  <c r="AC81" i="94"/>
  <c r="Y81" i="94"/>
  <c r="R81" i="94"/>
  <c r="T81" i="94" s="1"/>
  <c r="S81" i="94" s="1"/>
  <c r="U81" i="94" s="1"/>
  <c r="V81" i="94" s="1"/>
  <c r="M81" i="94"/>
  <c r="H81" i="94"/>
  <c r="I81" i="94" s="1"/>
  <c r="AC80" i="94"/>
  <c r="Y80" i="94"/>
  <c r="R80" i="94"/>
  <c r="T80" i="94" s="1"/>
  <c r="S80" i="94" s="1"/>
  <c r="U80" i="94" s="1"/>
  <c r="M80" i="94"/>
  <c r="H80" i="94"/>
  <c r="I80" i="94" s="1"/>
  <c r="AC79" i="94"/>
  <c r="Y79" i="94"/>
  <c r="R79" i="94"/>
  <c r="T79" i="94" s="1"/>
  <c r="S79" i="94" s="1"/>
  <c r="U79" i="94" s="1"/>
  <c r="M79" i="94"/>
  <c r="H79" i="94"/>
  <c r="I79" i="94" s="1"/>
  <c r="AC78" i="94"/>
  <c r="Y78" i="94"/>
  <c r="R78" i="94"/>
  <c r="T78" i="94" s="1"/>
  <c r="S78" i="94" s="1"/>
  <c r="U78" i="94" s="1"/>
  <c r="M78" i="94"/>
  <c r="H78" i="94"/>
  <c r="I78" i="94" s="1"/>
  <c r="AC77" i="94"/>
  <c r="Y77" i="94"/>
  <c r="R77" i="94"/>
  <c r="T77" i="94" s="1"/>
  <c r="S77" i="94" s="1"/>
  <c r="U77" i="94" s="1"/>
  <c r="X77" i="94" s="1"/>
  <c r="M77" i="94"/>
  <c r="H77" i="94"/>
  <c r="I77" i="94" s="1"/>
  <c r="AC76" i="94"/>
  <c r="Y76" i="94"/>
  <c r="R76" i="94"/>
  <c r="T76" i="94" s="1"/>
  <c r="S76" i="94" s="1"/>
  <c r="U76" i="94" s="1"/>
  <c r="M76" i="94"/>
  <c r="H76" i="94"/>
  <c r="I76" i="94" s="1"/>
  <c r="V75" i="94"/>
  <c r="M75" i="94"/>
  <c r="H75" i="94"/>
  <c r="G75" i="94"/>
  <c r="AC75" i="94" s="1"/>
  <c r="AB75" i="94" s="1"/>
  <c r="AC74" i="94"/>
  <c r="Y74" i="94"/>
  <c r="R74" i="94"/>
  <c r="T74" i="94" s="1"/>
  <c r="S74" i="94" s="1"/>
  <c r="U74" i="94" s="1"/>
  <c r="X74" i="94" s="1"/>
  <c r="M74" i="94"/>
  <c r="H74" i="94"/>
  <c r="I74" i="94" s="1"/>
  <c r="AC73" i="94"/>
  <c r="Y73" i="94"/>
  <c r="R73" i="94"/>
  <c r="T73" i="94" s="1"/>
  <c r="S73" i="94" s="1"/>
  <c r="U73" i="94" s="1"/>
  <c r="M73" i="94"/>
  <c r="H73" i="94"/>
  <c r="AC72" i="94"/>
  <c r="Y72" i="94"/>
  <c r="R72" i="94"/>
  <c r="T72" i="94" s="1"/>
  <c r="S72" i="94" s="1"/>
  <c r="U72" i="94" s="1"/>
  <c r="M72" i="94"/>
  <c r="H72" i="94"/>
  <c r="I72" i="94" s="1"/>
  <c r="AC71" i="94"/>
  <c r="Y71" i="94"/>
  <c r="R71" i="94"/>
  <c r="T71" i="94" s="1"/>
  <c r="S71" i="94" s="1"/>
  <c r="U71" i="94" s="1"/>
  <c r="M71" i="94"/>
  <c r="H71" i="94"/>
  <c r="I71" i="94" s="1"/>
  <c r="AC70" i="94"/>
  <c r="Y70" i="94"/>
  <c r="R70" i="94"/>
  <c r="T70" i="94" s="1"/>
  <c r="S70" i="94" s="1"/>
  <c r="U70" i="94" s="1"/>
  <c r="M70" i="94"/>
  <c r="H70" i="94"/>
  <c r="I70" i="94" s="1"/>
  <c r="AC69" i="94"/>
  <c r="AB69" i="94" s="1"/>
  <c r="Y69" i="94"/>
  <c r="X69" i="94" s="1"/>
  <c r="V69" i="94"/>
  <c r="R69" i="94"/>
  <c r="T69" i="94" s="1"/>
  <c r="S69" i="94" s="1"/>
  <c r="M69" i="94"/>
  <c r="H69" i="94"/>
  <c r="I69" i="94" s="1"/>
  <c r="AC68" i="94"/>
  <c r="Y68" i="94"/>
  <c r="R68" i="94"/>
  <c r="T68" i="94" s="1"/>
  <c r="S68" i="94" s="1"/>
  <c r="U68" i="94" s="1"/>
  <c r="M68" i="94"/>
  <c r="H68" i="94"/>
  <c r="I68" i="94" s="1"/>
  <c r="AC67" i="94"/>
  <c r="Y67" i="94"/>
  <c r="R67" i="94"/>
  <c r="T67" i="94" s="1"/>
  <c r="S67" i="94" s="1"/>
  <c r="U67" i="94" s="1"/>
  <c r="V67" i="94" s="1"/>
  <c r="M67" i="94"/>
  <c r="H67" i="94"/>
  <c r="I67" i="94" s="1"/>
  <c r="AC66" i="94"/>
  <c r="Y66" i="94"/>
  <c r="R66" i="94"/>
  <c r="T66" i="94" s="1"/>
  <c r="S66" i="94" s="1"/>
  <c r="U66" i="94" s="1"/>
  <c r="M66" i="94"/>
  <c r="H66" i="94"/>
  <c r="AC65" i="94"/>
  <c r="Y65" i="94"/>
  <c r="R65" i="94"/>
  <c r="T65" i="94" s="1"/>
  <c r="S65" i="94" s="1"/>
  <c r="U65" i="94" s="1"/>
  <c r="V65" i="94" s="1"/>
  <c r="M65" i="94"/>
  <c r="H65" i="94"/>
  <c r="I65" i="94" s="1"/>
  <c r="AC64" i="94"/>
  <c r="Y64" i="94"/>
  <c r="R64" i="94"/>
  <c r="T64" i="94" s="1"/>
  <c r="S64" i="94" s="1"/>
  <c r="U64" i="94" s="1"/>
  <c r="M64" i="94"/>
  <c r="H64" i="94"/>
  <c r="I64" i="94" s="1"/>
  <c r="AC63" i="94"/>
  <c r="AB63" i="94" s="1"/>
  <c r="Y63" i="94"/>
  <c r="X63" i="94" s="1"/>
  <c r="V63" i="94"/>
  <c r="R63" i="94"/>
  <c r="T63" i="94" s="1"/>
  <c r="S63" i="94" s="1"/>
  <c r="M63" i="94"/>
  <c r="H63" i="94"/>
  <c r="I63" i="94" s="1"/>
  <c r="AC62" i="94"/>
  <c r="Y62" i="94"/>
  <c r="R62" i="94"/>
  <c r="T62" i="94" s="1"/>
  <c r="S62" i="94" s="1"/>
  <c r="U62" i="94" s="1"/>
  <c r="M62" i="94"/>
  <c r="H62" i="94"/>
  <c r="I62" i="94" s="1"/>
  <c r="AC61" i="94"/>
  <c r="Y61" i="94"/>
  <c r="R61" i="94"/>
  <c r="T61" i="94" s="1"/>
  <c r="S61" i="94" s="1"/>
  <c r="U61" i="94" s="1"/>
  <c r="M61" i="94"/>
  <c r="H61" i="94"/>
  <c r="AC60" i="94"/>
  <c r="Y60" i="94"/>
  <c r="R60" i="94"/>
  <c r="T60" i="94" s="1"/>
  <c r="S60" i="94" s="1"/>
  <c r="U60" i="94" s="1"/>
  <c r="M60" i="94"/>
  <c r="H60" i="94"/>
  <c r="Q60" i="94" s="1"/>
  <c r="AC59" i="94"/>
  <c r="AB59" i="94" s="1"/>
  <c r="Y59" i="94"/>
  <c r="X59" i="94" s="1"/>
  <c r="V59" i="94"/>
  <c r="R59" i="94"/>
  <c r="T59" i="94" s="1"/>
  <c r="S59" i="94" s="1"/>
  <c r="M59" i="94"/>
  <c r="H59" i="94"/>
  <c r="I59" i="94" s="1"/>
  <c r="AC58" i="94"/>
  <c r="Y58" i="94"/>
  <c r="R58" i="94"/>
  <c r="T58" i="94" s="1"/>
  <c r="S58" i="94" s="1"/>
  <c r="U58" i="94" s="1"/>
  <c r="M58" i="94"/>
  <c r="H58" i="94"/>
  <c r="I58" i="94" s="1"/>
  <c r="AC57" i="94"/>
  <c r="Y57" i="94"/>
  <c r="R57" i="94"/>
  <c r="T57" i="94" s="1"/>
  <c r="S57" i="94" s="1"/>
  <c r="U57" i="94" s="1"/>
  <c r="M57" i="94"/>
  <c r="H57" i="94"/>
  <c r="AC56" i="94"/>
  <c r="Y56" i="94"/>
  <c r="R56" i="94"/>
  <c r="T56" i="94" s="1"/>
  <c r="S56" i="94" s="1"/>
  <c r="U56" i="94" s="1"/>
  <c r="M56" i="94"/>
  <c r="H56" i="94"/>
  <c r="I56" i="94" s="1"/>
  <c r="AC55" i="94"/>
  <c r="Y55" i="94"/>
  <c r="R55" i="94"/>
  <c r="T55" i="94" s="1"/>
  <c r="S55" i="94" s="1"/>
  <c r="U55" i="94" s="1"/>
  <c r="M55" i="94"/>
  <c r="H55" i="94"/>
  <c r="I55" i="94" s="1"/>
  <c r="AC54" i="94"/>
  <c r="Y54" i="94"/>
  <c r="R54" i="94"/>
  <c r="T54" i="94" s="1"/>
  <c r="S54" i="94" s="1"/>
  <c r="U54" i="94" s="1"/>
  <c r="M54" i="94"/>
  <c r="H54" i="94"/>
  <c r="AC53" i="94"/>
  <c r="Y53" i="94"/>
  <c r="R53" i="94"/>
  <c r="T53" i="94" s="1"/>
  <c r="S53" i="94" s="1"/>
  <c r="U53" i="94" s="1"/>
  <c r="V53" i="94" s="1"/>
  <c r="M53" i="94"/>
  <c r="H53" i="94"/>
  <c r="I53" i="94" s="1"/>
  <c r="AC52" i="94"/>
  <c r="Y52" i="94"/>
  <c r="R52" i="94"/>
  <c r="T52" i="94" s="1"/>
  <c r="S52" i="94" s="1"/>
  <c r="U52" i="94" s="1"/>
  <c r="M52" i="94"/>
  <c r="H52" i="94"/>
  <c r="I52" i="94" s="1"/>
  <c r="AC51" i="94"/>
  <c r="Y51" i="94"/>
  <c r="R51" i="94"/>
  <c r="T51" i="94" s="1"/>
  <c r="S51" i="94" s="1"/>
  <c r="U51" i="94" s="1"/>
  <c r="M51" i="94"/>
  <c r="H51" i="94"/>
  <c r="I51" i="94" s="1"/>
  <c r="AC50" i="94"/>
  <c r="Y50" i="94"/>
  <c r="R50" i="94"/>
  <c r="T50" i="94" s="1"/>
  <c r="S50" i="94" s="1"/>
  <c r="U50" i="94" s="1"/>
  <c r="M50" i="94"/>
  <c r="H50" i="94"/>
  <c r="I50" i="94" s="1"/>
  <c r="AC49" i="94"/>
  <c r="Y49" i="94"/>
  <c r="R49" i="94"/>
  <c r="T49" i="94" s="1"/>
  <c r="S49" i="94" s="1"/>
  <c r="U49" i="94" s="1"/>
  <c r="M49" i="94"/>
  <c r="H49" i="94"/>
  <c r="I49" i="94" s="1"/>
  <c r="AC48" i="94"/>
  <c r="Y48" i="94"/>
  <c r="R48" i="94"/>
  <c r="T48" i="94" s="1"/>
  <c r="S48" i="94" s="1"/>
  <c r="U48" i="94" s="1"/>
  <c r="M48" i="94"/>
  <c r="H48" i="94"/>
  <c r="I48" i="94" s="1"/>
  <c r="AC47" i="94"/>
  <c r="Y47" i="94"/>
  <c r="R47" i="94"/>
  <c r="T47" i="94" s="1"/>
  <c r="S47" i="94" s="1"/>
  <c r="U47" i="94" s="1"/>
  <c r="M47" i="94"/>
  <c r="H47" i="94"/>
  <c r="I47" i="94" s="1"/>
  <c r="AC46" i="94"/>
  <c r="Y46" i="94"/>
  <c r="R46" i="94"/>
  <c r="T46" i="94" s="1"/>
  <c r="S46" i="94" s="1"/>
  <c r="U46" i="94" s="1"/>
  <c r="M46" i="94"/>
  <c r="H46" i="94"/>
  <c r="I46" i="94" s="1"/>
  <c r="AC45" i="94"/>
  <c r="Y45" i="94"/>
  <c r="R45" i="94"/>
  <c r="T45" i="94" s="1"/>
  <c r="S45" i="94" s="1"/>
  <c r="U45" i="94" s="1"/>
  <c r="M45" i="94"/>
  <c r="H45" i="94"/>
  <c r="AC44" i="94"/>
  <c r="Y44" i="94"/>
  <c r="R44" i="94"/>
  <c r="T44" i="94" s="1"/>
  <c r="S44" i="94" s="1"/>
  <c r="U44" i="94" s="1"/>
  <c r="V44" i="94" s="1"/>
  <c r="M44" i="94"/>
  <c r="H44" i="94"/>
  <c r="I44" i="94" s="1"/>
  <c r="AC43" i="94"/>
  <c r="Y43" i="94"/>
  <c r="R43" i="94"/>
  <c r="T43" i="94" s="1"/>
  <c r="S43" i="94" s="1"/>
  <c r="U43" i="94" s="1"/>
  <c r="V43" i="94" s="1"/>
  <c r="M43" i="94"/>
  <c r="H43" i="94"/>
  <c r="I43" i="94" s="1"/>
  <c r="AC42" i="94"/>
  <c r="Y42" i="94"/>
  <c r="R42" i="94"/>
  <c r="T42" i="94" s="1"/>
  <c r="S42" i="94" s="1"/>
  <c r="U42" i="94" s="1"/>
  <c r="M42" i="94"/>
  <c r="H42" i="94"/>
  <c r="I42" i="94" s="1"/>
  <c r="AC41" i="94"/>
  <c r="Y41" i="94"/>
  <c r="R41" i="94"/>
  <c r="T41" i="94" s="1"/>
  <c r="S41" i="94" s="1"/>
  <c r="U41" i="94" s="1"/>
  <c r="M41" i="94"/>
  <c r="H41" i="94"/>
  <c r="I41" i="94" s="1"/>
  <c r="AC40" i="94"/>
  <c r="Y40" i="94"/>
  <c r="R40" i="94"/>
  <c r="T40" i="94" s="1"/>
  <c r="S40" i="94" s="1"/>
  <c r="U40" i="94" s="1"/>
  <c r="M40" i="94"/>
  <c r="H40" i="94"/>
  <c r="I40" i="94" s="1"/>
  <c r="AC39" i="94"/>
  <c r="Y39" i="94"/>
  <c r="R39" i="94"/>
  <c r="T39" i="94" s="1"/>
  <c r="S39" i="94" s="1"/>
  <c r="U39" i="94" s="1"/>
  <c r="M39" i="94"/>
  <c r="H39" i="94"/>
  <c r="I39" i="94" s="1"/>
  <c r="AC38" i="94"/>
  <c r="AB38" i="94" s="1"/>
  <c r="Y38" i="94"/>
  <c r="X38" i="94" s="1"/>
  <c r="V38" i="94"/>
  <c r="R38" i="94"/>
  <c r="T38" i="94" s="1"/>
  <c r="S38" i="94" s="1"/>
  <c r="M38" i="94"/>
  <c r="H38" i="94"/>
  <c r="I38" i="94" s="1"/>
  <c r="AC37" i="94"/>
  <c r="Y37" i="94"/>
  <c r="R37" i="94"/>
  <c r="T37" i="94" s="1"/>
  <c r="S37" i="94" s="1"/>
  <c r="U37" i="94" s="1"/>
  <c r="M37" i="94"/>
  <c r="H37" i="94"/>
  <c r="AC36" i="94"/>
  <c r="AB36" i="94" s="1"/>
  <c r="Y36" i="94"/>
  <c r="X36" i="94" s="1"/>
  <c r="V36" i="94"/>
  <c r="R36" i="94"/>
  <c r="T36" i="94" s="1"/>
  <c r="S36" i="94" s="1"/>
  <c r="M36" i="94"/>
  <c r="H36" i="94"/>
  <c r="I36" i="94" s="1"/>
  <c r="AC35" i="94"/>
  <c r="Y35" i="94"/>
  <c r="R35" i="94"/>
  <c r="T35" i="94" s="1"/>
  <c r="S35" i="94" s="1"/>
  <c r="U35" i="94" s="1"/>
  <c r="M35" i="94"/>
  <c r="H35" i="94"/>
  <c r="I35" i="94" s="1"/>
  <c r="AC34" i="94"/>
  <c r="Y34" i="94"/>
  <c r="R34" i="94"/>
  <c r="T34" i="94" s="1"/>
  <c r="S34" i="94" s="1"/>
  <c r="U34" i="94" s="1"/>
  <c r="M34" i="94"/>
  <c r="H34" i="94"/>
  <c r="I34" i="94" s="1"/>
  <c r="AC33" i="94"/>
  <c r="Y33" i="94"/>
  <c r="R33" i="94"/>
  <c r="T33" i="94" s="1"/>
  <c r="S33" i="94" s="1"/>
  <c r="U33" i="94" s="1"/>
  <c r="M33" i="94"/>
  <c r="H33" i="94"/>
  <c r="I33" i="94" s="1"/>
  <c r="AC32" i="94"/>
  <c r="Y32" i="94"/>
  <c r="R32" i="94"/>
  <c r="T32" i="94" s="1"/>
  <c r="S32" i="94" s="1"/>
  <c r="U32" i="94" s="1"/>
  <c r="M32" i="94"/>
  <c r="H32" i="94"/>
  <c r="I32" i="94" s="1"/>
  <c r="M31" i="94"/>
  <c r="H31" i="94"/>
  <c r="G31" i="94"/>
  <c r="AC31" i="94" s="1"/>
  <c r="AC30" i="94"/>
  <c r="Y30" i="94"/>
  <c r="R30" i="94"/>
  <c r="T30" i="94" s="1"/>
  <c r="S30" i="94" s="1"/>
  <c r="U30" i="94" s="1"/>
  <c r="M30" i="94"/>
  <c r="H30" i="94"/>
  <c r="I30" i="94" s="1"/>
  <c r="AC29" i="94"/>
  <c r="Y29" i="94"/>
  <c r="R29" i="94"/>
  <c r="T29" i="94" s="1"/>
  <c r="S29" i="94" s="1"/>
  <c r="U29" i="94" s="1"/>
  <c r="M29" i="94"/>
  <c r="H29" i="94"/>
  <c r="AC28" i="94"/>
  <c r="Y28" i="94"/>
  <c r="R28" i="94"/>
  <c r="T28" i="94" s="1"/>
  <c r="S28" i="94" s="1"/>
  <c r="U28" i="94" s="1"/>
  <c r="M28" i="94"/>
  <c r="H28" i="94"/>
  <c r="I28" i="94" s="1"/>
  <c r="AC27" i="94"/>
  <c r="Y27" i="94"/>
  <c r="R27" i="94"/>
  <c r="T27" i="94" s="1"/>
  <c r="S27" i="94" s="1"/>
  <c r="U27" i="94" s="1"/>
  <c r="M27" i="94"/>
  <c r="H27" i="94"/>
  <c r="I27" i="94" s="1"/>
  <c r="AC26" i="94"/>
  <c r="Y26" i="94"/>
  <c r="R26" i="94"/>
  <c r="T26" i="94" s="1"/>
  <c r="S26" i="94" s="1"/>
  <c r="U26" i="94" s="1"/>
  <c r="M26" i="94"/>
  <c r="H26" i="94"/>
  <c r="AC25" i="94"/>
  <c r="Y25" i="94"/>
  <c r="R25" i="94"/>
  <c r="T25" i="94" s="1"/>
  <c r="S25" i="94" s="1"/>
  <c r="U25" i="94" s="1"/>
  <c r="M25" i="94"/>
  <c r="H25" i="94"/>
  <c r="I25" i="94" s="1"/>
  <c r="AC24" i="94"/>
  <c r="Y24" i="94"/>
  <c r="R24" i="94"/>
  <c r="T24" i="94" s="1"/>
  <c r="S24" i="94" s="1"/>
  <c r="U24" i="94" s="1"/>
  <c r="M24" i="94"/>
  <c r="H24" i="94"/>
  <c r="I24" i="94" s="1"/>
  <c r="M23" i="94"/>
  <c r="H23" i="94"/>
  <c r="I23" i="94" s="1"/>
  <c r="F23" i="94"/>
  <c r="Y23" i="94" s="1"/>
  <c r="AC22" i="94"/>
  <c r="Y22" i="94"/>
  <c r="R22" i="94"/>
  <c r="T22" i="94" s="1"/>
  <c r="S22" i="94" s="1"/>
  <c r="U22" i="94" s="1"/>
  <c r="V22" i="94" s="1"/>
  <c r="M22" i="94"/>
  <c r="H22" i="94"/>
  <c r="I22" i="94" s="1"/>
  <c r="AC21" i="94"/>
  <c r="Y21" i="94"/>
  <c r="R21" i="94"/>
  <c r="T21" i="94" s="1"/>
  <c r="S21" i="94" s="1"/>
  <c r="U21" i="94" s="1"/>
  <c r="M21" i="94"/>
  <c r="H21" i="94"/>
  <c r="I21" i="94" s="1"/>
  <c r="AC20" i="94"/>
  <c r="Y20" i="94"/>
  <c r="R20" i="94"/>
  <c r="T20" i="94" s="1"/>
  <c r="S20" i="94" s="1"/>
  <c r="U20" i="94" s="1"/>
  <c r="M20" i="94"/>
  <c r="H20" i="94"/>
  <c r="I20" i="94" s="1"/>
  <c r="M19" i="94"/>
  <c r="H19" i="94"/>
  <c r="I19" i="94" s="1"/>
  <c r="G19" i="94"/>
  <c r="F19" i="94"/>
  <c r="AC18" i="94"/>
  <c r="Y18" i="94"/>
  <c r="R18" i="94"/>
  <c r="T18" i="94" s="1"/>
  <c r="S18" i="94" s="1"/>
  <c r="U18" i="94" s="1"/>
  <c r="M18" i="94"/>
  <c r="H18" i="94"/>
  <c r="I18" i="94" s="1"/>
  <c r="AC17" i="94"/>
  <c r="Y17" i="94"/>
  <c r="R17" i="94"/>
  <c r="T17" i="94" s="1"/>
  <c r="S17" i="94" s="1"/>
  <c r="U17" i="94" s="1"/>
  <c r="M17" i="94"/>
  <c r="H17" i="94"/>
  <c r="I17" i="94" s="1"/>
  <c r="AC16" i="94"/>
  <c r="Y16" i="94"/>
  <c r="R16" i="94"/>
  <c r="T16" i="94" s="1"/>
  <c r="S16" i="94" s="1"/>
  <c r="U16" i="94" s="1"/>
  <c r="V16" i="94" s="1"/>
  <c r="M16" i="94"/>
  <c r="H16" i="94"/>
  <c r="I16" i="94" s="1"/>
  <c r="AC15" i="94"/>
  <c r="Y15" i="94"/>
  <c r="R15" i="94"/>
  <c r="T15" i="94" s="1"/>
  <c r="M15" i="94"/>
  <c r="H15" i="94"/>
  <c r="AC14" i="94"/>
  <c r="AB14" i="94" s="1"/>
  <c r="Y14" i="94"/>
  <c r="X14" i="94" s="1"/>
  <c r="V14" i="94"/>
  <c r="R14" i="94"/>
  <c r="T14" i="94" s="1"/>
  <c r="S14" i="94" s="1"/>
  <c r="M14" i="94"/>
  <c r="H14" i="94"/>
  <c r="I14" i="94" s="1"/>
  <c r="AD12" i="94"/>
  <c r="AD13" i="94" s="1"/>
  <c r="P12" i="94"/>
  <c r="O12" i="94"/>
  <c r="N12" i="94"/>
  <c r="L12" i="94"/>
  <c r="K12" i="94"/>
  <c r="J12" i="94"/>
  <c r="E12" i="94"/>
  <c r="D12" i="94"/>
  <c r="AD11" i="94"/>
  <c r="P11" i="94"/>
  <c r="O11" i="94"/>
  <c r="N11" i="94"/>
  <c r="L11" i="94"/>
  <c r="K11" i="94"/>
  <c r="J11" i="94"/>
  <c r="E11" i="94"/>
  <c r="D11" i="94"/>
  <c r="M33" i="58"/>
  <c r="N33" i="58" s="1"/>
  <c r="K33" i="58"/>
  <c r="L33" i="58" s="1"/>
  <c r="H33" i="58"/>
  <c r="J33" i="58" s="1"/>
  <c r="F33" i="58"/>
  <c r="M30" i="58"/>
  <c r="R30" i="58" s="1"/>
  <c r="K30" i="58"/>
  <c r="L30" i="58" s="1"/>
  <c r="J30" i="58"/>
  <c r="F30" i="58"/>
  <c r="F29" i="58"/>
  <c r="M28" i="58"/>
  <c r="K28" i="58"/>
  <c r="L28" i="58" s="1"/>
  <c r="H28" i="58"/>
  <c r="J28" i="58" s="1"/>
  <c r="D28" i="58"/>
  <c r="F28" i="58" s="1"/>
  <c r="M27" i="58"/>
  <c r="H27" i="58"/>
  <c r="J27" i="58" s="1"/>
  <c r="D27" i="58"/>
  <c r="F27" i="58" s="1"/>
  <c r="O26" i="58"/>
  <c r="I26" i="58"/>
  <c r="G26" i="58"/>
  <c r="O23" i="58"/>
  <c r="K23" i="58"/>
  <c r="L23" i="58" s="1"/>
  <c r="I23" i="58"/>
  <c r="G23" i="58"/>
  <c r="D23" i="58"/>
  <c r="K21" i="58"/>
  <c r="E21" i="58"/>
  <c r="O20" i="58"/>
  <c r="I20" i="58"/>
  <c r="G20" i="58"/>
  <c r="F19" i="58"/>
  <c r="O14" i="58"/>
  <c r="I14" i="58"/>
  <c r="G14" i="58"/>
  <c r="E14" i="58"/>
  <c r="D14" i="58"/>
  <c r="F13" i="58"/>
  <c r="F12" i="58"/>
  <c r="O11" i="58"/>
  <c r="I11" i="58"/>
  <c r="G11" i="58"/>
  <c r="E11" i="58"/>
  <c r="D11" i="58"/>
  <c r="F10" i="58"/>
  <c r="F9" i="58"/>
  <c r="V45" i="87" l="1"/>
  <c r="V14" i="87" s="1"/>
  <c r="L14" i="87"/>
  <c r="AB66" i="87"/>
  <c r="E22" i="58"/>
  <c r="H7" i="87"/>
  <c r="N9" i="87"/>
  <c r="D10" i="87"/>
  <c r="AB75" i="87"/>
  <c r="U8" i="87"/>
  <c r="W8" i="87" s="1"/>
  <c r="AB28" i="97"/>
  <c r="Q31" i="97"/>
  <c r="AB68" i="97"/>
  <c r="Q18" i="97"/>
  <c r="AB40" i="97"/>
  <c r="Q19" i="97"/>
  <c r="Q15" i="97"/>
  <c r="E13" i="97"/>
  <c r="D13" i="87"/>
  <c r="AB70" i="87"/>
  <c r="U9" i="87"/>
  <c r="AB69" i="87"/>
  <c r="L13" i="87"/>
  <c r="L15" i="87" s="1"/>
  <c r="L9" i="87" s="1"/>
  <c r="AB73" i="87"/>
  <c r="AB68" i="87"/>
  <c r="AB76" i="87"/>
  <c r="M65" i="87"/>
  <c r="AB71" i="87"/>
  <c r="AB74" i="87"/>
  <c r="I7" i="87"/>
  <c r="M14" i="87"/>
  <c r="AB63" i="87"/>
  <c r="L16" i="87"/>
  <c r="M16" i="87" s="1"/>
  <c r="Q14" i="97"/>
  <c r="Q55" i="97"/>
  <c r="Q67" i="97"/>
  <c r="Q76" i="97"/>
  <c r="Q16" i="97"/>
  <c r="AB75" i="97"/>
  <c r="Q26" i="97"/>
  <c r="Q37" i="97"/>
  <c r="Q60" i="97"/>
  <c r="Q24" i="97"/>
  <c r="Q46" i="97"/>
  <c r="AB59" i="97"/>
  <c r="Q45" i="97"/>
  <c r="V75" i="97"/>
  <c r="Q81" i="97"/>
  <c r="R23" i="97"/>
  <c r="T23" i="97" s="1"/>
  <c r="S23" i="97" s="1"/>
  <c r="Q22" i="97"/>
  <c r="AB37" i="97"/>
  <c r="N13" i="97"/>
  <c r="H12" i="97"/>
  <c r="E18" i="58" s="1"/>
  <c r="Y12" i="97"/>
  <c r="Y13" i="97" s="1"/>
  <c r="Q21" i="97"/>
  <c r="Q43" i="97"/>
  <c r="Q85" i="97"/>
  <c r="Q23" i="97"/>
  <c r="G12" i="97"/>
  <c r="R12" i="97" s="1"/>
  <c r="Q69" i="97"/>
  <c r="O13" i="97"/>
  <c r="Y23" i="97"/>
  <c r="X23" i="97" s="1"/>
  <c r="W23" i="97" s="1"/>
  <c r="Q33" i="97"/>
  <c r="Q50" i="97"/>
  <c r="Q25" i="97"/>
  <c r="L13" i="97"/>
  <c r="Q29" i="97"/>
  <c r="AB72" i="97"/>
  <c r="X38" i="97"/>
  <c r="W38" i="97" s="1"/>
  <c r="V38" i="97"/>
  <c r="AB38" i="97"/>
  <c r="AB25" i="97"/>
  <c r="V25" i="97"/>
  <c r="X25" i="97"/>
  <c r="W25" i="97" s="1"/>
  <c r="X27" i="97"/>
  <c r="W27" i="97" s="1"/>
  <c r="AB27" i="97"/>
  <c r="V27" i="97"/>
  <c r="AB42" i="97"/>
  <c r="V42" i="97"/>
  <c r="X42" i="97"/>
  <c r="W42" i="97" s="1"/>
  <c r="AB53" i="97"/>
  <c r="X53" i="97"/>
  <c r="W53" i="97" s="1"/>
  <c r="V53" i="97"/>
  <c r="V78" i="97"/>
  <c r="AB78" i="97"/>
  <c r="X78" i="97"/>
  <c r="W78" i="97" s="1"/>
  <c r="Q20" i="97"/>
  <c r="I20" i="97"/>
  <c r="AB24" i="97"/>
  <c r="X24" i="97"/>
  <c r="W24" i="97" s="1"/>
  <c r="V24" i="97"/>
  <c r="AB31" i="97"/>
  <c r="X31" i="97"/>
  <c r="W31" i="97" s="1"/>
  <c r="V31" i="97"/>
  <c r="V46" i="97"/>
  <c r="AB46" i="97"/>
  <c r="X46" i="97"/>
  <c r="W46" i="97" s="1"/>
  <c r="X52" i="97"/>
  <c r="W52" i="97" s="1"/>
  <c r="V52" i="97"/>
  <c r="AB52" i="97"/>
  <c r="V60" i="97"/>
  <c r="X60" i="97"/>
  <c r="W60" i="97" s="1"/>
  <c r="AB60" i="97"/>
  <c r="X67" i="97"/>
  <c r="W67" i="97" s="1"/>
  <c r="V67" i="97"/>
  <c r="AB67" i="97"/>
  <c r="AB71" i="97"/>
  <c r="X71" i="97"/>
  <c r="W71" i="97" s="1"/>
  <c r="V71" i="97"/>
  <c r="AB82" i="97"/>
  <c r="X82" i="97"/>
  <c r="W82" i="97" s="1"/>
  <c r="V82" i="97"/>
  <c r="V22" i="97"/>
  <c r="X22" i="97"/>
  <c r="W22" i="97" s="1"/>
  <c r="AB22" i="97"/>
  <c r="V40" i="97"/>
  <c r="X40" i="97"/>
  <c r="W40" i="97" s="1"/>
  <c r="AB50" i="97"/>
  <c r="X50" i="97"/>
  <c r="W50" i="97" s="1"/>
  <c r="V50" i="97"/>
  <c r="V66" i="97"/>
  <c r="AB66" i="97"/>
  <c r="X66" i="97"/>
  <c r="W66" i="97" s="1"/>
  <c r="V81" i="97"/>
  <c r="AB81" i="97"/>
  <c r="X81" i="97"/>
  <c r="W81" i="97" s="1"/>
  <c r="X35" i="97"/>
  <c r="W35" i="97" s="1"/>
  <c r="AB35" i="97"/>
  <c r="AB65" i="97"/>
  <c r="X65" i="97"/>
  <c r="W65" i="97" s="1"/>
  <c r="V65" i="97"/>
  <c r="AB74" i="97"/>
  <c r="X74" i="97"/>
  <c r="W74" i="97" s="1"/>
  <c r="V74" i="97"/>
  <c r="Q32" i="97"/>
  <c r="V35" i="97"/>
  <c r="V54" i="97"/>
  <c r="AB54" i="97"/>
  <c r="X54" i="97"/>
  <c r="W54" i="97" s="1"/>
  <c r="V69" i="97"/>
  <c r="X69" i="97"/>
  <c r="W69" i="97" s="1"/>
  <c r="AB69" i="97"/>
  <c r="AB30" i="97"/>
  <c r="X30" i="97"/>
  <c r="W30" i="97" s="1"/>
  <c r="V30" i="97"/>
  <c r="X41" i="97"/>
  <c r="W41" i="97" s="1"/>
  <c r="AB41" i="97"/>
  <c r="V41" i="97"/>
  <c r="AB48" i="97"/>
  <c r="X48" i="97"/>
  <c r="W48" i="97" s="1"/>
  <c r="V48" i="97"/>
  <c r="AB20" i="97"/>
  <c r="X20" i="97"/>
  <c r="W20" i="97" s="1"/>
  <c r="V20" i="97"/>
  <c r="S15" i="97"/>
  <c r="T12" i="97"/>
  <c r="X19" i="97"/>
  <c r="W19" i="97" s="1"/>
  <c r="V19" i="97"/>
  <c r="AB19" i="97"/>
  <c r="AB32" i="97"/>
  <c r="V32" i="97"/>
  <c r="X34" i="97"/>
  <c r="W34" i="97" s="1"/>
  <c r="V34" i="97"/>
  <c r="V43" i="97"/>
  <c r="X43" i="97"/>
  <c r="W43" i="97" s="1"/>
  <c r="AB43" i="97"/>
  <c r="X47" i="97"/>
  <c r="W47" i="97" s="1"/>
  <c r="V47" i="97"/>
  <c r="AB47" i="97"/>
  <c r="V64" i="97"/>
  <c r="AB64" i="97"/>
  <c r="X64" i="97"/>
  <c r="W64" i="97" s="1"/>
  <c r="X73" i="97"/>
  <c r="W73" i="97" s="1"/>
  <c r="V73" i="97"/>
  <c r="AB73" i="97"/>
  <c r="AB79" i="97"/>
  <c r="X79" i="97"/>
  <c r="W79" i="97" s="1"/>
  <c r="V79" i="97"/>
  <c r="AB85" i="97"/>
  <c r="AA85" i="97" s="1"/>
  <c r="X85" i="97"/>
  <c r="W85" i="97" s="1"/>
  <c r="Z85" i="97" s="1"/>
  <c r="V85" i="97"/>
  <c r="AB36" i="97"/>
  <c r="X36" i="97"/>
  <c r="W36" i="97" s="1"/>
  <c r="V36" i="97"/>
  <c r="AB21" i="97"/>
  <c r="X21" i="97"/>
  <c r="W21" i="97" s="1"/>
  <c r="V21" i="97"/>
  <c r="AB44" i="97"/>
  <c r="X44" i="97"/>
  <c r="W44" i="97" s="1"/>
  <c r="V44" i="97"/>
  <c r="X32" i="97"/>
  <c r="W32" i="97" s="1"/>
  <c r="AB56" i="97"/>
  <c r="X56" i="97"/>
  <c r="W56" i="97" s="1"/>
  <c r="V56" i="97"/>
  <c r="AB61" i="97"/>
  <c r="V61" i="97"/>
  <c r="X61" i="97"/>
  <c r="W61" i="97" s="1"/>
  <c r="P13" i="97"/>
  <c r="V28" i="97"/>
  <c r="Q51" i="97"/>
  <c r="X59" i="97"/>
  <c r="W59" i="97" s="1"/>
  <c r="F13" i="97"/>
  <c r="K19" i="58" s="1"/>
  <c r="L19" i="58" s="1"/>
  <c r="X28" i="97"/>
  <c r="W28" i="97" s="1"/>
  <c r="V37" i="97"/>
  <c r="Q72" i="97"/>
  <c r="X76" i="97"/>
  <c r="W76" i="97" s="1"/>
  <c r="V76" i="97"/>
  <c r="V45" i="97"/>
  <c r="Q47" i="97"/>
  <c r="V59" i="97"/>
  <c r="V68" i="97"/>
  <c r="X75" i="97"/>
  <c r="W75" i="97" s="1"/>
  <c r="AC12" i="97"/>
  <c r="I30" i="97"/>
  <c r="AB76" i="97"/>
  <c r="H11" i="97"/>
  <c r="I24" i="97"/>
  <c r="Q27" i="97"/>
  <c r="I27" i="97"/>
  <c r="X18" i="97"/>
  <c r="W18" i="97" s="1"/>
  <c r="Q17" i="97"/>
  <c r="Q35" i="97"/>
  <c r="I35" i="97"/>
  <c r="Q40" i="97"/>
  <c r="Q80" i="97"/>
  <c r="AB18" i="97"/>
  <c r="X45" i="97"/>
  <c r="W45" i="97" s="1"/>
  <c r="Q54" i="97"/>
  <c r="X68" i="97"/>
  <c r="W68" i="97" s="1"/>
  <c r="I74" i="97"/>
  <c r="Q74" i="97"/>
  <c r="I14" i="97"/>
  <c r="Q34" i="97"/>
  <c r="I34" i="97"/>
  <c r="Q36" i="97"/>
  <c r="Q39" i="97"/>
  <c r="V72" i="97"/>
  <c r="Q114" i="95"/>
  <c r="Q55" i="95"/>
  <c r="Q111" i="95"/>
  <c r="Q90" i="95"/>
  <c r="AD47" i="95"/>
  <c r="Q89" i="95"/>
  <c r="Q37" i="95"/>
  <c r="Q42" i="95"/>
  <c r="Q125" i="95"/>
  <c r="Q62" i="95"/>
  <c r="Q107" i="95"/>
  <c r="R39" i="95"/>
  <c r="T39" i="95" s="1"/>
  <c r="S39" i="95" s="1"/>
  <c r="U39" i="95" s="1"/>
  <c r="Q100" i="95"/>
  <c r="Q117" i="95"/>
  <c r="Q130" i="95"/>
  <c r="Q136" i="95"/>
  <c r="H12" i="95"/>
  <c r="I12" i="95" s="1"/>
  <c r="Q47" i="95"/>
  <c r="M12" i="95"/>
  <c r="Q28" i="95"/>
  <c r="Q31" i="95"/>
  <c r="AC43" i="95"/>
  <c r="S24" i="96"/>
  <c r="S34" i="96"/>
  <c r="S42" i="96"/>
  <c r="S108" i="96"/>
  <c r="S49" i="96"/>
  <c r="S17" i="96"/>
  <c r="S33" i="96"/>
  <c r="S41" i="96"/>
  <c r="S86" i="96"/>
  <c r="S97" i="96"/>
  <c r="S36" i="96"/>
  <c r="S77" i="96"/>
  <c r="S91" i="96"/>
  <c r="S26" i="96"/>
  <c r="AE41" i="96"/>
  <c r="S82" i="96"/>
  <c r="S45" i="96"/>
  <c r="S64" i="96"/>
  <c r="S20" i="96"/>
  <c r="S27" i="96"/>
  <c r="S94" i="96"/>
  <c r="S16" i="96"/>
  <c r="S32" i="96"/>
  <c r="S54" i="96"/>
  <c r="AE57" i="96"/>
  <c r="Y75" i="94"/>
  <c r="X75" i="94" s="1"/>
  <c r="Q118" i="94"/>
  <c r="F12" i="94"/>
  <c r="K9" i="58" s="1"/>
  <c r="AC23" i="94"/>
  <c r="F11" i="94"/>
  <c r="G11" i="94" s="1"/>
  <c r="L13" i="94"/>
  <c r="AB30" i="94"/>
  <c r="X93" i="96"/>
  <c r="AE93" i="96"/>
  <c r="X62" i="96"/>
  <c r="AE62" i="96"/>
  <c r="AE80" i="96"/>
  <c r="X80" i="96"/>
  <c r="X69" i="96"/>
  <c r="AE69" i="96"/>
  <c r="AE58" i="96"/>
  <c r="X58" i="96"/>
  <c r="S47" i="96"/>
  <c r="S89" i="96"/>
  <c r="S96" i="96"/>
  <c r="R13" i="96"/>
  <c r="AE30" i="96"/>
  <c r="S75" i="96"/>
  <c r="S101" i="96"/>
  <c r="K13" i="96"/>
  <c r="S19" i="96"/>
  <c r="V46" i="96"/>
  <c r="U46" i="96" s="1"/>
  <c r="W46" i="96" s="1"/>
  <c r="S50" i="96"/>
  <c r="S55" i="96"/>
  <c r="S66" i="96"/>
  <c r="S67" i="96"/>
  <c r="S88" i="96"/>
  <c r="S93" i="96"/>
  <c r="S109" i="96"/>
  <c r="AB110" i="96"/>
  <c r="S60" i="96"/>
  <c r="S59" i="96"/>
  <c r="S85" i="96"/>
  <c r="S102" i="96"/>
  <c r="S40" i="96"/>
  <c r="S78" i="96"/>
  <c r="J13" i="96"/>
  <c r="S23" i="96"/>
  <c r="V110" i="96"/>
  <c r="U110" i="96" s="1"/>
  <c r="S22" i="96"/>
  <c r="U12" i="96"/>
  <c r="S30" i="96"/>
  <c r="S65" i="96"/>
  <c r="S99" i="96"/>
  <c r="S76" i="96"/>
  <c r="S52" i="96"/>
  <c r="S95" i="96"/>
  <c r="M13" i="96"/>
  <c r="F12" i="96"/>
  <c r="G12" i="96" s="1"/>
  <c r="AE18" i="96"/>
  <c r="AF46" i="96"/>
  <c r="AE46" i="96" s="1"/>
  <c r="S58" i="96"/>
  <c r="S61" i="96"/>
  <c r="AB56" i="94"/>
  <c r="Q177" i="94"/>
  <c r="Q153" i="94"/>
  <c r="Q48" i="94"/>
  <c r="Q108" i="94"/>
  <c r="Y163" i="94"/>
  <c r="X163" i="94" s="1"/>
  <c r="AC163" i="94"/>
  <c r="AB163" i="94" s="1"/>
  <c r="AB114" i="94"/>
  <c r="Q158" i="94"/>
  <c r="Q164" i="94"/>
  <c r="J13" i="94"/>
  <c r="Q15" i="94"/>
  <c r="Q23" i="94"/>
  <c r="R163" i="94"/>
  <c r="T163" i="94" s="1"/>
  <c r="S163" i="94" s="1"/>
  <c r="Q16" i="94"/>
  <c r="Q84" i="94"/>
  <c r="K13" i="94"/>
  <c r="R23" i="94"/>
  <c r="T23" i="94" s="1"/>
  <c r="S23" i="94" s="1"/>
  <c r="U23" i="94" s="1"/>
  <c r="AB138" i="94"/>
  <c r="AB195" i="94"/>
  <c r="Q35" i="94"/>
  <c r="Q123" i="94"/>
  <c r="X35" i="94"/>
  <c r="Q116" i="94"/>
  <c r="Q42" i="94"/>
  <c r="Q132" i="94"/>
  <c r="E13" i="94"/>
  <c r="Q54" i="94"/>
  <c r="Q57" i="94"/>
  <c r="AB70" i="94"/>
  <c r="Q75" i="94"/>
  <c r="AB101" i="94"/>
  <c r="Q172" i="94"/>
  <c r="Q112" i="94"/>
  <c r="Q55" i="94"/>
  <c r="Q107" i="94"/>
  <c r="Q144" i="94"/>
  <c r="AB172" i="94"/>
  <c r="Q83" i="94"/>
  <c r="Q41" i="94"/>
  <c r="AB50" i="94"/>
  <c r="Q65" i="94"/>
  <c r="Q94" i="94"/>
  <c r="Q122" i="94"/>
  <c r="X176" i="94"/>
  <c r="Q199" i="94"/>
  <c r="AB206" i="94"/>
  <c r="Q98" i="94"/>
  <c r="X16" i="94"/>
  <c r="Q51" i="94"/>
  <c r="Q92" i="94"/>
  <c r="Q131" i="94"/>
  <c r="Q145" i="94"/>
  <c r="Q33" i="94"/>
  <c r="X50" i="94"/>
  <c r="Q156" i="94"/>
  <c r="Q186" i="94"/>
  <c r="Q101" i="94"/>
  <c r="AB16" i="94"/>
  <c r="Q20" i="94"/>
  <c r="AB125" i="94"/>
  <c r="X159" i="94"/>
  <c r="X219" i="94"/>
  <c r="Q14" i="94"/>
  <c r="Q24" i="94"/>
  <c r="Q87" i="94"/>
  <c r="AB81" i="94"/>
  <c r="Q90" i="94"/>
  <c r="Q140" i="94"/>
  <c r="Q34" i="94"/>
  <c r="V35" i="94"/>
  <c r="X44" i="94"/>
  <c r="Q49" i="94"/>
  <c r="Q53" i="94"/>
  <c r="Q56" i="94"/>
  <c r="Q69" i="94"/>
  <c r="Q110" i="94"/>
  <c r="Q124" i="94"/>
  <c r="X140" i="94"/>
  <c r="Q159" i="94"/>
  <c r="Q160" i="94"/>
  <c r="Q125" i="94"/>
  <c r="Q72" i="94"/>
  <c r="Q95" i="94"/>
  <c r="Q22" i="94"/>
  <c r="Q31" i="94"/>
  <c r="Q45" i="94"/>
  <c r="Q78" i="94"/>
  <c r="Q113" i="94"/>
  <c r="Q119" i="94"/>
  <c r="AC160" i="94"/>
  <c r="Q184" i="94"/>
  <c r="Q212" i="94"/>
  <c r="Q30" i="94"/>
  <c r="X81" i="94"/>
  <c r="Q168" i="94"/>
  <c r="Q50" i="94"/>
  <c r="AB73" i="94"/>
  <c r="R160" i="94"/>
  <c r="T160" i="94" s="1"/>
  <c r="S160" i="94" s="1"/>
  <c r="U160" i="94" s="1"/>
  <c r="V160" i="94" s="1"/>
  <c r="Q25" i="94"/>
  <c r="R75" i="94"/>
  <c r="T75" i="94" s="1"/>
  <c r="S75" i="94" s="1"/>
  <c r="AB98" i="94"/>
  <c r="Q109" i="94"/>
  <c r="X113" i="94"/>
  <c r="Q138" i="94"/>
  <c r="Q142" i="94"/>
  <c r="AB203" i="94"/>
  <c r="V196" i="94"/>
  <c r="AB196" i="94"/>
  <c r="X196" i="94"/>
  <c r="V110" i="94"/>
  <c r="AB110" i="94"/>
  <c r="X110" i="94"/>
  <c r="AB133" i="94"/>
  <c r="V133" i="94"/>
  <c r="AB112" i="94"/>
  <c r="X112" i="94"/>
  <c r="V112" i="94"/>
  <c r="V210" i="94"/>
  <c r="AB210" i="94"/>
  <c r="AB139" i="94"/>
  <c r="X139" i="94"/>
  <c r="V139" i="94"/>
  <c r="V211" i="94"/>
  <c r="AB211" i="94"/>
  <c r="V25" i="94"/>
  <c r="AB25" i="94"/>
  <c r="I117" i="94"/>
  <c r="Q100" i="94"/>
  <c r="Q121" i="94"/>
  <c r="X123" i="94"/>
  <c r="Q166" i="94"/>
  <c r="V182" i="94"/>
  <c r="AB182" i="94"/>
  <c r="Q205" i="94"/>
  <c r="Y19" i="94"/>
  <c r="AC19" i="94"/>
  <c r="AB92" i="94"/>
  <c r="X182" i="94"/>
  <c r="Q204" i="94"/>
  <c r="AB158" i="94"/>
  <c r="X158" i="94"/>
  <c r="AB46" i="94"/>
  <c r="X46" i="94"/>
  <c r="V46" i="94"/>
  <c r="AB119" i="94"/>
  <c r="Q148" i="94"/>
  <c r="AB99" i="94"/>
  <c r="X99" i="94"/>
  <c r="AB123" i="94"/>
  <c r="Q86" i="94"/>
  <c r="V99" i="94"/>
  <c r="Q18" i="94"/>
  <c r="R19" i="94"/>
  <c r="T19" i="94" s="1"/>
  <c r="S19" i="94" s="1"/>
  <c r="U19" i="94" s="1"/>
  <c r="V19" i="94" s="1"/>
  <c r="Q47" i="94"/>
  <c r="Q115" i="94"/>
  <c r="AB120" i="94"/>
  <c r="AB130" i="94"/>
  <c r="X130" i="94"/>
  <c r="AB165" i="94"/>
  <c r="X165" i="94"/>
  <c r="V165" i="94"/>
  <c r="X202" i="94"/>
  <c r="AB202" i="94"/>
  <c r="X25" i="94"/>
  <c r="X133" i="94"/>
  <c r="Q193" i="94"/>
  <c r="Y31" i="94"/>
  <c r="R31" i="94"/>
  <c r="T31" i="94" s="1"/>
  <c r="S31" i="94" s="1"/>
  <c r="U31" i="94" s="1"/>
  <c r="V31" i="94" s="1"/>
  <c r="Q70" i="94"/>
  <c r="AB74" i="94"/>
  <c r="V74" i="94"/>
  <c r="V115" i="94"/>
  <c r="AB115" i="94"/>
  <c r="X115" i="94"/>
  <c r="AB127" i="94"/>
  <c r="V130" i="94"/>
  <c r="Q170" i="94"/>
  <c r="AB221" i="94"/>
  <c r="X221" i="94"/>
  <c r="Q180" i="94"/>
  <c r="Q39" i="94"/>
  <c r="Q104" i="94"/>
  <c r="Q128" i="94"/>
  <c r="Q154" i="94"/>
  <c r="Q188" i="94"/>
  <c r="Q192" i="94"/>
  <c r="Q17" i="94"/>
  <c r="Q38" i="94"/>
  <c r="AB40" i="94"/>
  <c r="AB47" i="94"/>
  <c r="X53" i="94"/>
  <c r="I57" i="94"/>
  <c r="I75" i="94"/>
  <c r="Q81" i="94"/>
  <c r="Q103" i="94"/>
  <c r="Q146" i="94"/>
  <c r="X151" i="94"/>
  <c r="Q179" i="94"/>
  <c r="X192" i="94"/>
  <c r="Q196" i="94"/>
  <c r="Q28" i="94"/>
  <c r="Q40" i="94"/>
  <c r="Q26" i="94"/>
  <c r="Q27" i="94"/>
  <c r="Q44" i="94"/>
  <c r="Q62" i="94"/>
  <c r="Q76" i="94"/>
  <c r="AB77" i="94"/>
  <c r="Q80" i="94"/>
  <c r="Q133" i="94"/>
  <c r="AB151" i="94"/>
  <c r="Q169" i="94"/>
  <c r="Q176" i="94"/>
  <c r="Q178" i="94"/>
  <c r="Q162" i="94"/>
  <c r="Q32" i="94"/>
  <c r="Q52" i="94"/>
  <c r="Q58" i="94"/>
  <c r="Q63" i="94"/>
  <c r="Q97" i="94"/>
  <c r="Q136" i="94"/>
  <c r="AB53" i="94"/>
  <c r="Q61" i="94"/>
  <c r="Q66" i="94"/>
  <c r="X92" i="94"/>
  <c r="X127" i="94"/>
  <c r="AB169" i="94"/>
  <c r="Q182" i="94"/>
  <c r="Q197" i="94"/>
  <c r="Q210" i="94"/>
  <c r="AB85" i="94"/>
  <c r="X85" i="94"/>
  <c r="V85" i="94"/>
  <c r="V178" i="94"/>
  <c r="AB178" i="94"/>
  <c r="X178" i="94"/>
  <c r="X20" i="94"/>
  <c r="V20" i="94"/>
  <c r="AB20" i="94"/>
  <c r="AB26" i="94"/>
  <c r="V26" i="94"/>
  <c r="X26" i="94"/>
  <c r="X34" i="94"/>
  <c r="V34" i="94"/>
  <c r="AB34" i="94"/>
  <c r="X42" i="94"/>
  <c r="V42" i="94"/>
  <c r="AB42" i="94"/>
  <c r="AB61" i="94"/>
  <c r="X61" i="94"/>
  <c r="V61" i="94"/>
  <c r="AB79" i="94"/>
  <c r="X79" i="94"/>
  <c r="V79" i="94"/>
  <c r="AB29" i="94"/>
  <c r="X29" i="94"/>
  <c r="V29" i="94"/>
  <c r="AB55" i="94"/>
  <c r="X55" i="94"/>
  <c r="V55" i="94"/>
  <c r="X51" i="94"/>
  <c r="V51" i="94"/>
  <c r="AB51" i="94"/>
  <c r="AB24" i="94"/>
  <c r="X24" i="94"/>
  <c r="V24" i="94"/>
  <c r="AB54" i="94"/>
  <c r="X54" i="94"/>
  <c r="V54" i="94"/>
  <c r="AB155" i="94"/>
  <c r="X155" i="94"/>
  <c r="V155" i="94"/>
  <c r="AB32" i="94"/>
  <c r="V32" i="94"/>
  <c r="X32" i="94"/>
  <c r="AB93" i="94"/>
  <c r="X93" i="94"/>
  <c r="V93" i="94"/>
  <c r="X37" i="94"/>
  <c r="AB37" i="94"/>
  <c r="V37" i="94"/>
  <c r="X41" i="94"/>
  <c r="V41" i="94"/>
  <c r="AB41" i="94"/>
  <c r="X78" i="94"/>
  <c r="V78" i="94"/>
  <c r="AB78" i="94"/>
  <c r="AB18" i="94"/>
  <c r="V18" i="94"/>
  <c r="X18" i="94"/>
  <c r="AB217" i="94"/>
  <c r="X217" i="94"/>
  <c r="V217" i="94"/>
  <c r="AB17" i="94"/>
  <c r="V17" i="94"/>
  <c r="X17" i="94"/>
  <c r="AB39" i="94"/>
  <c r="V39" i="94"/>
  <c r="X39" i="94"/>
  <c r="AB45" i="94"/>
  <c r="X45" i="94"/>
  <c r="V45" i="94"/>
  <c r="AB52" i="94"/>
  <c r="X52" i="94"/>
  <c r="V52" i="94"/>
  <c r="AB58" i="94"/>
  <c r="X58" i="94"/>
  <c r="V58" i="94"/>
  <c r="AB68" i="94"/>
  <c r="X68" i="94"/>
  <c r="V68" i="94"/>
  <c r="AB82" i="94"/>
  <c r="X82" i="94"/>
  <c r="V82" i="94"/>
  <c r="X122" i="94"/>
  <c r="V122" i="94"/>
  <c r="AB122" i="94"/>
  <c r="X128" i="94"/>
  <c r="V128" i="94"/>
  <c r="AB128" i="94"/>
  <c r="V48" i="94"/>
  <c r="X48" i="94"/>
  <c r="AB48" i="94"/>
  <c r="AB71" i="94"/>
  <c r="X71" i="94"/>
  <c r="V71" i="94"/>
  <c r="X60" i="94"/>
  <c r="V60" i="94"/>
  <c r="AB60" i="94"/>
  <c r="X83" i="94"/>
  <c r="AB83" i="94"/>
  <c r="V83" i="94"/>
  <c r="AB21" i="94"/>
  <c r="X21" i="94"/>
  <c r="V21" i="94"/>
  <c r="AB27" i="94"/>
  <c r="X27" i="94"/>
  <c r="V27" i="94"/>
  <c r="AB62" i="94"/>
  <c r="V62" i="94"/>
  <c r="X62" i="94"/>
  <c r="AB96" i="94"/>
  <c r="X96" i="94"/>
  <c r="V96" i="94"/>
  <c r="AB103" i="94"/>
  <c r="X103" i="94"/>
  <c r="V103" i="94"/>
  <c r="X64" i="94"/>
  <c r="AB64" i="94"/>
  <c r="AB66" i="94"/>
  <c r="V66" i="94"/>
  <c r="X66" i="94"/>
  <c r="Q102" i="94"/>
  <c r="I102" i="94"/>
  <c r="AB117" i="94"/>
  <c r="X117" i="94"/>
  <c r="V117" i="94"/>
  <c r="V142" i="94"/>
  <c r="AB142" i="94"/>
  <c r="X142" i="94"/>
  <c r="X164" i="94"/>
  <c r="V164" i="94"/>
  <c r="X183" i="94"/>
  <c r="AB183" i="94"/>
  <c r="V183" i="94"/>
  <c r="X194" i="94"/>
  <c r="AB194" i="94"/>
  <c r="V194" i="94"/>
  <c r="AB200" i="94"/>
  <c r="X200" i="94"/>
  <c r="V200" i="94"/>
  <c r="G12" i="94"/>
  <c r="H12" i="94"/>
  <c r="I12" i="94" s="1"/>
  <c r="H11" i="94"/>
  <c r="V64" i="94"/>
  <c r="X65" i="94"/>
  <c r="X105" i="94"/>
  <c r="AB105" i="94"/>
  <c r="V107" i="94"/>
  <c r="X107" i="94"/>
  <c r="AB107" i="94"/>
  <c r="V166" i="94"/>
  <c r="X166" i="94"/>
  <c r="AB166" i="94"/>
  <c r="X172" i="94"/>
  <c r="V172" i="94"/>
  <c r="Q175" i="94"/>
  <c r="I175" i="94"/>
  <c r="N13" i="94"/>
  <c r="I15" i="94"/>
  <c r="X22" i="94"/>
  <c r="AB35" i="94"/>
  <c r="Q36" i="94"/>
  <c r="AB44" i="94"/>
  <c r="V50" i="94"/>
  <c r="Q59" i="94"/>
  <c r="X70" i="94"/>
  <c r="V70" i="94"/>
  <c r="AB72" i="94"/>
  <c r="V72" i="94"/>
  <c r="X72" i="94"/>
  <c r="V88" i="94"/>
  <c r="AB88" i="94"/>
  <c r="V90" i="94"/>
  <c r="AB90" i="94"/>
  <c r="X90" i="94"/>
  <c r="AB102" i="94"/>
  <c r="X102" i="94"/>
  <c r="X104" i="94"/>
  <c r="V104" i="94"/>
  <c r="AB104" i="94"/>
  <c r="AB135" i="94"/>
  <c r="V135" i="94"/>
  <c r="X136" i="94"/>
  <c r="V136" i="94"/>
  <c r="AB136" i="94"/>
  <c r="X148" i="94"/>
  <c r="V148" i="94"/>
  <c r="AB148" i="94"/>
  <c r="AB164" i="94"/>
  <c r="X170" i="94"/>
  <c r="V170" i="94"/>
  <c r="AB170" i="94"/>
  <c r="AB181" i="94"/>
  <c r="X181" i="94"/>
  <c r="V181" i="94"/>
  <c r="AB189" i="94"/>
  <c r="X189" i="94"/>
  <c r="AB190" i="94"/>
  <c r="X190" i="94"/>
  <c r="V190" i="94"/>
  <c r="X193" i="94"/>
  <c r="AB193" i="94"/>
  <c r="V193" i="94"/>
  <c r="Q220" i="94"/>
  <c r="I220" i="94"/>
  <c r="AB76" i="94"/>
  <c r="X76" i="94"/>
  <c r="V76" i="94"/>
  <c r="X33" i="94"/>
  <c r="V33" i="94"/>
  <c r="AB109" i="94"/>
  <c r="X109" i="94"/>
  <c r="V109" i="94"/>
  <c r="AB147" i="94"/>
  <c r="X147" i="94"/>
  <c r="V147" i="94"/>
  <c r="AB22" i="94"/>
  <c r="X84" i="94"/>
  <c r="V84" i="94"/>
  <c r="X56" i="94"/>
  <c r="Q64" i="94"/>
  <c r="I73" i="94"/>
  <c r="Q73" i="94"/>
  <c r="Q91" i="94"/>
  <c r="I91" i="94"/>
  <c r="X95" i="94"/>
  <c r="V95" i="94"/>
  <c r="V97" i="94"/>
  <c r="AB97" i="94"/>
  <c r="X97" i="94"/>
  <c r="AB129" i="94"/>
  <c r="V129" i="94"/>
  <c r="X146" i="94"/>
  <c r="AB146" i="94"/>
  <c r="V146" i="94"/>
  <c r="AB157" i="94"/>
  <c r="X157" i="94"/>
  <c r="V157" i="94"/>
  <c r="X168" i="94"/>
  <c r="V168" i="94"/>
  <c r="AB168" i="94"/>
  <c r="AB179" i="94"/>
  <c r="X179" i="94"/>
  <c r="V179" i="94"/>
  <c r="X201" i="94"/>
  <c r="V201" i="94"/>
  <c r="AB201" i="94"/>
  <c r="X137" i="94"/>
  <c r="AB137" i="94"/>
  <c r="V137" i="94"/>
  <c r="V197" i="94"/>
  <c r="AB197" i="94"/>
  <c r="X197" i="94"/>
  <c r="X28" i="94"/>
  <c r="V28" i="94"/>
  <c r="X87" i="94"/>
  <c r="V87" i="94"/>
  <c r="AB87" i="94"/>
  <c r="AB111" i="94"/>
  <c r="X111" i="94"/>
  <c r="V225" i="94"/>
  <c r="AB225" i="94"/>
  <c r="X225" i="94"/>
  <c r="Q43" i="94"/>
  <c r="X57" i="94"/>
  <c r="V57" i="94"/>
  <c r="AB175" i="94"/>
  <c r="V175" i="94"/>
  <c r="AB28" i="94"/>
  <c r="AB33" i="94"/>
  <c r="Q46" i="94"/>
  <c r="Q21" i="94"/>
  <c r="V40" i="94"/>
  <c r="AB57" i="94"/>
  <c r="Q67" i="94"/>
  <c r="AB80" i="94"/>
  <c r="X80" i="94"/>
  <c r="V80" i="94"/>
  <c r="AB84" i="94"/>
  <c r="AB100" i="94"/>
  <c r="X100" i="94"/>
  <c r="V100" i="94"/>
  <c r="AB118" i="94"/>
  <c r="X118" i="94"/>
  <c r="V118" i="94"/>
  <c r="V120" i="94"/>
  <c r="AB121" i="94"/>
  <c r="X121" i="94"/>
  <c r="X175" i="94"/>
  <c r="Q187" i="94"/>
  <c r="X47" i="94"/>
  <c r="V47" i="94"/>
  <c r="AB67" i="94"/>
  <c r="X67" i="94"/>
  <c r="X116" i="94"/>
  <c r="AB116" i="94"/>
  <c r="V140" i="94"/>
  <c r="AB140" i="94"/>
  <c r="AB141" i="94"/>
  <c r="X141" i="94"/>
  <c r="AB149" i="94"/>
  <c r="V149" i="94"/>
  <c r="X149" i="94"/>
  <c r="X30" i="94"/>
  <c r="V30" i="94"/>
  <c r="AB49" i="94"/>
  <c r="V49" i="94"/>
  <c r="X49" i="94"/>
  <c r="AB65" i="94"/>
  <c r="AB89" i="94"/>
  <c r="X89" i="94"/>
  <c r="V89" i="94"/>
  <c r="X98" i="94"/>
  <c r="V98" i="94"/>
  <c r="V106" i="94"/>
  <c r="AB106" i="94"/>
  <c r="X106" i="94"/>
  <c r="X134" i="94"/>
  <c r="V134" i="94"/>
  <c r="V212" i="94"/>
  <c r="AB212" i="94"/>
  <c r="X212" i="94"/>
  <c r="S15" i="94"/>
  <c r="V56" i="94"/>
  <c r="AB86" i="94"/>
  <c r="X86" i="94"/>
  <c r="V101" i="94"/>
  <c r="X101" i="94"/>
  <c r="V111" i="94"/>
  <c r="X132" i="94"/>
  <c r="V132" i="94"/>
  <c r="AB132" i="94"/>
  <c r="X152" i="94"/>
  <c r="AB152" i="94"/>
  <c r="Q19" i="94"/>
  <c r="X40" i="94"/>
  <c r="AB43" i="94"/>
  <c r="X43" i="94"/>
  <c r="Q68" i="94"/>
  <c r="X73" i="94"/>
  <c r="V73" i="94"/>
  <c r="AB91" i="94"/>
  <c r="X91" i="94"/>
  <c r="V91" i="94"/>
  <c r="AB94" i="94"/>
  <c r="V94" i="94"/>
  <c r="X94" i="94"/>
  <c r="AB95" i="94"/>
  <c r="V113" i="94"/>
  <c r="AB113" i="94"/>
  <c r="X120" i="94"/>
  <c r="X129" i="94"/>
  <c r="AB144" i="94"/>
  <c r="V144" i="94"/>
  <c r="AB145" i="94"/>
  <c r="X145" i="94"/>
  <c r="V145" i="94"/>
  <c r="X150" i="94"/>
  <c r="V150" i="94"/>
  <c r="AB150" i="94"/>
  <c r="X162" i="94"/>
  <c r="V162" i="94"/>
  <c r="AB162" i="94"/>
  <c r="AB167" i="94"/>
  <c r="V167" i="94"/>
  <c r="X167" i="94"/>
  <c r="X191" i="94"/>
  <c r="V191" i="94"/>
  <c r="AB191" i="94"/>
  <c r="P13" i="94"/>
  <c r="V161" i="94"/>
  <c r="X161" i="94"/>
  <c r="X187" i="94"/>
  <c r="V187" i="94"/>
  <c r="X180" i="94"/>
  <c r="V180" i="94"/>
  <c r="Q190" i="94"/>
  <c r="I190" i="94"/>
  <c r="Q191" i="94"/>
  <c r="Q202" i="94"/>
  <c r="Q215" i="94"/>
  <c r="Q127" i="94"/>
  <c r="Q174" i="94"/>
  <c r="V184" i="94"/>
  <c r="AB184" i="94"/>
  <c r="Q99" i="94"/>
  <c r="I26" i="94"/>
  <c r="I31" i="94"/>
  <c r="I45" i="94"/>
  <c r="I54" i="94"/>
  <c r="I60" i="94"/>
  <c r="I61" i="94"/>
  <c r="I66" i="94"/>
  <c r="Q71" i="94"/>
  <c r="Q74" i="94"/>
  <c r="V77" i="94"/>
  <c r="Q96" i="94"/>
  <c r="AB126" i="94"/>
  <c r="X126" i="94"/>
  <c r="X131" i="94"/>
  <c r="Q152" i="94"/>
  <c r="AB173" i="94"/>
  <c r="X173" i="94"/>
  <c r="X184" i="94"/>
  <c r="AB187" i="94"/>
  <c r="X209" i="94"/>
  <c r="AB209" i="94"/>
  <c r="Q88" i="94"/>
  <c r="X169" i="94"/>
  <c r="V169" i="94"/>
  <c r="V192" i="94"/>
  <c r="AB192" i="94"/>
  <c r="Q111" i="94"/>
  <c r="I111" i="94"/>
  <c r="V131" i="94"/>
  <c r="Q79" i="94"/>
  <c r="V126" i="94"/>
  <c r="Q129" i="94"/>
  <c r="Q157" i="94"/>
  <c r="I157" i="94"/>
  <c r="AB161" i="94"/>
  <c r="Q165" i="94"/>
  <c r="V173" i="94"/>
  <c r="AB180" i="94"/>
  <c r="X203" i="94"/>
  <c r="V203" i="94"/>
  <c r="X205" i="94"/>
  <c r="V205" i="94"/>
  <c r="AB205" i="94"/>
  <c r="V209" i="94"/>
  <c r="AB218" i="94"/>
  <c r="V218" i="94"/>
  <c r="Q77" i="94"/>
  <c r="Q105" i="94"/>
  <c r="Q126" i="94"/>
  <c r="I126" i="94"/>
  <c r="V154" i="94"/>
  <c r="AB154" i="94"/>
  <c r="X154" i="94"/>
  <c r="X206" i="94"/>
  <c r="V206" i="94"/>
  <c r="Q82" i="94"/>
  <c r="I82" i="94"/>
  <c r="Q85" i="94"/>
  <c r="Q137" i="94"/>
  <c r="V159" i="94"/>
  <c r="AB159" i="94"/>
  <c r="Q89" i="94"/>
  <c r="X114" i="94"/>
  <c r="V114" i="94"/>
  <c r="X119" i="94"/>
  <c r="V119" i="94"/>
  <c r="AB124" i="94"/>
  <c r="X124" i="94"/>
  <c r="V125" i="94"/>
  <c r="X125" i="94"/>
  <c r="Q130" i="94"/>
  <c r="X138" i="94"/>
  <c r="V138" i="94"/>
  <c r="AB143" i="94"/>
  <c r="V143" i="94"/>
  <c r="V176" i="94"/>
  <c r="AB176" i="94"/>
  <c r="V177" i="94"/>
  <c r="X177" i="94"/>
  <c r="X195" i="94"/>
  <c r="V195" i="94"/>
  <c r="X213" i="94"/>
  <c r="AB213" i="94"/>
  <c r="V213" i="94"/>
  <c r="X218" i="94"/>
  <c r="Q120" i="94"/>
  <c r="Q139" i="94"/>
  <c r="Q183" i="94"/>
  <c r="X215" i="94"/>
  <c r="V215" i="94"/>
  <c r="I116" i="94"/>
  <c r="Q171" i="94"/>
  <c r="V202" i="94"/>
  <c r="AB216" i="94"/>
  <c r="AB219" i="94"/>
  <c r="Q223" i="94"/>
  <c r="Q135" i="94"/>
  <c r="Q141" i="94"/>
  <c r="I141" i="94"/>
  <c r="Q147" i="94"/>
  <c r="I147" i="94"/>
  <c r="Q198" i="94"/>
  <c r="AB215" i="94"/>
  <c r="V219" i="94"/>
  <c r="V221" i="94"/>
  <c r="Q163" i="94"/>
  <c r="Q167" i="94"/>
  <c r="Q224" i="94"/>
  <c r="Q143" i="94"/>
  <c r="Q173" i="94"/>
  <c r="Q200" i="94"/>
  <c r="X210" i="94"/>
  <c r="X211" i="94"/>
  <c r="Q225" i="94"/>
  <c r="Q219" i="94"/>
  <c r="Q221" i="94"/>
  <c r="Q189" i="94"/>
  <c r="Q218" i="94"/>
  <c r="E7" i="87"/>
  <c r="J7" i="87"/>
  <c r="G7" i="87"/>
  <c r="Q193" i="84"/>
  <c r="Q41" i="84"/>
  <c r="Q92" i="84"/>
  <c r="Q100" i="84"/>
  <c r="Q105" i="84"/>
  <c r="Q158" i="84"/>
  <c r="Q24" i="84"/>
  <c r="Q166" i="84"/>
  <c r="Q26" i="84"/>
  <c r="Q200" i="84"/>
  <c r="Q30" i="84"/>
  <c r="Q157" i="84"/>
  <c r="Q168" i="84"/>
  <c r="Q156" i="84"/>
  <c r="Q202" i="84"/>
  <c r="Q145" i="84"/>
  <c r="Q15" i="84"/>
  <c r="Q188" i="84"/>
  <c r="Q93" i="84"/>
  <c r="Q125" i="84"/>
  <c r="Q225" i="84"/>
  <c r="Q229" i="84"/>
  <c r="Q141" i="84"/>
  <c r="Q206" i="84"/>
  <c r="Q129" i="84"/>
  <c r="X13" i="84"/>
  <c r="Q78" i="84"/>
  <c r="Q118" i="84"/>
  <c r="Q160" i="84"/>
  <c r="S70" i="97"/>
  <c r="G11" i="97"/>
  <c r="R11" i="97" s="1"/>
  <c r="D13" i="97"/>
  <c r="F13" i="94"/>
  <c r="K10" i="58" s="1"/>
  <c r="L10" i="58" s="1"/>
  <c r="D13" i="94"/>
  <c r="T68" i="84"/>
  <c r="S68" i="84" s="1"/>
  <c r="Q34" i="84"/>
  <c r="W68" i="84"/>
  <c r="V68" i="84" s="1"/>
  <c r="Q164" i="84"/>
  <c r="Q186" i="84"/>
  <c r="Q189" i="84"/>
  <c r="G191" i="84"/>
  <c r="R191" i="84" s="1"/>
  <c r="T191" i="84" s="1"/>
  <c r="S191" i="84" s="1"/>
  <c r="Q232" i="84"/>
  <c r="Q45" i="84"/>
  <c r="Q63" i="84"/>
  <c r="Q71" i="84"/>
  <c r="Q88" i="84"/>
  <c r="Q112" i="84"/>
  <c r="Q121" i="84"/>
  <c r="Q58" i="84"/>
  <c r="Q79" i="84"/>
  <c r="Q81" i="84"/>
  <c r="Q96" i="84"/>
  <c r="Q122" i="84"/>
  <c r="Q176" i="84"/>
  <c r="Q209" i="84"/>
  <c r="Q44" i="84"/>
  <c r="Q89" i="84"/>
  <c r="Q134" i="84"/>
  <c r="Q144" i="84"/>
  <c r="Q183" i="84"/>
  <c r="Q213" i="84"/>
  <c r="Q128" i="84"/>
  <c r="Q52" i="84"/>
  <c r="Q54" i="84"/>
  <c r="Q99" i="84"/>
  <c r="Q108" i="84"/>
  <c r="Q115" i="84"/>
  <c r="Q130" i="84"/>
  <c r="Q20" i="84"/>
  <c r="Q57" i="84"/>
  <c r="Q61" i="84"/>
  <c r="Q83" i="84"/>
  <c r="Q120" i="84"/>
  <c r="Q142" i="84"/>
  <c r="Q154" i="84"/>
  <c r="Q14" i="82"/>
  <c r="Q36" i="82"/>
  <c r="Q64" i="82"/>
  <c r="Q175" i="82"/>
  <c r="Q241" i="82"/>
  <c r="Q121" i="82"/>
  <c r="Q128" i="82"/>
  <c r="Q165" i="82"/>
  <c r="Q167" i="82"/>
  <c r="I189" i="82"/>
  <c r="Q199" i="82"/>
  <c r="Q74" i="82"/>
  <c r="Q99" i="82"/>
  <c r="Q110" i="82"/>
  <c r="Q141" i="82"/>
  <c r="Q160" i="82"/>
  <c r="Q185" i="82"/>
  <c r="Q192" i="82"/>
  <c r="Q197" i="82"/>
  <c r="Q209" i="82"/>
  <c r="Q227" i="82"/>
  <c r="Q122" i="82"/>
  <c r="Q168" i="82"/>
  <c r="Q195" i="82"/>
  <c r="Q44" i="82"/>
  <c r="Q113" i="82"/>
  <c r="Q144" i="82"/>
  <c r="Q212" i="82"/>
  <c r="I247" i="82"/>
  <c r="Q253" i="82"/>
  <c r="Q70" i="82"/>
  <c r="Q22" i="82"/>
  <c r="Q26" i="82"/>
  <c r="Q53" i="82"/>
  <c r="Q75" i="82"/>
  <c r="Q91" i="82"/>
  <c r="Q96" i="82"/>
  <c r="Q100" i="82"/>
  <c r="Q125" i="82"/>
  <c r="Q164" i="82"/>
  <c r="Q217" i="82"/>
  <c r="Q228" i="82"/>
  <c r="Q267" i="82"/>
  <c r="Q82" i="82"/>
  <c r="I82" i="82"/>
  <c r="I176" i="82"/>
  <c r="Q176" i="82"/>
  <c r="Q198" i="82"/>
  <c r="I198" i="82"/>
  <c r="I217" i="82"/>
  <c r="Q187" i="82"/>
  <c r="I206" i="82"/>
  <c r="Q27" i="82"/>
  <c r="Q78" i="82"/>
  <c r="Q89" i="82"/>
  <c r="Q25" i="82"/>
  <c r="Q15" i="82"/>
  <c r="Q30" i="82"/>
  <c r="Q37" i="82"/>
  <c r="Q62" i="82"/>
  <c r="Q73" i="82"/>
  <c r="D11" i="82"/>
  <c r="D13" i="82" s="1"/>
  <c r="Q115" i="82"/>
  <c r="Q123" i="82"/>
  <c r="Q134" i="82"/>
  <c r="I153" i="82"/>
  <c r="Q170" i="82"/>
  <c r="I222" i="82"/>
  <c r="I263" i="82"/>
  <c r="Q24" i="82"/>
  <c r="Q69" i="82"/>
  <c r="Q66" i="82"/>
  <c r="F11" i="82"/>
  <c r="R23" i="82"/>
  <c r="T23" i="82" s="1"/>
  <c r="S23" i="82" s="1"/>
  <c r="U23" i="82" s="1"/>
  <c r="W23" i="82" s="1"/>
  <c r="V23" i="82" s="1"/>
  <c r="I191" i="82"/>
  <c r="F12" i="82"/>
  <c r="G12" i="82" s="1"/>
  <c r="Q32" i="82"/>
  <c r="Q52" i="82"/>
  <c r="Q58" i="82"/>
  <c r="I73" i="82"/>
  <c r="G76" i="82"/>
  <c r="R76" i="82" s="1"/>
  <c r="T76" i="82" s="1"/>
  <c r="S76" i="82" s="1"/>
  <c r="U76" i="82" s="1"/>
  <c r="W76" i="82" s="1"/>
  <c r="V76" i="82" s="1"/>
  <c r="Q90" i="82"/>
  <c r="Q92" i="82"/>
  <c r="I101" i="82"/>
  <c r="Q143" i="82"/>
  <c r="Q150" i="82"/>
  <c r="Q179" i="82"/>
  <c r="Q188" i="82"/>
  <c r="I229" i="82"/>
  <c r="Q231" i="82"/>
  <c r="I231" i="82"/>
  <c r="Q59" i="82"/>
  <c r="R191" i="82"/>
  <c r="T191" i="82" s="1"/>
  <c r="S191" i="82" s="1"/>
  <c r="U191" i="82" s="1"/>
  <c r="W191" i="82" s="1"/>
  <c r="V191" i="82" s="1"/>
  <c r="Q80" i="82"/>
  <c r="Q87" i="82"/>
  <c r="Q106" i="82"/>
  <c r="Q166" i="82"/>
  <c r="Q226" i="82"/>
  <c r="I250" i="82"/>
  <c r="Q250" i="82"/>
  <c r="Q93" i="82"/>
  <c r="Q48" i="82"/>
  <c r="V93" i="82"/>
  <c r="Q126" i="82"/>
  <c r="W89" i="82"/>
  <c r="V89" i="82" s="1"/>
  <c r="R89" i="82"/>
  <c r="T89" i="82" s="1"/>
  <c r="S89" i="82" s="1"/>
  <c r="Q112" i="82"/>
  <c r="Q118" i="82"/>
  <c r="Q214" i="82"/>
  <c r="Q23" i="82"/>
  <c r="Q57" i="82"/>
  <c r="Q77" i="82"/>
  <c r="Q108" i="82"/>
  <c r="Q117" i="82"/>
  <c r="Q135" i="82"/>
  <c r="Q183" i="82"/>
  <c r="Q210" i="82"/>
  <c r="I219" i="82"/>
  <c r="Q238" i="82"/>
  <c r="I249" i="82"/>
  <c r="I255" i="82"/>
  <c r="I265" i="82"/>
  <c r="E13" i="82"/>
  <c r="M11" i="82"/>
  <c r="J29" i="58" s="1"/>
  <c r="Q47" i="82"/>
  <c r="Q51" i="82"/>
  <c r="Q56" i="82"/>
  <c r="Q61" i="82"/>
  <c r="Q68" i="82"/>
  <c r="Q72" i="82"/>
  <c r="Q86" i="82"/>
  <c r="Q119" i="82"/>
  <c r="Q131" i="82"/>
  <c r="Q137" i="82"/>
  <c r="Q172" i="82"/>
  <c r="Q202" i="82"/>
  <c r="Q216" i="82"/>
  <c r="Q233" i="82"/>
  <c r="Q208" i="82"/>
  <c r="I56" i="82"/>
  <c r="Q60" i="82"/>
  <c r="Q79" i="82"/>
  <c r="Q85" i="82"/>
  <c r="Q94" i="82"/>
  <c r="Q103" i="82"/>
  <c r="I137" i="82"/>
  <c r="Q154" i="82"/>
  <c r="Q156" i="82"/>
  <c r="Q200" i="82"/>
  <c r="I202" i="82"/>
  <c r="Q203" i="82"/>
  <c r="Q261" i="82"/>
  <c r="U15" i="82"/>
  <c r="I19" i="82"/>
  <c r="H11" i="82"/>
  <c r="Q40" i="82"/>
  <c r="I40" i="82"/>
  <c r="Q55" i="82"/>
  <c r="I107" i="82"/>
  <c r="Q107" i="82"/>
  <c r="Q19" i="82"/>
  <c r="Q240" i="82"/>
  <c r="I240" i="82"/>
  <c r="H12" i="82"/>
  <c r="I12" i="82" s="1"/>
  <c r="I65" i="82"/>
  <c r="Q65" i="82"/>
  <c r="Q21" i="82"/>
  <c r="Q39" i="82"/>
  <c r="Q84" i="82"/>
  <c r="Q105" i="82"/>
  <c r="I105" i="82"/>
  <c r="Q43" i="82"/>
  <c r="I43" i="82"/>
  <c r="Q149" i="82"/>
  <c r="Q201" i="82"/>
  <c r="Q224" i="82"/>
  <c r="I224" i="82"/>
  <c r="Q245" i="82"/>
  <c r="I245" i="82"/>
  <c r="I22" i="82"/>
  <c r="Q38" i="82"/>
  <c r="I104" i="82"/>
  <c r="I127" i="82"/>
  <c r="Q136" i="82"/>
  <c r="I173" i="82"/>
  <c r="Q42" i="82"/>
  <c r="Q54" i="82"/>
  <c r="Q63" i="82"/>
  <c r="Q83" i="82"/>
  <c r="R93" i="82"/>
  <c r="T93" i="82" s="1"/>
  <c r="S93" i="82" s="1"/>
  <c r="I102" i="82"/>
  <c r="Q129" i="82"/>
  <c r="Q161" i="82"/>
  <c r="I184" i="82"/>
  <c r="Q184" i="82"/>
  <c r="Q220" i="82"/>
  <c r="I220" i="82"/>
  <c r="Q257" i="82"/>
  <c r="I257" i="82"/>
  <c r="I15" i="82"/>
  <c r="I60" i="82"/>
  <c r="Q81" i="82"/>
  <c r="Q88" i="82"/>
  <c r="Q120" i="82"/>
  <c r="Q194" i="82"/>
  <c r="M12" i="82"/>
  <c r="Q232" i="82"/>
  <c r="I232" i="82"/>
  <c r="I76" i="82"/>
  <c r="I79" i="82"/>
  <c r="I118" i="82"/>
  <c r="I139" i="82"/>
  <c r="Q230" i="82"/>
  <c r="I29" i="82"/>
  <c r="Q116" i="82"/>
  <c r="Q132" i="82"/>
  <c r="Q145" i="82"/>
  <c r="Q196" i="82"/>
  <c r="Q205" i="82"/>
  <c r="I215" i="82"/>
  <c r="Q215" i="82"/>
  <c r="Q213" i="82"/>
  <c r="I213" i="82"/>
  <c r="Q234" i="82"/>
  <c r="I234" i="82"/>
  <c r="Q251" i="82"/>
  <c r="Q204" i="82"/>
  <c r="Q235" i="82"/>
  <c r="I235" i="82"/>
  <c r="Q140" i="82"/>
  <c r="I256" i="82"/>
  <c r="Q259" i="82"/>
  <c r="I259" i="82"/>
  <c r="Q239" i="82"/>
  <c r="Q177" i="82"/>
  <c r="Q190" i="82"/>
  <c r="I210" i="82"/>
  <c r="Q254" i="82"/>
  <c r="Q236" i="82"/>
  <c r="G13" i="83"/>
  <c r="R13" i="83" s="1"/>
  <c r="F7" i="87"/>
  <c r="L8" i="87"/>
  <c r="L10" i="87"/>
  <c r="M10" i="87" s="1"/>
  <c r="U10" i="87"/>
  <c r="U18" i="87"/>
  <c r="M64" i="87"/>
  <c r="V8" i="87"/>
  <c r="V11" i="87"/>
  <c r="E23" i="58"/>
  <c r="F23" i="58" s="1"/>
  <c r="Q115" i="86"/>
  <c r="Q17" i="86"/>
  <c r="Q52" i="86"/>
  <c r="Q73" i="86"/>
  <c r="Q106" i="86"/>
  <c r="Q90" i="86"/>
  <c r="Q105" i="86"/>
  <c r="Q46" i="86"/>
  <c r="Q66" i="86"/>
  <c r="Q84" i="86"/>
  <c r="Q48" i="86"/>
  <c r="Q132" i="86"/>
  <c r="Q49" i="86"/>
  <c r="Q72" i="86"/>
  <c r="Q80" i="86"/>
  <c r="Q36" i="86"/>
  <c r="Q91" i="86"/>
  <c r="Q77" i="86"/>
  <c r="Q43" i="86"/>
  <c r="Q18" i="86"/>
  <c r="Q21" i="86"/>
  <c r="Q94" i="86"/>
  <c r="Q109" i="86"/>
  <c r="Q32" i="86"/>
  <c r="Q69" i="86"/>
  <c r="Q86" i="86"/>
  <c r="Q68" i="86"/>
  <c r="Q26" i="86"/>
  <c r="Q85" i="86"/>
  <c r="D9" i="86"/>
  <c r="D11" i="86" s="1"/>
  <c r="Q135" i="86"/>
  <c r="Q35" i="86"/>
  <c r="Q40" i="86"/>
  <c r="Q47" i="86"/>
  <c r="Q99" i="86"/>
  <c r="Q114" i="86"/>
  <c r="G113" i="86"/>
  <c r="R113" i="86" s="1"/>
  <c r="T113" i="86" s="1"/>
  <c r="S113" i="86" s="1"/>
  <c r="U113" i="86" s="1"/>
  <c r="W113" i="86" s="1"/>
  <c r="V113" i="86" s="1"/>
  <c r="Q29" i="86"/>
  <c r="Q121" i="86"/>
  <c r="Q95" i="86"/>
  <c r="I46" i="86"/>
  <c r="Q58" i="86"/>
  <c r="Q62" i="86"/>
  <c r="Q70" i="86"/>
  <c r="Q81" i="86"/>
  <c r="Q76" i="86"/>
  <c r="Q127" i="86"/>
  <c r="Q23" i="86"/>
  <c r="Q30" i="86"/>
  <c r="Q104" i="86"/>
  <c r="Q112" i="86"/>
  <c r="Q129" i="86"/>
  <c r="Q131" i="86"/>
  <c r="Q44" i="86"/>
  <c r="Q108" i="86"/>
  <c r="Q39" i="86"/>
  <c r="Q50" i="86"/>
  <c r="Q102" i="86"/>
  <c r="Q51" i="86"/>
  <c r="I66" i="86"/>
  <c r="Q96" i="86"/>
  <c r="Q98" i="86"/>
  <c r="Q126" i="86"/>
  <c r="M10" i="86"/>
  <c r="Q20" i="86"/>
  <c r="I84" i="86"/>
  <c r="M9" i="86"/>
  <c r="H32" i="58" s="1"/>
  <c r="J32" i="58" s="1"/>
  <c r="Q122" i="86"/>
  <c r="Q63" i="86"/>
  <c r="Q82" i="86"/>
  <c r="Q87" i="86"/>
  <c r="Q89" i="86"/>
  <c r="Q103" i="86"/>
  <c r="Q28" i="86"/>
  <c r="I49" i="86"/>
  <c r="Q12" i="86"/>
  <c r="Q54" i="86"/>
  <c r="I54" i="86"/>
  <c r="Q61" i="86"/>
  <c r="Q15" i="86"/>
  <c r="Q25" i="86"/>
  <c r="Q13" i="86"/>
  <c r="S15" i="86"/>
  <c r="U15" i="86" s="1"/>
  <c r="W15" i="86" s="1"/>
  <c r="V15" i="86" s="1"/>
  <c r="Q22" i="86"/>
  <c r="X11" i="86"/>
  <c r="Q57" i="86"/>
  <c r="Q60" i="86"/>
  <c r="I60" i="86"/>
  <c r="Q113" i="86"/>
  <c r="I113" i="86"/>
  <c r="H10" i="86"/>
  <c r="I10" i="86" s="1"/>
  <c r="H9" i="86"/>
  <c r="Q14" i="86"/>
  <c r="Q33" i="86"/>
  <c r="Q128" i="86"/>
  <c r="Q93" i="86"/>
  <c r="G17" i="86"/>
  <c r="R17" i="86" s="1"/>
  <c r="T17" i="86" s="1"/>
  <c r="S17" i="86" s="1"/>
  <c r="U17" i="86" s="1"/>
  <c r="W17" i="86" s="1"/>
  <c r="V17" i="86" s="1"/>
  <c r="Q24" i="86"/>
  <c r="F9" i="86"/>
  <c r="Q41" i="86"/>
  <c r="I43" i="86"/>
  <c r="Q53" i="86"/>
  <c r="Q59" i="86"/>
  <c r="Q78" i="86"/>
  <c r="Q92" i="86"/>
  <c r="Q100" i="86"/>
  <c r="Q130" i="86"/>
  <c r="Q101" i="86"/>
  <c r="Q27" i="86"/>
  <c r="Q71" i="86"/>
  <c r="Q38" i="86"/>
  <c r="I51" i="86"/>
  <c r="Q134" i="86"/>
  <c r="Q45" i="86"/>
  <c r="I89" i="86"/>
  <c r="T136" i="86"/>
  <c r="S136" i="86" s="1"/>
  <c r="Q37" i="86"/>
  <c r="Q42" i="86"/>
  <c r="Q75" i="86"/>
  <c r="Q88" i="86"/>
  <c r="Q111" i="86"/>
  <c r="Q117" i="86"/>
  <c r="Q74" i="86"/>
  <c r="Q110" i="86"/>
  <c r="Q116" i="86"/>
  <c r="Q124" i="86"/>
  <c r="Q133" i="86"/>
  <c r="Q97" i="86"/>
  <c r="I106" i="86"/>
  <c r="Q123" i="86"/>
  <c r="P104" i="81"/>
  <c r="AB80" i="81"/>
  <c r="AA80" i="81" s="1"/>
  <c r="D11" i="81"/>
  <c r="P58" i="81"/>
  <c r="P66" i="81"/>
  <c r="AB79" i="81"/>
  <c r="AA79" i="81" s="1"/>
  <c r="P35" i="81"/>
  <c r="P72" i="81"/>
  <c r="V101" i="81"/>
  <c r="U101" i="81" s="1"/>
  <c r="P85" i="81"/>
  <c r="G33" i="81"/>
  <c r="AB63" i="81"/>
  <c r="AA63" i="81" s="1"/>
  <c r="AC17" i="81"/>
  <c r="Q17" i="81"/>
  <c r="S17" i="81" s="1"/>
  <c r="R17" i="81" s="1"/>
  <c r="T17" i="81" s="1"/>
  <c r="V17" i="81" s="1"/>
  <c r="U17" i="81" s="1"/>
  <c r="V91" i="81"/>
  <c r="U91" i="81" s="1"/>
  <c r="T84" i="81"/>
  <c r="AB84" i="81" s="1"/>
  <c r="AA84" i="81" s="1"/>
  <c r="P25" i="81"/>
  <c r="P34" i="81"/>
  <c r="G43" i="81"/>
  <c r="P46" i="81"/>
  <c r="P50" i="81"/>
  <c r="P70" i="81"/>
  <c r="P110" i="81"/>
  <c r="P27" i="81"/>
  <c r="P83" i="81"/>
  <c r="F11" i="81"/>
  <c r="G11" i="81" s="1"/>
  <c r="AB24" i="81"/>
  <c r="AA24" i="81" s="1"/>
  <c r="P36" i="81"/>
  <c r="P56" i="81"/>
  <c r="P79" i="81"/>
  <c r="AC103" i="81"/>
  <c r="P60" i="81"/>
  <c r="P91" i="81"/>
  <c r="P80" i="81"/>
  <c r="AB99" i="81"/>
  <c r="AA99" i="81" s="1"/>
  <c r="P101" i="81"/>
  <c r="P89" i="81"/>
  <c r="P57" i="81"/>
  <c r="P81" i="81"/>
  <c r="AB91" i="81"/>
  <c r="AA91" i="81" s="1"/>
  <c r="P93" i="81"/>
  <c r="P30" i="81"/>
  <c r="P43" i="81"/>
  <c r="P38" i="81"/>
  <c r="P44" i="81"/>
  <c r="P64" i="81"/>
  <c r="P71" i="81"/>
  <c r="P74" i="81"/>
  <c r="AE24" i="96"/>
  <c r="X24" i="96"/>
  <c r="AE20" i="96"/>
  <c r="X20" i="96"/>
  <c r="AE34" i="96"/>
  <c r="X34" i="96"/>
  <c r="AE42" i="96"/>
  <c r="X42" i="96"/>
  <c r="X33" i="96"/>
  <c r="AE33" i="96"/>
  <c r="AE48" i="96"/>
  <c r="X48" i="96"/>
  <c r="AE79" i="96"/>
  <c r="X79" i="96"/>
  <c r="X75" i="96"/>
  <c r="AE75" i="96"/>
  <c r="AE55" i="96"/>
  <c r="X55" i="96"/>
  <c r="X88" i="96"/>
  <c r="AE88" i="96"/>
  <c r="AE31" i="96"/>
  <c r="X31" i="96"/>
  <c r="AE109" i="96"/>
  <c r="X109" i="96"/>
  <c r="X22" i="96"/>
  <c r="AE22" i="96"/>
  <c r="X54" i="96"/>
  <c r="AE54" i="96"/>
  <c r="AE94" i="96"/>
  <c r="X94" i="96"/>
  <c r="AE17" i="96"/>
  <c r="X17" i="96"/>
  <c r="AE29" i="96"/>
  <c r="X29" i="96"/>
  <c r="AE38" i="96"/>
  <c r="X38" i="96"/>
  <c r="AE49" i="96"/>
  <c r="X49" i="96"/>
  <c r="AE63" i="96"/>
  <c r="X63" i="96"/>
  <c r="W14" i="96"/>
  <c r="X50" i="96"/>
  <c r="AE50" i="96"/>
  <c r="X16" i="96"/>
  <c r="AE16" i="96"/>
  <c r="AE27" i="96"/>
  <c r="X27" i="96"/>
  <c r="X81" i="96"/>
  <c r="AE81" i="96"/>
  <c r="AE52" i="96"/>
  <c r="X52" i="96"/>
  <c r="X26" i="96"/>
  <c r="AE26" i="96"/>
  <c r="AE40" i="96"/>
  <c r="X40" i="96"/>
  <c r="AE70" i="96"/>
  <c r="X70" i="96"/>
  <c r="AE89" i="96"/>
  <c r="X89" i="96"/>
  <c r="X102" i="96"/>
  <c r="AE102" i="96"/>
  <c r="X47" i="96"/>
  <c r="AE56" i="96"/>
  <c r="X56" i="96"/>
  <c r="X65" i="96"/>
  <c r="AE65" i="96"/>
  <c r="AE66" i="96"/>
  <c r="X66" i="96"/>
  <c r="X68" i="96"/>
  <c r="AE68" i="96"/>
  <c r="AE72" i="96"/>
  <c r="X72" i="96"/>
  <c r="AE82" i="96"/>
  <c r="X82" i="96"/>
  <c r="W23" i="96"/>
  <c r="AE59" i="96"/>
  <c r="X59" i="96"/>
  <c r="AE39" i="96"/>
  <c r="X39" i="96"/>
  <c r="X41" i="96"/>
  <c r="I80" i="96"/>
  <c r="I32" i="96"/>
  <c r="S69" i="96"/>
  <c r="X84" i="96"/>
  <c r="AE91" i="96"/>
  <c r="V12" i="96"/>
  <c r="V13" i="96" s="1"/>
  <c r="S21" i="96"/>
  <c r="S25" i="96"/>
  <c r="S44" i="96"/>
  <c r="I53" i="96"/>
  <c r="X77" i="96"/>
  <c r="X91" i="96"/>
  <c r="X64" i="96"/>
  <c r="AE67" i="96"/>
  <c r="X71" i="96"/>
  <c r="AE71" i="96"/>
  <c r="AE98" i="96"/>
  <c r="X98" i="96"/>
  <c r="X15" i="96"/>
  <c r="X32" i="96"/>
  <c r="AF37" i="96"/>
  <c r="T37" i="96"/>
  <c r="V37" i="96" s="1"/>
  <c r="U37" i="96" s="1"/>
  <c r="W37" i="96" s="1"/>
  <c r="G44" i="96"/>
  <c r="I12" i="96"/>
  <c r="S18" i="96"/>
  <c r="S35" i="96"/>
  <c r="X53" i="96"/>
  <c r="S92" i="96"/>
  <c r="H11" i="96"/>
  <c r="I14" i="96"/>
  <c r="S37" i="96"/>
  <c r="AE95" i="96"/>
  <c r="X95" i="96"/>
  <c r="I15" i="96"/>
  <c r="AE32" i="96"/>
  <c r="X35" i="96"/>
  <c r="AG13" i="96"/>
  <c r="AE21" i="96"/>
  <c r="AE25" i="96"/>
  <c r="AE28" i="96"/>
  <c r="AE45" i="96"/>
  <c r="S46" i="96"/>
  <c r="AE47" i="96"/>
  <c r="X57" i="96"/>
  <c r="X61" i="96"/>
  <c r="S72" i="96"/>
  <c r="S74" i="96"/>
  <c r="I74" i="96"/>
  <c r="AE74" i="96"/>
  <c r="AE78" i="96"/>
  <c r="X78" i="96"/>
  <c r="AE83" i="96"/>
  <c r="X83" i="96"/>
  <c r="X85" i="96"/>
  <c r="AE85" i="96"/>
  <c r="AE86" i="96"/>
  <c r="X86" i="96"/>
  <c r="X87" i="96"/>
  <c r="X101" i="96"/>
  <c r="AE101" i="96"/>
  <c r="X67" i="96"/>
  <c r="X73" i="96"/>
  <c r="AE97" i="96"/>
  <c r="X97" i="96"/>
  <c r="AE64" i="96"/>
  <c r="X104" i="96"/>
  <c r="AE104" i="96"/>
  <c r="X108" i="96"/>
  <c r="S14" i="96"/>
  <c r="X18" i="96"/>
  <c r="S31" i="96"/>
  <c r="AE90" i="96"/>
  <c r="X90" i="96"/>
  <c r="X92" i="96"/>
  <c r="AE107" i="96"/>
  <c r="X107" i="96"/>
  <c r="N12" i="96"/>
  <c r="X21" i="96"/>
  <c r="X25" i="96"/>
  <c r="X46" i="96"/>
  <c r="S51" i="96"/>
  <c r="AE60" i="96"/>
  <c r="X60" i="96"/>
  <c r="S73" i="96"/>
  <c r="AE77" i="96"/>
  <c r="X99" i="96"/>
  <c r="S98" i="96"/>
  <c r="S39" i="96"/>
  <c r="S56" i="96"/>
  <c r="S83" i="96"/>
  <c r="S107" i="96"/>
  <c r="AE106" i="96"/>
  <c r="X106" i="96"/>
  <c r="F11" i="96"/>
  <c r="S62" i="96"/>
  <c r="S100" i="96"/>
  <c r="X105" i="96"/>
  <c r="X96" i="96"/>
  <c r="P13" i="96"/>
  <c r="G19" i="96"/>
  <c r="AE96" i="96"/>
  <c r="AE105" i="96"/>
  <c r="Q13" i="96"/>
  <c r="S43" i="96"/>
  <c r="S79" i="96"/>
  <c r="S90" i="96"/>
  <c r="AE110" i="96"/>
  <c r="AD110" i="96" s="1"/>
  <c r="S48" i="96"/>
  <c r="N30" i="58"/>
  <c r="K27" i="58"/>
  <c r="L27" i="58" s="1"/>
  <c r="N27" i="58"/>
  <c r="L18" i="58"/>
  <c r="L9" i="58"/>
  <c r="N28" i="58"/>
  <c r="F14" i="58"/>
  <c r="F11" i="58"/>
  <c r="M11" i="84"/>
  <c r="Q170" i="84"/>
  <c r="I170" i="84"/>
  <c r="Q43" i="84"/>
  <c r="Q117" i="84"/>
  <c r="Q214" i="84"/>
  <c r="Q33" i="84"/>
  <c r="Q162" i="84"/>
  <c r="Q196" i="84"/>
  <c r="H11" i="84"/>
  <c r="I11" i="84" s="1"/>
  <c r="R237" i="84"/>
  <c r="T237" i="84" s="1"/>
  <c r="S237" i="84" s="1"/>
  <c r="W237" i="84"/>
  <c r="V237" i="84" s="1"/>
  <c r="Q179" i="84"/>
  <c r="I179" i="84"/>
  <c r="R90" i="84"/>
  <c r="T90" i="84" s="1"/>
  <c r="F11" i="84"/>
  <c r="W90" i="84"/>
  <c r="V90" i="84" s="1"/>
  <c r="Q19" i="84"/>
  <c r="Q25" i="84"/>
  <c r="Q29" i="84"/>
  <c r="Q177" i="84"/>
  <c r="Q17" i="84"/>
  <c r="Q22" i="84"/>
  <c r="Q27" i="84"/>
  <c r="Q37" i="84"/>
  <c r="Q127" i="84"/>
  <c r="Q140" i="84"/>
  <c r="Q163" i="84"/>
  <c r="Q171" i="84"/>
  <c r="Q203" i="84"/>
  <c r="Q207" i="84"/>
  <c r="Q16" i="84"/>
  <c r="Q103" i="84"/>
  <c r="Q195" i="84"/>
  <c r="D13" i="84"/>
  <c r="Q23" i="84"/>
  <c r="Q49" i="84"/>
  <c r="Q51" i="84"/>
  <c r="Q55" i="84"/>
  <c r="Q75" i="84"/>
  <c r="Q76" i="84"/>
  <c r="Q82" i="84"/>
  <c r="Q86" i="84"/>
  <c r="Q87" i="84"/>
  <c r="Q101" i="84"/>
  <c r="Q126" i="84"/>
  <c r="Q167" i="84"/>
  <c r="Q169" i="84"/>
  <c r="Q218" i="84"/>
  <c r="Q221" i="84"/>
  <c r="I237" i="84"/>
  <c r="Q47" i="84"/>
  <c r="Q106" i="84"/>
  <c r="Q18" i="84"/>
  <c r="Q28" i="84"/>
  <c r="Q39" i="84"/>
  <c r="Q65" i="84"/>
  <c r="Q73" i="84"/>
  <c r="Q131" i="84"/>
  <c r="Q150" i="84"/>
  <c r="Q152" i="84"/>
  <c r="Q173" i="84"/>
  <c r="Q178" i="84"/>
  <c r="Q181" i="84"/>
  <c r="Q220" i="84"/>
  <c r="Q31" i="84"/>
  <c r="Q60" i="84"/>
  <c r="Q32" i="84"/>
  <c r="Q35" i="84"/>
  <c r="Q42" i="84"/>
  <c r="Q46" i="84"/>
  <c r="Q59" i="84"/>
  <c r="Q67" i="84"/>
  <c r="Q94" i="84"/>
  <c r="Q97" i="84"/>
  <c r="Q114" i="84"/>
  <c r="Q119" i="84"/>
  <c r="Q147" i="84"/>
  <c r="Q172" i="84"/>
  <c r="Q175" i="84"/>
  <c r="Q184" i="84"/>
  <c r="Q204" i="84"/>
  <c r="F31" i="58"/>
  <c r="Q165" i="84"/>
  <c r="I165" i="84"/>
  <c r="E13" i="84"/>
  <c r="Q14" i="84"/>
  <c r="I21" i="84"/>
  <c r="I26" i="84"/>
  <c r="I35" i="84"/>
  <c r="I41" i="84"/>
  <c r="I46" i="84"/>
  <c r="I53" i="84"/>
  <c r="I100" i="84"/>
  <c r="Q116" i="84"/>
  <c r="G12" i="84"/>
  <c r="M12" i="84"/>
  <c r="I16" i="84"/>
  <c r="Q90" i="84"/>
  <c r="Q138" i="84"/>
  <c r="H12" i="84"/>
  <c r="I12" i="84" s="1"/>
  <c r="I57" i="84"/>
  <c r="Q62" i="84"/>
  <c r="Q70" i="84"/>
  <c r="Q107" i="84"/>
  <c r="Q139" i="84"/>
  <c r="I139" i="84"/>
  <c r="I172" i="84"/>
  <c r="Q208" i="84"/>
  <c r="Q77" i="84"/>
  <c r="Q95" i="84"/>
  <c r="Q123" i="84"/>
  <c r="Q149" i="84"/>
  <c r="Q159" i="84"/>
  <c r="I159" i="84"/>
  <c r="I185" i="84"/>
  <c r="Q231" i="84"/>
  <c r="I147" i="84"/>
  <c r="I192" i="84"/>
  <c r="Q56" i="84"/>
  <c r="Q66" i="84"/>
  <c r="Q68" i="84"/>
  <c r="Q74" i="84"/>
  <c r="Q80" i="84"/>
  <c r="Q91" i="84"/>
  <c r="Q102" i="84"/>
  <c r="Q151" i="84"/>
  <c r="I151" i="84"/>
  <c r="Q219" i="84"/>
  <c r="Q153" i="84"/>
  <c r="I153" i="84"/>
  <c r="Q174" i="84"/>
  <c r="Q212" i="84"/>
  <c r="R231" i="84"/>
  <c r="T231" i="84" s="1"/>
  <c r="S231" i="84" s="1"/>
  <c r="R235" i="84"/>
  <c r="T235" i="84" s="1"/>
  <c r="S235" i="84" s="1"/>
  <c r="W235" i="84"/>
  <c r="V235" i="84" s="1"/>
  <c r="Q223" i="84"/>
  <c r="R234" i="84"/>
  <c r="T234" i="84" s="1"/>
  <c r="S234" i="84" s="1"/>
  <c r="W234" i="84"/>
  <c r="V234" i="84" s="1"/>
  <c r="Q205" i="84"/>
  <c r="Q210" i="84"/>
  <c r="Q132" i="84"/>
  <c r="I204" i="84"/>
  <c r="W231" i="84"/>
  <c r="V231" i="84" s="1"/>
  <c r="U52" i="86"/>
  <c r="G10" i="86"/>
  <c r="S91" i="84"/>
  <c r="M11" i="97"/>
  <c r="Q56" i="97"/>
  <c r="M12" i="97"/>
  <c r="AC70" i="95"/>
  <c r="W70" i="95"/>
  <c r="V70" i="95" s="1"/>
  <c r="Q87" i="95"/>
  <c r="Q99" i="95"/>
  <c r="Q128" i="95"/>
  <c r="Q32" i="95"/>
  <c r="Q33" i="95"/>
  <c r="AC64" i="95"/>
  <c r="Q79" i="95"/>
  <c r="Q98" i="95"/>
  <c r="Q106" i="95"/>
  <c r="Q132" i="95"/>
  <c r="Q56" i="95"/>
  <c r="Q120" i="95"/>
  <c r="Q82" i="95"/>
  <c r="L13" i="95"/>
  <c r="Q22" i="95"/>
  <c r="Q71" i="95"/>
  <c r="Q49" i="95"/>
  <c r="Q102" i="95"/>
  <c r="AC91" i="95"/>
  <c r="N13" i="95"/>
  <c r="Q16" i="95"/>
  <c r="Q39" i="95"/>
  <c r="Q75" i="95"/>
  <c r="Q81" i="95"/>
  <c r="Q84" i="95"/>
  <c r="Q126" i="95"/>
  <c r="P13" i="95"/>
  <c r="M11" i="95"/>
  <c r="N11" i="96"/>
  <c r="AB31" i="81"/>
  <c r="AA31" i="81" s="1"/>
  <c r="V31" i="81"/>
  <c r="U31" i="81" s="1"/>
  <c r="AB94" i="81"/>
  <c r="AA94" i="81" s="1"/>
  <c r="V94" i="81"/>
  <c r="U94" i="81" s="1"/>
  <c r="AB40" i="81"/>
  <c r="AA40" i="81" s="1"/>
  <c r="AB36" i="81"/>
  <c r="AA36" i="81" s="1"/>
  <c r="V36" i="81"/>
  <c r="U36" i="81" s="1"/>
  <c r="V14" i="81"/>
  <c r="U14" i="81" s="1"/>
  <c r="AB14" i="81"/>
  <c r="AA14" i="81" s="1"/>
  <c r="AB64" i="81"/>
  <c r="AA64" i="81" s="1"/>
  <c r="H11" i="81"/>
  <c r="P21" i="81"/>
  <c r="V63" i="81"/>
  <c r="U63" i="81" s="1"/>
  <c r="P102" i="81"/>
  <c r="P45" i="81"/>
  <c r="P49" i="81"/>
  <c r="I31" i="81"/>
  <c r="P59" i="81"/>
  <c r="P76" i="81"/>
  <c r="P86" i="81"/>
  <c r="P87" i="81"/>
  <c r="P94" i="81"/>
  <c r="P105" i="81"/>
  <c r="P17" i="81"/>
  <c r="P88" i="81"/>
  <c r="P19" i="81"/>
  <c r="P53" i="81"/>
  <c r="P99" i="81"/>
  <c r="V24" i="81"/>
  <c r="U24" i="81" s="1"/>
  <c r="H12" i="81"/>
  <c r="F24" i="58" s="1"/>
  <c r="P69" i="81"/>
  <c r="L12" i="81"/>
  <c r="P61" i="81"/>
  <c r="AB65" i="81"/>
  <c r="AA65" i="81" s="1"/>
  <c r="P108" i="81"/>
  <c r="AB87" i="81"/>
  <c r="AA87" i="81" s="1"/>
  <c r="E13" i="81"/>
  <c r="D26" i="58" s="1"/>
  <c r="D13" i="81"/>
  <c r="AB45" i="81"/>
  <c r="AA45" i="81" s="1"/>
  <c r="P52" i="81"/>
  <c r="AB57" i="81"/>
  <c r="AA57" i="81" s="1"/>
  <c r="P65" i="81"/>
  <c r="P98" i="81"/>
  <c r="AB29" i="81"/>
  <c r="AA29" i="81" s="1"/>
  <c r="V29" i="81"/>
  <c r="U29" i="81" s="1"/>
  <c r="AB25" i="81"/>
  <c r="AA25" i="81" s="1"/>
  <c r="V25" i="81"/>
  <c r="U25" i="81" s="1"/>
  <c r="V72" i="81"/>
  <c r="U72" i="81" s="1"/>
  <c r="AB72" i="81"/>
  <c r="AA72" i="81" s="1"/>
  <c r="V61" i="81"/>
  <c r="U61" i="81" s="1"/>
  <c r="AB61" i="81"/>
  <c r="AA61" i="81" s="1"/>
  <c r="V15" i="81"/>
  <c r="U15" i="81" s="1"/>
  <c r="AB15" i="81"/>
  <c r="AB20" i="81"/>
  <c r="AA20" i="81" s="1"/>
  <c r="V20" i="81"/>
  <c r="U20" i="81" s="1"/>
  <c r="V81" i="81"/>
  <c r="U81" i="81" s="1"/>
  <c r="AB81" i="81"/>
  <c r="AA81" i="81" s="1"/>
  <c r="V66" i="81"/>
  <c r="U66" i="81" s="1"/>
  <c r="AB66" i="81"/>
  <c r="AA66" i="81" s="1"/>
  <c r="AB106" i="81"/>
  <c r="AA106" i="81" s="1"/>
  <c r="V106" i="81"/>
  <c r="U106" i="81" s="1"/>
  <c r="V19" i="81"/>
  <c r="U19" i="81" s="1"/>
  <c r="AB19" i="81"/>
  <c r="AA19" i="81" s="1"/>
  <c r="V73" i="81"/>
  <c r="U73" i="81" s="1"/>
  <c r="AB73" i="81"/>
  <c r="AA73" i="81" s="1"/>
  <c r="AB76" i="81"/>
  <c r="AA76" i="81" s="1"/>
  <c r="V76" i="81"/>
  <c r="U76" i="81" s="1"/>
  <c r="V37" i="81"/>
  <c r="U37" i="81" s="1"/>
  <c r="AB37" i="81"/>
  <c r="AA37" i="81" s="1"/>
  <c r="AB51" i="81"/>
  <c r="AA51" i="81" s="1"/>
  <c r="V51" i="81"/>
  <c r="U51" i="81" s="1"/>
  <c r="AB56" i="81"/>
  <c r="AA56" i="81" s="1"/>
  <c r="V56" i="81"/>
  <c r="U56" i="81" s="1"/>
  <c r="V82" i="81"/>
  <c r="U82" i="81" s="1"/>
  <c r="AB82" i="81"/>
  <c r="AA82" i="81" s="1"/>
  <c r="V28" i="81"/>
  <c r="U28" i="81" s="1"/>
  <c r="AB28" i="81"/>
  <c r="AA28" i="81" s="1"/>
  <c r="V27" i="81"/>
  <c r="U27" i="81" s="1"/>
  <c r="AB27" i="81"/>
  <c r="AA27" i="81" s="1"/>
  <c r="V39" i="81"/>
  <c r="U39" i="81" s="1"/>
  <c r="AB39" i="81"/>
  <c r="AA39" i="81" s="1"/>
  <c r="V18" i="81"/>
  <c r="U18" i="81" s="1"/>
  <c r="AB18" i="81"/>
  <c r="AA18" i="81" s="1"/>
  <c r="V38" i="81"/>
  <c r="U38" i="81" s="1"/>
  <c r="AB38" i="81"/>
  <c r="AA38" i="81" s="1"/>
  <c r="AB22" i="81"/>
  <c r="AA22" i="81" s="1"/>
  <c r="V22" i="81"/>
  <c r="U22" i="81" s="1"/>
  <c r="P39" i="81"/>
  <c r="I39" i="81"/>
  <c r="I14" i="81"/>
  <c r="Q33" i="81"/>
  <c r="S33" i="81" s="1"/>
  <c r="R33" i="81" s="1"/>
  <c r="T33" i="81" s="1"/>
  <c r="AB58" i="81"/>
  <c r="AA58" i="81" s="1"/>
  <c r="V58" i="81"/>
  <c r="U58" i="81" s="1"/>
  <c r="V100" i="81"/>
  <c r="U100" i="81" s="1"/>
  <c r="AB100" i="81"/>
  <c r="AA100" i="81" s="1"/>
  <c r="L11" i="81"/>
  <c r="V90" i="81"/>
  <c r="U90" i="81" s="1"/>
  <c r="AB90" i="81"/>
  <c r="AA90" i="81" s="1"/>
  <c r="AB92" i="81"/>
  <c r="AA92" i="81" s="1"/>
  <c r="P14" i="81"/>
  <c r="P29" i="81"/>
  <c r="P33" i="81"/>
  <c r="V47" i="81"/>
  <c r="U47" i="81" s="1"/>
  <c r="V53" i="81"/>
  <c r="U53" i="81" s="1"/>
  <c r="AB53" i="81"/>
  <c r="AA53" i="81" s="1"/>
  <c r="V71" i="81"/>
  <c r="U71" i="81" s="1"/>
  <c r="AB71" i="81"/>
  <c r="AA71" i="81" s="1"/>
  <c r="AB86" i="81"/>
  <c r="AA86" i="81" s="1"/>
  <c r="V86" i="81"/>
  <c r="U86" i="81" s="1"/>
  <c r="AB93" i="81"/>
  <c r="AA93" i="81" s="1"/>
  <c r="V93" i="81"/>
  <c r="U93" i="81" s="1"/>
  <c r="I104" i="81"/>
  <c r="P18" i="81"/>
  <c r="R21" i="81"/>
  <c r="S12" i="81"/>
  <c r="S13" i="81" s="1"/>
  <c r="I24" i="81"/>
  <c r="Y12" i="81"/>
  <c r="P40" i="81"/>
  <c r="AB49" i="81"/>
  <c r="AA49" i="81" s="1"/>
  <c r="V49" i="81"/>
  <c r="U49" i="81" s="1"/>
  <c r="AB75" i="81"/>
  <c r="AA75" i="81" s="1"/>
  <c r="V87" i="81"/>
  <c r="U87" i="81" s="1"/>
  <c r="V88" i="81"/>
  <c r="U88" i="81" s="1"/>
  <c r="AB88" i="81"/>
  <c r="AA88" i="81" s="1"/>
  <c r="V92" i="81"/>
  <c r="U92" i="81" s="1"/>
  <c r="AB98" i="81"/>
  <c r="AA98" i="81" s="1"/>
  <c r="V98" i="81"/>
  <c r="U98" i="81" s="1"/>
  <c r="S111" i="81"/>
  <c r="R111" i="81" s="1"/>
  <c r="T111" i="81" s="1"/>
  <c r="V111" i="81"/>
  <c r="U111" i="81" s="1"/>
  <c r="V16" i="81"/>
  <c r="U16" i="81" s="1"/>
  <c r="V54" i="81"/>
  <c r="U54" i="81" s="1"/>
  <c r="V96" i="81"/>
  <c r="U96" i="81" s="1"/>
  <c r="AB96" i="81"/>
  <c r="AA96" i="81" s="1"/>
  <c r="AB32" i="81"/>
  <c r="AA32" i="81" s="1"/>
  <c r="V50" i="81"/>
  <c r="U50" i="81" s="1"/>
  <c r="P78" i="81"/>
  <c r="V95" i="81"/>
  <c r="U95" i="81" s="1"/>
  <c r="AB95" i="81"/>
  <c r="AA95" i="81" s="1"/>
  <c r="AB26" i="81"/>
  <c r="AA26" i="81" s="1"/>
  <c r="AB44" i="81"/>
  <c r="AA44" i="81" s="1"/>
  <c r="AB50" i="81"/>
  <c r="AA50" i="81" s="1"/>
  <c r="G12" i="81"/>
  <c r="P16" i="81"/>
  <c r="AB35" i="81"/>
  <c r="AA35" i="81" s="1"/>
  <c r="V44" i="81"/>
  <c r="U44" i="81" s="1"/>
  <c r="P47" i="81"/>
  <c r="P54" i="81"/>
  <c r="I54" i="81"/>
  <c r="V60" i="81"/>
  <c r="U60" i="81" s="1"/>
  <c r="AB62" i="81"/>
  <c r="AA62" i="81" s="1"/>
  <c r="V62" i="81"/>
  <c r="U62" i="81" s="1"/>
  <c r="AB67" i="81"/>
  <c r="AA67" i="81" s="1"/>
  <c r="V67" i="81"/>
  <c r="U67" i="81" s="1"/>
  <c r="V75" i="81"/>
  <c r="U75" i="81" s="1"/>
  <c r="Q103" i="81"/>
  <c r="S103" i="81" s="1"/>
  <c r="R103" i="81" s="1"/>
  <c r="T103" i="81" s="1"/>
  <c r="AB104" i="81"/>
  <c r="AA104" i="81" s="1"/>
  <c r="AB30" i="81"/>
  <c r="AA30" i="81" s="1"/>
  <c r="V30" i="81"/>
  <c r="U30" i="81" s="1"/>
  <c r="AB41" i="81"/>
  <c r="AA41" i="81" s="1"/>
  <c r="P28" i="81"/>
  <c r="I28" i="81"/>
  <c r="AB102" i="81"/>
  <c r="AA102" i="81" s="1"/>
  <c r="V102" i="81"/>
  <c r="U102" i="81" s="1"/>
  <c r="AB54" i="81"/>
  <c r="AA54" i="81" s="1"/>
  <c r="AB34" i="81"/>
  <c r="AA34" i="81" s="1"/>
  <c r="AB47" i="81"/>
  <c r="AA47" i="81" s="1"/>
  <c r="V52" i="81"/>
  <c r="U52" i="81" s="1"/>
  <c r="AB52" i="81"/>
  <c r="AA52" i="81" s="1"/>
  <c r="AB77" i="81"/>
  <c r="AA77" i="81" s="1"/>
  <c r="V77" i="81"/>
  <c r="U77" i="81" s="1"/>
  <c r="V109" i="81"/>
  <c r="U109" i="81" s="1"/>
  <c r="AB109" i="81"/>
  <c r="AA109" i="81" s="1"/>
  <c r="P20" i="81"/>
  <c r="AB23" i="81"/>
  <c r="AA23" i="81" s="1"/>
  <c r="V23" i="81"/>
  <c r="U23" i="81" s="1"/>
  <c r="AC33" i="81"/>
  <c r="V34" i="81"/>
  <c r="U34" i="81" s="1"/>
  <c r="V35" i="81"/>
  <c r="U35" i="81" s="1"/>
  <c r="V40" i="81"/>
  <c r="U40" i="81" s="1"/>
  <c r="V59" i="81"/>
  <c r="U59" i="81" s="1"/>
  <c r="AB59" i="81"/>
  <c r="AA59" i="81" s="1"/>
  <c r="V105" i="81"/>
  <c r="U105" i="81" s="1"/>
  <c r="AB105" i="81"/>
  <c r="AA105" i="81" s="1"/>
  <c r="V110" i="81"/>
  <c r="U110" i="81" s="1"/>
  <c r="AB110" i="81"/>
  <c r="AA110" i="81" s="1"/>
  <c r="AB78" i="81"/>
  <c r="AA78" i="81" s="1"/>
  <c r="P84" i="81"/>
  <c r="P103" i="81"/>
  <c r="V68" i="81"/>
  <c r="U68" i="81" s="1"/>
  <c r="F13" i="81"/>
  <c r="N13" i="81"/>
  <c r="P22" i="81"/>
  <c r="P41" i="81"/>
  <c r="P62" i="81"/>
  <c r="V64" i="81"/>
  <c r="U64" i="81" s="1"/>
  <c r="P73" i="81"/>
  <c r="I73" i="81"/>
  <c r="P92" i="81"/>
  <c r="V69" i="81"/>
  <c r="U69" i="81" s="1"/>
  <c r="AB69" i="81"/>
  <c r="AA69" i="81" s="1"/>
  <c r="V83" i="81"/>
  <c r="U83" i="81" s="1"/>
  <c r="V89" i="81"/>
  <c r="U89" i="81" s="1"/>
  <c r="V99" i="81"/>
  <c r="U99" i="81" s="1"/>
  <c r="AB48" i="81"/>
  <c r="AA48" i="81" s="1"/>
  <c r="V70" i="81"/>
  <c r="U70" i="81" s="1"/>
  <c r="P77" i="81"/>
  <c r="P82" i="81"/>
  <c r="I82" i="81"/>
  <c r="AB83" i="81"/>
  <c r="AA83" i="81" s="1"/>
  <c r="V84" i="81"/>
  <c r="U84" i="81" s="1"/>
  <c r="AB85" i="81"/>
  <c r="AA85" i="81" s="1"/>
  <c r="AB108" i="81"/>
  <c r="AA108" i="81" s="1"/>
  <c r="P55" i="81"/>
  <c r="P75" i="81"/>
  <c r="P90" i="81"/>
  <c r="I90" i="81"/>
  <c r="P106" i="81"/>
  <c r="V57" i="81"/>
  <c r="U57" i="81" s="1"/>
  <c r="V97" i="81"/>
  <c r="U97" i="81" s="1"/>
  <c r="AC34" i="95"/>
  <c r="AC38" i="95"/>
  <c r="AC30" i="95"/>
  <c r="AC76" i="95"/>
  <c r="W76" i="95"/>
  <c r="V76" i="95" s="1"/>
  <c r="W119" i="95"/>
  <c r="V119" i="95" s="1"/>
  <c r="AC119" i="95"/>
  <c r="G12" i="95"/>
  <c r="AD12" i="95" s="1"/>
  <c r="AD52" i="95"/>
  <c r="F11" i="95"/>
  <c r="F13" i="95" s="1"/>
  <c r="K16" i="58" s="1"/>
  <c r="Q48" i="95"/>
  <c r="Q54" i="95"/>
  <c r="Q61" i="95"/>
  <c r="AC69" i="95"/>
  <c r="Q83" i="95"/>
  <c r="Q45" i="95"/>
  <c r="Q52" i="95"/>
  <c r="Q60" i="95"/>
  <c r="AC51" i="95"/>
  <c r="W51" i="95"/>
  <c r="V51" i="95" s="1"/>
  <c r="Q67" i="95"/>
  <c r="I67" i="95"/>
  <c r="AC127" i="95"/>
  <c r="AC74" i="95"/>
  <c r="W74" i="95"/>
  <c r="V74" i="95" s="1"/>
  <c r="Q86" i="95"/>
  <c r="Q41" i="95"/>
  <c r="Q57" i="95"/>
  <c r="Q65" i="95"/>
  <c r="Q93" i="95"/>
  <c r="Q113" i="95"/>
  <c r="Q115" i="95"/>
  <c r="D13" i="95"/>
  <c r="K13" i="95"/>
  <c r="Q34" i="95"/>
  <c r="Q36" i="95"/>
  <c r="Q72" i="95"/>
  <c r="AC89" i="95"/>
  <c r="Q91" i="95"/>
  <c r="I113" i="95"/>
  <c r="Q133" i="95"/>
  <c r="Q139" i="95"/>
  <c r="Q85" i="95"/>
  <c r="Q138" i="95"/>
  <c r="E13" i="95"/>
  <c r="Q21" i="95"/>
  <c r="Q24" i="95"/>
  <c r="Q64" i="95"/>
  <c r="Q23" i="95"/>
  <c r="W91" i="95"/>
  <c r="V91" i="95" s="1"/>
  <c r="Q104" i="95"/>
  <c r="Q108" i="95"/>
  <c r="Q112" i="95"/>
  <c r="I119" i="95"/>
  <c r="Q127" i="95"/>
  <c r="Q92" i="95"/>
  <c r="Q94" i="95"/>
  <c r="Q29" i="95"/>
  <c r="Q30" i="95"/>
  <c r="Q35" i="95"/>
  <c r="Q40" i="95"/>
  <c r="Q63" i="95"/>
  <c r="AC100" i="95"/>
  <c r="Q118" i="95"/>
  <c r="W17" i="95"/>
  <c r="V17" i="95" s="1"/>
  <c r="AC17" i="95"/>
  <c r="AC45" i="95"/>
  <c r="W45" i="95"/>
  <c r="V45" i="95" s="1"/>
  <c r="W20" i="95"/>
  <c r="V20" i="95" s="1"/>
  <c r="AC20" i="95"/>
  <c r="W24" i="95"/>
  <c r="V24" i="95" s="1"/>
  <c r="AC24" i="95"/>
  <c r="AC27" i="95"/>
  <c r="W27" i="95"/>
  <c r="V27" i="95" s="1"/>
  <c r="W71" i="95"/>
  <c r="V71" i="95" s="1"/>
  <c r="AC71" i="95"/>
  <c r="AC18" i="95"/>
  <c r="W18" i="95"/>
  <c r="V18" i="95" s="1"/>
  <c r="AC28" i="95"/>
  <c r="W88" i="95"/>
  <c r="V88" i="95" s="1"/>
  <c r="AC88" i="95"/>
  <c r="S15" i="95"/>
  <c r="W28" i="95"/>
  <c r="V28" i="95" s="1"/>
  <c r="W49" i="95"/>
  <c r="V49" i="95" s="1"/>
  <c r="W63" i="95"/>
  <c r="V63" i="95" s="1"/>
  <c r="AC63" i="95"/>
  <c r="W92" i="95"/>
  <c r="V92" i="95" s="1"/>
  <c r="AC92" i="95"/>
  <c r="AC122" i="95"/>
  <c r="W122" i="95"/>
  <c r="V122" i="95" s="1"/>
  <c r="W101" i="95"/>
  <c r="V101" i="95" s="1"/>
  <c r="AC101" i="95"/>
  <c r="I25" i="95"/>
  <c r="AC49" i="95"/>
  <c r="W78" i="95"/>
  <c r="V78" i="95" s="1"/>
  <c r="AC78" i="95"/>
  <c r="W42" i="95"/>
  <c r="V42" i="95" s="1"/>
  <c r="AC42" i="95"/>
  <c r="AC54" i="95"/>
  <c r="W54" i="95"/>
  <c r="V54" i="95" s="1"/>
  <c r="W68" i="95"/>
  <c r="V68" i="95" s="1"/>
  <c r="AC68" i="95"/>
  <c r="AC32" i="95"/>
  <c r="W32" i="95"/>
  <c r="V32" i="95" s="1"/>
  <c r="W67" i="95"/>
  <c r="V67" i="95" s="1"/>
  <c r="AC67" i="95"/>
  <c r="AC73" i="95"/>
  <c r="W73" i="95"/>
  <c r="V73" i="95" s="1"/>
  <c r="AC108" i="95"/>
  <c r="W108" i="95"/>
  <c r="V108" i="95" s="1"/>
  <c r="AC23" i="95"/>
  <c r="AC96" i="95"/>
  <c r="W96" i="95"/>
  <c r="V96" i="95" s="1"/>
  <c r="W16" i="95"/>
  <c r="V16" i="95" s="1"/>
  <c r="AC16" i="95"/>
  <c r="W23" i="95"/>
  <c r="V23" i="95" s="1"/>
  <c r="AC35" i="95"/>
  <c r="W35" i="95"/>
  <c r="V35" i="95" s="1"/>
  <c r="W48" i="95"/>
  <c r="V48" i="95" s="1"/>
  <c r="AC48" i="95"/>
  <c r="W103" i="95"/>
  <c r="V103" i="95" s="1"/>
  <c r="AC103" i="95"/>
  <c r="AC134" i="95"/>
  <c r="W134" i="95"/>
  <c r="V134" i="95" s="1"/>
  <c r="W94" i="95"/>
  <c r="V94" i="95" s="1"/>
  <c r="AC94" i="95"/>
  <c r="AC110" i="95"/>
  <c r="W110" i="95"/>
  <c r="V110" i="95" s="1"/>
  <c r="W19" i="95"/>
  <c r="V19" i="95" s="1"/>
  <c r="AC19" i="95"/>
  <c r="AC53" i="95"/>
  <c r="AC57" i="95"/>
  <c r="W57" i="95"/>
  <c r="V57" i="95" s="1"/>
  <c r="AC60" i="95"/>
  <c r="W60" i="95"/>
  <c r="V60" i="95" s="1"/>
  <c r="W77" i="95"/>
  <c r="V77" i="95" s="1"/>
  <c r="AC77" i="95"/>
  <c r="W99" i="95"/>
  <c r="V99" i="95" s="1"/>
  <c r="AC99" i="95"/>
  <c r="W109" i="95"/>
  <c r="V109" i="95" s="1"/>
  <c r="AC109" i="95"/>
  <c r="AC29" i="95"/>
  <c r="W29" i="95"/>
  <c r="V29" i="95" s="1"/>
  <c r="W44" i="95"/>
  <c r="V44" i="95" s="1"/>
  <c r="AC44" i="95"/>
  <c r="W97" i="95"/>
  <c r="V97" i="95" s="1"/>
  <c r="AC97" i="95"/>
  <c r="W112" i="95"/>
  <c r="V112" i="95" s="1"/>
  <c r="AC112" i="95"/>
  <c r="AC22" i="95"/>
  <c r="W22" i="95"/>
  <c r="V22" i="95" s="1"/>
  <c r="AC31" i="95"/>
  <c r="W31" i="95"/>
  <c r="V31" i="95" s="1"/>
  <c r="AC36" i="95"/>
  <c r="W36" i="95"/>
  <c r="V36" i="95" s="1"/>
  <c r="AC72" i="95"/>
  <c r="W72" i="95"/>
  <c r="V72" i="95" s="1"/>
  <c r="W87" i="95"/>
  <c r="V87" i="95" s="1"/>
  <c r="AC87" i="95"/>
  <c r="AC111" i="95"/>
  <c r="W111" i="95"/>
  <c r="V111" i="95" s="1"/>
  <c r="W140" i="95"/>
  <c r="V140" i="95" s="1"/>
  <c r="AC140" i="95"/>
  <c r="AB140" i="95" s="1"/>
  <c r="Y140" i="95"/>
  <c r="X140" i="95" s="1"/>
  <c r="AC25" i="95"/>
  <c r="Q27" i="95"/>
  <c r="AC41" i="95"/>
  <c r="W41" i="95"/>
  <c r="V41" i="95" s="1"/>
  <c r="W53" i="95"/>
  <c r="V53" i="95" s="1"/>
  <c r="AC56" i="95"/>
  <c r="W56" i="95"/>
  <c r="V56" i="95" s="1"/>
  <c r="W64" i="95"/>
  <c r="V64" i="95" s="1"/>
  <c r="W113" i="95"/>
  <c r="V113" i="95" s="1"/>
  <c r="AC113" i="95"/>
  <c r="W132" i="95"/>
  <c r="V132" i="95" s="1"/>
  <c r="AC132" i="95"/>
  <c r="Q134" i="95"/>
  <c r="I134" i="95"/>
  <c r="W81" i="95"/>
  <c r="V81" i="95" s="1"/>
  <c r="AC98" i="95"/>
  <c r="W98" i="95"/>
  <c r="V98" i="95" s="1"/>
  <c r="W116" i="95"/>
  <c r="V116" i="95" s="1"/>
  <c r="AC116" i="95"/>
  <c r="AC47" i="95"/>
  <c r="W47" i="95"/>
  <c r="V47" i="95" s="1"/>
  <c r="AC79" i="95"/>
  <c r="AC126" i="95"/>
  <c r="W126" i="95"/>
  <c r="V126" i="95" s="1"/>
  <c r="W79" i="95"/>
  <c r="V79" i="95" s="1"/>
  <c r="AC82" i="95"/>
  <c r="W82" i="95"/>
  <c r="V82" i="95" s="1"/>
  <c r="W115" i="95"/>
  <c r="V115" i="95" s="1"/>
  <c r="AC115" i="95"/>
  <c r="AC139" i="95"/>
  <c r="W43" i="95"/>
  <c r="V43" i="95" s="1"/>
  <c r="AC50" i="95"/>
  <c r="W50" i="95"/>
  <c r="V50" i="95" s="1"/>
  <c r="AC81" i="95"/>
  <c r="I95" i="95"/>
  <c r="Q95" i="95"/>
  <c r="AC130" i="95"/>
  <c r="W130" i="95"/>
  <c r="V130" i="95" s="1"/>
  <c r="W139" i="95"/>
  <c r="V139" i="95" s="1"/>
  <c r="Q18" i="95"/>
  <c r="Q25" i="95"/>
  <c r="AC102" i="95"/>
  <c r="W102" i="95"/>
  <c r="V102" i="95" s="1"/>
  <c r="Q43" i="95"/>
  <c r="W83" i="95"/>
  <c r="V83" i="95" s="1"/>
  <c r="AC114" i="95"/>
  <c r="W114" i="95"/>
  <c r="V114" i="95" s="1"/>
  <c r="AC128" i="95"/>
  <c r="I59" i="95"/>
  <c r="Q59" i="95"/>
  <c r="Q124" i="95"/>
  <c r="Q14" i="95"/>
  <c r="Q17" i="95"/>
  <c r="I17" i="95"/>
  <c r="R21" i="95"/>
  <c r="T21" i="95" s="1"/>
  <c r="S21" i="95" s="1"/>
  <c r="U21" i="95" s="1"/>
  <c r="Q26" i="95"/>
  <c r="I26" i="95"/>
  <c r="W30" i="95"/>
  <c r="V30" i="95" s="1"/>
  <c r="W34" i="95"/>
  <c r="V34" i="95" s="1"/>
  <c r="W38" i="95"/>
  <c r="V38" i="95" s="1"/>
  <c r="Q58" i="95"/>
  <c r="AC62" i="95"/>
  <c r="Q109" i="95"/>
  <c r="I109" i="95"/>
  <c r="AC120" i="95"/>
  <c r="AC123" i="95"/>
  <c r="W123" i="95"/>
  <c r="V123" i="95" s="1"/>
  <c r="W133" i="95"/>
  <c r="V133" i="95" s="1"/>
  <c r="AC133" i="95"/>
  <c r="AC137" i="95"/>
  <c r="W137" i="95"/>
  <c r="V137" i="95" s="1"/>
  <c r="Q80" i="95"/>
  <c r="W107" i="95"/>
  <c r="V107" i="95" s="1"/>
  <c r="AC107" i="95"/>
  <c r="W125" i="95"/>
  <c r="V125" i="95" s="1"/>
  <c r="AC125" i="95"/>
  <c r="AC33" i="95"/>
  <c r="W33" i="95"/>
  <c r="V33" i="95" s="1"/>
  <c r="AC37" i="95"/>
  <c r="W37" i="95"/>
  <c r="V37" i="95" s="1"/>
  <c r="AC90" i="95"/>
  <c r="W90" i="95"/>
  <c r="V90" i="95" s="1"/>
  <c r="Q20" i="95"/>
  <c r="I20" i="95"/>
  <c r="I32" i="95"/>
  <c r="I36" i="95"/>
  <c r="W80" i="95"/>
  <c r="V80" i="95" s="1"/>
  <c r="AC80" i="95"/>
  <c r="W128" i="95"/>
  <c r="V128" i="95" s="1"/>
  <c r="H11" i="95"/>
  <c r="Q38" i="95"/>
  <c r="Q53" i="95"/>
  <c r="AC66" i="95"/>
  <c r="W69" i="95"/>
  <c r="V69" i="95" s="1"/>
  <c r="Q73" i="95"/>
  <c r="AC83" i="95"/>
  <c r="AC85" i="95"/>
  <c r="W85" i="95"/>
  <c r="V85" i="95" s="1"/>
  <c r="W120" i="95"/>
  <c r="V120" i="95" s="1"/>
  <c r="I129" i="95"/>
  <c r="Q129" i="95"/>
  <c r="I135" i="95"/>
  <c r="Q135" i="95"/>
  <c r="T46" i="95"/>
  <c r="S46" i="95" s="1"/>
  <c r="U46" i="95" s="1"/>
  <c r="Q51" i="95"/>
  <c r="Q77" i="95"/>
  <c r="AC106" i="95"/>
  <c r="W106" i="95"/>
  <c r="V106" i="95" s="1"/>
  <c r="AC118" i="95"/>
  <c r="W118" i="95"/>
  <c r="V118" i="95" s="1"/>
  <c r="AD46" i="95"/>
  <c r="Q66" i="95"/>
  <c r="Q88" i="95"/>
  <c r="Q110" i="95"/>
  <c r="AC136" i="95"/>
  <c r="W136" i="95"/>
  <c r="V136" i="95" s="1"/>
  <c r="AD40" i="95"/>
  <c r="AC40" i="95" s="1"/>
  <c r="R40" i="95"/>
  <c r="T40" i="95" s="1"/>
  <c r="Q44" i="95"/>
  <c r="AC65" i="95"/>
  <c r="W65" i="95"/>
  <c r="V65" i="95" s="1"/>
  <c r="W75" i="95"/>
  <c r="V75" i="95" s="1"/>
  <c r="AC75" i="95"/>
  <c r="AC95" i="95"/>
  <c r="W95" i="95"/>
  <c r="V95" i="95" s="1"/>
  <c r="W127" i="95"/>
  <c r="V127" i="95" s="1"/>
  <c r="R52" i="95"/>
  <c r="T52" i="95" s="1"/>
  <c r="S52" i="95" s="1"/>
  <c r="U52" i="95" s="1"/>
  <c r="Z12" i="95"/>
  <c r="Q76" i="95"/>
  <c r="Q103" i="95"/>
  <c r="Q74" i="95"/>
  <c r="Q96" i="95"/>
  <c r="Q101" i="95"/>
  <c r="Q121" i="95"/>
  <c r="Q131" i="95"/>
  <c r="Q137" i="95"/>
  <c r="V228" i="94"/>
  <c r="O13" i="94"/>
  <c r="M12" i="94"/>
  <c r="M11" i="94"/>
  <c r="AC110" i="96" l="1"/>
  <c r="G13" i="97"/>
  <c r="R13" i="97" s="1"/>
  <c r="K20" i="58"/>
  <c r="L20" i="58" s="1"/>
  <c r="T11" i="97"/>
  <c r="T13" i="97" s="1"/>
  <c r="M13" i="97"/>
  <c r="H22" i="58"/>
  <c r="J22" i="58" s="1"/>
  <c r="M9" i="87"/>
  <c r="M13" i="87"/>
  <c r="M15" i="87"/>
  <c r="U7" i="87"/>
  <c r="S11" i="97"/>
  <c r="S10" i="97" s="1"/>
  <c r="E20" i="58"/>
  <c r="F20" i="58" s="1"/>
  <c r="F18" i="58"/>
  <c r="I12" i="97"/>
  <c r="U15" i="97"/>
  <c r="S12" i="97"/>
  <c r="I11" i="97"/>
  <c r="H13" i="97"/>
  <c r="I13" i="97" s="1"/>
  <c r="Q11" i="97"/>
  <c r="Z11" i="95"/>
  <c r="Q12" i="95"/>
  <c r="T12" i="95"/>
  <c r="S12" i="95"/>
  <c r="AC39" i="95"/>
  <c r="W39" i="95"/>
  <c r="V39" i="95" s="1"/>
  <c r="G11" i="95"/>
  <c r="K12" i="58"/>
  <c r="L12" i="58" s="1"/>
  <c r="AA12" i="96"/>
  <c r="AF44" i="96"/>
  <c r="X160" i="94"/>
  <c r="AB23" i="94"/>
  <c r="T44" i="96"/>
  <c r="V44" i="96" s="1"/>
  <c r="U44" i="96" s="1"/>
  <c r="W44" i="96" s="1"/>
  <c r="AB160" i="94"/>
  <c r="T12" i="94"/>
  <c r="T13" i="94" s="1"/>
  <c r="V23" i="94"/>
  <c r="G13" i="94"/>
  <c r="X23" i="94"/>
  <c r="AB19" i="94"/>
  <c r="S11" i="94"/>
  <c r="S10" i="94" s="1"/>
  <c r="AB31" i="94"/>
  <c r="X31" i="94"/>
  <c r="X19" i="94"/>
  <c r="H13" i="94"/>
  <c r="I13" i="94" s="1"/>
  <c r="I11" i="94"/>
  <c r="U15" i="94"/>
  <c r="S12" i="94"/>
  <c r="K11" i="58"/>
  <c r="L11" i="58" s="1"/>
  <c r="Q11" i="84"/>
  <c r="Q12" i="82"/>
  <c r="F13" i="82"/>
  <c r="G13" i="82" s="1"/>
  <c r="S11" i="82"/>
  <c r="S10" i="82" s="1"/>
  <c r="G11" i="82"/>
  <c r="Q11" i="82"/>
  <c r="M13" i="82"/>
  <c r="K29" i="58"/>
  <c r="L29" i="58" s="1"/>
  <c r="S12" i="82"/>
  <c r="I11" i="82"/>
  <c r="H13" i="82"/>
  <c r="I13" i="82" s="1"/>
  <c r="T12" i="82"/>
  <c r="T13" i="82" s="1"/>
  <c r="W15" i="82"/>
  <c r="V15" i="82" s="1"/>
  <c r="U12" i="82"/>
  <c r="U11" i="82"/>
  <c r="AB13" i="87"/>
  <c r="AB15" i="87" s="1"/>
  <c r="AB16" i="87"/>
  <c r="AB7" i="87"/>
  <c r="W18" i="87"/>
  <c r="V18" i="87" s="1"/>
  <c r="L7" i="87"/>
  <c r="M7" i="87" s="1"/>
  <c r="M8" i="87"/>
  <c r="H21" i="58"/>
  <c r="J21" i="58" s="1"/>
  <c r="S9" i="86"/>
  <c r="G9" i="86"/>
  <c r="S10" i="86"/>
  <c r="S11" i="86" s="1"/>
  <c r="M11" i="86"/>
  <c r="I9" i="86"/>
  <c r="H11" i="86"/>
  <c r="I11" i="86" s="1"/>
  <c r="K32" i="58"/>
  <c r="L32" i="58" s="1"/>
  <c r="F11" i="86"/>
  <c r="G11" i="86" s="1"/>
  <c r="T10" i="86"/>
  <c r="T11" i="86" s="1"/>
  <c r="Q9" i="86"/>
  <c r="Q10" i="86"/>
  <c r="Q43" i="81"/>
  <c r="S43" i="81" s="1"/>
  <c r="R43" i="81" s="1"/>
  <c r="AC43" i="81"/>
  <c r="AB43" i="81" s="1"/>
  <c r="AA43" i="81" s="1"/>
  <c r="AB17" i="81"/>
  <c r="AA17" i="81" s="1"/>
  <c r="P12" i="81"/>
  <c r="H13" i="81"/>
  <c r="I13" i="81" s="1"/>
  <c r="I11" i="81"/>
  <c r="I12" i="81"/>
  <c r="T19" i="96"/>
  <c r="V19" i="96" s="1"/>
  <c r="U19" i="96" s="1"/>
  <c r="AA11" i="96"/>
  <c r="AA13" i="96" s="1"/>
  <c r="AF19" i="96"/>
  <c r="S12" i="96"/>
  <c r="H12" i="58"/>
  <c r="J12" i="58" s="1"/>
  <c r="AE14" i="96"/>
  <c r="X14" i="96"/>
  <c r="H13" i="96"/>
  <c r="I13" i="96" s="1"/>
  <c r="I11" i="96"/>
  <c r="AE37" i="96"/>
  <c r="X37" i="96"/>
  <c r="AE23" i="96"/>
  <c r="W12" i="96"/>
  <c r="X23" i="96"/>
  <c r="G11" i="96"/>
  <c r="F13" i="96"/>
  <c r="L16" i="58"/>
  <c r="K17" i="58"/>
  <c r="L17" i="58" s="1"/>
  <c r="H31" i="58"/>
  <c r="J31" i="58" s="1"/>
  <c r="S90" i="84"/>
  <c r="S11" i="84" s="1"/>
  <c r="S10" i="84" s="1"/>
  <c r="T12" i="84"/>
  <c r="T13" i="84" s="1"/>
  <c r="F13" i="84"/>
  <c r="G13" i="84" s="1"/>
  <c r="K31" i="58"/>
  <c r="L31" i="58" s="1"/>
  <c r="Q12" i="84"/>
  <c r="H13" i="84"/>
  <c r="I13" i="84" s="1"/>
  <c r="M13" i="84"/>
  <c r="W52" i="86"/>
  <c r="V52" i="86" s="1"/>
  <c r="U9" i="86"/>
  <c r="U10" i="86"/>
  <c r="S12" i="84"/>
  <c r="U91" i="84"/>
  <c r="Q12" i="97"/>
  <c r="J18" i="58"/>
  <c r="Q11" i="95"/>
  <c r="G13" i="95"/>
  <c r="AD13" i="95" s="1"/>
  <c r="S11" i="95"/>
  <c r="S11" i="96"/>
  <c r="N13" i="96"/>
  <c r="U12" i="81"/>
  <c r="U13" i="81" s="1"/>
  <c r="V103" i="81"/>
  <c r="U103" i="81" s="1"/>
  <c r="AB103" i="81"/>
  <c r="AA103" i="81" s="1"/>
  <c r="L13" i="81"/>
  <c r="P11" i="81"/>
  <c r="AB111" i="81"/>
  <c r="AA111" i="81" s="1"/>
  <c r="X111" i="81"/>
  <c r="W111" i="81" s="1"/>
  <c r="AB33" i="81"/>
  <c r="AA33" i="81" s="1"/>
  <c r="V33" i="81"/>
  <c r="U33" i="81" s="1"/>
  <c r="R11" i="81"/>
  <c r="R12" i="81"/>
  <c r="Q12" i="81" s="1"/>
  <c r="T21" i="81"/>
  <c r="J24" i="58"/>
  <c r="G13" i="81"/>
  <c r="K25" i="58"/>
  <c r="AA15" i="81"/>
  <c r="M13" i="95"/>
  <c r="AA140" i="95"/>
  <c r="AC21" i="95"/>
  <c r="W21" i="95"/>
  <c r="V21" i="95" s="1"/>
  <c r="AC52" i="95"/>
  <c r="W52" i="95"/>
  <c r="V52" i="95" s="1"/>
  <c r="AC46" i="95"/>
  <c r="W46" i="95"/>
  <c r="V46" i="95" s="1"/>
  <c r="U15" i="95"/>
  <c r="U12" i="95" s="1"/>
  <c r="M15" i="58" s="1"/>
  <c r="N15" i="58" s="1"/>
  <c r="I11" i="95"/>
  <c r="H13" i="95"/>
  <c r="T13" i="95"/>
  <c r="J9" i="58"/>
  <c r="Q12" i="94"/>
  <c r="M13" i="94"/>
  <c r="Q11" i="94"/>
  <c r="S13" i="97" l="1"/>
  <c r="Q13" i="97"/>
  <c r="X15" i="97"/>
  <c r="V15" i="97"/>
  <c r="U12" i="97"/>
  <c r="U11" i="97"/>
  <c r="AB15" i="97"/>
  <c r="AA15" i="97" s="1"/>
  <c r="S13" i="95"/>
  <c r="R11" i="95"/>
  <c r="S10" i="95"/>
  <c r="AE44" i="96"/>
  <c r="X44" i="96"/>
  <c r="AD23" i="96"/>
  <c r="AD12" i="96" s="1"/>
  <c r="Q12" i="58" s="1"/>
  <c r="S13" i="94"/>
  <c r="U11" i="94"/>
  <c r="AB15" i="94"/>
  <c r="AA15" i="94" s="1"/>
  <c r="AA12" i="94" s="1"/>
  <c r="U12" i="94"/>
  <c r="X15" i="94"/>
  <c r="V15" i="94"/>
  <c r="H23" i="58"/>
  <c r="J23" i="58" s="1"/>
  <c r="Q13" i="84"/>
  <c r="S13" i="82"/>
  <c r="Q13" i="82"/>
  <c r="U10" i="82"/>
  <c r="U13" i="82"/>
  <c r="W11" i="82"/>
  <c r="M29" i="58"/>
  <c r="W12" i="82"/>
  <c r="V12" i="82"/>
  <c r="Y15" i="87"/>
  <c r="Y45" i="87" s="1"/>
  <c r="Y16" i="87"/>
  <c r="Q11" i="86"/>
  <c r="AC11" i="81"/>
  <c r="Z111" i="81"/>
  <c r="M12" i="58"/>
  <c r="X12" i="96"/>
  <c r="G13" i="96"/>
  <c r="K13" i="58"/>
  <c r="Z12" i="96"/>
  <c r="W19" i="96"/>
  <c r="U11" i="96"/>
  <c r="W10" i="86"/>
  <c r="V10" i="86"/>
  <c r="M32" i="58"/>
  <c r="U11" i="86"/>
  <c r="U11" i="84"/>
  <c r="U10" i="84" s="1"/>
  <c r="W91" i="84"/>
  <c r="V91" i="84" s="1"/>
  <c r="U12" i="84"/>
  <c r="S13" i="84"/>
  <c r="H20" i="58"/>
  <c r="J20" i="58" s="1"/>
  <c r="J19" i="58"/>
  <c r="Q13" i="95"/>
  <c r="U11" i="95"/>
  <c r="S13" i="96"/>
  <c r="X21" i="81"/>
  <c r="V21" i="81"/>
  <c r="U21" i="81" s="1"/>
  <c r="T12" i="81"/>
  <c r="AB21" i="81"/>
  <c r="T11" i="81"/>
  <c r="AA12" i="81"/>
  <c r="P13" i="81"/>
  <c r="R13" i="81"/>
  <c r="Q13" i="81" s="1"/>
  <c r="Q11" i="81"/>
  <c r="L25" i="58"/>
  <c r="K26" i="58"/>
  <c r="L26" i="58" s="1"/>
  <c r="F25" i="58"/>
  <c r="E26" i="58"/>
  <c r="F26" i="58" s="1"/>
  <c r="I13" i="95"/>
  <c r="W15" i="95"/>
  <c r="V15" i="95" s="1"/>
  <c r="AC15" i="95"/>
  <c r="Q13" i="94"/>
  <c r="V12" i="97" l="1"/>
  <c r="M18" i="58"/>
  <c r="AB12" i="97"/>
  <c r="AA12" i="97"/>
  <c r="Q18" i="58" s="1"/>
  <c r="U10" i="97"/>
  <c r="U13" i="97"/>
  <c r="V11" i="97"/>
  <c r="W15" i="97"/>
  <c r="X12" i="97"/>
  <c r="X13" i="97" s="1"/>
  <c r="Y11" i="95"/>
  <c r="Y12" i="95"/>
  <c r="W11" i="95"/>
  <c r="U10" i="95"/>
  <c r="V12" i="94"/>
  <c r="M9" i="58"/>
  <c r="Q9" i="58"/>
  <c r="U10" i="94"/>
  <c r="U13" i="94"/>
  <c r="V11" i="94"/>
  <c r="R29" i="58"/>
  <c r="N29" i="58"/>
  <c r="W13" i="82"/>
  <c r="V13" i="82"/>
  <c r="Y7" i="87"/>
  <c r="Y13" i="87"/>
  <c r="N32" i="58"/>
  <c r="R32" i="58"/>
  <c r="U10" i="96"/>
  <c r="U13" i="96"/>
  <c r="T11" i="96"/>
  <c r="T13" i="96" s="1"/>
  <c r="Z11" i="96"/>
  <c r="Z13" i="96" s="1"/>
  <c r="X19" i="96"/>
  <c r="AE19" i="96"/>
  <c r="W11" i="96"/>
  <c r="L13" i="58"/>
  <c r="K14" i="58"/>
  <c r="L14" i="58" s="1"/>
  <c r="Y12" i="96"/>
  <c r="AC23" i="96"/>
  <c r="AC12" i="96" s="1"/>
  <c r="N12" i="58"/>
  <c r="AB12" i="96"/>
  <c r="W11" i="86"/>
  <c r="V11" i="86"/>
  <c r="W12" i="84"/>
  <c r="V12" i="84"/>
  <c r="M31" i="58"/>
  <c r="U13" i="84"/>
  <c r="J13" i="58"/>
  <c r="H14" i="58"/>
  <c r="J14" i="58" s="1"/>
  <c r="T13" i="81"/>
  <c r="V11" i="81"/>
  <c r="M24" i="58"/>
  <c r="V12" i="81"/>
  <c r="W21" i="81"/>
  <c r="X12" i="81"/>
  <c r="AA21" i="81"/>
  <c r="AA11" i="81" s="1"/>
  <c r="AB11" i="81"/>
  <c r="J25" i="58"/>
  <c r="H26" i="58"/>
  <c r="J26" i="58" s="1"/>
  <c r="AB12" i="95"/>
  <c r="Q15" i="58" s="1"/>
  <c r="AC12" i="95"/>
  <c r="W12" i="95"/>
  <c r="V12" i="95"/>
  <c r="U13" i="95"/>
  <c r="M16" i="58" s="1"/>
  <c r="X12" i="95"/>
  <c r="H11" i="58"/>
  <c r="J11" i="58" s="1"/>
  <c r="J10" i="58"/>
  <c r="I491" i="68"/>
  <c r="I418" i="68"/>
  <c r="I138" i="68"/>
  <c r="F379" i="72"/>
  <c r="C96" i="68"/>
  <c r="F294" i="68"/>
  <c r="L209" i="72"/>
  <c r="B174" i="68"/>
  <c r="C159" i="68"/>
  <c r="F162" i="68"/>
  <c r="L493" i="72"/>
  <c r="C143" i="72"/>
  <c r="C38" i="68"/>
  <c r="I261" i="72"/>
  <c r="L124" i="68"/>
  <c r="B60" i="72"/>
  <c r="C389" i="68"/>
  <c r="C219" i="68"/>
  <c r="F234" i="72"/>
  <c r="I496" i="72"/>
  <c r="C243" i="72"/>
  <c r="L402" i="72"/>
  <c r="B367" i="68"/>
  <c r="B157" i="68"/>
  <c r="C14" i="68"/>
  <c r="L16" i="68"/>
  <c r="F255" i="72"/>
  <c r="L451" i="68"/>
  <c r="L340" i="72"/>
  <c r="I288" i="68"/>
  <c r="I75" i="72"/>
  <c r="L474" i="68"/>
  <c r="C151" i="68"/>
  <c r="F103" i="72"/>
  <c r="L8" i="68"/>
  <c r="I310" i="68"/>
  <c r="L156" i="68"/>
  <c r="B31" i="68"/>
  <c r="I465" i="68"/>
  <c r="I246" i="72"/>
  <c r="I487" i="72"/>
  <c r="F99" i="68"/>
  <c r="B310" i="72"/>
  <c r="I227" i="68"/>
  <c r="I437" i="72"/>
  <c r="C151" i="72"/>
  <c r="F360" i="68"/>
  <c r="C66" i="68"/>
  <c r="B165" i="68"/>
  <c r="I93" i="68"/>
  <c r="C192" i="72"/>
  <c r="B417" i="72"/>
  <c r="I277" i="72"/>
  <c r="I373" i="68"/>
  <c r="C254" i="68"/>
  <c r="B334" i="72"/>
  <c r="F221" i="72"/>
  <c r="B113" i="68"/>
  <c r="B239" i="72"/>
  <c r="B119" i="68"/>
  <c r="C319" i="72"/>
  <c r="F71" i="72"/>
  <c r="C291" i="68"/>
  <c r="I375" i="72"/>
  <c r="C246" i="68"/>
  <c r="F42" i="68"/>
  <c r="B312" i="68"/>
  <c r="F68" i="68"/>
  <c r="L164" i="72"/>
  <c r="I372" i="68"/>
  <c r="C459" i="68"/>
  <c r="B476" i="72"/>
  <c r="I442" i="72"/>
  <c r="I263" i="72"/>
  <c r="F128" i="68"/>
  <c r="B268" i="68"/>
  <c r="C185" i="72"/>
  <c r="B130" i="68"/>
  <c r="L219" i="68"/>
  <c r="F109" i="68"/>
  <c r="F235" i="72"/>
  <c r="I24" i="72"/>
  <c r="I283" i="72"/>
  <c r="I34" i="72"/>
  <c r="F301" i="72"/>
  <c r="F348" i="72"/>
  <c r="B14" i="68"/>
  <c r="I292" i="68"/>
  <c r="L344" i="68"/>
  <c r="F410" i="72"/>
  <c r="L15" i="68"/>
  <c r="B498" i="72"/>
  <c r="L453" i="72"/>
  <c r="L491" i="68"/>
  <c r="C280" i="72"/>
  <c r="I433" i="68"/>
  <c r="B86" i="72"/>
  <c r="L448" i="68"/>
  <c r="F367" i="68"/>
  <c r="F281" i="68"/>
  <c r="L57" i="68"/>
  <c r="F490" i="72"/>
  <c r="C471" i="72"/>
  <c r="F26" i="72"/>
  <c r="F193" i="72"/>
  <c r="F124" i="72"/>
  <c r="F304" i="68"/>
  <c r="F57" i="72"/>
  <c r="I59" i="68"/>
  <c r="C429" i="68"/>
  <c r="C203" i="72"/>
  <c r="C442" i="72"/>
  <c r="C171" i="68"/>
  <c r="I241" i="68"/>
  <c r="C237" i="68"/>
  <c r="F35" i="68"/>
  <c r="B175" i="72"/>
  <c r="C337" i="68"/>
  <c r="I24" i="68"/>
  <c r="C316" i="72"/>
  <c r="I66" i="68"/>
  <c r="L434" i="72"/>
  <c r="F149" i="68"/>
  <c r="I247" i="68"/>
  <c r="F496" i="72"/>
  <c r="C335" i="68"/>
  <c r="C209" i="72"/>
  <c r="I297" i="72"/>
  <c r="B218" i="68"/>
  <c r="I15" i="68"/>
  <c r="C263" i="72"/>
  <c r="I47" i="72"/>
  <c r="B146" i="72"/>
  <c r="B372" i="72"/>
  <c r="F391" i="72"/>
  <c r="F45" i="72"/>
  <c r="C396" i="68"/>
  <c r="C177" i="72"/>
  <c r="I372" i="72"/>
  <c r="F169" i="68"/>
  <c r="L75" i="68"/>
  <c r="L336" i="72"/>
  <c r="B217" i="68"/>
  <c r="F393" i="72"/>
  <c r="I162" i="72"/>
  <c r="L24" i="72"/>
  <c r="C294" i="68"/>
  <c r="C402" i="68"/>
  <c r="L74" i="72"/>
  <c r="B203" i="72"/>
  <c r="F345" i="72"/>
  <c r="F204" i="68"/>
  <c r="C435" i="72"/>
  <c r="I74" i="72"/>
  <c r="L123" i="72"/>
  <c r="B290" i="68"/>
  <c r="L155" i="72"/>
  <c r="F333" i="72"/>
  <c r="L324" i="72"/>
  <c r="L83" i="68"/>
  <c r="B430" i="68"/>
  <c r="B390" i="72"/>
  <c r="C240" i="68"/>
  <c r="I160" i="68"/>
  <c r="B397" i="72"/>
  <c r="I139" i="68"/>
  <c r="L396" i="72"/>
  <c r="F426" i="72"/>
  <c r="B383" i="72"/>
  <c r="I299" i="68"/>
  <c r="I446" i="72"/>
  <c r="L26" i="72"/>
  <c r="B346" i="72"/>
  <c r="B478" i="72"/>
  <c r="C122" i="68"/>
  <c r="B110" i="68"/>
  <c r="B215" i="72"/>
  <c r="C132" i="72"/>
  <c r="B213" i="72"/>
  <c r="I427" i="72"/>
  <c r="L426" i="72"/>
  <c r="I83" i="72"/>
  <c r="I378" i="72"/>
  <c r="I125" i="68"/>
  <c r="F223" i="68"/>
  <c r="B203" i="68"/>
  <c r="B426" i="72"/>
  <c r="L123" i="68"/>
  <c r="B201" i="68"/>
  <c r="C316" i="68"/>
  <c r="C134" i="72"/>
  <c r="B413" i="72"/>
  <c r="C466" i="72"/>
  <c r="C126" i="68"/>
  <c r="L292" i="72"/>
  <c r="B99" i="72"/>
  <c r="B396" i="72"/>
  <c r="I192" i="68"/>
  <c r="L19" i="68"/>
  <c r="F172" i="72"/>
  <c r="B212" i="68"/>
  <c r="F491" i="68"/>
  <c r="I314" i="68"/>
  <c r="L372" i="72"/>
  <c r="I274" i="68"/>
  <c r="B111" i="68"/>
  <c r="I261" i="68"/>
  <c r="F390" i="68"/>
  <c r="C371" i="68"/>
  <c r="F239" i="72"/>
  <c r="I219" i="68"/>
  <c r="C336" i="68"/>
  <c r="C46" i="72"/>
  <c r="I420" i="72"/>
  <c r="B45" i="72"/>
  <c r="B322" i="68"/>
  <c r="F11" i="72"/>
  <c r="C189" i="68"/>
  <c r="L261" i="68"/>
  <c r="I51" i="72"/>
  <c r="F168" i="68"/>
  <c r="B326" i="68"/>
  <c r="L245" i="68"/>
  <c r="C148" i="72"/>
  <c r="I19" i="68"/>
  <c r="I306" i="72"/>
  <c r="B465" i="68"/>
  <c r="B477" i="68"/>
  <c r="C412" i="68"/>
  <c r="B396" i="68"/>
  <c r="B270" i="72"/>
  <c r="B305" i="68"/>
  <c r="B349" i="68"/>
  <c r="L467" i="72"/>
  <c r="L395" i="68"/>
  <c r="I395" i="72"/>
  <c r="I282" i="72"/>
  <c r="F362" i="72"/>
  <c r="B185" i="72"/>
  <c r="B381" i="68"/>
  <c r="C184" i="72"/>
  <c r="B424" i="68"/>
  <c r="I423" i="72"/>
  <c r="C221" i="72"/>
  <c r="F212" i="68"/>
  <c r="C397" i="72"/>
  <c r="B228" i="72"/>
  <c r="C125" i="72"/>
  <c r="L210" i="68"/>
  <c r="C259" i="72"/>
  <c r="I351" i="72"/>
  <c r="I389" i="68"/>
  <c r="I336" i="68"/>
  <c r="B137" i="68"/>
  <c r="B288" i="72"/>
  <c r="I163" i="68"/>
  <c r="F252" i="68"/>
  <c r="F379" i="68"/>
  <c r="L90" i="72"/>
  <c r="C200" i="72"/>
  <c r="C33" i="72"/>
  <c r="I31" i="68"/>
  <c r="C152" i="72"/>
  <c r="B349" i="72"/>
  <c r="F206" i="72"/>
  <c r="C469" i="72"/>
  <c r="F282" i="72"/>
  <c r="L58" i="72"/>
  <c r="I120" i="72"/>
  <c r="F386" i="72"/>
  <c r="C418" i="72"/>
  <c r="B134" i="68"/>
  <c r="I81" i="72"/>
  <c r="F386" i="68"/>
  <c r="B107" i="72"/>
  <c r="B366" i="68"/>
  <c r="I56" i="68"/>
  <c r="F279" i="72"/>
  <c r="C259" i="68"/>
  <c r="B381" i="72"/>
  <c r="B141" i="68"/>
  <c r="L79" i="72"/>
  <c r="B204" i="72"/>
  <c r="B25" i="72"/>
  <c r="I171" i="72"/>
  <c r="B81" i="72"/>
  <c r="F139" i="72"/>
  <c r="C467" i="68"/>
  <c r="C235" i="72"/>
  <c r="B153" i="68"/>
  <c r="L437" i="72"/>
  <c r="L461" i="68"/>
  <c r="F175" i="68"/>
  <c r="B80" i="72"/>
  <c r="C346" i="72"/>
  <c r="B168" i="68"/>
  <c r="L60" i="72"/>
  <c r="L163" i="72"/>
  <c r="I312" i="72"/>
  <c r="B330" i="68"/>
  <c r="F346" i="68"/>
  <c r="I413" i="68"/>
  <c r="L433" i="72"/>
  <c r="F474" i="72"/>
  <c r="B200" i="68"/>
  <c r="B73" i="68"/>
  <c r="F31" i="72"/>
  <c r="B194" i="68"/>
  <c r="F15" i="72"/>
  <c r="C354" i="72"/>
  <c r="C344" i="72"/>
  <c r="C269" i="72"/>
  <c r="F211" i="72"/>
  <c r="L25" i="72"/>
  <c r="I358" i="68"/>
  <c r="B129" i="68"/>
  <c r="L244" i="72"/>
  <c r="I220" i="72"/>
  <c r="C343" i="68"/>
  <c r="I101" i="68"/>
  <c r="C353" i="68"/>
  <c r="C240" i="72"/>
  <c r="F187" i="68"/>
  <c r="C275" i="68"/>
  <c r="F438" i="72"/>
  <c r="F74" i="72"/>
  <c r="B33" i="72"/>
  <c r="I411" i="68"/>
  <c r="F125" i="72"/>
  <c r="B347" i="72"/>
  <c r="B192" i="72"/>
  <c r="B139" i="72"/>
  <c r="L280" i="72"/>
  <c r="C288" i="68"/>
  <c r="I176" i="72"/>
  <c r="F39" i="72"/>
  <c r="L324" i="68"/>
  <c r="C314" i="68"/>
  <c r="B330" i="72"/>
  <c r="L134" i="68"/>
  <c r="B168" i="72"/>
  <c r="C493" i="72"/>
  <c r="B287" i="72"/>
  <c r="F298" i="72"/>
  <c r="F195" i="72"/>
  <c r="B96" i="68"/>
  <c r="C27" i="72"/>
  <c r="L260" i="72"/>
  <c r="I111" i="72"/>
  <c r="F85" i="72"/>
  <c r="I324" i="72"/>
  <c r="F352" i="68"/>
  <c r="I26" i="68"/>
  <c r="L151" i="72"/>
  <c r="I57" i="68"/>
  <c r="C51" i="68"/>
  <c r="F224" i="72"/>
  <c r="F160" i="68"/>
  <c r="L169" i="68"/>
  <c r="F156" i="68"/>
  <c r="F409" i="68"/>
  <c r="F207" i="68"/>
  <c r="F337" i="72"/>
  <c r="F314" i="68"/>
  <c r="C225" i="68"/>
  <c r="I121" i="68"/>
  <c r="C153" i="72"/>
  <c r="L222" i="72"/>
  <c r="L352" i="68"/>
  <c r="B56" i="72"/>
  <c r="L202" i="68"/>
  <c r="C473" i="72"/>
  <c r="I223" i="72"/>
  <c r="I65" i="72"/>
  <c r="F158" i="72"/>
  <c r="C24" i="68"/>
  <c r="L233" i="72"/>
  <c r="L220" i="72"/>
  <c r="L441" i="72"/>
  <c r="L191" i="68"/>
  <c r="C207" i="68"/>
  <c r="L257" i="72"/>
  <c r="C490" i="72"/>
  <c r="L490" i="72"/>
  <c r="L371" i="68"/>
  <c r="I400" i="68"/>
  <c r="I459" i="68"/>
  <c r="B154" i="68"/>
  <c r="B446" i="68"/>
  <c r="C154" i="72"/>
  <c r="F399" i="72"/>
  <c r="F14" i="72"/>
  <c r="L138" i="72"/>
  <c r="I49" i="68"/>
  <c r="B354" i="72"/>
  <c r="L445" i="68"/>
  <c r="B226" i="72"/>
  <c r="F434" i="72"/>
  <c r="I296" i="72"/>
  <c r="I267" i="68"/>
  <c r="F194" i="72"/>
  <c r="F202" i="72"/>
  <c r="L180" i="72"/>
  <c r="B423" i="72"/>
  <c r="I416" i="72"/>
  <c r="B103" i="68"/>
  <c r="I27" i="68"/>
  <c r="I486" i="68"/>
  <c r="F78" i="68"/>
  <c r="L137" i="68"/>
  <c r="C475" i="72"/>
  <c r="I384" i="72"/>
  <c r="I319" i="72"/>
  <c r="L119" i="68"/>
  <c r="I341" i="68"/>
  <c r="L236" i="68"/>
  <c r="B265" i="72"/>
  <c r="I199" i="72"/>
  <c r="L309" i="68"/>
  <c r="I141" i="68"/>
  <c r="F236" i="68"/>
  <c r="L241" i="68"/>
  <c r="C144" i="68"/>
  <c r="F133" i="68"/>
  <c r="C35" i="68"/>
  <c r="C497" i="72"/>
  <c r="B62" i="72"/>
  <c r="L418" i="72"/>
  <c r="B308" i="68"/>
  <c r="C212" i="72"/>
  <c r="F344" i="72"/>
  <c r="C12" i="72"/>
  <c r="C261" i="72"/>
  <c r="L453" i="68"/>
  <c r="B61" i="68"/>
  <c r="L477" i="72"/>
  <c r="L414" i="72"/>
  <c r="L47" i="72"/>
  <c r="I262" i="72"/>
  <c r="F364" i="68"/>
  <c r="B202" i="68"/>
  <c r="I327" i="72"/>
  <c r="I167" i="68"/>
  <c r="C60" i="68"/>
  <c r="C138" i="72"/>
  <c r="C217" i="72"/>
  <c r="B112" i="68"/>
  <c r="I344" i="72"/>
  <c r="L95" i="72"/>
  <c r="C108" i="68"/>
  <c r="F228" i="72"/>
  <c r="B294" i="72"/>
  <c r="L55" i="72"/>
  <c r="B80" i="68"/>
  <c r="L198" i="72"/>
  <c r="F415" i="72"/>
  <c r="B133" i="68"/>
  <c r="F70" i="72"/>
  <c r="F27" i="72"/>
  <c r="L256" i="72"/>
  <c r="L465" i="72"/>
  <c r="L402" i="68"/>
  <c r="C350" i="72"/>
  <c r="B491" i="68"/>
  <c r="I447" i="72"/>
  <c r="B307" i="72"/>
  <c r="I40" i="72"/>
  <c r="B329" i="72"/>
  <c r="L171" i="72"/>
  <c r="I381" i="72"/>
  <c r="F12" i="72"/>
  <c r="L189" i="72"/>
  <c r="I289" i="68"/>
  <c r="C382" i="68"/>
  <c r="F232" i="72"/>
  <c r="I179" i="68"/>
  <c r="C447" i="72"/>
  <c r="L424" i="68"/>
  <c r="F245" i="72"/>
  <c r="C262" i="68"/>
  <c r="C173" i="68"/>
  <c r="B53" i="68"/>
  <c r="F373" i="68"/>
  <c r="C391" i="72"/>
  <c r="B166" i="72"/>
  <c r="L109" i="68"/>
  <c r="I208" i="68"/>
  <c r="B230" i="72"/>
  <c r="F83" i="72"/>
  <c r="B241" i="72"/>
  <c r="B376" i="72"/>
  <c r="L418" i="68"/>
  <c r="L350" i="72"/>
  <c r="B89" i="72"/>
  <c r="I220" i="68"/>
  <c r="I444" i="68"/>
  <c r="B170" i="72"/>
  <c r="C297" i="68"/>
  <c r="F268" i="68"/>
  <c r="C287" i="72"/>
  <c r="B340" i="68"/>
  <c r="F127" i="72"/>
  <c r="L389" i="72"/>
  <c r="L289" i="68"/>
  <c r="L181" i="72"/>
  <c r="B25" i="68"/>
  <c r="C242" i="72"/>
  <c r="L429" i="72"/>
  <c r="I179" i="72"/>
  <c r="C328" i="72"/>
  <c r="I444" i="72"/>
  <c r="B361" i="68"/>
  <c r="B254" i="72"/>
  <c r="I22" i="68"/>
  <c r="F120" i="72"/>
  <c r="L210" i="72"/>
  <c r="L237" i="68"/>
  <c r="C9" i="68"/>
  <c r="F81" i="72"/>
  <c r="F266" i="68"/>
  <c r="B71" i="72"/>
  <c r="B262" i="72"/>
  <c r="F75" i="68"/>
  <c r="L422" i="72"/>
  <c r="F185" i="72"/>
  <c r="B180" i="68"/>
  <c r="B407" i="68"/>
  <c r="I183" i="72"/>
  <c r="F123" i="72"/>
  <c r="I425" i="72"/>
  <c r="F290" i="72"/>
  <c r="I117" i="68"/>
  <c r="C70" i="68"/>
  <c r="B210" i="72"/>
  <c r="C273" i="72"/>
  <c r="L209" i="68"/>
  <c r="B463" i="68"/>
  <c r="I63" i="68"/>
  <c r="F28" i="68"/>
  <c r="C436" i="72"/>
  <c r="F425" i="68"/>
  <c r="L490" i="68"/>
  <c r="I257" i="72"/>
  <c r="I445" i="72"/>
  <c r="L282" i="72"/>
  <c r="L298" i="72"/>
  <c r="L457" i="68"/>
  <c r="C276" i="72"/>
  <c r="B393" i="68"/>
  <c r="L292" i="68"/>
  <c r="B278" i="72"/>
  <c r="I354" i="68"/>
  <c r="F497" i="68"/>
  <c r="C233" i="72"/>
  <c r="L343" i="72"/>
  <c r="I493" i="72"/>
  <c r="L265" i="72"/>
  <c r="B447" i="68"/>
  <c r="B302" i="68"/>
  <c r="B379" i="72"/>
  <c r="C393" i="72"/>
  <c r="F192" i="68"/>
  <c r="B136" i="68"/>
  <c r="L56" i="72"/>
  <c r="L302" i="72"/>
  <c r="F43" i="72"/>
  <c r="L258" i="72"/>
  <c r="C69" i="68"/>
  <c r="B454" i="72"/>
  <c r="C22" i="68"/>
  <c r="B192" i="68"/>
  <c r="I225" i="68"/>
  <c r="B281" i="68"/>
  <c r="C100" i="72"/>
  <c r="I142" i="72"/>
  <c r="B62" i="68"/>
  <c r="I388" i="68"/>
  <c r="F220" i="68"/>
  <c r="C206" i="72"/>
  <c r="L456" i="68"/>
  <c r="L234" i="68"/>
  <c r="I392" i="68"/>
  <c r="I138" i="72"/>
  <c r="I436" i="68"/>
  <c r="B492" i="68"/>
  <c r="B148" i="72"/>
  <c r="C95" i="68"/>
  <c r="B51" i="68"/>
  <c r="C78" i="68"/>
  <c r="I341" i="72"/>
  <c r="C180" i="68"/>
  <c r="F169" i="72"/>
  <c r="F448" i="72"/>
  <c r="L332" i="72"/>
  <c r="C226" i="68"/>
  <c r="B76" i="68"/>
  <c r="C24" i="72"/>
  <c r="C83" i="72"/>
  <c r="F330" i="68"/>
  <c r="B71" i="68"/>
  <c r="L415" i="68"/>
  <c r="C17" i="72"/>
  <c r="C341" i="72"/>
  <c r="L484" i="72"/>
  <c r="I46" i="72"/>
  <c r="F285" i="68"/>
  <c r="F495" i="72"/>
  <c r="F87" i="68"/>
  <c r="F256" i="72"/>
  <c r="B264" i="72"/>
  <c r="L239" i="68"/>
  <c r="I351" i="68"/>
  <c r="B68" i="72"/>
  <c r="F39" i="68"/>
  <c r="B297" i="72"/>
  <c r="I153" i="72"/>
  <c r="I158" i="68"/>
  <c r="C388" i="72"/>
  <c r="F258" i="68"/>
  <c r="L96" i="68"/>
  <c r="C477" i="72"/>
  <c r="C279" i="68"/>
  <c r="F341" i="68"/>
  <c r="C383" i="68"/>
  <c r="C339" i="68"/>
  <c r="C450" i="68"/>
  <c r="F24" i="72"/>
  <c r="B484" i="72"/>
  <c r="I477" i="68"/>
  <c r="B91" i="72"/>
  <c r="F47" i="68"/>
  <c r="C180" i="72"/>
  <c r="I480" i="68"/>
  <c r="F167" i="68"/>
  <c r="C414" i="72"/>
  <c r="B162" i="68"/>
  <c r="F426" i="68"/>
  <c r="C347" i="68"/>
  <c r="B384" i="72"/>
  <c r="I262" i="68"/>
  <c r="I222" i="72"/>
  <c r="I276" i="72"/>
  <c r="L359" i="68"/>
  <c r="F464" i="68"/>
  <c r="B449" i="72"/>
  <c r="C457" i="68"/>
  <c r="I187" i="68"/>
  <c r="B284" i="68"/>
  <c r="F80" i="68"/>
  <c r="L478" i="68"/>
  <c r="F305" i="72"/>
  <c r="I464" i="68"/>
  <c r="B202" i="72"/>
  <c r="B321" i="72"/>
  <c r="F19" i="68"/>
  <c r="I274" i="72"/>
  <c r="C345" i="68"/>
  <c r="L238" i="68"/>
  <c r="C349" i="72"/>
  <c r="F472" i="68"/>
  <c r="C363" i="72"/>
  <c r="L143" i="72"/>
  <c r="C424" i="72"/>
  <c r="B274" i="68"/>
  <c r="B227" i="72"/>
  <c r="I329" i="68"/>
  <c r="L121" i="72"/>
  <c r="I432" i="68"/>
  <c r="L252" i="68"/>
  <c r="I327" i="68"/>
  <c r="F358" i="68"/>
  <c r="B367" i="72"/>
  <c r="B353" i="72"/>
  <c r="L303" i="68"/>
  <c r="L132" i="68"/>
  <c r="C249" i="72"/>
  <c r="C385" i="68"/>
  <c r="C317" i="68"/>
  <c r="B256" i="72"/>
  <c r="B101" i="72"/>
  <c r="F387" i="72"/>
  <c r="I51" i="68"/>
  <c r="L458" i="72"/>
  <c r="F303" i="72"/>
  <c r="C211" i="68"/>
  <c r="B458" i="68"/>
  <c r="F27" i="68"/>
  <c r="B273" i="72"/>
  <c r="C95" i="72"/>
  <c r="L41" i="72"/>
  <c r="B482" i="68"/>
  <c r="I271" i="72"/>
  <c r="I121" i="72"/>
  <c r="L61" i="68"/>
  <c r="C81" i="68"/>
  <c r="F453" i="72"/>
  <c r="F317" i="68"/>
  <c r="B363" i="68"/>
  <c r="I435" i="72"/>
  <c r="L62" i="72"/>
  <c r="I492" i="68"/>
  <c r="B352" i="72"/>
  <c r="I181" i="72"/>
  <c r="C193" i="68"/>
  <c r="B187" i="72"/>
  <c r="B147" i="72"/>
  <c r="L396" i="68"/>
  <c r="I451" i="68"/>
  <c r="I218" i="68"/>
  <c r="F217" i="68"/>
  <c r="B117" i="68"/>
  <c r="C302" i="72"/>
  <c r="F394" i="72"/>
  <c r="L198" i="68"/>
  <c r="C67" i="72"/>
  <c r="I251" i="72"/>
  <c r="L213" i="72"/>
  <c r="I386" i="68"/>
  <c r="F125" i="68"/>
  <c r="L243" i="72"/>
  <c r="C281" i="68"/>
  <c r="L205" i="72"/>
  <c r="F481" i="68"/>
  <c r="B229" i="72"/>
  <c r="C36" i="72"/>
  <c r="F196" i="72"/>
  <c r="F20" i="68"/>
  <c r="F40" i="72"/>
  <c r="I370" i="72"/>
  <c r="B240" i="72"/>
  <c r="F289" i="68"/>
  <c r="B356" i="72"/>
  <c r="B235" i="68"/>
  <c r="C318" i="68"/>
  <c r="C90" i="68"/>
  <c r="F113" i="68"/>
  <c r="F50" i="72"/>
  <c r="B161" i="72"/>
  <c r="B315" i="68"/>
  <c r="L449" i="72"/>
  <c r="B272" i="72"/>
  <c r="C265" i="72"/>
  <c r="L472" i="72"/>
  <c r="I43" i="68"/>
  <c r="I145" i="68"/>
  <c r="B451" i="68"/>
  <c r="F291" i="72"/>
  <c r="I495" i="72"/>
  <c r="L180" i="68"/>
  <c r="C72" i="72"/>
  <c r="C282" i="72"/>
  <c r="C219" i="72"/>
  <c r="I285" i="72"/>
  <c r="F15" i="68"/>
  <c r="B403" i="72"/>
  <c r="F397" i="68"/>
  <c r="C182" i="68"/>
  <c r="C173" i="72"/>
  <c r="B37" i="72"/>
  <c r="B186" i="68"/>
  <c r="L170" i="68"/>
  <c r="C115" i="72"/>
  <c r="I150" i="72"/>
  <c r="F222" i="68"/>
  <c r="C446" i="72"/>
  <c r="B384" i="68"/>
  <c r="I325" i="72"/>
  <c r="C93" i="72"/>
  <c r="I333" i="68"/>
  <c r="F17" i="68"/>
  <c r="F331" i="72"/>
  <c r="L108" i="72"/>
  <c r="L496" i="72"/>
  <c r="B301" i="68"/>
  <c r="I359" i="72"/>
  <c r="C428" i="72"/>
  <c r="I145" i="72"/>
  <c r="L42" i="68"/>
  <c r="C416" i="68"/>
  <c r="B306" i="72"/>
  <c r="F183" i="72"/>
  <c r="I35" i="68"/>
  <c r="C28" i="72"/>
  <c r="I442" i="68"/>
  <c r="L314" i="68"/>
  <c r="C115" i="68"/>
  <c r="B163" i="72"/>
  <c r="L137" i="72"/>
  <c r="F352" i="72"/>
  <c r="C352" i="68"/>
  <c r="I383" i="68"/>
  <c r="C245" i="72"/>
  <c r="L255" i="68"/>
  <c r="F462" i="72"/>
  <c r="B466" i="68"/>
  <c r="I360" i="72"/>
  <c r="F388" i="68"/>
  <c r="I460" i="68"/>
  <c r="B93" i="68"/>
  <c r="F89" i="68"/>
  <c r="C79" i="72"/>
  <c r="F20" i="72"/>
  <c r="L148" i="72"/>
  <c r="L122" i="68"/>
  <c r="I192" i="72"/>
  <c r="I346" i="72"/>
  <c r="F331" i="68"/>
  <c r="F366" i="68"/>
  <c r="L104" i="72"/>
  <c r="F88" i="72"/>
  <c r="B65" i="68"/>
  <c r="I361" i="72"/>
  <c r="C368" i="68"/>
  <c r="F474" i="68"/>
  <c r="C121" i="72"/>
  <c r="L486" i="68"/>
  <c r="L310" i="72"/>
  <c r="B445" i="68"/>
  <c r="I289" i="72"/>
  <c r="C268" i="72"/>
  <c r="B404" i="72"/>
  <c r="B300" i="72"/>
  <c r="B350" i="72"/>
  <c r="I457" i="72"/>
  <c r="B453" i="72"/>
  <c r="F162" i="72"/>
  <c r="F312" i="72"/>
  <c r="C57" i="72"/>
  <c r="I31" i="72"/>
  <c r="I141" i="72"/>
  <c r="C372" i="72"/>
  <c r="I468" i="72"/>
  <c r="F310" i="68"/>
  <c r="L278" i="72"/>
  <c r="C98" i="68"/>
  <c r="L72" i="72"/>
  <c r="F203" i="72"/>
  <c r="F313" i="72"/>
  <c r="B254" i="68"/>
  <c r="L113" i="72"/>
  <c r="B66" i="68"/>
  <c r="C48" i="72"/>
  <c r="I314" i="72"/>
  <c r="F16" i="72"/>
  <c r="B390" i="68"/>
  <c r="B348" i="68"/>
  <c r="L204" i="72"/>
  <c r="L130" i="72"/>
  <c r="B11" i="72"/>
  <c r="C390" i="72"/>
  <c r="B394" i="72"/>
  <c r="B425" i="72"/>
  <c r="F152" i="68"/>
  <c r="B279" i="68"/>
  <c r="C307" i="72"/>
  <c r="F48" i="72"/>
  <c r="I297" i="68"/>
  <c r="B317" i="72"/>
  <c r="I361" i="68"/>
  <c r="I394" i="72"/>
  <c r="I331" i="68"/>
  <c r="F355" i="72"/>
  <c r="C185" i="68"/>
  <c r="F11" i="68"/>
  <c r="C310" i="68"/>
  <c r="L116" i="68"/>
  <c r="F475" i="72"/>
  <c r="L93" i="68"/>
  <c r="C415" i="68"/>
  <c r="C330" i="68"/>
  <c r="I234" i="72"/>
  <c r="F469" i="68"/>
  <c r="B259" i="72"/>
  <c r="C229" i="72"/>
  <c r="L196" i="68"/>
  <c r="I280" i="72"/>
  <c r="F154" i="68"/>
  <c r="L454" i="68"/>
  <c r="L412" i="72"/>
  <c r="B33" i="68"/>
  <c r="I232" i="68"/>
  <c r="L96" i="72"/>
  <c r="C428" i="68"/>
  <c r="L354" i="68"/>
  <c r="I196" i="72"/>
  <c r="F406" i="68"/>
  <c r="L55" i="68"/>
  <c r="B280" i="72"/>
  <c r="F30" i="72"/>
  <c r="F470" i="72"/>
  <c r="F83" i="68"/>
  <c r="L197" i="72"/>
  <c r="F401" i="72"/>
  <c r="C169" i="68"/>
  <c r="I415" i="68"/>
  <c r="I118" i="68"/>
  <c r="B193" i="72"/>
  <c r="F238" i="68"/>
  <c r="C199" i="68"/>
  <c r="I328" i="68"/>
  <c r="B336" i="68"/>
  <c r="C403" i="72"/>
  <c r="F254" i="68"/>
  <c r="B66" i="72"/>
  <c r="L406" i="72"/>
  <c r="B252" i="68"/>
  <c r="I109" i="72"/>
  <c r="B457" i="68"/>
  <c r="F10" i="68"/>
  <c r="L316" i="68"/>
  <c r="B440" i="68"/>
  <c r="L20" i="68"/>
  <c r="C401" i="72"/>
  <c r="F488" i="72"/>
  <c r="B360" i="72"/>
  <c r="F67" i="72"/>
  <c r="L375" i="72"/>
  <c r="I72" i="72"/>
  <c r="I291" i="72"/>
  <c r="C485" i="72"/>
  <c r="B43" i="68"/>
  <c r="C406" i="68"/>
  <c r="F152" i="72"/>
  <c r="F336" i="68"/>
  <c r="I58" i="68"/>
  <c r="C42" i="72"/>
  <c r="C228" i="68"/>
  <c r="L306" i="72"/>
  <c r="B278" i="68"/>
  <c r="B465" i="72"/>
  <c r="B444" i="68"/>
  <c r="C450" i="72"/>
  <c r="C356" i="68"/>
  <c r="B454" i="68"/>
  <c r="L335" i="72"/>
  <c r="I206" i="72"/>
  <c r="I122" i="68"/>
  <c r="F419" i="68"/>
  <c r="I189" i="68"/>
  <c r="B117" i="72"/>
  <c r="L157" i="68"/>
  <c r="L442" i="72"/>
  <c r="I40" i="68"/>
  <c r="L125" i="72"/>
  <c r="C205" i="68"/>
  <c r="B457" i="72"/>
  <c r="B65" i="72"/>
  <c r="I390" i="72"/>
  <c r="F258" i="72"/>
  <c r="B387" i="68"/>
  <c r="C17" i="68"/>
  <c r="B263" i="68"/>
  <c r="C277" i="72"/>
  <c r="L165" i="68"/>
  <c r="B401" i="72"/>
  <c r="L271" i="72"/>
  <c r="L358" i="72"/>
  <c r="I233" i="68"/>
  <c r="L249" i="72"/>
  <c r="I270" i="68"/>
  <c r="C136" i="72"/>
  <c r="F108" i="72"/>
  <c r="C59" i="68"/>
  <c r="L29" i="68"/>
  <c r="I154" i="72"/>
  <c r="L188" i="68"/>
  <c r="F74" i="68"/>
  <c r="B22" i="68"/>
  <c r="L239" i="72"/>
  <c r="I88" i="68"/>
  <c r="F406" i="72"/>
  <c r="I418" i="72"/>
  <c r="C493" i="68"/>
  <c r="C365" i="72"/>
  <c r="B486" i="68"/>
  <c r="C87" i="68"/>
  <c r="L325" i="68"/>
  <c r="F65" i="68"/>
  <c r="C166" i="72"/>
  <c r="I106" i="72"/>
  <c r="L403" i="68"/>
  <c r="I151" i="68"/>
  <c r="B456" i="72"/>
  <c r="B316" i="72"/>
  <c r="C27" i="68"/>
  <c r="B204" i="68"/>
  <c r="F236" i="72"/>
  <c r="L260" i="68"/>
  <c r="L464" i="68"/>
  <c r="B314" i="72"/>
  <c r="F463" i="68"/>
  <c r="L73" i="72"/>
  <c r="L281" i="68"/>
  <c r="F148" i="72"/>
  <c r="F117" i="68"/>
  <c r="B433" i="68"/>
  <c r="F375" i="68"/>
  <c r="I237" i="72"/>
  <c r="I363" i="68"/>
  <c r="F243" i="72"/>
  <c r="L421" i="72"/>
  <c r="I304" i="68"/>
  <c r="I414" i="72"/>
  <c r="C355" i="68"/>
  <c r="B467" i="72"/>
  <c r="L404" i="68"/>
  <c r="C412" i="72"/>
  <c r="F153" i="68"/>
  <c r="I234" i="68"/>
  <c r="L94" i="68"/>
  <c r="I404" i="68"/>
  <c r="C149" i="68"/>
  <c r="B120" i="72"/>
  <c r="I151" i="72"/>
  <c r="F254" i="72"/>
  <c r="L225" i="72"/>
  <c r="F382" i="72"/>
  <c r="F346" i="72"/>
  <c r="F25" i="68"/>
  <c r="L43" i="72"/>
  <c r="B282" i="72"/>
  <c r="F334" i="68"/>
  <c r="B178" i="72"/>
  <c r="F276" i="72"/>
  <c r="L70" i="68"/>
  <c r="I385" i="72"/>
  <c r="C201" i="68"/>
  <c r="C19" i="72"/>
  <c r="I256" i="72"/>
  <c r="L24" i="68"/>
  <c r="I480" i="72"/>
  <c r="B28" i="72"/>
  <c r="L410" i="72"/>
  <c r="F459" i="68"/>
  <c r="B240" i="68"/>
  <c r="I73" i="68"/>
  <c r="L251" i="68"/>
  <c r="C193" i="72"/>
  <c r="I173" i="68"/>
  <c r="B370" i="68"/>
  <c r="L48" i="72"/>
  <c r="I494" i="72"/>
  <c r="L33" i="68"/>
  <c r="L437" i="68"/>
  <c r="I134" i="72"/>
  <c r="F8" i="72"/>
  <c r="I393" i="72"/>
  <c r="B87" i="72"/>
  <c r="I495" i="68"/>
  <c r="I110" i="72"/>
  <c r="F206" i="68"/>
  <c r="L330" i="72"/>
  <c r="F389" i="68"/>
  <c r="B288" i="68"/>
  <c r="C31" i="68"/>
  <c r="I193" i="68"/>
  <c r="B160" i="68"/>
  <c r="C337" i="72"/>
  <c r="B275" i="72"/>
  <c r="C198" i="72"/>
  <c r="F56" i="72"/>
  <c r="I53" i="68"/>
  <c r="I399" i="72"/>
  <c r="B486" i="72"/>
  <c r="F377" i="68"/>
  <c r="B92" i="72"/>
  <c r="L235" i="68"/>
  <c r="F473" i="72"/>
  <c r="B122" i="68"/>
  <c r="F44" i="68"/>
  <c r="L40" i="72"/>
  <c r="I60" i="68"/>
  <c r="B105" i="72"/>
  <c r="F315" i="72"/>
  <c r="C293" i="72"/>
  <c r="L489" i="72"/>
  <c r="F497" i="72"/>
  <c r="C197" i="72"/>
  <c r="F335" i="72"/>
  <c r="F142" i="72"/>
  <c r="B179" i="72"/>
  <c r="F137" i="72"/>
  <c r="F288" i="72"/>
  <c r="L86" i="72"/>
  <c r="L358" i="68"/>
  <c r="C61" i="68"/>
  <c r="F441" i="72"/>
  <c r="I153" i="68"/>
  <c r="I386" i="72"/>
  <c r="I238" i="68"/>
  <c r="I239" i="68"/>
  <c r="F262" i="72"/>
  <c r="L322" i="68"/>
  <c r="F431" i="68"/>
  <c r="C26" i="72"/>
  <c r="L136" i="68"/>
  <c r="I316" i="68"/>
  <c r="F97" i="68"/>
  <c r="F319" i="72"/>
  <c r="I193" i="72"/>
  <c r="F324" i="72"/>
  <c r="L102" i="72"/>
  <c r="B54" i="68"/>
  <c r="B100" i="68"/>
  <c r="I217" i="72"/>
  <c r="I122" i="72"/>
  <c r="L36" i="72"/>
  <c r="B125" i="68"/>
  <c r="I257" i="68"/>
  <c r="C386" i="68"/>
  <c r="L362" i="68"/>
  <c r="F458" i="72"/>
  <c r="I30" i="68"/>
  <c r="B267" i="72"/>
  <c r="L416" i="68"/>
  <c r="B150" i="72"/>
  <c r="B124" i="72"/>
  <c r="F405" i="68"/>
  <c r="B467" i="68"/>
  <c r="I126" i="68"/>
  <c r="F86" i="72"/>
  <c r="L294" i="72"/>
  <c r="I157" i="68"/>
  <c r="C155" i="68"/>
  <c r="C434" i="68"/>
  <c r="F383" i="72"/>
  <c r="B186" i="72"/>
  <c r="B316" i="68"/>
  <c r="B393" i="72"/>
  <c r="B286" i="68"/>
  <c r="C82" i="68"/>
  <c r="L329" i="68"/>
  <c r="I436" i="72"/>
  <c r="F186" i="72"/>
  <c r="B122" i="72"/>
  <c r="B125" i="72"/>
  <c r="L494" i="72"/>
  <c r="C376" i="72"/>
  <c r="I281" i="68"/>
  <c r="B439" i="68"/>
  <c r="C287" i="68"/>
  <c r="F87" i="72"/>
  <c r="L122" i="72"/>
  <c r="B189" i="68"/>
  <c r="F188" i="68"/>
  <c r="F296" i="68"/>
  <c r="I27" i="72"/>
  <c r="L268" i="68"/>
  <c r="C311" i="72"/>
  <c r="C476" i="68"/>
  <c r="L450" i="72"/>
  <c r="L379" i="68"/>
  <c r="B98" i="68"/>
  <c r="L44" i="72"/>
  <c r="B23" i="68"/>
  <c r="B401" i="68"/>
  <c r="I449" i="68"/>
  <c r="F23" i="68"/>
  <c r="F164" i="68"/>
  <c r="B395" i="68"/>
  <c r="I38" i="68"/>
  <c r="F216" i="68"/>
  <c r="F295" i="68"/>
  <c r="F155" i="68"/>
  <c r="L217" i="72"/>
  <c r="I216" i="68"/>
  <c r="L237" i="72"/>
  <c r="L478" i="72"/>
  <c r="I213" i="68"/>
  <c r="B212" i="72"/>
  <c r="F96" i="68"/>
  <c r="L427" i="72"/>
  <c r="I268" i="68"/>
  <c r="C8" i="68"/>
  <c r="L252" i="72"/>
  <c r="B135" i="72"/>
  <c r="I286" i="68"/>
  <c r="C399" i="72"/>
  <c r="C483" i="68"/>
  <c r="L440" i="72"/>
  <c r="C232" i="72"/>
  <c r="B18" i="72"/>
  <c r="L166" i="68"/>
  <c r="F297" i="68"/>
  <c r="I290" i="68"/>
  <c r="L37" i="68"/>
  <c r="B350" i="68"/>
  <c r="C99" i="68"/>
  <c r="L141" i="72"/>
  <c r="C159" i="72"/>
  <c r="B388" i="72"/>
  <c r="C289" i="72"/>
  <c r="C234" i="72"/>
  <c r="F385" i="72"/>
  <c r="C346" i="68"/>
  <c r="B133" i="72"/>
  <c r="I376" i="68"/>
  <c r="C348" i="72"/>
  <c r="B438" i="72"/>
  <c r="I461" i="72"/>
  <c r="L258" i="68"/>
  <c r="F241" i="72"/>
  <c r="L390" i="72"/>
  <c r="I392" i="72"/>
  <c r="C362" i="68"/>
  <c r="F114" i="72"/>
  <c r="I409" i="68"/>
  <c r="F142" i="68"/>
  <c r="F229" i="72"/>
  <c r="F427" i="68"/>
  <c r="I124" i="72"/>
  <c r="F180" i="68"/>
  <c r="L466" i="72"/>
  <c r="B260" i="68"/>
  <c r="B318" i="72"/>
  <c r="F251" i="68"/>
  <c r="B370" i="72"/>
  <c r="C11" i="68"/>
  <c r="B297" i="68"/>
  <c r="L346" i="72"/>
  <c r="C252" i="72"/>
  <c r="F261" i="68"/>
  <c r="I92" i="68"/>
  <c r="I146" i="68"/>
  <c r="L495" i="72"/>
  <c r="I94" i="72"/>
  <c r="B91" i="68"/>
  <c r="L160" i="68"/>
  <c r="F44" i="72"/>
  <c r="L63" i="68"/>
  <c r="L485" i="72"/>
  <c r="C340" i="72"/>
  <c r="F360" i="72"/>
  <c r="B77" i="68"/>
  <c r="B70" i="68"/>
  <c r="C230" i="72"/>
  <c r="I462" i="68"/>
  <c r="C498" i="68"/>
  <c r="F10" i="72"/>
  <c r="C409" i="68"/>
  <c r="F237" i="68"/>
  <c r="F411" i="72"/>
  <c r="C216" i="68"/>
  <c r="I190" i="68"/>
  <c r="L106" i="68"/>
  <c r="L91" i="68"/>
  <c r="L428" i="68"/>
  <c r="F173" i="72"/>
  <c r="B238" i="68"/>
  <c r="L455" i="68"/>
  <c r="F246" i="72"/>
  <c r="B355" i="72"/>
  <c r="I450" i="68"/>
  <c r="I478" i="68"/>
  <c r="I403" i="68"/>
  <c r="I280" i="68"/>
  <c r="F70" i="68"/>
  <c r="C68" i="72"/>
  <c r="L487" i="68"/>
  <c r="F227" i="68"/>
  <c r="B311" i="68"/>
  <c r="F284" i="72"/>
  <c r="F204" i="72"/>
  <c r="B289" i="68"/>
  <c r="C59" i="72"/>
  <c r="I94" i="68"/>
  <c r="C421" i="68"/>
  <c r="C439" i="72"/>
  <c r="L207" i="72"/>
  <c r="C497" i="68"/>
  <c r="I106" i="68"/>
  <c r="F280" i="68"/>
  <c r="I21" i="68"/>
  <c r="L87" i="68"/>
  <c r="F36" i="72"/>
  <c r="C398" i="72"/>
  <c r="L163" i="68"/>
  <c r="L238" i="72"/>
  <c r="L307" i="72"/>
  <c r="F21" i="72"/>
  <c r="B22" i="72"/>
  <c r="L187" i="72"/>
  <c r="I405" i="68"/>
  <c r="C188" i="72"/>
  <c r="C167" i="72"/>
  <c r="F143" i="68"/>
  <c r="F131" i="72"/>
  <c r="C181" i="72"/>
  <c r="B41" i="68"/>
  <c r="I456" i="68"/>
  <c r="F487" i="68"/>
  <c r="B209" i="72"/>
  <c r="I146" i="72"/>
  <c r="L50" i="72"/>
  <c r="I334" i="68"/>
  <c r="C352" i="72"/>
  <c r="L52" i="68"/>
  <c r="F17" i="72"/>
  <c r="L167" i="72"/>
  <c r="F429" i="68"/>
  <c r="I379" i="68"/>
  <c r="L228" i="72"/>
  <c r="L97" i="72"/>
  <c r="B472" i="72"/>
  <c r="F103" i="68"/>
  <c r="L408" i="68"/>
  <c r="I129" i="72"/>
  <c r="I76" i="72"/>
  <c r="I474" i="68"/>
  <c r="B116" i="68"/>
  <c r="I402" i="72"/>
  <c r="B391" i="68"/>
  <c r="C215" i="72"/>
  <c r="C49" i="72"/>
  <c r="I120" i="68"/>
  <c r="F231" i="72"/>
  <c r="C117" i="72"/>
  <c r="F54" i="68"/>
  <c r="F357" i="72"/>
  <c r="B418" i="72"/>
  <c r="B404" i="68"/>
  <c r="B308" i="72"/>
  <c r="I340" i="68"/>
  <c r="L492" i="68"/>
  <c r="L435" i="68"/>
  <c r="I18" i="72"/>
  <c r="F119" i="68"/>
  <c r="B328" i="72"/>
  <c r="B257" i="72"/>
  <c r="I325" i="68"/>
  <c r="C310" i="72"/>
  <c r="L200" i="68"/>
  <c r="L272" i="68"/>
  <c r="I102" i="72"/>
  <c r="B232" i="68"/>
  <c r="I287" i="68"/>
  <c r="F201" i="72"/>
  <c r="F448" i="68"/>
  <c r="L477" i="68"/>
  <c r="F458" i="68"/>
  <c r="F63" i="72"/>
  <c r="I194" i="68"/>
  <c r="B295" i="68"/>
  <c r="C234" i="68"/>
  <c r="B493" i="72"/>
  <c r="C438" i="68"/>
  <c r="L98" i="72"/>
  <c r="C54" i="72"/>
  <c r="B123" i="68"/>
  <c r="I438" i="72"/>
  <c r="B408" i="68"/>
  <c r="L312" i="72"/>
  <c r="I70" i="72"/>
  <c r="B432" i="68"/>
  <c r="L385" i="68"/>
  <c r="L487" i="72"/>
  <c r="C391" i="68"/>
  <c r="I452" i="72"/>
  <c r="F232" i="68"/>
  <c r="I338" i="72"/>
  <c r="F101" i="72"/>
  <c r="C141" i="72"/>
  <c r="B176" i="68"/>
  <c r="I223" i="68"/>
  <c r="B103" i="72"/>
  <c r="F216" i="72"/>
  <c r="F337" i="68"/>
  <c r="C196" i="72"/>
  <c r="I407" i="68"/>
  <c r="I284" i="68"/>
  <c r="B461" i="72"/>
  <c r="I358" i="72"/>
  <c r="F264" i="68"/>
  <c r="I320" i="68"/>
  <c r="F447" i="72"/>
  <c r="C431" i="68"/>
  <c r="L378" i="72"/>
  <c r="F23" i="72"/>
  <c r="F416" i="72"/>
  <c r="F451" i="68"/>
  <c r="L66" i="72"/>
  <c r="B339" i="68"/>
  <c r="B46" i="68"/>
  <c r="C137" i="72"/>
  <c r="L93" i="72"/>
  <c r="L270" i="68"/>
  <c r="C163" i="68"/>
  <c r="F408" i="72"/>
  <c r="B179" i="68"/>
  <c r="B244" i="68"/>
  <c r="I43" i="72"/>
  <c r="I200" i="68"/>
  <c r="F41" i="72"/>
  <c r="C324" i="72"/>
  <c r="B279" i="72"/>
  <c r="B197" i="68"/>
  <c r="B138" i="68"/>
  <c r="L168" i="72"/>
  <c r="B429" i="68"/>
  <c r="B253" i="72"/>
  <c r="L205" i="68"/>
  <c r="I482" i="72"/>
  <c r="I399" i="68"/>
  <c r="I427" i="68"/>
  <c r="B435" i="72"/>
  <c r="I79" i="68"/>
  <c r="I112" i="72"/>
  <c r="F283" i="68"/>
  <c r="F141" i="68"/>
  <c r="B139" i="68"/>
  <c r="L40" i="68"/>
  <c r="B497" i="68"/>
  <c r="I448" i="68"/>
  <c r="L26" i="68"/>
  <c r="B164" i="68"/>
  <c r="B180" i="72"/>
  <c r="L224" i="72"/>
  <c r="I46" i="68"/>
  <c r="B216" i="68"/>
  <c r="F484" i="68"/>
  <c r="B41" i="72"/>
  <c r="C170" i="72"/>
  <c r="F161" i="72"/>
  <c r="B229" i="68"/>
  <c r="L127" i="68"/>
  <c r="I301" i="72"/>
  <c r="L387" i="68"/>
  <c r="I119" i="72"/>
  <c r="C110" i="72"/>
  <c r="I482" i="68"/>
  <c r="F445" i="68"/>
  <c r="F403" i="68"/>
  <c r="I252" i="68"/>
  <c r="B173" i="68"/>
  <c r="L457" i="72"/>
  <c r="C349" i="68"/>
  <c r="F452" i="72"/>
  <c r="C411" i="72"/>
  <c r="C445" i="72"/>
  <c r="C419" i="72"/>
  <c r="I278" i="68"/>
  <c r="C320" i="68"/>
  <c r="L447" i="72"/>
  <c r="L283" i="72"/>
  <c r="C190" i="72"/>
  <c r="I337" i="68"/>
  <c r="I207" i="72"/>
  <c r="C413" i="72"/>
  <c r="B392" i="72"/>
  <c r="I435" i="68"/>
  <c r="L223" i="68"/>
  <c r="L129" i="68"/>
  <c r="C8" i="72"/>
  <c r="I60" i="72"/>
  <c r="C444" i="72"/>
  <c r="L186" i="72"/>
  <c r="F303" i="68"/>
  <c r="L68" i="72"/>
  <c r="F468" i="68"/>
  <c r="F476" i="72"/>
  <c r="C429" i="72"/>
  <c r="L153" i="72"/>
  <c r="L367" i="68"/>
  <c r="F145" i="72"/>
  <c r="B481" i="72"/>
  <c r="L401" i="68"/>
  <c r="B352" i="68"/>
  <c r="I281" i="72"/>
  <c r="B220" i="68"/>
  <c r="B474" i="72"/>
  <c r="C220" i="72"/>
  <c r="I211" i="72"/>
  <c r="I47" i="68"/>
  <c r="B239" i="68"/>
  <c r="L428" i="72"/>
  <c r="B207" i="68"/>
  <c r="L294" i="68"/>
  <c r="B109" i="72"/>
  <c r="F287" i="72"/>
  <c r="L59" i="68"/>
  <c r="L47" i="68"/>
  <c r="L391" i="72"/>
  <c r="C280" i="68"/>
  <c r="F389" i="72"/>
  <c r="I96" i="68"/>
  <c r="C401" i="68"/>
  <c r="F249" i="72"/>
  <c r="B191" i="72"/>
  <c r="I140" i="68"/>
  <c r="I9" i="68"/>
  <c r="I323" i="72"/>
  <c r="B269" i="68"/>
  <c r="L87" i="72"/>
  <c r="C243" i="68"/>
  <c r="F71" i="68"/>
  <c r="F434" i="68"/>
  <c r="L236" i="72"/>
  <c r="C52" i="68"/>
  <c r="F450" i="72"/>
  <c r="C86" i="72"/>
  <c r="F354" i="72"/>
  <c r="B152" i="72"/>
  <c r="I420" i="68"/>
  <c r="F440" i="72"/>
  <c r="B458" i="72"/>
  <c r="B459" i="72"/>
  <c r="L146" i="72"/>
  <c r="I302" i="68"/>
  <c r="B357" i="72"/>
  <c r="B412" i="68"/>
  <c r="F428" i="72"/>
  <c r="L14" i="72"/>
  <c r="L368" i="68"/>
  <c r="B399" i="72"/>
  <c r="C390" i="68"/>
  <c r="C457" i="72"/>
  <c r="C433" i="72"/>
  <c r="L70" i="72"/>
  <c r="L178" i="72"/>
  <c r="B251" i="72"/>
  <c r="C189" i="72"/>
  <c r="C162" i="72"/>
  <c r="L366" i="68"/>
  <c r="F404" i="68"/>
  <c r="L103" i="72"/>
  <c r="L302" i="68"/>
  <c r="F58" i="68"/>
  <c r="C194" i="68"/>
  <c r="B342" i="68"/>
  <c r="I243" i="68"/>
  <c r="C277" i="68"/>
  <c r="C129" i="68"/>
  <c r="I82" i="68"/>
  <c r="C364" i="72"/>
  <c r="C442" i="68"/>
  <c r="B326" i="72"/>
  <c r="I188" i="72"/>
  <c r="F38" i="68"/>
  <c r="I91" i="72"/>
  <c r="L49" i="72"/>
  <c r="B169" i="72"/>
  <c r="I455" i="72"/>
  <c r="I230" i="72"/>
  <c r="C128" i="68"/>
  <c r="B76" i="72"/>
  <c r="I491" i="72"/>
  <c r="C474" i="68"/>
  <c r="I496" i="68"/>
  <c r="F190" i="72"/>
  <c r="B332" i="72"/>
  <c r="B351" i="68"/>
  <c r="C10" i="68"/>
  <c r="L150" i="72"/>
  <c r="I333" i="72"/>
  <c r="F299" i="72"/>
  <c r="C135" i="72"/>
  <c r="I294" i="72"/>
  <c r="L188" i="72"/>
  <c r="B79" i="68"/>
  <c r="C300" i="68"/>
  <c r="L384" i="68"/>
  <c r="B144" i="68"/>
  <c r="F462" i="68"/>
  <c r="B468" i="68"/>
  <c r="I37" i="72"/>
  <c r="I306" i="68"/>
  <c r="C47" i="72"/>
  <c r="B221" i="68"/>
  <c r="C164" i="72"/>
  <c r="F272" i="68"/>
  <c r="B285" i="68"/>
  <c r="C64" i="72"/>
  <c r="I238" i="72"/>
  <c r="I422" i="68"/>
  <c r="B75" i="72"/>
  <c r="I494" i="68"/>
  <c r="B49" i="72"/>
  <c r="B131" i="68"/>
  <c r="F9" i="72"/>
  <c r="F275" i="68"/>
  <c r="C65" i="68"/>
  <c r="B243" i="72"/>
  <c r="C357" i="72"/>
  <c r="L334" i="68"/>
  <c r="F208" i="68"/>
  <c r="L128" i="68"/>
  <c r="L382" i="72"/>
  <c r="I276" i="68"/>
  <c r="C186" i="72"/>
  <c r="F205" i="72"/>
  <c r="B58" i="68"/>
  <c r="L27" i="68"/>
  <c r="F465" i="68"/>
  <c r="C313" i="72"/>
  <c r="C378" i="72"/>
  <c r="I197" i="68"/>
  <c r="L259" i="72"/>
  <c r="B38" i="68"/>
  <c r="I366" i="68"/>
  <c r="I73" i="72"/>
  <c r="L484" i="68"/>
  <c r="F269" i="68"/>
  <c r="L388" i="68"/>
  <c r="C427" i="72"/>
  <c r="C40" i="68"/>
  <c r="I463" i="72"/>
  <c r="I489" i="72"/>
  <c r="L267" i="68"/>
  <c r="L395" i="72"/>
  <c r="F437" i="72"/>
  <c r="B74" i="68"/>
  <c r="F123" i="68"/>
  <c r="L264" i="68"/>
  <c r="C19" i="68"/>
  <c r="I123" i="72"/>
  <c r="L166" i="72"/>
  <c r="L377" i="68"/>
  <c r="F116" i="68"/>
  <c r="B289" i="72"/>
  <c r="L94" i="72"/>
  <c r="I471" i="68"/>
  <c r="L445" i="72"/>
  <c r="F247" i="68"/>
  <c r="B224" i="72"/>
  <c r="C306" i="72"/>
  <c r="C36" i="68"/>
  <c r="L375" i="68"/>
  <c r="C324" i="68"/>
  <c r="I34" i="68"/>
  <c r="C165" i="72"/>
  <c r="F181" i="68"/>
  <c r="B366" i="72"/>
  <c r="L143" i="68"/>
  <c r="I335" i="68"/>
  <c r="I209" i="68"/>
  <c r="C172" i="72"/>
  <c r="C482" i="72"/>
  <c r="C208" i="68"/>
  <c r="C433" i="68"/>
  <c r="L373" i="72"/>
  <c r="L194" i="72"/>
  <c r="I127" i="68"/>
  <c r="C296" i="68"/>
  <c r="F350" i="72"/>
  <c r="I45" i="72"/>
  <c r="F60" i="72"/>
  <c r="C407" i="68"/>
  <c r="C461" i="72"/>
  <c r="C423" i="72"/>
  <c r="L291" i="72"/>
  <c r="C378" i="68"/>
  <c r="I304" i="72"/>
  <c r="F495" i="68"/>
  <c r="L113" i="68"/>
  <c r="L355" i="68"/>
  <c r="B172" i="68"/>
  <c r="B348" i="72"/>
  <c r="F288" i="68"/>
  <c r="C41" i="68"/>
  <c r="B287" i="68"/>
  <c r="F357" i="68"/>
  <c r="B174" i="72"/>
  <c r="B166" i="68"/>
  <c r="F273" i="68"/>
  <c r="L274" i="68"/>
  <c r="L283" i="68"/>
  <c r="L86" i="68"/>
  <c r="L99" i="72"/>
  <c r="B97" i="72"/>
  <c r="F139" i="68"/>
  <c r="L360" i="72"/>
  <c r="I373" i="72"/>
  <c r="F58" i="72"/>
  <c r="C28" i="68"/>
  <c r="F183" i="68"/>
  <c r="I290" i="72"/>
  <c r="C440" i="72"/>
  <c r="F433" i="72"/>
  <c r="I340" i="72"/>
  <c r="F134" i="72"/>
  <c r="C323" i="68"/>
  <c r="B171" i="72"/>
  <c r="F188" i="72"/>
  <c r="B273" i="68"/>
  <c r="L52" i="72"/>
  <c r="L415" i="72"/>
  <c r="F481" i="72"/>
  <c r="C105" i="68"/>
  <c r="C425" i="68"/>
  <c r="B480" i="72"/>
  <c r="C427" i="68"/>
  <c r="I469" i="72"/>
  <c r="L133" i="72"/>
  <c r="I86" i="72"/>
  <c r="I345" i="72"/>
  <c r="F307" i="68"/>
  <c r="F234" i="68"/>
  <c r="L62" i="68"/>
  <c r="I147" i="72"/>
  <c r="C315" i="68"/>
  <c r="I235" i="68"/>
  <c r="I310" i="72"/>
  <c r="F329" i="68"/>
  <c r="F135" i="72"/>
  <c r="L214" i="68"/>
  <c r="L339" i="68"/>
  <c r="B400" i="68"/>
  <c r="I429" i="72"/>
  <c r="C79" i="68"/>
  <c r="B309" i="68"/>
  <c r="F371" i="68"/>
  <c r="C107" i="72"/>
  <c r="F488" i="68"/>
  <c r="L250" i="72"/>
  <c r="C127" i="68"/>
  <c r="C495" i="68"/>
  <c r="C223" i="68"/>
  <c r="F464" i="72"/>
  <c r="I326" i="68"/>
  <c r="L202" i="72"/>
  <c r="C485" i="68"/>
  <c r="I97" i="68"/>
  <c r="F451" i="72"/>
  <c r="C168" i="68"/>
  <c r="B208" i="68"/>
  <c r="L97" i="68"/>
  <c r="C257" i="68"/>
  <c r="L263" i="68"/>
  <c r="F215" i="68"/>
  <c r="I8" i="68"/>
  <c r="F482" i="68"/>
  <c r="L176" i="68"/>
  <c r="I174" i="68"/>
  <c r="F388" i="72"/>
  <c r="B442" i="68"/>
  <c r="B135" i="68"/>
  <c r="F110" i="72"/>
  <c r="I403" i="72"/>
  <c r="C131" i="72"/>
  <c r="F51" i="72"/>
  <c r="F268" i="72"/>
  <c r="C188" i="68"/>
  <c r="F479" i="68"/>
  <c r="L482" i="72"/>
  <c r="C326" i="68"/>
  <c r="B411" i="72"/>
  <c r="C380" i="72"/>
  <c r="B78" i="72"/>
  <c r="I64" i="68"/>
  <c r="B414" i="72"/>
  <c r="L275" i="68"/>
  <c r="L214" i="72"/>
  <c r="B85" i="68"/>
  <c r="C399" i="68"/>
  <c r="I26" i="72"/>
  <c r="C256" i="72"/>
  <c r="I54" i="68"/>
  <c r="L259" i="68"/>
  <c r="L88" i="68"/>
  <c r="C113" i="72"/>
  <c r="L476" i="72"/>
  <c r="C449" i="72"/>
  <c r="L400" i="72"/>
  <c r="B346" i="68"/>
  <c r="C42" i="68"/>
  <c r="C348" i="68"/>
  <c r="C484" i="68"/>
  <c r="B445" i="72"/>
  <c r="C75" i="72"/>
  <c r="C371" i="72"/>
  <c r="C381" i="72"/>
  <c r="C478" i="72"/>
  <c r="I86" i="68"/>
  <c r="C230" i="68"/>
  <c r="F141" i="72"/>
  <c r="I215" i="72"/>
  <c r="L182" i="68"/>
  <c r="I22" i="72"/>
  <c r="C101" i="72"/>
  <c r="L80" i="68"/>
  <c r="C209" i="68"/>
  <c r="C65" i="72"/>
  <c r="C463" i="68"/>
  <c r="B325" i="72"/>
  <c r="F374" i="68"/>
  <c r="B365" i="72"/>
  <c r="I198" i="68"/>
  <c r="B114" i="72"/>
  <c r="F86" i="68"/>
  <c r="I80" i="68"/>
  <c r="L374" i="68"/>
  <c r="I483" i="68"/>
  <c r="L131" i="68"/>
  <c r="C134" i="68"/>
  <c r="B488" i="72"/>
  <c r="C379" i="72"/>
  <c r="L379" i="72"/>
  <c r="C145" i="68"/>
  <c r="C458" i="68"/>
  <c r="L85" i="72"/>
  <c r="F38" i="72"/>
  <c r="B92" i="68"/>
  <c r="C23" i="68"/>
  <c r="F341" i="72"/>
  <c r="L442" i="68"/>
  <c r="F312" i="68"/>
  <c r="C69" i="72"/>
  <c r="C150" i="72"/>
  <c r="L471" i="68"/>
  <c r="C318" i="72"/>
  <c r="I398" i="72"/>
  <c r="I231" i="68"/>
  <c r="I426" i="72"/>
  <c r="C311" i="68"/>
  <c r="C262" i="72"/>
  <c r="F449" i="72"/>
  <c r="B52" i="72"/>
  <c r="C63" i="72"/>
  <c r="I172" i="72"/>
  <c r="F399" i="68"/>
  <c r="F494" i="72"/>
  <c r="I113" i="72"/>
  <c r="C90" i="72"/>
  <c r="C477" i="68"/>
  <c r="C112" i="72"/>
  <c r="L23" i="72"/>
  <c r="F461" i="72"/>
  <c r="B431" i="72"/>
  <c r="L383" i="68"/>
  <c r="F320" i="72"/>
  <c r="B335" i="72"/>
  <c r="L99" i="68"/>
  <c r="C179" i="68"/>
  <c r="L72" i="68"/>
  <c r="L334" i="72"/>
  <c r="B429" i="72"/>
  <c r="L454" i="72"/>
  <c r="L235" i="72"/>
  <c r="B368" i="68"/>
  <c r="I213" i="72"/>
  <c r="F342" i="68"/>
  <c r="F424" i="68"/>
  <c r="I413" i="72"/>
  <c r="B422" i="68"/>
  <c r="B128" i="68"/>
  <c r="C364" i="68"/>
  <c r="C358" i="68"/>
  <c r="B493" i="68"/>
  <c r="C163" i="72"/>
  <c r="I164" i="72"/>
  <c r="I178" i="68"/>
  <c r="C382" i="72"/>
  <c r="I172" i="68"/>
  <c r="C60" i="72"/>
  <c r="C171" i="72"/>
  <c r="C469" i="68"/>
  <c r="B319" i="72"/>
  <c r="I371" i="68"/>
  <c r="B364" i="72"/>
  <c r="L332" i="68"/>
  <c r="F26" i="68"/>
  <c r="B495" i="68"/>
  <c r="I67" i="68"/>
  <c r="I175" i="68"/>
  <c r="F154" i="72"/>
  <c r="F192" i="72"/>
  <c r="L496" i="68"/>
  <c r="I72" i="68"/>
  <c r="B490" i="68"/>
  <c r="C420" i="68"/>
  <c r="L159" i="68"/>
  <c r="L169" i="72"/>
  <c r="I142" i="68"/>
  <c r="L327" i="68"/>
  <c r="I298" i="72"/>
  <c r="B123" i="72"/>
  <c r="L408" i="72"/>
  <c r="C253" i="68"/>
  <c r="B261" i="72"/>
  <c r="I180" i="72"/>
  <c r="C416" i="72"/>
  <c r="L175" i="68"/>
  <c r="L282" i="68"/>
  <c r="C75" i="68"/>
  <c r="C186" i="68"/>
  <c r="L64" i="72"/>
  <c r="B124" i="68"/>
  <c r="L313" i="72"/>
  <c r="L300" i="72"/>
  <c r="C494" i="68"/>
  <c r="F66" i="68"/>
  <c r="C494" i="72"/>
  <c r="I16" i="72"/>
  <c r="C387" i="72"/>
  <c r="B161" i="68"/>
  <c r="I182" i="72"/>
  <c r="I266" i="68"/>
  <c r="B376" i="68"/>
  <c r="L411" i="72"/>
  <c r="L360" i="68"/>
  <c r="F492" i="68"/>
  <c r="I291" i="68"/>
  <c r="I277" i="68"/>
  <c r="C345" i="72"/>
  <c r="F174" i="72"/>
  <c r="L148" i="68"/>
  <c r="I97" i="72"/>
  <c r="I110" i="68"/>
  <c r="F161" i="68"/>
  <c r="F127" i="68"/>
  <c r="C89" i="72"/>
  <c r="B362" i="72"/>
  <c r="C369" i="68"/>
  <c r="L277" i="68"/>
  <c r="L75" i="72"/>
  <c r="L497" i="72"/>
  <c r="F286" i="72"/>
  <c r="B347" i="68"/>
  <c r="I288" i="72"/>
  <c r="C441" i="72"/>
  <c r="F62" i="72"/>
  <c r="F228" i="68"/>
  <c r="L212" i="72"/>
  <c r="C443" i="68"/>
  <c r="B184" i="72"/>
  <c r="F492" i="72"/>
  <c r="F293" i="68"/>
  <c r="L171" i="68"/>
  <c r="F107" i="68"/>
  <c r="B450" i="72"/>
  <c r="L463" i="72"/>
  <c r="C197" i="68"/>
  <c r="L53" i="72"/>
  <c r="B423" i="68"/>
  <c r="C84" i="72"/>
  <c r="F442" i="68"/>
  <c r="I460" i="72"/>
  <c r="L266" i="68"/>
  <c r="B102" i="72"/>
  <c r="I492" i="72"/>
  <c r="C76" i="68"/>
  <c r="B339" i="72"/>
  <c r="I384" i="68"/>
  <c r="L319" i="72"/>
  <c r="C381" i="68"/>
  <c r="F482" i="72"/>
  <c r="F16" i="68"/>
  <c r="B336" i="72"/>
  <c r="F356" i="72"/>
  <c r="F185" i="68"/>
  <c r="B262" i="68"/>
  <c r="I246" i="68"/>
  <c r="F223" i="72"/>
  <c r="C203" i="68"/>
  <c r="L125" i="68"/>
  <c r="I474" i="72"/>
  <c r="C443" i="72"/>
  <c r="C452" i="68"/>
  <c r="C425" i="72"/>
  <c r="C224" i="68"/>
  <c r="B424" i="72"/>
  <c r="I189" i="72"/>
  <c r="B277" i="68"/>
  <c r="I273" i="72"/>
  <c r="L65" i="72"/>
  <c r="F396" i="72"/>
  <c r="F129" i="72"/>
  <c r="F380" i="72"/>
  <c r="L403" i="72"/>
  <c r="B283" i="68"/>
  <c r="C121" i="68"/>
  <c r="L73" i="68"/>
  <c r="I319" i="68"/>
  <c r="C272" i="68"/>
  <c r="F468" i="72"/>
  <c r="I45" i="68"/>
  <c r="C459" i="72"/>
  <c r="B64" i="72"/>
  <c r="F485" i="72"/>
  <c r="C178" i="68"/>
  <c r="F465" i="72"/>
  <c r="L110" i="72"/>
  <c r="I472" i="72"/>
  <c r="B28" i="68"/>
  <c r="B47" i="68"/>
  <c r="B39" i="72"/>
  <c r="L483" i="68"/>
  <c r="I200" i="72"/>
  <c r="C436" i="68"/>
  <c r="B19" i="68"/>
  <c r="C247" i="68"/>
  <c r="B234" i="68"/>
  <c r="I356" i="68"/>
  <c r="L177" i="68"/>
  <c r="L286" i="68"/>
  <c r="F176" i="72"/>
  <c r="F491" i="72"/>
  <c r="F33" i="68"/>
  <c r="F459" i="72"/>
  <c r="C342" i="68"/>
  <c r="L222" i="68"/>
  <c r="L81" i="68"/>
  <c r="F82" i="68"/>
  <c r="B402" i="68"/>
  <c r="F159" i="68"/>
  <c r="B18" i="68"/>
  <c r="I449" i="72"/>
  <c r="L419" i="68"/>
  <c r="I29" i="72"/>
  <c r="I365" i="72"/>
  <c r="C271" i="72"/>
  <c r="F257" i="68"/>
  <c r="C39" i="72"/>
  <c r="I54" i="72"/>
  <c r="F340" i="68"/>
  <c r="F480" i="72"/>
  <c r="B494" i="68"/>
  <c r="F430" i="72"/>
  <c r="I137" i="68"/>
  <c r="I285" i="68"/>
  <c r="I409" i="72"/>
  <c r="L357" i="68"/>
  <c r="I466" i="68"/>
  <c r="C13" i="72"/>
  <c r="L280" i="68"/>
  <c r="I273" i="68"/>
  <c r="B327" i="68"/>
  <c r="L313" i="68"/>
  <c r="C292" i="72"/>
  <c r="F99" i="72"/>
  <c r="C136" i="68"/>
  <c r="C486" i="72"/>
  <c r="I270" i="72"/>
  <c r="I475" i="68"/>
  <c r="C437" i="68"/>
  <c r="L492" i="72"/>
  <c r="B198" i="72"/>
  <c r="B300" i="68"/>
  <c r="B114" i="68"/>
  <c r="L425" i="72"/>
  <c r="B64" i="68"/>
  <c r="B293" i="72"/>
  <c r="I331" i="72"/>
  <c r="F256" i="68"/>
  <c r="I356" i="72"/>
  <c r="L432" i="72"/>
  <c r="L134" i="72"/>
  <c r="F479" i="72"/>
  <c r="C148" i="68"/>
  <c r="I144" i="68"/>
  <c r="B331" i="68"/>
  <c r="L276" i="68"/>
  <c r="L32" i="72"/>
  <c r="L194" i="68"/>
  <c r="L266" i="72"/>
  <c r="L342" i="72"/>
  <c r="B247" i="72"/>
  <c r="L107" i="72"/>
  <c r="C396" i="72"/>
  <c r="B104" i="68"/>
  <c r="I166" i="72"/>
  <c r="C264" i="72"/>
  <c r="B421" i="72"/>
  <c r="B183" i="72"/>
  <c r="I359" i="68"/>
  <c r="F244" i="68"/>
  <c r="L250" i="68"/>
  <c r="C41" i="72"/>
  <c r="I154" i="68"/>
  <c r="I498" i="72"/>
  <c r="C244" i="72"/>
  <c r="I250" i="72"/>
  <c r="L162" i="68"/>
  <c r="B363" i="72"/>
  <c r="F166" i="72"/>
  <c r="I101" i="72"/>
  <c r="C191" i="72"/>
  <c r="B391" i="72"/>
  <c r="F270" i="68"/>
  <c r="F112" i="72"/>
  <c r="C174" i="72"/>
  <c r="C21" i="68"/>
  <c r="I253" i="72"/>
  <c r="L300" i="68"/>
  <c r="I70" i="68"/>
  <c r="C359" i="68"/>
  <c r="L281" i="72"/>
  <c r="B151" i="72"/>
  <c r="C273" i="68"/>
  <c r="F390" i="72"/>
  <c r="B48" i="72"/>
  <c r="C190" i="68"/>
  <c r="F490" i="68"/>
  <c r="F34" i="68"/>
  <c r="F271" i="68"/>
  <c r="F226" i="68"/>
  <c r="C293" i="68"/>
  <c r="C72" i="68"/>
  <c r="L388" i="72"/>
  <c r="L60" i="68"/>
  <c r="F467" i="72"/>
  <c r="I249" i="72"/>
  <c r="L444" i="72"/>
  <c r="C301" i="68"/>
  <c r="F363" i="72"/>
  <c r="C496" i="72"/>
  <c r="L248" i="72"/>
  <c r="B456" i="68"/>
  <c r="I407" i="72"/>
  <c r="C326" i="72"/>
  <c r="I186" i="68"/>
  <c r="B256" i="68"/>
  <c r="C481" i="72"/>
  <c r="I63" i="72"/>
  <c r="L447" i="68"/>
  <c r="F233" i="72"/>
  <c r="B310" i="68"/>
  <c r="L459" i="68"/>
  <c r="L25" i="68"/>
  <c r="L175" i="72"/>
  <c r="B237" i="68"/>
  <c r="C445" i="68"/>
  <c r="C236" i="72"/>
  <c r="F171" i="72"/>
  <c r="I350" i="72"/>
  <c r="C406" i="72"/>
  <c r="F121" i="68"/>
  <c r="B312" i="72"/>
  <c r="B142" i="72"/>
  <c r="F265" i="72"/>
  <c r="F351" i="68"/>
  <c r="B385" i="68"/>
  <c r="B426" i="68"/>
  <c r="B17" i="68"/>
  <c r="L167" i="68"/>
  <c r="C68" i="68"/>
  <c r="B295" i="72"/>
  <c r="L226" i="68"/>
  <c r="B362" i="68"/>
  <c r="F420" i="72"/>
  <c r="B10" i="72"/>
  <c r="C56" i="68"/>
  <c r="F498" i="68"/>
  <c r="I375" i="68"/>
  <c r="F46" i="68"/>
  <c r="L184" i="68"/>
  <c r="C327" i="72"/>
  <c r="B489" i="68"/>
  <c r="B84" i="68"/>
  <c r="C297" i="72"/>
  <c r="I147" i="68"/>
  <c r="B63" i="68"/>
  <c r="C270" i="72"/>
  <c r="B45" i="68"/>
  <c r="I419" i="72"/>
  <c r="B410" i="68"/>
  <c r="F51" i="68"/>
  <c r="B320" i="68"/>
  <c r="B111" i="72"/>
  <c r="I68" i="68"/>
  <c r="I452" i="68"/>
  <c r="L338" i="68"/>
  <c r="I329" i="72"/>
  <c r="C231" i="72"/>
  <c r="I293" i="72"/>
  <c r="F335" i="68"/>
  <c r="F222" i="72"/>
  <c r="B196" i="72"/>
  <c r="L417" i="68"/>
  <c r="L88" i="72"/>
  <c r="I98" i="72"/>
  <c r="L82" i="72"/>
  <c r="F325" i="72"/>
  <c r="B210" i="68"/>
  <c r="F315" i="68"/>
  <c r="C435" i="68"/>
  <c r="B188" i="72"/>
  <c r="L466" i="68"/>
  <c r="C99" i="72"/>
  <c r="C304" i="72"/>
  <c r="L28" i="68"/>
  <c r="I184" i="68"/>
  <c r="C332" i="68"/>
  <c r="B137" i="72"/>
  <c r="F172" i="68"/>
  <c r="I419" i="68"/>
  <c r="L467" i="68"/>
  <c r="B223" i="68"/>
  <c r="B81" i="68"/>
  <c r="L374" i="72"/>
  <c r="F98" i="72"/>
  <c r="I116" i="68"/>
  <c r="C465" i="72"/>
  <c r="C278" i="68"/>
  <c r="C40" i="72"/>
  <c r="B299" i="68"/>
  <c r="F209" i="68"/>
  <c r="I23" i="72"/>
  <c r="L458" i="68"/>
  <c r="L106" i="72"/>
  <c r="C37" i="72"/>
  <c r="L431" i="72"/>
  <c r="L220" i="68"/>
  <c r="C245" i="68"/>
  <c r="B434" i="68"/>
  <c r="C64" i="68"/>
  <c r="C410" i="68"/>
  <c r="C305" i="68"/>
  <c r="L144" i="72"/>
  <c r="C22" i="72"/>
  <c r="F344" i="68"/>
  <c r="L11" i="72"/>
  <c r="B471" i="72"/>
  <c r="L128" i="72"/>
  <c r="L363" i="72"/>
  <c r="C398" i="68"/>
  <c r="L409" i="68"/>
  <c r="F25" i="72"/>
  <c r="L284" i="68"/>
  <c r="B322" i="72"/>
  <c r="C444" i="68"/>
  <c r="I365" i="68"/>
  <c r="C286" i="72"/>
  <c r="I396" i="68"/>
  <c r="L420" i="68"/>
  <c r="F446" i="72"/>
  <c r="L27" i="72"/>
  <c r="F244" i="72"/>
  <c r="B211" i="72"/>
  <c r="F338" i="72"/>
  <c r="I431" i="68"/>
  <c r="C146" i="72"/>
  <c r="I75" i="68"/>
  <c r="F444" i="72"/>
  <c r="L117" i="72"/>
  <c r="L262" i="68"/>
  <c r="F93" i="72"/>
  <c r="F189" i="72"/>
  <c r="C187" i="72"/>
  <c r="L304" i="72"/>
  <c r="B140" i="72"/>
  <c r="L325" i="72"/>
  <c r="F19" i="72"/>
  <c r="F81" i="68"/>
  <c r="B164" i="72"/>
  <c r="L476" i="68"/>
  <c r="I395" i="68"/>
  <c r="I488" i="72"/>
  <c r="I397" i="72"/>
  <c r="L19" i="72"/>
  <c r="C76" i="72"/>
  <c r="C112" i="68"/>
  <c r="I19" i="72"/>
  <c r="B447" i="72"/>
  <c r="I166" i="68"/>
  <c r="F267" i="72"/>
  <c r="L203" i="68"/>
  <c r="I254" i="72"/>
  <c r="I85" i="68"/>
  <c r="L90" i="68"/>
  <c r="F343" i="72"/>
  <c r="L337" i="72"/>
  <c r="C395" i="72"/>
  <c r="C347" i="72"/>
  <c r="I80" i="72"/>
  <c r="C294" i="72"/>
  <c r="C242" i="68"/>
  <c r="B90" i="68"/>
  <c r="B141" i="72"/>
  <c r="I132" i="72"/>
  <c r="B223" i="72"/>
  <c r="I352" i="68"/>
  <c r="L394" i="68"/>
  <c r="C466" i="68"/>
  <c r="C480" i="72"/>
  <c r="C101" i="68"/>
  <c r="B8" i="68"/>
  <c r="C454" i="72"/>
  <c r="C204" i="72"/>
  <c r="B389" i="72"/>
  <c r="C87" i="72"/>
  <c r="L308" i="68"/>
  <c r="L17" i="72"/>
  <c r="L135" i="68"/>
  <c r="F441" i="68"/>
  <c r="I130" i="72"/>
  <c r="F411" i="68"/>
  <c r="B351" i="72"/>
  <c r="F292" i="68"/>
  <c r="F32" i="72"/>
  <c r="B87" i="68"/>
  <c r="I485" i="68"/>
  <c r="F65" i="72"/>
  <c r="I148" i="68"/>
  <c r="F302" i="72"/>
  <c r="F466" i="72"/>
  <c r="B235" i="72"/>
  <c r="B382" i="68"/>
  <c r="L185" i="68"/>
  <c r="C237" i="72"/>
  <c r="C258" i="72"/>
  <c r="B267" i="68"/>
  <c r="L297" i="68"/>
  <c r="C304" i="68"/>
  <c r="I100" i="68"/>
  <c r="B145" i="72"/>
  <c r="I457" i="68"/>
  <c r="I426" i="68"/>
  <c r="L469" i="72"/>
  <c r="C34" i="72"/>
  <c r="I168" i="68"/>
  <c r="F419" i="72"/>
  <c r="B341" i="72"/>
  <c r="B16" i="72"/>
  <c r="C298" i="68"/>
  <c r="B234" i="72"/>
  <c r="F378" i="68"/>
  <c r="C309" i="72"/>
  <c r="I111" i="68"/>
  <c r="B313" i="68"/>
  <c r="B360" i="68"/>
  <c r="C62" i="68"/>
  <c r="I92" i="72"/>
  <c r="C162" i="68"/>
  <c r="B394" i="68"/>
  <c r="L351" i="72"/>
  <c r="F59" i="72"/>
  <c r="C46" i="68"/>
  <c r="B320" i="72"/>
  <c r="B54" i="72"/>
  <c r="C156" i="68"/>
  <c r="I103" i="72"/>
  <c r="C170" i="68"/>
  <c r="B216" i="72"/>
  <c r="L33" i="72"/>
  <c r="F59" i="68"/>
  <c r="F80" i="72"/>
  <c r="F225" i="68"/>
  <c r="I88" i="72"/>
  <c r="B30" i="72"/>
  <c r="L107" i="68"/>
  <c r="F29" i="72"/>
  <c r="C480" i="68"/>
  <c r="I292" i="72"/>
  <c r="F359" i="68"/>
  <c r="L488" i="68"/>
  <c r="C400" i="72"/>
  <c r="C248" i="72"/>
  <c r="F186" i="68"/>
  <c r="L71" i="72"/>
  <c r="C386" i="72"/>
  <c r="B369" i="68"/>
  <c r="I140" i="72"/>
  <c r="B428" i="68"/>
  <c r="B449" i="68"/>
  <c r="F166" i="68"/>
  <c r="I363" i="72"/>
  <c r="L347" i="72"/>
  <c r="C335" i="72"/>
  <c r="C142" i="72"/>
  <c r="I470" i="72"/>
  <c r="B463" i="72"/>
  <c r="B127" i="68"/>
  <c r="F475" i="68"/>
  <c r="F478" i="72"/>
  <c r="C417" i="68"/>
  <c r="C299" i="68"/>
  <c r="I117" i="72"/>
  <c r="C123" i="72"/>
  <c r="B487" i="72"/>
  <c r="I186" i="72"/>
  <c r="C417" i="72"/>
  <c r="L155" i="68"/>
  <c r="B127" i="72"/>
  <c r="L352" i="72"/>
  <c r="F248" i="72"/>
  <c r="L287" i="72"/>
  <c r="L296" i="68"/>
  <c r="B130" i="72"/>
  <c r="L274" i="72"/>
  <c r="B462" i="72"/>
  <c r="B97" i="68"/>
  <c r="F243" i="68"/>
  <c r="F494" i="68"/>
  <c r="F79" i="72"/>
  <c r="C375" i="68"/>
  <c r="I39" i="68"/>
  <c r="I229" i="68"/>
  <c r="I476" i="72"/>
  <c r="L139" i="72"/>
  <c r="L189" i="68"/>
  <c r="C464" i="72"/>
  <c r="B484" i="68"/>
  <c r="F293" i="72"/>
  <c r="L290" i="72"/>
  <c r="F332" i="68"/>
  <c r="L424" i="72"/>
  <c r="I493" i="68"/>
  <c r="B68" i="68"/>
  <c r="L359" i="72"/>
  <c r="I470" i="68"/>
  <c r="B67" i="68"/>
  <c r="I84" i="68"/>
  <c r="C111" i="72"/>
  <c r="L254" i="72"/>
  <c r="B26" i="72"/>
  <c r="I249" i="68"/>
  <c r="I468" i="68"/>
  <c r="C110" i="68"/>
  <c r="L245" i="72"/>
  <c r="L308" i="72"/>
  <c r="I357" i="72"/>
  <c r="F231" i="68"/>
  <c r="B70" i="72"/>
  <c r="L178" i="68"/>
  <c r="C138" i="68"/>
  <c r="F76" i="72"/>
  <c r="F104" i="68"/>
  <c r="C361" i="72"/>
  <c r="C462" i="72"/>
  <c r="B148" i="68"/>
  <c r="B236" i="68"/>
  <c r="L394" i="72"/>
  <c r="F18" i="72"/>
  <c r="I342" i="72"/>
  <c r="C226" i="72"/>
  <c r="F432" i="72"/>
  <c r="B386" i="72"/>
  <c r="I209" i="72"/>
  <c r="L498" i="72"/>
  <c r="C98" i="72"/>
  <c r="B115" i="68"/>
  <c r="C34" i="68"/>
  <c r="B374" i="72"/>
  <c r="C449" i="68"/>
  <c r="B468" i="72"/>
  <c r="B255" i="72"/>
  <c r="L131" i="72"/>
  <c r="B261" i="68"/>
  <c r="C285" i="72"/>
  <c r="C215" i="68"/>
  <c r="I137" i="72"/>
  <c r="I312" i="68"/>
  <c r="F392" i="72"/>
  <c r="C263" i="68"/>
  <c r="F129" i="68"/>
  <c r="F93" i="68"/>
  <c r="I236" i="72"/>
  <c r="F401" i="68"/>
  <c r="L57" i="72"/>
  <c r="C393" i="68"/>
  <c r="I58" i="72"/>
  <c r="C212" i="68"/>
  <c r="I95" i="72"/>
  <c r="C468" i="68"/>
  <c r="I82" i="72"/>
  <c r="I479" i="68"/>
  <c r="L314" i="72"/>
  <c r="I387" i="72"/>
  <c r="B109" i="68"/>
  <c r="C301" i="72"/>
  <c r="I382" i="72"/>
  <c r="I483" i="72"/>
  <c r="C106" i="72"/>
  <c r="I374" i="68"/>
  <c r="F435" i="68"/>
  <c r="L341" i="68"/>
  <c r="L103" i="68"/>
  <c r="F287" i="68"/>
  <c r="B43" i="72"/>
  <c r="F326" i="68"/>
  <c r="C492" i="72"/>
  <c r="B408" i="72"/>
  <c r="I133" i="68"/>
  <c r="I23" i="68"/>
  <c r="L326" i="72"/>
  <c r="I217" i="68"/>
  <c r="C86" i="68"/>
  <c r="C431" i="72"/>
  <c r="I91" i="68"/>
  <c r="F382" i="68"/>
  <c r="L223" i="72"/>
  <c r="I161" i="68"/>
  <c r="I244" i="68"/>
  <c r="F165" i="68"/>
  <c r="C179" i="72"/>
  <c r="C456" i="72"/>
  <c r="L321" i="72"/>
  <c r="F460" i="68"/>
  <c r="C424" i="68"/>
  <c r="B490" i="72"/>
  <c r="F151" i="68"/>
  <c r="C299" i="72"/>
  <c r="C384" i="72"/>
  <c r="C394" i="72"/>
  <c r="I332" i="68"/>
  <c r="L149" i="68"/>
  <c r="B145" i="68"/>
  <c r="C258" i="68"/>
  <c r="I136" i="68"/>
  <c r="I459" i="72"/>
  <c r="B94" i="68"/>
  <c r="C260" i="72"/>
  <c r="B321" i="68"/>
  <c r="F402" i="72"/>
  <c r="F311" i="68"/>
  <c r="C218" i="72"/>
  <c r="B57" i="68"/>
  <c r="I434" i="68"/>
  <c r="C222" i="72"/>
  <c r="C70" i="72"/>
  <c r="C307" i="68"/>
  <c r="I119" i="68"/>
  <c r="F496" i="68"/>
  <c r="L12" i="68"/>
  <c r="L438" i="68"/>
  <c r="F140" i="72"/>
  <c r="C20" i="72"/>
  <c r="F94" i="72"/>
  <c r="L54" i="68"/>
  <c r="B13" i="72"/>
  <c r="C467" i="72"/>
  <c r="F132" i="68"/>
  <c r="C50" i="68"/>
  <c r="B416" i="68"/>
  <c r="B368" i="72"/>
  <c r="C454" i="68"/>
  <c r="F82" i="72"/>
  <c r="L406" i="68"/>
  <c r="F55" i="68"/>
  <c r="B37" i="68"/>
  <c r="B38" i="72"/>
  <c r="B480" i="68"/>
  <c r="C368" i="72"/>
  <c r="F138" i="72"/>
  <c r="I112" i="68"/>
  <c r="L452" i="72"/>
  <c r="B246" i="68"/>
  <c r="I36" i="72"/>
  <c r="C82" i="72"/>
  <c r="L242" i="68"/>
  <c r="F487" i="72"/>
  <c r="F109" i="72"/>
  <c r="I118" i="72"/>
  <c r="C218" i="68"/>
  <c r="I150" i="68"/>
  <c r="B282" i="68"/>
  <c r="F61" i="68"/>
  <c r="C124" i="72"/>
  <c r="L76" i="68"/>
  <c r="C404" i="68"/>
  <c r="L393" i="68"/>
  <c r="L126" i="72"/>
  <c r="L218" i="72"/>
  <c r="F150" i="68"/>
  <c r="B419" i="68"/>
  <c r="I152" i="68"/>
  <c r="F145" i="68"/>
  <c r="B115" i="72"/>
  <c r="F174" i="68"/>
  <c r="F373" i="72"/>
  <c r="B272" i="68"/>
  <c r="B13" i="68"/>
  <c r="I116" i="72"/>
  <c r="C176" i="72"/>
  <c r="F45" i="68"/>
  <c r="B85" i="72"/>
  <c r="I89" i="68"/>
  <c r="I370" i="68"/>
  <c r="F318" i="72"/>
  <c r="C29" i="72"/>
  <c r="B284" i="72"/>
  <c r="F498" i="72"/>
  <c r="L145" i="68"/>
  <c r="B413" i="68"/>
  <c r="L244" i="68"/>
  <c r="F274" i="72"/>
  <c r="C249" i="68"/>
  <c r="L289" i="72"/>
  <c r="I317" i="68"/>
  <c r="I260" i="68"/>
  <c r="B12" i="72"/>
  <c r="C397" i="68"/>
  <c r="F94" i="68"/>
  <c r="C224" i="72"/>
  <c r="B69" i="68"/>
  <c r="I454" i="72"/>
  <c r="L340" i="68"/>
  <c r="F324" i="68"/>
  <c r="F273" i="72"/>
  <c r="B231" i="72"/>
  <c r="C369" i="72"/>
  <c r="F215" i="72"/>
  <c r="B283" i="72"/>
  <c r="C202" i="68"/>
  <c r="C298" i="72"/>
  <c r="F489" i="72"/>
  <c r="C91" i="68"/>
  <c r="I339" i="68"/>
  <c r="F49" i="68"/>
  <c r="I56" i="72"/>
  <c r="F97" i="72"/>
  <c r="L472" i="68"/>
  <c r="B437" i="68"/>
  <c r="B400" i="72"/>
  <c r="B314" i="68"/>
  <c r="B441" i="68"/>
  <c r="I458" i="68"/>
  <c r="L21" i="68"/>
  <c r="I318" i="72"/>
  <c r="L436" i="68"/>
  <c r="B479" i="72"/>
  <c r="L386" i="72"/>
  <c r="B398" i="72"/>
  <c r="C92" i="68"/>
  <c r="L61" i="72"/>
  <c r="F253" i="68"/>
  <c r="I299" i="72"/>
  <c r="C325" i="68"/>
  <c r="I206" i="68"/>
  <c r="I336" i="72"/>
  <c r="B414" i="68"/>
  <c r="F52" i="72"/>
  <c r="F349" i="72"/>
  <c r="I224" i="68"/>
  <c r="L157" i="72"/>
  <c r="L201" i="72"/>
  <c r="B96" i="72"/>
  <c r="F21" i="68"/>
  <c r="C152" i="68"/>
  <c r="I255" i="68"/>
  <c r="F260" i="72"/>
  <c r="B138" i="72"/>
  <c r="I10" i="68"/>
  <c r="C377" i="68"/>
  <c r="L158" i="72"/>
  <c r="L316" i="72"/>
  <c r="F64" i="72"/>
  <c r="I337" i="72"/>
  <c r="C426" i="72"/>
  <c r="I338" i="68"/>
  <c r="L89" i="72"/>
  <c r="F196" i="68"/>
  <c r="C411" i="68"/>
  <c r="I42" i="72"/>
  <c r="L449" i="68"/>
  <c r="B88" i="72"/>
  <c r="I475" i="72"/>
  <c r="L229" i="68"/>
  <c r="B409" i="72"/>
  <c r="F338" i="68"/>
  <c r="C274" i="72"/>
  <c r="I446" i="68"/>
  <c r="F362" i="68"/>
  <c r="F115" i="68"/>
  <c r="I308" i="68"/>
  <c r="L147" i="68"/>
  <c r="L341" i="72"/>
  <c r="C394" i="68"/>
  <c r="B285" i="72"/>
  <c r="L364" i="68"/>
  <c r="B167" i="68"/>
  <c r="L432" i="68"/>
  <c r="L318" i="68"/>
  <c r="F431" i="72"/>
  <c r="I348" i="68"/>
  <c r="I315" i="72"/>
  <c r="F489" i="68"/>
  <c r="C160" i="72"/>
  <c r="B46" i="72"/>
  <c r="L276" i="72"/>
  <c r="C216" i="72"/>
  <c r="L277" i="72"/>
  <c r="F471" i="68"/>
  <c r="F132" i="72"/>
  <c r="B443" i="68"/>
  <c r="B257" i="68"/>
  <c r="I374" i="72"/>
  <c r="L206" i="68"/>
  <c r="B280" i="68"/>
  <c r="L39" i="68"/>
  <c r="F397" i="72"/>
  <c r="I422" i="72"/>
  <c r="F361" i="68"/>
  <c r="L381" i="68"/>
  <c r="I490" i="68"/>
  <c r="B197" i="72"/>
  <c r="I345" i="68"/>
  <c r="I380" i="72"/>
  <c r="C400" i="68"/>
  <c r="B155" i="72"/>
  <c r="C331" i="72"/>
  <c r="L350" i="68"/>
  <c r="F370" i="72"/>
  <c r="I461" i="68"/>
  <c r="B242" i="72"/>
  <c r="I216" i="72"/>
  <c r="B462" i="68"/>
  <c r="B40" i="68"/>
  <c r="C447" i="68"/>
  <c r="L411" i="68"/>
  <c r="L389" i="68"/>
  <c r="F138" i="68"/>
  <c r="I305" i="68"/>
  <c r="L9" i="72"/>
  <c r="L227" i="68"/>
  <c r="F63" i="68"/>
  <c r="L364" i="72"/>
  <c r="L46" i="68"/>
  <c r="C328" i="68"/>
  <c r="F210" i="72"/>
  <c r="C413" i="68"/>
  <c r="C85" i="68"/>
  <c r="L13" i="72"/>
  <c r="L39" i="72"/>
  <c r="B233" i="68"/>
  <c r="F493" i="68"/>
  <c r="F342" i="72"/>
  <c r="I326" i="72"/>
  <c r="B417" i="68"/>
  <c r="F238" i="72"/>
  <c r="B162" i="72"/>
  <c r="I173" i="72"/>
  <c r="F345" i="68"/>
  <c r="C15" i="72"/>
  <c r="L425" i="68"/>
  <c r="I417" i="68"/>
  <c r="B83" i="68"/>
  <c r="F454" i="72"/>
  <c r="I162" i="68"/>
  <c r="L211" i="72"/>
  <c r="C448" i="68"/>
  <c r="I114" i="68"/>
  <c r="I237" i="68"/>
  <c r="C321" i="72"/>
  <c r="I390" i="68"/>
  <c r="L100" i="68"/>
  <c r="B185" i="68"/>
  <c r="F366" i="72"/>
  <c r="L142" i="68"/>
  <c r="F137" i="68"/>
  <c r="L74" i="68"/>
  <c r="B230" i="68"/>
  <c r="L475" i="68"/>
  <c r="L110" i="68"/>
  <c r="B485" i="68"/>
  <c r="L303" i="72"/>
  <c r="F306" i="68"/>
  <c r="F320" i="68"/>
  <c r="F197" i="68"/>
  <c r="L305" i="72"/>
  <c r="B199" i="68"/>
  <c r="C334" i="72"/>
  <c r="I107" i="68"/>
  <c r="C415" i="72"/>
  <c r="C446" i="68"/>
  <c r="B354" i="68"/>
  <c r="C356" i="72"/>
  <c r="L381" i="72"/>
  <c r="B466" i="72"/>
  <c r="F173" i="68"/>
  <c r="C9" i="72"/>
  <c r="I424" i="72"/>
  <c r="L440" i="68"/>
  <c r="C103" i="72"/>
  <c r="C327" i="68"/>
  <c r="L22" i="68"/>
  <c r="L335" i="68"/>
  <c r="B42" i="72"/>
  <c r="F483" i="72"/>
  <c r="B82" i="72"/>
  <c r="L221" i="72"/>
  <c r="L398" i="72"/>
  <c r="B190" i="72"/>
  <c r="L41" i="68"/>
  <c r="B331" i="72"/>
  <c r="C407" i="72"/>
  <c r="L203" i="72"/>
  <c r="L446" i="72"/>
  <c r="L240" i="68"/>
  <c r="L473" i="68"/>
  <c r="L405" i="68"/>
  <c r="B438" i="68"/>
  <c r="B377" i="72"/>
  <c r="L153" i="68"/>
  <c r="F351" i="72"/>
  <c r="F319" i="68"/>
  <c r="I49" i="72"/>
  <c r="C275" i="72"/>
  <c r="C133" i="72"/>
  <c r="C25" i="68"/>
  <c r="F323" i="68"/>
  <c r="I12" i="72"/>
  <c r="F214" i="72"/>
  <c r="L380" i="68"/>
  <c r="I164" i="68"/>
  <c r="I380" i="68"/>
  <c r="B304" i="68"/>
  <c r="B140" i="68"/>
  <c r="F424" i="72"/>
  <c r="C341" i="68"/>
  <c r="F421" i="68"/>
  <c r="I248" i="68"/>
  <c r="C130" i="68"/>
  <c r="B298" i="72"/>
  <c r="I313" i="68"/>
  <c r="L30" i="68"/>
  <c r="C52" i="72"/>
  <c r="C264" i="68"/>
  <c r="L439" i="68"/>
  <c r="B181" i="72"/>
  <c r="I243" i="72"/>
  <c r="B329" i="68"/>
  <c r="B464" i="68"/>
  <c r="F368" i="68"/>
  <c r="I214" i="68"/>
  <c r="I401" i="68"/>
  <c r="B344" i="68"/>
  <c r="L481" i="72"/>
  <c r="F370" i="68"/>
  <c r="I379" i="72"/>
  <c r="L119" i="72"/>
  <c r="C143" i="68"/>
  <c r="B241" i="68"/>
  <c r="I478" i="72"/>
  <c r="B35" i="72"/>
  <c r="F383" i="68"/>
  <c r="I21" i="72"/>
  <c r="C420" i="72"/>
  <c r="B341" i="68"/>
  <c r="L486" i="72"/>
  <c r="L158" i="68"/>
  <c r="B238" i="72"/>
  <c r="B442" i="72"/>
  <c r="C308" i="72"/>
  <c r="I177" i="68"/>
  <c r="I170" i="72"/>
  <c r="L29" i="72"/>
  <c r="I332" i="72"/>
  <c r="L247" i="72"/>
  <c r="C350" i="68"/>
  <c r="B258" i="68"/>
  <c r="L450" i="68"/>
  <c r="I205" i="68"/>
  <c r="C194" i="72"/>
  <c r="B476" i="68"/>
  <c r="C196" i="68"/>
  <c r="C268" i="68"/>
  <c r="B387" i="72"/>
  <c r="C30" i="68"/>
  <c r="C472" i="68"/>
  <c r="L10" i="68"/>
  <c r="I439" i="72"/>
  <c r="C129" i="72"/>
  <c r="B398" i="68"/>
  <c r="F179" i="72"/>
  <c r="C228" i="72"/>
  <c r="B219" i="68"/>
  <c r="I219" i="72"/>
  <c r="L348" i="68"/>
  <c r="B432" i="72"/>
  <c r="F263" i="72"/>
  <c r="B9" i="68"/>
  <c r="I335" i="72"/>
  <c r="B237" i="72"/>
  <c r="C236" i="68"/>
  <c r="L43" i="68"/>
  <c r="F91" i="72"/>
  <c r="I352" i="72"/>
  <c r="B342" i="72"/>
  <c r="I415" i="72"/>
  <c r="I50" i="68"/>
  <c r="F96" i="72"/>
  <c r="I300" i="68"/>
  <c r="B263" i="72"/>
  <c r="C342" i="72"/>
  <c r="B479" i="68"/>
  <c r="I38" i="72"/>
  <c r="F327" i="72"/>
  <c r="I215" i="68"/>
  <c r="B10" i="68"/>
  <c r="L384" i="72"/>
  <c r="F104" i="72"/>
  <c r="I10" i="72"/>
  <c r="I196" i="68"/>
  <c r="L82" i="68"/>
  <c r="I328" i="72"/>
  <c r="I408" i="72"/>
  <c r="L369" i="72"/>
  <c r="B303" i="72"/>
  <c r="L149" i="72"/>
  <c r="L385" i="72"/>
  <c r="F456" i="68"/>
  <c r="I382" i="68"/>
  <c r="B275" i="68"/>
  <c r="B427" i="68"/>
  <c r="C322" i="72"/>
  <c r="F381" i="68"/>
  <c r="I264" i="72"/>
  <c r="I105" i="72"/>
  <c r="F364" i="72"/>
  <c r="C210" i="68"/>
  <c r="L15" i="72"/>
  <c r="F226" i="72"/>
  <c r="L412" i="68"/>
  <c r="B199" i="72"/>
  <c r="I410" i="72"/>
  <c r="C309" i="68"/>
  <c r="L391" i="68"/>
  <c r="C380" i="68"/>
  <c r="C388" i="68"/>
  <c r="B402" i="72"/>
  <c r="F117" i="72"/>
  <c r="I30" i="72"/>
  <c r="L416" i="72"/>
  <c r="I311" i="68"/>
  <c r="F33" i="72"/>
  <c r="C20" i="68"/>
  <c r="B150" i="68"/>
  <c r="F476" i="68"/>
  <c r="B460" i="68"/>
  <c r="L14" i="68"/>
  <c r="I202" i="72"/>
  <c r="F34" i="72"/>
  <c r="L201" i="68"/>
  <c r="I481" i="68"/>
  <c r="C384" i="68"/>
  <c r="C191" i="68"/>
  <c r="L376" i="68"/>
  <c r="B100" i="72"/>
  <c r="F77" i="72"/>
  <c r="I417" i="72"/>
  <c r="I440" i="68"/>
  <c r="I456" i="72"/>
  <c r="F456" i="72"/>
  <c r="C199" i="72"/>
  <c r="F387" i="68"/>
  <c r="L105" i="72"/>
  <c r="L460" i="72"/>
  <c r="F314" i="72"/>
  <c r="L212" i="68"/>
  <c r="B220" i="72"/>
  <c r="L92" i="72"/>
  <c r="L66" i="68"/>
  <c r="I334" i="72"/>
  <c r="F130" i="72"/>
  <c r="I366" i="72"/>
  <c r="L114" i="68"/>
  <c r="B323" i="68"/>
  <c r="I485" i="72"/>
  <c r="B34" i="68"/>
  <c r="F439" i="72"/>
  <c r="L129" i="72"/>
  <c r="B459" i="68"/>
  <c r="I96" i="72"/>
  <c r="F178" i="68"/>
  <c r="L246" i="72"/>
  <c r="F143" i="72"/>
  <c r="C330" i="72"/>
  <c r="L101" i="68"/>
  <c r="F250" i="68"/>
  <c r="B222" i="72"/>
  <c r="F217" i="72"/>
  <c r="B395" i="72"/>
  <c r="F279" i="68"/>
  <c r="C360" i="68"/>
  <c r="I115" i="72"/>
  <c r="B494" i="72"/>
  <c r="F372" i="68"/>
  <c r="I300" i="72"/>
  <c r="L140" i="68"/>
  <c r="I342" i="68"/>
  <c r="F367" i="72"/>
  <c r="L479" i="68"/>
  <c r="F225" i="72"/>
  <c r="C488" i="68"/>
  <c r="F376" i="68"/>
  <c r="F447" i="68"/>
  <c r="I357" i="68"/>
  <c r="B301" i="72"/>
  <c r="B361" i="72"/>
  <c r="C373" i="68"/>
  <c r="F301" i="68"/>
  <c r="L489" i="68"/>
  <c r="I231" i="72"/>
  <c r="I264" i="68"/>
  <c r="B303" i="68"/>
  <c r="C13" i="68"/>
  <c r="C125" i="68"/>
  <c r="B95" i="68"/>
  <c r="L108" i="68"/>
  <c r="I349" i="68"/>
  <c r="L109" i="72"/>
  <c r="L400" i="68"/>
  <c r="B483" i="72"/>
  <c r="I348" i="72"/>
  <c r="I421" i="72"/>
  <c r="I346" i="68"/>
  <c r="B182" i="72"/>
  <c r="I232" i="72"/>
  <c r="C360" i="72"/>
  <c r="L46" i="72"/>
  <c r="C451" i="72"/>
  <c r="C338" i="68"/>
  <c r="F363" i="68"/>
  <c r="I222" i="68"/>
  <c r="L78" i="68"/>
  <c r="C395" i="68"/>
  <c r="F180" i="72"/>
  <c r="L246" i="68"/>
  <c r="B372" i="68"/>
  <c r="I447" i="68"/>
  <c r="I368" i="68"/>
  <c r="B21" i="72"/>
  <c r="B296" i="72"/>
  <c r="C126" i="72"/>
  <c r="B34" i="72"/>
  <c r="C153" i="68"/>
  <c r="I52" i="68"/>
  <c r="F156" i="72"/>
  <c r="L172" i="68"/>
  <c r="L248" i="68"/>
  <c r="I250" i="68"/>
  <c r="F460" i="72"/>
  <c r="L120" i="72"/>
  <c r="C139" i="72"/>
  <c r="B120" i="68"/>
  <c r="C50" i="72"/>
  <c r="I221" i="72"/>
  <c r="L309" i="72"/>
  <c r="I286" i="72"/>
  <c r="I212" i="72"/>
  <c r="F369" i="72"/>
  <c r="C439" i="68"/>
  <c r="I355" i="68"/>
  <c r="B233" i="72"/>
  <c r="F281" i="72"/>
  <c r="B277" i="72"/>
  <c r="F147" i="72"/>
  <c r="I62" i="68"/>
  <c r="F325" i="68"/>
  <c r="I256" i="68"/>
  <c r="C355" i="72"/>
  <c r="B172" i="72"/>
  <c r="C344" i="68"/>
  <c r="F369" i="68"/>
  <c r="B224" i="68"/>
  <c r="C434" i="72"/>
  <c r="L174" i="72"/>
  <c r="I128" i="72"/>
  <c r="C487" i="68"/>
  <c r="F184" i="68"/>
  <c r="F276" i="68"/>
  <c r="C150" i="68"/>
  <c r="C102" i="68"/>
  <c r="B219" i="72"/>
  <c r="I33" i="68"/>
  <c r="F102" i="68"/>
  <c r="I169" i="68"/>
  <c r="L10" i="72"/>
  <c r="C47" i="68"/>
  <c r="B397" i="68"/>
  <c r="C43" i="68"/>
  <c r="C492" i="68"/>
  <c r="B147" i="68"/>
  <c r="B214" i="68"/>
  <c r="I453" i="68"/>
  <c r="C358" i="72"/>
  <c r="C376" i="68"/>
  <c r="F85" i="68"/>
  <c r="C383" i="72"/>
  <c r="B61" i="72"/>
  <c r="C359" i="72"/>
  <c r="L37" i="72"/>
  <c r="C23" i="72"/>
  <c r="F263" i="68"/>
  <c r="C157" i="72"/>
  <c r="F198" i="68"/>
  <c r="L463" i="68"/>
  <c r="F220" i="72"/>
  <c r="B15" i="72"/>
  <c r="B371" i="72"/>
  <c r="L232" i="68"/>
  <c r="F376" i="72"/>
  <c r="I279" i="68"/>
  <c r="F391" i="68"/>
  <c r="F422" i="68"/>
  <c r="F309" i="68"/>
  <c r="L156" i="72"/>
  <c r="B421" i="68"/>
  <c r="B50" i="72"/>
  <c r="C315" i="72"/>
  <c r="B170" i="68"/>
  <c r="L146" i="68"/>
  <c r="I244" i="72"/>
  <c r="C430" i="68"/>
  <c r="F292" i="72"/>
  <c r="I439" i="68"/>
  <c r="F353" i="72"/>
  <c r="I462" i="72"/>
  <c r="F350" i="68"/>
  <c r="F284" i="68"/>
  <c r="L306" i="68"/>
  <c r="F102" i="72"/>
  <c r="C195" i="72"/>
  <c r="C319" i="68"/>
  <c r="L392" i="68"/>
  <c r="L362" i="72"/>
  <c r="C201" i="72"/>
  <c r="C374" i="72"/>
  <c r="C458" i="72"/>
  <c r="L18" i="72"/>
  <c r="I391" i="72"/>
  <c r="F280" i="72"/>
  <c r="B215" i="68"/>
  <c r="C12" i="68"/>
  <c r="I294" i="68"/>
  <c r="I411" i="72"/>
  <c r="F200" i="72"/>
  <c r="C156" i="72"/>
  <c r="C88" i="68"/>
  <c r="I383" i="72"/>
  <c r="I307" i="68"/>
  <c r="C423" i="68"/>
  <c r="C54" i="68"/>
  <c r="C353" i="72"/>
  <c r="I385" i="68"/>
  <c r="B20" i="68"/>
  <c r="L115" i="68"/>
  <c r="C244" i="68"/>
  <c r="B24" i="68"/>
  <c r="B378" i="68"/>
  <c r="F119" i="72"/>
  <c r="L310" i="68"/>
  <c r="L265" i="68"/>
  <c r="I315" i="68"/>
  <c r="B116" i="72"/>
  <c r="C106" i="68"/>
  <c r="I185" i="68"/>
  <c r="B155" i="68"/>
  <c r="I44" i="72"/>
  <c r="F53" i="72"/>
  <c r="I476" i="68"/>
  <c r="C339" i="72"/>
  <c r="L172" i="72"/>
  <c r="L118" i="72"/>
  <c r="I448" i="72"/>
  <c r="B14" i="72"/>
  <c r="B213" i="68"/>
  <c r="B189" i="72"/>
  <c r="L405" i="72"/>
  <c r="F108" i="68"/>
  <c r="L398" i="68"/>
  <c r="I113" i="68"/>
  <c r="L42" i="72"/>
  <c r="F365" i="68"/>
  <c r="F435" i="72"/>
  <c r="F405" i="72"/>
  <c r="C409" i="72"/>
  <c r="C92" i="72"/>
  <c r="I105" i="68"/>
  <c r="F136" i="68"/>
  <c r="F252" i="72"/>
  <c r="F170" i="68"/>
  <c r="B405" i="68"/>
  <c r="I48" i="72"/>
  <c r="C35" i="72"/>
  <c r="C365" i="68"/>
  <c r="F277" i="72"/>
  <c r="F158" i="68"/>
  <c r="F155" i="72"/>
  <c r="I84" i="72"/>
  <c r="B293" i="68"/>
  <c r="I148" i="72"/>
  <c r="F157" i="68"/>
  <c r="B94" i="72"/>
  <c r="F326" i="72"/>
  <c r="F56" i="68"/>
  <c r="C385" i="72"/>
  <c r="F321" i="68"/>
  <c r="L273" i="72"/>
  <c r="B108" i="72"/>
  <c r="C317" i="72"/>
  <c r="C142" i="68"/>
  <c r="B232" i="72"/>
  <c r="F266" i="72"/>
  <c r="F478" i="68"/>
  <c r="F249" i="68"/>
  <c r="I201" i="72"/>
  <c r="L174" i="68"/>
  <c r="F144" i="72"/>
  <c r="C370" i="72"/>
  <c r="F409" i="72"/>
  <c r="L38" i="72"/>
  <c r="L439" i="72"/>
  <c r="B129" i="72"/>
  <c r="F176" i="68"/>
  <c r="I59" i="72"/>
  <c r="F377" i="72"/>
  <c r="C204" i="68"/>
  <c r="C38" i="72"/>
  <c r="L31" i="72"/>
  <c r="F182" i="72"/>
  <c r="F72" i="68"/>
  <c r="F289" i="72"/>
  <c r="L84" i="72"/>
  <c r="B435" i="68"/>
  <c r="F308" i="72"/>
  <c r="B410" i="72"/>
  <c r="B83" i="72"/>
  <c r="I254" i="68"/>
  <c r="I169" i="72"/>
  <c r="L431" i="68"/>
  <c r="C229" i="68"/>
  <c r="L30" i="72"/>
  <c r="F235" i="68"/>
  <c r="B369" i="72"/>
  <c r="C123" i="68"/>
  <c r="I259" i="72"/>
  <c r="L13" i="68"/>
  <c r="L34" i="72"/>
  <c r="B201" i="72"/>
  <c r="C67" i="68"/>
  <c r="L251" i="72"/>
  <c r="L257" i="68"/>
  <c r="C139" i="68"/>
  <c r="B225" i="68"/>
  <c r="I432" i="72"/>
  <c r="B385" i="72"/>
  <c r="B128" i="72"/>
  <c r="B431" i="68"/>
  <c r="I247" i="72"/>
  <c r="F178" i="72"/>
  <c r="C392" i="72"/>
  <c r="I295" i="68"/>
  <c r="L233" i="68"/>
  <c r="F493" i="72"/>
  <c r="I347" i="72"/>
  <c r="L183" i="72"/>
  <c r="L271" i="68"/>
  <c r="I32" i="72"/>
  <c r="L95" i="68"/>
  <c r="B291" i="68"/>
  <c r="L355" i="72"/>
  <c r="F89" i="72"/>
  <c r="L320" i="72"/>
  <c r="L353" i="72"/>
  <c r="C455" i="72"/>
  <c r="L154" i="68"/>
  <c r="C283" i="72"/>
  <c r="F105" i="68"/>
  <c r="I428" i="72"/>
  <c r="F148" i="68"/>
  <c r="B169" i="68"/>
  <c r="I48" i="68"/>
  <c r="F247" i="72"/>
  <c r="C184" i="68"/>
  <c r="L420" i="72"/>
  <c r="I174" i="72"/>
  <c r="B74" i="72"/>
  <c r="F433" i="68"/>
  <c r="B32" i="72"/>
  <c r="F305" i="68"/>
  <c r="B365" i="68"/>
  <c r="F134" i="68"/>
  <c r="B245" i="72"/>
  <c r="B121" i="68"/>
  <c r="F237" i="72"/>
  <c r="B271" i="72"/>
  <c r="I371" i="72"/>
  <c r="F300" i="68"/>
  <c r="F30" i="68"/>
  <c r="I271" i="68"/>
  <c r="F79" i="68"/>
  <c r="F140" i="68"/>
  <c r="F354" i="68"/>
  <c r="I227" i="72"/>
  <c r="B173" i="72"/>
  <c r="F403" i="72"/>
  <c r="C147" i="72"/>
  <c r="L299" i="72"/>
  <c r="L291" i="68"/>
  <c r="L152" i="68"/>
  <c r="L162" i="72"/>
  <c r="C178" i="72"/>
  <c r="I197" i="72"/>
  <c r="L77" i="68"/>
  <c r="I32" i="68"/>
  <c r="L373" i="68"/>
  <c r="I99" i="72"/>
  <c r="F436" i="68"/>
  <c r="C288" i="72"/>
  <c r="L36" i="68"/>
  <c r="C103" i="68"/>
  <c r="L22" i="72"/>
  <c r="C48" i="68"/>
  <c r="L413" i="68"/>
  <c r="I149" i="72"/>
  <c r="I343" i="68"/>
  <c r="B252" i="72"/>
  <c r="F297" i="72"/>
  <c r="C351" i="68"/>
  <c r="F131" i="68"/>
  <c r="B69" i="72"/>
  <c r="I466" i="72"/>
  <c r="F230" i="72"/>
  <c r="L320" i="68"/>
  <c r="B245" i="68"/>
  <c r="I191" i="72"/>
  <c r="C117" i="68"/>
  <c r="L211" i="68"/>
  <c r="L356" i="68"/>
  <c r="C73" i="72"/>
  <c r="B160" i="72"/>
  <c r="I391" i="68"/>
  <c r="F92" i="68"/>
  <c r="F384" i="68"/>
  <c r="L295" i="68"/>
  <c r="F177" i="72"/>
  <c r="L288" i="68"/>
  <c r="C333" i="72"/>
  <c r="F37" i="72"/>
  <c r="F410" i="68"/>
  <c r="C440" i="68"/>
  <c r="C109" i="72"/>
  <c r="I497" i="68"/>
  <c r="I396" i="72"/>
  <c r="B249" i="72"/>
  <c r="L422" i="68"/>
  <c r="I76" i="68"/>
  <c r="I486" i="72"/>
  <c r="B437" i="72"/>
  <c r="B175" i="68"/>
  <c r="B276" i="72"/>
  <c r="I393" i="68"/>
  <c r="I269" i="72"/>
  <c r="F126" i="68"/>
  <c r="L121" i="68"/>
  <c r="L301" i="72"/>
  <c r="I226" i="72"/>
  <c r="B488" i="68"/>
  <c r="B374" i="68"/>
  <c r="C322" i="68"/>
  <c r="C84" i="68"/>
  <c r="L140" i="72"/>
  <c r="C387" i="68"/>
  <c r="L328" i="72"/>
  <c r="L462" i="72"/>
  <c r="L331" i="68"/>
  <c r="C437" i="72"/>
  <c r="I201" i="68"/>
  <c r="C267" i="72"/>
  <c r="B49" i="68"/>
  <c r="C238" i="68"/>
  <c r="F286" i="68"/>
  <c r="F218" i="72"/>
  <c r="F160" i="72"/>
  <c r="C45" i="72"/>
  <c r="F396" i="68"/>
  <c r="I93" i="72"/>
  <c r="F359" i="72"/>
  <c r="I41" i="72"/>
  <c r="B338" i="72"/>
  <c r="L38" i="68"/>
  <c r="L465" i="68"/>
  <c r="F259" i="72"/>
  <c r="I218" i="72"/>
  <c r="L322" i="72"/>
  <c r="B228" i="68"/>
  <c r="I115" i="68"/>
  <c r="I203" i="72"/>
  <c r="B453" i="68"/>
  <c r="I156" i="72"/>
  <c r="F207" i="72"/>
  <c r="C104" i="68"/>
  <c r="C266" i="72"/>
  <c r="F64" i="68"/>
  <c r="I50" i="72"/>
  <c r="B418" i="68"/>
  <c r="L21" i="72"/>
  <c r="B157" i="72"/>
  <c r="F31" i="68"/>
  <c r="I477" i="72"/>
  <c r="B409" i="68"/>
  <c r="B106" i="72"/>
  <c r="B58" i="72"/>
  <c r="I414" i="68"/>
  <c r="C334" i="68"/>
  <c r="B82" i="68"/>
  <c r="B439" i="72"/>
  <c r="I78" i="72"/>
  <c r="I367" i="68"/>
  <c r="B206" i="68"/>
  <c r="F122" i="72"/>
  <c r="F193" i="68"/>
  <c r="L254" i="68"/>
  <c r="I464" i="72"/>
  <c r="B17" i="72"/>
  <c r="L263" i="72"/>
  <c r="B434" i="72"/>
  <c r="L112" i="72"/>
  <c r="F189" i="68"/>
  <c r="B309" i="72"/>
  <c r="C291" i="72"/>
  <c r="B193" i="68"/>
  <c r="L317" i="68"/>
  <c r="L229" i="72"/>
  <c r="L191" i="72"/>
  <c r="I309" i="68"/>
  <c r="I104" i="72"/>
  <c r="F177" i="68"/>
  <c r="L18" i="68"/>
  <c r="C278" i="72"/>
  <c r="C213" i="72"/>
  <c r="B132" i="72"/>
  <c r="I57" i="72"/>
  <c r="B248" i="72"/>
  <c r="C367" i="68"/>
  <c r="F317" i="72"/>
  <c r="C154" i="68"/>
  <c r="L430" i="68"/>
  <c r="I90" i="68"/>
  <c r="I20" i="72"/>
  <c r="F322" i="72"/>
  <c r="L452" i="68"/>
  <c r="C255" i="72"/>
  <c r="B281" i="72"/>
  <c r="C15" i="68"/>
  <c r="I202" i="68"/>
  <c r="F190" i="68"/>
  <c r="L419" i="72"/>
  <c r="L253" i="68"/>
  <c r="I471" i="72"/>
  <c r="L69" i="72"/>
  <c r="B492" i="72"/>
  <c r="C254" i="72"/>
  <c r="B131" i="72"/>
  <c r="L192" i="72"/>
  <c r="L69" i="68"/>
  <c r="C145" i="72"/>
  <c r="I182" i="68"/>
  <c r="F472" i="72"/>
  <c r="L317" i="72"/>
  <c r="L124" i="72"/>
  <c r="C175" i="68"/>
  <c r="F332" i="72"/>
  <c r="I272" i="68"/>
  <c r="L343" i="68"/>
  <c r="L264" i="72"/>
  <c r="B244" i="72"/>
  <c r="B146" i="68"/>
  <c r="C329" i="72"/>
  <c r="B29" i="68"/>
  <c r="L434" i="68"/>
  <c r="C71" i="72"/>
  <c r="I207" i="68"/>
  <c r="B59" i="72"/>
  <c r="I14" i="72"/>
  <c r="I498" i="68"/>
  <c r="B419" i="72"/>
  <c r="L473" i="72"/>
  <c r="F42" i="72"/>
  <c r="B455" i="72"/>
  <c r="B471" i="68"/>
  <c r="L468" i="68"/>
  <c r="F55" i="72"/>
  <c r="F420" i="68"/>
  <c r="I107" i="72"/>
  <c r="I431" i="72"/>
  <c r="B292" i="68"/>
  <c r="L430" i="72"/>
  <c r="L170" i="72"/>
  <c r="C74" i="68"/>
  <c r="L142" i="72"/>
  <c r="F182" i="68"/>
  <c r="B118" i="68"/>
  <c r="L150" i="68"/>
  <c r="F313" i="68"/>
  <c r="B90" i="72"/>
  <c r="F483" i="68"/>
  <c r="C187" i="68"/>
  <c r="C336" i="72"/>
  <c r="F168" i="72"/>
  <c r="F219" i="68"/>
  <c r="B221" i="72"/>
  <c r="I397" i="68"/>
  <c r="F371" i="72"/>
  <c r="C338" i="72"/>
  <c r="C323" i="72"/>
  <c r="I195" i="72"/>
  <c r="F415" i="68"/>
  <c r="F385" i="68"/>
  <c r="I441" i="72"/>
  <c r="B332" i="68"/>
  <c r="F304" i="72"/>
  <c r="B163" i="68"/>
  <c r="F423" i="72"/>
  <c r="B436" i="72"/>
  <c r="F277" i="68"/>
  <c r="B29" i="72"/>
  <c r="I125" i="72"/>
  <c r="B343" i="68"/>
  <c r="F91" i="68"/>
  <c r="C14" i="72"/>
  <c r="F329" i="72"/>
  <c r="F240" i="68"/>
  <c r="L177" i="72"/>
  <c r="L346" i="68"/>
  <c r="I208" i="72"/>
  <c r="F224" i="68"/>
  <c r="B380" i="68"/>
  <c r="F67" i="68"/>
  <c r="F311" i="72"/>
  <c r="I248" i="72"/>
  <c r="L293" i="68"/>
  <c r="F233" i="68"/>
  <c r="C460" i="72"/>
  <c r="B132" i="68"/>
  <c r="F328" i="68"/>
  <c r="L111" i="68"/>
  <c r="B333" i="68"/>
  <c r="C233" i="68"/>
  <c r="F90" i="72"/>
  <c r="L471" i="72"/>
  <c r="I349" i="72"/>
  <c r="B52" i="68"/>
  <c r="F111" i="68"/>
  <c r="L130" i="68"/>
  <c r="F146" i="72"/>
  <c r="B211" i="68"/>
  <c r="I114" i="72"/>
  <c r="L470" i="68"/>
  <c r="I127" i="72"/>
  <c r="C462" i="68"/>
  <c r="B469" i="68"/>
  <c r="F118" i="68"/>
  <c r="I144" i="72"/>
  <c r="F453" i="68"/>
  <c r="C221" i="68"/>
  <c r="I350" i="68"/>
  <c r="B345" i="72"/>
  <c r="F395" i="72"/>
  <c r="B134" i="72"/>
  <c r="C476" i="72"/>
  <c r="L241" i="72"/>
  <c r="I298" i="68"/>
  <c r="B489" i="72"/>
  <c r="F394" i="68"/>
  <c r="L8" i="72"/>
  <c r="L185" i="72"/>
  <c r="B304" i="72"/>
  <c r="F278" i="68"/>
  <c r="L356" i="72"/>
  <c r="F430" i="68"/>
  <c r="L23" i="68"/>
  <c r="B143" i="68"/>
  <c r="C147" i="68"/>
  <c r="I77" i="72"/>
  <c r="L91" i="72"/>
  <c r="L436" i="72"/>
  <c r="B104" i="72"/>
  <c r="L417" i="72"/>
  <c r="C239" i="68"/>
  <c r="C80" i="68"/>
  <c r="L323" i="72"/>
  <c r="B236" i="72"/>
  <c r="F53" i="68"/>
  <c r="B67" i="72"/>
  <c r="F400" i="72"/>
  <c r="B481" i="68"/>
  <c r="B206" i="72"/>
  <c r="B21" i="68"/>
  <c r="B152" i="68"/>
  <c r="B311" i="72"/>
  <c r="L288" i="72"/>
  <c r="C223" i="72"/>
  <c r="I87" i="72"/>
  <c r="B159" i="68"/>
  <c r="L79" i="68"/>
  <c r="F72" i="72"/>
  <c r="L145" i="72"/>
  <c r="C403" i="68"/>
  <c r="L81" i="72"/>
  <c r="B427" i="72"/>
  <c r="F450" i="68"/>
  <c r="I214" i="72"/>
  <c r="C39" i="68"/>
  <c r="I367" i="72"/>
  <c r="C167" i="68"/>
  <c r="B177" i="68"/>
  <c r="B406" i="72"/>
  <c r="B420" i="68"/>
  <c r="B268" i="72"/>
  <c r="C100" i="68"/>
  <c r="C231" i="68"/>
  <c r="C238" i="72"/>
  <c r="C26" i="68"/>
  <c r="B247" i="68"/>
  <c r="L197" i="68"/>
  <c r="F28" i="72"/>
  <c r="I163" i="72"/>
  <c r="C107" i="68"/>
  <c r="L285" i="68"/>
  <c r="B276" i="68"/>
  <c r="C165" i="68"/>
  <c r="B323" i="72"/>
  <c r="F47" i="72"/>
  <c r="C265" i="68"/>
  <c r="B298" i="68"/>
  <c r="L230" i="68"/>
  <c r="F323" i="72"/>
  <c r="F199" i="68"/>
  <c r="I313" i="72"/>
  <c r="L141" i="68"/>
  <c r="C77" i="68"/>
  <c r="C211" i="72"/>
  <c r="F274" i="68"/>
  <c r="I168" i="72"/>
  <c r="B182" i="68"/>
  <c r="C176" i="68"/>
  <c r="B11" i="68"/>
  <c r="B47" i="72"/>
  <c r="F308" i="68"/>
  <c r="I467" i="68"/>
  <c r="B102" i="68"/>
  <c r="C479" i="68"/>
  <c r="I128" i="68"/>
  <c r="C132" i="68"/>
  <c r="F438" i="68"/>
  <c r="L132" i="72"/>
  <c r="C313" i="68"/>
  <c r="B340" i="72"/>
  <c r="I378" i="68"/>
  <c r="C290" i="68"/>
  <c r="F40" i="68"/>
  <c r="I87" i="68"/>
  <c r="F466" i="68"/>
  <c r="F101" i="68"/>
  <c r="C62" i="72"/>
  <c r="C241" i="72"/>
  <c r="I184" i="72"/>
  <c r="F262" i="68"/>
  <c r="B343" i="72"/>
  <c r="C160" i="68"/>
  <c r="F106" i="68"/>
  <c r="I275" i="68"/>
  <c r="F461" i="68"/>
  <c r="F122" i="68"/>
  <c r="B226" i="68"/>
  <c r="L401" i="72"/>
  <c r="F355" i="68"/>
  <c r="L208" i="68"/>
  <c r="L368" i="72"/>
  <c r="B461" i="68"/>
  <c r="F425" i="72"/>
  <c r="F200" i="68"/>
  <c r="C183" i="72"/>
  <c r="F422" i="72"/>
  <c r="F486" i="72"/>
  <c r="C379" i="68"/>
  <c r="F246" i="68"/>
  <c r="L345" i="68"/>
  <c r="C18" i="68"/>
  <c r="C116" i="72"/>
  <c r="I158" i="72"/>
  <c r="F8" i="68"/>
  <c r="I465" i="72"/>
  <c r="I225" i="72"/>
  <c r="B328" i="68"/>
  <c r="L49" i="68"/>
  <c r="F241" i="68"/>
  <c r="F296" i="72"/>
  <c r="F309" i="72"/>
  <c r="F428" i="68"/>
  <c r="F181" i="72"/>
  <c r="L199" i="72"/>
  <c r="L410" i="68"/>
  <c r="L315" i="72"/>
  <c r="B19" i="72"/>
  <c r="L347" i="68"/>
  <c r="C472" i="72"/>
  <c r="I123" i="68"/>
  <c r="C202" i="72"/>
  <c r="C55" i="68"/>
  <c r="F66" i="72"/>
  <c r="L226" i="72"/>
  <c r="F412" i="72"/>
  <c r="B337" i="72"/>
  <c r="I39" i="72"/>
  <c r="I472" i="68"/>
  <c r="I230" i="68"/>
  <c r="B464" i="72"/>
  <c r="B144" i="72"/>
  <c r="B154" i="72"/>
  <c r="I343" i="72"/>
  <c r="B39" i="68"/>
  <c r="I282" i="68"/>
  <c r="C333" i="68"/>
  <c r="C16" i="68"/>
  <c r="B9" i="72"/>
  <c r="B455" i="68"/>
  <c r="L460" i="68"/>
  <c r="L224" i="68"/>
  <c r="L240" i="72"/>
  <c r="B411" i="68"/>
  <c r="L299" i="68"/>
  <c r="L377" i="72"/>
  <c r="I438" i="68"/>
  <c r="F392" i="68"/>
  <c r="C77" i="72"/>
  <c r="I425" i="68"/>
  <c r="L488" i="72"/>
  <c r="L190" i="72"/>
  <c r="F416" i="68"/>
  <c r="I488" i="68"/>
  <c r="F253" i="72"/>
  <c r="C377" i="72"/>
  <c r="B93" i="72"/>
  <c r="C269" i="68"/>
  <c r="F95" i="72"/>
  <c r="I17" i="68"/>
  <c r="F106" i="72"/>
  <c r="F73" i="68"/>
  <c r="B27" i="68"/>
  <c r="L497" i="68"/>
  <c r="L152" i="72"/>
  <c r="C456" i="68"/>
  <c r="C300" i="72"/>
  <c r="F205" i="68"/>
  <c r="I130" i="68"/>
  <c r="B208" i="72"/>
  <c r="L68" i="68"/>
  <c r="I389" i="72"/>
  <c r="B436" i="68"/>
  <c r="B451" i="72"/>
  <c r="L287" i="68"/>
  <c r="C478" i="68"/>
  <c r="C81" i="72"/>
  <c r="F356" i="68"/>
  <c r="B415" i="72"/>
  <c r="F121" i="72"/>
  <c r="C483" i="72"/>
  <c r="C343" i="72"/>
  <c r="I11" i="72"/>
  <c r="F418" i="68"/>
  <c r="L56" i="68"/>
  <c r="C85" i="72"/>
  <c r="B8" i="72"/>
  <c r="B20" i="72"/>
  <c r="L273" i="68"/>
  <c r="C295" i="68"/>
  <c r="F110" i="68"/>
  <c r="I187" i="72"/>
  <c r="C89" i="68"/>
  <c r="B264" i="68"/>
  <c r="C414" i="68"/>
  <c r="L45" i="72"/>
  <c r="B72" i="68"/>
  <c r="L399" i="68"/>
  <c r="L311" i="72"/>
  <c r="F144" i="68"/>
  <c r="C260" i="68"/>
  <c r="I18" i="68"/>
  <c r="C131" i="68"/>
  <c r="C161" i="72"/>
  <c r="F265" i="68"/>
  <c r="F375" i="72"/>
  <c r="B214" i="72"/>
  <c r="C44" i="68"/>
  <c r="F211" i="68"/>
  <c r="F242" i="68"/>
  <c r="B113" i="72"/>
  <c r="I317" i="72"/>
  <c r="F334" i="72"/>
  <c r="B495" i="72"/>
  <c r="L270" i="72"/>
  <c r="I252" i="72"/>
  <c r="B126" i="68"/>
  <c r="L296" i="72"/>
  <c r="F398" i="72"/>
  <c r="B251" i="68"/>
  <c r="L337" i="68"/>
  <c r="C247" i="72"/>
  <c r="F191" i="72"/>
  <c r="B73" i="72"/>
  <c r="L181" i="68"/>
  <c r="B110" i="72"/>
  <c r="F443" i="72"/>
  <c r="F333" i="68"/>
  <c r="C120" i="72"/>
  <c r="L327" i="72"/>
  <c r="B296" i="68"/>
  <c r="C97" i="68"/>
  <c r="I85" i="72"/>
  <c r="C58" i="68"/>
  <c r="F365" i="72"/>
  <c r="F290" i="68"/>
  <c r="C78" i="72"/>
  <c r="C283" i="68"/>
  <c r="I152" i="72"/>
  <c r="I479" i="72"/>
  <c r="F330" i="72"/>
  <c r="C267" i="68"/>
  <c r="F437" i="68"/>
  <c r="F393" i="68"/>
  <c r="B195" i="72"/>
  <c r="I13" i="68"/>
  <c r="F444" i="68"/>
  <c r="I226" i="68"/>
  <c r="L184" i="72"/>
  <c r="F427" i="72"/>
  <c r="C195" i="68"/>
  <c r="F368" i="72"/>
  <c r="B482" i="72"/>
  <c r="L228" i="68"/>
  <c r="C410" i="72"/>
  <c r="C408" i="68"/>
  <c r="C332" i="72"/>
  <c r="L115" i="72"/>
  <c r="L84" i="68"/>
  <c r="I490" i="72"/>
  <c r="C169" i="72"/>
  <c r="C448" i="72"/>
  <c r="L293" i="72"/>
  <c r="F440" i="68"/>
  <c r="I129" i="68"/>
  <c r="F310" i="72"/>
  <c r="L275" i="72"/>
  <c r="L304" i="68"/>
  <c r="F13" i="72"/>
  <c r="F18" i="68"/>
  <c r="F408" i="68"/>
  <c r="C405" i="72"/>
  <c r="B324" i="72"/>
  <c r="F417" i="72"/>
  <c r="I185" i="72"/>
  <c r="C362" i="72"/>
  <c r="L199" i="68"/>
  <c r="B271" i="68"/>
  <c r="F90" i="68"/>
  <c r="I13" i="72"/>
  <c r="L161" i="68"/>
  <c r="B452" i="72"/>
  <c r="B345" i="68"/>
  <c r="I267" i="72"/>
  <c r="I181" i="68"/>
  <c r="L305" i="68"/>
  <c r="F50" i="68"/>
  <c r="I388" i="72"/>
  <c r="C475" i="68"/>
  <c r="B324" i="68"/>
  <c r="B359" i="68"/>
  <c r="I284" i="72"/>
  <c r="F213" i="72"/>
  <c r="B99" i="68"/>
  <c r="I404" i="72"/>
  <c r="I303" i="72"/>
  <c r="F299" i="68"/>
  <c r="L53" i="68"/>
  <c r="L204" i="68"/>
  <c r="C214" i="68"/>
  <c r="B106" i="68"/>
  <c r="B246" i="72"/>
  <c r="B171" i="68"/>
  <c r="B15" i="68"/>
  <c r="I44" i="68"/>
  <c r="C292" i="68"/>
  <c r="L192" i="68"/>
  <c r="B178" i="68"/>
  <c r="I467" i="72"/>
  <c r="B469" i="72"/>
  <c r="C489" i="68"/>
  <c r="C474" i="72"/>
  <c r="C419" i="68"/>
  <c r="I228" i="72"/>
  <c r="F267" i="68"/>
  <c r="C408" i="72"/>
  <c r="B406" i="68"/>
  <c r="I177" i="72"/>
  <c r="F423" i="68"/>
  <c r="C496" i="68"/>
  <c r="F480" i="68"/>
  <c r="I188" i="68"/>
  <c r="L498" i="68"/>
  <c r="C402" i="72"/>
  <c r="F73" i="72"/>
  <c r="I228" i="68"/>
  <c r="I236" i="68"/>
  <c r="C252" i="68"/>
  <c r="I387" i="68"/>
  <c r="L213" i="68"/>
  <c r="C43" i="72"/>
  <c r="C192" i="68"/>
  <c r="C372" i="68"/>
  <c r="B59" i="68"/>
  <c r="F203" i="68"/>
  <c r="C250" i="68"/>
  <c r="L479" i="72"/>
  <c r="I198" i="72"/>
  <c r="B72" i="72"/>
  <c r="C468" i="72"/>
  <c r="L433" i="68"/>
  <c r="C49" i="68"/>
  <c r="B143" i="72"/>
  <c r="C113" i="68"/>
  <c r="I161" i="72"/>
  <c r="C286" i="68"/>
  <c r="I330" i="68"/>
  <c r="L333" i="68"/>
  <c r="I430" i="72"/>
  <c r="C168" i="72"/>
  <c r="L120" i="68"/>
  <c r="F300" i="72"/>
  <c r="C464" i="68"/>
  <c r="L255" i="72"/>
  <c r="C253" i="72"/>
  <c r="C124" i="68"/>
  <c r="I408" i="68"/>
  <c r="I176" i="68"/>
  <c r="C174" i="68"/>
  <c r="C157" i="68"/>
  <c r="L380" i="72"/>
  <c r="C471" i="68"/>
  <c r="I55" i="72"/>
  <c r="L32" i="68"/>
  <c r="I157" i="72"/>
  <c r="C422" i="68"/>
  <c r="B149" i="68"/>
  <c r="L117" i="68"/>
  <c r="L168" i="68"/>
  <c r="L76" i="72"/>
  <c r="C135" i="68"/>
  <c r="L179" i="72"/>
  <c r="C144" i="72"/>
  <c r="B243" i="68"/>
  <c r="F77" i="68"/>
  <c r="B422" i="72"/>
  <c r="F264" i="72"/>
  <c r="F470" i="68"/>
  <c r="C366" i="68"/>
  <c r="L58" i="68"/>
  <c r="F295" i="72"/>
  <c r="F283" i="72"/>
  <c r="B443" i="72"/>
  <c r="C465" i="68"/>
  <c r="B75" i="68"/>
  <c r="L456" i="72"/>
  <c r="B56" i="68"/>
  <c r="I159" i="72"/>
  <c r="L491" i="72"/>
  <c r="C479" i="72"/>
  <c r="I497" i="72"/>
  <c r="F147" i="68"/>
  <c r="C161" i="68"/>
  <c r="C122" i="72"/>
  <c r="B375" i="72"/>
  <c r="I25" i="68"/>
  <c r="L369" i="68"/>
  <c r="B425" i="68"/>
  <c r="C296" i="72"/>
  <c r="L139" i="68"/>
  <c r="B498" i="68"/>
  <c r="C114" i="68"/>
  <c r="B60" i="68"/>
  <c r="L138" i="68"/>
  <c r="L464" i="72"/>
  <c r="I324" i="68"/>
  <c r="C239" i="72"/>
  <c r="L231" i="72"/>
  <c r="F118" i="72"/>
  <c r="F100" i="68"/>
  <c r="L126" i="68"/>
  <c r="L328" i="68"/>
  <c r="F197" i="72"/>
  <c r="L218" i="68"/>
  <c r="I241" i="72"/>
  <c r="I320" i="72"/>
  <c r="F146" i="68"/>
  <c r="I11" i="68"/>
  <c r="C214" i="72"/>
  <c r="L345" i="72"/>
  <c r="L421" i="68"/>
  <c r="I434" i="72"/>
  <c r="F443" i="68"/>
  <c r="I14" i="68"/>
  <c r="L151" i="68"/>
  <c r="L423" i="68"/>
  <c r="I402" i="68"/>
  <c r="L461" i="72"/>
  <c r="C453" i="68"/>
  <c r="I307" i="72"/>
  <c r="L98" i="68"/>
  <c r="B242" i="68"/>
  <c r="I139" i="72"/>
  <c r="I251" i="68"/>
  <c r="F291" i="68"/>
  <c r="C158" i="68"/>
  <c r="L92" i="68"/>
  <c r="F126" i="72"/>
  <c r="L136" i="72"/>
  <c r="B248" i="68"/>
  <c r="F61" i="72"/>
  <c r="I377" i="68"/>
  <c r="I279" i="72"/>
  <c r="L59" i="72"/>
  <c r="I303" i="68"/>
  <c r="I362" i="72"/>
  <c r="B31" i="72"/>
  <c r="F163" i="72"/>
  <c r="C74" i="72"/>
  <c r="L370" i="72"/>
  <c r="C295" i="72"/>
  <c r="L230" i="72"/>
  <c r="B403" i="68"/>
  <c r="F212" i="72"/>
  <c r="B200" i="72"/>
  <c r="I364" i="72"/>
  <c r="I469" i="68"/>
  <c r="C25" i="72"/>
  <c r="L399" i="72"/>
  <c r="L494" i="68"/>
  <c r="B50" i="68"/>
  <c r="B299" i="72"/>
  <c r="L459" i="72"/>
  <c r="B188" i="68"/>
  <c r="F418" i="72"/>
  <c r="B78" i="68"/>
  <c r="C256" i="68"/>
  <c r="L482" i="68"/>
  <c r="F208" i="72"/>
  <c r="L383" i="72"/>
  <c r="L190" i="68"/>
  <c r="I458" i="72"/>
  <c r="F213" i="68"/>
  <c r="L89" i="68"/>
  <c r="I203" i="68"/>
  <c r="C155" i="72"/>
  <c r="I170" i="68"/>
  <c r="F88" i="68"/>
  <c r="C290" i="72"/>
  <c r="I305" i="72"/>
  <c r="C32" i="72"/>
  <c r="B359" i="72"/>
  <c r="L367" i="72"/>
  <c r="L451" i="72"/>
  <c r="C45" i="68"/>
  <c r="I253" i="68"/>
  <c r="C481" i="68"/>
  <c r="F13" i="68"/>
  <c r="L208" i="72"/>
  <c r="C251" i="68"/>
  <c r="L286" i="72"/>
  <c r="L414" i="68"/>
  <c r="I268" i="72"/>
  <c r="F113" i="72"/>
  <c r="B44" i="72"/>
  <c r="I412" i="68"/>
  <c r="B371" i="68"/>
  <c r="F455" i="72"/>
  <c r="C432" i="72"/>
  <c r="F219" i="72"/>
  <c r="B382" i="72"/>
  <c r="F251" i="72"/>
  <c r="L404" i="72"/>
  <c r="F339" i="68"/>
  <c r="B487" i="68"/>
  <c r="C71" i="68"/>
  <c r="C451" i="68"/>
  <c r="C130" i="72"/>
  <c r="C351" i="72"/>
  <c r="I41" i="68"/>
  <c r="B183" i="68"/>
  <c r="B266" i="72"/>
  <c r="F57" i="68"/>
  <c r="B36" i="72"/>
  <c r="C116" i="68"/>
  <c r="L219" i="72"/>
  <c r="C63" i="68"/>
  <c r="C455" i="68"/>
  <c r="I287" i="72"/>
  <c r="B269" i="72"/>
  <c r="L435" i="72"/>
  <c r="F179" i="68"/>
  <c r="C37" i="68"/>
  <c r="C94" i="68"/>
  <c r="F407" i="68"/>
  <c r="I410" i="68"/>
  <c r="I455" i="68"/>
  <c r="F43" i="68"/>
  <c r="L207" i="68"/>
  <c r="F457" i="68"/>
  <c r="B306" i="68"/>
  <c r="F327" i="68"/>
  <c r="L339" i="72"/>
  <c r="I450" i="72"/>
  <c r="F46" i="72"/>
  <c r="I199" i="68"/>
  <c r="C119" i="72"/>
  <c r="I69" i="68"/>
  <c r="L71" i="68"/>
  <c r="L438" i="72"/>
  <c r="I322" i="72"/>
  <c r="B32" i="68"/>
  <c r="F151" i="72"/>
  <c r="C118" i="68"/>
  <c r="F201" i="68"/>
  <c r="I293" i="68"/>
  <c r="L34" i="68"/>
  <c r="L342" i="68"/>
  <c r="C289" i="68"/>
  <c r="B375" i="68"/>
  <c r="L164" i="68"/>
  <c r="B249" i="68"/>
  <c r="B195" i="68"/>
  <c r="I423" i="68"/>
  <c r="F49" i="72"/>
  <c r="C325" i="72"/>
  <c r="C312" i="72"/>
  <c r="B496" i="72"/>
  <c r="F240" i="72"/>
  <c r="I330" i="72"/>
  <c r="C11" i="72"/>
  <c r="F150" i="72"/>
  <c r="B176" i="72"/>
  <c r="I178" i="72"/>
  <c r="B377" i="68"/>
  <c r="L183" i="68"/>
  <c r="F485" i="68"/>
  <c r="F306" i="72"/>
  <c r="L423" i="72"/>
  <c r="I295" i="72"/>
  <c r="C321" i="68"/>
  <c r="I454" i="68"/>
  <c r="I481" i="72"/>
  <c r="C111" i="68"/>
  <c r="C16" i="72"/>
  <c r="I275" i="72"/>
  <c r="I17" i="72"/>
  <c r="C232" i="68"/>
  <c r="C470" i="68"/>
  <c r="C32" i="68"/>
  <c r="F68" i="72"/>
  <c r="C200" i="68"/>
  <c r="C18" i="72"/>
  <c r="B250" i="68"/>
  <c r="C88" i="72"/>
  <c r="F413" i="72"/>
  <c r="L17" i="68"/>
  <c r="I355" i="72"/>
  <c r="C33" i="68"/>
  <c r="C491" i="72"/>
  <c r="B55" i="72"/>
  <c r="B450" i="68"/>
  <c r="B475" i="72"/>
  <c r="I369" i="68"/>
  <c r="F272" i="72"/>
  <c r="B378" i="72"/>
  <c r="F191" i="68"/>
  <c r="B55" i="68"/>
  <c r="C312" i="68"/>
  <c r="F78" i="72"/>
  <c r="C235" i="68"/>
  <c r="I424" i="68"/>
  <c r="I160" i="72"/>
  <c r="C404" i="72"/>
  <c r="F221" i="68"/>
  <c r="F414" i="68"/>
  <c r="C363" i="68"/>
  <c r="F384" i="72"/>
  <c r="C284" i="68"/>
  <c r="I260" i="72"/>
  <c r="C432" i="68"/>
  <c r="F209" i="72"/>
  <c r="B315" i="72"/>
  <c r="C257" i="72"/>
  <c r="L173" i="68"/>
  <c r="L279" i="72"/>
  <c r="I90" i="72"/>
  <c r="I156" i="68"/>
  <c r="F32" i="68"/>
  <c r="I53" i="72"/>
  <c r="I204" i="68"/>
  <c r="I55" i="68"/>
  <c r="F471" i="72"/>
  <c r="I245" i="68"/>
  <c r="L63" i="72"/>
  <c r="F318" i="68"/>
  <c r="L315" i="68"/>
  <c r="I108" i="72"/>
  <c r="I102" i="68"/>
  <c r="I79" i="72"/>
  <c r="L469" i="68"/>
  <c r="L20" i="72"/>
  <c r="L426" i="68"/>
  <c r="C120" i="68"/>
  <c r="F133" i="72"/>
  <c r="C373" i="72"/>
  <c r="C109" i="68"/>
  <c r="C83" i="68"/>
  <c r="C133" i="68"/>
  <c r="C270" i="68"/>
  <c r="L269" i="68"/>
  <c r="C108" i="72"/>
  <c r="L85" i="68"/>
  <c r="L462" i="68"/>
  <c r="F114" i="68"/>
  <c r="I100" i="72"/>
  <c r="C426" i="68"/>
  <c r="L133" i="68"/>
  <c r="I416" i="68"/>
  <c r="L365" i="72"/>
  <c r="L78" i="72"/>
  <c r="I61" i="72"/>
  <c r="F128" i="72"/>
  <c r="I155" i="68"/>
  <c r="F445" i="72"/>
  <c r="F170" i="72"/>
  <c r="C272" i="72"/>
  <c r="I37" i="68"/>
  <c r="B194" i="72"/>
  <c r="F229" i="68"/>
  <c r="L102" i="68"/>
  <c r="F404" i="72"/>
  <c r="B356" i="68"/>
  <c r="C241" i="68"/>
  <c r="F198" i="72"/>
  <c r="I167" i="72"/>
  <c r="B407" i="72"/>
  <c r="F199" i="72"/>
  <c r="B77" i="72"/>
  <c r="F14" i="68"/>
  <c r="I159" i="68"/>
  <c r="C461" i="68"/>
  <c r="I42" i="68"/>
  <c r="C158" i="72"/>
  <c r="F36" i="68"/>
  <c r="L301" i="68"/>
  <c r="I398" i="68"/>
  <c r="B265" i="68"/>
  <c r="B101" i="68"/>
  <c r="C452" i="72"/>
  <c r="B327" i="72"/>
  <c r="L267" i="72"/>
  <c r="C370" i="68"/>
  <c r="F340" i="72"/>
  <c r="F245" i="68"/>
  <c r="C137" i="68"/>
  <c r="I323" i="68"/>
  <c r="I259" i="68"/>
  <c r="C246" i="72"/>
  <c r="L154" i="72"/>
  <c r="B373" i="68"/>
  <c r="C340" i="68"/>
  <c r="L444" i="68"/>
  <c r="B209" i="68"/>
  <c r="B444" i="72"/>
  <c r="B475" i="68"/>
  <c r="B433" i="72"/>
  <c r="C375" i="72"/>
  <c r="L193" i="72"/>
  <c r="B153" i="72"/>
  <c r="B448" i="72"/>
  <c r="B184" i="68"/>
  <c r="B319" i="68"/>
  <c r="B205" i="72"/>
  <c r="B207" i="72"/>
  <c r="C80" i="72"/>
  <c r="I126" i="72"/>
  <c r="F248" i="68"/>
  <c r="L441" i="68"/>
  <c r="B473" i="72"/>
  <c r="L48" i="68"/>
  <c r="B40" i="72"/>
  <c r="I78" i="68"/>
  <c r="C320" i="72"/>
  <c r="L407" i="68"/>
  <c r="I242" i="72"/>
  <c r="F62" i="68"/>
  <c r="I210" i="72"/>
  <c r="B126" i="72"/>
  <c r="B416" i="72"/>
  <c r="L319" i="68"/>
  <c r="F421" i="72"/>
  <c r="B420" i="72"/>
  <c r="I103" i="68"/>
  <c r="B383" i="68"/>
  <c r="L386" i="68"/>
  <c r="I165" i="72"/>
  <c r="I376" i="72"/>
  <c r="B255" i="68"/>
  <c r="B98" i="72"/>
  <c r="B205" i="68"/>
  <c r="C463" i="72"/>
  <c r="C227" i="68"/>
  <c r="F41" i="68"/>
  <c r="I62" i="72"/>
  <c r="B158" i="72"/>
  <c r="I283" i="68"/>
  <c r="I109" i="68"/>
  <c r="I316" i="72"/>
  <c r="C182" i="72"/>
  <c r="L348" i="72"/>
  <c r="C177" i="68"/>
  <c r="F100" i="72"/>
  <c r="F163" i="68"/>
  <c r="I204" i="72"/>
  <c r="L372" i="68"/>
  <c r="L221" i="68"/>
  <c r="F107" i="72"/>
  <c r="L227" i="72"/>
  <c r="I400" i="72"/>
  <c r="C181" i="68"/>
  <c r="L318" i="72"/>
  <c r="F348" i="68"/>
  <c r="C329" i="68"/>
  <c r="L448" i="72"/>
  <c r="F214" i="68"/>
  <c r="I265" i="72"/>
  <c r="C276" i="68"/>
  <c r="F285" i="72"/>
  <c r="L147" i="72"/>
  <c r="I149" i="68"/>
  <c r="L216" i="68"/>
  <c r="B448" i="68"/>
  <c r="I36" i="68"/>
  <c r="I66" i="72"/>
  <c r="F328" i="72"/>
  <c r="I64" i="72"/>
  <c r="L409" i="72"/>
  <c r="I440" i="72"/>
  <c r="I443" i="72"/>
  <c r="L114" i="72"/>
  <c r="F349" i="68"/>
  <c r="F120" i="68"/>
  <c r="I318" i="68"/>
  <c r="C261" i="68"/>
  <c r="C361" i="68"/>
  <c r="B258" i="72"/>
  <c r="L105" i="68"/>
  <c r="F282" i="68"/>
  <c r="F187" i="72"/>
  <c r="L215" i="68"/>
  <c r="L51" i="68"/>
  <c r="C93" i="68"/>
  <c r="F455" i="68"/>
  <c r="F239" i="68"/>
  <c r="L349" i="68"/>
  <c r="I441" i="68"/>
  <c r="C53" i="72"/>
  <c r="B253" i="68"/>
  <c r="C279" i="72"/>
  <c r="L45" i="68"/>
  <c r="B353" i="68"/>
  <c r="L387" i="72"/>
  <c r="L272" i="72"/>
  <c r="L83" i="72"/>
  <c r="C303" i="68"/>
  <c r="C128" i="72"/>
  <c r="B286" i="72"/>
  <c r="F442" i="72"/>
  <c r="L247" i="68"/>
  <c r="F52" i="68"/>
  <c r="B27" i="72"/>
  <c r="F136" i="72"/>
  <c r="B474" i="68"/>
  <c r="B430" i="72"/>
  <c r="I353" i="68"/>
  <c r="L382" i="68"/>
  <c r="F112" i="68"/>
  <c r="I309" i="72"/>
  <c r="B452" i="68"/>
  <c r="B142" i="68"/>
  <c r="C97" i="72"/>
  <c r="C220" i="68"/>
  <c r="B338" i="68"/>
  <c r="B107" i="68"/>
  <c r="F48" i="68"/>
  <c r="B187" i="68"/>
  <c r="L475" i="72"/>
  <c r="C51" i="72"/>
  <c r="I489" i="68"/>
  <c r="B294" i="68"/>
  <c r="I487" i="68"/>
  <c r="I245" i="72"/>
  <c r="B491" i="72"/>
  <c r="I266" i="72"/>
  <c r="L353" i="68"/>
  <c r="I451" i="72"/>
  <c r="B36" i="68"/>
  <c r="L376" i="72"/>
  <c r="F175" i="72"/>
  <c r="F374" i="72"/>
  <c r="C205" i="72"/>
  <c r="I258" i="68"/>
  <c r="C357" i="68"/>
  <c r="C217" i="68"/>
  <c r="B48" i="68"/>
  <c r="I278" i="72"/>
  <c r="B290" i="72"/>
  <c r="I344" i="68"/>
  <c r="C44" i="72"/>
  <c r="F37" i="68"/>
  <c r="L28" i="72"/>
  <c r="L269" i="72"/>
  <c r="C281" i="72"/>
  <c r="L344" i="72"/>
  <c r="I265" i="68"/>
  <c r="C58" i="72"/>
  <c r="I212" i="68"/>
  <c r="F9" i="68"/>
  <c r="F484" i="72"/>
  <c r="I269" i="68"/>
  <c r="B380" i="72"/>
  <c r="F398" i="68"/>
  <c r="L65" i="68"/>
  <c r="F302" i="68"/>
  <c r="F449" i="68"/>
  <c r="F343" i="68"/>
  <c r="I445" i="68"/>
  <c r="F130" i="68"/>
  <c r="F75" i="72"/>
  <c r="F95" i="68"/>
  <c r="I381" i="68"/>
  <c r="I61" i="68"/>
  <c r="B196" i="68"/>
  <c r="B190" i="68"/>
  <c r="C486" i="68"/>
  <c r="I272" i="72"/>
  <c r="I124" i="68"/>
  <c r="L485" i="68"/>
  <c r="I74" i="68"/>
  <c r="L193" i="68"/>
  <c r="L363" i="68"/>
  <c r="B373" i="72"/>
  <c r="C119" i="68"/>
  <c r="L298" i="68"/>
  <c r="F372" i="72"/>
  <c r="C354" i="68"/>
  <c r="L393" i="72"/>
  <c r="B388" i="68"/>
  <c r="C225" i="72"/>
  <c r="C250" i="72"/>
  <c r="I143" i="72"/>
  <c r="C271" i="68"/>
  <c r="F400" i="68"/>
  <c r="B35" i="68"/>
  <c r="B440" i="72"/>
  <c r="I453" i="72"/>
  <c r="F457" i="72"/>
  <c r="I194" i="72"/>
  <c r="B88" i="68"/>
  <c r="L216" i="72"/>
  <c r="I429" i="68"/>
  <c r="B53" i="72"/>
  <c r="C140" i="68"/>
  <c r="B291" i="72"/>
  <c r="B24" i="72"/>
  <c r="L351" i="68"/>
  <c r="C213" i="68"/>
  <c r="L51" i="72"/>
  <c r="F307" i="72"/>
  <c r="B470" i="68"/>
  <c r="I25" i="72"/>
  <c r="I437" i="68"/>
  <c r="L186" i="68"/>
  <c r="C206" i="68"/>
  <c r="F257" i="72"/>
  <c r="F467" i="68"/>
  <c r="B151" i="68"/>
  <c r="C489" i="72"/>
  <c r="L365" i="68"/>
  <c r="L217" i="68"/>
  <c r="F269" i="72"/>
  <c r="C94" i="72"/>
  <c r="I165" i="68"/>
  <c r="I155" i="72"/>
  <c r="I9" i="72"/>
  <c r="L118" i="68"/>
  <c r="L135" i="72"/>
  <c r="B386" i="68"/>
  <c r="C183" i="68"/>
  <c r="C389" i="72"/>
  <c r="I68" i="72"/>
  <c r="B364" i="68"/>
  <c r="I136" i="72"/>
  <c r="B156" i="68"/>
  <c r="I211" i="68"/>
  <c r="B270" i="68"/>
  <c r="B79" i="72"/>
  <c r="L112" i="68"/>
  <c r="F35" i="72"/>
  <c r="L361" i="68"/>
  <c r="F29" i="68"/>
  <c r="B51" i="72"/>
  <c r="L370" i="68"/>
  <c r="L493" i="68"/>
  <c r="C422" i="72"/>
  <c r="C118" i="72"/>
  <c r="B84" i="72"/>
  <c r="I229" i="72"/>
  <c r="F436" i="72"/>
  <c r="F202" i="68"/>
  <c r="I484" i="72"/>
  <c r="B335" i="68"/>
  <c r="I368" i="72"/>
  <c r="I190" i="72"/>
  <c r="I473" i="68"/>
  <c r="C149" i="72"/>
  <c r="C498" i="72"/>
  <c r="C73" i="68"/>
  <c r="F76" i="68"/>
  <c r="I71" i="72"/>
  <c r="B86" i="68"/>
  <c r="L307" i="68"/>
  <c r="I377" i="72"/>
  <c r="L104" i="68"/>
  <c r="B405" i="72"/>
  <c r="I406" i="68"/>
  <c r="F153" i="72"/>
  <c r="F347" i="72"/>
  <c r="F149" i="72"/>
  <c r="L11" i="68"/>
  <c r="I195" i="68"/>
  <c r="B42" i="68"/>
  <c r="L397" i="72"/>
  <c r="F463" i="72"/>
  <c r="C470" i="72"/>
  <c r="L455" i="72"/>
  <c r="C490" i="68"/>
  <c r="B225" i="72"/>
  <c r="F486" i="68"/>
  <c r="L278" i="68"/>
  <c r="I180" i="68"/>
  <c r="I89" i="72"/>
  <c r="F115" i="72"/>
  <c r="F259" i="68"/>
  <c r="C140" i="72"/>
  <c r="I321" i="68"/>
  <c r="B23" i="72"/>
  <c r="L268" i="72"/>
  <c r="C31" i="72"/>
  <c r="L215" i="72"/>
  <c r="B355" i="68"/>
  <c r="I412" i="72"/>
  <c r="C305" i="72"/>
  <c r="L297" i="72"/>
  <c r="C366" i="72"/>
  <c r="B496" i="68"/>
  <c r="C141" i="68"/>
  <c r="F316" i="72"/>
  <c r="B121" i="72"/>
  <c r="F84" i="72"/>
  <c r="C274" i="68"/>
  <c r="L182" i="72"/>
  <c r="B26" i="68"/>
  <c r="F298" i="68"/>
  <c r="L187" i="68"/>
  <c r="B158" i="68"/>
  <c r="L366" i="72"/>
  <c r="L179" i="68"/>
  <c r="L111" i="72"/>
  <c r="B156" i="72"/>
  <c r="C10" i="72"/>
  <c r="L161" i="72"/>
  <c r="F230" i="68"/>
  <c r="I171" i="68"/>
  <c r="L50" i="68"/>
  <c r="I369" i="72"/>
  <c r="B302" i="72"/>
  <c r="B334" i="68"/>
  <c r="F84" i="68"/>
  <c r="I52" i="72"/>
  <c r="F439" i="68"/>
  <c r="B307" i="68"/>
  <c r="C96" i="72"/>
  <c r="F184" i="72"/>
  <c r="B231" i="68"/>
  <c r="B191" i="68"/>
  <c r="I205" i="72"/>
  <c r="B136" i="72"/>
  <c r="F294" i="72"/>
  <c r="L357" i="72"/>
  <c r="L144" i="68"/>
  <c r="C248" i="68"/>
  <c r="C284" i="72"/>
  <c r="F165" i="72"/>
  <c r="L295" i="72"/>
  <c r="C392" i="68"/>
  <c r="I28" i="68"/>
  <c r="L495" i="68"/>
  <c r="I132" i="68"/>
  <c r="I104" i="68"/>
  <c r="F347" i="68"/>
  <c r="I242" i="68"/>
  <c r="L321" i="68"/>
  <c r="L160" i="72"/>
  <c r="C306" i="68"/>
  <c r="B470" i="72"/>
  <c r="I311" i="72"/>
  <c r="C172" i="68"/>
  <c r="B497" i="72"/>
  <c r="B358" i="72"/>
  <c r="F271" i="72"/>
  <c r="F194" i="68"/>
  <c r="I35" i="72"/>
  <c r="F12" i="68"/>
  <c r="F92" i="72"/>
  <c r="C164" i="68"/>
  <c r="C56" i="72"/>
  <c r="C166" i="68"/>
  <c r="C438" i="72"/>
  <c r="I240" i="68"/>
  <c r="I33" i="72"/>
  <c r="L231" i="68"/>
  <c r="L242" i="72"/>
  <c r="F195" i="68"/>
  <c r="C266" i="68"/>
  <c r="F353" i="68"/>
  <c r="F402" i="68"/>
  <c r="F210" i="68"/>
  <c r="I71" i="68"/>
  <c r="L67" i="72"/>
  <c r="I95" i="68"/>
  <c r="C418" i="68"/>
  <c r="C66" i="72"/>
  <c r="B266" i="68"/>
  <c r="F60" i="68"/>
  <c r="L249" i="68"/>
  <c r="F469" i="72"/>
  <c r="F454" i="68"/>
  <c r="L261" i="72"/>
  <c r="I67" i="72"/>
  <c r="B89" i="68"/>
  <c r="F473" i="68"/>
  <c r="F477" i="72"/>
  <c r="F218" i="68"/>
  <c r="L349" i="72"/>
  <c r="F116" i="72"/>
  <c r="I239" i="72"/>
  <c r="I131" i="68"/>
  <c r="B337" i="68"/>
  <c r="C374" i="68"/>
  <c r="F378" i="72"/>
  <c r="C55" i="72"/>
  <c r="I99" i="68"/>
  <c r="B181" i="68"/>
  <c r="F322" i="68"/>
  <c r="I8" i="72"/>
  <c r="L480" i="72"/>
  <c r="F336" i="72"/>
  <c r="I135" i="72"/>
  <c r="C367" i="72"/>
  <c r="I258" i="72"/>
  <c r="I81" i="68"/>
  <c r="L253" i="72"/>
  <c r="L413" i="72"/>
  <c r="L16" i="72"/>
  <c r="F261" i="72"/>
  <c r="B478" i="68"/>
  <c r="L285" i="72"/>
  <c r="I354" i="72"/>
  <c r="L474" i="72"/>
  <c r="L323" i="68"/>
  <c r="I401" i="72"/>
  <c r="I433" i="72"/>
  <c r="C91" i="72"/>
  <c r="L446" i="68"/>
  <c r="I394" i="68"/>
  <c r="F124" i="68"/>
  <c r="B259" i="68"/>
  <c r="I98" i="68"/>
  <c r="L176" i="72"/>
  <c r="B105" i="68"/>
  <c r="L127" i="72"/>
  <c r="L483" i="72"/>
  <c r="F395" i="68"/>
  <c r="C175" i="72"/>
  <c r="B16" i="68"/>
  <c r="L206" i="72"/>
  <c r="B305" i="72"/>
  <c r="C430" i="72"/>
  <c r="B317" i="68"/>
  <c r="C308" i="68"/>
  <c r="I131" i="72"/>
  <c r="C222" i="68"/>
  <c r="I221" i="68"/>
  <c r="C487" i="72"/>
  <c r="F171" i="68"/>
  <c r="F407" i="72"/>
  <c r="I77" i="68"/>
  <c r="L378" i="68"/>
  <c r="C491" i="68"/>
  <c r="C314" i="72"/>
  <c r="F321" i="72"/>
  <c r="L165" i="72"/>
  <c r="L35" i="68"/>
  <c r="F159" i="72"/>
  <c r="C207" i="72"/>
  <c r="I301" i="68"/>
  <c r="B477" i="72"/>
  <c r="C104" i="72"/>
  <c r="L64" i="68"/>
  <c r="C473" i="68"/>
  <c r="F429" i="72"/>
  <c r="B399" i="68"/>
  <c r="F358" i="72"/>
  <c r="I347" i="68"/>
  <c r="L225" i="68"/>
  <c r="F157" i="72"/>
  <c r="F381" i="72"/>
  <c r="F22" i="72"/>
  <c r="B392" i="68"/>
  <c r="F111" i="72"/>
  <c r="B473" i="68"/>
  <c r="C208" i="72"/>
  <c r="L427" i="68"/>
  <c r="I15" i="72"/>
  <c r="L35" i="72"/>
  <c r="C210" i="72"/>
  <c r="L100" i="72"/>
  <c r="I406" i="72"/>
  <c r="F242" i="72"/>
  <c r="C488" i="72"/>
  <c r="L196" i="72"/>
  <c r="L331" i="72"/>
  <c r="B159" i="72"/>
  <c r="F446" i="68"/>
  <c r="B12" i="68"/>
  <c r="I362" i="68"/>
  <c r="I224" i="72"/>
  <c r="B428" i="72"/>
  <c r="L284" i="72"/>
  <c r="C29" i="68"/>
  <c r="L256" i="68"/>
  <c r="C453" i="72"/>
  <c r="F275" i="72"/>
  <c r="L390" i="68"/>
  <c r="I133" i="72"/>
  <c r="I191" i="68"/>
  <c r="B344" i="72"/>
  <c r="F339" i="72"/>
  <c r="L326" i="68"/>
  <c r="C405" i="68"/>
  <c r="I339" i="72"/>
  <c r="I16" i="68"/>
  <c r="I108" i="68"/>
  <c r="F227" i="72"/>
  <c r="L312" i="68"/>
  <c r="B108" i="68"/>
  <c r="C53" i="68"/>
  <c r="F278" i="72"/>
  <c r="L101" i="72"/>
  <c r="F432" i="68"/>
  <c r="L234" i="72"/>
  <c r="B260" i="72"/>
  <c r="I28" i="72"/>
  <c r="L116" i="72"/>
  <c r="L329" i="72"/>
  <c r="F452" i="68"/>
  <c r="B325" i="68"/>
  <c r="I308" i="72"/>
  <c r="I175" i="72"/>
  <c r="F255" i="68"/>
  <c r="I210" i="68"/>
  <c r="C484" i="72"/>
  <c r="C421" i="72"/>
  <c r="L159" i="72"/>
  <c r="I255" i="72"/>
  <c r="L361" i="72"/>
  <c r="I321" i="72"/>
  <c r="C251" i="72"/>
  <c r="B379" i="68"/>
  <c r="B177" i="72"/>
  <c r="L44" i="68"/>
  <c r="F22" i="68"/>
  <c r="L354" i="72"/>
  <c r="L243" i="68"/>
  <c r="I302" i="72"/>
  <c r="C198" i="68"/>
  <c r="B44" i="68"/>
  <c r="L80" i="72"/>
  <c r="B118" i="72"/>
  <c r="F413" i="68"/>
  <c r="L77" i="72"/>
  <c r="I428" i="68"/>
  <c r="C331" i="68"/>
  <c r="C57" i="68"/>
  <c r="F412" i="68"/>
  <c r="B218" i="72"/>
  <c r="C114" i="72"/>
  <c r="L407" i="72"/>
  <c r="C303" i="72"/>
  <c r="I233" i="72"/>
  <c r="I484" i="68"/>
  <c r="C227" i="72"/>
  <c r="F250" i="72"/>
  <c r="B415" i="68"/>
  <c r="I463" i="68"/>
  <c r="B95" i="72"/>
  <c r="B112" i="72"/>
  <c r="F98" i="68"/>
  <c r="L31" i="68"/>
  <c r="L311" i="68"/>
  <c r="L195" i="72"/>
  <c r="C302" i="68"/>
  <c r="L371" i="72"/>
  <c r="I235" i="72"/>
  <c r="L200" i="72"/>
  <c r="B198" i="68"/>
  <c r="F316" i="68"/>
  <c r="L429" i="68"/>
  <c r="B250" i="72"/>
  <c r="C282" i="68"/>
  <c r="L443" i="68"/>
  <c r="L481" i="68"/>
  <c r="F270" i="72"/>
  <c r="I134" i="68"/>
  <c r="C285" i="68"/>
  <c r="C146" i="68"/>
  <c r="F414" i="72"/>
  <c r="C61" i="72"/>
  <c r="B318" i="68"/>
  <c r="I360" i="68"/>
  <c r="I421" i="68"/>
  <c r="C102" i="72"/>
  <c r="C21" i="72"/>
  <c r="I430" i="68"/>
  <c r="L279" i="68"/>
  <c r="F417" i="68"/>
  <c r="B485" i="72"/>
  <c r="I143" i="68"/>
  <c r="C495" i="72"/>
  <c r="F260" i="68"/>
  <c r="B358" i="68"/>
  <c r="I353" i="72"/>
  <c r="F167" i="72"/>
  <c r="B313" i="72"/>
  <c r="B222" i="68"/>
  <c r="F54" i="72"/>
  <c r="B30" i="68"/>
  <c r="L443" i="72"/>
  <c r="C105" i="72"/>
  <c r="L338" i="72"/>
  <c r="C441" i="68"/>
  <c r="L480" i="68"/>
  <c r="F105" i="72"/>
  <c r="L12" i="72"/>
  <c r="B119" i="72"/>
  <c r="F24" i="68"/>
  <c r="B149" i="72"/>
  <c r="L67" i="68"/>
  <c r="I296" i="68"/>
  <c r="I29" i="68"/>
  <c r="B165" i="72"/>
  <c r="I135" i="68"/>
  <c r="L397" i="68"/>
  <c r="I405" i="72"/>
  <c r="I322" i="68"/>
  <c r="F361" i="72"/>
  <c r="B472" i="68"/>
  <c r="L468" i="72"/>
  <c r="B57" i="72"/>
  <c r="B274" i="72"/>
  <c r="L470" i="72"/>
  <c r="L195" i="68"/>
  <c r="F164" i="72"/>
  <c r="F69" i="68"/>
  <c r="L54" i="72"/>
  <c r="C255" i="68"/>
  <c r="I20" i="68"/>
  <c r="I69" i="72"/>
  <c r="F380" i="68"/>
  <c r="B412" i="72"/>
  <c r="B446" i="72"/>
  <c r="B389" i="68"/>
  <c r="I83" i="68"/>
  <c r="I12" i="68"/>
  <c r="L333" i="72"/>
  <c r="L330" i="68"/>
  <c r="B217" i="72"/>
  <c r="C127" i="72"/>
  <c r="I263" i="68"/>
  <c r="I443" i="68"/>
  <c r="C482" i="68"/>
  <c r="B441" i="72"/>
  <c r="I240" i="72"/>
  <c r="B483" i="68"/>
  <c r="I65" i="68"/>
  <c r="B227" i="68"/>
  <c r="L9" i="68"/>
  <c r="B357" i="68"/>
  <c r="L262" i="72"/>
  <c r="F477" i="68"/>
  <c r="L336" i="68"/>
  <c r="I183" i="68"/>
  <c r="L173" i="72"/>
  <c r="B292" i="72"/>
  <c r="B460" i="72"/>
  <c r="F69" i="72"/>
  <c r="L392" i="72"/>
  <c r="F135" i="68"/>
  <c r="C460" i="68"/>
  <c r="I364" i="68"/>
  <c r="L290" i="68"/>
  <c r="C30" i="72"/>
  <c r="B167" i="72"/>
  <c r="L232" i="72"/>
  <c r="I473" i="72"/>
  <c r="B333" i="72"/>
  <c r="B63" i="72"/>
  <c r="M473" i="72" l="1"/>
  <c r="O473" i="72" s="1"/>
  <c r="N473" i="72" s="1"/>
  <c r="M364" i="68"/>
  <c r="O364" i="68" s="1"/>
  <c r="N364" i="68" s="1"/>
  <c r="M183" i="68"/>
  <c r="O183" i="68" s="1"/>
  <c r="N183" i="68" s="1"/>
  <c r="M65" i="68"/>
  <c r="O65" i="68" s="1"/>
  <c r="N65" i="68" s="1"/>
  <c r="M240" i="72"/>
  <c r="O240" i="72" s="1"/>
  <c r="N240" i="72" s="1"/>
  <c r="M443" i="68"/>
  <c r="O443" i="68" s="1"/>
  <c r="N443" i="68" s="1"/>
  <c r="M263" i="68"/>
  <c r="O263" i="68" s="1"/>
  <c r="N263" i="68" s="1"/>
  <c r="M12" i="68"/>
  <c r="O12" i="68" s="1"/>
  <c r="N12" i="68" s="1"/>
  <c r="M83" i="68"/>
  <c r="O83" i="68" s="1"/>
  <c r="N83" i="68" s="1"/>
  <c r="M69" i="72"/>
  <c r="O69" i="72" s="1"/>
  <c r="N69" i="72" s="1"/>
  <c r="M20" i="68"/>
  <c r="O20" i="68" s="1"/>
  <c r="N20" i="68" s="1"/>
  <c r="M322" i="68"/>
  <c r="O322" i="68" s="1"/>
  <c r="N322" i="68" s="1"/>
  <c r="M405" i="72"/>
  <c r="O405" i="72" s="1"/>
  <c r="N405" i="72" s="1"/>
  <c r="M135" i="68"/>
  <c r="O135" i="68" s="1"/>
  <c r="N135" i="68" s="1"/>
  <c r="M29" i="68"/>
  <c r="O29" i="68" s="1"/>
  <c r="N29" i="68" s="1"/>
  <c r="M296" i="68"/>
  <c r="O296" i="68" s="1"/>
  <c r="N296" i="68" s="1"/>
  <c r="M353" i="72"/>
  <c r="O353" i="72" s="1"/>
  <c r="N353" i="72" s="1"/>
  <c r="M143" i="68"/>
  <c r="O143" i="68" s="1"/>
  <c r="N143" i="68" s="1"/>
  <c r="M430" i="68"/>
  <c r="O430" i="68" s="1"/>
  <c r="N430" i="68" s="1"/>
  <c r="M421" i="68"/>
  <c r="O421" i="68" s="1"/>
  <c r="N421" i="68" s="1"/>
  <c r="M360" i="68"/>
  <c r="O360" i="68" s="1"/>
  <c r="N360" i="68" s="1"/>
  <c r="M134" i="68"/>
  <c r="O134" i="68" s="1"/>
  <c r="N134" i="68" s="1"/>
  <c r="M235" i="72"/>
  <c r="O235" i="72" s="1"/>
  <c r="N235" i="72" s="1"/>
  <c r="M463" i="68"/>
  <c r="O463" i="68" s="1"/>
  <c r="N463" i="68" s="1"/>
  <c r="M484" i="68"/>
  <c r="O484" i="68" s="1"/>
  <c r="N484" i="68" s="1"/>
  <c r="M233" i="72"/>
  <c r="O233" i="72" s="1"/>
  <c r="N233" i="72" s="1"/>
  <c r="M428" i="68"/>
  <c r="O428" i="68" s="1"/>
  <c r="N428" i="68" s="1"/>
  <c r="M302" i="72"/>
  <c r="O302" i="72" s="1"/>
  <c r="N302" i="72" s="1"/>
  <c r="M321" i="72"/>
  <c r="O321" i="72" s="1"/>
  <c r="N321" i="72" s="1"/>
  <c r="M255" i="72"/>
  <c r="O255" i="72" s="1"/>
  <c r="N255" i="72" s="1"/>
  <c r="M210" i="68"/>
  <c r="O210" i="68" s="1"/>
  <c r="N210" i="68" s="1"/>
  <c r="M175" i="72"/>
  <c r="O175" i="72" s="1"/>
  <c r="N175" i="72" s="1"/>
  <c r="M308" i="72"/>
  <c r="O308" i="72" s="1"/>
  <c r="N308" i="72" s="1"/>
  <c r="M28" i="72"/>
  <c r="O28" i="72" s="1"/>
  <c r="N28" i="72" s="1"/>
  <c r="M108" i="68"/>
  <c r="O108" i="68" s="1"/>
  <c r="N108" i="68" s="1"/>
  <c r="M16" i="68"/>
  <c r="O16" i="68" s="1"/>
  <c r="N16" i="68" s="1"/>
  <c r="M339" i="72"/>
  <c r="O339" i="72" s="1"/>
  <c r="N339" i="72" s="1"/>
  <c r="M191" i="68"/>
  <c r="O191" i="68" s="1"/>
  <c r="N191" i="68" s="1"/>
  <c r="M133" i="72"/>
  <c r="O133" i="72" s="1"/>
  <c r="N133" i="72" s="1"/>
  <c r="M224" i="72"/>
  <c r="O224" i="72" s="1"/>
  <c r="N224" i="72" s="1"/>
  <c r="M362" i="68"/>
  <c r="O362" i="68" s="1"/>
  <c r="N362" i="68" s="1"/>
  <c r="M406" i="72"/>
  <c r="O406" i="72" s="1"/>
  <c r="N406" i="72" s="1"/>
  <c r="M15" i="72"/>
  <c r="O15" i="72" s="1"/>
  <c r="N15" i="72" s="1"/>
  <c r="M347" i="68"/>
  <c r="O347" i="68" s="1"/>
  <c r="N347" i="68" s="1"/>
  <c r="M301" i="68"/>
  <c r="O301" i="68" s="1"/>
  <c r="N301" i="68" s="1"/>
  <c r="M77" i="68"/>
  <c r="O77" i="68" s="1"/>
  <c r="N77" i="68" s="1"/>
  <c r="M221" i="68"/>
  <c r="O221" i="68" s="1"/>
  <c r="N221" i="68" s="1"/>
  <c r="M131" i="72"/>
  <c r="O131" i="72" s="1"/>
  <c r="N131" i="72" s="1"/>
  <c r="M98" i="68"/>
  <c r="O98" i="68" s="1"/>
  <c r="N98" i="68" s="1"/>
  <c r="M394" i="68"/>
  <c r="O394" i="68" s="1"/>
  <c r="N394" i="68" s="1"/>
  <c r="M433" i="72"/>
  <c r="O433" i="72" s="1"/>
  <c r="N433" i="72" s="1"/>
  <c r="M401" i="72"/>
  <c r="O401" i="72" s="1"/>
  <c r="N401" i="72" s="1"/>
  <c r="M354" i="72"/>
  <c r="O354" i="72" s="1"/>
  <c r="N354" i="72" s="1"/>
  <c r="M81" i="68"/>
  <c r="O81" i="68" s="1"/>
  <c r="N81" i="68" s="1"/>
  <c r="M258" i="72"/>
  <c r="O258" i="72" s="1"/>
  <c r="N258" i="72" s="1"/>
  <c r="M135" i="72"/>
  <c r="O135" i="72" s="1"/>
  <c r="N135" i="72" s="1"/>
  <c r="I7" i="72"/>
  <c r="M8" i="72"/>
  <c r="O8" i="72" s="1"/>
  <c r="N8" i="72" s="1"/>
  <c r="N7" i="72" s="1"/>
  <c r="M7" i="72" s="1"/>
  <c r="M99" i="68"/>
  <c r="O99" i="68" s="1"/>
  <c r="N99" i="68" s="1"/>
  <c r="M131" i="68"/>
  <c r="O131" i="68" s="1"/>
  <c r="N131" i="68" s="1"/>
  <c r="M239" i="72"/>
  <c r="O239" i="72" s="1"/>
  <c r="N239" i="72" s="1"/>
  <c r="M67" i="72"/>
  <c r="O67" i="72" s="1"/>
  <c r="N67" i="72" s="1"/>
  <c r="M95" i="68"/>
  <c r="O95" i="68" s="1"/>
  <c r="N95" i="68" s="1"/>
  <c r="M71" i="68"/>
  <c r="O71" i="68" s="1"/>
  <c r="N71" i="68" s="1"/>
  <c r="M33" i="72"/>
  <c r="O33" i="72" s="1"/>
  <c r="N33" i="72" s="1"/>
  <c r="M240" i="68"/>
  <c r="O240" i="68" s="1"/>
  <c r="N240" i="68" s="1"/>
  <c r="M35" i="72"/>
  <c r="O35" i="72" s="1"/>
  <c r="N35" i="72" s="1"/>
  <c r="M311" i="72"/>
  <c r="O311" i="72" s="1"/>
  <c r="N311" i="72" s="1"/>
  <c r="M242" i="68"/>
  <c r="O242" i="68" s="1"/>
  <c r="N242" i="68" s="1"/>
  <c r="M104" i="68"/>
  <c r="O104" i="68" s="1"/>
  <c r="N104" i="68" s="1"/>
  <c r="M132" i="68"/>
  <c r="O132" i="68" s="1"/>
  <c r="N132" i="68" s="1"/>
  <c r="M28" i="68"/>
  <c r="O28" i="68" s="1"/>
  <c r="N28" i="68" s="1"/>
  <c r="M205" i="72"/>
  <c r="O205" i="72" s="1"/>
  <c r="N205" i="72" s="1"/>
  <c r="M52" i="72"/>
  <c r="O52" i="72" s="1"/>
  <c r="N52" i="72" s="1"/>
  <c r="M369" i="72"/>
  <c r="O369" i="72" s="1"/>
  <c r="N369" i="72" s="1"/>
  <c r="M171" i="68"/>
  <c r="O171" i="68" s="1"/>
  <c r="N171" i="68" s="1"/>
  <c r="M412" i="72"/>
  <c r="O412" i="72" s="1"/>
  <c r="N412" i="72" s="1"/>
  <c r="M321" i="68"/>
  <c r="O321" i="68" s="1"/>
  <c r="N321" i="68" s="1"/>
  <c r="M89" i="72"/>
  <c r="O89" i="72" s="1"/>
  <c r="N89" i="72" s="1"/>
  <c r="M180" i="68"/>
  <c r="O180" i="68" s="1"/>
  <c r="N180" i="68" s="1"/>
  <c r="M195" i="68"/>
  <c r="O195" i="68" s="1"/>
  <c r="N195" i="68" s="1"/>
  <c r="M406" i="68"/>
  <c r="O406" i="68" s="1"/>
  <c r="N406" i="68" s="1"/>
  <c r="M377" i="72"/>
  <c r="O377" i="72" s="1"/>
  <c r="N377" i="72" s="1"/>
  <c r="M71" i="72"/>
  <c r="O71" i="72" s="1"/>
  <c r="N71" i="72" s="1"/>
  <c r="M473" i="68"/>
  <c r="O473" i="68" s="1"/>
  <c r="N473" i="68" s="1"/>
  <c r="M190" i="72"/>
  <c r="O190" i="72" s="1"/>
  <c r="N190" i="72" s="1"/>
  <c r="M368" i="72"/>
  <c r="O368" i="72" s="1"/>
  <c r="N368" i="72" s="1"/>
  <c r="M484" i="72"/>
  <c r="O484" i="72" s="1"/>
  <c r="N484" i="72" s="1"/>
  <c r="M229" i="72"/>
  <c r="O229" i="72" s="1"/>
  <c r="N229" i="72" s="1"/>
  <c r="M211" i="68"/>
  <c r="O211" i="68" s="1"/>
  <c r="N211" i="68" s="1"/>
  <c r="M136" i="72"/>
  <c r="O136" i="72" s="1"/>
  <c r="N136" i="72" s="1"/>
  <c r="M68" i="72"/>
  <c r="O68" i="72" s="1"/>
  <c r="N68" i="72" s="1"/>
  <c r="M9" i="72"/>
  <c r="O9" i="72" s="1"/>
  <c r="N9" i="72" s="1"/>
  <c r="M155" i="72"/>
  <c r="O155" i="72" s="1"/>
  <c r="N155" i="72" s="1"/>
  <c r="M165" i="68"/>
  <c r="O165" i="68" s="1"/>
  <c r="N165" i="68" s="1"/>
  <c r="M437" i="68"/>
  <c r="O437" i="68" s="1"/>
  <c r="N437" i="68" s="1"/>
  <c r="M25" i="72"/>
  <c r="O25" i="72" s="1"/>
  <c r="N25" i="72" s="1"/>
  <c r="M429" i="68"/>
  <c r="O429" i="68" s="1"/>
  <c r="N429" i="68" s="1"/>
  <c r="M194" i="72"/>
  <c r="O194" i="72" s="1"/>
  <c r="N194" i="72" s="1"/>
  <c r="M453" i="72"/>
  <c r="O453" i="72" s="1"/>
  <c r="N453" i="72" s="1"/>
  <c r="M143" i="72"/>
  <c r="O143" i="72" s="1"/>
  <c r="N143" i="72" s="1"/>
  <c r="M74" i="68"/>
  <c r="O74" i="68" s="1"/>
  <c r="N74" i="68" s="1"/>
  <c r="M124" i="68"/>
  <c r="O124" i="68" s="1"/>
  <c r="N124" i="68" s="1"/>
  <c r="M272" i="72"/>
  <c r="O272" i="72" s="1"/>
  <c r="N272" i="72" s="1"/>
  <c r="M61" i="68"/>
  <c r="O61" i="68" s="1"/>
  <c r="N61" i="68" s="1"/>
  <c r="M381" i="68"/>
  <c r="O381" i="68" s="1"/>
  <c r="N381" i="68" s="1"/>
  <c r="M445" i="68"/>
  <c r="O445" i="68" s="1"/>
  <c r="N445" i="68" s="1"/>
  <c r="M269" i="68"/>
  <c r="O269" i="68" s="1"/>
  <c r="N269" i="68" s="1"/>
  <c r="M212" i="68"/>
  <c r="O212" i="68" s="1"/>
  <c r="N212" i="68" s="1"/>
  <c r="M265" i="68"/>
  <c r="O265" i="68" s="1"/>
  <c r="N265" i="68" s="1"/>
  <c r="M344" i="68"/>
  <c r="O344" i="68" s="1"/>
  <c r="N344" i="68" s="1"/>
  <c r="M278" i="72"/>
  <c r="O278" i="72" s="1"/>
  <c r="N278" i="72" s="1"/>
  <c r="M258" i="68"/>
  <c r="O258" i="68" s="1"/>
  <c r="N258" i="68" s="1"/>
  <c r="M451" i="72"/>
  <c r="O451" i="72" s="1"/>
  <c r="N451" i="72" s="1"/>
  <c r="M266" i="72"/>
  <c r="O266" i="72" s="1"/>
  <c r="N266" i="72" s="1"/>
  <c r="M245" i="72"/>
  <c r="O245" i="72" s="1"/>
  <c r="N245" i="72" s="1"/>
  <c r="M487" i="68"/>
  <c r="O487" i="68" s="1"/>
  <c r="N487" i="68" s="1"/>
  <c r="M489" i="68"/>
  <c r="O489" i="68" s="1"/>
  <c r="N489" i="68" s="1"/>
  <c r="M309" i="72"/>
  <c r="O309" i="72" s="1"/>
  <c r="N309" i="72" s="1"/>
  <c r="M353" i="68"/>
  <c r="O353" i="68" s="1"/>
  <c r="N353" i="68" s="1"/>
  <c r="M441" i="68"/>
  <c r="O441" i="68" s="1"/>
  <c r="N441" i="68" s="1"/>
  <c r="M318" i="68"/>
  <c r="O318" i="68" s="1"/>
  <c r="N318" i="68" s="1"/>
  <c r="M443" i="72"/>
  <c r="O443" i="72" s="1"/>
  <c r="N443" i="72" s="1"/>
  <c r="M440" i="72"/>
  <c r="O440" i="72" s="1"/>
  <c r="N440" i="72" s="1"/>
  <c r="M64" i="72"/>
  <c r="O64" i="72" s="1"/>
  <c r="N64" i="72" s="1"/>
  <c r="M66" i="72"/>
  <c r="O66" i="72" s="1"/>
  <c r="N66" i="72" s="1"/>
  <c r="M36" i="68"/>
  <c r="O36" i="68" s="1"/>
  <c r="N36" i="68" s="1"/>
  <c r="M149" i="68"/>
  <c r="O149" i="68" s="1"/>
  <c r="N149" i="68" s="1"/>
  <c r="M265" i="72"/>
  <c r="O265" i="72" s="1"/>
  <c r="N265" i="72" s="1"/>
  <c r="M400" i="72"/>
  <c r="O400" i="72" s="1"/>
  <c r="N400" i="72" s="1"/>
  <c r="M204" i="72"/>
  <c r="O204" i="72" s="1"/>
  <c r="N204" i="72" s="1"/>
  <c r="M316" i="72"/>
  <c r="O316" i="72" s="1"/>
  <c r="N316" i="72" s="1"/>
  <c r="M109" i="68"/>
  <c r="O109" i="68" s="1"/>
  <c r="N109" i="68" s="1"/>
  <c r="M283" i="68"/>
  <c r="O283" i="68" s="1"/>
  <c r="N283" i="68" s="1"/>
  <c r="M62" i="72"/>
  <c r="O62" i="72" s="1"/>
  <c r="N62" i="72" s="1"/>
  <c r="M376" i="72"/>
  <c r="O376" i="72" s="1"/>
  <c r="N376" i="72" s="1"/>
  <c r="M165" i="72"/>
  <c r="O165" i="72" s="1"/>
  <c r="N165" i="72" s="1"/>
  <c r="M103" i="68"/>
  <c r="O103" i="68" s="1"/>
  <c r="N103" i="68" s="1"/>
  <c r="M210" i="72"/>
  <c r="O210" i="72" s="1"/>
  <c r="N210" i="72" s="1"/>
  <c r="M242" i="72"/>
  <c r="O242" i="72" s="1"/>
  <c r="N242" i="72" s="1"/>
  <c r="M78" i="68"/>
  <c r="O78" i="68" s="1"/>
  <c r="N78" i="68" s="1"/>
  <c r="M126" i="72"/>
  <c r="O126" i="72" s="1"/>
  <c r="N126" i="72" s="1"/>
  <c r="M259" i="68"/>
  <c r="O259" i="68" s="1"/>
  <c r="N259" i="68" s="1"/>
  <c r="M323" i="68"/>
  <c r="O323" i="68" s="1"/>
  <c r="N323" i="68" s="1"/>
  <c r="M398" i="68"/>
  <c r="O398" i="68" s="1"/>
  <c r="N398" i="68" s="1"/>
  <c r="M42" i="68"/>
  <c r="O42" i="68" s="1"/>
  <c r="N42" i="68" s="1"/>
  <c r="M159" i="68"/>
  <c r="O159" i="68" s="1"/>
  <c r="N159" i="68" s="1"/>
  <c r="M167" i="72"/>
  <c r="O167" i="72" s="1"/>
  <c r="N167" i="72" s="1"/>
  <c r="M37" i="68"/>
  <c r="O37" i="68" s="1"/>
  <c r="N37" i="68" s="1"/>
  <c r="M155" i="68"/>
  <c r="O155" i="68" s="1"/>
  <c r="N155" i="68" s="1"/>
  <c r="M61" i="72"/>
  <c r="O61" i="72" s="1"/>
  <c r="N61" i="72" s="1"/>
  <c r="M416" i="68"/>
  <c r="O416" i="68" s="1"/>
  <c r="N416" i="68" s="1"/>
  <c r="M100" i="72"/>
  <c r="O100" i="72" s="1"/>
  <c r="N100" i="72" s="1"/>
  <c r="M79" i="72"/>
  <c r="O79" i="72" s="1"/>
  <c r="N79" i="72" s="1"/>
  <c r="M102" i="68"/>
  <c r="O102" i="68" s="1"/>
  <c r="N102" i="68" s="1"/>
  <c r="M108" i="72"/>
  <c r="O108" i="72" s="1"/>
  <c r="N108" i="72" s="1"/>
  <c r="M245" i="68"/>
  <c r="O245" i="68" s="1"/>
  <c r="N245" i="68" s="1"/>
  <c r="M55" i="68"/>
  <c r="O55" i="68" s="1"/>
  <c r="N55" i="68" s="1"/>
  <c r="M204" i="68"/>
  <c r="O204" i="68" s="1"/>
  <c r="N204" i="68" s="1"/>
  <c r="M53" i="72"/>
  <c r="O53" i="72" s="1"/>
  <c r="N53" i="72" s="1"/>
  <c r="M156" i="68"/>
  <c r="O156" i="68" s="1"/>
  <c r="N156" i="68" s="1"/>
  <c r="M90" i="72"/>
  <c r="O90" i="72" s="1"/>
  <c r="N90" i="72" s="1"/>
  <c r="M260" i="72"/>
  <c r="O260" i="72" s="1"/>
  <c r="N260" i="72" s="1"/>
  <c r="M160" i="72"/>
  <c r="O160" i="72" s="1"/>
  <c r="N160" i="72" s="1"/>
  <c r="M424" i="68"/>
  <c r="O424" i="68" s="1"/>
  <c r="N424" i="68" s="1"/>
  <c r="M369" i="68"/>
  <c r="O369" i="68" s="1"/>
  <c r="N369" i="68" s="1"/>
  <c r="M355" i="72"/>
  <c r="O355" i="72" s="1"/>
  <c r="N355" i="72" s="1"/>
  <c r="M17" i="72"/>
  <c r="O17" i="72" s="1"/>
  <c r="N17" i="72" s="1"/>
  <c r="M275" i="72"/>
  <c r="O275" i="72" s="1"/>
  <c r="N275" i="72" s="1"/>
  <c r="M481" i="72"/>
  <c r="O481" i="72" s="1"/>
  <c r="N481" i="72" s="1"/>
  <c r="M454" i="68"/>
  <c r="O454" i="68" s="1"/>
  <c r="N454" i="68" s="1"/>
  <c r="M295" i="72"/>
  <c r="O295" i="72" s="1"/>
  <c r="N295" i="72" s="1"/>
  <c r="M178" i="72"/>
  <c r="O178" i="72" s="1"/>
  <c r="N178" i="72" s="1"/>
  <c r="M330" i="72"/>
  <c r="O330" i="72" s="1"/>
  <c r="N330" i="72" s="1"/>
  <c r="M423" i="68"/>
  <c r="O423" i="68" s="1"/>
  <c r="N423" i="68" s="1"/>
  <c r="M293" i="68"/>
  <c r="O293" i="68" s="1"/>
  <c r="N293" i="68" s="1"/>
  <c r="M322" i="72"/>
  <c r="O322" i="72" s="1"/>
  <c r="N322" i="72" s="1"/>
  <c r="M69" i="68"/>
  <c r="O69" i="68" s="1"/>
  <c r="N69" i="68" s="1"/>
  <c r="M199" i="68"/>
  <c r="O199" i="68" s="1"/>
  <c r="N199" i="68" s="1"/>
  <c r="M450" i="72"/>
  <c r="O450" i="72" s="1"/>
  <c r="N450" i="72" s="1"/>
  <c r="M455" i="68"/>
  <c r="O455" i="68" s="1"/>
  <c r="N455" i="68" s="1"/>
  <c r="M410" i="68"/>
  <c r="O410" i="68" s="1"/>
  <c r="N410" i="68" s="1"/>
  <c r="M287" i="72"/>
  <c r="O287" i="72" s="1"/>
  <c r="N287" i="72" s="1"/>
  <c r="M41" i="68"/>
  <c r="O41" i="68" s="1"/>
  <c r="N41" i="68" s="1"/>
  <c r="M412" i="68"/>
  <c r="O412" i="68" s="1"/>
  <c r="N412" i="68" s="1"/>
  <c r="M268" i="72"/>
  <c r="O268" i="72" s="1"/>
  <c r="N268" i="72" s="1"/>
  <c r="M253" i="68"/>
  <c r="O253" i="68" s="1"/>
  <c r="N253" i="68" s="1"/>
  <c r="M305" i="72"/>
  <c r="O305" i="72" s="1"/>
  <c r="N305" i="72" s="1"/>
  <c r="M170" i="68"/>
  <c r="O170" i="68" s="1"/>
  <c r="N170" i="68" s="1"/>
  <c r="M203" i="68"/>
  <c r="O203" i="68" s="1"/>
  <c r="N203" i="68" s="1"/>
  <c r="M458" i="72"/>
  <c r="O458" i="72" s="1"/>
  <c r="N458" i="72" s="1"/>
  <c r="M469" i="68"/>
  <c r="O469" i="68" s="1"/>
  <c r="N469" i="68" s="1"/>
  <c r="M364" i="72"/>
  <c r="O364" i="72" s="1"/>
  <c r="N364" i="72" s="1"/>
  <c r="M362" i="72"/>
  <c r="O362" i="72" s="1"/>
  <c r="N362" i="72" s="1"/>
  <c r="M303" i="68"/>
  <c r="O303" i="68" s="1"/>
  <c r="N303" i="68" s="1"/>
  <c r="M279" i="72"/>
  <c r="O279" i="72" s="1"/>
  <c r="N279" i="72" s="1"/>
  <c r="M377" i="68"/>
  <c r="O377" i="68" s="1"/>
  <c r="N377" i="68" s="1"/>
  <c r="M251" i="68"/>
  <c r="O251" i="68" s="1"/>
  <c r="N251" i="68" s="1"/>
  <c r="M139" i="72"/>
  <c r="O139" i="72" s="1"/>
  <c r="N139" i="72" s="1"/>
  <c r="M307" i="72"/>
  <c r="O307" i="72" s="1"/>
  <c r="N307" i="72" s="1"/>
  <c r="M402" i="68"/>
  <c r="O402" i="68" s="1"/>
  <c r="N402" i="68" s="1"/>
  <c r="M14" i="68"/>
  <c r="O14" i="68" s="1"/>
  <c r="N14" i="68" s="1"/>
  <c r="M434" i="72"/>
  <c r="O434" i="72" s="1"/>
  <c r="N434" i="72" s="1"/>
  <c r="M11" i="68"/>
  <c r="O11" i="68" s="1"/>
  <c r="N11" i="68" s="1"/>
  <c r="M320" i="72"/>
  <c r="O320" i="72" s="1"/>
  <c r="N320" i="72" s="1"/>
  <c r="M241" i="72"/>
  <c r="O241" i="72" s="1"/>
  <c r="N241" i="72" s="1"/>
  <c r="M324" i="68"/>
  <c r="O324" i="68" s="1"/>
  <c r="N324" i="68" s="1"/>
  <c r="M25" i="68"/>
  <c r="O25" i="68" s="1"/>
  <c r="N25" i="68" s="1"/>
  <c r="M497" i="72"/>
  <c r="O497" i="72" s="1"/>
  <c r="N497" i="72" s="1"/>
  <c r="M159" i="72"/>
  <c r="O159" i="72" s="1"/>
  <c r="N159" i="72" s="1"/>
  <c r="M157" i="72"/>
  <c r="O157" i="72" s="1"/>
  <c r="N157" i="72" s="1"/>
  <c r="M55" i="72"/>
  <c r="O55" i="72" s="1"/>
  <c r="N55" i="72" s="1"/>
  <c r="M176" i="68"/>
  <c r="O176" i="68" s="1"/>
  <c r="N176" i="68" s="1"/>
  <c r="M408" i="68"/>
  <c r="O408" i="68" s="1"/>
  <c r="N408" i="68" s="1"/>
  <c r="M430" i="72"/>
  <c r="O430" i="72" s="1"/>
  <c r="N430" i="72" s="1"/>
  <c r="M330" i="68"/>
  <c r="O330" i="68" s="1"/>
  <c r="N330" i="68" s="1"/>
  <c r="M161" i="72"/>
  <c r="O161" i="72" s="1"/>
  <c r="N161" i="72" s="1"/>
  <c r="M198" i="72"/>
  <c r="O198" i="72" s="1"/>
  <c r="N198" i="72" s="1"/>
  <c r="M387" i="68"/>
  <c r="O387" i="68" s="1"/>
  <c r="N387" i="68" s="1"/>
  <c r="M236" i="68"/>
  <c r="O236" i="68" s="1"/>
  <c r="N236" i="68" s="1"/>
  <c r="M228" i="68"/>
  <c r="O228" i="68" s="1"/>
  <c r="N228" i="68" s="1"/>
  <c r="M188" i="68"/>
  <c r="O188" i="68" s="1"/>
  <c r="N188" i="68" s="1"/>
  <c r="M177" i="72"/>
  <c r="O177" i="72" s="1"/>
  <c r="N177" i="72" s="1"/>
  <c r="M228" i="72"/>
  <c r="O228" i="72" s="1"/>
  <c r="N228" i="72" s="1"/>
  <c r="M467" i="72"/>
  <c r="O467" i="72" s="1"/>
  <c r="N467" i="72" s="1"/>
  <c r="M44" i="68"/>
  <c r="O44" i="68" s="1"/>
  <c r="N44" i="68" s="1"/>
  <c r="M303" i="72"/>
  <c r="O303" i="72" s="1"/>
  <c r="N303" i="72" s="1"/>
  <c r="M404" i="72"/>
  <c r="O404" i="72" s="1"/>
  <c r="N404" i="72" s="1"/>
  <c r="M284" i="72"/>
  <c r="O284" i="72" s="1"/>
  <c r="N284" i="72" s="1"/>
  <c r="M388" i="72"/>
  <c r="O388" i="72" s="1"/>
  <c r="N388" i="72" s="1"/>
  <c r="M181" i="68"/>
  <c r="O181" i="68" s="1"/>
  <c r="N181" i="68" s="1"/>
  <c r="M267" i="72"/>
  <c r="O267" i="72" s="1"/>
  <c r="N267" i="72" s="1"/>
  <c r="M13" i="72"/>
  <c r="O13" i="72" s="1"/>
  <c r="N13" i="72" s="1"/>
  <c r="M185" i="72"/>
  <c r="O185" i="72" s="1"/>
  <c r="N185" i="72" s="1"/>
  <c r="M129" i="68"/>
  <c r="O129" i="68" s="1"/>
  <c r="N129" i="68" s="1"/>
  <c r="M490" i="72"/>
  <c r="O490" i="72" s="1"/>
  <c r="N490" i="72" s="1"/>
  <c r="M226" i="68"/>
  <c r="O226" i="68" s="1"/>
  <c r="N226" i="68" s="1"/>
  <c r="M13" i="68"/>
  <c r="O13" i="68" s="1"/>
  <c r="N13" i="68" s="1"/>
  <c r="M479" i="72"/>
  <c r="O479" i="72" s="1"/>
  <c r="N479" i="72" s="1"/>
  <c r="M152" i="72"/>
  <c r="O152" i="72" s="1"/>
  <c r="N152" i="72" s="1"/>
  <c r="M85" i="72"/>
  <c r="O85" i="72" s="1"/>
  <c r="N85" i="72" s="1"/>
  <c r="M252" i="72"/>
  <c r="O252" i="72" s="1"/>
  <c r="N252" i="72" s="1"/>
  <c r="M317" i="72"/>
  <c r="O317" i="72" s="1"/>
  <c r="N317" i="72" s="1"/>
  <c r="M18" i="68"/>
  <c r="O18" i="68" s="1"/>
  <c r="N18" i="68" s="1"/>
  <c r="M187" i="72"/>
  <c r="O187" i="72" s="1"/>
  <c r="N187" i="72" s="1"/>
  <c r="M11" i="72"/>
  <c r="O11" i="72" s="1"/>
  <c r="N11" i="72" s="1"/>
  <c r="M389" i="72"/>
  <c r="O389" i="72" s="1"/>
  <c r="N389" i="72" s="1"/>
  <c r="M130" i="68"/>
  <c r="O130" i="68" s="1"/>
  <c r="N130" i="68" s="1"/>
  <c r="M17" i="68"/>
  <c r="O17" i="68" s="1"/>
  <c r="N17" i="68" s="1"/>
  <c r="M488" i="68"/>
  <c r="O488" i="68" s="1"/>
  <c r="N488" i="68" s="1"/>
  <c r="M425" i="68"/>
  <c r="O425" i="68" s="1"/>
  <c r="N425" i="68" s="1"/>
  <c r="M438" i="68"/>
  <c r="O438" i="68" s="1"/>
  <c r="N438" i="68" s="1"/>
  <c r="M282" i="68"/>
  <c r="O282" i="68" s="1"/>
  <c r="N282" i="68" s="1"/>
  <c r="M343" i="72"/>
  <c r="O343" i="72" s="1"/>
  <c r="N343" i="72" s="1"/>
  <c r="M230" i="68"/>
  <c r="O230" i="68" s="1"/>
  <c r="N230" i="68" s="1"/>
  <c r="M472" i="68"/>
  <c r="O472" i="68" s="1"/>
  <c r="N472" i="68" s="1"/>
  <c r="M39" i="72"/>
  <c r="O39" i="72" s="1"/>
  <c r="N39" i="72" s="1"/>
  <c r="M123" i="68"/>
  <c r="O123" i="68" s="1"/>
  <c r="N123" i="68" s="1"/>
  <c r="M225" i="72"/>
  <c r="O225" i="72" s="1"/>
  <c r="N225" i="72" s="1"/>
  <c r="M465" i="72"/>
  <c r="O465" i="72" s="1"/>
  <c r="N465" i="72" s="1"/>
  <c r="F7" i="68"/>
  <c r="M158" i="72"/>
  <c r="O158" i="72" s="1"/>
  <c r="N158" i="72" s="1"/>
  <c r="M275" i="68"/>
  <c r="O275" i="68" s="1"/>
  <c r="N275" i="68" s="1"/>
  <c r="M184" i="72"/>
  <c r="O184" i="72" s="1"/>
  <c r="N184" i="72" s="1"/>
  <c r="M87" i="68"/>
  <c r="O87" i="68" s="1"/>
  <c r="N87" i="68" s="1"/>
  <c r="M378" i="68"/>
  <c r="O378" i="68" s="1"/>
  <c r="N378" i="68" s="1"/>
  <c r="M128" i="68"/>
  <c r="O128" i="68" s="1"/>
  <c r="N128" i="68" s="1"/>
  <c r="M467" i="68"/>
  <c r="O467" i="68" s="1"/>
  <c r="N467" i="68" s="1"/>
  <c r="M168" i="72"/>
  <c r="O168" i="72" s="1"/>
  <c r="N168" i="72" s="1"/>
  <c r="M313" i="72"/>
  <c r="O313" i="72" s="1"/>
  <c r="N313" i="72" s="1"/>
  <c r="M163" i="72"/>
  <c r="O163" i="72" s="1"/>
  <c r="N163" i="72" s="1"/>
  <c r="M367" i="72"/>
  <c r="O367" i="72" s="1"/>
  <c r="N367" i="72" s="1"/>
  <c r="M214" i="72"/>
  <c r="O214" i="72" s="1"/>
  <c r="N214" i="72" s="1"/>
  <c r="M87" i="72"/>
  <c r="O87" i="72" s="1"/>
  <c r="N87" i="72" s="1"/>
  <c r="M77" i="72"/>
  <c r="O77" i="72" s="1"/>
  <c r="N77" i="72" s="1"/>
  <c r="L7" i="72"/>
  <c r="M298" i="68"/>
  <c r="O298" i="68" s="1"/>
  <c r="N298" i="68" s="1"/>
  <c r="M350" i="68"/>
  <c r="O350" i="68" s="1"/>
  <c r="N350" i="68" s="1"/>
  <c r="M144" i="72"/>
  <c r="O144" i="72" s="1"/>
  <c r="N144" i="72" s="1"/>
  <c r="M127" i="72"/>
  <c r="O127" i="72" s="1"/>
  <c r="N127" i="72" s="1"/>
  <c r="M114" i="72"/>
  <c r="O114" i="72" s="1"/>
  <c r="N114" i="72" s="1"/>
  <c r="M349" i="72"/>
  <c r="O349" i="72" s="1"/>
  <c r="N349" i="72" s="1"/>
  <c r="M248" i="72"/>
  <c r="O248" i="72" s="1"/>
  <c r="N248" i="72" s="1"/>
  <c r="M208" i="72"/>
  <c r="O208" i="72" s="1"/>
  <c r="N208" i="72" s="1"/>
  <c r="M125" i="72"/>
  <c r="O125" i="72" s="1"/>
  <c r="N125" i="72" s="1"/>
  <c r="M441" i="72"/>
  <c r="O441" i="72" s="1"/>
  <c r="N441" i="72" s="1"/>
  <c r="M195" i="72"/>
  <c r="O195" i="72" s="1"/>
  <c r="N195" i="72" s="1"/>
  <c r="M397" i="68"/>
  <c r="O397" i="68" s="1"/>
  <c r="N397" i="68" s="1"/>
  <c r="M431" i="72"/>
  <c r="O431" i="72" s="1"/>
  <c r="N431" i="72" s="1"/>
  <c r="M107" i="72"/>
  <c r="O107" i="72" s="1"/>
  <c r="N107" i="72" s="1"/>
  <c r="M498" i="68"/>
  <c r="O498" i="68" s="1"/>
  <c r="N498" i="68" s="1"/>
  <c r="M14" i="72"/>
  <c r="O14" i="72" s="1"/>
  <c r="N14" i="72" s="1"/>
  <c r="M207" i="68"/>
  <c r="O207" i="68" s="1"/>
  <c r="N207" i="68" s="1"/>
  <c r="M272" i="68"/>
  <c r="O272" i="68" s="1"/>
  <c r="N272" i="68" s="1"/>
  <c r="M182" i="68"/>
  <c r="O182" i="68" s="1"/>
  <c r="N182" i="68" s="1"/>
  <c r="M471" i="72"/>
  <c r="O471" i="72" s="1"/>
  <c r="N471" i="72" s="1"/>
  <c r="M202" i="68"/>
  <c r="O202" i="68" s="1"/>
  <c r="N202" i="68" s="1"/>
  <c r="M20" i="72"/>
  <c r="O20" i="72" s="1"/>
  <c r="N20" i="72" s="1"/>
  <c r="M90" i="68"/>
  <c r="O90" i="68" s="1"/>
  <c r="N90" i="68" s="1"/>
  <c r="M57" i="72"/>
  <c r="O57" i="72" s="1"/>
  <c r="N57" i="72" s="1"/>
  <c r="M104" i="72"/>
  <c r="O104" i="72" s="1"/>
  <c r="N104" i="72" s="1"/>
  <c r="M309" i="68"/>
  <c r="O309" i="68" s="1"/>
  <c r="N309" i="68" s="1"/>
  <c r="M464" i="72"/>
  <c r="O464" i="72" s="1"/>
  <c r="N464" i="72" s="1"/>
  <c r="M367" i="68"/>
  <c r="O367" i="68" s="1"/>
  <c r="N367" i="68" s="1"/>
  <c r="M78" i="72"/>
  <c r="O78" i="72" s="1"/>
  <c r="N78" i="72" s="1"/>
  <c r="M414" i="68"/>
  <c r="O414" i="68" s="1"/>
  <c r="N414" i="68" s="1"/>
  <c r="M477" i="72"/>
  <c r="O477" i="72" s="1"/>
  <c r="N477" i="72" s="1"/>
  <c r="M50" i="72"/>
  <c r="O50" i="72" s="1"/>
  <c r="N50" i="72" s="1"/>
  <c r="M156" i="72"/>
  <c r="O156" i="72" s="1"/>
  <c r="N156" i="72" s="1"/>
  <c r="M203" i="72"/>
  <c r="O203" i="72" s="1"/>
  <c r="N203" i="72" s="1"/>
  <c r="M115" i="68"/>
  <c r="O115" i="68" s="1"/>
  <c r="N115" i="68" s="1"/>
  <c r="M218" i="72"/>
  <c r="O218" i="72" s="1"/>
  <c r="N218" i="72" s="1"/>
  <c r="M41" i="72"/>
  <c r="O41" i="72" s="1"/>
  <c r="N41" i="72" s="1"/>
  <c r="M93" i="72"/>
  <c r="O93" i="72" s="1"/>
  <c r="N93" i="72" s="1"/>
  <c r="M201" i="68"/>
  <c r="O201" i="68" s="1"/>
  <c r="N201" i="68" s="1"/>
  <c r="M226" i="72"/>
  <c r="O226" i="72" s="1"/>
  <c r="N226" i="72" s="1"/>
  <c r="M269" i="72"/>
  <c r="O269" i="72" s="1"/>
  <c r="N269" i="72" s="1"/>
  <c r="M393" i="68"/>
  <c r="O393" i="68" s="1"/>
  <c r="N393" i="68" s="1"/>
  <c r="M486" i="72"/>
  <c r="O486" i="72" s="1"/>
  <c r="N486" i="72" s="1"/>
  <c r="M76" i="68"/>
  <c r="O76" i="68" s="1"/>
  <c r="N76" i="68" s="1"/>
  <c r="M396" i="72"/>
  <c r="O396" i="72" s="1"/>
  <c r="N396" i="72" s="1"/>
  <c r="M497" i="68"/>
  <c r="O497" i="68" s="1"/>
  <c r="N497" i="68" s="1"/>
  <c r="M391" i="68"/>
  <c r="O391" i="68" s="1"/>
  <c r="N391" i="68" s="1"/>
  <c r="M191" i="72"/>
  <c r="O191" i="72" s="1"/>
  <c r="N191" i="72" s="1"/>
  <c r="M466" i="72"/>
  <c r="O466" i="72" s="1"/>
  <c r="N466" i="72" s="1"/>
  <c r="M343" i="68"/>
  <c r="O343" i="68" s="1"/>
  <c r="N343" i="68" s="1"/>
  <c r="M149" i="72"/>
  <c r="O149" i="72" s="1"/>
  <c r="N149" i="72" s="1"/>
  <c r="M99" i="72"/>
  <c r="O99" i="72" s="1"/>
  <c r="N99" i="72" s="1"/>
  <c r="M32" i="68"/>
  <c r="O32" i="68" s="1"/>
  <c r="N32" i="68" s="1"/>
  <c r="M197" i="72"/>
  <c r="O197" i="72" s="1"/>
  <c r="N197" i="72" s="1"/>
  <c r="M227" i="72"/>
  <c r="O227" i="72" s="1"/>
  <c r="N227" i="72" s="1"/>
  <c r="M271" i="68"/>
  <c r="O271" i="68" s="1"/>
  <c r="N271" i="68" s="1"/>
  <c r="M371" i="72"/>
  <c r="O371" i="72" s="1"/>
  <c r="N371" i="72" s="1"/>
  <c r="M174" i="72"/>
  <c r="O174" i="72" s="1"/>
  <c r="N174" i="72" s="1"/>
  <c r="M48" i="68"/>
  <c r="O48" i="68" s="1"/>
  <c r="N48" i="68" s="1"/>
  <c r="M428" i="72"/>
  <c r="O428" i="72" s="1"/>
  <c r="N428" i="72" s="1"/>
  <c r="M32" i="72"/>
  <c r="O32" i="72" s="1"/>
  <c r="N32" i="72" s="1"/>
  <c r="M347" i="72"/>
  <c r="O347" i="72" s="1"/>
  <c r="N347" i="72" s="1"/>
  <c r="M295" i="68"/>
  <c r="O295" i="68" s="1"/>
  <c r="N295" i="68" s="1"/>
  <c r="M247" i="72"/>
  <c r="O247" i="72" s="1"/>
  <c r="N247" i="72" s="1"/>
  <c r="M432" i="72"/>
  <c r="O432" i="72" s="1"/>
  <c r="N432" i="72" s="1"/>
  <c r="M259" i="72"/>
  <c r="O259" i="72" s="1"/>
  <c r="N259" i="72" s="1"/>
  <c r="M169" i="72"/>
  <c r="O169" i="72" s="1"/>
  <c r="N169" i="72" s="1"/>
  <c r="M254" i="68"/>
  <c r="O254" i="68" s="1"/>
  <c r="N254" i="68" s="1"/>
  <c r="M59" i="72"/>
  <c r="O59" i="72" s="1"/>
  <c r="N59" i="72" s="1"/>
  <c r="M201" i="72"/>
  <c r="O201" i="72" s="1"/>
  <c r="N201" i="72" s="1"/>
  <c r="M148" i="72"/>
  <c r="O148" i="72" s="1"/>
  <c r="N148" i="72" s="1"/>
  <c r="M84" i="72"/>
  <c r="O84" i="72" s="1"/>
  <c r="N84" i="72" s="1"/>
  <c r="M48" i="72"/>
  <c r="O48" i="72" s="1"/>
  <c r="N48" i="72" s="1"/>
  <c r="M105" i="68"/>
  <c r="O105" i="68" s="1"/>
  <c r="N105" i="68" s="1"/>
  <c r="M113" i="68"/>
  <c r="O113" i="68" s="1"/>
  <c r="N113" i="68" s="1"/>
  <c r="M448" i="72"/>
  <c r="O448" i="72" s="1"/>
  <c r="N448" i="72" s="1"/>
  <c r="M476" i="68"/>
  <c r="O476" i="68" s="1"/>
  <c r="N476" i="68" s="1"/>
  <c r="M44" i="72"/>
  <c r="O44" i="72" s="1"/>
  <c r="N44" i="72" s="1"/>
  <c r="M185" i="68"/>
  <c r="O185" i="68" s="1"/>
  <c r="N185" i="68" s="1"/>
  <c r="M315" i="68"/>
  <c r="O315" i="68" s="1"/>
  <c r="N315" i="68" s="1"/>
  <c r="M385" i="68"/>
  <c r="O385" i="68" s="1"/>
  <c r="N385" i="68" s="1"/>
  <c r="M307" i="68"/>
  <c r="O307" i="68" s="1"/>
  <c r="N307" i="68" s="1"/>
  <c r="M383" i="72"/>
  <c r="O383" i="72" s="1"/>
  <c r="N383" i="72" s="1"/>
  <c r="M411" i="72"/>
  <c r="O411" i="72" s="1"/>
  <c r="N411" i="72" s="1"/>
  <c r="M294" i="68"/>
  <c r="O294" i="68" s="1"/>
  <c r="N294" i="68" s="1"/>
  <c r="M391" i="72"/>
  <c r="O391" i="72" s="1"/>
  <c r="N391" i="72" s="1"/>
  <c r="M462" i="72"/>
  <c r="O462" i="72" s="1"/>
  <c r="N462" i="72" s="1"/>
  <c r="M439" i="68"/>
  <c r="O439" i="68" s="1"/>
  <c r="N439" i="68" s="1"/>
  <c r="M244" i="72"/>
  <c r="O244" i="72" s="1"/>
  <c r="N244" i="72" s="1"/>
  <c r="M279" i="68"/>
  <c r="O279" i="68" s="1"/>
  <c r="N279" i="68" s="1"/>
  <c r="M453" i="68"/>
  <c r="O453" i="68" s="1"/>
  <c r="N453" i="68" s="1"/>
  <c r="M169" i="68"/>
  <c r="O169" i="68" s="1"/>
  <c r="N169" i="68" s="1"/>
  <c r="M33" i="68"/>
  <c r="O33" i="68" s="1"/>
  <c r="N33" i="68" s="1"/>
  <c r="M128" i="72"/>
  <c r="O128" i="72" s="1"/>
  <c r="N128" i="72" s="1"/>
  <c r="M256" i="68"/>
  <c r="O256" i="68" s="1"/>
  <c r="N256" i="68" s="1"/>
  <c r="M62" i="68"/>
  <c r="O62" i="68" s="1"/>
  <c r="N62" i="68" s="1"/>
  <c r="M355" i="68"/>
  <c r="O355" i="68" s="1"/>
  <c r="N355" i="68" s="1"/>
  <c r="M212" i="72"/>
  <c r="O212" i="72" s="1"/>
  <c r="N212" i="72" s="1"/>
  <c r="M286" i="72"/>
  <c r="O286" i="72" s="1"/>
  <c r="N286" i="72" s="1"/>
  <c r="M221" i="72"/>
  <c r="O221" i="72" s="1"/>
  <c r="N221" i="72" s="1"/>
  <c r="M250" i="68"/>
  <c r="O250" i="68" s="1"/>
  <c r="N250" i="68" s="1"/>
  <c r="M52" i="68"/>
  <c r="O52" i="68" s="1"/>
  <c r="N52" i="68" s="1"/>
  <c r="M368" i="68"/>
  <c r="O368" i="68" s="1"/>
  <c r="N368" i="68" s="1"/>
  <c r="M447" i="68"/>
  <c r="O447" i="68" s="1"/>
  <c r="N447" i="68" s="1"/>
  <c r="M222" i="68"/>
  <c r="O222" i="68" s="1"/>
  <c r="N222" i="68" s="1"/>
  <c r="M232" i="72"/>
  <c r="O232" i="72" s="1"/>
  <c r="N232" i="72" s="1"/>
  <c r="M346" i="68"/>
  <c r="O346" i="68" s="1"/>
  <c r="N346" i="68" s="1"/>
  <c r="M421" i="72"/>
  <c r="O421" i="72" s="1"/>
  <c r="N421" i="72" s="1"/>
  <c r="M348" i="72"/>
  <c r="O348" i="72" s="1"/>
  <c r="N348" i="72" s="1"/>
  <c r="M349" i="68"/>
  <c r="O349" i="68" s="1"/>
  <c r="N349" i="68" s="1"/>
  <c r="M264" i="68"/>
  <c r="O264" i="68" s="1"/>
  <c r="N264" i="68" s="1"/>
  <c r="M231" i="72"/>
  <c r="O231" i="72" s="1"/>
  <c r="N231" i="72" s="1"/>
  <c r="M357" i="68"/>
  <c r="O357" i="68" s="1"/>
  <c r="N357" i="68" s="1"/>
  <c r="M342" i="68"/>
  <c r="O342" i="68" s="1"/>
  <c r="N342" i="68" s="1"/>
  <c r="M300" i="72"/>
  <c r="O300" i="72" s="1"/>
  <c r="N300" i="72" s="1"/>
  <c r="M115" i="72"/>
  <c r="O115" i="72" s="1"/>
  <c r="N115" i="72" s="1"/>
  <c r="M96" i="72"/>
  <c r="O96" i="72" s="1"/>
  <c r="N96" i="72" s="1"/>
  <c r="M485" i="72"/>
  <c r="O485" i="72" s="1"/>
  <c r="N485" i="72" s="1"/>
  <c r="M366" i="72"/>
  <c r="O366" i="72" s="1"/>
  <c r="N366" i="72" s="1"/>
  <c r="M334" i="72"/>
  <c r="O334" i="72" s="1"/>
  <c r="N334" i="72" s="1"/>
  <c r="M456" i="72"/>
  <c r="O456" i="72" s="1"/>
  <c r="N456" i="72" s="1"/>
  <c r="M440" i="68"/>
  <c r="O440" i="68" s="1"/>
  <c r="N440" i="68" s="1"/>
  <c r="M417" i="72"/>
  <c r="O417" i="72" s="1"/>
  <c r="N417" i="72" s="1"/>
  <c r="M481" i="68"/>
  <c r="O481" i="68" s="1"/>
  <c r="N481" i="68" s="1"/>
  <c r="M202" i="72"/>
  <c r="O202" i="72" s="1"/>
  <c r="N202" i="72" s="1"/>
  <c r="M311" i="68"/>
  <c r="O311" i="68" s="1"/>
  <c r="N311" i="68" s="1"/>
  <c r="M30" i="72"/>
  <c r="O30" i="72" s="1"/>
  <c r="N30" i="72" s="1"/>
  <c r="M410" i="72"/>
  <c r="O410" i="72" s="1"/>
  <c r="N410" i="72" s="1"/>
  <c r="M105" i="72"/>
  <c r="O105" i="72" s="1"/>
  <c r="N105" i="72" s="1"/>
  <c r="M264" i="72"/>
  <c r="O264" i="72" s="1"/>
  <c r="N264" i="72" s="1"/>
  <c r="M382" i="68"/>
  <c r="O382" i="68" s="1"/>
  <c r="N382" i="68" s="1"/>
  <c r="M408" i="72"/>
  <c r="O408" i="72" s="1"/>
  <c r="N408" i="72" s="1"/>
  <c r="M328" i="72"/>
  <c r="O328" i="72" s="1"/>
  <c r="N328" i="72" s="1"/>
  <c r="M196" i="68"/>
  <c r="O196" i="68" s="1"/>
  <c r="N196" i="68" s="1"/>
  <c r="M10" i="72"/>
  <c r="O10" i="72" s="1"/>
  <c r="N10" i="72" s="1"/>
  <c r="M215" i="68"/>
  <c r="O215" i="68" s="1"/>
  <c r="N215" i="68" s="1"/>
  <c r="M38" i="72"/>
  <c r="O38" i="72" s="1"/>
  <c r="N38" i="72" s="1"/>
  <c r="M300" i="68"/>
  <c r="O300" i="68" s="1"/>
  <c r="N300" i="68" s="1"/>
  <c r="M50" i="68"/>
  <c r="O50" i="68" s="1"/>
  <c r="N50" i="68" s="1"/>
  <c r="M415" i="72"/>
  <c r="O415" i="72" s="1"/>
  <c r="N415" i="72" s="1"/>
  <c r="M352" i="72"/>
  <c r="O352" i="72" s="1"/>
  <c r="N352" i="72" s="1"/>
  <c r="M335" i="72"/>
  <c r="O335" i="72" s="1"/>
  <c r="N335" i="72" s="1"/>
  <c r="M219" i="72"/>
  <c r="O219" i="72" s="1"/>
  <c r="N219" i="72" s="1"/>
  <c r="M439" i="72"/>
  <c r="O439" i="72" s="1"/>
  <c r="N439" i="72" s="1"/>
  <c r="M205" i="68"/>
  <c r="O205" i="68" s="1"/>
  <c r="N205" i="68" s="1"/>
  <c r="M332" i="72"/>
  <c r="O332" i="72" s="1"/>
  <c r="N332" i="72" s="1"/>
  <c r="M170" i="72"/>
  <c r="O170" i="72" s="1"/>
  <c r="N170" i="72" s="1"/>
  <c r="M177" i="68"/>
  <c r="O177" i="68" s="1"/>
  <c r="N177" i="68" s="1"/>
  <c r="M21" i="72"/>
  <c r="O21" i="72" s="1"/>
  <c r="N21" i="72" s="1"/>
  <c r="M478" i="72"/>
  <c r="O478" i="72" s="1"/>
  <c r="N478" i="72" s="1"/>
  <c r="M379" i="72"/>
  <c r="O379" i="72" s="1"/>
  <c r="N379" i="72" s="1"/>
  <c r="M401" i="68"/>
  <c r="O401" i="68" s="1"/>
  <c r="N401" i="68" s="1"/>
  <c r="M214" i="68"/>
  <c r="O214" i="68" s="1"/>
  <c r="N214" i="68" s="1"/>
  <c r="M243" i="72"/>
  <c r="O243" i="72" s="1"/>
  <c r="N243" i="72" s="1"/>
  <c r="M313" i="68"/>
  <c r="O313" i="68" s="1"/>
  <c r="N313" i="68" s="1"/>
  <c r="M248" i="68"/>
  <c r="O248" i="68" s="1"/>
  <c r="N248" i="68" s="1"/>
  <c r="M380" i="68"/>
  <c r="O380" i="68" s="1"/>
  <c r="N380" i="68" s="1"/>
  <c r="M164" i="68"/>
  <c r="O164" i="68" s="1"/>
  <c r="N164" i="68" s="1"/>
  <c r="M12" i="72"/>
  <c r="O12" i="72" s="1"/>
  <c r="N12" i="72" s="1"/>
  <c r="M49" i="72"/>
  <c r="O49" i="72" s="1"/>
  <c r="N49" i="72" s="1"/>
  <c r="M424" i="72"/>
  <c r="O424" i="72" s="1"/>
  <c r="N424" i="72" s="1"/>
  <c r="M107" i="68"/>
  <c r="O107" i="68" s="1"/>
  <c r="N107" i="68" s="1"/>
  <c r="M390" i="68"/>
  <c r="O390" i="68" s="1"/>
  <c r="N390" i="68" s="1"/>
  <c r="M237" i="68"/>
  <c r="O237" i="68" s="1"/>
  <c r="N237" i="68" s="1"/>
  <c r="M114" i="68"/>
  <c r="O114" i="68" s="1"/>
  <c r="N114" i="68" s="1"/>
  <c r="M162" i="68"/>
  <c r="O162" i="68" s="1"/>
  <c r="N162" i="68" s="1"/>
  <c r="M417" i="68"/>
  <c r="O417" i="68" s="1"/>
  <c r="N417" i="68" s="1"/>
  <c r="M173" i="72"/>
  <c r="O173" i="72" s="1"/>
  <c r="N173" i="72" s="1"/>
  <c r="M326" i="72"/>
  <c r="O326" i="72" s="1"/>
  <c r="N326" i="72" s="1"/>
  <c r="M305" i="68"/>
  <c r="O305" i="68" s="1"/>
  <c r="N305" i="68" s="1"/>
  <c r="M216" i="72"/>
  <c r="O216" i="72" s="1"/>
  <c r="N216" i="72" s="1"/>
  <c r="M461" i="68"/>
  <c r="O461" i="68" s="1"/>
  <c r="N461" i="68" s="1"/>
  <c r="M380" i="72"/>
  <c r="O380" i="72" s="1"/>
  <c r="N380" i="72" s="1"/>
  <c r="M345" i="68"/>
  <c r="O345" i="68" s="1"/>
  <c r="N345" i="68" s="1"/>
  <c r="M490" i="68"/>
  <c r="O490" i="68" s="1"/>
  <c r="N490" i="68" s="1"/>
  <c r="M422" i="72"/>
  <c r="O422" i="72" s="1"/>
  <c r="N422" i="72" s="1"/>
  <c r="M374" i="72"/>
  <c r="O374" i="72" s="1"/>
  <c r="N374" i="72" s="1"/>
  <c r="M315" i="72"/>
  <c r="O315" i="72" s="1"/>
  <c r="N315" i="72" s="1"/>
  <c r="M348" i="68"/>
  <c r="O348" i="68" s="1"/>
  <c r="N348" i="68" s="1"/>
  <c r="M308" i="68"/>
  <c r="O308" i="68" s="1"/>
  <c r="N308" i="68" s="1"/>
  <c r="M446" i="68"/>
  <c r="O446" i="68" s="1"/>
  <c r="N446" i="68" s="1"/>
  <c r="M475" i="72"/>
  <c r="O475" i="72" s="1"/>
  <c r="N475" i="72" s="1"/>
  <c r="M42" i="72"/>
  <c r="O42" i="72" s="1"/>
  <c r="N42" i="72" s="1"/>
  <c r="M338" i="68"/>
  <c r="O338" i="68" s="1"/>
  <c r="N338" i="68" s="1"/>
  <c r="M337" i="72"/>
  <c r="O337" i="72" s="1"/>
  <c r="N337" i="72" s="1"/>
  <c r="M10" i="68"/>
  <c r="O10" i="68" s="1"/>
  <c r="N10" i="68" s="1"/>
  <c r="M255" i="68"/>
  <c r="O255" i="68" s="1"/>
  <c r="N255" i="68" s="1"/>
  <c r="M224" i="68"/>
  <c r="O224" i="68" s="1"/>
  <c r="N224" i="68" s="1"/>
  <c r="M336" i="72"/>
  <c r="O336" i="72" s="1"/>
  <c r="N336" i="72" s="1"/>
  <c r="M206" i="68"/>
  <c r="O206" i="68" s="1"/>
  <c r="N206" i="68" s="1"/>
  <c r="M299" i="72"/>
  <c r="O299" i="72" s="1"/>
  <c r="N299" i="72" s="1"/>
  <c r="M318" i="72"/>
  <c r="O318" i="72" s="1"/>
  <c r="N318" i="72" s="1"/>
  <c r="M458" i="68"/>
  <c r="O458" i="68" s="1"/>
  <c r="N458" i="68" s="1"/>
  <c r="M56" i="72"/>
  <c r="O56" i="72" s="1"/>
  <c r="N56" i="72" s="1"/>
  <c r="M339" i="68"/>
  <c r="O339" i="68" s="1"/>
  <c r="N339" i="68" s="1"/>
  <c r="M454" i="72"/>
  <c r="O454" i="72" s="1"/>
  <c r="N454" i="72" s="1"/>
  <c r="M260" i="68"/>
  <c r="O260" i="68" s="1"/>
  <c r="N260" i="68" s="1"/>
  <c r="M317" i="68"/>
  <c r="O317" i="68" s="1"/>
  <c r="N317" i="68" s="1"/>
  <c r="M370" i="68"/>
  <c r="O370" i="68" s="1"/>
  <c r="N370" i="68" s="1"/>
  <c r="M89" i="68"/>
  <c r="O89" i="68" s="1"/>
  <c r="N89" i="68" s="1"/>
  <c r="M116" i="72"/>
  <c r="O116" i="72" s="1"/>
  <c r="N116" i="72" s="1"/>
  <c r="M152" i="68"/>
  <c r="O152" i="68" s="1"/>
  <c r="N152" i="68" s="1"/>
  <c r="M150" i="68"/>
  <c r="O150" i="68" s="1"/>
  <c r="N150" i="68" s="1"/>
  <c r="M118" i="72"/>
  <c r="O118" i="72" s="1"/>
  <c r="N118" i="72" s="1"/>
  <c r="M36" i="72"/>
  <c r="O36" i="72" s="1"/>
  <c r="N36" i="72" s="1"/>
  <c r="M112" i="68"/>
  <c r="O112" i="68" s="1"/>
  <c r="N112" i="68" s="1"/>
  <c r="M119" i="68"/>
  <c r="O119" i="68" s="1"/>
  <c r="N119" i="68" s="1"/>
  <c r="M434" i="68"/>
  <c r="O434" i="68" s="1"/>
  <c r="N434" i="68" s="1"/>
  <c r="M459" i="72"/>
  <c r="O459" i="72" s="1"/>
  <c r="N459" i="72" s="1"/>
  <c r="M136" i="68"/>
  <c r="O136" i="68" s="1"/>
  <c r="N136" i="68" s="1"/>
  <c r="M332" i="68"/>
  <c r="O332" i="68" s="1"/>
  <c r="N332" i="68" s="1"/>
  <c r="M244" i="68"/>
  <c r="O244" i="68" s="1"/>
  <c r="N244" i="68" s="1"/>
  <c r="M161" i="68"/>
  <c r="O161" i="68" s="1"/>
  <c r="N161" i="68" s="1"/>
  <c r="M91" i="68"/>
  <c r="O91" i="68" s="1"/>
  <c r="N91" i="68" s="1"/>
  <c r="M217" i="68"/>
  <c r="O217" i="68" s="1"/>
  <c r="N217" i="68" s="1"/>
  <c r="M23" i="68"/>
  <c r="O23" i="68" s="1"/>
  <c r="N23" i="68" s="1"/>
  <c r="M133" i="68"/>
  <c r="O133" i="68" s="1"/>
  <c r="N133" i="68" s="1"/>
  <c r="M374" i="68"/>
  <c r="O374" i="68" s="1"/>
  <c r="N374" i="68" s="1"/>
  <c r="M483" i="72"/>
  <c r="O483" i="72" s="1"/>
  <c r="N483" i="72" s="1"/>
  <c r="M382" i="72"/>
  <c r="O382" i="72" s="1"/>
  <c r="N382" i="72" s="1"/>
  <c r="M387" i="72"/>
  <c r="O387" i="72" s="1"/>
  <c r="N387" i="72" s="1"/>
  <c r="M479" i="68"/>
  <c r="O479" i="68" s="1"/>
  <c r="N479" i="68" s="1"/>
  <c r="M82" i="72"/>
  <c r="O82" i="72" s="1"/>
  <c r="N82" i="72" s="1"/>
  <c r="M95" i="72"/>
  <c r="O95" i="72" s="1"/>
  <c r="N95" i="72" s="1"/>
  <c r="M58" i="72"/>
  <c r="O58" i="72" s="1"/>
  <c r="N58" i="72" s="1"/>
  <c r="M236" i="72"/>
  <c r="O236" i="72" s="1"/>
  <c r="N236" i="72" s="1"/>
  <c r="M312" i="68"/>
  <c r="O312" i="68" s="1"/>
  <c r="N312" i="68" s="1"/>
  <c r="M137" i="72"/>
  <c r="O137" i="72" s="1"/>
  <c r="N137" i="72" s="1"/>
  <c r="M209" i="72"/>
  <c r="O209" i="72" s="1"/>
  <c r="N209" i="72" s="1"/>
  <c r="M342" i="72"/>
  <c r="O342" i="72" s="1"/>
  <c r="N342" i="72" s="1"/>
  <c r="M357" i="72"/>
  <c r="O357" i="72" s="1"/>
  <c r="N357" i="72" s="1"/>
  <c r="M468" i="68"/>
  <c r="O468" i="68" s="1"/>
  <c r="N468" i="68" s="1"/>
  <c r="M249" i="68"/>
  <c r="O249" i="68" s="1"/>
  <c r="N249" i="68" s="1"/>
  <c r="M84" i="68"/>
  <c r="O84" i="68" s="1"/>
  <c r="N84" i="68" s="1"/>
  <c r="M470" i="68"/>
  <c r="O470" i="68" s="1"/>
  <c r="N470" i="68" s="1"/>
  <c r="M493" i="68"/>
  <c r="O493" i="68" s="1"/>
  <c r="N493" i="68" s="1"/>
  <c r="M476" i="72"/>
  <c r="O476" i="72" s="1"/>
  <c r="N476" i="72" s="1"/>
  <c r="M229" i="68"/>
  <c r="O229" i="68" s="1"/>
  <c r="N229" i="68" s="1"/>
  <c r="M39" i="68"/>
  <c r="O39" i="68" s="1"/>
  <c r="N39" i="68" s="1"/>
  <c r="M186" i="72"/>
  <c r="O186" i="72" s="1"/>
  <c r="N186" i="72" s="1"/>
  <c r="M117" i="72"/>
  <c r="O117" i="72" s="1"/>
  <c r="N117" i="72" s="1"/>
  <c r="M470" i="72"/>
  <c r="O470" i="72" s="1"/>
  <c r="N470" i="72" s="1"/>
  <c r="M363" i="72"/>
  <c r="O363" i="72" s="1"/>
  <c r="N363" i="72" s="1"/>
  <c r="M140" i="72"/>
  <c r="O140" i="72" s="1"/>
  <c r="N140" i="72" s="1"/>
  <c r="M292" i="72"/>
  <c r="O292" i="72" s="1"/>
  <c r="N292" i="72" s="1"/>
  <c r="M88" i="72"/>
  <c r="O88" i="72" s="1"/>
  <c r="N88" i="72" s="1"/>
  <c r="M103" i="72"/>
  <c r="O103" i="72" s="1"/>
  <c r="N103" i="72" s="1"/>
  <c r="M92" i="72"/>
  <c r="O92" i="72" s="1"/>
  <c r="N92" i="72" s="1"/>
  <c r="M111" i="68"/>
  <c r="O111" i="68" s="1"/>
  <c r="N111" i="68" s="1"/>
  <c r="M168" i="68"/>
  <c r="O168" i="68" s="1"/>
  <c r="N168" i="68" s="1"/>
  <c r="M426" i="68"/>
  <c r="O426" i="68" s="1"/>
  <c r="N426" i="68" s="1"/>
  <c r="M457" i="68"/>
  <c r="O457" i="68" s="1"/>
  <c r="N457" i="68" s="1"/>
  <c r="M100" i="68"/>
  <c r="O100" i="68" s="1"/>
  <c r="N100" i="68" s="1"/>
  <c r="M148" i="68"/>
  <c r="O148" i="68" s="1"/>
  <c r="N148" i="68" s="1"/>
  <c r="M485" i="68"/>
  <c r="O485" i="68" s="1"/>
  <c r="N485" i="68" s="1"/>
  <c r="M130" i="72"/>
  <c r="O130" i="72" s="1"/>
  <c r="N130" i="72" s="1"/>
  <c r="M352" i="68"/>
  <c r="O352" i="68" s="1"/>
  <c r="N352" i="68" s="1"/>
  <c r="M132" i="72"/>
  <c r="O132" i="72" s="1"/>
  <c r="N132" i="72" s="1"/>
  <c r="M80" i="72"/>
  <c r="O80" i="72" s="1"/>
  <c r="N80" i="72" s="1"/>
  <c r="M85" i="68"/>
  <c r="O85" i="68" s="1"/>
  <c r="N85" i="68" s="1"/>
  <c r="M254" i="72"/>
  <c r="O254" i="72" s="1"/>
  <c r="N254" i="72" s="1"/>
  <c r="M166" i="68"/>
  <c r="O166" i="68" s="1"/>
  <c r="N166" i="68" s="1"/>
  <c r="M19" i="72"/>
  <c r="O19" i="72" s="1"/>
  <c r="N19" i="72" s="1"/>
  <c r="M397" i="72"/>
  <c r="O397" i="72" s="1"/>
  <c r="N397" i="72" s="1"/>
  <c r="M488" i="72"/>
  <c r="O488" i="72" s="1"/>
  <c r="N488" i="72" s="1"/>
  <c r="M395" i="68"/>
  <c r="O395" i="68" s="1"/>
  <c r="N395" i="68" s="1"/>
  <c r="M75" i="68"/>
  <c r="O75" i="68" s="1"/>
  <c r="N75" i="68" s="1"/>
  <c r="M431" i="68"/>
  <c r="O431" i="68" s="1"/>
  <c r="N431" i="68" s="1"/>
  <c r="M396" i="68"/>
  <c r="O396" i="68" s="1"/>
  <c r="N396" i="68" s="1"/>
  <c r="M365" i="68"/>
  <c r="O365" i="68" s="1"/>
  <c r="N365" i="68" s="1"/>
  <c r="M23" i="72"/>
  <c r="O23" i="72" s="1"/>
  <c r="N23" i="72" s="1"/>
  <c r="M116" i="68"/>
  <c r="O116" i="68" s="1"/>
  <c r="N116" i="68" s="1"/>
  <c r="M419" i="68"/>
  <c r="O419" i="68" s="1"/>
  <c r="N419" i="68" s="1"/>
  <c r="M184" i="68"/>
  <c r="O184" i="68" s="1"/>
  <c r="N184" i="68" s="1"/>
  <c r="M98" i="72"/>
  <c r="O98" i="72" s="1"/>
  <c r="N98" i="72" s="1"/>
  <c r="M293" i="72"/>
  <c r="O293" i="72" s="1"/>
  <c r="N293" i="72" s="1"/>
  <c r="M329" i="72"/>
  <c r="O329" i="72" s="1"/>
  <c r="N329" i="72" s="1"/>
  <c r="M452" i="68"/>
  <c r="O452" i="68" s="1"/>
  <c r="N452" i="68" s="1"/>
  <c r="M68" i="68"/>
  <c r="O68" i="68" s="1"/>
  <c r="N68" i="68" s="1"/>
  <c r="M419" i="72"/>
  <c r="O419" i="72" s="1"/>
  <c r="N419" i="72" s="1"/>
  <c r="M147" i="68"/>
  <c r="O147" i="68" s="1"/>
  <c r="N147" i="68" s="1"/>
  <c r="M375" i="68"/>
  <c r="O375" i="68" s="1"/>
  <c r="N375" i="68" s="1"/>
  <c r="M350" i="72"/>
  <c r="O350" i="72" s="1"/>
  <c r="N350" i="72" s="1"/>
  <c r="M63" i="72"/>
  <c r="O63" i="72" s="1"/>
  <c r="N63" i="72" s="1"/>
  <c r="M186" i="68"/>
  <c r="O186" i="68" s="1"/>
  <c r="N186" i="68" s="1"/>
  <c r="M407" i="72"/>
  <c r="O407" i="72" s="1"/>
  <c r="N407" i="72" s="1"/>
  <c r="M249" i="72"/>
  <c r="O249" i="72" s="1"/>
  <c r="N249" i="72" s="1"/>
  <c r="M70" i="68"/>
  <c r="O70" i="68" s="1"/>
  <c r="N70" i="68" s="1"/>
  <c r="M253" i="72"/>
  <c r="O253" i="72" s="1"/>
  <c r="N253" i="72" s="1"/>
  <c r="M101" i="72"/>
  <c r="O101" i="72" s="1"/>
  <c r="N101" i="72" s="1"/>
  <c r="M250" i="72"/>
  <c r="O250" i="72" s="1"/>
  <c r="N250" i="72" s="1"/>
  <c r="M498" i="72"/>
  <c r="O498" i="72" s="1"/>
  <c r="N498" i="72" s="1"/>
  <c r="M154" i="68"/>
  <c r="O154" i="68" s="1"/>
  <c r="N154" i="68" s="1"/>
  <c r="M359" i="68"/>
  <c r="O359" i="68" s="1"/>
  <c r="N359" i="68" s="1"/>
  <c r="M166" i="72"/>
  <c r="O166" i="72" s="1"/>
  <c r="N166" i="72" s="1"/>
  <c r="M144" i="68"/>
  <c r="O144" i="68" s="1"/>
  <c r="N144" i="68" s="1"/>
  <c r="M356" i="72"/>
  <c r="O356" i="72" s="1"/>
  <c r="N356" i="72" s="1"/>
  <c r="M331" i="72"/>
  <c r="O331" i="72" s="1"/>
  <c r="N331" i="72" s="1"/>
  <c r="M475" i="68"/>
  <c r="O475" i="68" s="1"/>
  <c r="N475" i="68" s="1"/>
  <c r="M270" i="72"/>
  <c r="O270" i="72" s="1"/>
  <c r="N270" i="72" s="1"/>
  <c r="M273" i="68"/>
  <c r="O273" i="68" s="1"/>
  <c r="N273" i="68" s="1"/>
  <c r="M466" i="68"/>
  <c r="O466" i="68" s="1"/>
  <c r="N466" i="68" s="1"/>
  <c r="M409" i="72"/>
  <c r="O409" i="72" s="1"/>
  <c r="N409" i="72" s="1"/>
  <c r="M285" i="68"/>
  <c r="O285" i="68" s="1"/>
  <c r="N285" i="68" s="1"/>
  <c r="M137" i="68"/>
  <c r="O137" i="68" s="1"/>
  <c r="N137" i="68" s="1"/>
  <c r="M54" i="72"/>
  <c r="O54" i="72" s="1"/>
  <c r="N54" i="72" s="1"/>
  <c r="M365" i="72"/>
  <c r="O365" i="72" s="1"/>
  <c r="N365" i="72" s="1"/>
  <c r="M29" i="72"/>
  <c r="O29" i="72" s="1"/>
  <c r="N29" i="72" s="1"/>
  <c r="M449" i="72"/>
  <c r="O449" i="72" s="1"/>
  <c r="N449" i="72" s="1"/>
  <c r="M356" i="68"/>
  <c r="O356" i="68" s="1"/>
  <c r="N356" i="68" s="1"/>
  <c r="M200" i="72"/>
  <c r="O200" i="72" s="1"/>
  <c r="N200" i="72" s="1"/>
  <c r="M472" i="72"/>
  <c r="O472" i="72" s="1"/>
  <c r="N472" i="72" s="1"/>
  <c r="M45" i="68"/>
  <c r="O45" i="68" s="1"/>
  <c r="N45" i="68" s="1"/>
  <c r="M319" i="68"/>
  <c r="O319" i="68" s="1"/>
  <c r="N319" i="68" s="1"/>
  <c r="M273" i="72"/>
  <c r="O273" i="72" s="1"/>
  <c r="N273" i="72" s="1"/>
  <c r="M189" i="72"/>
  <c r="O189" i="72" s="1"/>
  <c r="N189" i="72" s="1"/>
  <c r="M474" i="72"/>
  <c r="O474" i="72" s="1"/>
  <c r="N474" i="72" s="1"/>
  <c r="M246" i="68"/>
  <c r="O246" i="68" s="1"/>
  <c r="N246" i="68" s="1"/>
  <c r="M384" i="68"/>
  <c r="O384" i="68" s="1"/>
  <c r="N384" i="68" s="1"/>
  <c r="M492" i="72"/>
  <c r="O492" i="72" s="1"/>
  <c r="N492" i="72" s="1"/>
  <c r="M460" i="72"/>
  <c r="O460" i="72" s="1"/>
  <c r="N460" i="72" s="1"/>
  <c r="M288" i="72"/>
  <c r="O288" i="72" s="1"/>
  <c r="N288" i="72" s="1"/>
  <c r="M110" i="68"/>
  <c r="O110" i="68" s="1"/>
  <c r="N110" i="68" s="1"/>
  <c r="M97" i="72"/>
  <c r="O97" i="72" s="1"/>
  <c r="N97" i="72" s="1"/>
  <c r="M277" i="68"/>
  <c r="O277" i="68" s="1"/>
  <c r="N277" i="68" s="1"/>
  <c r="M291" i="68"/>
  <c r="O291" i="68" s="1"/>
  <c r="N291" i="68" s="1"/>
  <c r="M266" i="68"/>
  <c r="O266" i="68" s="1"/>
  <c r="N266" i="68" s="1"/>
  <c r="M182" i="72"/>
  <c r="O182" i="72" s="1"/>
  <c r="N182" i="72" s="1"/>
  <c r="M16" i="72"/>
  <c r="O16" i="72" s="1"/>
  <c r="N16" i="72" s="1"/>
  <c r="M180" i="72"/>
  <c r="O180" i="72" s="1"/>
  <c r="N180" i="72" s="1"/>
  <c r="M298" i="72"/>
  <c r="O298" i="72" s="1"/>
  <c r="N298" i="72" s="1"/>
  <c r="M142" i="68"/>
  <c r="O142" i="68" s="1"/>
  <c r="N142" i="68" s="1"/>
  <c r="M72" i="68"/>
  <c r="O72" i="68" s="1"/>
  <c r="N72" i="68" s="1"/>
  <c r="M175" i="68"/>
  <c r="O175" i="68" s="1"/>
  <c r="N175" i="68" s="1"/>
  <c r="M67" i="68"/>
  <c r="O67" i="68" s="1"/>
  <c r="N67" i="68" s="1"/>
  <c r="M371" i="68"/>
  <c r="O371" i="68" s="1"/>
  <c r="N371" i="68" s="1"/>
  <c r="M172" i="68"/>
  <c r="O172" i="68" s="1"/>
  <c r="N172" i="68" s="1"/>
  <c r="M178" i="68"/>
  <c r="O178" i="68" s="1"/>
  <c r="N178" i="68" s="1"/>
  <c r="M164" i="72"/>
  <c r="O164" i="72" s="1"/>
  <c r="N164" i="72" s="1"/>
  <c r="M413" i="72"/>
  <c r="O413" i="72" s="1"/>
  <c r="N413" i="72" s="1"/>
  <c r="M213" i="72"/>
  <c r="O213" i="72" s="1"/>
  <c r="N213" i="72" s="1"/>
  <c r="M113" i="72"/>
  <c r="O113" i="72" s="1"/>
  <c r="N113" i="72" s="1"/>
  <c r="M172" i="72"/>
  <c r="O172" i="72" s="1"/>
  <c r="N172" i="72" s="1"/>
  <c r="M426" i="72"/>
  <c r="O426" i="72" s="1"/>
  <c r="N426" i="72" s="1"/>
  <c r="M231" i="68"/>
  <c r="O231" i="68" s="1"/>
  <c r="N231" i="68" s="1"/>
  <c r="M398" i="72"/>
  <c r="O398" i="72" s="1"/>
  <c r="N398" i="72" s="1"/>
  <c r="M483" i="68"/>
  <c r="O483" i="68" s="1"/>
  <c r="N483" i="68" s="1"/>
  <c r="M80" i="68"/>
  <c r="O80" i="68" s="1"/>
  <c r="N80" i="68" s="1"/>
  <c r="M198" i="68"/>
  <c r="O198" i="68" s="1"/>
  <c r="N198" i="68" s="1"/>
  <c r="M22" i="72"/>
  <c r="O22" i="72" s="1"/>
  <c r="N22" i="72" s="1"/>
  <c r="M215" i="72"/>
  <c r="O215" i="72" s="1"/>
  <c r="N215" i="72" s="1"/>
  <c r="M86" i="68"/>
  <c r="O86" i="68" s="1"/>
  <c r="N86" i="68" s="1"/>
  <c r="M54" i="68"/>
  <c r="O54" i="68" s="1"/>
  <c r="N54" i="68" s="1"/>
  <c r="M26" i="72"/>
  <c r="O26" i="72" s="1"/>
  <c r="N26" i="72" s="1"/>
  <c r="M64" i="68"/>
  <c r="O64" i="68" s="1"/>
  <c r="N64" i="68" s="1"/>
  <c r="M403" i="72"/>
  <c r="O403" i="72" s="1"/>
  <c r="N403" i="72" s="1"/>
  <c r="M174" i="68"/>
  <c r="O174" i="68" s="1"/>
  <c r="N174" i="68" s="1"/>
  <c r="I7" i="68"/>
  <c r="M8" i="68"/>
  <c r="O8" i="68" s="1"/>
  <c r="N8" i="68" s="1"/>
  <c r="N7" i="68" s="1"/>
  <c r="M97" i="68"/>
  <c r="O97" i="68" s="1"/>
  <c r="N97" i="68" s="1"/>
  <c r="M326" i="68"/>
  <c r="O326" i="68" s="1"/>
  <c r="N326" i="68" s="1"/>
  <c r="M429" i="72"/>
  <c r="O429" i="72" s="1"/>
  <c r="N429" i="72" s="1"/>
  <c r="M310" i="72"/>
  <c r="O310" i="72" s="1"/>
  <c r="N310" i="72" s="1"/>
  <c r="M235" i="68"/>
  <c r="O235" i="68" s="1"/>
  <c r="N235" i="68" s="1"/>
  <c r="M147" i="72"/>
  <c r="O147" i="72" s="1"/>
  <c r="N147" i="72" s="1"/>
  <c r="M345" i="72"/>
  <c r="O345" i="72" s="1"/>
  <c r="N345" i="72" s="1"/>
  <c r="M86" i="72"/>
  <c r="O86" i="72" s="1"/>
  <c r="N86" i="72" s="1"/>
  <c r="M469" i="72"/>
  <c r="O469" i="72" s="1"/>
  <c r="N469" i="72" s="1"/>
  <c r="M340" i="72"/>
  <c r="O340" i="72" s="1"/>
  <c r="N340" i="72" s="1"/>
  <c r="M290" i="72"/>
  <c r="O290" i="72" s="1"/>
  <c r="N290" i="72" s="1"/>
  <c r="M373" i="72"/>
  <c r="O373" i="72" s="1"/>
  <c r="N373" i="72" s="1"/>
  <c r="M304" i="72"/>
  <c r="O304" i="72" s="1"/>
  <c r="N304" i="72" s="1"/>
  <c r="M45" i="72"/>
  <c r="O45" i="72" s="1"/>
  <c r="N45" i="72" s="1"/>
  <c r="M127" i="68"/>
  <c r="O127" i="68" s="1"/>
  <c r="N127" i="68" s="1"/>
  <c r="M209" i="68"/>
  <c r="O209" i="68" s="1"/>
  <c r="N209" i="68" s="1"/>
  <c r="M335" i="68"/>
  <c r="O335" i="68" s="1"/>
  <c r="N335" i="68" s="1"/>
  <c r="M34" i="68"/>
  <c r="O34" i="68" s="1"/>
  <c r="N34" i="68" s="1"/>
  <c r="M471" i="68"/>
  <c r="O471" i="68" s="1"/>
  <c r="N471" i="68" s="1"/>
  <c r="M123" i="72"/>
  <c r="O123" i="72" s="1"/>
  <c r="N123" i="72" s="1"/>
  <c r="M489" i="72"/>
  <c r="O489" i="72" s="1"/>
  <c r="N489" i="72" s="1"/>
  <c r="M463" i="72"/>
  <c r="O463" i="72" s="1"/>
  <c r="N463" i="72" s="1"/>
  <c r="M73" i="72"/>
  <c r="O73" i="72" s="1"/>
  <c r="N73" i="72" s="1"/>
  <c r="M366" i="68"/>
  <c r="O366" i="68" s="1"/>
  <c r="N366" i="68" s="1"/>
  <c r="M197" i="68"/>
  <c r="O197" i="68" s="1"/>
  <c r="N197" i="68" s="1"/>
  <c r="M276" i="68"/>
  <c r="O276" i="68" s="1"/>
  <c r="N276" i="68" s="1"/>
  <c r="M494" i="68"/>
  <c r="O494" i="68" s="1"/>
  <c r="N494" i="68" s="1"/>
  <c r="M422" i="68"/>
  <c r="O422" i="68" s="1"/>
  <c r="N422" i="68" s="1"/>
  <c r="M238" i="72"/>
  <c r="O238" i="72" s="1"/>
  <c r="N238" i="72" s="1"/>
  <c r="M306" i="68"/>
  <c r="O306" i="68" s="1"/>
  <c r="N306" i="68" s="1"/>
  <c r="M37" i="72"/>
  <c r="O37" i="72" s="1"/>
  <c r="N37" i="72" s="1"/>
  <c r="M294" i="72"/>
  <c r="O294" i="72" s="1"/>
  <c r="N294" i="72" s="1"/>
  <c r="M333" i="72"/>
  <c r="O333" i="72" s="1"/>
  <c r="N333" i="72" s="1"/>
  <c r="M496" i="68"/>
  <c r="O496" i="68" s="1"/>
  <c r="N496" i="68" s="1"/>
  <c r="M491" i="72"/>
  <c r="O491" i="72" s="1"/>
  <c r="N491" i="72" s="1"/>
  <c r="M230" i="72"/>
  <c r="O230" i="72" s="1"/>
  <c r="N230" i="72" s="1"/>
  <c r="M455" i="72"/>
  <c r="O455" i="72" s="1"/>
  <c r="N455" i="72" s="1"/>
  <c r="M91" i="72"/>
  <c r="O91" i="72" s="1"/>
  <c r="N91" i="72" s="1"/>
  <c r="M188" i="72"/>
  <c r="O188" i="72" s="1"/>
  <c r="N188" i="72" s="1"/>
  <c r="M82" i="68"/>
  <c r="O82" i="68" s="1"/>
  <c r="N82" i="68" s="1"/>
  <c r="M243" i="68"/>
  <c r="O243" i="68" s="1"/>
  <c r="N243" i="68" s="1"/>
  <c r="M302" i="68"/>
  <c r="O302" i="68" s="1"/>
  <c r="N302" i="68" s="1"/>
  <c r="M420" i="68"/>
  <c r="O420" i="68" s="1"/>
  <c r="N420" i="68" s="1"/>
  <c r="M323" i="72"/>
  <c r="O323" i="72" s="1"/>
  <c r="N323" i="72" s="1"/>
  <c r="M9" i="68"/>
  <c r="O9" i="68" s="1"/>
  <c r="N9" i="68" s="1"/>
  <c r="M140" i="68"/>
  <c r="O140" i="68" s="1"/>
  <c r="N140" i="68" s="1"/>
  <c r="M96" i="68"/>
  <c r="O96" i="68" s="1"/>
  <c r="N96" i="68" s="1"/>
  <c r="M47" i="68"/>
  <c r="O47" i="68" s="1"/>
  <c r="N47" i="68" s="1"/>
  <c r="M211" i="72"/>
  <c r="O211" i="72" s="1"/>
  <c r="N211" i="72" s="1"/>
  <c r="M281" i="72"/>
  <c r="O281" i="72" s="1"/>
  <c r="N281" i="72" s="1"/>
  <c r="M60" i="72"/>
  <c r="O60" i="72" s="1"/>
  <c r="N60" i="72" s="1"/>
  <c r="M435" i="68"/>
  <c r="O435" i="68" s="1"/>
  <c r="N435" i="68" s="1"/>
  <c r="M207" i="72"/>
  <c r="O207" i="72" s="1"/>
  <c r="N207" i="72" s="1"/>
  <c r="M337" i="68"/>
  <c r="O337" i="68" s="1"/>
  <c r="N337" i="68" s="1"/>
  <c r="M278" i="68"/>
  <c r="O278" i="68" s="1"/>
  <c r="N278" i="68" s="1"/>
  <c r="M252" i="68"/>
  <c r="O252" i="68" s="1"/>
  <c r="N252" i="68" s="1"/>
  <c r="M482" i="68"/>
  <c r="O482" i="68" s="1"/>
  <c r="N482" i="68" s="1"/>
  <c r="M119" i="72"/>
  <c r="O119" i="72" s="1"/>
  <c r="N119" i="72" s="1"/>
  <c r="M301" i="72"/>
  <c r="O301" i="72" s="1"/>
  <c r="N301" i="72" s="1"/>
  <c r="M46" i="68"/>
  <c r="O46" i="68" s="1"/>
  <c r="N46" i="68" s="1"/>
  <c r="M448" i="68"/>
  <c r="O448" i="68" s="1"/>
  <c r="N448" i="68" s="1"/>
  <c r="M112" i="72"/>
  <c r="O112" i="72" s="1"/>
  <c r="N112" i="72" s="1"/>
  <c r="M79" i="68"/>
  <c r="O79" i="68" s="1"/>
  <c r="N79" i="68" s="1"/>
  <c r="M427" i="68"/>
  <c r="O427" i="68" s="1"/>
  <c r="N427" i="68" s="1"/>
  <c r="M399" i="68"/>
  <c r="O399" i="68" s="1"/>
  <c r="N399" i="68" s="1"/>
  <c r="M482" i="72"/>
  <c r="O482" i="72" s="1"/>
  <c r="N482" i="72" s="1"/>
  <c r="M200" i="68"/>
  <c r="O200" i="68" s="1"/>
  <c r="N200" i="68" s="1"/>
  <c r="M43" i="72"/>
  <c r="O43" i="72" s="1"/>
  <c r="N43" i="72" s="1"/>
  <c r="M320" i="68"/>
  <c r="O320" i="68" s="1"/>
  <c r="N320" i="68" s="1"/>
  <c r="M358" i="72"/>
  <c r="O358" i="72" s="1"/>
  <c r="N358" i="72" s="1"/>
  <c r="M284" i="68"/>
  <c r="O284" i="68" s="1"/>
  <c r="N284" i="68" s="1"/>
  <c r="M407" i="68"/>
  <c r="O407" i="68" s="1"/>
  <c r="N407" i="68" s="1"/>
  <c r="M223" i="68"/>
  <c r="O223" i="68" s="1"/>
  <c r="N223" i="68" s="1"/>
  <c r="M338" i="72"/>
  <c r="O338" i="72" s="1"/>
  <c r="N338" i="72" s="1"/>
  <c r="M452" i="72"/>
  <c r="O452" i="72" s="1"/>
  <c r="N452" i="72" s="1"/>
  <c r="M70" i="72"/>
  <c r="O70" i="72" s="1"/>
  <c r="N70" i="72" s="1"/>
  <c r="M438" i="72"/>
  <c r="O438" i="72" s="1"/>
  <c r="N438" i="72" s="1"/>
  <c r="M194" i="68"/>
  <c r="O194" i="68" s="1"/>
  <c r="N194" i="68" s="1"/>
  <c r="M287" i="68"/>
  <c r="O287" i="68" s="1"/>
  <c r="N287" i="68" s="1"/>
  <c r="M102" i="72"/>
  <c r="O102" i="72" s="1"/>
  <c r="N102" i="72" s="1"/>
  <c r="M325" i="68"/>
  <c r="O325" i="68" s="1"/>
  <c r="N325" i="68" s="1"/>
  <c r="M18" i="72"/>
  <c r="O18" i="72" s="1"/>
  <c r="N18" i="72" s="1"/>
  <c r="M340" i="68"/>
  <c r="O340" i="68" s="1"/>
  <c r="N340" i="68" s="1"/>
  <c r="M120" i="68"/>
  <c r="O120" i="68" s="1"/>
  <c r="N120" i="68" s="1"/>
  <c r="M402" i="72"/>
  <c r="O402" i="72" s="1"/>
  <c r="N402" i="72" s="1"/>
  <c r="M474" i="68"/>
  <c r="O474" i="68" s="1"/>
  <c r="N474" i="68" s="1"/>
  <c r="M76" i="72"/>
  <c r="O76" i="72" s="1"/>
  <c r="N76" i="72" s="1"/>
  <c r="M129" i="72"/>
  <c r="O129" i="72" s="1"/>
  <c r="N129" i="72" s="1"/>
  <c r="M379" i="68"/>
  <c r="O379" i="68" s="1"/>
  <c r="N379" i="68" s="1"/>
  <c r="M334" i="68"/>
  <c r="O334" i="68" s="1"/>
  <c r="N334" i="68" s="1"/>
  <c r="M146" i="72"/>
  <c r="O146" i="72" s="1"/>
  <c r="N146" i="72" s="1"/>
  <c r="M456" i="68"/>
  <c r="O456" i="68" s="1"/>
  <c r="N456" i="68" s="1"/>
  <c r="M405" i="68"/>
  <c r="O405" i="68" s="1"/>
  <c r="N405" i="68" s="1"/>
  <c r="M21" i="68"/>
  <c r="O21" i="68" s="1"/>
  <c r="N21" i="68" s="1"/>
  <c r="M106" i="68"/>
  <c r="O106" i="68" s="1"/>
  <c r="N106" i="68" s="1"/>
  <c r="M94" i="68"/>
  <c r="O94" i="68" s="1"/>
  <c r="N94" i="68" s="1"/>
  <c r="M280" i="68"/>
  <c r="O280" i="68" s="1"/>
  <c r="N280" i="68" s="1"/>
  <c r="M403" i="68"/>
  <c r="O403" i="68" s="1"/>
  <c r="N403" i="68" s="1"/>
  <c r="M478" i="68"/>
  <c r="O478" i="68" s="1"/>
  <c r="N478" i="68" s="1"/>
  <c r="M450" i="68"/>
  <c r="O450" i="68" s="1"/>
  <c r="N450" i="68" s="1"/>
  <c r="M190" i="68"/>
  <c r="O190" i="68" s="1"/>
  <c r="N190" i="68" s="1"/>
  <c r="M462" i="68"/>
  <c r="O462" i="68" s="1"/>
  <c r="N462" i="68" s="1"/>
  <c r="M94" i="72"/>
  <c r="O94" i="72" s="1"/>
  <c r="N94" i="72" s="1"/>
  <c r="M146" i="68"/>
  <c r="O146" i="68" s="1"/>
  <c r="N146" i="68" s="1"/>
  <c r="M92" i="68"/>
  <c r="O92" i="68" s="1"/>
  <c r="N92" i="68" s="1"/>
  <c r="M124" i="72"/>
  <c r="O124" i="72" s="1"/>
  <c r="N124" i="72" s="1"/>
  <c r="M409" i="68"/>
  <c r="O409" i="68" s="1"/>
  <c r="N409" i="68" s="1"/>
  <c r="M392" i="72"/>
  <c r="O392" i="72" s="1"/>
  <c r="N392" i="72" s="1"/>
  <c r="M461" i="72"/>
  <c r="O461" i="72" s="1"/>
  <c r="N461" i="72" s="1"/>
  <c r="M376" i="68"/>
  <c r="O376" i="68" s="1"/>
  <c r="N376" i="68" s="1"/>
  <c r="M290" i="68"/>
  <c r="O290" i="68" s="1"/>
  <c r="N290" i="68" s="1"/>
  <c r="M286" i="68"/>
  <c r="O286" i="68" s="1"/>
  <c r="N286" i="68" s="1"/>
  <c r="M268" i="68"/>
  <c r="O268" i="68" s="1"/>
  <c r="N268" i="68" s="1"/>
  <c r="M213" i="68"/>
  <c r="O213" i="68" s="1"/>
  <c r="N213" i="68" s="1"/>
  <c r="M216" i="68"/>
  <c r="O216" i="68" s="1"/>
  <c r="N216" i="68" s="1"/>
  <c r="M38" i="68"/>
  <c r="O38" i="68" s="1"/>
  <c r="N38" i="68" s="1"/>
  <c r="M449" i="68"/>
  <c r="O449" i="68" s="1"/>
  <c r="N449" i="68" s="1"/>
  <c r="M27" i="72"/>
  <c r="O27" i="72" s="1"/>
  <c r="N27" i="72" s="1"/>
  <c r="M281" i="68"/>
  <c r="O281" i="68" s="1"/>
  <c r="N281" i="68" s="1"/>
  <c r="M436" i="72"/>
  <c r="O436" i="72" s="1"/>
  <c r="N436" i="72" s="1"/>
  <c r="M157" i="68"/>
  <c r="O157" i="68" s="1"/>
  <c r="N157" i="68" s="1"/>
  <c r="M126" i="68"/>
  <c r="O126" i="68" s="1"/>
  <c r="N126" i="68" s="1"/>
  <c r="M30" i="68"/>
  <c r="O30" i="68" s="1"/>
  <c r="N30" i="68" s="1"/>
  <c r="M257" i="68"/>
  <c r="O257" i="68" s="1"/>
  <c r="N257" i="68" s="1"/>
  <c r="M122" i="72"/>
  <c r="O122" i="72" s="1"/>
  <c r="N122" i="72" s="1"/>
  <c r="M217" i="72"/>
  <c r="O217" i="72" s="1"/>
  <c r="N217" i="72" s="1"/>
  <c r="M193" i="72"/>
  <c r="O193" i="72" s="1"/>
  <c r="N193" i="72" s="1"/>
  <c r="M316" i="68"/>
  <c r="O316" i="68" s="1"/>
  <c r="N316" i="68" s="1"/>
  <c r="M239" i="68"/>
  <c r="O239" i="68" s="1"/>
  <c r="N239" i="68" s="1"/>
  <c r="M238" i="68"/>
  <c r="O238" i="68" s="1"/>
  <c r="N238" i="68" s="1"/>
  <c r="M386" i="72"/>
  <c r="O386" i="72" s="1"/>
  <c r="N386" i="72" s="1"/>
  <c r="M153" i="68"/>
  <c r="O153" i="68" s="1"/>
  <c r="N153" i="68" s="1"/>
  <c r="M60" i="68"/>
  <c r="O60" i="68" s="1"/>
  <c r="N60" i="68" s="1"/>
  <c r="M399" i="72"/>
  <c r="O399" i="72" s="1"/>
  <c r="N399" i="72" s="1"/>
  <c r="M53" i="68"/>
  <c r="O53" i="68" s="1"/>
  <c r="N53" i="68" s="1"/>
  <c r="M193" i="68"/>
  <c r="O193" i="68" s="1"/>
  <c r="N193" i="68" s="1"/>
  <c r="M110" i="72"/>
  <c r="O110" i="72" s="1"/>
  <c r="N110" i="72" s="1"/>
  <c r="M495" i="68"/>
  <c r="O495" i="68" s="1"/>
  <c r="N495" i="68" s="1"/>
  <c r="M393" i="72"/>
  <c r="O393" i="72" s="1"/>
  <c r="N393" i="72" s="1"/>
  <c r="F7" i="72"/>
  <c r="M134" i="72"/>
  <c r="O134" i="72" s="1"/>
  <c r="N134" i="72" s="1"/>
  <c r="M494" i="72"/>
  <c r="O494" i="72" s="1"/>
  <c r="N494" i="72" s="1"/>
  <c r="M173" i="68"/>
  <c r="O173" i="68" s="1"/>
  <c r="N173" i="68" s="1"/>
  <c r="M73" i="68"/>
  <c r="O73" i="68" s="1"/>
  <c r="N73" i="68" s="1"/>
  <c r="M480" i="72"/>
  <c r="O480" i="72" s="1"/>
  <c r="N480" i="72" s="1"/>
  <c r="M256" i="72"/>
  <c r="O256" i="72" s="1"/>
  <c r="N256" i="72" s="1"/>
  <c r="M385" i="72"/>
  <c r="O385" i="72" s="1"/>
  <c r="N385" i="72" s="1"/>
  <c r="M151" i="72"/>
  <c r="O151" i="72" s="1"/>
  <c r="N151" i="72" s="1"/>
  <c r="M404" i="68"/>
  <c r="O404" i="68" s="1"/>
  <c r="N404" i="68" s="1"/>
  <c r="M234" i="68"/>
  <c r="O234" i="68" s="1"/>
  <c r="N234" i="68" s="1"/>
  <c r="M414" i="72"/>
  <c r="O414" i="72" s="1"/>
  <c r="N414" i="72" s="1"/>
  <c r="M304" i="68"/>
  <c r="O304" i="68" s="1"/>
  <c r="N304" i="68" s="1"/>
  <c r="M363" i="68"/>
  <c r="O363" i="68" s="1"/>
  <c r="N363" i="68" s="1"/>
  <c r="M237" i="72"/>
  <c r="O237" i="72" s="1"/>
  <c r="N237" i="72" s="1"/>
  <c r="M151" i="68"/>
  <c r="O151" i="68" s="1"/>
  <c r="N151" i="68" s="1"/>
  <c r="M106" i="72"/>
  <c r="O106" i="72" s="1"/>
  <c r="N106" i="72" s="1"/>
  <c r="M418" i="72"/>
  <c r="O418" i="72" s="1"/>
  <c r="N418" i="72" s="1"/>
  <c r="M88" i="68"/>
  <c r="O88" i="68" s="1"/>
  <c r="N88" i="68" s="1"/>
  <c r="M154" i="72"/>
  <c r="O154" i="72" s="1"/>
  <c r="N154" i="72" s="1"/>
  <c r="M270" i="68"/>
  <c r="O270" i="68" s="1"/>
  <c r="N270" i="68" s="1"/>
  <c r="M233" i="68"/>
  <c r="O233" i="68" s="1"/>
  <c r="N233" i="68" s="1"/>
  <c r="M390" i="72"/>
  <c r="O390" i="72" s="1"/>
  <c r="N390" i="72" s="1"/>
  <c r="M40" i="68"/>
  <c r="O40" i="68" s="1"/>
  <c r="N40" i="68" s="1"/>
  <c r="M189" i="68"/>
  <c r="O189" i="68" s="1"/>
  <c r="N189" i="68" s="1"/>
  <c r="M122" i="68"/>
  <c r="O122" i="68" s="1"/>
  <c r="N122" i="68" s="1"/>
  <c r="M206" i="72"/>
  <c r="O206" i="72" s="1"/>
  <c r="N206" i="72" s="1"/>
  <c r="M58" i="68"/>
  <c r="O58" i="68" s="1"/>
  <c r="N58" i="68" s="1"/>
  <c r="M291" i="72"/>
  <c r="O291" i="72" s="1"/>
  <c r="N291" i="72" s="1"/>
  <c r="M72" i="72"/>
  <c r="O72" i="72" s="1"/>
  <c r="N72" i="72" s="1"/>
  <c r="M109" i="72"/>
  <c r="O109" i="72" s="1"/>
  <c r="N109" i="72" s="1"/>
  <c r="M328" i="68"/>
  <c r="O328" i="68" s="1"/>
  <c r="N328" i="68" s="1"/>
  <c r="M118" i="68"/>
  <c r="O118" i="68" s="1"/>
  <c r="N118" i="68" s="1"/>
  <c r="M415" i="68"/>
  <c r="O415" i="68" s="1"/>
  <c r="N415" i="68" s="1"/>
  <c r="M196" i="72"/>
  <c r="O196" i="72" s="1"/>
  <c r="N196" i="72" s="1"/>
  <c r="M232" i="68"/>
  <c r="O232" i="68" s="1"/>
  <c r="N232" i="68" s="1"/>
  <c r="M280" i="72"/>
  <c r="O280" i="72" s="1"/>
  <c r="N280" i="72" s="1"/>
  <c r="M234" i="72"/>
  <c r="O234" i="72" s="1"/>
  <c r="N234" i="72" s="1"/>
  <c r="M331" i="68"/>
  <c r="O331" i="68" s="1"/>
  <c r="N331" i="68" s="1"/>
  <c r="M394" i="72"/>
  <c r="O394" i="72" s="1"/>
  <c r="N394" i="72" s="1"/>
  <c r="M361" i="68"/>
  <c r="O361" i="68" s="1"/>
  <c r="N361" i="68" s="1"/>
  <c r="M297" i="68"/>
  <c r="O297" i="68" s="1"/>
  <c r="N297" i="68" s="1"/>
  <c r="M314" i="72"/>
  <c r="O314" i="72" s="1"/>
  <c r="N314" i="72" s="1"/>
  <c r="M468" i="72"/>
  <c r="O468" i="72" s="1"/>
  <c r="N468" i="72" s="1"/>
  <c r="M141" i="72"/>
  <c r="O141" i="72" s="1"/>
  <c r="N141" i="72" s="1"/>
  <c r="M31" i="72"/>
  <c r="O31" i="72" s="1"/>
  <c r="N31" i="72" s="1"/>
  <c r="M457" i="72"/>
  <c r="O457" i="72" s="1"/>
  <c r="N457" i="72" s="1"/>
  <c r="M289" i="72"/>
  <c r="O289" i="72" s="1"/>
  <c r="N289" i="72" s="1"/>
  <c r="M361" i="72"/>
  <c r="O361" i="72" s="1"/>
  <c r="N361" i="72" s="1"/>
  <c r="M346" i="72"/>
  <c r="O346" i="72" s="1"/>
  <c r="N346" i="72" s="1"/>
  <c r="M192" i="72"/>
  <c r="O192" i="72" s="1"/>
  <c r="N192" i="72" s="1"/>
  <c r="M460" i="68"/>
  <c r="O460" i="68" s="1"/>
  <c r="N460" i="68" s="1"/>
  <c r="M360" i="72"/>
  <c r="O360" i="72" s="1"/>
  <c r="N360" i="72" s="1"/>
  <c r="M383" i="68"/>
  <c r="O383" i="68" s="1"/>
  <c r="N383" i="68" s="1"/>
  <c r="M442" i="68"/>
  <c r="O442" i="68" s="1"/>
  <c r="N442" i="68" s="1"/>
  <c r="M35" i="68"/>
  <c r="O35" i="68" s="1"/>
  <c r="N35" i="68" s="1"/>
  <c r="M145" i="72"/>
  <c r="O145" i="72" s="1"/>
  <c r="N145" i="72" s="1"/>
  <c r="M359" i="72"/>
  <c r="O359" i="72" s="1"/>
  <c r="N359" i="72" s="1"/>
  <c r="M333" i="68"/>
  <c r="O333" i="68" s="1"/>
  <c r="N333" i="68" s="1"/>
  <c r="M325" i="72"/>
  <c r="O325" i="72" s="1"/>
  <c r="N325" i="72" s="1"/>
  <c r="M150" i="72"/>
  <c r="O150" i="72" s="1"/>
  <c r="N150" i="72" s="1"/>
  <c r="M285" i="72"/>
  <c r="O285" i="72" s="1"/>
  <c r="N285" i="72" s="1"/>
  <c r="M495" i="72"/>
  <c r="O495" i="72" s="1"/>
  <c r="N495" i="72" s="1"/>
  <c r="M145" i="68"/>
  <c r="O145" i="68" s="1"/>
  <c r="N145" i="68" s="1"/>
  <c r="M43" i="68"/>
  <c r="O43" i="68" s="1"/>
  <c r="N43" i="68" s="1"/>
  <c r="M370" i="72"/>
  <c r="O370" i="72" s="1"/>
  <c r="N370" i="72" s="1"/>
  <c r="M386" i="68"/>
  <c r="O386" i="68" s="1"/>
  <c r="N386" i="68" s="1"/>
  <c r="M251" i="72"/>
  <c r="O251" i="72" s="1"/>
  <c r="N251" i="72" s="1"/>
  <c r="M218" i="68"/>
  <c r="O218" i="68" s="1"/>
  <c r="N218" i="68" s="1"/>
  <c r="M451" i="68"/>
  <c r="O451" i="68" s="1"/>
  <c r="N451" i="68" s="1"/>
  <c r="M181" i="72"/>
  <c r="O181" i="72" s="1"/>
  <c r="N181" i="72" s="1"/>
  <c r="M492" i="68"/>
  <c r="O492" i="68" s="1"/>
  <c r="N492" i="68" s="1"/>
  <c r="M435" i="72"/>
  <c r="O435" i="72" s="1"/>
  <c r="N435" i="72" s="1"/>
  <c r="M121" i="72"/>
  <c r="O121" i="72" s="1"/>
  <c r="N121" i="72" s="1"/>
  <c r="M271" i="72"/>
  <c r="O271" i="72" s="1"/>
  <c r="N271" i="72" s="1"/>
  <c r="M51" i="68"/>
  <c r="O51" i="68" s="1"/>
  <c r="N51" i="68" s="1"/>
  <c r="M327" i="68"/>
  <c r="O327" i="68" s="1"/>
  <c r="N327" i="68" s="1"/>
  <c r="M432" i="68"/>
  <c r="O432" i="68" s="1"/>
  <c r="N432" i="68" s="1"/>
  <c r="M329" i="68"/>
  <c r="O329" i="68" s="1"/>
  <c r="N329" i="68" s="1"/>
  <c r="M274" i="72"/>
  <c r="O274" i="72" s="1"/>
  <c r="N274" i="72" s="1"/>
  <c r="M464" i="68"/>
  <c r="O464" i="68" s="1"/>
  <c r="N464" i="68" s="1"/>
  <c r="M187" i="68"/>
  <c r="O187" i="68" s="1"/>
  <c r="N187" i="68" s="1"/>
  <c r="M276" i="72"/>
  <c r="O276" i="72" s="1"/>
  <c r="N276" i="72" s="1"/>
  <c r="M222" i="72"/>
  <c r="O222" i="72" s="1"/>
  <c r="N222" i="72" s="1"/>
  <c r="M262" i="68"/>
  <c r="O262" i="68" s="1"/>
  <c r="N262" i="68" s="1"/>
  <c r="M480" i="68"/>
  <c r="O480" i="68" s="1"/>
  <c r="N480" i="68" s="1"/>
  <c r="M477" i="68"/>
  <c r="O477" i="68" s="1"/>
  <c r="N477" i="68" s="1"/>
  <c r="M158" i="68"/>
  <c r="O158" i="68" s="1"/>
  <c r="N158" i="68" s="1"/>
  <c r="M153" i="72"/>
  <c r="O153" i="72" s="1"/>
  <c r="N153" i="72" s="1"/>
  <c r="M351" i="68"/>
  <c r="O351" i="68" s="1"/>
  <c r="N351" i="68" s="1"/>
  <c r="M46" i="72"/>
  <c r="O46" i="72" s="1"/>
  <c r="N46" i="72" s="1"/>
  <c r="M341" i="72"/>
  <c r="O341" i="72" s="1"/>
  <c r="N341" i="72" s="1"/>
  <c r="M436" i="68"/>
  <c r="O436" i="68" s="1"/>
  <c r="N436" i="68" s="1"/>
  <c r="M138" i="72"/>
  <c r="O138" i="72" s="1"/>
  <c r="N138" i="72" s="1"/>
  <c r="M392" i="68"/>
  <c r="O392" i="68" s="1"/>
  <c r="N392" i="68" s="1"/>
  <c r="M388" i="68"/>
  <c r="O388" i="68" s="1"/>
  <c r="N388" i="68" s="1"/>
  <c r="M142" i="72"/>
  <c r="O142" i="72" s="1"/>
  <c r="N142" i="72" s="1"/>
  <c r="M225" i="68"/>
  <c r="O225" i="68" s="1"/>
  <c r="N225" i="68" s="1"/>
  <c r="M493" i="72"/>
  <c r="O493" i="72" s="1"/>
  <c r="N493" i="72" s="1"/>
  <c r="M354" i="68"/>
  <c r="O354" i="68" s="1"/>
  <c r="N354" i="68" s="1"/>
  <c r="M445" i="72"/>
  <c r="O445" i="72" s="1"/>
  <c r="N445" i="72" s="1"/>
  <c r="M257" i="72"/>
  <c r="O257" i="72" s="1"/>
  <c r="N257" i="72" s="1"/>
  <c r="M63" i="68"/>
  <c r="O63" i="68" s="1"/>
  <c r="N63" i="68" s="1"/>
  <c r="M117" i="68"/>
  <c r="O117" i="68" s="1"/>
  <c r="N117" i="68" s="1"/>
  <c r="M425" i="72"/>
  <c r="O425" i="72" s="1"/>
  <c r="N425" i="72" s="1"/>
  <c r="M183" i="72"/>
  <c r="O183" i="72" s="1"/>
  <c r="N183" i="72" s="1"/>
  <c r="M22" i="68"/>
  <c r="O22" i="68" s="1"/>
  <c r="N22" i="68" s="1"/>
  <c r="M444" i="72"/>
  <c r="O444" i="72" s="1"/>
  <c r="N444" i="72" s="1"/>
  <c r="M179" i="72"/>
  <c r="O179" i="72" s="1"/>
  <c r="N179" i="72" s="1"/>
  <c r="M444" i="68"/>
  <c r="O444" i="68" s="1"/>
  <c r="N444" i="68" s="1"/>
  <c r="M220" i="68"/>
  <c r="O220" i="68" s="1"/>
  <c r="N220" i="68" s="1"/>
  <c r="M208" i="68"/>
  <c r="O208" i="68" s="1"/>
  <c r="N208" i="68" s="1"/>
  <c r="M179" i="68"/>
  <c r="O179" i="68" s="1"/>
  <c r="N179" i="68" s="1"/>
  <c r="M289" i="68"/>
  <c r="O289" i="68" s="1"/>
  <c r="N289" i="68" s="1"/>
  <c r="M381" i="72"/>
  <c r="O381" i="72" s="1"/>
  <c r="N381" i="72" s="1"/>
  <c r="M40" i="72"/>
  <c r="O40" i="72" s="1"/>
  <c r="N40" i="72" s="1"/>
  <c r="M447" i="72"/>
  <c r="O447" i="72" s="1"/>
  <c r="N447" i="72" s="1"/>
  <c r="M344" i="72"/>
  <c r="O344" i="72" s="1"/>
  <c r="N344" i="72" s="1"/>
  <c r="M167" i="68"/>
  <c r="O167" i="68" s="1"/>
  <c r="N167" i="68" s="1"/>
  <c r="M327" i="72"/>
  <c r="O327" i="72" s="1"/>
  <c r="N327" i="72" s="1"/>
  <c r="M262" i="72"/>
  <c r="O262" i="72" s="1"/>
  <c r="N262" i="72" s="1"/>
  <c r="M141" i="68"/>
  <c r="O141" i="68" s="1"/>
  <c r="N141" i="68" s="1"/>
  <c r="M199" i="72"/>
  <c r="O199" i="72" s="1"/>
  <c r="N199" i="72" s="1"/>
  <c r="M341" i="68"/>
  <c r="O341" i="68" s="1"/>
  <c r="N341" i="68" s="1"/>
  <c r="M319" i="72"/>
  <c r="O319" i="72" s="1"/>
  <c r="N319" i="72" s="1"/>
  <c r="M384" i="72"/>
  <c r="O384" i="72" s="1"/>
  <c r="N384" i="72" s="1"/>
  <c r="M486" i="68"/>
  <c r="O486" i="68" s="1"/>
  <c r="N486" i="68" s="1"/>
  <c r="M27" i="68"/>
  <c r="O27" i="68" s="1"/>
  <c r="N27" i="68" s="1"/>
  <c r="M416" i="72"/>
  <c r="O416" i="72" s="1"/>
  <c r="N416" i="72" s="1"/>
  <c r="M267" i="68"/>
  <c r="O267" i="68" s="1"/>
  <c r="N267" i="68" s="1"/>
  <c r="M296" i="72"/>
  <c r="O296" i="72" s="1"/>
  <c r="N296" i="72" s="1"/>
  <c r="M49" i="68"/>
  <c r="O49" i="68" s="1"/>
  <c r="N49" i="68" s="1"/>
  <c r="M459" i="68"/>
  <c r="O459" i="68" s="1"/>
  <c r="N459" i="68" s="1"/>
  <c r="M400" i="68"/>
  <c r="O400" i="68" s="1"/>
  <c r="N400" i="68" s="1"/>
  <c r="M65" i="72"/>
  <c r="O65" i="72" s="1"/>
  <c r="N65" i="72" s="1"/>
  <c r="M223" i="72"/>
  <c r="O223" i="72" s="1"/>
  <c r="N223" i="72" s="1"/>
  <c r="M121" i="68"/>
  <c r="O121" i="68" s="1"/>
  <c r="N121" i="68" s="1"/>
  <c r="M57" i="68"/>
  <c r="O57" i="68" s="1"/>
  <c r="N57" i="68" s="1"/>
  <c r="M26" i="68"/>
  <c r="O26" i="68" s="1"/>
  <c r="N26" i="68" s="1"/>
  <c r="M324" i="72"/>
  <c r="O324" i="72" s="1"/>
  <c r="N324" i="72" s="1"/>
  <c r="M111" i="72"/>
  <c r="O111" i="72" s="1"/>
  <c r="N111" i="72" s="1"/>
  <c r="M176" i="72"/>
  <c r="O176" i="72" s="1"/>
  <c r="N176" i="72" s="1"/>
  <c r="M411" i="68"/>
  <c r="O411" i="68" s="1"/>
  <c r="N411" i="68" s="1"/>
  <c r="M101" i="68"/>
  <c r="O101" i="68" s="1"/>
  <c r="N101" i="68" s="1"/>
  <c r="M220" i="72"/>
  <c r="O220" i="72" s="1"/>
  <c r="N220" i="72" s="1"/>
  <c r="M358" i="68"/>
  <c r="O358" i="68" s="1"/>
  <c r="N358" i="68" s="1"/>
  <c r="M413" i="68"/>
  <c r="O413" i="68" s="1"/>
  <c r="N413" i="68" s="1"/>
  <c r="M312" i="72"/>
  <c r="O312" i="72" s="1"/>
  <c r="N312" i="72" s="1"/>
  <c r="M171" i="72"/>
  <c r="O171" i="72" s="1"/>
  <c r="N171" i="72" s="1"/>
  <c r="M56" i="68"/>
  <c r="O56" i="68" s="1"/>
  <c r="N56" i="68" s="1"/>
  <c r="M81" i="72"/>
  <c r="O81" i="72" s="1"/>
  <c r="N81" i="72" s="1"/>
  <c r="M120" i="72"/>
  <c r="O120" i="72" s="1"/>
  <c r="N120" i="72" s="1"/>
  <c r="M31" i="68"/>
  <c r="O31" i="68" s="1"/>
  <c r="N31" i="68" s="1"/>
  <c r="M163" i="68"/>
  <c r="O163" i="68" s="1"/>
  <c r="N163" i="68" s="1"/>
  <c r="M336" i="68"/>
  <c r="O336" i="68" s="1"/>
  <c r="N336" i="68" s="1"/>
  <c r="M389" i="68"/>
  <c r="O389" i="68" s="1"/>
  <c r="N389" i="68" s="1"/>
  <c r="M351" i="72"/>
  <c r="O351" i="72" s="1"/>
  <c r="N351" i="72" s="1"/>
  <c r="M423" i="72"/>
  <c r="O423" i="72" s="1"/>
  <c r="N423" i="72" s="1"/>
  <c r="M282" i="72"/>
  <c r="O282" i="72" s="1"/>
  <c r="N282" i="72" s="1"/>
  <c r="M395" i="72"/>
  <c r="O395" i="72" s="1"/>
  <c r="N395" i="72" s="1"/>
  <c r="M306" i="72"/>
  <c r="O306" i="72" s="1"/>
  <c r="N306" i="72" s="1"/>
  <c r="M19" i="68"/>
  <c r="O19" i="68" s="1"/>
  <c r="N19" i="68" s="1"/>
  <c r="M51" i="72"/>
  <c r="O51" i="72" s="1"/>
  <c r="N51" i="72" s="1"/>
  <c r="M420" i="72"/>
  <c r="O420" i="72" s="1"/>
  <c r="N420" i="72" s="1"/>
  <c r="M219" i="68"/>
  <c r="O219" i="68" s="1"/>
  <c r="N219" i="68" s="1"/>
  <c r="M261" i="68"/>
  <c r="O261" i="68" s="1"/>
  <c r="N261" i="68" s="1"/>
  <c r="M274" i="68"/>
  <c r="O274" i="68" s="1"/>
  <c r="N274" i="68" s="1"/>
  <c r="M314" i="68"/>
  <c r="O314" i="68" s="1"/>
  <c r="N314" i="68" s="1"/>
  <c r="M192" i="68"/>
  <c r="O192" i="68" s="1"/>
  <c r="N192" i="68" s="1"/>
  <c r="M125" i="68"/>
  <c r="O125" i="68" s="1"/>
  <c r="N125" i="68" s="1"/>
  <c r="M378" i="72"/>
  <c r="O378" i="72" s="1"/>
  <c r="N378" i="72" s="1"/>
  <c r="M83" i="72"/>
  <c r="O83" i="72" s="1"/>
  <c r="N83" i="72" s="1"/>
  <c r="M427" i="72"/>
  <c r="O427" i="72" s="1"/>
  <c r="N427" i="72" s="1"/>
  <c r="M446" i="72"/>
  <c r="O446" i="72" s="1"/>
  <c r="N446" i="72" s="1"/>
  <c r="M299" i="68"/>
  <c r="O299" i="68" s="1"/>
  <c r="N299" i="68" s="1"/>
  <c r="M139" i="68"/>
  <c r="O139" i="68" s="1"/>
  <c r="N139" i="68" s="1"/>
  <c r="M160" i="68"/>
  <c r="O160" i="68" s="1"/>
  <c r="N160" i="68" s="1"/>
  <c r="M74" i="72"/>
  <c r="O74" i="72" s="1"/>
  <c r="N74" i="72" s="1"/>
  <c r="M162" i="72"/>
  <c r="O162" i="72" s="1"/>
  <c r="N162" i="72" s="1"/>
  <c r="M372" i="72"/>
  <c r="O372" i="72" s="1"/>
  <c r="N372" i="72" s="1"/>
  <c r="M47" i="72"/>
  <c r="O47" i="72" s="1"/>
  <c r="N47" i="72" s="1"/>
  <c r="M15" i="68"/>
  <c r="O15" i="68" s="1"/>
  <c r="N15" i="68" s="1"/>
  <c r="M297" i="72"/>
  <c r="O297" i="72" s="1"/>
  <c r="N297" i="72" s="1"/>
  <c r="M247" i="68"/>
  <c r="O247" i="68" s="1"/>
  <c r="N247" i="68" s="1"/>
  <c r="M66" i="68"/>
  <c r="O66" i="68" s="1"/>
  <c r="N66" i="68" s="1"/>
  <c r="M24" i="68"/>
  <c r="O24" i="68" s="1"/>
  <c r="N24" i="68" s="1"/>
  <c r="M241" i="68"/>
  <c r="O241" i="68" s="1"/>
  <c r="N241" i="68" s="1"/>
  <c r="M59" i="68"/>
  <c r="O59" i="68" s="1"/>
  <c r="N59" i="68" s="1"/>
  <c r="M433" i="68"/>
  <c r="O433" i="68" s="1"/>
  <c r="N433" i="68" s="1"/>
  <c r="M292" i="68"/>
  <c r="O292" i="68" s="1"/>
  <c r="N292" i="68" s="1"/>
  <c r="M34" i="72"/>
  <c r="O34" i="72" s="1"/>
  <c r="N34" i="72" s="1"/>
  <c r="M283" i="72"/>
  <c r="O283" i="72" s="1"/>
  <c r="N283" i="72" s="1"/>
  <c r="M24" i="72"/>
  <c r="O24" i="72" s="1"/>
  <c r="N24" i="72" s="1"/>
  <c r="M263" i="72"/>
  <c r="O263" i="72" s="1"/>
  <c r="N263" i="72" s="1"/>
  <c r="M442" i="72"/>
  <c r="O442" i="72" s="1"/>
  <c r="N442" i="72" s="1"/>
  <c r="M372" i="68"/>
  <c r="O372" i="68" s="1"/>
  <c r="N372" i="68" s="1"/>
  <c r="M375" i="72"/>
  <c r="O375" i="72" s="1"/>
  <c r="N375" i="72" s="1"/>
  <c r="M373" i="68"/>
  <c r="O373" i="68" s="1"/>
  <c r="N373" i="68" s="1"/>
  <c r="M277" i="72"/>
  <c r="O277" i="72" s="1"/>
  <c r="N277" i="72" s="1"/>
  <c r="M93" i="68"/>
  <c r="O93" i="68" s="1"/>
  <c r="N93" i="68" s="1"/>
  <c r="M437" i="72"/>
  <c r="O437" i="72" s="1"/>
  <c r="N437" i="72" s="1"/>
  <c r="M227" i="68"/>
  <c r="O227" i="68" s="1"/>
  <c r="N227" i="68" s="1"/>
  <c r="M487" i="72"/>
  <c r="O487" i="72" s="1"/>
  <c r="N487" i="72" s="1"/>
  <c r="M246" i="72"/>
  <c r="O246" i="72" s="1"/>
  <c r="N246" i="72" s="1"/>
  <c r="M465" i="68"/>
  <c r="O465" i="68" s="1"/>
  <c r="N465" i="68" s="1"/>
  <c r="M310" i="68"/>
  <c r="O310" i="68" s="1"/>
  <c r="N310" i="68" s="1"/>
  <c r="L7" i="68"/>
  <c r="M75" i="72"/>
  <c r="O75" i="72" s="1"/>
  <c r="N75" i="72" s="1"/>
  <c r="M288" i="68"/>
  <c r="O288" i="68" s="1"/>
  <c r="N288" i="68" s="1"/>
  <c r="M496" i="72"/>
  <c r="O496" i="72" s="1"/>
  <c r="N496" i="72" s="1"/>
  <c r="M261" i="72"/>
  <c r="O261" i="72" s="1"/>
  <c r="N261" i="72" s="1"/>
  <c r="M138" i="68"/>
  <c r="O138" i="68" s="1"/>
  <c r="N138" i="68" s="1"/>
  <c r="M418" i="68"/>
  <c r="O418" i="68" s="1"/>
  <c r="N418" i="68" s="1"/>
  <c r="M491" i="68"/>
  <c r="O491" i="68" s="1"/>
  <c r="N491" i="68" s="1"/>
  <c r="M22" i="58"/>
  <c r="M23" i="58" s="1"/>
  <c r="W12" i="97"/>
  <c r="W11" i="97"/>
  <c r="W13" i="97" s="1"/>
  <c r="Z15" i="97"/>
  <c r="Z12" i="97" s="1"/>
  <c r="P18" i="58" s="1"/>
  <c r="M19" i="58"/>
  <c r="N19" i="58" s="1"/>
  <c r="V13" i="97"/>
  <c r="N18" i="58"/>
  <c r="N9" i="58"/>
  <c r="M10" i="58"/>
  <c r="N10" i="58" s="1"/>
  <c r="V13" i="94"/>
  <c r="W12" i="94"/>
  <c r="Z15" i="94"/>
  <c r="Z12" i="94" s="1"/>
  <c r="N31" i="58"/>
  <c r="R31" i="58"/>
  <c r="W10" i="96"/>
  <c r="W13" i="96"/>
  <c r="X11" i="96"/>
  <c r="P12" i="58"/>
  <c r="M17" i="58"/>
  <c r="N16" i="58"/>
  <c r="V13" i="84"/>
  <c r="W13" i="84"/>
  <c r="N24" i="58"/>
  <c r="W12" i="81"/>
  <c r="Z21" i="81"/>
  <c r="Z12" i="81" s="1"/>
  <c r="V13" i="81"/>
  <c r="M25" i="58"/>
  <c r="N25" i="58" s="1"/>
  <c r="AA12" i="95"/>
  <c r="P15" i="58" s="1"/>
  <c r="AC13" i="95"/>
  <c r="W13" i="95"/>
  <c r="V13" i="95"/>
  <c r="M7" i="68" l="1"/>
  <c r="M20" i="58"/>
  <c r="N23" i="58"/>
  <c r="R23" i="58"/>
  <c r="R20" i="58"/>
  <c r="N20" i="58"/>
  <c r="P9" i="58"/>
  <c r="M11" i="58"/>
  <c r="M13" i="58"/>
  <c r="X13" i="96"/>
  <c r="R17" i="58"/>
  <c r="N17" i="58"/>
  <c r="M26" i="58"/>
  <c r="R11" i="58" l="1"/>
  <c r="N11" i="58"/>
  <c r="N26" i="58"/>
  <c r="R26" i="58"/>
  <c r="N13" i="58"/>
  <c r="M14" i="58"/>
  <c r="N14" i="58" l="1"/>
  <c r="R14" i="58"/>
</calcChain>
</file>

<file path=xl/sharedStrings.xml><?xml version="1.0" encoding="utf-8"?>
<sst xmlns="http://schemas.openxmlformats.org/spreadsheetml/2006/main" count="5678" uniqueCount="967">
  <si>
    <t>№ п/п</t>
  </si>
  <si>
    <t>Площадь, свойственная для обитания вида, тыс.га</t>
  </si>
  <si>
    <t>Общедоступные охотничьи угодья</t>
  </si>
  <si>
    <t>Красноярская региональная общественная организация  «Приморские охотники»</t>
  </si>
  <si>
    <t>Красноярское региональное некоммерческое партнерство  «Охотник»</t>
  </si>
  <si>
    <t>Некоммерческое партнерство  «Спортивный охотник»</t>
  </si>
  <si>
    <t>Берёзовский</t>
  </si>
  <si>
    <t>Крестьянское хозяйство «Ясные поляны»</t>
  </si>
  <si>
    <t xml:space="preserve">Богучанский </t>
  </si>
  <si>
    <t>Дзержинский</t>
  </si>
  <si>
    <t>Местная общественная организация охотников Дзержинского района</t>
  </si>
  <si>
    <t>Красноярская региональная общественная организация охотников  «Охотничья тропа»</t>
  </si>
  <si>
    <t xml:space="preserve">Ермаковский </t>
  </si>
  <si>
    <t xml:space="preserve">Общедоступные охотничьи угодья </t>
  </si>
  <si>
    <t xml:space="preserve">Идринский </t>
  </si>
  <si>
    <t>Красноярская региональная общественная организация охотников  «Убрус»</t>
  </si>
  <si>
    <t>Ирбейский</t>
  </si>
  <si>
    <t>Казачинский</t>
  </si>
  <si>
    <t>Канский</t>
  </si>
  <si>
    <t>Местная общественная организация охотников Канского района</t>
  </si>
  <si>
    <t>Каратузский</t>
  </si>
  <si>
    <t>Красноярская региональная общественная организация охотников «Природа»</t>
  </si>
  <si>
    <t xml:space="preserve">Кежемский </t>
  </si>
  <si>
    <t>Козульский</t>
  </si>
  <si>
    <t>Местная общественная организация охотников и рыболовов Козульского района</t>
  </si>
  <si>
    <t xml:space="preserve">Краснотуранский </t>
  </si>
  <si>
    <t>Курагинский</t>
  </si>
  <si>
    <t>Манский</t>
  </si>
  <si>
    <t>Манская местная районная общественная организация охотников и рыболовов</t>
  </si>
  <si>
    <t>Красноярская региональная общественная организация охотников «Синер»</t>
  </si>
  <si>
    <t>Минусинский</t>
  </si>
  <si>
    <t>Нижнеингашский</t>
  </si>
  <si>
    <t>Новосёловский</t>
  </si>
  <si>
    <t>Партизанский</t>
  </si>
  <si>
    <t>Красноярская региональная общественная организация Добровольное общество охотников «Барс»</t>
  </si>
  <si>
    <t>Пировский</t>
  </si>
  <si>
    <t>Рыбинский</t>
  </si>
  <si>
    <t>Общественная организация городское общество охотников и рыболовов 
г. Зеленогорска</t>
  </si>
  <si>
    <t>Региональная общественная организация охотников  «Кан» Красноярского края</t>
  </si>
  <si>
    <t xml:space="preserve">Саянский </t>
  </si>
  <si>
    <t>Тасеевский</t>
  </si>
  <si>
    <t>Уярский</t>
  </si>
  <si>
    <t xml:space="preserve">Шарыповский </t>
  </si>
  <si>
    <t>Региональная общественная организация охотников и рыболовов Шарыповского, Ужурского, Назаровского, Новоселовского районов</t>
  </si>
  <si>
    <t>Шушенский</t>
  </si>
  <si>
    <t>Местная общественная организация охотников и рыболовов Шушенского района</t>
  </si>
  <si>
    <t xml:space="preserve">Абанский </t>
  </si>
  <si>
    <t>Местная общественная организация охотников и рыболовов Абанского района</t>
  </si>
  <si>
    <t>Красноярская региональная общественная организация охотников «Кречет»</t>
  </si>
  <si>
    <t>Бирилюсский</t>
  </si>
  <si>
    <t>Местная общественная организация охотников Бирилюсского района</t>
  </si>
  <si>
    <t>Большемуртинский</t>
  </si>
  <si>
    <t>Некоммерческое партнерство «Международный институт мониторинга лесных экосистем»</t>
  </si>
  <si>
    <t>Большеулуйский</t>
  </si>
  <si>
    <t>Местная общественная организация охотников Большеулуйского района</t>
  </si>
  <si>
    <t>Емельяновский</t>
  </si>
  <si>
    <t xml:space="preserve">Местная общественная организация 
«Емельяновское районное общество 
охотников и рыболовов»
</t>
  </si>
  <si>
    <t>Потребительское общество «Кемчуг»</t>
  </si>
  <si>
    <t xml:space="preserve">Енисейский </t>
  </si>
  <si>
    <t>Местная общественная организация охотников и рыболовов Енисейского района</t>
  </si>
  <si>
    <t>Местная общественная организация охотников Енисейского района</t>
  </si>
  <si>
    <t>Иланский</t>
  </si>
  <si>
    <t>Красноярская региональная общественная организация «Красноярский краевой центр развития охоты и рыболовства»</t>
  </si>
  <si>
    <t>Мотыгинский</t>
  </si>
  <si>
    <t xml:space="preserve">Нижнеингашская районная общественная организация «Нижнеингашские любители спортивной охоты»
</t>
  </si>
  <si>
    <t>Северо-Енисейский</t>
  </si>
  <si>
    <t xml:space="preserve">Сухобузимский </t>
  </si>
  <si>
    <t>Туруханский</t>
  </si>
  <si>
    <t xml:space="preserve">Некоммерческое партнерство 
«Туруханское промысловое хозяйство» </t>
  </si>
  <si>
    <t>Тюхтетский</t>
  </si>
  <si>
    <t>Эвенкийский</t>
  </si>
  <si>
    <t>Потребительское охотничье общество «Ванаварское»</t>
  </si>
  <si>
    <t>ТГБОУ НПО Профессиональный лицей № 91</t>
  </si>
  <si>
    <t>Ачинский</t>
  </si>
  <si>
    <t>Боготольский</t>
  </si>
  <si>
    <t xml:space="preserve">Красноярская региональная общественная организация охотников-ветеранов, пенсионеров, сотрудников органов внутренних дел  «Динамо-Можары»
</t>
  </si>
  <si>
    <t>Лось</t>
  </si>
  <si>
    <t>Кабарга</t>
  </si>
  <si>
    <t>Соболь</t>
  </si>
  <si>
    <t>Рысь</t>
  </si>
  <si>
    <t>Барсук</t>
  </si>
  <si>
    <t xml:space="preserve"> </t>
  </si>
  <si>
    <t>х</t>
  </si>
  <si>
    <t xml:space="preserve">Исполняющий обязанности министра </t>
  </si>
  <si>
    <t>природных ресурсов и экологии Красноярского края ______________ Е.В. Вавилова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</si>
  <si>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</si>
  <si>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Региональная общественная организация «Красноярское краевое общество охотников и рыболовов»</t>
  </si>
  <si>
    <t>Красноярская краевая общественная организация охотников «Единство»</t>
  </si>
  <si>
    <t>Общество с ограниченной ответственностью «Кречет»</t>
  </si>
  <si>
    <t>Общество с ограниченной ответственностью «Сибирь Авиа»</t>
  </si>
  <si>
    <t>Общество с ограниченной ответственностью «Медикс»</t>
  </si>
  <si>
    <t>Общество с ограниченной ответственностью «Лосиный угол»</t>
  </si>
  <si>
    <t>Общество с ограниченной ответственностью «Региональная промысловая компания»</t>
  </si>
  <si>
    <t>Общество с ограниченной ответственностью «Заповедное 2»</t>
  </si>
  <si>
    <t>Общество с ограниченной ответственностью «СО-БР»</t>
  </si>
  <si>
    <t>Общество с ограниченной ответственностью «Ермаковский коопзверопромхоз»</t>
  </si>
  <si>
    <t>Общество с ограниченной ответственностью «Таёжное»</t>
  </si>
  <si>
    <t>Общество с ограниченной ответственностью «Союз»</t>
  </si>
  <si>
    <t>Общество с ограниченной ответственностью «Новокозульский леспромхоз»</t>
  </si>
  <si>
    <t>Общество с ограниченной ответственностью «Курагинское промыслово-охотничье хозяйство»</t>
  </si>
  <si>
    <t>Общество с ограниченной ответственностью «Эко-ресурс»</t>
  </si>
  <si>
    <t>Общество с ограниченной ответственностью «Райтопсбыт»</t>
  </si>
  <si>
    <t>Общество с ограниченной ответственностью фирма «Рэгги»</t>
  </si>
  <si>
    <t>Общество с ограниченной ответственностью «Альф Красноярск»</t>
  </si>
  <si>
    <t>Общество с ограниченной ответственностью «Красресурс и К»</t>
  </si>
  <si>
    <t>Общество с ограниченной ответственностью «Белисказ»</t>
  </si>
  <si>
    <t>Общество с ограниченной ответственностью «Рыбхоз»</t>
  </si>
  <si>
    <t>Общество с ограниченной ответственностью «Модуль-Б»</t>
  </si>
  <si>
    <t>Общество с ограниченной ответственностью «Заповедное»</t>
  </si>
  <si>
    <t>Общество с ограниченной ответственностью «Форест»</t>
  </si>
  <si>
    <t>Общество с ограниченной ответственностью «Компания Эвенкия»</t>
  </si>
  <si>
    <t>Общество с ограниченной ответственностью «Крайсеверпром+»</t>
  </si>
  <si>
    <t>Общество с ограниченной ответственностью «Промысловик»</t>
  </si>
  <si>
    <t>Общество с ограниченной ответственностью «Охотник»</t>
  </si>
  <si>
    <t>Общество с ограниченной ответственностью «Тайга»</t>
  </si>
  <si>
    <t>Общество с ограниченной ответственностью «Белогорье»</t>
  </si>
  <si>
    <t>Общество с ограниченной ответственностью «Жура»</t>
  </si>
  <si>
    <t>Общество с ограниченной ответственностью «Буран»</t>
  </si>
  <si>
    <t>Общество с ограниченной ответственностью «Александровка»</t>
  </si>
  <si>
    <t>Общество с ограниченной ответственностью «Большая речка»</t>
  </si>
  <si>
    <t>Общество с ограниченной ответственностью «Иджир»</t>
  </si>
  <si>
    <t>Общество с ограниченной ответственностью «Ермак-2009»</t>
  </si>
  <si>
    <t>Общество с ограниченной ответственностью «Чулым»</t>
  </si>
  <si>
    <t>Общество с ограниченной ответственностью «Белогория»</t>
  </si>
  <si>
    <t>Местная общественная организация «Общество охотников и рыбаков по Ужурскому району»</t>
  </si>
  <si>
    <t>Общество с ограниченной ответственностью «СолДан»</t>
  </si>
  <si>
    <t>Общество с ограниченной ответственностью «Имени Лопе де Вега»</t>
  </si>
  <si>
    <t>Общество с ограниченной ответственностью «Казыр-Суг»</t>
  </si>
  <si>
    <t>Общество с ограниченной ответственностью «Охота Рыбалка Сибири»</t>
  </si>
  <si>
    <t>Общество с ограниченной ответственностью «Агульское»</t>
  </si>
  <si>
    <t>Общественная организация «Куюмбинское общество охотников»</t>
  </si>
  <si>
    <t>Открытое акционерное общество «Гамбит»</t>
  </si>
  <si>
    <t>Открытое акционерное общество «Галанинское хлебоприемное предприятие»</t>
  </si>
  <si>
    <t>Открытое акционерное общество «Российские железные дороги»</t>
  </si>
  <si>
    <t>Закрытое акционерное общество «Производственно-строительная компания «Союз»</t>
  </si>
  <si>
    <t>Наименование муниципального района Красноярского края</t>
  </si>
  <si>
    <t>Муниципальное предприятие Эвенкийского муниципального района оленеводческо-племенное хозяйство «Суриндинский»</t>
  </si>
  <si>
    <t>Родовая община коренных малочисленных народов Севера «Колды»</t>
  </si>
  <si>
    <t>Семейная (родовая) община коренных малочисленных народов Севера «Верхняя Чунка»</t>
  </si>
  <si>
    <t>Родовая община коренных малочисленных народов Севера «Кунноир»</t>
  </si>
  <si>
    <t xml:space="preserve">Некоммерческое партнерство охотников и рыболовов «Забава»
</t>
  </si>
  <si>
    <t>Общество с ограниченной ответственностью « Орион+»</t>
  </si>
  <si>
    <t>Общество с ограниченной ответственностью «Арбалет»</t>
  </si>
  <si>
    <t>Общество с ограниченной ответственностью «Фарт»</t>
  </si>
  <si>
    <t>Индивидуальный предприниматель                       Алейников А.В.</t>
  </si>
  <si>
    <t>Индивидуальный предприниматель                    Леончиков А.А.</t>
  </si>
  <si>
    <t>Индивидуальный предприниматель                       Салаткин С.Г.</t>
  </si>
  <si>
    <t>Индивидуальный предприниматель                         Тыганов И.И.</t>
  </si>
  <si>
    <t>Индивидуальный предприниматель                      Удыгир В.А.</t>
  </si>
  <si>
    <t>Индивидуальный предприниматель                      Щепко Л.Н.</t>
  </si>
  <si>
    <t>Муниципальное предприятие Эвенкийского муниципального района «Эвенкиянефтепродукт»</t>
  </si>
  <si>
    <t>Община коренных малочисленных народов Севера «Учами»</t>
  </si>
  <si>
    <t>Родовая община коренных малочисленных народов Севера «Горбылек»</t>
  </si>
  <si>
    <t>Семейная (родовая) община коренных малочисленных народов Севера «Уркэ»</t>
  </si>
  <si>
    <t>Родовая община коренных малочисленных народов Севера «Аява»</t>
  </si>
  <si>
    <t>Семейная (родовая) община коренных малочисленных народов Севера  «Катанга»</t>
  </si>
  <si>
    <t>Семейная (родовая) община коренных малочисленных народов Севера «Наракан»</t>
  </si>
  <si>
    <t>Семейная (родовая) община коренных малочисленных народов Севера «Орончакан»</t>
  </si>
  <si>
    <t>Семейная (родовая) община коренных малочисленных народов Севера «Сулимкай»</t>
  </si>
  <si>
    <t>Семейная (родовая) община коренных малочисленных народов Севера «Ямбукан»</t>
  </si>
  <si>
    <t>Семейная (родовая)  община коренных малочисленных народов Севера «Бирая»</t>
  </si>
  <si>
    <t>Община коренных малочисленных народов Севера «Бергима»</t>
  </si>
  <si>
    <t>Община коренных малочисленных народов Севера «Мадра»</t>
  </si>
  <si>
    <t>Община коренных малочисленных народов Севера«Таимба»</t>
  </si>
  <si>
    <t>Семейная (родовая) община коренных малочисленных народов Севера«Кукшида»</t>
  </si>
  <si>
    <t>Общество с ограниченной ответственностью «Охотничье хозяйство Чадобец»</t>
  </si>
  <si>
    <t>Право на добычу лимитируемых охотничьих ресурсов</t>
  </si>
  <si>
    <t>медведь, лось, марал, косуля, кабарга, кабан  соболь</t>
  </si>
  <si>
    <t xml:space="preserve">медведь, лось, марал, косуля,  соболь </t>
  </si>
  <si>
    <t>медведь, лось, марал, косуля, кабарга, кабан, рысь, соболь, барсук</t>
  </si>
  <si>
    <t>Местная общественная организация охотников и рыболовов Богучанского района Красноярского края «Белка»</t>
  </si>
  <si>
    <t>медведь, лось, соболь, барсук, рысь</t>
  </si>
  <si>
    <t>медведь, лось, соболь, барсук</t>
  </si>
  <si>
    <t>медведь, лось, ДСО, соболь</t>
  </si>
  <si>
    <t>медведь, лось, марал, косуля, кабарга, рысь, соболь</t>
  </si>
  <si>
    <t>медведь, лось, ДСО, кабарга, соболь</t>
  </si>
  <si>
    <t>Закрытое акционерное общество «Жилищная коммунальная компания»</t>
  </si>
  <si>
    <t>медведь, лось, марал, косуля, кабарга, соболь, барсук</t>
  </si>
  <si>
    <t>Общество с ограниченной ответственностью Региональный Охотничий Клуб «Сорокополье»</t>
  </si>
  <si>
    <t>медведь, лось, марал, косуля, рысь, соболь, барсук</t>
  </si>
  <si>
    <t>медведь, лось, марал, косуля, кабарга, кабан, соболь</t>
  </si>
  <si>
    <t>медведь, лось, марал, косуля, кабарга, кабан, рысь, соболь, барсук, выдра</t>
  </si>
  <si>
    <t>медведь, лось, ДСО, соболь, барсук, рысь, выдра</t>
  </si>
  <si>
    <t>медведь, лось, марал, косуля, рысь, соболь, барсук, выдра</t>
  </si>
  <si>
    <t>медведь, лось, косуля, кабан, рысь, соболь, барсук, выдра</t>
  </si>
  <si>
    <t>медведь, лось, марал, косуля, кабарга, рысь, соболь, барсук, выдра</t>
  </si>
  <si>
    <t>Каратузская районная местная общественная организация охотников и рыболовов</t>
  </si>
  <si>
    <t>медведь, лось, марал, косуля, рысь, соболь, выдра, барсук</t>
  </si>
  <si>
    <t>Открытое акционерное общество «Сосновый бор»</t>
  </si>
  <si>
    <t>барсук, медведь, выдра, кабарга, косуля, лось, марал, соболь</t>
  </si>
  <si>
    <t>соболь, рысь, барсук, выдра, медведь, лось, марал, косуля, кабарга</t>
  </si>
  <si>
    <t>медведь, лось, марал, косуля, кабан, соболь, барсук, рысь, выдра</t>
  </si>
  <si>
    <t>медведь, лось, марал, косуля, кабарга, рысь, соболь, барсук</t>
  </si>
  <si>
    <t>Ачинская межрайонная общественная организация охотников и рыболовов</t>
  </si>
  <si>
    <t>лось, марал, косуля, медведь, соболь, рысь, барсук, выдра</t>
  </si>
  <si>
    <t>Общество с ограниченной ответственностью «Сибохота»</t>
  </si>
  <si>
    <t>Общество с ограниченной ответственностью «Езагаш»</t>
  </si>
  <si>
    <t>лось, марал, косуля, кабарга, соболь</t>
  </si>
  <si>
    <t xml:space="preserve">Местная общественная организация охотников и рыболовов Балахтинского района </t>
  </si>
  <si>
    <t>Общество с ограниченной ответственностью «В.В.В.»</t>
  </si>
  <si>
    <t>медведь, лось, марал, косуля, кабарга, барсук, выдра, рысь, соболь</t>
  </si>
  <si>
    <t>медведь, лось, марал, косуля, кабарга, рысь, кабан, соболь, барсук, выдра</t>
  </si>
  <si>
    <t>медведь, лось, марал, косуля, кабарга, рысь, соболь, выдра</t>
  </si>
  <si>
    <t>Общество с ограниченной ответственностью «Охотничье-промысловое хозяйство «Ояхтинское»</t>
  </si>
  <si>
    <t>медведь, лось, рысь, соболь, выдра</t>
  </si>
  <si>
    <t>медведь, лось, косуля, рысь, соболь, выдра</t>
  </si>
  <si>
    <t>медведь, лось, рысь, соболь, барсук, выдра</t>
  </si>
  <si>
    <t xml:space="preserve">медведь, лось, марал, косуля, кабарга, рысь, соболь, </t>
  </si>
  <si>
    <t>медведь, лось, марал, косуля, кабарга, кабан, рысь, соболь, выдра, барсук</t>
  </si>
  <si>
    <t>Общество с ограниченной ответственностью «Бир Пекс Красноярск»</t>
  </si>
  <si>
    <t>медведь, лось, косуля, рысь, соболь, барсук, выдра</t>
  </si>
  <si>
    <t>Общество с ограниченной ответственностью «Сибсэбл»</t>
  </si>
  <si>
    <t>лось, кабарга, марал, косуля, медведь, соболь, выдра</t>
  </si>
  <si>
    <t>медведь, лось, косуля, рысь, соболь, барсук</t>
  </si>
  <si>
    <t>медведь, лось, марал, рысь, соболь, барсук, выдра</t>
  </si>
  <si>
    <t>Промысловое общество с ограниченной ответственностью «Енисейский кряж»</t>
  </si>
  <si>
    <t>медведь, лось, ДСО, кабарга, соболь, выдра</t>
  </si>
  <si>
    <t>лось, соболь</t>
  </si>
  <si>
    <r>
      <t xml:space="preserve">медведь, лось, </t>
    </r>
    <r>
      <rPr>
        <sz val="8"/>
        <color theme="1"/>
        <rFont val="Times New Roman"/>
        <family val="1"/>
        <charset val="204"/>
      </rPr>
      <t>кабарга, рысь, соболь, барсук, выдра</t>
    </r>
  </si>
  <si>
    <t>медведь, лось, соболь, рысь, выдра, барсук</t>
  </si>
  <si>
    <t>медведь, лось, мрал, кабарга, соболь, рысь, барсук</t>
  </si>
  <si>
    <t>Местная общественная организация охотников Иланского района</t>
  </si>
  <si>
    <t>медведь, лось, марал, кабарга, соболь, выдра</t>
  </si>
  <si>
    <t>Общество с ограниченной ответственностью «Спецэлектромонтаж»</t>
  </si>
  <si>
    <t>Общество с ограниченной ответственностью «Иджим»</t>
  </si>
  <si>
    <t>медведь, лось, косуля, рысь, соболь, выдра, барсук</t>
  </si>
  <si>
    <t>медведь, лось, косуля, соболь</t>
  </si>
  <si>
    <t xml:space="preserve">Общественная организация районного общества охотников и рыболовов г.Кодинск
</t>
  </si>
  <si>
    <t>медведь, лось, косуля, рысь, соболь,  барсук</t>
  </si>
  <si>
    <t>медведь, лось, косуля, соболь, барсук</t>
  </si>
  <si>
    <t>медведь, лось, марал, косуля, кабан, соболь</t>
  </si>
  <si>
    <t>медведь, лось, соболь, выдра</t>
  </si>
  <si>
    <t xml:space="preserve">Некоммерческое партнёрство охотников-промысловиков </t>
  </si>
  <si>
    <t>медведь, лось, марал, кабарга, рысь, соболь, выдра</t>
  </si>
  <si>
    <t>медведь, лось, соболь</t>
  </si>
  <si>
    <t>Общество с ограниченной ответственностью «Русь»</t>
  </si>
  <si>
    <t>медведь, лось, марал, косуля, кабарга, козерог, кабан, рысь, соболь</t>
  </si>
  <si>
    <t>Местная общественная организация охотников  «Заманье» Манского района</t>
  </si>
  <si>
    <t>медведь, лось, марал, косуля, кабан, рысь, соболь, барсук, выдра</t>
  </si>
  <si>
    <t>медведь, лось, марал, косуля, кабарга, кабан, соболь, рысь, барсук, выдра</t>
  </si>
  <si>
    <t>Общество с ограниченной ответственностью «Кашпай»</t>
  </si>
  <si>
    <t>медведь, лось, марал, косуля, кабарга, соболь, рысь, барсук, выдра</t>
  </si>
  <si>
    <t>Общество с ограниченной ответственностью «Хантер»</t>
  </si>
  <si>
    <t>Общество с ограниченной ответственностью «Север»</t>
  </si>
  <si>
    <t>Общество с ограниченной ответственностью «Охотничье хозяйство Гуран»</t>
  </si>
  <si>
    <t>медведь, марал, косуля, соболь, рысь, барсук</t>
  </si>
  <si>
    <t>медведь, косуля, барсук</t>
  </si>
  <si>
    <t>Индивидуальный предприниматель                            Рябинин Александр Николаевич</t>
  </si>
  <si>
    <t>Индивидуальный предприниматель                              Брацук Сергей Александрович</t>
  </si>
  <si>
    <t>Индивидуальный предприниматель                   Полухин Анатолий Николаевич</t>
  </si>
  <si>
    <t xml:space="preserve">Индивидуальный предприниматель Бербушенко Андрей Николаевич </t>
  </si>
  <si>
    <t>Индивидуальный предприниматель                         Горбунов Геннадий Артемьевич</t>
  </si>
  <si>
    <t>Индивидуальный предприниматель Разумовский Мин Федорович</t>
  </si>
  <si>
    <t>Индивидуальный предприниматель                   Пашин Виктор Александрович</t>
  </si>
  <si>
    <t>Индивидуальный предприниматель                            Шамов Алексей Викторович</t>
  </si>
  <si>
    <t>Индивидуальный предприниматель                          Жираков Сергей Александрович</t>
  </si>
  <si>
    <t>Индивидуальный предприниматель                             Новоселов Николай Николаевич</t>
  </si>
  <si>
    <t>Индивидуальный предприниматель                            Персман Виктор Энделевич</t>
  </si>
  <si>
    <t>медведь, лось, косуля, кабарга, соболь</t>
  </si>
  <si>
    <t>Потребительское общество «АНГУЛ»</t>
  </si>
  <si>
    <t>Общество с ограниченной ответственностью 
«Пента-Е»</t>
  </si>
  <si>
    <t>медведь, лось, марал, косуля, соболь, рысь, барсук</t>
  </si>
  <si>
    <t>Красноярская региональная общественная организация  «Общество охотников и рыболовов  «САЯНЫ»</t>
  </si>
  <si>
    <t>Индивидуальный предприниматель                       Шевляков Евгений Александрович</t>
  </si>
  <si>
    <t>медведь, лось, соболь, рысь, выдра</t>
  </si>
  <si>
    <t>Индивидуальный предприниматель                    Дворников Александр Яковлевич</t>
  </si>
  <si>
    <t>Индивидуальный предприниматель                    Подоляк Василий Михайлович</t>
  </si>
  <si>
    <t xml:space="preserve">Муниципальное предприятие Северо-Енисейского района «Охотничье-промысловое хозяйство Север»
</t>
  </si>
  <si>
    <t>Местная общественная организация «Рыбинское районное добровольное общество охотников и рыболовов»</t>
  </si>
  <si>
    <t>медведь, лось, косуля, кабарга, кабан, рысь, соболь, барсук</t>
  </si>
  <si>
    <t>Ужурский</t>
  </si>
  <si>
    <t>медведь, лось, соболь, рысь, барсук, выдра</t>
  </si>
  <si>
    <t>Промыслово-заготовительное общество с ограниченной ответственностью «Мал-Яр»</t>
  </si>
  <si>
    <t>медведь, лось, марал, кабан, косуля, кабарга, соболь, рысь, выдра</t>
  </si>
  <si>
    <t xml:space="preserve">медведь, ДСО, лось, рысь, соболь, выдра </t>
  </si>
  <si>
    <t>медведь, лось, марал, кабан, косуля, кабарга, соболь, рысь, барсук, выдра</t>
  </si>
  <si>
    <t>Общество с ограниченной ответственностью «Фортуна Плюс»</t>
  </si>
  <si>
    <t xml:space="preserve">лось, косуля, </t>
  </si>
  <si>
    <t>Индивидуальный предприниматель                     Кузьмин Михаил Яковлевич</t>
  </si>
  <si>
    <t>медведь, лось, соболь, барсук, выдра, рысь</t>
  </si>
  <si>
    <t>Общество с ограниченной ответственностью «ЛесПромСтрой»</t>
  </si>
  <si>
    <t>медведь, лось, ДСО, рысь, соболь, выдра</t>
  </si>
  <si>
    <t>Индивидуальный предприниматель                       Новиков Геннадий Николаевич</t>
  </si>
  <si>
    <t>Назаровский</t>
  </si>
  <si>
    <t>Местная общественная организация охотников и рыболовов Назаровского района и города Назарово</t>
  </si>
  <si>
    <t>лось, косуля, барсук</t>
  </si>
  <si>
    <t>медведь, лось, марал, косуля, барсук</t>
  </si>
  <si>
    <t>медведь, лось, марал, кабан, косуля, кабарга, рысь, соболь, барсук, выдра</t>
  </si>
  <si>
    <t>Местная городская общественная организация спортивное охотничье и рыболовное общество г. Железногорска</t>
  </si>
  <si>
    <t>ЛФ</t>
  </si>
  <si>
    <t>СХН</t>
  </si>
  <si>
    <t>Реквизиты охотхозяйственного соглашения (ОХС)</t>
  </si>
  <si>
    <t>Дата</t>
  </si>
  <si>
    <t>№ 24/ОС-</t>
  </si>
  <si>
    <t xml:space="preserve">Островский Виктор Алексадрович </t>
  </si>
  <si>
    <t xml:space="preserve">Фрибус Михаил Александрович </t>
  </si>
  <si>
    <t>Анищев Василий Иванович</t>
  </si>
  <si>
    <t>01.12.2011                     01.12.2011</t>
  </si>
  <si>
    <t>30 и 31</t>
  </si>
  <si>
    <t>Всего</t>
  </si>
  <si>
    <t>Срок действия долгосрочной лицензии (ДЛ)</t>
  </si>
  <si>
    <t>Примечание</t>
  </si>
  <si>
    <t>Нестеров Валерий Владимирович</t>
  </si>
  <si>
    <t xml:space="preserve">Дутов Денис Владимирович </t>
  </si>
  <si>
    <t xml:space="preserve">Нусс Виталий Николаевич </t>
  </si>
  <si>
    <t>Гафаров Амир Загирович</t>
  </si>
  <si>
    <t xml:space="preserve">Тимошкина Ольга Александровна </t>
  </si>
  <si>
    <t xml:space="preserve">Чеберяк Юрий Иванович </t>
  </si>
  <si>
    <t xml:space="preserve">Зайцев Юрий Петрович </t>
  </si>
  <si>
    <t xml:space="preserve">Рейнгардт Владимир Гарольдович </t>
  </si>
  <si>
    <t xml:space="preserve">Дмитриев Владими Сергеевич </t>
  </si>
  <si>
    <t xml:space="preserve">Юртаев Семен Николаевич </t>
  </si>
  <si>
    <t xml:space="preserve">Дворников Евгений Михайлович  </t>
  </si>
  <si>
    <t xml:space="preserve">Путриков Андрей Валерьевич </t>
  </si>
  <si>
    <t>Борисенко Юрий Яковлевич</t>
  </si>
  <si>
    <t xml:space="preserve">Карабанов Александр Сергеевич </t>
  </si>
  <si>
    <t xml:space="preserve">Прядко Василий Романович </t>
  </si>
  <si>
    <t>Кухаренко Виктор Александрович</t>
  </si>
  <si>
    <t xml:space="preserve">Гаврик Ольга Валентиновна </t>
  </si>
  <si>
    <t xml:space="preserve">Селиванов Сергей Георгиевич </t>
  </si>
  <si>
    <t xml:space="preserve">Любутин Леонид Алексеевич </t>
  </si>
  <si>
    <t xml:space="preserve">Колокольцев Владимир Николаевич  </t>
  </si>
  <si>
    <t xml:space="preserve">Содатова Людмила Николаевна </t>
  </si>
  <si>
    <t xml:space="preserve">Толстолугов Анатолий Иванович </t>
  </si>
  <si>
    <t xml:space="preserve">Даньшин Андрей Геннадьевич </t>
  </si>
  <si>
    <t xml:space="preserve">Вараксин Геннадий Сергеевич </t>
  </si>
  <si>
    <t xml:space="preserve">Селин Дмитрий Александрович </t>
  </si>
  <si>
    <t xml:space="preserve">Журавле Владимир Михайлович </t>
  </si>
  <si>
    <t xml:space="preserve">Шотт Александр Валерьевич </t>
  </si>
  <si>
    <t xml:space="preserve">Ворончихин Олег Васильевич </t>
  </si>
  <si>
    <t xml:space="preserve">Панкевич Владимир Ильич </t>
  </si>
  <si>
    <t xml:space="preserve">Орлов Максим Вадимович </t>
  </si>
  <si>
    <t xml:space="preserve">Сафонов Евгений Алексеевич </t>
  </si>
  <si>
    <t xml:space="preserve">Милоенко Виктор Александрович </t>
  </si>
  <si>
    <t>Шиповалов Юрий Геннадьевич</t>
  </si>
  <si>
    <t xml:space="preserve">Дубинников Рифат Владимирович </t>
  </si>
  <si>
    <t xml:space="preserve">Вавулин Игорь Николаевич </t>
  </si>
  <si>
    <t xml:space="preserve">Кузьмичук Андрей Валерьевич </t>
  </si>
  <si>
    <t>Луцкий Сергей Владимирович</t>
  </si>
  <si>
    <t xml:space="preserve">Кадулич Руслан Семенович </t>
  </si>
  <si>
    <t>Волков Сергей Дмитриевич</t>
  </si>
  <si>
    <t xml:space="preserve">Доровских Валерий Анатольевич </t>
  </si>
  <si>
    <t>Андросов Владимир Владимирович</t>
  </si>
  <si>
    <t xml:space="preserve">Волков Алексей Сергеевич </t>
  </si>
  <si>
    <t xml:space="preserve">Вербицкий Николай Иванович </t>
  </si>
  <si>
    <t xml:space="preserve">Курс, Юрий Николаевич </t>
  </si>
  <si>
    <t>Иванкевич Галина Харитоновна</t>
  </si>
  <si>
    <t>Берестов Александр Александрович (ИП Утехин)</t>
  </si>
  <si>
    <t xml:space="preserve">Малых Юрий Николаевич </t>
  </si>
  <si>
    <t xml:space="preserve">Орлов Алексей Владимирович </t>
  </si>
  <si>
    <t xml:space="preserve">Тонких Сергей Николаевич </t>
  </si>
  <si>
    <t>Удалова Любовь Григорьевна</t>
  </si>
  <si>
    <t>Васюкова Татьяна Васильевна</t>
  </si>
  <si>
    <t xml:space="preserve">Богданов Валей Григорьевич  </t>
  </si>
  <si>
    <t xml:space="preserve">Богданов Валей Григорьевич </t>
  </si>
  <si>
    <t xml:space="preserve">Тимофеев Александр Сергеевич </t>
  </si>
  <si>
    <t xml:space="preserve">Звягин Валерий Викторович </t>
  </si>
  <si>
    <t xml:space="preserve">Упит Владимир Михайлович </t>
  </si>
  <si>
    <t>Каунов Николай Эдемович</t>
  </si>
  <si>
    <t>Гусев Сергей Валерьевич</t>
  </si>
  <si>
    <t>отказано в заключении соглашения, суд</t>
  </si>
  <si>
    <t xml:space="preserve">Николаев Владимир Иванович </t>
  </si>
  <si>
    <t>Орлов Максим Вадимович</t>
  </si>
  <si>
    <t xml:space="preserve">Русинов Игорь Геннадьевич </t>
  </si>
  <si>
    <t xml:space="preserve">Свиридов Эдуард Юрьевич </t>
  </si>
  <si>
    <t xml:space="preserve">Лектусаров Николай Михайлович </t>
  </si>
  <si>
    <t xml:space="preserve">Ивков Олег Владимирович </t>
  </si>
  <si>
    <t xml:space="preserve">Скрипкин Федор Петрович </t>
  </si>
  <si>
    <t xml:space="preserve">Исаев Сергей Иванович </t>
  </si>
  <si>
    <t>Клюев Леонид Анатольевич</t>
  </si>
  <si>
    <t>Минаков Иван Анатольевич</t>
  </si>
  <si>
    <t xml:space="preserve">Мухина Эрика Алексеевна     </t>
  </si>
  <si>
    <t xml:space="preserve">Кравцов Сергей Геннадьевич </t>
  </si>
  <si>
    <t>Хоботов Виктор Михайлович</t>
  </si>
  <si>
    <t xml:space="preserve">Емельянов Александр Владимирович </t>
  </si>
  <si>
    <t xml:space="preserve">Шилько Сергей Иванович </t>
  </si>
  <si>
    <t xml:space="preserve">Сысоев Владимир Владимирович </t>
  </si>
  <si>
    <t>Грохотов Сергей Валерьевич</t>
  </si>
  <si>
    <t xml:space="preserve">Малышев Андрей Николаевич </t>
  </si>
  <si>
    <t xml:space="preserve">Тишин Валерий Павлович </t>
  </si>
  <si>
    <t>Соколов Петр Константинович</t>
  </si>
  <si>
    <t xml:space="preserve">Калмыков Евгений Викторович </t>
  </si>
  <si>
    <t xml:space="preserve">Маценко Владимир Иванович </t>
  </si>
  <si>
    <t>Носков Виктор Александрович</t>
  </si>
  <si>
    <t xml:space="preserve">Мишин Игорь Анатольевич </t>
  </si>
  <si>
    <t>Дмитриев Александр Николаевич</t>
  </si>
  <si>
    <t xml:space="preserve">Казанцева Марина Владимировна </t>
  </si>
  <si>
    <t>Дементьев Александр Валерьевич</t>
  </si>
  <si>
    <t xml:space="preserve">Мурзаханов Артур Рахимжанович </t>
  </si>
  <si>
    <t xml:space="preserve">Хандошко Алексей Леонидович </t>
  </si>
  <si>
    <t xml:space="preserve">Юрченко Сергей Алексеевич </t>
  </si>
  <si>
    <t xml:space="preserve">Юшков Владислав Иванович </t>
  </si>
  <si>
    <t xml:space="preserve">Кушнарев Владимир Михайлович </t>
  </si>
  <si>
    <t xml:space="preserve">Березинский Николай Сидорович </t>
  </si>
  <si>
    <t>Масленников Александр Петрович</t>
  </si>
  <si>
    <t>Неволин Сергей Иванович</t>
  </si>
  <si>
    <t>66 и 67</t>
  </si>
  <si>
    <t>99 и 100</t>
  </si>
  <si>
    <t>87 и 88</t>
  </si>
  <si>
    <t>85 и 89</t>
  </si>
  <si>
    <t>19.12.2013,                   ДС 10.03.14</t>
  </si>
  <si>
    <t>82;                              ДС №1</t>
  </si>
  <si>
    <t>19.11.2013                         ДС 30.12.13</t>
  </si>
  <si>
    <t xml:space="preserve"> 76,                        № 1</t>
  </si>
  <si>
    <t>03.09.2016 и 30.01.2016</t>
  </si>
  <si>
    <t>02.08.2016 и 25.09.2016</t>
  </si>
  <si>
    <t xml:space="preserve"> 17.07.2012</t>
  </si>
  <si>
    <t xml:space="preserve">09.02.2012                ДС 08.05.2014 </t>
  </si>
  <si>
    <t>38,                       ДС №3</t>
  </si>
  <si>
    <t xml:space="preserve">08.05.2014 ДС 23.06.2014 </t>
  </si>
  <si>
    <t>96,                              ДС №1</t>
  </si>
  <si>
    <t xml:space="preserve"> *</t>
  </si>
  <si>
    <t>ГЗЗ</t>
  </si>
  <si>
    <t xml:space="preserve">в т.ч. Козульский - 0,422  </t>
  </si>
  <si>
    <t>в т.ч. Козульский - 1,967</t>
  </si>
  <si>
    <t xml:space="preserve"> 1,934 -запаса, 2,268-иные</t>
  </si>
  <si>
    <t>земли запаса</t>
  </si>
  <si>
    <t>проектируемое ООПТ "Заливы озераУлюколь"</t>
  </si>
  <si>
    <t xml:space="preserve"> в т.ч. Козульский - 1,663 </t>
  </si>
  <si>
    <t>ОХС 147,811 (57,911 ЛФ, 89,900 СХН), ДЛ 348,24</t>
  </si>
  <si>
    <t xml:space="preserve">в т.ч. Новоселовский - 2,1685 ЛФ      </t>
  </si>
  <si>
    <t>0,088 ГЗЗ, 0,413 подсоб. хоз.</t>
  </si>
  <si>
    <t>острова</t>
  </si>
  <si>
    <t>земли водного фонда</t>
  </si>
  <si>
    <t>земли адм-ций сельских поселений</t>
  </si>
  <si>
    <t xml:space="preserve">Иные </t>
  </si>
  <si>
    <t>Зарубин Юрий Константинович</t>
  </si>
  <si>
    <t>6,991- спецземфонд (с/х), 2,953-ГЗЗ, 113,473 - иные</t>
  </si>
  <si>
    <t>3,247 сельской админ, 5,420 оз.Белое</t>
  </si>
  <si>
    <t>Марал</t>
  </si>
  <si>
    <t>Косуля</t>
  </si>
  <si>
    <t>ДСО</t>
  </si>
  <si>
    <t>Козерог</t>
  </si>
  <si>
    <t>Медведь</t>
  </si>
  <si>
    <t>Выдра</t>
  </si>
  <si>
    <t>Кабан</t>
  </si>
  <si>
    <t>27.06.2006  ХХ № 2209 до 08.06.2016</t>
  </si>
  <si>
    <t>в т.ч. 3,112 Богучанский</t>
  </si>
  <si>
    <t xml:space="preserve">Таймырский Долгано-Ненецкий </t>
  </si>
  <si>
    <t>ЗОУ</t>
  </si>
  <si>
    <t xml:space="preserve">Примечание </t>
  </si>
  <si>
    <t>Площадь охотничьих угодий: закрепленных - в соответствии с ОХС и ДЛ, общедоступных - в соответствии с ОХР, тыс га</t>
  </si>
  <si>
    <t xml:space="preserve">района нет в соглашении </t>
  </si>
  <si>
    <t xml:space="preserve">х </t>
  </si>
  <si>
    <t>Итого по району</t>
  </si>
  <si>
    <t>Илимпийская промысловая зона</t>
  </si>
  <si>
    <t>Байкитская промысловая зона</t>
  </si>
  <si>
    <t>Тунгусско-Чунская промысловая зона</t>
  </si>
  <si>
    <t xml:space="preserve"> в т.ч. общедоступные охотничьи угодья </t>
  </si>
  <si>
    <t>Самотесов Валерий Павлович</t>
  </si>
  <si>
    <t>в т.ч. Кежемский - 7,940</t>
  </si>
  <si>
    <t>площадь района 74937,3</t>
  </si>
  <si>
    <t>Казачинский, Тасеевский</t>
  </si>
  <si>
    <t>Балахтинский - 5,459; Манский - 239,832</t>
  </si>
  <si>
    <t>153 км</t>
  </si>
  <si>
    <t>Абанского района нет в соглашении (площадь 19,835 тыс га)</t>
  </si>
  <si>
    <t>05.05.11, 06.05.11</t>
  </si>
  <si>
    <t>9 и 10</t>
  </si>
  <si>
    <t>Индивидуальный предприниматель                                                            Горовой Николай Юрьевич</t>
  </si>
  <si>
    <t>Индивидуальный предприниматель                                          Ильин Сергей Егорович</t>
  </si>
  <si>
    <t>Индивидуальный предприниматель                                  Мамаев Геннадий Викторович</t>
  </si>
  <si>
    <t>Индивидуальный предприниматель                                             Милкин Николай Сергеевич</t>
  </si>
  <si>
    <t>Индивидуальный предприниматель                                Перминов Павел Михайлович</t>
  </si>
  <si>
    <t>25 и 26</t>
  </si>
  <si>
    <t>Березовский - 9,993, манский - 7,886</t>
  </si>
  <si>
    <t>Енисейский, Пировский</t>
  </si>
  <si>
    <t xml:space="preserve">30.01.2012,  ДС 04.06.2014 и  04.09.2014 </t>
  </si>
  <si>
    <t xml:space="preserve"> 36 и 37</t>
  </si>
  <si>
    <t>Енисейский - 44,854, Пировский - 30,763</t>
  </si>
  <si>
    <t>Кежемский, Богучанский</t>
  </si>
  <si>
    <t>Эвенкийский Тунгусско-Чунская промысловая зона</t>
  </si>
  <si>
    <t>06.11.2009-05.11.2034 № 0000216</t>
  </si>
  <si>
    <t>Березовский - 18,667, Манский - 20,933</t>
  </si>
  <si>
    <t>Партизанский, Саянский</t>
  </si>
  <si>
    <t>Партизанский - 47,167, Саянский - 7,571</t>
  </si>
  <si>
    <t>Балахтинский - 8,129, Идринский - 19,775</t>
  </si>
  <si>
    <t>Общедоступные охотничьи угодья + Ергаки</t>
  </si>
  <si>
    <t>40 км</t>
  </si>
  <si>
    <t>17 км</t>
  </si>
  <si>
    <t>28 км</t>
  </si>
  <si>
    <t>27 км</t>
  </si>
  <si>
    <t>47 км</t>
  </si>
  <si>
    <t>42 км</t>
  </si>
  <si>
    <t>ФИО руководителя/ государственного охотничьего инспектора</t>
  </si>
  <si>
    <t>Богуцкий Александр Викторович</t>
  </si>
  <si>
    <r>
      <t xml:space="preserve">Трофимов </t>
    </r>
    <r>
      <rPr>
        <sz val="9"/>
        <color theme="5" tint="0.39997558519241921"/>
        <rFont val="Times New Roman"/>
        <family val="1"/>
        <charset val="204"/>
      </rPr>
      <t xml:space="preserve">Дмитрий </t>
    </r>
    <r>
      <rPr>
        <sz val="9"/>
        <color theme="1"/>
        <rFont val="Times New Roman"/>
        <family val="1"/>
        <charset val="204"/>
      </rPr>
      <t xml:space="preserve">Александрович </t>
    </r>
  </si>
  <si>
    <r>
      <t xml:space="preserve">Трофимов </t>
    </r>
    <r>
      <rPr>
        <sz val="9"/>
        <color theme="3" tint="0.39997558519241921"/>
        <rFont val="Times New Roman"/>
        <family val="1"/>
        <charset val="204"/>
      </rPr>
      <t>Дмитрий</t>
    </r>
    <r>
      <rPr>
        <sz val="9"/>
        <color theme="1"/>
        <rFont val="Times New Roman"/>
        <family val="1"/>
        <charset val="204"/>
      </rPr>
      <t xml:space="preserve"> Александрович </t>
    </r>
  </si>
  <si>
    <t>Вершков Василий Владимирович</t>
  </si>
  <si>
    <t>Спирин Андрей Евгеньевич</t>
  </si>
  <si>
    <t>Потапов Петр Иванович</t>
  </si>
  <si>
    <t>Рыженков Николай Дмитриевич</t>
  </si>
  <si>
    <t>Веприк Владимир Алексеевич</t>
  </si>
  <si>
    <t>Логинов Михаил григорьевич</t>
  </si>
  <si>
    <t>Загребельный Федор Викторович</t>
  </si>
  <si>
    <t>Михеев Владимир Александрович</t>
  </si>
  <si>
    <t>Хоботов Евгений Викторович</t>
  </si>
  <si>
    <t>Тарасов Евгений Петрович</t>
  </si>
  <si>
    <t>Гущин Сергей Николаевич</t>
  </si>
  <si>
    <t>Заусаев Андрей Борисович</t>
  </si>
  <si>
    <t xml:space="preserve">Глушко Светлана </t>
  </si>
  <si>
    <t>Иванов Олег Владимирович</t>
  </si>
  <si>
    <t>Иванкевич Дмитрий Викторович</t>
  </si>
  <si>
    <t>Репин Константин Анатольевич</t>
  </si>
  <si>
    <t>Анучин Владимир Еремеевич</t>
  </si>
  <si>
    <t>Мущинкин Михаил Акиндинович</t>
  </si>
  <si>
    <t>Вербицкий Дмитрий Николаевич</t>
  </si>
  <si>
    <t>Тарасенко Евгений Александрович</t>
  </si>
  <si>
    <t>Хохряков Евгений Викторович</t>
  </si>
  <si>
    <t>Козлов Юрий Александрович</t>
  </si>
  <si>
    <t>Фомкин Александр Алексеевич</t>
  </si>
  <si>
    <t>Авсиевич Игорь Николаевич</t>
  </si>
  <si>
    <t>Зыков Валерий Михайлович</t>
  </si>
  <si>
    <t>Ногин Евгений Тимофеевич</t>
  </si>
  <si>
    <t>Хавень Виталий Геннадьевич</t>
  </si>
  <si>
    <t>Бардакова Татьяна Анатольевна</t>
  </si>
  <si>
    <t>Бочаров Александр Анатольевич</t>
  </si>
  <si>
    <t>Бевзюк Юрий Дмитриевич</t>
  </si>
  <si>
    <t>Юнг Михаил Андреевич</t>
  </si>
  <si>
    <t>Харченок Сергей Сергеевич</t>
  </si>
  <si>
    <t>Чертов Андрей Алексеевич</t>
  </si>
  <si>
    <t>Пархоменко Евгений Николаевич</t>
  </si>
  <si>
    <t>Бурзаковский Владлен Михайлович</t>
  </si>
  <si>
    <t>10438,6; Сымский - 2416,2</t>
  </si>
  <si>
    <t>19593,1; Ворговские острова - 35,5; Кангатовские протоки - 175,6</t>
  </si>
  <si>
    <t>963,7; Агульский - 54,6; Кунгусский - 4,5</t>
  </si>
  <si>
    <t>245,0 Лугавский бор - 17,7</t>
  </si>
  <si>
    <t>1581,7;</t>
  </si>
  <si>
    <t>4654,3; Чиримба - 67,5</t>
  </si>
  <si>
    <t>505,6; Саратовское болото - 7,3</t>
  </si>
  <si>
    <t xml:space="preserve">328,9; </t>
  </si>
  <si>
    <t>969,0;</t>
  </si>
  <si>
    <t>706,7; Шушенские острова - 4,2; Ойское болото - 4,3; Кантегирский - 54,5</t>
  </si>
  <si>
    <t>895,8; Тиличетский - 44,236</t>
  </si>
  <si>
    <t>592,2; Тиличетский - 15,064</t>
  </si>
  <si>
    <t>5174,2; Чадобецкий - 7,826</t>
  </si>
  <si>
    <t>3347,8; Дешембинский -50,9; Кежемское многоостровье - 11,8; Чадобецкий - 20,568</t>
  </si>
  <si>
    <t>859,3 (Ергаки 17,43; Бугуртакский - 10,822; Верхнеамыльский -100,0; Тюхтетско-Шадатский - 45,0</t>
  </si>
  <si>
    <t>Ергаки  262,4; Урбунский - 62,2; Усинский - 21</t>
  </si>
  <si>
    <t>2341,7;  Бугуртакский - 7,678</t>
  </si>
  <si>
    <t>350,2 (ООУ внутри ЗОУ, квоты выделять на 30,37 тыс.га ООУ); Салбат - 6,306; Косогольско-Сережский - 4,8 с Шарыповским; Пойма р.Сереж -8,3</t>
  </si>
  <si>
    <t>546,9; Хайдакский - 15,5</t>
  </si>
  <si>
    <t>477,1; Хайдакский - 2,8; Агашульское болото - 3,815</t>
  </si>
  <si>
    <t>511,1; Канское Белогорье - 251,7; Канско-Тугачский -30,9; Агашульское болото - 3,185</t>
  </si>
  <si>
    <t xml:space="preserve">311,4; Салбат -11,094; </t>
  </si>
  <si>
    <t>Краснотуранский, Новоселовский</t>
  </si>
  <si>
    <t>50 км</t>
  </si>
  <si>
    <t>87 км</t>
  </si>
  <si>
    <t>Берёзовский, Манский</t>
  </si>
  <si>
    <t>9 км</t>
  </si>
  <si>
    <t>Большемуртинский, Пировский</t>
  </si>
  <si>
    <t>113 и 114</t>
  </si>
  <si>
    <t>Большемуртинский - 16,286, Пировский - 106,503</t>
  </si>
  <si>
    <t>Сухобузимский</t>
  </si>
  <si>
    <t>Сухобузимский - 195,355, Березовский - 68,433.                                               Кроме того 3,603 - зел.зона</t>
  </si>
  <si>
    <t>Берёзовский, Сухобузимский</t>
  </si>
  <si>
    <t>Курагинский - 1718,121, Идринский - 44,962</t>
  </si>
  <si>
    <t xml:space="preserve">Богучанский, Кежемский </t>
  </si>
  <si>
    <r>
      <rPr>
        <b/>
        <sz val="14"/>
        <color theme="1"/>
        <rFont val="Times New Roman"/>
        <family val="1"/>
        <charset val="204"/>
      </rPr>
      <t>Емельяновский</t>
    </r>
    <r>
      <rPr>
        <sz val="14"/>
        <color theme="1"/>
        <rFont val="Times New Roman"/>
        <family val="1"/>
        <charset val="204"/>
      </rPr>
      <t>, Балахтинский, Козульский, земли МО г.Дивногорска</t>
    </r>
  </si>
  <si>
    <t>Балахтинский - 8,600;  Козульский - 0,7873; Емельяновского - 28,097; МО г.Дивногорска - 2,104</t>
  </si>
  <si>
    <t>медведь, лось, марал, ДСО, косуля, кабарга, рысь, соболь, выдра, барсук</t>
  </si>
  <si>
    <t>Кулаков Николай Васильевич</t>
  </si>
  <si>
    <t>28.06.2012; 04.02.2015</t>
  </si>
  <si>
    <t>45; 126</t>
  </si>
  <si>
    <t>673,383- согл, 1360,429-согл 2</t>
  </si>
  <si>
    <t>земельные участки</t>
  </si>
  <si>
    <t>земельные участки; Сухобузимский - 1,625, Большемуртинский - 250,68</t>
  </si>
  <si>
    <r>
      <rPr>
        <b/>
        <sz val="14"/>
        <color theme="1"/>
        <rFont val="Times New Roman"/>
        <family val="1"/>
        <charset val="204"/>
      </rPr>
      <t xml:space="preserve">Большемуртинский, </t>
    </r>
    <r>
      <rPr>
        <sz val="14"/>
        <color theme="1"/>
        <rFont val="Times New Roman"/>
        <family val="1"/>
        <charset val="204"/>
      </rPr>
      <t>Сухобузимский</t>
    </r>
  </si>
  <si>
    <t>медведь, лось, марал, кабан, косуля, рысь, соболь, выдра, барсук</t>
  </si>
  <si>
    <t>медведь, лось, марал, косуля, кабан,  рысь, соболь, выдра, барсук</t>
  </si>
  <si>
    <t>земельные участки и часть акватории р.Енисей</t>
  </si>
  <si>
    <t xml:space="preserve"> косуля, выдра, барсук</t>
  </si>
  <si>
    <t>всего</t>
  </si>
  <si>
    <t>Манский, Балахтинский</t>
  </si>
  <si>
    <t>Балахтинский ЛБ</t>
  </si>
  <si>
    <t>Балахтинский ПБ</t>
  </si>
  <si>
    <t xml:space="preserve">Балахтинский, Новоселовский </t>
  </si>
  <si>
    <t>Воронина Галина Григорьевна</t>
  </si>
  <si>
    <t>Вершкова Елена Владимировна</t>
  </si>
  <si>
    <t>лось, косуля, медведь, соболь, рысь, барсук, выдра</t>
  </si>
  <si>
    <t>Абанский, Тасеевский</t>
  </si>
  <si>
    <t>Абанский - 220,196; Тасеевский - 4,486</t>
  </si>
  <si>
    <t>Топоченок Владислав Демидович</t>
  </si>
  <si>
    <t>144 и 145</t>
  </si>
  <si>
    <t>Велигура Владимир михайлович</t>
  </si>
  <si>
    <t>косуля, соболь, выдра, рысь</t>
  </si>
  <si>
    <t xml:space="preserve">Дзержинский, Тасеевский, Абанский </t>
  </si>
  <si>
    <t xml:space="preserve">Емельяновский, Балахтинский </t>
  </si>
  <si>
    <t>Зайцев Леонид Васильевич</t>
  </si>
  <si>
    <t>медведь, лось, марал, косуля, кабан, рысь, барсук</t>
  </si>
  <si>
    <t>Численность  вида охотничьих ресурсов, особей</t>
  </si>
  <si>
    <t>Показатель численности, особей на 1000 га</t>
  </si>
  <si>
    <t>Квоты добычи</t>
  </si>
  <si>
    <t>без подразделения по половому признаку</t>
  </si>
  <si>
    <t xml:space="preserve">% от численности </t>
  </si>
  <si>
    <t xml:space="preserve">в том числе: </t>
  </si>
  <si>
    <t>%</t>
  </si>
  <si>
    <t>Наименование муниципального района</t>
  </si>
  <si>
    <t>Наименование охотничьего угодья</t>
  </si>
  <si>
    <t>Заместитель министра природных ресурсов и экологии Красноярского края ____________________________ В.В. Званцев</t>
  </si>
  <si>
    <t xml:space="preserve">№ п/п </t>
  </si>
  <si>
    <t xml:space="preserve">Вид охотничьих ресурсов </t>
  </si>
  <si>
    <t>Косуля сибирская</t>
  </si>
  <si>
    <t>Благородный олень</t>
  </si>
  <si>
    <t>Овцебык</t>
  </si>
  <si>
    <t>Сибирский горный козел</t>
  </si>
  <si>
    <t>до 1 года, особей</t>
  </si>
  <si>
    <t>особей (max)</t>
  </si>
  <si>
    <t>до 1 года              (max), особей</t>
  </si>
  <si>
    <t xml:space="preserve">Заявка </t>
  </si>
  <si>
    <t>самцы (max)</t>
  </si>
  <si>
    <t xml:space="preserve">Всего, особей </t>
  </si>
  <si>
    <t xml:space="preserve">Всего, особей  </t>
  </si>
  <si>
    <t>29 апреля 2016 г.</t>
  </si>
  <si>
    <t>Норматив</t>
  </si>
  <si>
    <t>До 1 года</t>
  </si>
  <si>
    <t>Взрослых</t>
  </si>
  <si>
    <t>Числ.</t>
  </si>
  <si>
    <t>Мин. кол</t>
  </si>
  <si>
    <t>Численность, особей</t>
  </si>
  <si>
    <t>Имя файла</t>
  </si>
  <si>
    <t>Имя листа</t>
  </si>
  <si>
    <t>Источники (два года назад, год назад, текущий)</t>
  </si>
  <si>
    <t>[2016.xlsx]</t>
  </si>
  <si>
    <t>Источник</t>
  </si>
  <si>
    <t>Файл</t>
  </si>
  <si>
    <t>Проект квот добычи овцебыка на территории Красноярского края в период с 1 августа 2017 года до 1 августа 2018 года</t>
  </si>
  <si>
    <t>Проект квот добычи сибирского горного козла на территории Красноярского края в период с 1 августа 2017 года до 1 августа 2018 года</t>
  </si>
  <si>
    <t>Итого в Красноярском крае</t>
  </si>
  <si>
    <t>Площадь, тыс.га</t>
  </si>
  <si>
    <t>Плотность населения, особей на 1000 га</t>
  </si>
  <si>
    <t>Максимально возможная квота добычи</t>
  </si>
  <si>
    <t xml:space="preserve">в % от численности </t>
  </si>
  <si>
    <t>Предстоящий сезон охоты</t>
  </si>
  <si>
    <t>Предыдущий сезон охоты</t>
  </si>
  <si>
    <t>Утвержденная квота добычи</t>
  </si>
  <si>
    <t>в % от численности</t>
  </si>
  <si>
    <t>в том числе</t>
  </si>
  <si>
    <t>Взрослые животные (старше 1 года)</t>
  </si>
  <si>
    <t>до 1 года</t>
  </si>
  <si>
    <t>самцы во время гона</t>
  </si>
  <si>
    <t>Фактическая добыча</t>
  </si>
  <si>
    <t>освоение квоты, %</t>
  </si>
  <si>
    <t>Устанавливаемая квота добычи</t>
  </si>
  <si>
    <t>Наименование охотничьих угодий</t>
  </si>
  <si>
    <t>Наименование муниципальных образований (районы, округа)</t>
  </si>
  <si>
    <t>Всего (max)</t>
  </si>
  <si>
    <t xml:space="preserve">Всего </t>
  </si>
  <si>
    <t>самцы</t>
  </si>
  <si>
    <t>Проект квот добычи кабарги на территории Красноярского края в период с 1 августа 2021 года до 1 августа 2022 года</t>
  </si>
  <si>
    <t>самки</t>
  </si>
  <si>
    <t>Проект квот добычи соболя на территории Красноярского края в период с 1 августа 2021 года до 1 августа 2022 года</t>
  </si>
  <si>
    <t>Проект квот добычи рыси на территории Красноярского края в период с 1 августа 2021 года до 1 августа 2022 года</t>
  </si>
  <si>
    <t>Проект квот добычи барсука на территории Красноярского края в период с 1 августа 2021 года до 1 августа 2022 года</t>
  </si>
  <si>
    <t>Абанский</t>
  </si>
  <si>
    <t>Красноярская региональная общественная организация охотников «Охотничья тропа»</t>
  </si>
  <si>
    <t>Балахтинский</t>
  </si>
  <si>
    <t>Индивидуальный предприниматель Брацук Сергей Александрович</t>
  </si>
  <si>
    <t>Индивидуальный предприниматель Ильин Сергей Егорович</t>
  </si>
  <si>
    <t>Красноярская региональная общественная организация «Общество охотников и рыболовов «САЯНЫ»</t>
  </si>
  <si>
    <t>Красноярская региональная общественная организация «Приморские охотники»</t>
  </si>
  <si>
    <t>Красноярская региональная спортивная общественная организация «Клуб охотников и рыболовов «Бучило»</t>
  </si>
  <si>
    <t>Красноярское региональное некоммерческое партнерство «Охотник»</t>
  </si>
  <si>
    <t>Некоммерческое партнерство «Спортивный охотник»</t>
  </si>
  <si>
    <t>Общество с ограниченной ответственностью «Глобальный Офисный Стандарт»</t>
  </si>
  <si>
    <t>Общество с ограниченной ответственностью «Соболь»</t>
  </si>
  <si>
    <t>Общество с ограниченной ответственностью «Урап»</t>
  </si>
  <si>
    <t>Березовский</t>
  </si>
  <si>
    <t>Общество с ограниченной ответственностью «Ясные поляны»</t>
  </si>
  <si>
    <t>Индивидуальный предприниматель Милкин Николай Сергеевич</t>
  </si>
  <si>
    <t>Индивидуальный предприниматель Перминов Павел Михайлович</t>
  </si>
  <si>
    <t>Общество с ограниченной ответственностью «Конда»</t>
  </si>
  <si>
    <t>Общество с ограниченной ответственностью «Фаст Фуд Поинтс»</t>
  </si>
  <si>
    <t>Богучанский</t>
  </si>
  <si>
    <t>Индивидуальный предприниматель Зубков Николай Юрьевич</t>
  </si>
  <si>
    <t>Общество с ограниченной ответственностью «СИБЭКОТУР»</t>
  </si>
  <si>
    <t>Общество с ограниченной ответственностью «Орион+»</t>
  </si>
  <si>
    <t>Общество с ограниченной ответственностью «Сибирское Возрождение»</t>
  </si>
  <si>
    <t>Красноярская региональная общественная организация охотников-ветеранов, пенсионеров, сотрудников органов внутренних дел «Динамо-Можары»</t>
  </si>
  <si>
    <t>Местная общественная организация «Емельяновское районное общество охотников и рыболовов»</t>
  </si>
  <si>
    <t>Енисейский</t>
  </si>
  <si>
    <t>Индивидуальный предприниматель Манченко Александр Леонидович</t>
  </si>
  <si>
    <t>Некоммерческое партнерство охотников и рыболовов «Забава»</t>
  </si>
  <si>
    <t>Общество с ограниченной ответственностью «Альтаир»</t>
  </si>
  <si>
    <t>Общество с ограниченной ответственностью «Гаревка»</t>
  </si>
  <si>
    <t>Общество с ограниченной ответственностью «КРОНА»</t>
  </si>
  <si>
    <t>Общество с ограниченной ответственностью «Охотничье хозяйство «Покров»</t>
  </si>
  <si>
    <t>Общество с ограниченной ответственностью «Сибирская промысловая компания»</t>
  </si>
  <si>
    <t>Общество с ограниченной ответственностью «Сибирский промысел»</t>
  </si>
  <si>
    <t>Общество с ограниченной ответственностью «Тугулан»</t>
  </si>
  <si>
    <t>Общество с ограниченной ответственностью «Фрегат»</t>
  </si>
  <si>
    <t>Ермаковский</t>
  </si>
  <si>
    <t>Индивидуальный предприниматель Заводовский Руслан Владимирович</t>
  </si>
  <si>
    <t>КГБУ «Дирекция природного парка «Ергаки»</t>
  </si>
  <si>
    <t>Общество с ограниченной ответственностью «ЗАСЛОН-М»</t>
  </si>
  <si>
    <t>Общество с ограниченной ответственностью «ИДЖИР»</t>
  </si>
  <si>
    <t>Общество с ограниченной ответственностью «Тайны Саян»</t>
  </si>
  <si>
    <t>Идринский</t>
  </si>
  <si>
    <t>Красноярская региональная общественная организация охотников «Убрус»</t>
  </si>
  <si>
    <t>Общество с ограниченной ответственностью «Дельта»</t>
  </si>
  <si>
    <t>Общество с ограниченной ответственностью «Енисей-Агро»</t>
  </si>
  <si>
    <t>Общество с ограниченной ответственностью «Ёрма»</t>
  </si>
  <si>
    <t>Общество с ограниченной ответственностью «Интер-Cеврис»</t>
  </si>
  <si>
    <t>Общество с ограниченной ответственностью «Тагул»</t>
  </si>
  <si>
    <t>Общество с ограниченной ответственностью «Тайбин»</t>
  </si>
  <si>
    <t>Общество с ограниченной ответственностью «Тегур»</t>
  </si>
  <si>
    <t>Индивидуальный предприниматель Бербушенко Андрей Николаевич</t>
  </si>
  <si>
    <t>Общество с ограниченной ответственностью «РИФ»</t>
  </si>
  <si>
    <t>Кежемский</t>
  </si>
  <si>
    <t>Общественная организация районного общества охотников и рыболовов г. Кодинск</t>
  </si>
  <si>
    <t>Краснотуранский</t>
  </si>
  <si>
    <t>Индивидуальный предприниматель Новиков Геннадий Николаевич</t>
  </si>
  <si>
    <t>Некомерческое партнерство охотников промысловиков</t>
  </si>
  <si>
    <t>Местная общественная организация охотников «Заманье» Манского района</t>
  </si>
  <si>
    <t>Общедоступные охотничь угодья</t>
  </si>
  <si>
    <t>Общество с ограниченной ответственностью «Вепрь»</t>
  </si>
  <si>
    <t>Общество с ограниченной ответственностью «Медведь»</t>
  </si>
  <si>
    <t>Общество с ограниченной ответственностью «Топливная Компания «Ресурс»</t>
  </si>
  <si>
    <t>Ассоциация Иланских Лесопромышленников и Охотников</t>
  </si>
  <si>
    <t>Индивидуальный предприниматель Пугачев Вячеслав Степанович</t>
  </si>
  <si>
    <t>Нижнеингашская районная общественная организация «Нижнеингашские любители спортивной охоты»</t>
  </si>
  <si>
    <t>Общество с ограниченной ответственностью «Паллада»</t>
  </si>
  <si>
    <t>Новоселовский</t>
  </si>
  <si>
    <t>Индивидуальный предприниматель Персман Виктор Энделевич</t>
  </si>
  <si>
    <t>Общество с ограниченной ответственностью «АНТЕЙ»</t>
  </si>
  <si>
    <t>Общество с ограниченной ответственностью «КрасноярскЛесПроект»</t>
  </si>
  <si>
    <t>Общество с ограниченной ответственностью «Пента-Е»</t>
  </si>
  <si>
    <t>Индивидуальный предприниматель Шевляков Евгений Александрович</t>
  </si>
  <si>
    <t>Общественная организация городское общество охотников и рыболовов г. Зеленогорска</t>
  </si>
  <si>
    <t>Саянский</t>
  </si>
  <si>
    <t>Общество с ограниченной ответственностью «АВЕРС»</t>
  </si>
  <si>
    <t>Общество с ограниченной ответственностью «Кальта»</t>
  </si>
  <si>
    <t>Общество с ограниченной ответственностью «САЯН»</t>
  </si>
  <si>
    <t>Общество с ограниченной ответственностью «Тугач»</t>
  </si>
  <si>
    <t>Региональная общественная организация охотников «Кан» Красноярского края</t>
  </si>
  <si>
    <t>Индивидуальный предприниматель Бабешко Андрей Юрьевич</t>
  </si>
  <si>
    <t>Индивидуальный предприниматель Жираков Сергей Александрович</t>
  </si>
  <si>
    <t>Индивидуальный предприниматель Медведев Евгений Владимирович</t>
  </si>
  <si>
    <t>Индивидуальный предприниматель Новоселов Николай Николаевич</t>
  </si>
  <si>
    <t>Индивидуальный предприниматель Подоляк Василий Михайлович</t>
  </si>
  <si>
    <t>Общество с ограниченной ответственностью фирма «Вершина»</t>
  </si>
  <si>
    <t>Общество с ограниченной ответственностью «БЕЛИСКАЗ»</t>
  </si>
  <si>
    <t>Общество с ограниченной ответственностью «ВЕЛЕС»</t>
  </si>
  <si>
    <t>Общество с ограниченной ответственностью «Лидер»</t>
  </si>
  <si>
    <t>Общество с ограниченной ответственностью «САПСАН»</t>
  </si>
  <si>
    <t>Общество с ограниченной ответственностью «СУТЯГА»</t>
  </si>
  <si>
    <t>Некоммерческое партнерство «Туруханское промысловое хозяйство»</t>
  </si>
  <si>
    <t>Общество с ограниченной ответственностью «Берег»</t>
  </si>
  <si>
    <t>Общество с ограниченной ответственностью «Сибирская пушная компания»</t>
  </si>
  <si>
    <t>Индивидуальный предприниматель Кузьмин Михаил Яковлевич</t>
  </si>
  <si>
    <t>Общество с ограниченной ответственностью «Аксет»</t>
  </si>
  <si>
    <t>Общество с ограниченной ответственностью «Николаевка»</t>
  </si>
  <si>
    <t>Шарыповский</t>
  </si>
  <si>
    <t>Индивидуальный предприниматель Ботулу Алексей Капитонович</t>
  </si>
  <si>
    <t>Индивидуальный предприниматель Греб Виктор Викторович</t>
  </si>
  <si>
    <t>Индивидуальный предприниматель Гургугир Алексей Павлович</t>
  </si>
  <si>
    <t>Индивидуальный предприниматель Донцов Эдуард Николаевич</t>
  </si>
  <si>
    <t>Индивидуальный предприниматель Кузнецов Михаил Иванович</t>
  </si>
  <si>
    <t>Индивидуальный предприниматель Леончиков Андрей Александрович</t>
  </si>
  <si>
    <t>Индивидуальный предприниматель Львов Алексей Вячеславович</t>
  </si>
  <si>
    <t>Индивидуальный предприниматель Осогосток Василий Саввич</t>
  </si>
  <si>
    <t>Индивидуальный предприниматель Павлова Ольга Васильевна</t>
  </si>
  <si>
    <t>Индивидуальный предприниматель Пересыпкин Денис Николаевич</t>
  </si>
  <si>
    <t>Индивидуальный предприниматель Пересыпкин Николай Владимирович</t>
  </si>
  <si>
    <t>Индивидуальный предприниматель Ридель Иван Иванович</t>
  </si>
  <si>
    <t>Индивидуальный предприниматель Тыганов Иван Иванович</t>
  </si>
  <si>
    <t>Индивидуальный предприниматель Усольцев Михаил Дмитриевич</t>
  </si>
  <si>
    <t>Индивидуальный предприниматель Щепко Любовь Николаевна</t>
  </si>
  <si>
    <t>Индивидуальный предприниматель Эспек Антон Васильевич</t>
  </si>
  <si>
    <t>Индивидуальный предприниматель Ялогир Станислав Юрьевич</t>
  </si>
  <si>
    <t>Краевое государственное бюджетное профессиональное образовательное учреждение «Эвенкийский многопрофильный техникум»</t>
  </si>
  <si>
    <t>Общество с ограниченной ответственностью «Завет»</t>
  </si>
  <si>
    <t>Общество с ограниченной ответственностью «Казара»</t>
  </si>
  <si>
    <t>Общество с ограниченной ответственностью «Красноярский центр строительства»</t>
  </si>
  <si>
    <t>Общество с ограниченной ответственностью «Орлан»</t>
  </si>
  <si>
    <t>Общество с ограниченной ответственностью «Регион-Сибирь»</t>
  </si>
  <si>
    <t>Общество с ограниченной ответственностью «Сибирская Пушная Компания»</t>
  </si>
  <si>
    <t>Общество с ограниченной ответственностью «Таймура+»</t>
  </si>
  <si>
    <t>Семейная (родовая) община коренных малочисленных народов Севера «Бат» (Медведь)</t>
  </si>
  <si>
    <t>Семейная (родовая) община коренных малочисленных народов Севера «Катанга» (Твердый)</t>
  </si>
  <si>
    <t>Семейная (родовая) община коренных малочисленных народов Севера «Кунноир» (Взывающий)</t>
  </si>
  <si>
    <t>Семейная (родовая) община коренных малочисленных народов Севера «Мадра» (Чуткая)</t>
  </si>
  <si>
    <t>Семейная (родовая) община коренных малочисленных народов Севера «Онега» (Мерцающее озеро)</t>
  </si>
  <si>
    <t>Семейная (родовая) община коренных малочисленных народов Севера «Сулимкай» (Красная гора)</t>
  </si>
  <si>
    <t>Семейная (родовая) община коренных малочисленных народов Севера «Сумдяк» (Тающий снег)</t>
  </si>
  <si>
    <t>Семейная (родовая) община коренных малочисленных народов Севера «Таимба» (Кузница)</t>
  </si>
  <si>
    <t>Семейная (родовая) община коренных малочисленных народов Севера «Учами» (Верховой олень)</t>
  </si>
  <si>
    <t>Семейная (родовая) община коренных малочисленных народов Севера «Ямбукан» (Полноводный)</t>
  </si>
  <si>
    <t>Семейная (родовая) община малочисленных народов Севера «Орончакан»</t>
  </si>
  <si>
    <t>Семейная община «Уркэ»</t>
  </si>
  <si>
    <t>Семейно (родовая) община коренных малочисленных народов Севера «Верхняя Чунка»</t>
  </si>
  <si>
    <t>Семейно (родовая) община коренных малочисленных народов Севера «Кукшида»</t>
  </si>
  <si>
    <t>Проект квот добычи бурого медведя на территории Красноярского края в период с 1 августа 2021 года до 1 августа 2022 года</t>
  </si>
  <si>
    <t>Региональная общественная организация «Красноярское краевое общество охотников и рыболовов» (Большемуртинский район)</t>
  </si>
  <si>
    <t>Ассоциация Иланских Лесопромышленников</t>
  </si>
  <si>
    <t>Общество с ограниченной ответственностью «Охотничье-промысловое хозяйство Север»</t>
  </si>
  <si>
    <t>Местная городская общественная организация спортивное охотничье и рыболовное общество г. Железногорска (Сухобузимский)</t>
  </si>
  <si>
    <t>Общество с ограниченной ответственностью «Велес»</t>
  </si>
  <si>
    <t>Общество с ограниченной ответственностью «Сапсан»</t>
  </si>
  <si>
    <t>Общество с ограниченной ответственностью «Сутяга»</t>
  </si>
  <si>
    <t>Муниципальное предприятие Эвенкийского муниципального района Оленеводческо-племенное хозяйство «Суриндинский»</t>
  </si>
  <si>
    <t>2017-2018</t>
  </si>
  <si>
    <t>2018-2019</t>
  </si>
  <si>
    <t>2019-2020</t>
  </si>
  <si>
    <t>Заявка</t>
  </si>
  <si>
    <t>Квота</t>
  </si>
  <si>
    <t>Добыто, особей</t>
  </si>
  <si>
    <t>8 % от 417 582</t>
  </si>
  <si>
    <t>Итого в Эвенкии</t>
  </si>
  <si>
    <t>Итого на Таймыре</t>
  </si>
  <si>
    <t>Индивидуальный предприниматель Ботулу Алексей Капитонович, Ессей-Чиринда</t>
  </si>
  <si>
    <t>Индивидуальный предприниматель Ботулу Владимир Терентьевич, Ессей</t>
  </si>
  <si>
    <t>Индивидуальный предприниматель Гургугир Алексей Павлович, Чиринда</t>
  </si>
  <si>
    <t>Индивидуальный предприниматель Донцов Эдуард Николаевич, Эконда, Чиринда, СВ от Крайсеверпром+</t>
  </si>
  <si>
    <t>Индивидуальный предприниматель Кузнецов Михаил Иванович, Ессей</t>
  </si>
  <si>
    <t>Индивидуальный предприниматель Леончиков Андрей Александрович, Чиринда</t>
  </si>
  <si>
    <t>Индивидуальный предприниматель Львов Алексей Вячеславович, Ессей</t>
  </si>
  <si>
    <t>Индивидуальный предприниматель Осогосток Василий Саввич, Ессей</t>
  </si>
  <si>
    <t>Индивидуальный предприниматель Павлова Ольга Васильевна, Чиринда</t>
  </si>
  <si>
    <t>Индивидуальный предприниматель Пересыпкин Денис Николаевич, Ессей</t>
  </si>
  <si>
    <t>Индивидуальный предприниматель Пересыпкин Николай Владимирович, Кислоканское л-во, р. Мойеро</t>
  </si>
  <si>
    <t>Индивидуальный предприниматель Ридель Иван Иванович, р.Кочечум - ЮЗ от Эконды</t>
  </si>
  <si>
    <t>Индивидуальный предприниматель Усольцев Михаил Дмитриевич, Ессей</t>
  </si>
  <si>
    <t>Индивидуальный предприниматель Эспек Антон Васильевич, Ессей</t>
  </si>
  <si>
    <t>Общество с ограниченной ответственностью «Крайсеверпром+» Тембенчи, Кочечум</t>
  </si>
  <si>
    <t>Общество с ограниченной ответственностью «Регион-Сибирь», Кислоканское л-во, р. Мойеро</t>
  </si>
  <si>
    <t>Общество с ограниченной ответственностью «Таймура+», Чиринда-Ессей</t>
  </si>
  <si>
    <t>Семейная (родовая) община коренных малочисленных народов Севера «Бат» (Медведь), Эконда</t>
  </si>
  <si>
    <t>Семейная (родовая) община коренных малочисленных народов Севера «Катанга» (Твердый), Мойеро</t>
  </si>
  <si>
    <t>Семейная (родовая) община коренных малочисленных народов Севера «Онега» (Мерцающее озеро), Кислоканское л-во, р.Мойеро</t>
  </si>
  <si>
    <t>Семейная (родовая) община коренных малочисленных народов Севера «Сумдяк» (Тающий снег), Кислоканское л-во, Мойеро</t>
  </si>
  <si>
    <t>Семейная (родовая) община коренных малочисленных народов Севера «Ямбукан» (Полноводный), ОХС, Чиринда</t>
  </si>
  <si>
    <t>Семейная (родовая) община малочисленных народов Севера «Орончакан», ОХС, Чиринда</t>
  </si>
  <si>
    <t>Индивидуальный предприниматель Боягир Владимир Сергеевич, Ессей</t>
  </si>
  <si>
    <t>Таймырский Долгано-Ненцкий</t>
  </si>
  <si>
    <t>Индивидуальный предприниматель Агеева Наталья Владимировна, Западный Таймыр</t>
  </si>
  <si>
    <t>кмнс</t>
  </si>
  <si>
    <t>Индивидуальный предприниматель Анисимов Евгений Анатольевич, Пясино</t>
  </si>
  <si>
    <t>Индивидуальный предприниматель Бетту Дмитрий Григорьевич, Западный Таймыр</t>
  </si>
  <si>
    <t>Индивидуальный предприниматель Железников Сергей Николаевич, Западный Таймыр</t>
  </si>
  <si>
    <t>Индивидуальный предприниматель Кондратенко Виталий Анатольевич, Пясино</t>
  </si>
  <si>
    <t>Индивидуальный предприниматель Малах Татьяна Геннадьевна, Пясино</t>
  </si>
  <si>
    <t>Индивидуальный предприниматель Петрова Светлана Ивановна, Пясино</t>
  </si>
  <si>
    <t>Индивидуальный предприниматель Поротов Олег Владимирович, Западный Таймыр</t>
  </si>
  <si>
    <t>Индивидуальный предприниматель Райш Виталий Гейнрихович, Западный Таймыр</t>
  </si>
  <si>
    <t>Индивидуальный предприниматель Степанов Иван Владимирович, Пясино</t>
  </si>
  <si>
    <t>Местная общественная организация охотников и рыболовов г. Норильска, Западный Таймыр</t>
  </si>
  <si>
    <t>Община коренных малочисленных народов «Мукустур», Пясино</t>
  </si>
  <si>
    <t>Общество с ограниченной ответственностью «Россомаха», Западный Таймыр</t>
  </si>
  <si>
    <t>Семейно-родовое промысловое хозяйство «Нумги», Западный Таймыр</t>
  </si>
  <si>
    <t>Квота (10 %)</t>
  </si>
  <si>
    <t>Квота      (8 %)</t>
  </si>
  <si>
    <t>Освоение квоты в %</t>
  </si>
  <si>
    <t xml:space="preserve">Квота снижена на 50 % в связи низким освоением квоты </t>
  </si>
  <si>
    <t>Квота снижена на 50 % по бассейну р. Пясина в связи со смещением миграционных путей оленя в восточном направлении</t>
  </si>
  <si>
    <t>Заместитель министра экологии и рационального природопользования Красноярского края ____________________________ А.В. Коробкин</t>
  </si>
  <si>
    <t>Индивидуальный предприниматель Козак Николай Викторович, Катырык-Хатанга</t>
  </si>
  <si>
    <t>Индивидуальный предприниматель Жарков Александр Николаевич, Волочанка -Катырык</t>
  </si>
  <si>
    <t>Индивидуальный предприниматель Бетту Сергей Иванович, Волочанка -Катырык</t>
  </si>
  <si>
    <t>Индивидуальный предприниматель Пюрбеева Виолетта Николаевна, Волочанка -Катырык</t>
  </si>
  <si>
    <t>Общество с ограниченной ответственностью «Заготовительная фирма «Антур», Волочанка -Катырык</t>
  </si>
  <si>
    <t>Индивидуальный предприниматель Михайлова Анна Васильевна, Катырык-Хатанга</t>
  </si>
  <si>
    <t>Индивидуальный предприниматель Чуприн Владимир Олегович, Катырык-Хатанга</t>
  </si>
  <si>
    <t>Индивидуальный предприниматель Шкуратов Андрей Сергеевич, Катырык-Хатанга</t>
  </si>
  <si>
    <t>Общество с ограниченной ответственностью «Охотник», Катырык-Хатанга</t>
  </si>
  <si>
    <t>Сельскохозяйственная промыслово-рыболовецкая артель «Новая», Катырык-Хатанга</t>
  </si>
  <si>
    <t>Сельскохозяйственный потребительский снабженческо-сбытовой перерабатывающий кооператив «Катырык», Катырык-Хатанга</t>
  </si>
  <si>
    <t>Общество с ограниченной ответственностью «Весна», Катырык-Хатанга, Волочанка-Катырык</t>
  </si>
  <si>
    <t>Общество с ограниченной ответственностью «Промысловое хозяйство «Пясино», Усть-Авам</t>
  </si>
  <si>
    <t xml:space="preserve">Семейно-родовая община коренных малочисленных народов Севера «Агапа», Пясино </t>
  </si>
  <si>
    <t>Квота не устанавливается в связи с расположением угодий за пределами миграционного коридора</t>
  </si>
  <si>
    <t>Квота оставлена на уровне прошлого сезона охоты в связи с расположением угодий в приграничной зоне основного миграционного коридора</t>
  </si>
  <si>
    <t>Квота увеличена до уровня заявки (на 25 %) в связи с расположением угодий в пределах миграционного коридора</t>
  </si>
  <si>
    <t>Промысловая сельскохозяйственная артель «Наско», Жданиха-Новорыбная</t>
  </si>
  <si>
    <t>Территориально-соседская община Коренных Малочисленных Народов Крайнего Севера «Кыталык», Жданиха-Новорыбная</t>
  </si>
  <si>
    <t>Индивидуальный предприниматель Сотников Арсений Семенович, Жданиха-Новорыбная</t>
  </si>
  <si>
    <t>Квота увеличена на 37 % в связи с расположением угодий в пределах миграционного коридора</t>
  </si>
  <si>
    <t>Квота оставлена на уровне прошлого года в связи с отстутвием данных о численности ДСО, подтверждающих рост его численности</t>
  </si>
  <si>
    <t>Уведомление о причинах несоответствия квоты заявке</t>
  </si>
  <si>
    <t>2020-2021</t>
  </si>
  <si>
    <t>Проект квот добычи ДСО на сезон охоты 2021-2022 годов</t>
  </si>
  <si>
    <t xml:space="preserve">Уведомление о причинах несоответствия квоты заявке </t>
  </si>
  <si>
    <t xml:space="preserve">II вариант проекта квот (объем добычи с западной части Таймыра перераспределен в закрепленные охотничьи угодья восточной и центральной части Таймыра), особей </t>
  </si>
  <si>
    <t>Освоение квот добычи прошлых сезонов охоты</t>
  </si>
  <si>
    <t>Всего, особей</t>
  </si>
  <si>
    <t>Проект квот добычи сибирского горного козла на территории Красноярского края в период с 1 августа 2021 года до 1 августа 2022 года</t>
  </si>
  <si>
    <t>Проект квот добычи овцебыка на территории Красноярского края в период с 1 августа 2021 года до 1 августа 2022 года</t>
  </si>
  <si>
    <t>Лимит, особей</t>
  </si>
  <si>
    <t>Добыча, особей</t>
  </si>
  <si>
    <t>Освоение лимита, %</t>
  </si>
  <si>
    <t>Устанавливаемый лимит добычи, особей</t>
  </si>
  <si>
    <t xml:space="preserve">в том числе </t>
  </si>
  <si>
    <t>взрослые животные (старше года)</t>
  </si>
  <si>
    <t>Освоение квоты, %</t>
  </si>
  <si>
    <t xml:space="preserve">самцы </t>
  </si>
  <si>
    <t>Утвержденная квота добычи, особей</t>
  </si>
  <si>
    <t>Фактическая добыча, особей</t>
  </si>
  <si>
    <t>Квота оставлена на уровне прошлого года, основания для увеличения квоты в западной части Таймыра отсутствуют</t>
  </si>
  <si>
    <t>Квота оставлена на уровне прошлого года по предложению администрации района</t>
  </si>
  <si>
    <t>Проект квот по предложению администраций районов</t>
  </si>
  <si>
    <t>Квота оставлена на уровне прошлого года в соответствии с предложениями администрации района</t>
  </si>
  <si>
    <t>Квота увеличена в соответствии с предложениями администрации района</t>
  </si>
  <si>
    <t>Балахтинский, Новоселовский</t>
  </si>
  <si>
    <t>Березовский, Манский</t>
  </si>
  <si>
    <t>Сухобузимский, Березовский</t>
  </si>
  <si>
    <t>Дзержинский, Тасеевский, Абанский</t>
  </si>
  <si>
    <t>Проект квот добычи лося на территории Красноярского края в период с 1 августа 2021 года до 1 августа 2022 года</t>
  </si>
  <si>
    <t>Взрослые животные (старше 1 года), особей</t>
  </si>
  <si>
    <t xml:space="preserve">самцы во время гона </t>
  </si>
  <si>
    <t>самцы во время гона (max)</t>
  </si>
  <si>
    <t>Общедоступные охотничьи угодья (правый берег)</t>
  </si>
  <si>
    <t>Емельяновский, Балахтинский</t>
  </si>
  <si>
    <t>Проект квот добычи косули сибирской на территории Красноярского края в период с 1 августа 2021 года до 1 августа 2022 года</t>
  </si>
  <si>
    <t>старше 1 года, особей</t>
  </si>
  <si>
    <t>Березовский, Сухобузимский</t>
  </si>
  <si>
    <t>Региональная общественная организация «Красноярское краевое общество охотников и рыболовов» (правобережная часть)</t>
  </si>
  <si>
    <t>Проект квот добычи благородного оленя на территории Красноярского края в период с 1 августа 2021 года до 1 августа 2022 года</t>
  </si>
  <si>
    <t>самцы с пантами</t>
  </si>
  <si>
    <t>Олень</t>
  </si>
  <si>
    <t>Проект квот добычи лесного северного оленя на территории Красноярского края в период с 1 августа 2021 года до 1 августа 2022 года</t>
  </si>
  <si>
    <t>Таймырский Долгано-Ненецкий</t>
  </si>
  <si>
    <t>Проект квот добычи выдры на территории Красноярского края в период с 1 августа 2021 года до 1 августа 2022 года</t>
  </si>
  <si>
    <t>нет данных</t>
  </si>
  <si>
    <t>н/д</t>
  </si>
  <si>
    <t>Дикий северный олень (лесной)</t>
  </si>
  <si>
    <t>Дикий северный олень (тундровый)</t>
  </si>
  <si>
    <t>взрослые животные (старше 1 года)</t>
  </si>
  <si>
    <t>до 1 года (20 % от квоты)</t>
  </si>
  <si>
    <t>Всего, особей (15 %)</t>
  </si>
  <si>
    <t xml:space="preserve">Региональная общественная организация «Красноярское краевое общество охотников и рыболовов» </t>
  </si>
  <si>
    <t>*</t>
  </si>
  <si>
    <t>Дзержинский, Тасеевский</t>
  </si>
  <si>
    <t>Пировский, Енисейский</t>
  </si>
  <si>
    <t>Заместитель министра экологии и рационального природопользования Красноярского края____________________________ А.В. Коробкин</t>
  </si>
  <si>
    <t>Закрепленные</t>
  </si>
  <si>
    <t>Общедоступные</t>
  </si>
  <si>
    <t>Итого в Красноярском крае,</t>
  </si>
  <si>
    <t>Наименование охотничьих угодий, иных территорий</t>
  </si>
  <si>
    <t>в том числе: ООУ</t>
  </si>
  <si>
    <t>1.1.</t>
  </si>
  <si>
    <t>2.2.</t>
  </si>
  <si>
    <t>1.2.</t>
  </si>
  <si>
    <t>2.</t>
  </si>
  <si>
    <t>2.1.</t>
  </si>
  <si>
    <t>3.</t>
  </si>
  <si>
    <t>3.2.</t>
  </si>
  <si>
    <t>3.1.</t>
  </si>
  <si>
    <t>3.3.</t>
  </si>
  <si>
    <t>Общедоступные и иные территории</t>
  </si>
  <si>
    <t>в том числе: ООУ и иные территории</t>
  </si>
  <si>
    <t>Категория охотничьих угодий и иные территории</t>
  </si>
  <si>
    <t>Изменение численности (рост или снижение в %)</t>
  </si>
  <si>
    <t>в том числе ЗОУ (западная часть Таймыра)</t>
  </si>
  <si>
    <t>самцы - 73</t>
  </si>
  <si>
    <t>Общедоступные, закрепленные охотничьи угодья и иные территории</t>
  </si>
  <si>
    <t>в том числе для КМНС*</t>
  </si>
  <si>
    <t>*-</t>
  </si>
  <si>
    <t>Решение заседания комиссии администрации района от 19.04.2021</t>
  </si>
  <si>
    <t>Изменение лимита, в %</t>
  </si>
  <si>
    <t>Проект лимита добычи охотничьих ресурсов в Красноярском крае на период с 1 августа 2021 года до 1 августа 2022 года</t>
  </si>
  <si>
    <t xml:space="preserve">Проекта квот по предложению министерства для администрации Таймыра (объем добычи с западной части Таймыра перераспределен в общедоступные охотничьи угодья восточной и центральной части Таймыра), особей </t>
  </si>
  <si>
    <t>Всего, особей (8 %)</t>
  </si>
  <si>
    <t>объем добычи для КМНС</t>
  </si>
  <si>
    <t>Индивидуальный предприниматель Ялогир Станислав Юрьевич, Кислоканское л-во, р. Вилюй (Эконда)</t>
  </si>
  <si>
    <t>Проект квот добычи тундрового дикого северного оленя на территории Красноярского края в период с 1 августа 2021 года до 1 августа 2022 года</t>
  </si>
  <si>
    <t>в том числе:</t>
  </si>
  <si>
    <t xml:space="preserve"> объем добычи охотничьих ресурсов, установленный для ведения охоты в целях обеспечения ведения традиционного образа жизни и осуществления традиционной хозяйственной деятельности КМНС в пределах территорий традиционного природопользования, образованных в соответствии с Федеральным законом от 7 мая 2001 г. № 49-ФЗ "О территориях традиционного природопользования коренных малочисленных народов Севера, Сибири и Дальнего Востока Российской Федерации" (подпункт "б" пункта 17.1 приказа Минприроды России от 27.11.2020 № 981 "Об утверждении Порядка подготовки, принятия документа об утверждении лимита добычи охотничьих ресурсов, внесения в него изменений и требований к его содержанию и составу" </t>
  </si>
  <si>
    <t>самцы во время гона + пантачи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</si>
</sst>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000"/>
    <numFmt numFmtId="166" formatCode="dd/mm/yy;@"/>
    <numFmt numFmtId="167" formatCode="0.0"/>
    <numFmt numFmtId="168" formatCode="_(&quot;р.&quot;* #,##0.00_);_(&quot;р.&quot;* \(#,##0.00\);_(&quot;р.&quot;* \-??_);_(@_)"/>
  </numFmts>
  <fonts count="40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  <font>
      <sz val="21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14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5" tint="0.39997558519241921"/>
      <name val="Times New Roman"/>
      <family val="1"/>
      <charset val="204"/>
    </font>
    <font>
      <sz val="9"/>
      <color theme="3" tint="0.3999755851924192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2"/>
      <name val="Calibri"/>
      <family val="2"/>
      <scheme val="minor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 Cyr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rgb="FFC0C0C0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C0C0C0"/>
      </patternFill>
    </fill>
    <fill>
      <patternFill patternType="solid">
        <fgColor rgb="FF99CCFF"/>
        <bgColor rgb="FFCCCCFF"/>
      </patternFill>
    </fill>
    <fill>
      <patternFill patternType="solid">
        <fgColor rgb="FFFF8080"/>
        <bgColor rgb="FFFF99CC"/>
      </patternFill>
    </fill>
    <fill>
      <patternFill patternType="solid">
        <fgColor rgb="FF00FF00"/>
        <bgColor rgb="FF33CCCC"/>
      </patternFill>
    </fill>
    <fill>
      <patternFill patternType="solid">
        <fgColor rgb="FFFFCC00"/>
        <bgColor rgb="FFFFFF00"/>
      </patternFill>
    </fill>
    <fill>
      <patternFill patternType="solid">
        <fgColor rgb="FF0066CC"/>
        <bgColor rgb="FF008080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00CCFF"/>
      </patternFill>
    </fill>
    <fill>
      <patternFill patternType="solid">
        <fgColor rgb="FFFF9900"/>
        <bgColor rgb="FFFFCC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0" fontId="3" fillId="0" borderId="0"/>
    <xf numFmtId="0" fontId="4" fillId="0" borderId="0"/>
    <xf numFmtId="0" fontId="3" fillId="0" borderId="0"/>
    <xf numFmtId="0" fontId="34" fillId="0" borderId="0"/>
    <xf numFmtId="0" fontId="34" fillId="0" borderId="0"/>
    <xf numFmtId="0" fontId="36" fillId="0" borderId="0"/>
    <xf numFmtId="0" fontId="37" fillId="10" borderId="0" applyBorder="0" applyAlignment="0" applyProtection="0"/>
    <xf numFmtId="0" fontId="37" fillId="11" borderId="0" applyBorder="0" applyAlignment="0" applyProtection="0"/>
    <xf numFmtId="0" fontId="37" fillId="12" borderId="0" applyBorder="0" applyAlignment="0" applyProtection="0"/>
    <xf numFmtId="0" fontId="37" fillId="13" borderId="0" applyBorder="0" applyAlignment="0" applyProtection="0"/>
    <xf numFmtId="0" fontId="37" fillId="14" borderId="0" applyBorder="0" applyAlignment="0" applyProtection="0"/>
    <xf numFmtId="0" fontId="37" fillId="15" borderId="0" applyBorder="0" applyAlignment="0" applyProtection="0"/>
    <xf numFmtId="0" fontId="37" fillId="16" borderId="0" applyBorder="0" applyAlignment="0" applyProtection="0"/>
    <xf numFmtId="0" fontId="37" fillId="17" borderId="0" applyBorder="0" applyAlignment="0" applyProtection="0"/>
    <xf numFmtId="0" fontId="37" fillId="18" borderId="0" applyBorder="0" applyAlignment="0" applyProtection="0"/>
    <xf numFmtId="0" fontId="37" fillId="13" borderId="0" applyBorder="0" applyAlignment="0" applyProtection="0"/>
    <xf numFmtId="0" fontId="37" fillId="16" borderId="0" applyBorder="0" applyAlignment="0" applyProtection="0"/>
    <xf numFmtId="0" fontId="37" fillId="19" borderId="0" applyBorder="0" applyAlignment="0" applyProtection="0"/>
    <xf numFmtId="0" fontId="38" fillId="20" borderId="0" applyBorder="0" applyAlignment="0" applyProtection="0"/>
    <xf numFmtId="0" fontId="38" fillId="17" borderId="0" applyBorder="0" applyAlignment="0" applyProtection="0"/>
    <xf numFmtId="0" fontId="38" fillId="18" borderId="0" applyBorder="0" applyAlignment="0" applyProtection="0"/>
    <xf numFmtId="0" fontId="38" fillId="21" borderId="0" applyBorder="0" applyAlignment="0" applyProtection="0"/>
    <xf numFmtId="0" fontId="38" fillId="22" borderId="0" applyBorder="0" applyAlignment="0" applyProtection="0"/>
    <xf numFmtId="0" fontId="38" fillId="23" borderId="0" applyBorder="0" applyAlignment="0" applyProtection="0"/>
    <xf numFmtId="168" fontId="36" fillId="0" borderId="0" applyBorder="0" applyAlignment="0" applyProtection="0"/>
    <xf numFmtId="0" fontId="39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4" fillId="0" borderId="0"/>
  </cellStyleXfs>
  <cellXfs count="630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5" fillId="0" borderId="0" xfId="0" applyFont="1"/>
    <xf numFmtId="0" fontId="2" fillId="0" borderId="0" xfId="0" applyFont="1" applyAlignment="1">
      <alignment horizontal="center"/>
    </xf>
    <xf numFmtId="3" fontId="1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center" wrapText="1"/>
    </xf>
    <xf numFmtId="3" fontId="1" fillId="0" borderId="3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/>
    </xf>
    <xf numFmtId="0" fontId="8" fillId="0" borderId="0" xfId="0" applyFont="1"/>
    <xf numFmtId="0" fontId="9" fillId="0" borderId="0" xfId="0" applyFont="1" applyAlignment="1">
      <alignment horizontal="left"/>
    </xf>
    <xf numFmtId="165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3" xfId="0" applyNumberFormat="1" applyFont="1" applyFill="1" applyBorder="1" applyAlignment="1" applyProtection="1">
      <alignment horizontal="left" wrapText="1"/>
    </xf>
    <xf numFmtId="1" fontId="11" fillId="2" borderId="3" xfId="0" applyNumberFormat="1" applyFont="1" applyFill="1" applyBorder="1" applyAlignment="1" applyProtection="1">
      <alignment horizontal="left" wrapText="1"/>
    </xf>
    <xf numFmtId="1" fontId="11" fillId="0" borderId="0" xfId="0" applyNumberFormat="1" applyFont="1" applyAlignment="1">
      <alignment horizontal="left" wrapText="1"/>
    </xf>
    <xf numFmtId="1" fontId="10" fillId="0" borderId="0" xfId="0" applyNumberFormat="1" applyFont="1" applyAlignment="1">
      <alignment horizontal="left" wrapText="1"/>
    </xf>
    <xf numFmtId="1" fontId="11" fillId="3" borderId="3" xfId="0" applyNumberFormat="1" applyFont="1" applyFill="1" applyBorder="1" applyAlignment="1" applyProtection="1">
      <alignment horizontal="left" wrapText="1"/>
    </xf>
    <xf numFmtId="166" fontId="12" fillId="0" borderId="3" xfId="0" applyNumberFormat="1" applyFont="1" applyFill="1" applyBorder="1" applyAlignment="1" applyProtection="1">
      <alignment horizontal="left" wrapText="1"/>
    </xf>
    <xf numFmtId="166" fontId="11" fillId="0" borderId="3" xfId="0" applyNumberFormat="1" applyFont="1" applyFill="1" applyBorder="1" applyAlignment="1" applyProtection="1">
      <alignment horizontal="left" vertical="top" wrapText="1"/>
    </xf>
    <xf numFmtId="1" fontId="12" fillId="0" borderId="3" xfId="0" applyNumberFormat="1" applyFont="1" applyFill="1" applyBorder="1" applyAlignment="1" applyProtection="1">
      <alignment horizontal="left" wrapText="1"/>
    </xf>
    <xf numFmtId="0" fontId="9" fillId="0" borderId="0" xfId="0" applyFont="1" applyFill="1" applyAlignment="1">
      <alignment horizontal="left" wrapText="1"/>
    </xf>
    <xf numFmtId="166" fontId="11" fillId="0" borderId="0" xfId="0" applyNumberFormat="1" applyFont="1" applyFill="1" applyAlignment="1">
      <alignment horizontal="left" wrapText="1"/>
    </xf>
    <xf numFmtId="1" fontId="11" fillId="0" borderId="0" xfId="0" applyNumberFormat="1" applyFont="1" applyFill="1" applyAlignment="1">
      <alignment horizontal="left" wrapText="1"/>
    </xf>
    <xf numFmtId="0" fontId="2" fillId="0" borderId="0" xfId="0" applyFont="1" applyFill="1" applyAlignment="1">
      <alignment horizontal="left" wrapText="1"/>
    </xf>
    <xf numFmtId="166" fontId="10" fillId="0" borderId="0" xfId="0" applyNumberFormat="1" applyFont="1" applyFill="1" applyAlignment="1">
      <alignment horizontal="left" wrapText="1"/>
    </xf>
    <xf numFmtId="1" fontId="10" fillId="0" borderId="0" xfId="0" applyNumberFormat="1" applyFont="1" applyFill="1" applyAlignment="1">
      <alignment horizontal="left" wrapText="1"/>
    </xf>
    <xf numFmtId="165" fontId="11" fillId="0" borderId="0" xfId="0" applyNumberFormat="1" applyFont="1" applyFill="1" applyAlignment="1">
      <alignment horizontal="left" wrapText="1"/>
    </xf>
    <xf numFmtId="165" fontId="10" fillId="0" borderId="0" xfId="0" applyNumberFormat="1" applyFont="1" applyFill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right" wrapText="1"/>
    </xf>
    <xf numFmtId="3" fontId="14" fillId="0" borderId="3" xfId="0" applyNumberFormat="1" applyFont="1" applyFill="1" applyBorder="1" applyAlignment="1" applyProtection="1">
      <alignment horizontal="right" wrapText="1"/>
    </xf>
    <xf numFmtId="165" fontId="15" fillId="0" borderId="3" xfId="0" applyNumberFormat="1" applyFont="1" applyFill="1" applyBorder="1" applyAlignment="1" applyProtection="1">
      <alignment horizontal="left" wrapText="1"/>
    </xf>
    <xf numFmtId="166" fontId="15" fillId="0" borderId="3" xfId="0" applyNumberFormat="1" applyFont="1" applyFill="1" applyBorder="1" applyAlignment="1" applyProtection="1">
      <alignment horizontal="left" wrapText="1"/>
    </xf>
    <xf numFmtId="1" fontId="15" fillId="0" borderId="3" xfId="0" applyNumberFormat="1" applyFont="1" applyFill="1" applyBorder="1" applyAlignment="1" applyProtection="1">
      <alignment horizontal="left" wrapText="1"/>
    </xf>
    <xf numFmtId="166" fontId="16" fillId="0" borderId="3" xfId="0" applyNumberFormat="1" applyFont="1" applyFill="1" applyBorder="1" applyAlignment="1" applyProtection="1">
      <alignment horizontal="left" wrapText="1"/>
    </xf>
    <xf numFmtId="0" fontId="17" fillId="0" borderId="0" xfId="0" applyFont="1" applyFill="1" applyAlignment="1">
      <alignment horizontal="right"/>
    </xf>
    <xf numFmtId="164" fontId="19" fillId="0" borderId="3" xfId="0" applyNumberFormat="1" applyFont="1" applyFill="1" applyBorder="1" applyAlignment="1" applyProtection="1">
      <alignment horizontal="left" wrapText="1"/>
    </xf>
    <xf numFmtId="164" fontId="19" fillId="4" borderId="3" xfId="0" applyNumberFormat="1" applyFont="1" applyFill="1" applyBorder="1" applyAlignment="1" applyProtection="1">
      <alignment horizontal="left" wrapText="1"/>
    </xf>
    <xf numFmtId="164" fontId="20" fillId="0" borderId="3" xfId="0" applyNumberFormat="1" applyFont="1" applyFill="1" applyBorder="1" applyAlignment="1" applyProtection="1">
      <alignment horizontal="left" wrapText="1"/>
    </xf>
    <xf numFmtId="164" fontId="21" fillId="0" borderId="3" xfId="0" applyNumberFormat="1" applyFont="1" applyFill="1" applyBorder="1" applyAlignment="1" applyProtection="1">
      <alignment horizontal="left" wrapText="1"/>
    </xf>
    <xf numFmtId="164" fontId="19" fillId="0" borderId="0" xfId="0" applyNumberFormat="1" applyFont="1" applyFill="1" applyAlignment="1">
      <alignment horizontal="left" wrapText="1"/>
    </xf>
    <xf numFmtId="164" fontId="22" fillId="0" borderId="0" xfId="0" applyNumberFormat="1" applyFont="1" applyFill="1" applyAlignment="1">
      <alignment horizontal="left" wrapText="1"/>
    </xf>
    <xf numFmtId="164" fontId="18" fillId="0" borderId="3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 applyProtection="1">
      <alignment horizontal="left" wrapText="1"/>
    </xf>
    <xf numFmtId="2" fontId="6" fillId="2" borderId="3" xfId="0" applyNumberFormat="1" applyFont="1" applyFill="1" applyBorder="1" applyAlignment="1" applyProtection="1">
      <alignment horizontal="left" wrapText="1"/>
    </xf>
    <xf numFmtId="2" fontId="7" fillId="0" borderId="3" xfId="0" applyNumberFormat="1" applyFont="1" applyFill="1" applyBorder="1" applyAlignment="1" applyProtection="1">
      <alignment horizontal="left" wrapText="1"/>
    </xf>
    <xf numFmtId="2" fontId="6" fillId="3" borderId="3" xfId="0" applyNumberFormat="1" applyFont="1" applyFill="1" applyBorder="1" applyAlignment="1" applyProtection="1">
      <alignment horizontal="left" wrapText="1"/>
    </xf>
    <xf numFmtId="2" fontId="6" fillId="0" borderId="0" xfId="0" applyNumberFormat="1" applyFont="1" applyAlignment="1">
      <alignment horizontal="left" wrapText="1"/>
    </xf>
    <xf numFmtId="2" fontId="5" fillId="0" borderId="0" xfId="0" applyNumberFormat="1" applyFont="1"/>
    <xf numFmtId="2" fontId="6" fillId="0" borderId="0" xfId="0" applyNumberFormat="1" applyFont="1" applyAlignment="1">
      <alignment vertical="top"/>
    </xf>
    <xf numFmtId="2" fontId="5" fillId="0" borderId="0" xfId="0" applyNumberFormat="1" applyFont="1" applyAlignment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1" fontId="13" fillId="0" borderId="3" xfId="0" applyNumberFormat="1" applyFont="1" applyFill="1" applyBorder="1" applyAlignment="1" applyProtection="1">
      <alignment horizontal="center" textRotation="90" wrapText="1"/>
    </xf>
    <xf numFmtId="2" fontId="6" fillId="0" borderId="3" xfId="0" applyNumberFormat="1" applyFont="1" applyFill="1" applyBorder="1" applyAlignment="1" applyProtection="1">
      <alignment horizontal="center" textRotation="90" wrapText="1"/>
    </xf>
    <xf numFmtId="166" fontId="13" fillId="0" borderId="3" xfId="0" applyNumberFormat="1" applyFont="1" applyFill="1" applyBorder="1" applyAlignment="1" applyProtection="1">
      <alignment horizontal="center" wrapText="1"/>
    </xf>
    <xf numFmtId="1" fontId="13" fillId="0" borderId="3" xfId="0" applyNumberFormat="1" applyFont="1" applyFill="1" applyBorder="1" applyAlignment="1" applyProtection="1">
      <alignment horizontal="center" wrapText="1"/>
    </xf>
    <xf numFmtId="3" fontId="13" fillId="0" borderId="3" xfId="0" applyNumberFormat="1" applyFont="1" applyFill="1" applyBorder="1" applyAlignment="1" applyProtection="1">
      <alignment horizontal="center" wrapText="1"/>
    </xf>
    <xf numFmtId="164" fontId="19" fillId="0" borderId="3" xfId="0" applyNumberFormat="1" applyFont="1" applyFill="1" applyBorder="1" applyAlignment="1" applyProtection="1">
      <alignment horizontal="center" wrapText="1"/>
    </xf>
    <xf numFmtId="3" fontId="1" fillId="0" borderId="10" xfId="0" applyNumberFormat="1" applyFont="1" applyFill="1" applyBorder="1" applyAlignment="1" applyProtection="1">
      <alignment vertical="top" wrapText="1"/>
    </xf>
    <xf numFmtId="3" fontId="1" fillId="0" borderId="0" xfId="0" applyNumberFormat="1" applyFont="1" applyFill="1" applyBorder="1" applyAlignment="1" applyProtection="1">
      <alignment vertical="top" wrapText="1"/>
    </xf>
    <xf numFmtId="2" fontId="23" fillId="2" borderId="3" xfId="0" applyNumberFormat="1" applyFont="1" applyFill="1" applyBorder="1" applyAlignment="1" applyProtection="1">
      <alignment horizontal="left" wrapText="1"/>
    </xf>
    <xf numFmtId="164" fontId="1" fillId="0" borderId="3" xfId="0" applyNumberFormat="1" applyFont="1" applyFill="1" applyBorder="1" applyAlignment="1" applyProtection="1">
      <alignment vertical="top" wrapText="1"/>
    </xf>
    <xf numFmtId="3" fontId="13" fillId="0" borderId="3" xfId="0" applyNumberFormat="1" applyFont="1" applyFill="1" applyBorder="1" applyAlignment="1" applyProtection="1">
      <alignment vertical="top" wrapText="1"/>
    </xf>
    <xf numFmtId="165" fontId="13" fillId="0" borderId="3" xfId="0" applyNumberFormat="1" applyFont="1" applyFill="1" applyBorder="1" applyAlignment="1" applyProtection="1">
      <alignment horizontal="left" wrapText="1"/>
    </xf>
    <xf numFmtId="165" fontId="24" fillId="0" borderId="3" xfId="0" applyNumberFormat="1" applyFont="1" applyFill="1" applyBorder="1" applyAlignment="1" applyProtection="1">
      <alignment horizontal="left" wrapText="1"/>
    </xf>
    <xf numFmtId="164" fontId="13" fillId="0" borderId="3" xfId="0" applyNumberFormat="1" applyFont="1" applyFill="1" applyBorder="1" applyAlignment="1" applyProtection="1">
      <alignment horizontal="left" wrapText="1"/>
    </xf>
    <xf numFmtId="3" fontId="13" fillId="0" borderId="3" xfId="0" applyNumberFormat="1" applyFont="1" applyFill="1" applyBorder="1" applyAlignment="1" applyProtection="1">
      <alignment horizontal="left" wrapText="1"/>
    </xf>
    <xf numFmtId="165" fontId="13" fillId="0" borderId="1" xfId="0" applyNumberFormat="1" applyFont="1" applyFill="1" applyBorder="1" applyAlignment="1" applyProtection="1">
      <alignment horizontal="left" wrapText="1"/>
    </xf>
    <xf numFmtId="165" fontId="27" fillId="0" borderId="3" xfId="0" applyNumberFormat="1" applyFont="1" applyFill="1" applyBorder="1" applyAlignment="1" applyProtection="1">
      <alignment horizontal="left" wrapText="1"/>
    </xf>
    <xf numFmtId="0" fontId="13" fillId="0" borderId="0" xfId="0" applyFont="1" applyFill="1" applyAlignment="1">
      <alignment horizontal="left" wrapText="1"/>
    </xf>
    <xf numFmtId="0" fontId="28" fillId="0" borderId="0" xfId="0" applyFont="1" applyFill="1" applyAlignment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/>
    </xf>
    <xf numFmtId="3" fontId="1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1" fillId="0" borderId="3" xfId="0" applyNumberFormat="1" applyFont="1" applyFill="1" applyBorder="1" applyAlignment="1" applyProtection="1">
      <alignment vertical="center" wrapText="1"/>
    </xf>
    <xf numFmtId="1" fontId="29" fillId="2" borderId="3" xfId="0" applyNumberFormat="1" applyFont="1" applyFill="1" applyBorder="1" applyAlignment="1" applyProtection="1">
      <alignment horizontal="left" wrapText="1"/>
    </xf>
    <xf numFmtId="1" fontId="11" fillId="5" borderId="3" xfId="0" applyNumberFormat="1" applyFont="1" applyFill="1" applyBorder="1" applyAlignment="1" applyProtection="1">
      <alignment horizontal="left" wrapText="1"/>
    </xf>
    <xf numFmtId="1" fontId="2" fillId="0" borderId="0" xfId="0" applyNumberFormat="1" applyFont="1"/>
    <xf numFmtId="167" fontId="2" fillId="0" borderId="0" xfId="0" applyNumberFormat="1" applyFont="1"/>
    <xf numFmtId="2" fontId="2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/>
    <xf numFmtId="165" fontId="13" fillId="0" borderId="3" xfId="0" applyNumberFormat="1" applyFont="1" applyFill="1" applyBorder="1" applyAlignment="1" applyProtection="1">
      <alignment vertical="center" wrapText="1"/>
    </xf>
    <xf numFmtId="165" fontId="13" fillId="0" borderId="3" xfId="0" applyNumberFormat="1" applyFont="1" applyFill="1" applyBorder="1" applyAlignment="1" applyProtection="1">
      <alignment horizontal="left" vertical="center" wrapText="1"/>
    </xf>
    <xf numFmtId="166" fontId="11" fillId="0" borderId="1" xfId="0" applyNumberFormat="1" applyFont="1" applyFill="1" applyBorder="1" applyAlignment="1" applyProtection="1">
      <alignment horizontal="left" wrapText="1"/>
    </xf>
    <xf numFmtId="1" fontId="11" fillId="0" borderId="3" xfId="0" applyNumberFormat="1" applyFont="1" applyFill="1" applyBorder="1" applyAlignment="1" applyProtection="1">
      <alignment horizontal="left" vertical="center" wrapText="1"/>
    </xf>
    <xf numFmtId="1" fontId="11" fillId="0" borderId="1" xfId="0" applyNumberFormat="1" applyFont="1" applyFill="1" applyBorder="1" applyAlignment="1" applyProtection="1">
      <alignment horizontal="left" wrapText="1"/>
    </xf>
    <xf numFmtId="165" fontId="11" fillId="0" borderId="3" xfId="0" applyNumberFormat="1" applyFont="1" applyFill="1" applyBorder="1" applyAlignment="1" applyProtection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left" wrapText="1"/>
    </xf>
    <xf numFmtId="164" fontId="19" fillId="0" borderId="3" xfId="0" applyNumberFormat="1" applyFont="1" applyFill="1" applyBorder="1" applyAlignment="1" applyProtection="1">
      <alignment wrapText="1"/>
    </xf>
    <xf numFmtId="164" fontId="19" fillId="0" borderId="1" xfId="0" applyNumberFormat="1" applyFont="1" applyFill="1" applyBorder="1" applyAlignment="1" applyProtection="1">
      <alignment horizontal="left" wrapText="1"/>
    </xf>
    <xf numFmtId="166" fontId="12" fillId="0" borderId="1" xfId="0" applyNumberFormat="1" applyFont="1" applyFill="1" applyBorder="1" applyAlignment="1" applyProtection="1">
      <alignment horizontal="left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3" fontId="1" fillId="0" borderId="3" xfId="0" applyNumberFormat="1" applyFont="1" applyFill="1" applyBorder="1" applyAlignment="1" applyProtection="1">
      <alignment horizontal="left" wrapText="1"/>
    </xf>
    <xf numFmtId="165" fontId="30" fillId="0" borderId="3" xfId="0" applyNumberFormat="1" applyFont="1" applyFill="1" applyBorder="1" applyAlignment="1" applyProtection="1">
      <alignment horizontal="left" wrapText="1"/>
    </xf>
    <xf numFmtId="1" fontId="29" fillId="0" borderId="3" xfId="0" applyNumberFormat="1" applyFont="1" applyFill="1" applyBorder="1" applyAlignment="1" applyProtection="1">
      <alignment horizontal="left" wrapText="1"/>
    </xf>
    <xf numFmtId="1" fontId="1" fillId="0" borderId="0" xfId="0" applyNumberFormat="1" applyFont="1"/>
    <xf numFmtId="2" fontId="1" fillId="0" borderId="0" xfId="0" applyNumberFormat="1" applyFont="1"/>
    <xf numFmtId="167" fontId="1" fillId="0" borderId="0" xfId="0" applyNumberFormat="1" applyFont="1"/>
    <xf numFmtId="0" fontId="1" fillId="0" borderId="0" xfId="0" applyFont="1" applyAlignment="1">
      <alignment horizontal="center"/>
    </xf>
    <xf numFmtId="0" fontId="14" fillId="0" borderId="0" xfId="0" applyFont="1"/>
    <xf numFmtId="0" fontId="6" fillId="0" borderId="0" xfId="0" applyFont="1"/>
    <xf numFmtId="167" fontId="6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" fontId="6" fillId="0" borderId="3" xfId="0" applyNumberFormat="1" applyFont="1" applyBorder="1" applyAlignment="1">
      <alignment vertical="center" wrapText="1"/>
    </xf>
    <xf numFmtId="1" fontId="5" fillId="0" borderId="0" xfId="0" applyNumberFormat="1" applyFont="1"/>
    <xf numFmtId="167" fontId="5" fillId="0" borderId="0" xfId="0" applyNumberFormat="1" applyFont="1"/>
    <xf numFmtId="0" fontId="5" fillId="0" borderId="0" xfId="0" applyFont="1" applyAlignment="1">
      <alignment vertical="center"/>
    </xf>
    <xf numFmtId="1" fontId="6" fillId="5" borderId="3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" fontId="6" fillId="5" borderId="10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 applyProtection="1">
      <alignment vertical="top" wrapText="1"/>
    </xf>
    <xf numFmtId="1" fontId="6" fillId="0" borderId="0" xfId="0" applyNumberFormat="1" applyFont="1" applyFill="1" applyBorder="1" applyAlignment="1" applyProtection="1">
      <alignment vertical="top" wrapText="1"/>
    </xf>
    <xf numFmtId="1" fontId="6" fillId="5" borderId="3" xfId="0" applyNumberFormat="1" applyFont="1" applyFill="1" applyBorder="1" applyAlignment="1" applyProtection="1">
      <alignment wrapText="1"/>
    </xf>
    <xf numFmtId="167" fontId="6" fillId="5" borderId="3" xfId="0" applyNumberFormat="1" applyFont="1" applyFill="1" applyBorder="1" applyAlignment="1" applyProtection="1">
      <alignment horizontal="center" wrapText="1"/>
    </xf>
    <xf numFmtId="167" fontId="6" fillId="5" borderId="3" xfId="0" applyNumberFormat="1" applyFont="1" applyFill="1" applyBorder="1" applyAlignment="1" applyProtection="1">
      <alignment wrapText="1"/>
    </xf>
    <xf numFmtId="2" fontId="6" fillId="5" borderId="3" xfId="0" applyNumberFormat="1" applyFont="1" applyFill="1" applyBorder="1" applyAlignment="1" applyProtection="1">
      <alignment wrapText="1"/>
    </xf>
    <xf numFmtId="1" fontId="7" fillId="6" borderId="0" xfId="0" applyNumberFormat="1" applyFont="1" applyFill="1" applyBorder="1" applyAlignment="1" applyProtection="1">
      <alignment vertical="top" wrapText="1"/>
    </xf>
    <xf numFmtId="167" fontId="6" fillId="5" borderId="3" xfId="0" applyNumberFormat="1" applyFont="1" applyFill="1" applyBorder="1" applyAlignment="1"/>
    <xf numFmtId="1" fontId="6" fillId="5" borderId="3" xfId="0" applyNumberFormat="1" applyFont="1" applyFill="1" applyBorder="1" applyAlignment="1"/>
    <xf numFmtId="2" fontId="6" fillId="5" borderId="3" xfId="0" applyNumberFormat="1" applyFont="1" applyFill="1" applyBorder="1" applyAlignment="1"/>
    <xf numFmtId="0" fontId="5" fillId="0" borderId="0" xfId="0" applyFont="1" applyFill="1" applyAlignment="1">
      <alignment horizontal="right"/>
    </xf>
    <xf numFmtId="0" fontId="5" fillId="5" borderId="3" xfId="0" applyFont="1" applyFill="1" applyBorder="1"/>
    <xf numFmtId="0" fontId="5" fillId="0" borderId="0" xfId="0" applyFont="1" applyAlignment="1"/>
    <xf numFmtId="1" fontId="5" fillId="5" borderId="3" xfId="0" applyNumberFormat="1" applyFont="1" applyFill="1" applyBorder="1"/>
    <xf numFmtId="0" fontId="6" fillId="5" borderId="0" xfId="0" applyFont="1" applyFill="1" applyAlignment="1">
      <alignment horizontal="left"/>
    </xf>
    <xf numFmtId="0" fontId="5" fillId="5" borderId="0" xfId="0" applyFont="1" applyFill="1" applyAlignment="1"/>
    <xf numFmtId="0" fontId="5" fillId="5" borderId="0" xfId="0" applyFont="1" applyFill="1"/>
    <xf numFmtId="2" fontId="5" fillId="5" borderId="0" xfId="0" applyNumberFormat="1" applyFont="1" applyFill="1"/>
    <xf numFmtId="1" fontId="5" fillId="5" borderId="0" xfId="0" applyNumberFormat="1" applyFont="1" applyFill="1"/>
    <xf numFmtId="0" fontId="5" fillId="0" borderId="0" xfId="0" applyFont="1" applyAlignment="1">
      <alignment horizontal="center"/>
    </xf>
    <xf numFmtId="167" fontId="5" fillId="0" borderId="3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1" fontId="6" fillId="5" borderId="3" xfId="0" applyNumberFormat="1" applyFont="1" applyFill="1" applyBorder="1" applyAlignment="1" applyProtection="1">
      <alignment horizontal="left" wrapText="1"/>
    </xf>
    <xf numFmtId="2" fontId="6" fillId="5" borderId="1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vertical="center" wrapText="1"/>
    </xf>
    <xf numFmtId="167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 applyProtection="1">
      <alignment wrapText="1"/>
    </xf>
    <xf numFmtId="2" fontId="6" fillId="5" borderId="12" xfId="0" applyNumberFormat="1" applyFont="1" applyFill="1" applyBorder="1" applyAlignment="1" applyProtection="1">
      <alignment wrapText="1"/>
    </xf>
    <xf numFmtId="1" fontId="6" fillId="5" borderId="12" xfId="0" applyNumberFormat="1" applyFont="1" applyFill="1" applyBorder="1" applyAlignment="1"/>
    <xf numFmtId="1" fontId="6" fillId="5" borderId="3" xfId="0" applyNumberFormat="1" applyFont="1" applyFill="1" applyBorder="1" applyAlignment="1">
      <alignment horizontal="right"/>
    </xf>
    <xf numFmtId="1" fontId="6" fillId="5" borderId="3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quotePrefix="1" applyFont="1" applyBorder="1" applyAlignment="1">
      <alignment horizontal="left" vertic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Alignment="1">
      <alignment horizontal="left" wrapText="1"/>
    </xf>
    <xf numFmtId="0" fontId="31" fillId="0" borderId="0" xfId="0" applyFont="1"/>
    <xf numFmtId="0" fontId="5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 applyProtection="1">
      <alignment wrapText="1"/>
    </xf>
    <xf numFmtId="1" fontId="6" fillId="7" borderId="3" xfId="0" applyNumberFormat="1" applyFont="1" applyFill="1" applyBorder="1" applyAlignment="1"/>
    <xf numFmtId="1" fontId="5" fillId="7" borderId="0" xfId="0" applyNumberFormat="1" applyFont="1" applyFill="1"/>
    <xf numFmtId="167" fontId="5" fillId="0" borderId="0" xfId="0" applyNumberFormat="1" applyFont="1" applyBorder="1"/>
    <xf numFmtId="2" fontId="5" fillId="0" borderId="3" xfId="0" applyNumberFormat="1" applyFont="1" applyBorder="1" applyAlignment="1">
      <alignment horizontal="center"/>
    </xf>
    <xf numFmtId="2" fontId="5" fillId="5" borderId="0" xfId="0" applyNumberFormat="1" applyFont="1" applyFill="1" applyAlignment="1"/>
    <xf numFmtId="2" fontId="5" fillId="0" borderId="0" xfId="0" applyNumberFormat="1" applyFont="1" applyBorder="1"/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3" xfId="0" applyNumberFormat="1" applyFont="1" applyFill="1" applyBorder="1" applyAlignment="1" applyProtection="1">
      <alignment wrapText="1"/>
    </xf>
    <xf numFmtId="2" fontId="6" fillId="8" borderId="3" xfId="0" applyNumberFormat="1" applyFont="1" applyFill="1" applyBorder="1" applyAlignment="1"/>
    <xf numFmtId="1" fontId="5" fillId="8" borderId="0" xfId="0" applyNumberFormat="1" applyFont="1" applyFill="1"/>
    <xf numFmtId="2" fontId="5" fillId="8" borderId="0" xfId="0" applyNumberFormat="1" applyFont="1" applyFill="1"/>
    <xf numFmtId="1" fontId="6" fillId="8" borderId="3" xfId="0" applyNumberFormat="1" applyFont="1" applyFill="1" applyBorder="1" applyAlignment="1"/>
    <xf numFmtId="2" fontId="6" fillId="9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 applyProtection="1">
      <alignment wrapText="1"/>
    </xf>
    <xf numFmtId="1" fontId="6" fillId="9" borderId="3" xfId="0" applyNumberFormat="1" applyFont="1" applyFill="1" applyBorder="1" applyAlignment="1"/>
    <xf numFmtId="2" fontId="6" fillId="0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wrapText="1"/>
    </xf>
    <xf numFmtId="1" fontId="6" fillId="0" borderId="1" xfId="0" applyNumberFormat="1" applyFont="1" applyFill="1" applyBorder="1" applyAlignment="1" applyProtection="1">
      <alignment horizontal="center" wrapText="1"/>
    </xf>
    <xf numFmtId="1" fontId="6" fillId="5" borderId="3" xfId="0" applyNumberFormat="1" applyFont="1" applyFill="1" applyBorder="1" applyAlignment="1" applyProtection="1">
      <alignment horizontal="right" wrapText="1"/>
    </xf>
    <xf numFmtId="0" fontId="6" fillId="5" borderId="0" xfId="0" applyFont="1" applyFill="1" applyAlignment="1">
      <alignment horizontal="right" vertical="top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1" fontId="2" fillId="0" borderId="0" xfId="0" applyNumberFormat="1" applyFont="1" applyFill="1"/>
    <xf numFmtId="1" fontId="1" fillId="0" borderId="0" xfId="0" applyNumberFormat="1" applyFont="1" applyFill="1"/>
    <xf numFmtId="2" fontId="1" fillId="0" borderId="0" xfId="0" applyNumberFormat="1" applyFont="1" applyFill="1"/>
    <xf numFmtId="0" fontId="1" fillId="0" borderId="0" xfId="0" applyFont="1" applyFill="1"/>
    <xf numFmtId="1" fontId="1" fillId="0" borderId="0" xfId="0" applyNumberFormat="1" applyFont="1" applyFill="1" applyAlignment="1"/>
    <xf numFmtId="0" fontId="14" fillId="0" borderId="0" xfId="0" applyFont="1" applyFill="1"/>
    <xf numFmtId="1" fontId="6" fillId="0" borderId="3" xfId="0" applyNumberFormat="1" applyFont="1" applyFill="1" applyBorder="1" applyAlignment="1" applyProtection="1">
      <alignment horizontal="center" wrapText="1"/>
    </xf>
    <xf numFmtId="2" fontId="6" fillId="0" borderId="3" xfId="0" applyNumberFormat="1" applyFont="1" applyFill="1" applyBorder="1" applyAlignment="1" applyProtection="1">
      <alignment horizontal="center" wrapText="1"/>
    </xf>
    <xf numFmtId="1" fontId="6" fillId="0" borderId="3" xfId="0" applyNumberFormat="1" applyFont="1" applyFill="1" applyBorder="1" applyAlignment="1" applyProtection="1">
      <alignment vertical="top" wrapText="1"/>
    </xf>
    <xf numFmtId="0" fontId="5" fillId="0" borderId="3" xfId="0" applyFont="1" applyFill="1" applyBorder="1" applyAlignment="1">
      <alignment horizontal="left" wrapText="1"/>
    </xf>
    <xf numFmtId="1" fontId="6" fillId="0" borderId="3" xfId="0" applyNumberFormat="1" applyFont="1" applyFill="1" applyBorder="1" applyAlignment="1">
      <alignment horizontal="right"/>
    </xf>
    <xf numFmtId="2" fontId="6" fillId="0" borderId="3" xfId="0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right"/>
    </xf>
    <xf numFmtId="0" fontId="5" fillId="6" borderId="0" xfId="0" applyFont="1" applyFill="1" applyAlignment="1">
      <alignment horizontal="right"/>
    </xf>
    <xf numFmtId="1" fontId="6" fillId="3" borderId="3" xfId="0" applyNumberFormat="1" applyFont="1" applyFill="1" applyBorder="1" applyAlignment="1" applyProtection="1">
      <alignment wrapText="1"/>
    </xf>
    <xf numFmtId="1" fontId="6" fillId="0" borderId="3" xfId="0" applyNumberFormat="1" applyFont="1" applyFill="1" applyBorder="1" applyAlignment="1" applyProtection="1">
      <alignment horizontal="left" wrapText="1"/>
    </xf>
    <xf numFmtId="0" fontId="6" fillId="0" borderId="3" xfId="0" applyFont="1" applyBorder="1" applyAlignment="1">
      <alignment horizontal="center" wrapText="1"/>
    </xf>
    <xf numFmtId="1" fontId="23" fillId="5" borderId="3" xfId="0" applyNumberFormat="1" applyFont="1" applyFill="1" applyBorder="1" applyAlignment="1" applyProtection="1">
      <alignment horizontal="left" wrapText="1"/>
    </xf>
    <xf numFmtId="167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 applyProtection="1">
      <alignment wrapText="1"/>
    </xf>
    <xf numFmtId="1" fontId="23" fillId="5" borderId="3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>
      <alignment horizontal="right"/>
    </xf>
    <xf numFmtId="1" fontId="23" fillId="0" borderId="3" xfId="0" applyNumberFormat="1" applyFont="1" applyFill="1" applyBorder="1" applyAlignment="1" applyProtection="1">
      <alignment horizontal="left" wrapText="1"/>
    </xf>
    <xf numFmtId="2" fontId="32" fillId="0" borderId="3" xfId="0" applyNumberFormat="1" applyFont="1" applyFill="1" applyBorder="1" applyAlignment="1" applyProtection="1">
      <protection locked="0"/>
    </xf>
    <xf numFmtId="1" fontId="32" fillId="0" borderId="3" xfId="0" applyNumberFormat="1" applyFont="1" applyFill="1" applyBorder="1" applyAlignment="1"/>
    <xf numFmtId="1" fontId="32" fillId="0" borderId="3" xfId="0" applyNumberFormat="1" applyFont="1" applyFill="1" applyBorder="1" applyAlignment="1" applyProtection="1">
      <protection locked="0"/>
    </xf>
    <xf numFmtId="1" fontId="5" fillId="0" borderId="0" xfId="0" applyNumberFormat="1" applyFont="1" applyFill="1"/>
    <xf numFmtId="2" fontId="5" fillId="0" borderId="3" xfId="0" applyNumberFormat="1" applyFont="1" applyFill="1" applyBorder="1"/>
    <xf numFmtId="2" fontId="5" fillId="0" borderId="0" xfId="0" applyNumberFormat="1" applyFont="1" applyFill="1"/>
    <xf numFmtId="1" fontId="6" fillId="0" borderId="0" xfId="0" applyNumberFormat="1" applyFont="1" applyFill="1" applyAlignment="1"/>
    <xf numFmtId="2" fontId="6" fillId="0" borderId="0" xfId="0" applyNumberFormat="1" applyFont="1" applyFill="1"/>
    <xf numFmtId="1" fontId="5" fillId="0" borderId="0" xfId="0" applyNumberFormat="1" applyFont="1" applyBorder="1" applyAlignment="1">
      <alignment horizontal="center"/>
    </xf>
    <xf numFmtId="3" fontId="32" fillId="0" borderId="3" xfId="0" applyNumberFormat="1" applyFont="1" applyFill="1" applyBorder="1" applyAlignment="1" applyProtection="1">
      <alignment horizontal="left" wrapText="1"/>
      <protection locked="0"/>
    </xf>
    <xf numFmtId="1" fontId="5" fillId="0" borderId="0" xfId="0" applyNumberFormat="1" applyFont="1" applyAlignment="1"/>
    <xf numFmtId="1" fontId="32" fillId="0" borderId="3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Alignment="1"/>
    <xf numFmtId="0" fontId="5" fillId="0" borderId="3" xfId="0" applyFont="1" applyBorder="1" applyAlignment="1"/>
    <xf numFmtId="0" fontId="33" fillId="0" borderId="3" xfId="0" applyFont="1" applyBorder="1" applyAlignment="1"/>
    <xf numFmtId="0" fontId="33" fillId="0" borderId="0" xfId="0" applyFont="1" applyAlignment="1"/>
    <xf numFmtId="0" fontId="1" fillId="0" borderId="0" xfId="0" applyNumberFormat="1" applyFont="1" applyFill="1" applyAlignment="1">
      <alignment horizontal="center" wrapText="1"/>
    </xf>
    <xf numFmtId="0" fontId="6" fillId="0" borderId="3" xfId="0" applyNumberFormat="1" applyFont="1" applyFill="1" applyBorder="1" applyAlignment="1" applyProtection="1">
      <alignment horizontal="center" vertical="top" wrapText="1"/>
    </xf>
    <xf numFmtId="0" fontId="6" fillId="0" borderId="3" xfId="0" applyNumberFormat="1" applyFont="1" applyFill="1" applyBorder="1" applyAlignment="1">
      <alignment horizontal="center" wrapText="1"/>
    </xf>
    <xf numFmtId="0" fontId="5" fillId="0" borderId="0" xfId="0" applyNumberFormat="1" applyFont="1" applyAlignment="1">
      <alignment horizontal="center" wrapText="1"/>
    </xf>
    <xf numFmtId="0" fontId="6" fillId="0" borderId="0" xfId="0" applyNumberFormat="1" applyFont="1" applyAlignment="1">
      <alignment horizontal="center" wrapText="1"/>
    </xf>
    <xf numFmtId="167" fontId="6" fillId="0" borderId="1" xfId="0" applyNumberFormat="1" applyFont="1" applyFill="1" applyBorder="1" applyAlignment="1" applyProtection="1">
      <alignment wrapText="1"/>
    </xf>
    <xf numFmtId="167" fontId="6" fillId="0" borderId="3" xfId="0" applyNumberFormat="1" applyFont="1" applyFill="1" applyBorder="1" applyAlignment="1" applyProtection="1">
      <alignment wrapText="1"/>
    </xf>
    <xf numFmtId="0" fontId="6" fillId="0" borderId="3" xfId="0" applyNumberFormat="1" applyFont="1" applyBorder="1" applyAlignment="1">
      <alignment horizontal="left" wrapText="1"/>
    </xf>
    <xf numFmtId="1" fontId="5" fillId="0" borderId="0" xfId="0" applyNumberFormat="1" applyFont="1" applyBorder="1"/>
    <xf numFmtId="1" fontId="5" fillId="0" borderId="8" xfId="0" applyNumberFormat="1" applyFont="1" applyBorder="1"/>
    <xf numFmtId="14" fontId="6" fillId="0" borderId="0" xfId="0" applyNumberFormat="1" applyFont="1" applyAlignment="1">
      <alignment horizontal="center" wrapText="1"/>
    </xf>
    <xf numFmtId="1" fontId="6" fillId="8" borderId="3" xfId="0" applyNumberFormat="1" applyFont="1" applyFill="1" applyBorder="1" applyAlignment="1">
      <alignment horizontal="right"/>
    </xf>
    <xf numFmtId="0" fontId="6" fillId="0" borderId="3" xfId="0" applyNumberFormat="1" applyFont="1" applyFill="1" applyBorder="1" applyAlignment="1">
      <alignment horizontal="left"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2" fontId="32" fillId="0" borderId="3" xfId="0" applyNumberFormat="1" applyFont="1" applyFill="1" applyBorder="1" applyAlignment="1" applyProtection="1">
      <alignment wrapText="1"/>
      <protection locked="0"/>
    </xf>
    <xf numFmtId="1" fontId="32" fillId="0" borderId="3" xfId="0" applyNumberFormat="1" applyFont="1" applyFill="1" applyBorder="1" applyAlignment="1">
      <alignment horizontal="right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6" borderId="3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/>
    <xf numFmtId="167" fontId="2" fillId="0" borderId="0" xfId="0" applyNumberFormat="1" applyFont="1" applyFill="1"/>
    <xf numFmtId="167" fontId="1" fillId="0" borderId="0" xfId="0" applyNumberFormat="1" applyFont="1" applyFill="1"/>
    <xf numFmtId="0" fontId="5" fillId="0" borderId="0" xfId="0" applyFont="1" applyFill="1" applyAlignment="1"/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/>
    <xf numFmtId="1" fontId="6" fillId="0" borderId="3" xfId="0" applyNumberFormat="1" applyFont="1" applyFill="1" applyBorder="1" applyAlignment="1"/>
    <xf numFmtId="2" fontId="6" fillId="0" borderId="3" xfId="0" applyNumberFormat="1" applyFont="1" applyFill="1" applyBorder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2" fontId="5" fillId="0" borderId="0" xfId="0" applyNumberFormat="1" applyFont="1" applyFill="1" applyAlignment="1"/>
    <xf numFmtId="0" fontId="5" fillId="0" borderId="0" xfId="0" applyFont="1" applyFill="1"/>
    <xf numFmtId="167" fontId="5" fillId="0" borderId="0" xfId="0" applyNumberFormat="1" applyFont="1" applyFill="1"/>
    <xf numFmtId="2" fontId="5" fillId="0" borderId="3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/>
    <xf numFmtId="167" fontId="5" fillId="0" borderId="0" xfId="0" applyNumberFormat="1" applyFont="1" applyFill="1" applyBorder="1"/>
    <xf numFmtId="2" fontId="5" fillId="0" borderId="3" xfId="0" applyNumberFormat="1" applyFont="1" applyFill="1" applyBorder="1" applyAlignment="1">
      <alignment horizontal="center"/>
    </xf>
    <xf numFmtId="0" fontId="6" fillId="0" borderId="0" xfId="0" applyFont="1" applyAlignment="1">
      <alignment horizontal="left"/>
    </xf>
    <xf numFmtId="1" fontId="6" fillId="0" borderId="0" xfId="0" applyNumberFormat="1" applyFont="1" applyAlignment="1"/>
    <xf numFmtId="0" fontId="6" fillId="0" borderId="0" xfId="0" applyFont="1" applyAlignment="1"/>
    <xf numFmtId="2" fontId="6" fillId="0" borderId="0" xfId="0" applyNumberFormat="1" applyFont="1" applyAlignment="1"/>
    <xf numFmtId="1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1" fillId="0" borderId="0" xfId="0" applyNumberFormat="1" applyFont="1" applyFill="1" applyAlignment="1">
      <alignment wrapText="1"/>
    </xf>
    <xf numFmtId="1" fontId="6" fillId="0" borderId="3" xfId="0" applyNumberFormat="1" applyFont="1" applyFill="1" applyBorder="1" applyAlignment="1">
      <alignment horizontal="right" wrapText="1"/>
    </xf>
    <xf numFmtId="1" fontId="32" fillId="0" borderId="3" xfId="0" applyNumberFormat="1" applyFont="1" applyFill="1" applyBorder="1" applyAlignment="1" applyProtection="1">
      <alignment wrapText="1"/>
      <protection locked="0"/>
    </xf>
    <xf numFmtId="1" fontId="5" fillId="0" borderId="0" xfId="0" applyNumberFormat="1" applyFont="1" applyFill="1" applyAlignment="1">
      <alignment wrapText="1"/>
    </xf>
    <xf numFmtId="1" fontId="6" fillId="0" borderId="0" xfId="0" applyNumberFormat="1" applyFont="1" applyFill="1" applyAlignment="1">
      <alignment wrapText="1"/>
    </xf>
    <xf numFmtId="1" fontId="32" fillId="0" borderId="3" xfId="0" applyNumberFormat="1" applyFont="1" applyFill="1" applyBorder="1" applyAlignment="1" applyProtection="1">
      <alignment horizontal="left" wrapText="1"/>
      <protection locked="0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67" fontId="6" fillId="9" borderId="3" xfId="0" applyNumberFormat="1" applyFont="1" applyFill="1" applyBorder="1" applyAlignment="1"/>
    <xf numFmtId="2" fontId="6" fillId="9" borderId="3" xfId="0" applyNumberFormat="1" applyFont="1" applyFill="1" applyBorder="1" applyAlignment="1"/>
    <xf numFmtId="0" fontId="5" fillId="9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/>
    </xf>
    <xf numFmtId="2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 applyProtection="1">
      <alignment horizontal="left" wrapText="1"/>
    </xf>
    <xf numFmtId="2" fontId="23" fillId="0" borderId="3" xfId="2" applyNumberFormat="1" applyFont="1" applyFill="1" applyBorder="1"/>
    <xf numFmtId="2" fontId="23" fillId="5" borderId="3" xfId="2" applyNumberFormat="1" applyFont="1" applyFill="1" applyBorder="1"/>
    <xf numFmtId="3" fontId="6" fillId="5" borderId="3" xfId="0" applyNumberFormat="1" applyFont="1" applyFill="1" applyBorder="1" applyAlignment="1">
      <alignment horizontal="left" vertical="top" wrapText="1"/>
    </xf>
    <xf numFmtId="3" fontId="23" fillId="0" borderId="3" xfId="2" applyNumberFormat="1" applyFont="1" applyFill="1" applyBorder="1" applyAlignment="1">
      <alignment wrapText="1"/>
    </xf>
    <xf numFmtId="3" fontId="23" fillId="5" borderId="3" xfId="2" applyNumberFormat="1" applyFont="1" applyFill="1" applyBorder="1" applyAlignment="1">
      <alignment wrapText="1"/>
    </xf>
    <xf numFmtId="3" fontId="23" fillId="0" borderId="3" xfId="2" applyNumberFormat="1" applyFont="1" applyFill="1" applyBorder="1" applyAlignment="1">
      <alignment horizontal="right"/>
    </xf>
    <xf numFmtId="0" fontId="23" fillId="0" borderId="3" xfId="2" applyNumberFormat="1" applyFont="1" applyFill="1" applyBorder="1" applyAlignment="1">
      <alignment horizontal="right"/>
    </xf>
    <xf numFmtId="0" fontId="23" fillId="0" borderId="3" xfId="0" applyNumberFormat="1" applyFont="1" applyBorder="1" applyAlignment="1">
      <alignment horizontal="center" vertical="center" wrapText="1"/>
    </xf>
    <xf numFmtId="0" fontId="23" fillId="0" borderId="3" xfId="0" applyNumberFormat="1" applyFont="1" applyBorder="1" applyAlignment="1">
      <alignment vertical="center" wrapText="1"/>
    </xf>
    <xf numFmtId="0" fontId="23" fillId="0" borderId="3" xfId="0" applyNumberFormat="1" applyFont="1" applyBorder="1" applyAlignment="1">
      <alignment horizontal="left" vertical="center" wrapText="1"/>
    </xf>
    <xf numFmtId="3" fontId="6" fillId="5" borderId="3" xfId="4" applyNumberFormat="1" applyFont="1" applyFill="1" applyBorder="1" applyAlignment="1">
      <alignment horizontal="left" vertical="top" wrapText="1"/>
    </xf>
    <xf numFmtId="3" fontId="23" fillId="0" borderId="3" xfId="5" applyNumberFormat="1" applyFont="1" applyFill="1" applyBorder="1" applyAlignment="1">
      <alignment wrapText="1"/>
    </xf>
    <xf numFmtId="3" fontId="6" fillId="5" borderId="3" xfId="5" applyNumberFormat="1" applyFont="1" applyFill="1" applyBorder="1" applyAlignment="1">
      <alignment horizontal="left" vertical="top" wrapText="1"/>
    </xf>
    <xf numFmtId="2" fontId="6" fillId="5" borderId="0" xfId="0" applyNumberFormat="1" applyFont="1" applyFill="1" applyAlignment="1"/>
    <xf numFmtId="0" fontId="6" fillId="5" borderId="0" xfId="0" applyFont="1" applyFill="1" applyAlignment="1"/>
    <xf numFmtId="0" fontId="6" fillId="0" borderId="0" xfId="0" applyFont="1" applyFill="1" applyAlignment="1"/>
    <xf numFmtId="0" fontId="6" fillId="5" borderId="0" xfId="0" applyFont="1" applyFill="1"/>
    <xf numFmtId="2" fontId="6" fillId="5" borderId="0" xfId="0" applyNumberFormat="1" applyFont="1" applyFill="1"/>
    <xf numFmtId="1" fontId="6" fillId="5" borderId="0" xfId="0" applyNumberFormat="1" applyFont="1" applyFill="1"/>
    <xf numFmtId="2" fontId="23" fillId="0" borderId="3" xfId="5" applyNumberFormat="1" applyFont="1" applyFill="1" applyBorder="1"/>
    <xf numFmtId="3" fontId="35" fillId="0" borderId="3" xfId="5" applyNumberFormat="1" applyFont="1" applyFill="1" applyBorder="1" applyAlignment="1">
      <alignment wrapText="1"/>
    </xf>
    <xf numFmtId="2" fontId="23" fillId="0" borderId="3" xfId="5" applyNumberFormat="1" applyFont="1" applyFill="1" applyBorder="1"/>
    <xf numFmtId="3" fontId="1" fillId="5" borderId="3" xfId="5" applyNumberFormat="1" applyFont="1" applyFill="1" applyBorder="1" applyAlignment="1">
      <alignment horizontal="left" vertical="top" wrapText="1"/>
    </xf>
    <xf numFmtId="3" fontId="35" fillId="0" borderId="3" xfId="5" applyNumberFormat="1" applyFont="1" applyFill="1" applyBorder="1" applyAlignment="1">
      <alignment wrapText="1"/>
    </xf>
    <xf numFmtId="2" fontId="23" fillId="0" borderId="3" xfId="5" applyNumberFormat="1" applyFont="1" applyFill="1" applyBorder="1"/>
    <xf numFmtId="3" fontId="1" fillId="5" borderId="3" xfId="5" applyNumberFormat="1" applyFont="1" applyFill="1" applyBorder="1" applyAlignment="1">
      <alignment horizontal="left" vertical="top" wrapText="1"/>
    </xf>
    <xf numFmtId="0" fontId="6" fillId="0" borderId="3" xfId="0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0" fontId="6" fillId="5" borderId="0" xfId="0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 applyProtection="1">
      <alignment horizontal="center" wrapText="1"/>
    </xf>
    <xf numFmtId="1" fontId="6" fillId="7" borderId="12" xfId="0" applyNumberFormat="1" applyFont="1" applyFill="1" applyBorder="1" applyAlignment="1" applyProtection="1">
      <alignment wrapText="1"/>
    </xf>
    <xf numFmtId="1" fontId="6" fillId="8" borderId="12" xfId="0" applyNumberFormat="1" applyFont="1" applyFill="1" applyBorder="1" applyAlignment="1" applyProtection="1">
      <alignment wrapText="1"/>
    </xf>
    <xf numFmtId="14" fontId="6" fillId="5" borderId="0" xfId="0" applyNumberFormat="1" applyFont="1" applyFill="1" applyAlignment="1">
      <alignment horizontal="right"/>
    </xf>
    <xf numFmtId="0" fontId="6" fillId="5" borderId="0" xfId="0" applyFont="1" applyFill="1" applyAlignment="1">
      <alignment horizontal="right"/>
    </xf>
    <xf numFmtId="1" fontId="6" fillId="5" borderId="0" xfId="0" applyNumberFormat="1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7" fontId="6" fillId="0" borderId="12" xfId="0" applyNumberFormat="1" applyFont="1" applyFill="1" applyBorder="1" applyAlignment="1" applyProtection="1">
      <alignment wrapText="1"/>
    </xf>
    <xf numFmtId="167" fontId="6" fillId="0" borderId="0" xfId="0" applyNumberFormat="1" applyFont="1" applyFill="1" applyAlignment="1">
      <alignment horizontal="right"/>
    </xf>
    <xf numFmtId="14" fontId="6" fillId="0" borderId="0" xfId="0" applyNumberFormat="1" applyFont="1" applyFill="1" applyAlignment="1">
      <alignment horizontal="right" vertical="top"/>
    </xf>
    <xf numFmtId="1" fontId="6" fillId="0" borderId="0" xfId="0" applyNumberFormat="1" applyFont="1" applyFill="1" applyAlignment="1">
      <alignment horizontal="right" vertical="top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167" fontId="6" fillId="0" borderId="6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top"/>
    </xf>
    <xf numFmtId="14" fontId="6" fillId="5" borderId="0" xfId="0" applyNumberFormat="1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 applyProtection="1">
      <alignment vertical="top" wrapText="1"/>
    </xf>
    <xf numFmtId="1" fontId="6" fillId="0" borderId="3" xfId="0" applyNumberFormat="1" applyFont="1" applyFill="1" applyBorder="1" applyAlignment="1" applyProtection="1">
      <alignment horizontal="right" wrapText="1"/>
    </xf>
    <xf numFmtId="0" fontId="5" fillId="0" borderId="3" xfId="0" applyFont="1" applyFill="1" applyBorder="1" applyAlignment="1">
      <alignment horizontal="left"/>
    </xf>
    <xf numFmtId="1" fontId="6" fillId="8" borderId="3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7" fontId="5" fillId="0" borderId="0" xfId="0" applyNumberFormat="1" applyFont="1" applyFill="1" applyAlignment="1"/>
    <xf numFmtId="167" fontId="6" fillId="5" borderId="0" xfId="0" applyNumberFormat="1" applyFont="1" applyFill="1" applyAlignment="1">
      <alignment horizontal="right"/>
    </xf>
    <xf numFmtId="167" fontId="6" fillId="0" borderId="0" xfId="0" applyNumberFormat="1" applyFont="1" applyFill="1" applyAlignment="1">
      <alignment horizontal="right" vertical="top"/>
    </xf>
    <xf numFmtId="167" fontId="6" fillId="5" borderId="0" xfId="0" applyNumberFormat="1" applyFont="1" applyFill="1" applyAlignment="1">
      <alignment horizontal="right" vertical="top"/>
    </xf>
    <xf numFmtId="167" fontId="5" fillId="8" borderId="0" xfId="0" applyNumberFormat="1" applyFont="1" applyFill="1"/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1" fontId="6" fillId="0" borderId="3" xfId="0" applyNumberFormat="1" applyFont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right" vertical="center" wrapText="1"/>
    </xf>
    <xf numFmtId="1" fontId="6" fillId="0" borderId="3" xfId="0" applyNumberFormat="1" applyFont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right" vertical="center" wrapText="1"/>
    </xf>
    <xf numFmtId="0" fontId="6" fillId="0" borderId="3" xfId="0" applyFont="1" applyFill="1" applyBorder="1" applyAlignment="1">
      <alignment horizontal="right" vertical="center" wrapText="1"/>
    </xf>
    <xf numFmtId="167" fontId="6" fillId="0" borderId="3" xfId="0" applyNumberFormat="1" applyFont="1" applyFill="1" applyBorder="1" applyAlignment="1">
      <alignment horizontal="right" vertical="center" wrapText="1"/>
    </xf>
    <xf numFmtId="167" fontId="6" fillId="0" borderId="3" xfId="0" applyNumberFormat="1" applyFont="1" applyBorder="1" applyAlignment="1">
      <alignment horizontal="right" vertical="center" wrapText="1"/>
    </xf>
    <xf numFmtId="3" fontId="6" fillId="0" borderId="3" xfId="0" applyNumberFormat="1" applyFont="1" applyBorder="1" applyAlignment="1">
      <alignment horizontal="right" vertical="center" wrapText="1"/>
    </xf>
    <xf numFmtId="1" fontId="6" fillId="8" borderId="3" xfId="0" applyNumberFormat="1" applyFont="1" applyFill="1" applyBorder="1" applyAlignment="1">
      <alignment horizontal="right" vertical="center" wrapText="1"/>
    </xf>
    <xf numFmtId="167" fontId="6" fillId="8" borderId="3" xfId="0" applyNumberFormat="1" applyFont="1" applyFill="1" applyBorder="1" applyAlignment="1">
      <alignment horizontal="right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/>
    </xf>
    <xf numFmtId="1" fontId="6" fillId="8" borderId="3" xfId="0" applyNumberFormat="1" applyFont="1" applyFill="1" applyBorder="1" applyAlignment="1">
      <alignment horizontal="center"/>
    </xf>
    <xf numFmtId="1" fontId="6" fillId="8" borderId="3" xfId="0" applyNumberFormat="1" applyFont="1" applyFill="1" applyBorder="1" applyAlignment="1" applyProtection="1">
      <alignment horizontal="left" wrapText="1"/>
    </xf>
    <xf numFmtId="167" fontId="6" fillId="8" borderId="3" xfId="0" applyNumberFormat="1" applyFont="1" applyFill="1" applyBorder="1" applyAlignment="1" applyProtection="1">
      <alignment wrapText="1"/>
    </xf>
    <xf numFmtId="1" fontId="32" fillId="8" borderId="3" xfId="0" applyNumberFormat="1" applyFont="1" applyFill="1" applyBorder="1" applyAlignment="1" applyProtection="1">
      <alignment horizontal="center"/>
      <protection locked="0"/>
    </xf>
    <xf numFmtId="0" fontId="5" fillId="8" borderId="3" xfId="0" applyFont="1" applyFill="1" applyBorder="1" applyAlignment="1">
      <alignment horizontal="left" wrapText="1"/>
    </xf>
    <xf numFmtId="167" fontId="6" fillId="8" borderId="1" xfId="0" applyNumberFormat="1" applyFont="1" applyFill="1" applyBorder="1" applyAlignment="1" applyProtection="1">
      <alignment wrapText="1"/>
    </xf>
    <xf numFmtId="0" fontId="6" fillId="0" borderId="0" xfId="0" applyFont="1" applyBorder="1" applyAlignment="1">
      <alignment horizontal="center" vertical="top" wrapText="1"/>
    </xf>
    <xf numFmtId="1" fontId="6" fillId="0" borderId="3" xfId="0" applyNumberFormat="1" applyFont="1" applyFill="1" applyBorder="1" applyAlignment="1">
      <alignment horizontal="left" wrapText="1"/>
    </xf>
    <xf numFmtId="1" fontId="23" fillId="0" borderId="3" xfId="0" applyNumberFormat="1" applyFont="1" applyFill="1" applyBorder="1" applyAlignment="1">
      <alignment horizontal="left" wrapText="1"/>
    </xf>
    <xf numFmtId="1" fontId="32" fillId="0" borderId="3" xfId="0" applyNumberFormat="1" applyFont="1" applyFill="1" applyBorder="1" applyAlignment="1" applyProtection="1">
      <alignment horizontal="right"/>
      <protection locked="0"/>
    </xf>
    <xf numFmtId="167" fontId="6" fillId="0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/>
    <xf numFmtId="1" fontId="6" fillId="0" borderId="3" xfId="0" applyNumberFormat="1" applyFont="1" applyBorder="1" applyAlignment="1">
      <alignment horizontal="center" vertical="center" wrapText="1"/>
    </xf>
    <xf numFmtId="1" fontId="6" fillId="8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7" fillId="0" borderId="0" xfId="0" applyNumberFormat="1" applyFont="1"/>
    <xf numFmtId="1" fontId="6" fillId="0" borderId="1" xfId="0" applyNumberFormat="1" applyFont="1" applyBorder="1" applyAlignment="1">
      <alignment vertical="center" wrapText="1"/>
    </xf>
    <xf numFmtId="1" fontId="6" fillId="0" borderId="6" xfId="0" applyNumberFormat="1" applyFont="1" applyBorder="1" applyAlignment="1">
      <alignment vertical="center" wrapText="1"/>
    </xf>
    <xf numFmtId="1" fontId="6" fillId="0" borderId="12" xfId="0" applyNumberFormat="1" applyFont="1" applyBorder="1" applyAlignment="1">
      <alignment vertical="center" wrapText="1"/>
    </xf>
    <xf numFmtId="1" fontId="6" fillId="0" borderId="0" xfId="0" applyNumberFormat="1" applyFont="1" applyAlignment="1">
      <alignment horizontal="left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6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 applyProtection="1">
      <alignment horizontal="center" wrapText="1"/>
    </xf>
    <xf numFmtId="1" fontId="6" fillId="0" borderId="1" xfId="0" applyNumberFormat="1" applyFont="1" applyFill="1" applyBorder="1" applyAlignment="1" applyProtection="1">
      <alignment horizontal="left" wrapText="1"/>
    </xf>
    <xf numFmtId="2" fontId="6" fillId="0" borderId="3" xfId="0" applyNumberFormat="1" applyFont="1" applyFill="1" applyBorder="1" applyAlignment="1">
      <alignment vertical="center" wrapText="1"/>
    </xf>
    <xf numFmtId="2" fontId="32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right" vertical="center" wrapText="1"/>
    </xf>
    <xf numFmtId="1" fontId="6" fillId="5" borderId="1" xfId="0" applyNumberFormat="1" applyFont="1" applyFill="1" applyBorder="1" applyAlignment="1">
      <alignment horizontal="right" vertical="center" wrapText="1"/>
    </xf>
    <xf numFmtId="1" fontId="6" fillId="8" borderId="1" xfId="0" applyNumberFormat="1" applyFont="1" applyFill="1" applyBorder="1" applyAlignment="1">
      <alignment horizontal="right" vertical="center" wrapText="1"/>
    </xf>
    <xf numFmtId="1" fontId="6" fillId="5" borderId="3" xfId="0" applyNumberFormat="1" applyFont="1" applyFill="1" applyBorder="1" applyAlignment="1">
      <alignment horizontal="right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" fontId="6" fillId="3" borderId="3" xfId="0" applyNumberFormat="1" applyFont="1" applyFill="1" applyBorder="1" applyAlignment="1">
      <alignment horizontal="right"/>
    </xf>
    <xf numFmtId="1" fontId="6" fillId="8" borderId="3" xfId="0" applyNumberFormat="1" applyFont="1" applyFill="1" applyBorder="1" applyAlignment="1">
      <alignment horizontal="center" wrapText="1"/>
    </xf>
    <xf numFmtId="1" fontId="6" fillId="0" borderId="3" xfId="0" applyNumberFormat="1" applyFont="1" applyFill="1" applyBorder="1" applyAlignment="1">
      <alignment horizontal="center" wrapText="1"/>
    </xf>
    <xf numFmtId="1" fontId="32" fillId="8" borderId="3" xfId="0" applyNumberFormat="1" applyFont="1" applyFill="1" applyBorder="1" applyAlignment="1" applyProtection="1">
      <alignment horizontal="center" wrapText="1"/>
      <protection locked="0"/>
    </xf>
    <xf numFmtId="2" fontId="3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2" fillId="0" borderId="1" xfId="0" applyNumberFormat="1" applyFont="1" applyFill="1" applyBorder="1" applyAlignment="1">
      <alignment horizontal="right" vertical="center"/>
    </xf>
    <xf numFmtId="1" fontId="32" fillId="0" borderId="12" xfId="0" applyNumberFormat="1" applyFont="1" applyFill="1" applyBorder="1" applyAlignment="1" applyProtection="1">
      <protection locked="0"/>
    </xf>
    <xf numFmtId="0" fontId="5" fillId="0" borderId="3" xfId="0" applyFont="1" applyFill="1" applyBorder="1" applyAlignment="1"/>
    <xf numFmtId="1" fontId="32" fillId="0" borderId="1" xfId="0" applyNumberFormat="1" applyFont="1" applyFill="1" applyBorder="1" applyAlignment="1">
      <alignment horizontal="right"/>
    </xf>
    <xf numFmtId="1" fontId="6" fillId="0" borderId="3" xfId="0" applyNumberFormat="1" applyFont="1" applyFill="1" applyBorder="1" applyAlignment="1">
      <alignment horizontal="center" vertical="center" wrapText="1"/>
    </xf>
    <xf numFmtId="1" fontId="1" fillId="8" borderId="0" xfId="0" applyNumberFormat="1" applyFont="1" applyFill="1" applyAlignment="1"/>
    <xf numFmtId="1" fontId="6" fillId="8" borderId="3" xfId="0" applyNumberFormat="1" applyFont="1" applyFill="1" applyBorder="1" applyAlignment="1" applyProtection="1">
      <alignment horizontal="center" wrapText="1"/>
    </xf>
    <xf numFmtId="1" fontId="5" fillId="8" borderId="0" xfId="0" applyNumberFormat="1" applyFont="1" applyFill="1" applyAlignment="1"/>
    <xf numFmtId="1" fontId="6" fillId="8" borderId="0" xfId="0" applyNumberFormat="1" applyFont="1" applyFill="1" applyAlignment="1"/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0" xfId="0" applyFont="1" applyAlignment="1">
      <alignment horizontal="right" vertical="top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right" vertical="center" wrapText="1"/>
    </xf>
    <xf numFmtId="1" fontId="6" fillId="0" borderId="12" xfId="0" applyNumberFormat="1" applyFont="1" applyBorder="1" applyAlignment="1">
      <alignment horizontal="right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67" fontId="6" fillId="0" borderId="1" xfId="0" applyNumberFormat="1" applyFont="1" applyBorder="1" applyAlignment="1">
      <alignment horizontal="center" vertical="center" wrapText="1"/>
    </xf>
    <xf numFmtId="167" fontId="6" fillId="0" borderId="12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6" xfId="0" applyNumberFormat="1" applyFont="1" applyFill="1" applyBorder="1" applyAlignment="1">
      <alignment horizontal="center" vertical="center" wrapText="1"/>
    </xf>
    <xf numFmtId="2" fontId="6" fillId="5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wrapText="1"/>
    </xf>
    <xf numFmtId="1" fontId="14" fillId="0" borderId="0" xfId="0" applyNumberFormat="1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167" fontId="14" fillId="0" borderId="0" xfId="0" applyNumberFormat="1" applyFont="1" applyFill="1" applyAlignment="1">
      <alignment horizontal="center"/>
    </xf>
    <xf numFmtId="3" fontId="6" fillId="5" borderId="3" xfId="0" applyNumberFormat="1" applyFont="1" applyFill="1" applyBorder="1" applyAlignment="1" applyProtection="1">
      <alignment horizontal="center" vertical="center" wrapText="1"/>
    </xf>
    <xf numFmtId="3" fontId="6" fillId="5" borderId="1" xfId="0" applyNumberFormat="1" applyFont="1" applyFill="1" applyBorder="1" applyAlignment="1" applyProtection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1" fontId="6" fillId="5" borderId="7" xfId="0" applyNumberFormat="1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6" fillId="5" borderId="11" xfId="0" applyNumberFormat="1" applyFont="1" applyFill="1" applyBorder="1" applyAlignment="1">
      <alignment horizontal="center" vertical="center" wrapText="1"/>
    </xf>
    <xf numFmtId="1" fontId="6" fillId="5" borderId="13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1" fontId="6" fillId="5" borderId="3" xfId="0" applyNumberFormat="1" applyFont="1" applyFill="1" applyBorder="1" applyAlignment="1">
      <alignment horizontal="center" vertical="center" wrapText="1"/>
    </xf>
    <xf numFmtId="167" fontId="6" fillId="5" borderId="4" xfId="0" applyNumberFormat="1" applyFont="1" applyFill="1" applyBorder="1" applyAlignment="1">
      <alignment horizontal="center" vertical="center" wrapText="1"/>
    </xf>
    <xf numFmtId="167" fontId="6" fillId="5" borderId="5" xfId="0" applyNumberFormat="1" applyFont="1" applyFill="1" applyBorder="1" applyAlignment="1">
      <alignment horizontal="center" vertical="center" wrapText="1"/>
    </xf>
    <xf numFmtId="167" fontId="6" fillId="0" borderId="5" xfId="0" applyNumberFormat="1" applyFont="1" applyFill="1" applyBorder="1" applyAlignment="1">
      <alignment horizontal="center" vertical="center" wrapText="1"/>
    </xf>
    <xf numFmtId="167" fontId="6" fillId="5" borderId="2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1" fontId="6" fillId="5" borderId="6" xfId="0" applyNumberFormat="1" applyFont="1" applyFill="1" applyBorder="1" applyAlignment="1">
      <alignment horizontal="center" vertical="center" wrapText="1"/>
    </xf>
    <xf numFmtId="167" fontId="6" fillId="5" borderId="3" xfId="0" applyNumberFormat="1" applyFont="1" applyFill="1" applyBorder="1" applyAlignment="1">
      <alignment horizontal="center" vertical="center" wrapText="1"/>
    </xf>
    <xf numFmtId="167" fontId="6" fillId="5" borderId="7" xfId="0" applyNumberFormat="1" applyFont="1" applyFill="1" applyBorder="1" applyAlignment="1">
      <alignment horizontal="center" vertical="center" wrapText="1"/>
    </xf>
    <xf numFmtId="167" fontId="6" fillId="5" borderId="9" xfId="0" applyNumberFormat="1" applyFont="1" applyFill="1" applyBorder="1" applyAlignment="1">
      <alignment horizontal="center" vertical="center" wrapText="1"/>
    </xf>
    <xf numFmtId="167" fontId="6" fillId="5" borderId="10" xfId="0" applyNumberFormat="1" applyFont="1" applyFill="1" applyBorder="1" applyAlignment="1">
      <alignment horizontal="center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167" fontId="6" fillId="5" borderId="13" xfId="0" applyNumberFormat="1" applyFont="1" applyFill="1" applyBorder="1" applyAlignment="1">
      <alignment horizontal="center" vertical="center" wrapText="1"/>
    </xf>
    <xf numFmtId="167" fontId="6" fillId="5" borderId="15" xfId="0" applyNumberFormat="1" applyFont="1" applyFill="1" applyBorder="1" applyAlignment="1">
      <alignment horizontal="center" vertical="center" wrapText="1"/>
    </xf>
    <xf numFmtId="1" fontId="6" fillId="5" borderId="8" xfId="0" applyNumberFormat="1" applyFont="1" applyFill="1" applyBorder="1" applyAlignment="1">
      <alignment horizontal="center" vertical="center" wrapText="1"/>
    </xf>
    <xf numFmtId="2" fontId="6" fillId="8" borderId="3" xfId="0" applyNumberFormat="1" applyFont="1" applyFill="1" applyBorder="1" applyAlignment="1">
      <alignment horizontal="center" vertical="center" wrapText="1"/>
    </xf>
    <xf numFmtId="167" fontId="6" fillId="8" borderId="3" xfId="0" applyNumberFormat="1" applyFont="1" applyFill="1" applyBorder="1" applyAlignment="1">
      <alignment horizontal="center" vertical="center" wrapText="1"/>
    </xf>
    <xf numFmtId="1" fontId="6" fillId="5" borderId="12" xfId="0" applyNumberFormat="1" applyFont="1" applyFill="1" applyBorder="1" applyAlignment="1">
      <alignment horizontal="center" vertical="center" wrapText="1"/>
    </xf>
    <xf numFmtId="2" fontId="6" fillId="8" borderId="6" xfId="0" applyNumberFormat="1" applyFont="1" applyFill="1" applyBorder="1" applyAlignment="1">
      <alignment horizontal="center" vertical="center" wrapText="1"/>
    </xf>
    <xf numFmtId="167" fontId="6" fillId="0" borderId="6" xfId="0" applyNumberFormat="1" applyFont="1" applyFill="1" applyBorder="1" applyAlignment="1">
      <alignment horizontal="center" vertical="center" wrapText="1"/>
    </xf>
    <xf numFmtId="167" fontId="6" fillId="5" borderId="14" xfId="0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center" vertical="center" wrapText="1"/>
    </xf>
    <xf numFmtId="2" fontId="6" fillId="5" borderId="11" xfId="0" applyNumberFormat="1" applyFont="1" applyFill="1" applyBorder="1" applyAlignment="1">
      <alignment horizontal="center" vertical="center" wrapText="1"/>
    </xf>
    <xf numFmtId="2" fontId="6" fillId="5" borderId="12" xfId="0" applyNumberFormat="1" applyFont="1" applyFill="1" applyBorder="1" applyAlignment="1">
      <alignment horizontal="center" vertical="center" wrapText="1"/>
    </xf>
    <xf numFmtId="167" fontId="6" fillId="5" borderId="1" xfId="0" applyNumberFormat="1" applyFont="1" applyFill="1" applyBorder="1" applyAlignment="1">
      <alignment horizontal="center" vertical="center" wrapText="1"/>
    </xf>
    <xf numFmtId="167" fontId="6" fillId="5" borderId="6" xfId="0" applyNumberFormat="1" applyFont="1" applyFill="1" applyBorder="1" applyAlignment="1">
      <alignment horizontal="center" vertical="center" wrapText="1"/>
    </xf>
    <xf numFmtId="1" fontId="6" fillId="7" borderId="12" xfId="0" applyNumberFormat="1" applyFont="1" applyFill="1" applyBorder="1" applyAlignment="1">
      <alignment horizontal="center" vertical="center" wrapText="1"/>
    </xf>
    <xf numFmtId="2" fontId="6" fillId="8" borderId="12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5" borderId="12" xfId="0" applyNumberFormat="1" applyFont="1" applyFill="1" applyBorder="1" applyAlignment="1">
      <alignment horizontal="center" vertical="center" wrapText="1"/>
    </xf>
    <xf numFmtId="2" fontId="6" fillId="5" borderId="7" xfId="0" applyNumberFormat="1" applyFont="1" applyFill="1" applyBorder="1" applyAlignment="1">
      <alignment horizontal="center" vertical="center" wrapText="1"/>
    </xf>
    <xf numFmtId="2" fontId="6" fillId="5" borderId="13" xfId="0" applyNumberFormat="1" applyFont="1" applyFill="1" applyBorder="1" applyAlignment="1">
      <alignment horizontal="center" vertical="center" wrapText="1"/>
    </xf>
    <xf numFmtId="2" fontId="6" fillId="5" borderId="15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2" fontId="6" fillId="7" borderId="3" xfId="0" applyNumberFormat="1" applyFont="1" applyFill="1" applyBorder="1" applyAlignment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 wrapText="1"/>
    </xf>
    <xf numFmtId="167" fontId="6" fillId="8" borderId="5" xfId="0" applyNumberFormat="1" applyFont="1" applyFill="1" applyBorder="1" applyAlignment="1">
      <alignment horizontal="center" vertical="center" wrapText="1"/>
    </xf>
    <xf numFmtId="167" fontId="6" fillId="8" borderId="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167" fontId="6" fillId="0" borderId="9" xfId="0" applyNumberFormat="1" applyFont="1" applyFill="1" applyBorder="1" applyAlignment="1">
      <alignment horizontal="center"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15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top"/>
    </xf>
    <xf numFmtId="0" fontId="6" fillId="5" borderId="0" xfId="0" applyFont="1" applyFill="1" applyAlignment="1">
      <alignment horizontal="right" vertical="top"/>
    </xf>
    <xf numFmtId="1" fontId="6" fillId="5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167" fontId="6" fillId="5" borderId="8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 applyProtection="1">
      <alignment horizontal="left" vertical="center" wrapText="1"/>
    </xf>
    <xf numFmtId="2" fontId="32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6" xfId="0" applyNumberFormat="1" applyFont="1" applyFill="1" applyBorder="1" applyAlignment="1" applyProtection="1">
      <alignment horizontal="left" vertical="center" wrapText="1"/>
      <protection locked="0"/>
    </xf>
    <xf numFmtId="2" fontId="32" fillId="0" borderId="12" xfId="0" applyNumberFormat="1" applyFont="1" applyFill="1" applyBorder="1" applyAlignment="1" applyProtection="1">
      <alignment horizontal="left" vertical="center" wrapText="1"/>
      <protection locked="0"/>
    </xf>
    <xf numFmtId="1" fontId="6" fillId="8" borderId="1" xfId="0" applyNumberFormat="1" applyFont="1" applyFill="1" applyBorder="1" applyAlignment="1">
      <alignment horizontal="center" vertical="center" wrapText="1"/>
    </xf>
    <xf numFmtId="1" fontId="6" fillId="8" borderId="1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/>
    </xf>
    <xf numFmtId="1" fontId="32" fillId="0" borderId="3" xfId="0" applyNumberFormat="1" applyFon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5" fillId="0" borderId="8" xfId="0" applyNumberFormat="1" applyFont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167" fontId="6" fillId="0" borderId="3" xfId="0" applyNumberFormat="1" applyFont="1" applyFill="1" applyBorder="1" applyAlignment="1">
      <alignment horizontal="center" vertical="center" wrapText="1"/>
    </xf>
    <xf numFmtId="2" fontId="6" fillId="9" borderId="3" xfId="0" applyNumberFormat="1" applyFont="1" applyFill="1" applyBorder="1" applyAlignment="1">
      <alignment horizontal="center" vertical="center" wrapText="1"/>
    </xf>
    <xf numFmtId="2" fontId="6" fillId="6" borderId="3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Alignment="1">
      <alignment horizont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" fontId="6" fillId="5" borderId="2" xfId="0" applyNumberFormat="1" applyFont="1" applyFill="1" applyBorder="1" applyAlignment="1">
      <alignment horizontal="center" vertical="center" wrapText="1"/>
    </xf>
    <xf numFmtId="2" fontId="6" fillId="5" borderId="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2" fontId="6" fillId="0" borderId="9" xfId="0" applyNumberFormat="1" applyFont="1" applyFill="1" applyBorder="1" applyAlignment="1">
      <alignment horizontal="center" vertical="center" wrapText="1"/>
    </xf>
    <xf numFmtId="2" fontId="6" fillId="0" borderId="11" xfId="0" applyNumberFormat="1" applyFont="1" applyFill="1" applyBorder="1" applyAlignment="1">
      <alignment horizontal="center" vertical="center" wrapText="1"/>
    </xf>
    <xf numFmtId="14" fontId="6" fillId="5" borderId="0" xfId="0" applyNumberFormat="1" applyFont="1" applyFill="1" applyAlignment="1">
      <alignment horizontal="right" vertical="center"/>
    </xf>
    <xf numFmtId="0" fontId="6" fillId="5" borderId="0" xfId="0" applyFont="1" applyFill="1" applyAlignment="1">
      <alignment horizontal="right" vertical="center"/>
    </xf>
    <xf numFmtId="2" fontId="6" fillId="0" borderId="6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7" xfId="0" applyNumberFormat="1" applyFont="1" applyFill="1" applyBorder="1" applyAlignment="1">
      <alignment horizontal="center" vertical="center" wrapText="1"/>
    </xf>
    <xf numFmtId="2" fontId="6" fillId="0" borderId="8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1" fontId="6" fillId="0" borderId="12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 applyProtection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" fontId="6" fillId="0" borderId="10" xfId="0" applyNumberFormat="1" applyFont="1" applyFill="1" applyBorder="1" applyAlignment="1">
      <alignment horizontal="center" vertical="center" wrapText="1"/>
    </xf>
    <xf numFmtId="1" fontId="6" fillId="0" borderId="11" xfId="0" applyNumberFormat="1" applyFont="1" applyFill="1" applyBorder="1" applyAlignment="1">
      <alignment horizontal="center" vertical="center" wrapText="1"/>
    </xf>
    <xf numFmtId="1" fontId="6" fillId="0" borderId="13" xfId="0" applyNumberFormat="1" applyFont="1" applyFill="1" applyBorder="1" applyAlignment="1">
      <alignment horizontal="center" vertical="center" wrapText="1"/>
    </xf>
    <xf numFmtId="1" fontId="6" fillId="0" borderId="15" xfId="0" applyNumberFormat="1" applyFont="1" applyFill="1" applyBorder="1" applyAlignment="1">
      <alignment horizontal="center" vertical="center" wrapText="1"/>
    </xf>
    <xf numFmtId="167" fontId="6" fillId="0" borderId="7" xfId="0" applyNumberFormat="1" applyFont="1" applyFill="1" applyBorder="1" applyAlignment="1">
      <alignment horizontal="center" vertical="center" wrapText="1"/>
    </xf>
    <xf numFmtId="167" fontId="6" fillId="0" borderId="10" xfId="0" applyNumberFormat="1" applyFont="1" applyFill="1" applyBorder="1" applyAlignment="1">
      <alignment horizontal="center" vertical="center" wrapText="1"/>
    </xf>
    <xf numFmtId="167" fontId="6" fillId="0" borderId="13" xfId="0" applyNumberFormat="1" applyFont="1" applyFill="1" applyBorder="1" applyAlignment="1">
      <alignment horizontal="center" vertical="center" wrapText="1"/>
    </xf>
    <xf numFmtId="2" fontId="6" fillId="7" borderId="6" xfId="0" applyNumberFormat="1" applyFont="1" applyFill="1" applyBorder="1" applyAlignment="1">
      <alignment horizontal="center" vertical="center" wrapText="1"/>
    </xf>
    <xf numFmtId="1" fontId="6" fillId="7" borderId="7" xfId="0" applyNumberFormat="1" applyFont="1" applyFill="1" applyBorder="1" applyAlignment="1">
      <alignment horizontal="center" vertical="center" wrapText="1"/>
    </xf>
    <xf numFmtId="1" fontId="6" fillId="7" borderId="13" xfId="0" applyNumberFormat="1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 applyProtection="1">
      <alignment horizontal="center" vertical="center" wrapText="1"/>
    </xf>
    <xf numFmtId="2" fontId="6" fillId="0" borderId="5" xfId="0" applyNumberFormat="1" applyFont="1" applyFill="1" applyBorder="1" applyAlignment="1" applyProtection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3" fontId="1" fillId="0" borderId="3" xfId="0" applyNumberFormat="1" applyFont="1" applyFill="1" applyBorder="1" applyAlignment="1" applyProtection="1">
      <alignment horizontal="left" vertical="top" wrapText="1"/>
    </xf>
    <xf numFmtId="0" fontId="9" fillId="0" borderId="0" xfId="0" applyFont="1" applyAlignment="1">
      <alignment horizontal="left" vertical="top"/>
    </xf>
    <xf numFmtId="1" fontId="13" fillId="0" borderId="4" xfId="0" applyNumberFormat="1" applyFont="1" applyFill="1" applyBorder="1" applyAlignment="1" applyProtection="1">
      <alignment horizontal="center" vertical="center" wrapText="1"/>
    </xf>
    <xf numFmtId="1" fontId="13" fillId="0" borderId="5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 wrapText="1"/>
    </xf>
    <xf numFmtId="3" fontId="19" fillId="0" borderId="4" xfId="0" applyNumberFormat="1" applyFont="1" applyFill="1" applyBorder="1" applyAlignment="1" applyProtection="1">
      <alignment horizontal="center" vertical="center" wrapText="1"/>
    </xf>
    <xf numFmtId="3" fontId="19" fillId="0" borderId="5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3" fillId="0" borderId="3" xfId="0" applyNumberFormat="1" applyFont="1" applyFill="1" applyBorder="1" applyAlignment="1" applyProtection="1">
      <alignment horizontal="center" vertical="center" wrapText="1"/>
    </xf>
    <xf numFmtId="166" fontId="13" fillId="0" borderId="3" xfId="0" applyNumberFormat="1" applyFont="1" applyFill="1" applyBorder="1" applyAlignment="1" applyProtection="1">
      <alignment horizontal="center" vertical="center" wrapText="1"/>
    </xf>
  </cellXfs>
  <cellStyles count="37">
    <cellStyle name="20% - Акцент1" xfId="7"/>
    <cellStyle name="20% - Акцент2" xfId="8"/>
    <cellStyle name="20% - Акцент3" xfId="9"/>
    <cellStyle name="20% - Акцент4" xfId="10"/>
    <cellStyle name="20% - Акцент5" xfId="11"/>
    <cellStyle name="20% - Акцент6" xfId="12"/>
    <cellStyle name="40% - Акцент1" xfId="13"/>
    <cellStyle name="40% - Акцент2" xfId="14"/>
    <cellStyle name="40% - Акцент3" xfId="15"/>
    <cellStyle name="40% - Акцент4" xfId="16"/>
    <cellStyle name="40% - Акцент5" xfId="17"/>
    <cellStyle name="40% - Акцент6" xfId="18"/>
    <cellStyle name="60% - Акцент1" xfId="19"/>
    <cellStyle name="60% - Акцент2" xfId="20"/>
    <cellStyle name="60% - Акцент3" xfId="21"/>
    <cellStyle name="60% - Акцент4" xfId="22"/>
    <cellStyle name="60% - Акцент5" xfId="23"/>
    <cellStyle name="60% - Акцент6" xfId="24"/>
    <cellStyle name="Excel Built-in Normal" xfId="1"/>
    <cellStyle name="Денежный 2" xfId="25"/>
    <cellStyle name="Обычный" xfId="0" builtinId="0"/>
    <cellStyle name="Обычный 2" xfId="2"/>
    <cellStyle name="Обычный 2 2" xfId="27"/>
    <cellStyle name="Обычный 2 3" xfId="26"/>
    <cellStyle name="Обычный 2 4" xfId="5"/>
    <cellStyle name="Обычный 3" xfId="3"/>
    <cellStyle name="Обычный 3 2" xfId="29"/>
    <cellStyle name="Обычный 3 2 3" xfId="30"/>
    <cellStyle name="Обычный 3 3" xfId="31"/>
    <cellStyle name="Обычный 3 4" xfId="28"/>
    <cellStyle name="Обычный 4" xfId="32"/>
    <cellStyle name="Обычный 4 2" xfId="36"/>
    <cellStyle name="Обычный 5" xfId="33"/>
    <cellStyle name="Обычный 5 2" xfId="34"/>
    <cellStyle name="Обычный 5 2 2" xfId="35"/>
    <cellStyle name="Обычный 6" xfId="6"/>
    <cellStyle name="Обычный 7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S36"/>
  <sheetViews>
    <sheetView view="pageBreakPreview" zoomScaleNormal="100" zoomScaleSheetLayoutView="100" workbookViewId="0">
      <pane xSplit="2" ySplit="8" topLeftCell="C15" activePane="bottomRight" state="frozen"/>
      <selection pane="topRight" activeCell="C1" sqref="C1"/>
      <selection pane="bottomLeft" activeCell="A9" sqref="A9"/>
      <selection pane="bottomRight" activeCell="V28" sqref="V28"/>
    </sheetView>
  </sheetViews>
  <sheetFormatPr defaultRowHeight="15.75" outlineLevelCol="1" x14ac:dyDescent="0.25"/>
  <cols>
    <col min="1" max="1" width="5.5703125" style="6" customWidth="1"/>
    <col min="2" max="2" width="19.7109375" style="6" customWidth="1"/>
    <col min="3" max="3" width="36.5703125" style="6" customWidth="1"/>
    <col min="4" max="4" width="14.42578125" style="114" customWidth="1"/>
    <col min="5" max="5" width="7.42578125" style="114" customWidth="1"/>
    <col min="6" max="6" width="9.28515625" style="114" customWidth="1"/>
    <col min="7" max="7" width="8.5703125" style="114" customWidth="1"/>
    <col min="8" max="8" width="8.42578125" style="6" customWidth="1"/>
    <col min="9" max="9" width="8.85546875" style="6" customWidth="1"/>
    <col min="10" max="10" width="11.140625" style="114" customWidth="1"/>
    <col min="11" max="11" width="14.42578125" style="6" customWidth="1"/>
    <col min="12" max="12" width="14.42578125" style="6" hidden="1" customWidth="1" outlineLevel="1"/>
    <col min="13" max="13" width="8.7109375" style="6" customWidth="1" collapsed="1"/>
    <col min="14" max="14" width="9.28515625" style="115" customWidth="1"/>
    <col min="15" max="15" width="9.28515625" style="6" customWidth="1"/>
    <col min="16" max="16" width="13.85546875" style="114" customWidth="1"/>
    <col min="17" max="17" width="7.85546875" style="6" customWidth="1"/>
    <col min="18" max="18" width="9.140625" style="114" hidden="1" customWidth="1" outlineLevel="1"/>
    <col min="19" max="19" width="9.140625" style="6" collapsed="1"/>
    <col min="20" max="16384" width="9.140625" style="6"/>
  </cols>
  <sheetData>
    <row r="1" spans="1:18" ht="6.75" customHeight="1" x14ac:dyDescent="0.25">
      <c r="A1" s="106"/>
      <c r="B1" s="106"/>
      <c r="C1" s="106"/>
      <c r="D1" s="108"/>
      <c r="E1" s="108"/>
      <c r="F1" s="108"/>
      <c r="G1" s="108"/>
      <c r="H1" s="106"/>
      <c r="I1" s="106"/>
      <c r="J1" s="108"/>
      <c r="K1" s="106"/>
      <c r="L1" s="106"/>
      <c r="M1" s="106"/>
      <c r="N1" s="107"/>
      <c r="O1" s="106"/>
      <c r="P1" s="108"/>
      <c r="Q1" s="106"/>
      <c r="R1" s="108"/>
    </row>
    <row r="2" spans="1:18" s="163" customFormat="1" x14ac:dyDescent="0.25">
      <c r="A2" s="496" t="s">
        <v>958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25"/>
    </row>
    <row r="3" spans="1:18" ht="7.5" customHeight="1" x14ac:dyDescent="0.25">
      <c r="A3" s="109"/>
      <c r="B3" s="106"/>
      <c r="C3" s="106"/>
      <c r="D3" s="108"/>
      <c r="E3" s="108"/>
      <c r="F3" s="108"/>
      <c r="G3" s="108"/>
      <c r="H3" s="106"/>
      <c r="I3" s="106"/>
      <c r="J3" s="108"/>
      <c r="K3" s="106"/>
      <c r="L3" s="106"/>
      <c r="M3" s="106"/>
      <c r="N3" s="107"/>
      <c r="O3" s="106"/>
      <c r="P3" s="108"/>
      <c r="Q3" s="106"/>
      <c r="R3" s="108"/>
    </row>
    <row r="4" spans="1:18" ht="19.5" customHeight="1" x14ac:dyDescent="0.25">
      <c r="A4" s="477" t="s">
        <v>599</v>
      </c>
      <c r="B4" s="477" t="s">
        <v>600</v>
      </c>
      <c r="C4" s="477" t="s">
        <v>949</v>
      </c>
      <c r="D4" s="490" t="s">
        <v>633</v>
      </c>
      <c r="E4" s="490"/>
      <c r="F4" s="490"/>
      <c r="G4" s="490"/>
      <c r="H4" s="490"/>
      <c r="I4" s="490"/>
      <c r="J4" s="490"/>
      <c r="K4" s="497" t="s">
        <v>632</v>
      </c>
      <c r="L4" s="499"/>
      <c r="M4" s="499"/>
      <c r="N4" s="499"/>
      <c r="O4" s="499"/>
      <c r="P4" s="499"/>
      <c r="Q4" s="498"/>
      <c r="R4" s="493" t="s">
        <v>957</v>
      </c>
    </row>
    <row r="5" spans="1:18" ht="28.5" customHeight="1" x14ac:dyDescent="0.25">
      <c r="A5" s="478"/>
      <c r="B5" s="478"/>
      <c r="C5" s="478"/>
      <c r="D5" s="489" t="s">
        <v>618</v>
      </c>
      <c r="E5" s="489" t="s">
        <v>886</v>
      </c>
      <c r="F5" s="489"/>
      <c r="G5" s="489"/>
      <c r="H5" s="490" t="s">
        <v>887</v>
      </c>
      <c r="I5" s="490"/>
      <c r="J5" s="489" t="s">
        <v>888</v>
      </c>
      <c r="K5" s="490" t="s">
        <v>618</v>
      </c>
      <c r="L5" s="477" t="s">
        <v>950</v>
      </c>
      <c r="M5" s="497" t="s">
        <v>889</v>
      </c>
      <c r="N5" s="499"/>
      <c r="O5" s="499"/>
      <c r="P5" s="499"/>
      <c r="Q5" s="498"/>
      <c r="R5" s="494"/>
    </row>
    <row r="6" spans="1:18" ht="19.5" customHeight="1" x14ac:dyDescent="0.25">
      <c r="A6" s="478"/>
      <c r="B6" s="478"/>
      <c r="C6" s="478"/>
      <c r="D6" s="489"/>
      <c r="E6" s="489" t="s">
        <v>299</v>
      </c>
      <c r="F6" s="493" t="s">
        <v>635</v>
      </c>
      <c r="G6" s="489" t="s">
        <v>954</v>
      </c>
      <c r="H6" s="490" t="s">
        <v>299</v>
      </c>
      <c r="I6" s="490" t="s">
        <v>954</v>
      </c>
      <c r="J6" s="489"/>
      <c r="K6" s="490"/>
      <c r="L6" s="478"/>
      <c r="M6" s="477" t="s">
        <v>299</v>
      </c>
      <c r="N6" s="491" t="s">
        <v>635</v>
      </c>
      <c r="O6" s="477" t="s">
        <v>954</v>
      </c>
      <c r="P6" s="497" t="s">
        <v>890</v>
      </c>
      <c r="Q6" s="498"/>
      <c r="R6" s="494"/>
    </row>
    <row r="7" spans="1:18" ht="53.25" customHeight="1" x14ac:dyDescent="0.25">
      <c r="A7" s="479"/>
      <c r="B7" s="479"/>
      <c r="C7" s="479"/>
      <c r="D7" s="489"/>
      <c r="E7" s="489"/>
      <c r="F7" s="495"/>
      <c r="G7" s="489"/>
      <c r="H7" s="490"/>
      <c r="I7" s="490"/>
      <c r="J7" s="489"/>
      <c r="K7" s="490"/>
      <c r="L7" s="479"/>
      <c r="M7" s="479"/>
      <c r="N7" s="492"/>
      <c r="O7" s="479"/>
      <c r="P7" s="111" t="s">
        <v>891</v>
      </c>
      <c r="Q7" s="110" t="s">
        <v>638</v>
      </c>
      <c r="R7" s="495"/>
    </row>
    <row r="8" spans="1:18" s="114" customFormat="1" x14ac:dyDescent="0.25">
      <c r="A8" s="394">
        <v>1</v>
      </c>
      <c r="B8" s="394">
        <v>2</v>
      </c>
      <c r="C8" s="394">
        <v>3</v>
      </c>
      <c r="D8" s="394">
        <v>4</v>
      </c>
      <c r="E8" s="394">
        <v>5</v>
      </c>
      <c r="F8" s="405"/>
      <c r="G8" s="394">
        <v>6</v>
      </c>
      <c r="H8" s="394">
        <v>7</v>
      </c>
      <c r="I8" s="394">
        <v>8</v>
      </c>
      <c r="J8" s="422">
        <v>9</v>
      </c>
      <c r="K8" s="394">
        <v>10</v>
      </c>
      <c r="L8" s="405"/>
      <c r="M8" s="394">
        <v>11</v>
      </c>
      <c r="N8" s="394">
        <v>12</v>
      </c>
      <c r="O8" s="394">
        <v>13</v>
      </c>
      <c r="P8" s="394">
        <v>14</v>
      </c>
      <c r="Q8" s="394">
        <v>15</v>
      </c>
      <c r="R8" s="424"/>
    </row>
    <row r="9" spans="1:18" ht="18" customHeight="1" x14ac:dyDescent="0.25">
      <c r="A9" s="477">
        <v>1</v>
      </c>
      <c r="B9" s="480" t="s">
        <v>76</v>
      </c>
      <c r="C9" s="112" t="s">
        <v>947</v>
      </c>
      <c r="D9" s="397">
        <v>17542</v>
      </c>
      <c r="E9" s="398">
        <v>496</v>
      </c>
      <c r="F9" s="400">
        <f>E9*100/D9</f>
        <v>2.8274997149697869</v>
      </c>
      <c r="G9" s="398">
        <v>0</v>
      </c>
      <c r="H9" s="398">
        <v>341</v>
      </c>
      <c r="I9" s="399">
        <v>0</v>
      </c>
      <c r="J9" s="398">
        <f t="shared" ref="J9:J33" si="0">H9*100/E9</f>
        <v>68.75</v>
      </c>
      <c r="K9" s="398">
        <f>Лось!F12</f>
        <v>17937.975200000001</v>
      </c>
      <c r="L9" s="400">
        <f>K9*100/D9-100</f>
        <v>2.2572979135788387</v>
      </c>
      <c r="M9" s="398">
        <f>Лось!U12</f>
        <v>550</v>
      </c>
      <c r="N9" s="400">
        <f>M9*100/K9</f>
        <v>3.0661208629611663</v>
      </c>
      <c r="O9" s="398">
        <v>0</v>
      </c>
      <c r="P9" s="398">
        <f>Лось!W12+Лось!Z12</f>
        <v>429</v>
      </c>
      <c r="Q9" s="398">
        <f>Лось!AA12</f>
        <v>121</v>
      </c>
      <c r="R9" s="426"/>
    </row>
    <row r="10" spans="1:18" ht="18" customHeight="1" x14ac:dyDescent="0.25">
      <c r="A10" s="478"/>
      <c r="B10" s="481"/>
      <c r="C10" s="112" t="s">
        <v>933</v>
      </c>
      <c r="D10" s="397">
        <v>58664</v>
      </c>
      <c r="E10" s="398">
        <v>2056</v>
      </c>
      <c r="F10" s="400">
        <f>E10*100/D10</f>
        <v>3.5047047593072413</v>
      </c>
      <c r="G10" s="398">
        <v>0</v>
      </c>
      <c r="H10" s="398">
        <v>1269</v>
      </c>
      <c r="I10" s="399">
        <v>0</v>
      </c>
      <c r="J10" s="398">
        <f t="shared" si="0"/>
        <v>61.721789883268485</v>
      </c>
      <c r="K10" s="398">
        <f>Лось!F13</f>
        <v>68403.824211688145</v>
      </c>
      <c r="L10" s="400">
        <f t="shared" ref="L10:L33" si="1">K10*100/D10-100</f>
        <v>16.602727757548323</v>
      </c>
      <c r="M10" s="398">
        <f>Лось!U13</f>
        <v>2525</v>
      </c>
      <c r="N10" s="400">
        <f>M10*100/K10</f>
        <v>3.6913140882093458</v>
      </c>
      <c r="O10" s="398">
        <v>0</v>
      </c>
      <c r="P10" s="407" t="s">
        <v>82</v>
      </c>
      <c r="Q10" s="407" t="s">
        <v>82</v>
      </c>
      <c r="R10" s="427"/>
    </row>
    <row r="11" spans="1:18" ht="18" customHeight="1" x14ac:dyDescent="0.25">
      <c r="A11" s="479"/>
      <c r="B11" s="482"/>
      <c r="C11" s="396" t="s">
        <v>299</v>
      </c>
      <c r="D11" s="403">
        <f>D9+D10</f>
        <v>76206</v>
      </c>
      <c r="E11" s="403">
        <f>E9+E10</f>
        <v>2552</v>
      </c>
      <c r="F11" s="404">
        <f t="shared" ref="F11:F33" si="2">E11*100/D11</f>
        <v>3.3488176783980266</v>
      </c>
      <c r="G11" s="403">
        <f>G9+G10</f>
        <v>0</v>
      </c>
      <c r="H11" s="403">
        <f>H9+H10</f>
        <v>1610</v>
      </c>
      <c r="I11" s="403">
        <f>I9+I10</f>
        <v>0</v>
      </c>
      <c r="J11" s="403">
        <f t="shared" si="0"/>
        <v>63.087774294670844</v>
      </c>
      <c r="K11" s="403">
        <f>K9+K10</f>
        <v>86341.799411688145</v>
      </c>
      <c r="L11" s="404">
        <f t="shared" si="1"/>
        <v>13.300526745516294</v>
      </c>
      <c r="M11" s="403">
        <f>M9+M10</f>
        <v>3075</v>
      </c>
      <c r="N11" s="404">
        <f>M11*100/K11</f>
        <v>3.561426818704609</v>
      </c>
      <c r="O11" s="403">
        <f>O9+O10</f>
        <v>0</v>
      </c>
      <c r="P11" s="406" t="s">
        <v>82</v>
      </c>
      <c r="Q11" s="406" t="s">
        <v>82</v>
      </c>
      <c r="R11" s="428">
        <f>M11*100/E11-100</f>
        <v>20.493730407523515</v>
      </c>
    </row>
    <row r="12" spans="1:18" ht="18" customHeight="1" x14ac:dyDescent="0.25">
      <c r="A12" s="477">
        <v>2</v>
      </c>
      <c r="B12" s="480" t="s">
        <v>602</v>
      </c>
      <c r="C12" s="112" t="s">
        <v>947</v>
      </c>
      <c r="D12" s="397">
        <v>2633</v>
      </c>
      <c r="E12" s="397">
        <v>96</v>
      </c>
      <c r="F12" s="401">
        <f t="shared" si="2"/>
        <v>3.6460311431826815</v>
      </c>
      <c r="G12" s="397">
        <v>0</v>
      </c>
      <c r="H12" s="397">
        <f>Марал!N12</f>
        <v>59</v>
      </c>
      <c r="I12" s="396">
        <v>0</v>
      </c>
      <c r="J12" s="397">
        <f t="shared" si="0"/>
        <v>61.458333333333336</v>
      </c>
      <c r="K12" s="397">
        <f>Марал!F12</f>
        <v>2219.7953917050691</v>
      </c>
      <c r="L12" s="401">
        <f t="shared" si="1"/>
        <v>-15.693300732811664</v>
      </c>
      <c r="M12" s="397">
        <f>Марал!W12</f>
        <v>100</v>
      </c>
      <c r="N12" s="401">
        <f t="shared" ref="N12:N33" si="3">M12*100/K12</f>
        <v>4.5049197044772678</v>
      </c>
      <c r="O12" s="397">
        <v>0</v>
      </c>
      <c r="P12" s="398">
        <f>Марал!Y12+Марал!AB12+Марал!AC12</f>
        <v>75</v>
      </c>
      <c r="Q12" s="398">
        <f>Марал!AD12</f>
        <v>25</v>
      </c>
      <c r="R12" s="428"/>
    </row>
    <row r="13" spans="1:18" ht="18" customHeight="1" x14ac:dyDescent="0.25">
      <c r="A13" s="478"/>
      <c r="B13" s="481"/>
      <c r="C13" s="112" t="s">
        <v>933</v>
      </c>
      <c r="D13" s="397">
        <v>17150</v>
      </c>
      <c r="E13" s="397">
        <v>843</v>
      </c>
      <c r="F13" s="401">
        <f t="shared" si="2"/>
        <v>4.9154518950437316</v>
      </c>
      <c r="G13" s="397">
        <v>0</v>
      </c>
      <c r="H13" s="397">
        <v>362</v>
      </c>
      <c r="I13" s="396">
        <v>0</v>
      </c>
      <c r="J13" s="397">
        <f t="shared" si="0"/>
        <v>42.941874258600237</v>
      </c>
      <c r="K13" s="397">
        <f>Марал!F13</f>
        <v>19478</v>
      </c>
      <c r="L13" s="401">
        <f t="shared" si="1"/>
        <v>13.574344023323619</v>
      </c>
      <c r="M13" s="397">
        <f>Марал!W13</f>
        <v>1110</v>
      </c>
      <c r="N13" s="401">
        <f t="shared" si="3"/>
        <v>5.6987370366567411</v>
      </c>
      <c r="O13" s="397">
        <v>0</v>
      </c>
      <c r="P13" s="405" t="s">
        <v>82</v>
      </c>
      <c r="Q13" s="405" t="s">
        <v>82</v>
      </c>
      <c r="R13" s="428"/>
    </row>
    <row r="14" spans="1:18" ht="18" customHeight="1" x14ac:dyDescent="0.25">
      <c r="A14" s="479"/>
      <c r="B14" s="482"/>
      <c r="C14" s="396" t="s">
        <v>299</v>
      </c>
      <c r="D14" s="403">
        <f>D12+D13</f>
        <v>19783</v>
      </c>
      <c r="E14" s="403">
        <f>E12+E13</f>
        <v>939</v>
      </c>
      <c r="F14" s="404">
        <f>E14*100/D14</f>
        <v>4.7464995197897188</v>
      </c>
      <c r="G14" s="403">
        <f>G12+G13</f>
        <v>0</v>
      </c>
      <c r="H14" s="403">
        <f>H12+H13</f>
        <v>421</v>
      </c>
      <c r="I14" s="403">
        <f>I12+I13</f>
        <v>0</v>
      </c>
      <c r="J14" s="403">
        <f t="shared" si="0"/>
        <v>44.834930777422791</v>
      </c>
      <c r="K14" s="403">
        <f>K12+K13</f>
        <v>21697.795391705069</v>
      </c>
      <c r="L14" s="404">
        <f>K14*100/D14-100</f>
        <v>9.6789940439016817</v>
      </c>
      <c r="M14" s="403">
        <f>M12+M13</f>
        <v>1210</v>
      </c>
      <c r="N14" s="404">
        <f>M14*100/K14</f>
        <v>5.5766034205602999</v>
      </c>
      <c r="O14" s="403">
        <f>O12+O13</f>
        <v>0</v>
      </c>
      <c r="P14" s="406" t="s">
        <v>82</v>
      </c>
      <c r="Q14" s="406" t="s">
        <v>82</v>
      </c>
      <c r="R14" s="428">
        <f t="shared" ref="R14:R33" si="4">M14*100/E14-100</f>
        <v>28.860489882854097</v>
      </c>
    </row>
    <row r="15" spans="1:18" ht="18" customHeight="1" x14ac:dyDescent="0.25">
      <c r="A15" s="477">
        <v>3</v>
      </c>
      <c r="B15" s="480" t="s">
        <v>601</v>
      </c>
      <c r="C15" s="112" t="s">
        <v>947</v>
      </c>
      <c r="D15" s="397">
        <v>5902</v>
      </c>
      <c r="E15" s="397">
        <v>264</v>
      </c>
      <c r="F15" s="401">
        <f t="shared" ref="F15:F17" si="5">E15*100/D15</f>
        <v>4.4730599796679096</v>
      </c>
      <c r="G15" s="397">
        <v>0</v>
      </c>
      <c r="H15" s="397">
        <v>186</v>
      </c>
      <c r="I15" s="396">
        <v>0</v>
      </c>
      <c r="J15" s="397">
        <f t="shared" ref="J15:J17" si="6">H15*100/E15</f>
        <v>70.454545454545453</v>
      </c>
      <c r="K15" s="402">
        <f>Косуля!F12</f>
        <v>5677.5465437788016</v>
      </c>
      <c r="L15" s="401">
        <f t="shared" ref="L15:L17" si="7">K15*100/D15-100</f>
        <v>-3.8030067133378225</v>
      </c>
      <c r="M15" s="397">
        <f>Косуля!U12</f>
        <v>264</v>
      </c>
      <c r="N15" s="401">
        <f t="shared" ref="N15:N16" si="8">M15*100/K15</f>
        <v>4.6498958302557512</v>
      </c>
      <c r="O15" s="397">
        <v>0</v>
      </c>
      <c r="P15" s="398">
        <f>Косуля!X12+Косуля!AA12</f>
        <v>175</v>
      </c>
      <c r="Q15" s="398">
        <f>Косуля!AB12</f>
        <v>89</v>
      </c>
      <c r="R15" s="428"/>
    </row>
    <row r="16" spans="1:18" ht="18" customHeight="1" x14ac:dyDescent="0.25">
      <c r="A16" s="478"/>
      <c r="B16" s="481"/>
      <c r="C16" s="112" t="s">
        <v>933</v>
      </c>
      <c r="D16" s="397">
        <v>36321</v>
      </c>
      <c r="E16" s="397">
        <v>2204</v>
      </c>
      <c r="F16" s="401">
        <f t="shared" si="5"/>
        <v>6.0681148646788357</v>
      </c>
      <c r="G16" s="397">
        <v>0</v>
      </c>
      <c r="H16" s="397">
        <v>1508</v>
      </c>
      <c r="I16" s="396">
        <v>0</v>
      </c>
      <c r="J16" s="397">
        <f t="shared" si="6"/>
        <v>68.421052631578945</v>
      </c>
      <c r="K16" s="402">
        <f>Косуля!F13</f>
        <v>42240.72949942531</v>
      </c>
      <c r="L16" s="401">
        <f t="shared" si="7"/>
        <v>16.298365957504785</v>
      </c>
      <c r="M16" s="397">
        <f>Косуля!U13</f>
        <v>2901</v>
      </c>
      <c r="N16" s="401">
        <f t="shared" si="8"/>
        <v>6.8677791183494321</v>
      </c>
      <c r="O16" s="397">
        <v>0</v>
      </c>
      <c r="P16" s="422" t="s">
        <v>82</v>
      </c>
      <c r="Q16" s="422" t="s">
        <v>82</v>
      </c>
      <c r="R16" s="428"/>
    </row>
    <row r="17" spans="1:18" ht="18" customHeight="1" x14ac:dyDescent="0.25">
      <c r="A17" s="479"/>
      <c r="B17" s="482"/>
      <c r="C17" s="396" t="s">
        <v>299</v>
      </c>
      <c r="D17" s="403">
        <f>D15+D16</f>
        <v>42223</v>
      </c>
      <c r="E17" s="403">
        <f>E15+E16</f>
        <v>2468</v>
      </c>
      <c r="F17" s="404">
        <f t="shared" si="5"/>
        <v>5.8451554839779263</v>
      </c>
      <c r="G17" s="403">
        <f>G15+G16</f>
        <v>0</v>
      </c>
      <c r="H17" s="403">
        <f>H15+H16</f>
        <v>1694</v>
      </c>
      <c r="I17" s="403">
        <f>I15+I16</f>
        <v>0</v>
      </c>
      <c r="J17" s="403">
        <f t="shared" si="6"/>
        <v>68.638573743922208</v>
      </c>
      <c r="K17" s="403">
        <f>K15+K16</f>
        <v>47918.27604320411</v>
      </c>
      <c r="L17" s="404">
        <f t="shared" si="7"/>
        <v>13.488563207740114</v>
      </c>
      <c r="M17" s="403">
        <f>M15+M16</f>
        <v>3165</v>
      </c>
      <c r="N17" s="404">
        <f>M17*100/K17</f>
        <v>6.6049955493940775</v>
      </c>
      <c r="O17" s="403">
        <f>O15+O16</f>
        <v>0</v>
      </c>
      <c r="P17" s="423" t="s">
        <v>82</v>
      </c>
      <c r="Q17" s="423" t="s">
        <v>82</v>
      </c>
      <c r="R17" s="428">
        <f t="shared" si="4"/>
        <v>28.241491085899526</v>
      </c>
    </row>
    <row r="18" spans="1:18" ht="18" customHeight="1" x14ac:dyDescent="0.25">
      <c r="A18" s="477">
        <v>4</v>
      </c>
      <c r="B18" s="480" t="s">
        <v>923</v>
      </c>
      <c r="C18" s="112" t="s">
        <v>947</v>
      </c>
      <c r="D18" s="397">
        <f>'ДСО лесной'!E12</f>
        <v>30354</v>
      </c>
      <c r="E18" s="397">
        <f>'ДСО лесной'!H12</f>
        <v>4957</v>
      </c>
      <c r="F18" s="401">
        <f t="shared" si="2"/>
        <v>16.330631877182579</v>
      </c>
      <c r="G18" s="397">
        <v>0</v>
      </c>
      <c r="H18" s="397">
        <v>4232</v>
      </c>
      <c r="I18" s="396">
        <v>0</v>
      </c>
      <c r="J18" s="397">
        <f t="shared" si="0"/>
        <v>85.374218277183786</v>
      </c>
      <c r="K18" s="397">
        <f>'ДСО лесной'!F12</f>
        <v>28129</v>
      </c>
      <c r="L18" s="401">
        <f t="shared" si="1"/>
        <v>-7.3301706529617121</v>
      </c>
      <c r="M18" s="397">
        <f>'ДСО лесной'!U12</f>
        <v>4218</v>
      </c>
      <c r="N18" s="401">
        <f t="shared" si="3"/>
        <v>14.995200682569591</v>
      </c>
      <c r="O18" s="397">
        <v>0</v>
      </c>
      <c r="P18" s="397">
        <f>'ДСО лесной'!Z12</f>
        <v>3373</v>
      </c>
      <c r="Q18" s="397">
        <f>'ДСО лесной'!AA12</f>
        <v>845</v>
      </c>
      <c r="R18" s="428"/>
    </row>
    <row r="19" spans="1:18" ht="18" customHeight="1" x14ac:dyDescent="0.25">
      <c r="A19" s="478"/>
      <c r="B19" s="481"/>
      <c r="C19" s="112" t="s">
        <v>933</v>
      </c>
      <c r="D19" s="397">
        <v>47841</v>
      </c>
      <c r="E19" s="397">
        <v>2589</v>
      </c>
      <c r="F19" s="401">
        <f t="shared" si="2"/>
        <v>5.41167617733743</v>
      </c>
      <c r="G19" s="397">
        <v>0</v>
      </c>
      <c r="H19" s="397">
        <v>1467</v>
      </c>
      <c r="I19" s="396">
        <v>0</v>
      </c>
      <c r="J19" s="397">
        <f t="shared" si="0"/>
        <v>56.662804171494784</v>
      </c>
      <c r="K19" s="397">
        <f>'ДСО лесной'!F13</f>
        <v>48874.944699233092</v>
      </c>
      <c r="L19" s="401">
        <f t="shared" si="1"/>
        <v>2.1612104664055778</v>
      </c>
      <c r="M19" s="397">
        <f>'ДСО лесной'!U13</f>
        <v>3475</v>
      </c>
      <c r="N19" s="401">
        <f t="shared" si="3"/>
        <v>7.10998246930912</v>
      </c>
      <c r="O19" s="397">
        <v>0</v>
      </c>
      <c r="P19" s="405" t="s">
        <v>82</v>
      </c>
      <c r="Q19" s="405" t="s">
        <v>82</v>
      </c>
      <c r="R19" s="428"/>
    </row>
    <row r="20" spans="1:18" ht="18" customHeight="1" x14ac:dyDescent="0.25">
      <c r="A20" s="479"/>
      <c r="B20" s="482"/>
      <c r="C20" s="396" t="s">
        <v>299</v>
      </c>
      <c r="D20" s="403">
        <f>D18+D19</f>
        <v>78195</v>
      </c>
      <c r="E20" s="403">
        <f>E18+E19</f>
        <v>7546</v>
      </c>
      <c r="F20" s="404">
        <f>E20*100/D20</f>
        <v>9.6502333908817697</v>
      </c>
      <c r="G20" s="403">
        <f>G18+G19</f>
        <v>0</v>
      </c>
      <c r="H20" s="403">
        <f>H18+H19</f>
        <v>5699</v>
      </c>
      <c r="I20" s="403">
        <f>I18+I19</f>
        <v>0</v>
      </c>
      <c r="J20" s="403">
        <f t="shared" si="0"/>
        <v>75.523456135701039</v>
      </c>
      <c r="K20" s="403">
        <f>K18+K19</f>
        <v>77003.944699233092</v>
      </c>
      <c r="L20" s="404">
        <f>K20*100/D20-100</f>
        <v>-1.5231860103163939</v>
      </c>
      <c r="M20" s="403">
        <f>M18+M19</f>
        <v>7693</v>
      </c>
      <c r="N20" s="404">
        <f>M20*100/K20</f>
        <v>9.9903972842531754</v>
      </c>
      <c r="O20" s="403">
        <f>O18+O19</f>
        <v>0</v>
      </c>
      <c r="P20" s="406" t="s">
        <v>82</v>
      </c>
      <c r="Q20" s="406" t="s">
        <v>82</v>
      </c>
      <c r="R20" s="428">
        <f t="shared" si="4"/>
        <v>1.9480519480519547</v>
      </c>
    </row>
    <row r="21" spans="1:18" ht="18" customHeight="1" x14ac:dyDescent="0.25">
      <c r="A21" s="477">
        <v>5</v>
      </c>
      <c r="B21" s="480" t="s">
        <v>924</v>
      </c>
      <c r="C21" s="112" t="s">
        <v>947</v>
      </c>
      <c r="D21" s="487">
        <v>417582</v>
      </c>
      <c r="E21" s="397">
        <f>'ДСО тундр.'!K8</f>
        <v>4238</v>
      </c>
      <c r="F21" s="408" t="s">
        <v>82</v>
      </c>
      <c r="G21" s="397">
        <v>0</v>
      </c>
      <c r="H21" s="397">
        <f>'ДСО тундр.'!L8</f>
        <v>3716</v>
      </c>
      <c r="I21" s="396">
        <v>0</v>
      </c>
      <c r="J21" s="397">
        <f t="shared" si="0"/>
        <v>87.682869277961302</v>
      </c>
      <c r="K21" s="487">
        <f>D21</f>
        <v>417582</v>
      </c>
      <c r="L21" s="408" t="s">
        <v>82</v>
      </c>
      <c r="M21" s="397">
        <f>'ДСО тундр.'!O8</f>
        <v>4236</v>
      </c>
      <c r="N21" s="408" t="s">
        <v>82</v>
      </c>
      <c r="O21" s="397">
        <f>'ДСО тундр.'!P7</f>
        <v>624</v>
      </c>
      <c r="P21" s="398">
        <f>'ДСО тундр.'!Q8</f>
        <v>3386.8</v>
      </c>
      <c r="Q21" s="398">
        <f>'ДСО тундр.'!S8</f>
        <v>849.2</v>
      </c>
      <c r="R21" s="428"/>
    </row>
    <row r="22" spans="1:18" ht="18" customHeight="1" x14ac:dyDescent="0.25">
      <c r="A22" s="478"/>
      <c r="B22" s="481"/>
      <c r="C22" s="112" t="s">
        <v>933</v>
      </c>
      <c r="D22" s="488"/>
      <c r="E22" s="397">
        <f>'ДСО тундр.'!K9</f>
        <v>29167</v>
      </c>
      <c r="F22" s="408" t="s">
        <v>82</v>
      </c>
      <c r="G22" s="397">
        <v>0</v>
      </c>
      <c r="H22" s="397">
        <f>'ДСО тундр.'!L9</f>
        <v>26030</v>
      </c>
      <c r="I22" s="396">
        <v>0</v>
      </c>
      <c r="J22" s="397">
        <f t="shared" si="0"/>
        <v>89.244694346350329</v>
      </c>
      <c r="K22" s="488"/>
      <c r="L22" s="408" t="s">
        <v>82</v>
      </c>
      <c r="M22" s="397">
        <f>'ДСО тундр.'!O9</f>
        <v>29009</v>
      </c>
      <c r="N22" s="408" t="s">
        <v>82</v>
      </c>
      <c r="O22" s="397">
        <v>0</v>
      </c>
      <c r="P22" s="405" t="s">
        <v>82</v>
      </c>
      <c r="Q22" s="405" t="s">
        <v>82</v>
      </c>
      <c r="R22" s="428"/>
    </row>
    <row r="23" spans="1:18" ht="18" customHeight="1" x14ac:dyDescent="0.25">
      <c r="A23" s="479"/>
      <c r="B23" s="482"/>
      <c r="C23" s="396" t="s">
        <v>299</v>
      </c>
      <c r="D23" s="403">
        <f>D21+D22</f>
        <v>417582</v>
      </c>
      <c r="E23" s="403">
        <f>E21+E22</f>
        <v>33405</v>
      </c>
      <c r="F23" s="404">
        <f>E23*100/D23</f>
        <v>7.9996264206790526</v>
      </c>
      <c r="G23" s="403">
        <f>G21+G22</f>
        <v>0</v>
      </c>
      <c r="H23" s="403">
        <f>H21+H22</f>
        <v>29746</v>
      </c>
      <c r="I23" s="403">
        <f>I21+I22</f>
        <v>0</v>
      </c>
      <c r="J23" s="403">
        <f t="shared" si="0"/>
        <v>89.046549917676998</v>
      </c>
      <c r="K23" s="403">
        <f>K21+K22</f>
        <v>417582</v>
      </c>
      <c r="L23" s="404">
        <f>K23*100/D23-100</f>
        <v>0</v>
      </c>
      <c r="M23" s="403">
        <f>M21+M22</f>
        <v>33245</v>
      </c>
      <c r="N23" s="404">
        <f>M23*100/K23</f>
        <v>7.9613105928895402</v>
      </c>
      <c r="O23" s="403">
        <f>O21+O22</f>
        <v>624</v>
      </c>
      <c r="P23" s="406" t="s">
        <v>82</v>
      </c>
      <c r="Q23" s="406" t="s">
        <v>82</v>
      </c>
      <c r="R23" s="428">
        <f t="shared" si="4"/>
        <v>-0.4789702140398191</v>
      </c>
    </row>
    <row r="24" spans="1:18" ht="18" customHeight="1" x14ac:dyDescent="0.25">
      <c r="A24" s="477">
        <v>6</v>
      </c>
      <c r="B24" s="480" t="s">
        <v>77</v>
      </c>
      <c r="C24" s="112" t="s">
        <v>947</v>
      </c>
      <c r="D24" s="397">
        <v>1479</v>
      </c>
      <c r="E24" s="397">
        <v>54</v>
      </c>
      <c r="F24" s="401">
        <f t="shared" si="2"/>
        <v>3.6511156186612577</v>
      </c>
      <c r="G24" s="397">
        <v>0</v>
      </c>
      <c r="H24" s="397">
        <v>40</v>
      </c>
      <c r="I24" s="396">
        <v>0</v>
      </c>
      <c r="J24" s="397">
        <f t="shared" si="0"/>
        <v>74.074074074074076</v>
      </c>
      <c r="K24" s="402">
        <f>Кабарга!F12</f>
        <v>2147</v>
      </c>
      <c r="L24" s="401">
        <f t="shared" si="1"/>
        <v>45.165652467883717</v>
      </c>
      <c r="M24" s="397">
        <f>Кабарга!T12</f>
        <v>102</v>
      </c>
      <c r="N24" s="401">
        <f t="shared" si="3"/>
        <v>4.750815090824406</v>
      </c>
      <c r="O24" s="397">
        <v>0</v>
      </c>
      <c r="P24" s="484" t="s">
        <v>952</v>
      </c>
      <c r="Q24" s="485"/>
      <c r="R24" s="428"/>
    </row>
    <row r="25" spans="1:18" ht="18" customHeight="1" x14ac:dyDescent="0.25">
      <c r="A25" s="478"/>
      <c r="B25" s="481"/>
      <c r="C25" s="112" t="s">
        <v>933</v>
      </c>
      <c r="D25" s="397">
        <v>30462</v>
      </c>
      <c r="E25" s="397">
        <v>1164</v>
      </c>
      <c r="F25" s="401">
        <f t="shared" si="2"/>
        <v>3.8211542249359858</v>
      </c>
      <c r="G25" s="397">
        <v>0</v>
      </c>
      <c r="H25" s="397">
        <v>988</v>
      </c>
      <c r="I25" s="396">
        <v>0</v>
      </c>
      <c r="J25" s="397">
        <f t="shared" si="0"/>
        <v>84.87972508591065</v>
      </c>
      <c r="K25" s="402">
        <f>Кабарга!F13</f>
        <v>32353</v>
      </c>
      <c r="L25" s="401">
        <f t="shared" si="1"/>
        <v>6.2077342262491015</v>
      </c>
      <c r="M25" s="397">
        <f>Кабарга!T13</f>
        <v>1539</v>
      </c>
      <c r="N25" s="401">
        <f t="shared" si="3"/>
        <v>4.7569004419991963</v>
      </c>
      <c r="O25" s="397">
        <v>0</v>
      </c>
      <c r="P25" s="405" t="s">
        <v>82</v>
      </c>
      <c r="Q25" s="405" t="s">
        <v>82</v>
      </c>
      <c r="R25" s="428"/>
    </row>
    <row r="26" spans="1:18" ht="18" customHeight="1" x14ac:dyDescent="0.25">
      <c r="A26" s="479"/>
      <c r="B26" s="482"/>
      <c r="C26" s="396" t="s">
        <v>299</v>
      </c>
      <c r="D26" s="403">
        <f>D24+D25</f>
        <v>31941</v>
      </c>
      <c r="E26" s="403">
        <f>E24+E25</f>
        <v>1218</v>
      </c>
      <c r="F26" s="404">
        <f>E26*100/D26</f>
        <v>3.8132807363576595</v>
      </c>
      <c r="G26" s="403">
        <f>G24+G25</f>
        <v>0</v>
      </c>
      <c r="H26" s="403">
        <f>H24+H25</f>
        <v>1028</v>
      </c>
      <c r="I26" s="403">
        <f>I24+I25</f>
        <v>0</v>
      </c>
      <c r="J26" s="403">
        <f t="shared" si="0"/>
        <v>84.400656814449917</v>
      </c>
      <c r="K26" s="403">
        <f>K24+K25</f>
        <v>34500</v>
      </c>
      <c r="L26" s="404">
        <f>K26*100/D26-100</f>
        <v>8.0116464731849391</v>
      </c>
      <c r="M26" s="403">
        <f>M24+M25</f>
        <v>1641</v>
      </c>
      <c r="N26" s="404">
        <f>M26*100/K26</f>
        <v>4.7565217391304344</v>
      </c>
      <c r="O26" s="403">
        <f>O24+O25</f>
        <v>0</v>
      </c>
      <c r="P26" s="406" t="s">
        <v>82</v>
      </c>
      <c r="Q26" s="406" t="s">
        <v>82</v>
      </c>
      <c r="R26" s="428">
        <f t="shared" si="4"/>
        <v>34.729064039408854</v>
      </c>
    </row>
    <row r="27" spans="1:18" ht="18" customHeight="1" x14ac:dyDescent="0.25">
      <c r="A27" s="338">
        <v>7</v>
      </c>
      <c r="B27" s="112" t="s">
        <v>603</v>
      </c>
      <c r="C27" s="112" t="s">
        <v>934</v>
      </c>
      <c r="D27" s="397">
        <f>' Овцебык '!E11</f>
        <v>9000</v>
      </c>
      <c r="E27" s="397">
        <v>20</v>
      </c>
      <c r="F27" s="401">
        <f t="shared" si="2"/>
        <v>0.22222222222222221</v>
      </c>
      <c r="G27" s="397">
        <v>0</v>
      </c>
      <c r="H27" s="397">
        <f>' Овцебык '!M11</f>
        <v>10</v>
      </c>
      <c r="I27" s="396">
        <v>0</v>
      </c>
      <c r="J27" s="397">
        <f t="shared" si="0"/>
        <v>50</v>
      </c>
      <c r="K27" s="397">
        <f>D27</f>
        <v>9000</v>
      </c>
      <c r="L27" s="401">
        <f t="shared" si="1"/>
        <v>0</v>
      </c>
      <c r="M27" s="397">
        <f>' Овцебык '!U10</f>
        <v>20</v>
      </c>
      <c r="N27" s="401">
        <f t="shared" si="3"/>
        <v>0.22222222222222221</v>
      </c>
      <c r="O27" s="397">
        <v>0</v>
      </c>
      <c r="P27" s="484" t="s">
        <v>82</v>
      </c>
      <c r="Q27" s="485"/>
      <c r="R27" s="428">
        <f t="shared" si="4"/>
        <v>0</v>
      </c>
    </row>
    <row r="28" spans="1:18" ht="36" customHeight="1" x14ac:dyDescent="0.25">
      <c r="A28" s="338">
        <v>8</v>
      </c>
      <c r="B28" s="112" t="s">
        <v>604</v>
      </c>
      <c r="C28" s="112" t="s">
        <v>933</v>
      </c>
      <c r="D28" s="397">
        <f>Козерог!E11</f>
        <v>1386</v>
      </c>
      <c r="E28" s="397">
        <v>40</v>
      </c>
      <c r="F28" s="401">
        <f t="shared" si="2"/>
        <v>2.8860028860028861</v>
      </c>
      <c r="G28" s="397">
        <v>0</v>
      </c>
      <c r="H28" s="397">
        <f>Козерог!M11</f>
        <v>23</v>
      </c>
      <c r="I28" s="396">
        <v>0</v>
      </c>
      <c r="J28" s="397">
        <f t="shared" si="0"/>
        <v>57.5</v>
      </c>
      <c r="K28" s="397">
        <f>Козерог!F11</f>
        <v>1350</v>
      </c>
      <c r="L28" s="401">
        <f t="shared" si="1"/>
        <v>-2.5974025974025921</v>
      </c>
      <c r="M28" s="397">
        <f>Козерог!U10</f>
        <v>40</v>
      </c>
      <c r="N28" s="401">
        <f>M28*100/K28</f>
        <v>2.9629629629629628</v>
      </c>
      <c r="O28" s="397">
        <v>0</v>
      </c>
      <c r="P28" s="484" t="s">
        <v>82</v>
      </c>
      <c r="Q28" s="485"/>
      <c r="R28" s="428">
        <f t="shared" si="4"/>
        <v>0</v>
      </c>
    </row>
    <row r="29" spans="1:18" ht="18" customHeight="1" x14ac:dyDescent="0.25">
      <c r="A29" s="338">
        <v>9</v>
      </c>
      <c r="B29" s="112" t="s">
        <v>78</v>
      </c>
      <c r="C29" s="480" t="s">
        <v>953</v>
      </c>
      <c r="D29" s="397">
        <v>299313</v>
      </c>
      <c r="E29" s="397">
        <v>99722</v>
      </c>
      <c r="F29" s="401">
        <f t="shared" si="2"/>
        <v>33.316962510816438</v>
      </c>
      <c r="G29" s="397">
        <v>0</v>
      </c>
      <c r="H29" s="397">
        <v>68966</v>
      </c>
      <c r="I29" s="396">
        <v>0</v>
      </c>
      <c r="J29" s="397">
        <f t="shared" si="0"/>
        <v>69.158259962696292</v>
      </c>
      <c r="K29" s="397">
        <f>Соболь!F11</f>
        <v>354850.93809940218</v>
      </c>
      <c r="L29" s="401">
        <f t="shared" si="1"/>
        <v>18.555137297545443</v>
      </c>
      <c r="M29" s="397">
        <f>Соболь!U11</f>
        <v>119286</v>
      </c>
      <c r="N29" s="401">
        <f t="shared" si="3"/>
        <v>33.615805171292841</v>
      </c>
      <c r="O29" s="397">
        <v>0</v>
      </c>
      <c r="P29" s="484" t="s">
        <v>82</v>
      </c>
      <c r="Q29" s="485"/>
      <c r="R29" s="428">
        <f t="shared" si="4"/>
        <v>19.618539539920974</v>
      </c>
    </row>
    <row r="30" spans="1:18" s="114" customFormat="1" ht="18" customHeight="1" x14ac:dyDescent="0.25">
      <c r="A30" s="338">
        <v>10</v>
      </c>
      <c r="B30" s="113" t="s">
        <v>79</v>
      </c>
      <c r="C30" s="481"/>
      <c r="D30" s="397">
        <v>409</v>
      </c>
      <c r="E30" s="397">
        <v>33</v>
      </c>
      <c r="F30" s="401">
        <f t="shared" si="2"/>
        <v>8.0684596577017107</v>
      </c>
      <c r="G30" s="397">
        <v>0</v>
      </c>
      <c r="H30" s="397">
        <v>9</v>
      </c>
      <c r="I30" s="396">
        <v>0</v>
      </c>
      <c r="J30" s="397">
        <f t="shared" si="0"/>
        <v>27.272727272727273</v>
      </c>
      <c r="K30" s="397">
        <f>Рысь!F11</f>
        <v>788</v>
      </c>
      <c r="L30" s="401">
        <f t="shared" si="1"/>
        <v>92.665036674816633</v>
      </c>
      <c r="M30" s="397">
        <f>Рысь!U11</f>
        <v>47</v>
      </c>
      <c r="N30" s="401">
        <f t="shared" si="3"/>
        <v>5.9644670050761421</v>
      </c>
      <c r="O30" s="397">
        <v>0</v>
      </c>
      <c r="P30" s="484" t="s">
        <v>82</v>
      </c>
      <c r="Q30" s="485"/>
      <c r="R30" s="428">
        <f t="shared" si="4"/>
        <v>42.424242424242436</v>
      </c>
    </row>
    <row r="31" spans="1:18" ht="18" customHeight="1" x14ac:dyDescent="0.25">
      <c r="A31" s="338">
        <v>11</v>
      </c>
      <c r="B31" s="112" t="s">
        <v>433</v>
      </c>
      <c r="C31" s="481"/>
      <c r="D31" s="397">
        <v>30680</v>
      </c>
      <c r="E31" s="397">
        <v>1942</v>
      </c>
      <c r="F31" s="401">
        <f t="shared" si="2"/>
        <v>6.3298565840938723</v>
      </c>
      <c r="G31" s="397">
        <v>0</v>
      </c>
      <c r="H31" s="397">
        <f>Медведь!M11</f>
        <v>112</v>
      </c>
      <c r="I31" s="396">
        <v>0</v>
      </c>
      <c r="J31" s="397">
        <f t="shared" si="0"/>
        <v>5.7672502574665296</v>
      </c>
      <c r="K31" s="397">
        <f>Медведь!F11</f>
        <v>31450.156344999999</v>
      </c>
      <c r="L31" s="401">
        <f t="shared" si="1"/>
        <v>2.5102879563233387</v>
      </c>
      <c r="M31" s="397">
        <f>Медведь!U11</f>
        <v>3145</v>
      </c>
      <c r="N31" s="401">
        <f t="shared" si="3"/>
        <v>9.9999502880054756</v>
      </c>
      <c r="O31" s="397">
        <v>0</v>
      </c>
      <c r="P31" s="484" t="s">
        <v>82</v>
      </c>
      <c r="Q31" s="485"/>
      <c r="R31" s="428">
        <f t="shared" si="4"/>
        <v>61.946446961894964</v>
      </c>
    </row>
    <row r="32" spans="1:18" ht="18" customHeight="1" x14ac:dyDescent="0.25">
      <c r="A32" s="338">
        <v>12</v>
      </c>
      <c r="B32" s="112" t="s">
        <v>80</v>
      </c>
      <c r="C32" s="482"/>
      <c r="D32" s="397">
        <v>28782</v>
      </c>
      <c r="E32" s="397">
        <v>1557</v>
      </c>
      <c r="F32" s="401">
        <f>E32*100/D32</f>
        <v>5.4096310193871169</v>
      </c>
      <c r="G32" s="397">
        <v>0</v>
      </c>
      <c r="H32" s="397">
        <f>Барсук!M9</f>
        <v>377</v>
      </c>
      <c r="I32" s="396">
        <v>0</v>
      </c>
      <c r="J32" s="397">
        <f t="shared" si="0"/>
        <v>24.213230571612076</v>
      </c>
      <c r="K32" s="397">
        <f>Барсук!F9</f>
        <v>28976</v>
      </c>
      <c r="L32" s="401">
        <f t="shared" si="1"/>
        <v>0.67403238134944843</v>
      </c>
      <c r="M32" s="397">
        <f>Барсук!U9</f>
        <v>2168</v>
      </c>
      <c r="N32" s="401">
        <f t="shared" si="3"/>
        <v>7.4820541137493102</v>
      </c>
      <c r="O32" s="397">
        <v>0</v>
      </c>
      <c r="P32" s="484" t="s">
        <v>82</v>
      </c>
      <c r="Q32" s="485"/>
      <c r="R32" s="428">
        <f t="shared" si="4"/>
        <v>39.242132305716126</v>
      </c>
    </row>
    <row r="33" spans="1:18" ht="18" customHeight="1" x14ac:dyDescent="0.25">
      <c r="A33" s="338">
        <v>13</v>
      </c>
      <c r="B33" s="112" t="s">
        <v>434</v>
      </c>
      <c r="C33" s="112" t="s">
        <v>934</v>
      </c>
      <c r="D33" s="397">
        <v>47</v>
      </c>
      <c r="E33" s="397">
        <v>2</v>
      </c>
      <c r="F33" s="401">
        <f t="shared" si="2"/>
        <v>4.2553191489361701</v>
      </c>
      <c r="G33" s="397">
        <v>0</v>
      </c>
      <c r="H33" s="397">
        <f>Выдра!M10</f>
        <v>0</v>
      </c>
      <c r="I33" s="396">
        <v>0</v>
      </c>
      <c r="J33" s="397">
        <f t="shared" si="0"/>
        <v>0</v>
      </c>
      <c r="K33" s="397">
        <f>Выдра!F10</f>
        <v>50</v>
      </c>
      <c r="L33" s="401">
        <f t="shared" si="1"/>
        <v>6.3829787234042499</v>
      </c>
      <c r="M33" s="397">
        <f>Выдра!U10</f>
        <v>2</v>
      </c>
      <c r="N33" s="401">
        <f t="shared" si="3"/>
        <v>4</v>
      </c>
      <c r="O33" s="397">
        <v>0</v>
      </c>
      <c r="P33" s="484" t="s">
        <v>82</v>
      </c>
      <c r="Q33" s="485"/>
      <c r="R33" s="428">
        <f t="shared" si="4"/>
        <v>0</v>
      </c>
    </row>
    <row r="34" spans="1:18" ht="90.75" hidden="1" customHeight="1" x14ac:dyDescent="0.25">
      <c r="A34" s="416" t="s">
        <v>955</v>
      </c>
      <c r="B34" s="486" t="s">
        <v>965</v>
      </c>
      <c r="C34" s="486"/>
      <c r="D34" s="486"/>
      <c r="E34" s="486"/>
      <c r="F34" s="486"/>
      <c r="G34" s="486"/>
      <c r="H34" s="486"/>
      <c r="I34" s="486"/>
      <c r="J34" s="486"/>
      <c r="K34" s="486"/>
      <c r="L34" s="486"/>
      <c r="M34" s="486"/>
      <c r="N34" s="486"/>
      <c r="O34" s="486"/>
      <c r="P34" s="486"/>
      <c r="Q34" s="486"/>
      <c r="R34" s="108"/>
    </row>
    <row r="35" spans="1:18" s="135" customFormat="1" ht="31.5" hidden="1" customHeight="1" x14ac:dyDescent="0.25">
      <c r="A35" s="277" t="s">
        <v>854</v>
      </c>
      <c r="B35" s="277"/>
      <c r="C35" s="277"/>
      <c r="D35" s="278"/>
      <c r="E35" s="278"/>
      <c r="F35" s="278"/>
      <c r="G35" s="278"/>
      <c r="H35" s="279"/>
      <c r="I35" s="279"/>
      <c r="J35" s="278"/>
      <c r="K35" s="278"/>
      <c r="L35" s="278"/>
      <c r="M35" s="280"/>
      <c r="N35" s="358"/>
      <c r="O35" s="279"/>
      <c r="P35" s="278"/>
      <c r="Q35" s="279"/>
      <c r="R35" s="429"/>
    </row>
    <row r="36" spans="1:18" x14ac:dyDescent="0.25">
      <c r="A36" s="483"/>
      <c r="B36" s="483"/>
      <c r="C36" s="483"/>
      <c r="D36" s="483"/>
      <c r="E36" s="483"/>
      <c r="F36" s="483"/>
      <c r="G36" s="483"/>
      <c r="H36" s="483"/>
      <c r="I36" s="483"/>
      <c r="J36" s="483"/>
      <c r="K36" s="483"/>
      <c r="L36" s="483"/>
      <c r="M36" s="483"/>
      <c r="N36" s="483"/>
      <c r="O36" s="483"/>
      <c r="P36" s="483"/>
      <c r="Q36" s="106"/>
      <c r="R36" s="108"/>
    </row>
  </sheetData>
  <mergeCells count="48">
    <mergeCell ref="P30:Q30"/>
    <mergeCell ref="P31:Q31"/>
    <mergeCell ref="R4:R7"/>
    <mergeCell ref="A2:Q2"/>
    <mergeCell ref="A4:A7"/>
    <mergeCell ref="B4:B7"/>
    <mergeCell ref="D4:J4"/>
    <mergeCell ref="D5:D7"/>
    <mergeCell ref="K5:K7"/>
    <mergeCell ref="P6:Q6"/>
    <mergeCell ref="M5:Q5"/>
    <mergeCell ref="K4:Q4"/>
    <mergeCell ref="C4:C7"/>
    <mergeCell ref="F6:F7"/>
    <mergeCell ref="I6:I7"/>
    <mergeCell ref="L5:L7"/>
    <mergeCell ref="J5:J7"/>
    <mergeCell ref="M6:M7"/>
    <mergeCell ref="N6:N7"/>
    <mergeCell ref="O6:O7"/>
    <mergeCell ref="P24:Q24"/>
    <mergeCell ref="K21:K22"/>
    <mergeCell ref="E5:G5"/>
    <mergeCell ref="E6:E7"/>
    <mergeCell ref="G6:G7"/>
    <mergeCell ref="H5:I5"/>
    <mergeCell ref="H6:H7"/>
    <mergeCell ref="B9:B11"/>
    <mergeCell ref="A36:P36"/>
    <mergeCell ref="P27:Q27"/>
    <mergeCell ref="A12:A14"/>
    <mergeCell ref="A9:A11"/>
    <mergeCell ref="B34:Q34"/>
    <mergeCell ref="C29:C32"/>
    <mergeCell ref="A21:A23"/>
    <mergeCell ref="B21:B23"/>
    <mergeCell ref="A24:A26"/>
    <mergeCell ref="B24:B26"/>
    <mergeCell ref="P32:Q32"/>
    <mergeCell ref="P33:Q33"/>
    <mergeCell ref="D21:D22"/>
    <mergeCell ref="P28:Q28"/>
    <mergeCell ref="P29:Q29"/>
    <mergeCell ref="A15:A17"/>
    <mergeCell ref="B15:B17"/>
    <mergeCell ref="B12:B14"/>
    <mergeCell ref="A18:A20"/>
    <mergeCell ref="B18:B20"/>
  </mergeCells>
  <pageMargins left="0.47" right="0.39370078740157483" top="0.44" bottom="0.39370078740157483" header="0.31496062992125984" footer="0.31496062992125984"/>
  <pageSetup paperSize="9"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Q27"/>
  <sheetViews>
    <sheetView view="pageBreakPreview" zoomScaleSheetLayoutView="100" workbookViewId="0">
      <pane xSplit="3" ySplit="10" topLeftCell="D11" activePane="bottomRight" state="frozen"/>
      <selection activeCell="I27" sqref="I27"/>
      <selection pane="topRight" activeCell="I27" sqref="I27"/>
      <selection pane="bottomLeft" activeCell="I27" sqref="I27"/>
      <selection pane="bottomRight" activeCell="AL8" sqref="AL8"/>
    </sheetView>
  </sheetViews>
  <sheetFormatPr defaultRowHeight="15.75" outlineLevelCol="2" x14ac:dyDescent="0.25"/>
  <cols>
    <col min="1" max="1" width="4.85546875" style="142" customWidth="1"/>
    <col min="2" max="2" width="30" style="161" customWidth="1"/>
    <col min="3" max="3" width="17.5703125" style="161" customWidth="1"/>
    <col min="4" max="4" width="10" style="224" hidden="1" customWidth="1"/>
    <col min="5" max="5" width="6.85546875" style="222" hidden="1" customWidth="1"/>
    <col min="6" max="6" width="7" style="222" hidden="1" customWidth="1"/>
    <col min="7" max="7" width="12" style="224" hidden="1" customWidth="1"/>
    <col min="8" max="8" width="6.5703125" style="222" hidden="1" customWidth="1" outlineLevel="1"/>
    <col min="9" max="9" width="13.85546875" style="224" hidden="1" customWidth="1" outlineLevel="1"/>
    <col min="10" max="10" width="7.7109375" style="224" hidden="1" customWidth="1" outlineLevel="2"/>
    <col min="11" max="11" width="10.85546875" style="224" hidden="1" customWidth="1" outlineLevel="2"/>
    <col min="12" max="12" width="6" style="224" hidden="1" customWidth="1" outlineLevel="2"/>
    <col min="13" max="13" width="7.140625" style="224" hidden="1" customWidth="1" outlineLevel="1" collapsed="1"/>
    <col min="14" max="14" width="7.7109375" style="224" hidden="1" customWidth="1" outlineLevel="2"/>
    <col min="15" max="15" width="10.5703125" style="224" hidden="1" customWidth="1" outlineLevel="2"/>
    <col min="16" max="16" width="8.28515625" style="224" hidden="1" customWidth="1" outlineLevel="2"/>
    <col min="17" max="17" width="9.85546875" style="224" hidden="1" customWidth="1" outlineLevel="1" collapsed="1"/>
    <col min="18" max="18" width="13.5703125" style="272" hidden="1" customWidth="1"/>
    <col min="19" max="19" width="8.140625" style="222" hidden="1" customWidth="1"/>
    <col min="20" max="20" width="8.42578125" style="224" hidden="1" customWidth="1" outlineLevel="1"/>
    <col min="21" max="21" width="7" style="224" customWidth="1" collapsed="1"/>
    <col min="22" max="22" width="8.42578125" style="224" hidden="1" customWidth="1" outlineLevel="1"/>
    <col min="23" max="23" width="13.5703125" style="224" hidden="1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7.140625" style="114" hidden="1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7"/>
      <c r="J1" s="257"/>
      <c r="K1" s="257"/>
      <c r="L1" s="257"/>
      <c r="M1" s="257"/>
      <c r="N1" s="257"/>
      <c r="O1" s="257"/>
      <c r="P1" s="257"/>
      <c r="Q1" s="257"/>
      <c r="R1" s="258"/>
      <c r="S1" s="195"/>
      <c r="T1" s="257"/>
      <c r="U1" s="257"/>
      <c r="V1" s="257"/>
      <c r="W1" s="257"/>
      <c r="X1" s="195"/>
      <c r="Y1" s="257"/>
      <c r="Z1" s="195"/>
      <c r="AA1" s="195"/>
      <c r="AB1" s="195"/>
      <c r="AC1" s="257"/>
      <c r="AD1" s="195"/>
      <c r="AE1" s="195"/>
    </row>
    <row r="2" spans="1:43" s="105" customFormat="1" ht="63.75" customHeight="1" x14ac:dyDescent="0.3">
      <c r="A2" s="503" t="s">
        <v>885</v>
      </c>
      <c r="B2" s="503"/>
      <c r="C2" s="503"/>
      <c r="D2" s="503"/>
      <c r="E2" s="503"/>
      <c r="F2" s="503"/>
      <c r="G2" s="503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3"/>
      <c r="S2" s="503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259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6.5" customHeight="1" x14ac:dyDescent="0.25">
      <c r="A4" s="509" t="s">
        <v>0</v>
      </c>
      <c r="B4" s="602" t="s">
        <v>643</v>
      </c>
      <c r="C4" s="602" t="s">
        <v>644</v>
      </c>
      <c r="D4" s="572" t="s">
        <v>628</v>
      </c>
      <c r="E4" s="603" t="s">
        <v>618</v>
      </c>
      <c r="F4" s="604"/>
      <c r="G4" s="572" t="s">
        <v>629</v>
      </c>
      <c r="H4" s="596" t="s">
        <v>633</v>
      </c>
      <c r="I4" s="596"/>
      <c r="J4" s="596"/>
      <c r="K4" s="596"/>
      <c r="L4" s="596"/>
      <c r="M4" s="596"/>
      <c r="N4" s="596"/>
      <c r="O4" s="596"/>
      <c r="P4" s="596"/>
      <c r="Q4" s="596"/>
      <c r="R4" s="520" t="s">
        <v>632</v>
      </c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3"/>
      <c r="AE4" s="513" t="s">
        <v>608</v>
      </c>
    </row>
    <row r="5" spans="1:43" s="116" customFormat="1" ht="32.25" customHeight="1" x14ac:dyDescent="0.25">
      <c r="A5" s="509"/>
      <c r="B5" s="602"/>
      <c r="C5" s="602"/>
      <c r="D5" s="595"/>
      <c r="E5" s="605"/>
      <c r="F5" s="606"/>
      <c r="G5" s="595"/>
      <c r="H5" s="596" t="s">
        <v>634</v>
      </c>
      <c r="I5" s="596"/>
      <c r="J5" s="596"/>
      <c r="K5" s="596"/>
      <c r="L5" s="596"/>
      <c r="M5" s="596" t="s">
        <v>640</v>
      </c>
      <c r="N5" s="596"/>
      <c r="O5" s="596"/>
      <c r="P5" s="596"/>
      <c r="Q5" s="596"/>
      <c r="R5" s="609" t="s">
        <v>630</v>
      </c>
      <c r="S5" s="558"/>
      <c r="T5" s="591" t="s">
        <v>606</v>
      </c>
      <c r="U5" s="502" t="s">
        <v>642</v>
      </c>
      <c r="V5" s="502"/>
      <c r="W5" s="502"/>
      <c r="X5" s="502"/>
      <c r="Y5" s="502"/>
      <c r="Z5" s="502"/>
      <c r="AA5" s="502"/>
      <c r="AB5" s="502"/>
      <c r="AC5" s="502"/>
      <c r="AD5" s="502"/>
      <c r="AE5" s="515"/>
    </row>
    <row r="6" spans="1:43" s="116" customFormat="1" ht="15.75" customHeight="1" x14ac:dyDescent="0.25">
      <c r="A6" s="509"/>
      <c r="B6" s="602"/>
      <c r="C6" s="602"/>
      <c r="D6" s="595"/>
      <c r="E6" s="605"/>
      <c r="F6" s="606"/>
      <c r="G6" s="595"/>
      <c r="H6" s="599" t="s">
        <v>299</v>
      </c>
      <c r="I6" s="572" t="s">
        <v>635</v>
      </c>
      <c r="J6" s="597" t="s">
        <v>636</v>
      </c>
      <c r="K6" s="598"/>
      <c r="L6" s="591"/>
      <c r="M6" s="572" t="s">
        <v>299</v>
      </c>
      <c r="N6" s="597" t="s">
        <v>636</v>
      </c>
      <c r="O6" s="598"/>
      <c r="P6" s="591"/>
      <c r="Q6" s="572" t="s">
        <v>641</v>
      </c>
      <c r="R6" s="610"/>
      <c r="S6" s="559"/>
      <c r="T6" s="592"/>
      <c r="U6" s="595" t="s">
        <v>646</v>
      </c>
      <c r="V6" s="595" t="s">
        <v>645</v>
      </c>
      <c r="W6" s="538" t="s">
        <v>631</v>
      </c>
      <c r="X6" s="531" t="s">
        <v>594</v>
      </c>
      <c r="Y6" s="539"/>
      <c r="Z6" s="539"/>
      <c r="AA6" s="539"/>
      <c r="AB6" s="539"/>
      <c r="AC6" s="539"/>
      <c r="AD6" s="532"/>
      <c r="AE6" s="515"/>
    </row>
    <row r="7" spans="1:43" s="116" customFormat="1" ht="4.5" customHeight="1" x14ac:dyDescent="0.25">
      <c r="A7" s="509"/>
      <c r="B7" s="602"/>
      <c r="C7" s="602"/>
      <c r="D7" s="595"/>
      <c r="E7" s="607"/>
      <c r="F7" s="608"/>
      <c r="G7" s="595"/>
      <c r="H7" s="600"/>
      <c r="I7" s="595"/>
      <c r="J7" s="596" t="s">
        <v>637</v>
      </c>
      <c r="K7" s="596"/>
      <c r="L7" s="572" t="s">
        <v>638</v>
      </c>
      <c r="M7" s="595"/>
      <c r="N7" s="596" t="s">
        <v>637</v>
      </c>
      <c r="O7" s="596"/>
      <c r="P7" s="572" t="s">
        <v>638</v>
      </c>
      <c r="Q7" s="595"/>
      <c r="R7" s="611"/>
      <c r="S7" s="560"/>
      <c r="T7" s="592"/>
      <c r="U7" s="595"/>
      <c r="V7" s="595"/>
      <c r="W7" s="538"/>
      <c r="X7" s="526"/>
      <c r="Y7" s="526"/>
      <c r="Z7" s="526"/>
      <c r="AA7" s="526"/>
      <c r="AB7" s="519" t="s">
        <v>605</v>
      </c>
      <c r="AC7" s="502" t="s">
        <v>607</v>
      </c>
      <c r="AD7" s="524" t="s">
        <v>595</v>
      </c>
      <c r="AE7" s="515"/>
    </row>
    <row r="8" spans="1:43" s="118" customFormat="1" ht="37.5" customHeight="1" x14ac:dyDescent="0.25">
      <c r="A8" s="509"/>
      <c r="B8" s="602"/>
      <c r="C8" s="602"/>
      <c r="D8" s="573"/>
      <c r="E8" s="261">
        <v>2020</v>
      </c>
      <c r="F8" s="261">
        <v>2021</v>
      </c>
      <c r="G8" s="573"/>
      <c r="H8" s="601"/>
      <c r="I8" s="573"/>
      <c r="J8" s="262" t="s">
        <v>639</v>
      </c>
      <c r="K8" s="262" t="s">
        <v>592</v>
      </c>
      <c r="L8" s="573"/>
      <c r="M8" s="573"/>
      <c r="N8" s="262" t="s">
        <v>639</v>
      </c>
      <c r="O8" s="262" t="s">
        <v>592</v>
      </c>
      <c r="P8" s="573"/>
      <c r="Q8" s="573"/>
      <c r="R8" s="263" t="s">
        <v>631</v>
      </c>
      <c r="S8" s="261" t="s">
        <v>610</v>
      </c>
      <c r="T8" s="573"/>
      <c r="U8" s="573"/>
      <c r="V8" s="573"/>
      <c r="W8" s="547"/>
      <c r="X8" s="254" t="s">
        <v>647</v>
      </c>
      <c r="Y8" s="253" t="s">
        <v>609</v>
      </c>
      <c r="Z8" s="254" t="s">
        <v>595</v>
      </c>
      <c r="AA8" s="254" t="s">
        <v>649</v>
      </c>
      <c r="AB8" s="519"/>
      <c r="AC8" s="502"/>
      <c r="AD8" s="536"/>
      <c r="AE8" s="517"/>
    </row>
    <row r="9" spans="1:43" s="123" customFormat="1" x14ac:dyDescent="0.25">
      <c r="A9" s="119">
        <v>1</v>
      </c>
      <c r="B9" s="189">
        <v>2</v>
      </c>
      <c r="C9" s="201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  <c r="K9" s="264">
        <v>11</v>
      </c>
      <c r="L9" s="264">
        <v>12</v>
      </c>
      <c r="M9" s="264">
        <v>10</v>
      </c>
      <c r="N9" s="264">
        <v>14</v>
      </c>
      <c r="O9" s="264">
        <v>15</v>
      </c>
      <c r="P9" s="264">
        <v>16</v>
      </c>
      <c r="Q9" s="264">
        <v>11</v>
      </c>
      <c r="R9" s="264">
        <v>12</v>
      </c>
      <c r="S9" s="264">
        <v>13</v>
      </c>
      <c r="T9" s="264"/>
      <c r="U9" s="264">
        <v>14</v>
      </c>
      <c r="V9" s="264">
        <v>20</v>
      </c>
      <c r="W9" s="264">
        <v>15</v>
      </c>
      <c r="X9" s="255">
        <v>22</v>
      </c>
      <c r="Y9" s="255">
        <v>23</v>
      </c>
      <c r="Z9" s="255"/>
      <c r="AA9" s="255">
        <v>24</v>
      </c>
      <c r="AB9" s="255">
        <v>25</v>
      </c>
      <c r="AC9" s="254"/>
      <c r="AD9" s="254"/>
      <c r="AE9" s="25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211" t="s">
        <v>627</v>
      </c>
      <c r="C10" s="156"/>
      <c r="D10" s="187"/>
      <c r="E10" s="188"/>
      <c r="F10" s="188"/>
      <c r="G10" s="187"/>
      <c r="H10" s="188"/>
      <c r="I10" s="187"/>
      <c r="J10" s="187"/>
      <c r="K10" s="187"/>
      <c r="L10" s="187"/>
      <c r="M10" s="187"/>
      <c r="N10" s="187"/>
      <c r="O10" s="187"/>
      <c r="P10" s="187"/>
      <c r="Q10" s="187"/>
      <c r="R10" s="241"/>
      <c r="S10" s="188"/>
      <c r="T10" s="188"/>
      <c r="U10" s="188">
        <f>U11</f>
        <v>20</v>
      </c>
      <c r="V10" s="188"/>
      <c r="W10" s="188"/>
      <c r="X10" s="125">
        <f>SUM(X11:X11)</f>
        <v>0</v>
      </c>
      <c r="Y10" s="125"/>
      <c r="Z10" s="125"/>
      <c r="AA10" s="125">
        <f>SUM(AA11:AA11)</f>
        <v>20</v>
      </c>
      <c r="AB10" s="125">
        <f>SUM(AB11:AB11)</f>
        <v>0</v>
      </c>
      <c r="AC10" s="125"/>
      <c r="AD10" s="125"/>
      <c r="AE10" s="125">
        <f>SUM(AE11:AE11)</f>
        <v>0</v>
      </c>
    </row>
    <row r="11" spans="1:43" ht="47.25" x14ac:dyDescent="0.25">
      <c r="A11" s="121">
        <v>1</v>
      </c>
      <c r="B11" s="211" t="s">
        <v>2</v>
      </c>
      <c r="C11" s="211" t="s">
        <v>919</v>
      </c>
      <c r="D11" s="187">
        <v>19500</v>
      </c>
      <c r="E11" s="188">
        <v>9000</v>
      </c>
      <c r="F11" s="188">
        <v>9000</v>
      </c>
      <c r="G11" s="187">
        <f>F11/D11</f>
        <v>0.46153846153846156</v>
      </c>
      <c r="H11" s="188">
        <v>20</v>
      </c>
      <c r="I11" s="187">
        <f>H11*100/E11</f>
        <v>0.22222222222222221</v>
      </c>
      <c r="J11" s="187"/>
      <c r="K11" s="187"/>
      <c r="L11" s="187"/>
      <c r="M11" s="188">
        <v>10</v>
      </c>
      <c r="N11" s="188"/>
      <c r="O11" s="188"/>
      <c r="P11" s="188"/>
      <c r="Q11" s="188">
        <f>M11*100/H11</f>
        <v>50</v>
      </c>
      <c r="R11" s="265">
        <v>5</v>
      </c>
      <c r="S11" s="266">
        <f>ROUNDDOWN(T11,0)</f>
        <v>450</v>
      </c>
      <c r="T11" s="267">
        <f>F11*R11/100</f>
        <v>450</v>
      </c>
      <c r="U11" s="266">
        <v>20</v>
      </c>
      <c r="V11" s="267">
        <f>F11*W11/100</f>
        <v>20</v>
      </c>
      <c r="W11" s="267">
        <f>U11*100/F11</f>
        <v>0.22222222222222221</v>
      </c>
      <c r="X11" s="131">
        <f>ROUNDDOWN(Y11,0)</f>
        <v>0</v>
      </c>
      <c r="Y11" s="132">
        <f>U11*Z11/100</f>
        <v>0</v>
      </c>
      <c r="Z11" s="131">
        <f>IF(F11&lt;VLOOKUP(G11,$M$16:$Q$26,2),0,VLOOKUP(G11,$M$16:$Q$26,4))</f>
        <v>0</v>
      </c>
      <c r="AA11" s="131">
        <f>U11-X11-AB11</f>
        <v>20</v>
      </c>
      <c r="AB11" s="131">
        <f>ROUNDDOWN(AC11,0)</f>
        <v>0</v>
      </c>
      <c r="AC11" s="132">
        <f>U11*AD11/100</f>
        <v>0</v>
      </c>
      <c r="AD11" s="131">
        <f>IF(F11&lt;VLOOKUP(G11,$M$16:$Q$26,2),0,VLOOKUP(G11,$M$16:$Q$26,5))</f>
        <v>0</v>
      </c>
      <c r="AE11" s="131"/>
    </row>
    <row r="12" spans="1:43" ht="41.25" customHeight="1" x14ac:dyDescent="0.25">
      <c r="A12" s="137" t="s">
        <v>854</v>
      </c>
      <c r="B12" s="268"/>
      <c r="C12" s="269"/>
      <c r="D12" s="270"/>
      <c r="E12" s="260"/>
      <c r="F12" s="260"/>
      <c r="G12" s="260"/>
      <c r="H12" s="231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71"/>
      <c r="U12" s="271"/>
      <c r="V12" s="271"/>
      <c r="W12" s="271"/>
      <c r="X12" s="138"/>
      <c r="Y12" s="140"/>
      <c r="Z12" s="141"/>
      <c r="AA12" s="141"/>
      <c r="AB12" s="141"/>
      <c r="AC12" s="140"/>
      <c r="AD12" s="141"/>
      <c r="AE12" s="141"/>
    </row>
    <row r="13" spans="1:43" ht="29.25" customHeight="1" x14ac:dyDescent="0.25">
      <c r="A13" s="593">
        <v>44291</v>
      </c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140"/>
      <c r="Z13" s="141"/>
      <c r="AA13" s="141"/>
      <c r="AB13" s="141"/>
      <c r="AC13" s="140"/>
      <c r="AD13" s="141"/>
      <c r="AE13" s="141"/>
    </row>
    <row r="15" spans="1:43" ht="15.75" hidden="1" customHeight="1" x14ac:dyDescent="0.25">
      <c r="B15" s="158" t="s">
        <v>624</v>
      </c>
      <c r="C15" s="158" t="s">
        <v>619</v>
      </c>
      <c r="D15" s="273" t="s">
        <v>620</v>
      </c>
      <c r="E15" s="272"/>
      <c r="F15" s="272"/>
      <c r="G15" s="222"/>
      <c r="I15" s="222"/>
      <c r="M15" s="273" t="s">
        <v>616</v>
      </c>
      <c r="N15" s="273" t="s">
        <v>617</v>
      </c>
      <c r="O15" s="273" t="s">
        <v>613</v>
      </c>
      <c r="P15" s="273" t="s">
        <v>615</v>
      </c>
      <c r="Q15" s="273" t="s">
        <v>614</v>
      </c>
      <c r="R15" s="222"/>
      <c r="T15" s="222"/>
      <c r="U15" s="222"/>
      <c r="W15" s="222"/>
      <c r="Y15" s="114"/>
      <c r="Z15" s="6"/>
      <c r="AA15" s="6"/>
      <c r="AB15" s="6"/>
      <c r="AC15" s="6"/>
      <c r="AD15" s="6"/>
      <c r="AE15" s="6"/>
    </row>
    <row r="16" spans="1:43" ht="15.75" hidden="1" customHeight="1" x14ac:dyDescent="0.25">
      <c r="B16" s="158"/>
      <c r="C16" s="158"/>
      <c r="D16" s="273"/>
      <c r="E16" s="272"/>
      <c r="F16" s="272"/>
      <c r="G16" s="222"/>
      <c r="I16" s="222"/>
      <c r="M16" s="273">
        <v>0</v>
      </c>
      <c r="N16" s="273">
        <v>33</v>
      </c>
      <c r="O16" s="273">
        <v>5</v>
      </c>
      <c r="P16" s="273">
        <v>0</v>
      </c>
      <c r="Q16" s="273">
        <v>0</v>
      </c>
      <c r="R16" s="224"/>
      <c r="T16" s="222"/>
      <c r="U16" s="222"/>
      <c r="W16" s="222"/>
      <c r="Y16" s="114"/>
      <c r="Z16" s="6"/>
      <c r="AA16" s="6"/>
      <c r="AB16" s="6"/>
      <c r="AC16" s="6"/>
      <c r="AD16" s="6"/>
      <c r="AE16" s="6"/>
    </row>
    <row r="17" spans="1:31" ht="15.75" hidden="1" customHeight="1" x14ac:dyDescent="0.25">
      <c r="B17" s="158"/>
      <c r="C17" s="158"/>
      <c r="D17" s="273"/>
      <c r="E17" s="272"/>
      <c r="F17" s="272"/>
      <c r="G17" s="222"/>
      <c r="I17" s="222"/>
      <c r="M17" s="273">
        <v>1.01</v>
      </c>
      <c r="N17" s="273">
        <v>33</v>
      </c>
      <c r="O17" s="273">
        <v>5</v>
      </c>
      <c r="P17" s="273">
        <v>0</v>
      </c>
      <c r="Q17" s="273">
        <v>0</v>
      </c>
      <c r="R17" s="224"/>
      <c r="T17" s="222"/>
      <c r="U17" s="222"/>
      <c r="W17" s="222"/>
      <c r="Y17" s="114"/>
      <c r="Z17" s="6"/>
      <c r="AA17" s="6"/>
      <c r="AB17" s="6"/>
      <c r="AC17" s="6"/>
      <c r="AD17" s="6"/>
      <c r="AE17" s="6"/>
    </row>
    <row r="18" spans="1:31" ht="18.75" hidden="1" customHeight="1" x14ac:dyDescent="0.25">
      <c r="B18" s="158" t="s">
        <v>623</v>
      </c>
      <c r="C18" s="158" t="s">
        <v>622</v>
      </c>
      <c r="D18" s="273" t="s">
        <v>77</v>
      </c>
      <c r="E18" s="272"/>
      <c r="F18" s="272"/>
      <c r="G18" s="222"/>
      <c r="I18" s="222"/>
      <c r="M18" s="273">
        <v>2.0099999999999998</v>
      </c>
      <c r="N18" s="273">
        <v>33</v>
      </c>
      <c r="O18" s="273">
        <v>5</v>
      </c>
      <c r="P18" s="273">
        <v>0</v>
      </c>
      <c r="Q18" s="273">
        <v>0</v>
      </c>
      <c r="R18" s="224"/>
      <c r="T18" s="222"/>
      <c r="U18" s="222"/>
      <c r="W18" s="222"/>
      <c r="Y18" s="114"/>
      <c r="Z18" s="6"/>
      <c r="AA18" s="6"/>
      <c r="AB18" s="6"/>
      <c r="AC18" s="6"/>
      <c r="AD18" s="6"/>
      <c r="AE18" s="6"/>
    </row>
    <row r="19" spans="1:31" ht="15.75" hidden="1" customHeight="1" x14ac:dyDescent="0.25">
      <c r="E19" s="272"/>
      <c r="F19" s="272"/>
      <c r="G19" s="222"/>
      <c r="I19" s="222"/>
      <c r="M19" s="273">
        <v>4.01</v>
      </c>
      <c r="N19" s="273">
        <v>33</v>
      </c>
      <c r="O19" s="273">
        <v>5</v>
      </c>
      <c r="P19" s="273">
        <v>0</v>
      </c>
      <c r="Q19" s="273">
        <v>0</v>
      </c>
      <c r="R19" s="224"/>
      <c r="T19" s="222"/>
      <c r="U19" s="222"/>
      <c r="W19" s="222"/>
      <c r="Y19" s="114"/>
      <c r="Z19" s="6"/>
      <c r="AA19" s="6"/>
      <c r="AB19" s="6"/>
      <c r="AC19" s="6"/>
      <c r="AD19" s="6"/>
      <c r="AE19" s="6"/>
    </row>
    <row r="20" spans="1:31" ht="15.75" hidden="1" customHeight="1" x14ac:dyDescent="0.25">
      <c r="A20" s="145"/>
      <c r="B20" s="164"/>
      <c r="C20" s="164"/>
      <c r="D20" s="274"/>
      <c r="E20" s="275"/>
      <c r="F20" s="272"/>
      <c r="G20" s="222"/>
      <c r="I20" s="222"/>
      <c r="M20" s="273">
        <v>6.01</v>
      </c>
      <c r="N20" s="273">
        <v>33</v>
      </c>
      <c r="O20" s="273">
        <v>5</v>
      </c>
      <c r="P20" s="273">
        <v>0</v>
      </c>
      <c r="Q20" s="273">
        <v>0</v>
      </c>
      <c r="R20" s="224"/>
      <c r="T20" s="222"/>
      <c r="U20" s="222"/>
      <c r="W20" s="222"/>
      <c r="Y20" s="114"/>
      <c r="Z20" s="6"/>
      <c r="AA20" s="6"/>
      <c r="AB20" s="6"/>
      <c r="AC20" s="6"/>
      <c r="AD20" s="6"/>
      <c r="AE20" s="6"/>
    </row>
    <row r="21" spans="1:31" ht="15.75" hidden="1" customHeight="1" x14ac:dyDescent="0.25">
      <c r="A21" s="145"/>
      <c r="B21" s="164"/>
      <c r="C21" s="164"/>
      <c r="D21" s="274"/>
      <c r="E21" s="275"/>
      <c r="F21" s="272"/>
      <c r="G21" s="222"/>
      <c r="I21" s="222"/>
      <c r="M21" s="273">
        <v>8.01</v>
      </c>
      <c r="N21" s="273">
        <v>33</v>
      </c>
      <c r="O21" s="273">
        <v>5</v>
      </c>
      <c r="P21" s="273">
        <v>0</v>
      </c>
      <c r="Q21" s="273">
        <v>0</v>
      </c>
      <c r="R21" s="224"/>
      <c r="T21" s="222"/>
      <c r="U21" s="222"/>
      <c r="W21" s="222"/>
      <c r="Y21" s="114"/>
      <c r="Z21" s="6"/>
      <c r="AA21" s="6"/>
      <c r="AB21" s="6"/>
      <c r="AC21" s="6"/>
      <c r="AD21" s="6"/>
      <c r="AE21" s="6"/>
    </row>
    <row r="22" spans="1:31" ht="15.75" hidden="1" customHeight="1" x14ac:dyDescent="0.25">
      <c r="A22" s="145"/>
      <c r="B22" s="164"/>
      <c r="C22" s="164"/>
      <c r="D22" s="274"/>
      <c r="E22" s="275"/>
      <c r="F22" s="272"/>
      <c r="G22" s="222"/>
      <c r="I22" s="222"/>
      <c r="M22" s="273">
        <v>10.01</v>
      </c>
      <c r="N22" s="273">
        <v>33</v>
      </c>
      <c r="O22" s="273">
        <v>5</v>
      </c>
      <c r="P22" s="273">
        <v>0</v>
      </c>
      <c r="Q22" s="273">
        <v>0</v>
      </c>
      <c r="R22" s="224"/>
      <c r="T22" s="222"/>
      <c r="U22" s="222"/>
      <c r="W22" s="222"/>
      <c r="Y22" s="114"/>
      <c r="Z22" s="6"/>
      <c r="AA22" s="6"/>
      <c r="AB22" s="6"/>
      <c r="AC22" s="6"/>
      <c r="AD22" s="6"/>
      <c r="AE22" s="6"/>
    </row>
    <row r="23" spans="1:31" ht="15.75" hidden="1" customHeight="1" x14ac:dyDescent="0.25">
      <c r="A23" s="145"/>
      <c r="B23" s="164"/>
      <c r="C23" s="164"/>
      <c r="D23" s="274"/>
      <c r="E23" s="275"/>
      <c r="F23" s="272"/>
      <c r="G23" s="222"/>
      <c r="I23" s="222"/>
      <c r="M23" s="273">
        <v>12.01</v>
      </c>
      <c r="N23" s="273">
        <v>33</v>
      </c>
      <c r="O23" s="273">
        <v>5</v>
      </c>
      <c r="P23" s="273">
        <v>0</v>
      </c>
      <c r="Q23" s="273">
        <v>0</v>
      </c>
      <c r="R23" s="224"/>
      <c r="T23" s="222"/>
      <c r="U23" s="222"/>
      <c r="W23" s="222"/>
      <c r="Y23" s="114"/>
      <c r="Z23" s="6"/>
      <c r="AA23" s="6"/>
      <c r="AB23" s="6"/>
      <c r="AC23" s="6"/>
      <c r="AD23" s="6"/>
      <c r="AE23" s="6"/>
    </row>
    <row r="24" spans="1:31" ht="15.75" hidden="1" customHeight="1" x14ac:dyDescent="0.25">
      <c r="A24" s="145"/>
      <c r="B24" s="164"/>
      <c r="C24" s="164"/>
      <c r="D24" s="274"/>
      <c r="E24" s="275"/>
      <c r="F24" s="272"/>
      <c r="G24" s="222"/>
      <c r="I24" s="222"/>
      <c r="M24" s="273">
        <v>15.01</v>
      </c>
      <c r="N24" s="273">
        <v>33</v>
      </c>
      <c r="O24" s="273">
        <v>5</v>
      </c>
      <c r="P24" s="273">
        <v>0</v>
      </c>
      <c r="Q24" s="273">
        <v>0</v>
      </c>
      <c r="R24" s="224"/>
      <c r="T24" s="222"/>
      <c r="U24" s="222"/>
      <c r="W24" s="222"/>
      <c r="Y24" s="114"/>
      <c r="Z24" s="6"/>
      <c r="AA24" s="6"/>
      <c r="AB24" s="6"/>
      <c r="AC24" s="6"/>
      <c r="AD24" s="6"/>
      <c r="AE24" s="6"/>
    </row>
    <row r="25" spans="1:31" ht="15.75" hidden="1" customHeight="1" x14ac:dyDescent="0.25">
      <c r="A25" s="145"/>
      <c r="B25" s="164"/>
      <c r="C25" s="164"/>
      <c r="D25" s="274"/>
      <c r="E25" s="275"/>
      <c r="F25" s="272"/>
      <c r="G25" s="222"/>
      <c r="I25" s="222"/>
      <c r="M25" s="273">
        <v>20.010000000000002</v>
      </c>
      <c r="N25" s="273">
        <v>33</v>
      </c>
      <c r="O25" s="273">
        <v>5</v>
      </c>
      <c r="P25" s="273">
        <v>0</v>
      </c>
      <c r="Q25" s="273">
        <v>0</v>
      </c>
      <c r="R25" s="224"/>
      <c r="T25" s="222"/>
      <c r="U25" s="222"/>
      <c r="W25" s="222"/>
      <c r="Y25" s="114"/>
      <c r="Z25" s="6"/>
      <c r="AA25" s="6"/>
      <c r="AB25" s="6"/>
      <c r="AC25" s="6"/>
      <c r="AD25" s="6"/>
      <c r="AE25" s="6"/>
    </row>
    <row r="26" spans="1:31" ht="15.75" hidden="1" customHeight="1" x14ac:dyDescent="0.25">
      <c r="A26" s="145"/>
      <c r="B26" s="164"/>
      <c r="C26" s="164"/>
      <c r="D26" s="274"/>
      <c r="E26" s="275"/>
      <c r="F26" s="272"/>
      <c r="G26" s="222"/>
      <c r="I26" s="222"/>
      <c r="M26" s="273">
        <v>100000</v>
      </c>
      <c r="N26" s="276">
        <v>33</v>
      </c>
      <c r="O26" s="273">
        <v>5</v>
      </c>
      <c r="P26" s="273">
        <v>0</v>
      </c>
      <c r="Q26" s="273">
        <v>0</v>
      </c>
      <c r="R26" s="222"/>
      <c r="T26" s="222"/>
      <c r="U26" s="222"/>
      <c r="W26" s="222"/>
      <c r="Y26" s="114"/>
      <c r="Z26" s="6"/>
      <c r="AA26" s="6"/>
      <c r="AB26" s="6"/>
      <c r="AC26" s="6"/>
      <c r="AD26" s="6"/>
      <c r="AE26" s="6"/>
    </row>
    <row r="27" spans="1:31" x14ac:dyDescent="0.25">
      <c r="E27" s="272"/>
      <c r="F27" s="272"/>
      <c r="G27" s="222"/>
      <c r="I27" s="222"/>
      <c r="M27" s="272"/>
      <c r="N27" s="222"/>
      <c r="P27" s="222"/>
      <c r="R27" s="222"/>
      <c r="T27" s="222"/>
      <c r="U27" s="222"/>
      <c r="W27" s="222"/>
      <c r="Y27" s="114"/>
      <c r="Z27" s="6"/>
      <c r="AA27" s="6"/>
      <c r="AB27" s="6"/>
      <c r="AC27" s="6"/>
      <c r="AD27" s="6"/>
      <c r="AE27" s="6"/>
    </row>
  </sheetData>
  <sheetProtection formatRows="0"/>
  <autoFilter ref="A9:AE13"/>
  <mergeCells count="34">
    <mergeCell ref="M6:M8"/>
    <mergeCell ref="J6:L6"/>
    <mergeCell ref="H6:H8"/>
    <mergeCell ref="AD7:AD8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B7:AB8"/>
    <mergeCell ref="R5:S7"/>
    <mergeCell ref="T5:T8"/>
    <mergeCell ref="U5:AD5"/>
    <mergeCell ref="A13:X1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N6:P6"/>
    <mergeCell ref="AC7:AC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Q27"/>
  <sheetViews>
    <sheetView view="pageBreakPreview" zoomScaleSheetLayoutView="100" workbookViewId="0">
      <pane xSplit="3" ySplit="10" topLeftCell="E11" activePane="bottomRight" state="frozen"/>
      <selection activeCell="I27" sqref="I27"/>
      <selection pane="topRight" activeCell="I27" sqref="I27"/>
      <selection pane="bottomLeft" activeCell="I27" sqref="I27"/>
      <selection pane="bottomRight" activeCell="AE4" sqref="AE4:AE8"/>
    </sheetView>
  </sheetViews>
  <sheetFormatPr defaultRowHeight="15.75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customWidth="1"/>
    <col min="5" max="5" width="6.85546875" style="114" customWidth="1"/>
    <col min="6" max="6" width="7" style="114" customWidth="1"/>
    <col min="7" max="7" width="15" style="52" customWidth="1"/>
    <col min="8" max="8" width="6.5703125" style="222" customWidth="1"/>
    <col min="9" max="9" width="15.140625" style="224" customWidth="1"/>
    <col min="10" max="10" width="7.7109375" style="224" hidden="1" customWidth="1" outlineLevel="1"/>
    <col min="11" max="11" width="10.85546875" style="224" hidden="1" customWidth="1" outlineLevel="1"/>
    <col min="12" max="12" width="6" style="224" hidden="1" customWidth="1" outlineLevel="1"/>
    <col min="13" max="13" width="7.140625" style="224" customWidth="1" collapsed="1"/>
    <col min="14" max="14" width="7.7109375" style="224" hidden="1" customWidth="1" outlineLevel="1"/>
    <col min="15" max="15" width="10.5703125" style="224" hidden="1" customWidth="1" outlineLevel="1"/>
    <col min="16" max="16" width="8.28515625" style="224" hidden="1" customWidth="1" outlineLevel="1"/>
    <col min="17" max="17" width="9.85546875" style="224" customWidth="1" collapsed="1"/>
    <col min="18" max="18" width="16.140625" style="272" customWidth="1"/>
    <col min="19" max="19" width="8.140625" style="222" customWidth="1"/>
    <col min="20" max="20" width="8.42578125" style="52" hidden="1" customWidth="1" outlineLevel="1"/>
    <col min="21" max="21" width="10.140625" style="224" customWidth="1" collapsed="1"/>
    <col min="22" max="22" width="8.42578125" style="52" hidden="1" customWidth="1" outlineLevel="1"/>
    <col min="23" max="23" width="8.140625" style="224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7.140625" style="114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7"/>
      <c r="J1" s="257"/>
      <c r="K1" s="257"/>
      <c r="L1" s="257"/>
      <c r="M1" s="257"/>
      <c r="N1" s="257"/>
      <c r="O1" s="257"/>
      <c r="P1" s="257"/>
      <c r="Q1" s="257"/>
      <c r="R1" s="258"/>
      <c r="S1" s="195"/>
      <c r="T1" s="257"/>
      <c r="U1" s="257"/>
      <c r="V1" s="257"/>
      <c r="W1" s="257"/>
      <c r="X1" s="195"/>
      <c r="Y1" s="257"/>
      <c r="Z1" s="195"/>
      <c r="AA1" s="195"/>
      <c r="AB1" s="195"/>
      <c r="AC1" s="257"/>
      <c r="AD1" s="195"/>
      <c r="AE1" s="195"/>
    </row>
    <row r="2" spans="1:43" s="105" customFormat="1" ht="39.75" customHeight="1" x14ac:dyDescent="0.3">
      <c r="A2" s="503" t="s">
        <v>884</v>
      </c>
      <c r="B2" s="503"/>
      <c r="C2" s="503"/>
      <c r="D2" s="503"/>
      <c r="E2" s="503"/>
      <c r="F2" s="503"/>
      <c r="G2" s="503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3"/>
      <c r="S2" s="503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259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96" t="s">
        <v>633</v>
      </c>
      <c r="I4" s="596"/>
      <c r="J4" s="596"/>
      <c r="K4" s="596"/>
      <c r="L4" s="596"/>
      <c r="M4" s="596"/>
      <c r="N4" s="596"/>
      <c r="O4" s="596"/>
      <c r="P4" s="596"/>
      <c r="Q4" s="596"/>
      <c r="R4" s="520" t="s">
        <v>632</v>
      </c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3"/>
      <c r="AE4" s="519" t="s">
        <v>608</v>
      </c>
    </row>
    <row r="5" spans="1:43" s="116" customFormat="1" ht="30" customHeight="1" x14ac:dyDescent="0.25">
      <c r="A5" s="509"/>
      <c r="B5" s="509"/>
      <c r="C5" s="509"/>
      <c r="D5" s="512"/>
      <c r="E5" s="515"/>
      <c r="F5" s="516"/>
      <c r="G5" s="512"/>
      <c r="H5" s="596" t="s">
        <v>634</v>
      </c>
      <c r="I5" s="596"/>
      <c r="J5" s="596"/>
      <c r="K5" s="596"/>
      <c r="L5" s="596"/>
      <c r="M5" s="596" t="s">
        <v>640</v>
      </c>
      <c r="N5" s="596"/>
      <c r="O5" s="596"/>
      <c r="P5" s="596"/>
      <c r="Q5" s="596"/>
      <c r="R5" s="609" t="s">
        <v>630</v>
      </c>
      <c r="S5" s="558"/>
      <c r="T5" s="540" t="s">
        <v>606</v>
      </c>
      <c r="U5" s="502" t="s">
        <v>642</v>
      </c>
      <c r="V5" s="502"/>
      <c r="W5" s="502"/>
      <c r="X5" s="502"/>
      <c r="Y5" s="502"/>
      <c r="Z5" s="502"/>
      <c r="AA5" s="502"/>
      <c r="AB5" s="502"/>
      <c r="AC5" s="502"/>
      <c r="AD5" s="502"/>
      <c r="AE5" s="519"/>
    </row>
    <row r="6" spans="1:43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99" t="s">
        <v>299</v>
      </c>
      <c r="I6" s="572" t="s">
        <v>635</v>
      </c>
      <c r="J6" s="597" t="s">
        <v>636</v>
      </c>
      <c r="K6" s="598"/>
      <c r="L6" s="591"/>
      <c r="M6" s="572" t="s">
        <v>299</v>
      </c>
      <c r="N6" s="597" t="s">
        <v>636</v>
      </c>
      <c r="O6" s="598"/>
      <c r="P6" s="591"/>
      <c r="Q6" s="572" t="s">
        <v>641</v>
      </c>
      <c r="R6" s="610"/>
      <c r="S6" s="559"/>
      <c r="T6" s="541"/>
      <c r="U6" s="595" t="s">
        <v>646</v>
      </c>
      <c r="V6" s="512" t="s">
        <v>645</v>
      </c>
      <c r="W6" s="538" t="s">
        <v>631</v>
      </c>
      <c r="X6" s="531" t="s">
        <v>594</v>
      </c>
      <c r="Y6" s="539"/>
      <c r="Z6" s="539"/>
      <c r="AA6" s="539"/>
      <c r="AB6" s="539"/>
      <c r="AC6" s="539"/>
      <c r="AD6" s="532"/>
      <c r="AE6" s="519"/>
    </row>
    <row r="7" spans="1:43" s="116" customFormat="1" ht="15.75" customHeight="1" x14ac:dyDescent="0.25">
      <c r="A7" s="509"/>
      <c r="B7" s="509"/>
      <c r="C7" s="509"/>
      <c r="D7" s="512"/>
      <c r="E7" s="517"/>
      <c r="F7" s="518"/>
      <c r="G7" s="512"/>
      <c r="H7" s="600"/>
      <c r="I7" s="595"/>
      <c r="J7" s="596" t="s">
        <v>637</v>
      </c>
      <c r="K7" s="596"/>
      <c r="L7" s="572" t="s">
        <v>638</v>
      </c>
      <c r="M7" s="595"/>
      <c r="N7" s="596" t="s">
        <v>637</v>
      </c>
      <c r="O7" s="596"/>
      <c r="P7" s="572" t="s">
        <v>638</v>
      </c>
      <c r="Q7" s="595"/>
      <c r="R7" s="611"/>
      <c r="S7" s="560"/>
      <c r="T7" s="541"/>
      <c r="U7" s="595"/>
      <c r="V7" s="512"/>
      <c r="W7" s="538"/>
      <c r="X7" s="526"/>
      <c r="Y7" s="526"/>
      <c r="Z7" s="526"/>
      <c r="AA7" s="526"/>
      <c r="AB7" s="519" t="s">
        <v>605</v>
      </c>
      <c r="AC7" s="502" t="s">
        <v>607</v>
      </c>
      <c r="AD7" s="524" t="s">
        <v>595</v>
      </c>
      <c r="AE7" s="519"/>
    </row>
    <row r="8" spans="1:43" s="118" customFormat="1" ht="32.25" customHeight="1" x14ac:dyDescent="0.25">
      <c r="A8" s="509"/>
      <c r="B8" s="509"/>
      <c r="C8" s="509"/>
      <c r="D8" s="542"/>
      <c r="E8" s="254">
        <v>2020</v>
      </c>
      <c r="F8" s="254">
        <v>2021</v>
      </c>
      <c r="G8" s="542"/>
      <c r="H8" s="601"/>
      <c r="I8" s="573"/>
      <c r="J8" s="262" t="s">
        <v>639</v>
      </c>
      <c r="K8" s="262" t="s">
        <v>592</v>
      </c>
      <c r="L8" s="573"/>
      <c r="M8" s="573"/>
      <c r="N8" s="262" t="s">
        <v>639</v>
      </c>
      <c r="O8" s="262" t="s">
        <v>592</v>
      </c>
      <c r="P8" s="573"/>
      <c r="Q8" s="573"/>
      <c r="R8" s="263" t="s">
        <v>631</v>
      </c>
      <c r="S8" s="261" t="s">
        <v>610</v>
      </c>
      <c r="T8" s="542"/>
      <c r="U8" s="573"/>
      <c r="V8" s="542"/>
      <c r="W8" s="547"/>
      <c r="X8" s="254" t="s">
        <v>647</v>
      </c>
      <c r="Y8" s="253" t="s">
        <v>609</v>
      </c>
      <c r="Z8" s="254" t="s">
        <v>595</v>
      </c>
      <c r="AA8" s="254" t="s">
        <v>649</v>
      </c>
      <c r="AB8" s="519"/>
      <c r="AC8" s="502"/>
      <c r="AD8" s="536"/>
      <c r="AE8" s="519"/>
    </row>
    <row r="9" spans="1:43" s="123" customFormat="1" x14ac:dyDescent="0.25">
      <c r="A9" s="119">
        <v>1</v>
      </c>
      <c r="B9" s="120">
        <v>2</v>
      </c>
      <c r="C9" s="121">
        <v>3</v>
      </c>
      <c r="D9" s="252">
        <v>4</v>
      </c>
      <c r="E9" s="255">
        <v>5</v>
      </c>
      <c r="F9" s="255">
        <v>6</v>
      </c>
      <c r="G9" s="255">
        <v>7</v>
      </c>
      <c r="H9" s="264">
        <v>8</v>
      </c>
      <c r="I9" s="264">
        <v>9</v>
      </c>
      <c r="J9" s="264">
        <v>10</v>
      </c>
      <c r="K9" s="264">
        <v>11</v>
      </c>
      <c r="L9" s="264">
        <v>12</v>
      </c>
      <c r="M9" s="264">
        <v>13</v>
      </c>
      <c r="N9" s="264">
        <v>14</v>
      </c>
      <c r="O9" s="264">
        <v>15</v>
      </c>
      <c r="P9" s="264">
        <v>16</v>
      </c>
      <c r="Q9" s="264">
        <v>17</v>
      </c>
      <c r="R9" s="264">
        <v>18</v>
      </c>
      <c r="S9" s="264">
        <v>19</v>
      </c>
      <c r="T9" s="255"/>
      <c r="U9" s="392"/>
      <c r="V9" s="255">
        <v>20</v>
      </c>
      <c r="W9" s="392">
        <v>21</v>
      </c>
      <c r="X9" s="255">
        <v>22</v>
      </c>
      <c r="Y9" s="255">
        <v>23</v>
      </c>
      <c r="Z9" s="255"/>
      <c r="AA9" s="255">
        <v>24</v>
      </c>
      <c r="AB9" s="255">
        <v>25</v>
      </c>
      <c r="AC9" s="254"/>
      <c r="AD9" s="254"/>
      <c r="AE9" s="25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146" t="s">
        <v>627</v>
      </c>
      <c r="C10" s="156"/>
      <c r="D10" s="128"/>
      <c r="E10" s="125"/>
      <c r="F10" s="125"/>
      <c r="G10" s="128"/>
      <c r="H10" s="188"/>
      <c r="I10" s="187"/>
      <c r="J10" s="187"/>
      <c r="K10" s="187"/>
      <c r="L10" s="187"/>
      <c r="M10" s="187"/>
      <c r="N10" s="187"/>
      <c r="O10" s="187"/>
      <c r="P10" s="187"/>
      <c r="Q10" s="187"/>
      <c r="R10" s="241"/>
      <c r="S10" s="188"/>
      <c r="T10" s="125"/>
      <c r="U10" s="188">
        <f>U11</f>
        <v>40</v>
      </c>
      <c r="V10" s="125"/>
      <c r="W10" s="188"/>
      <c r="X10" s="125">
        <f>SUM(X11:X11)</f>
        <v>0</v>
      </c>
      <c r="Y10" s="125"/>
      <c r="Z10" s="125"/>
      <c r="AA10" s="125">
        <f>SUM(AA11:AA11)</f>
        <v>40</v>
      </c>
      <c r="AB10" s="125">
        <f>SUM(AB11:AB11)</f>
        <v>0</v>
      </c>
      <c r="AC10" s="125"/>
      <c r="AD10" s="125"/>
      <c r="AE10" s="125"/>
    </row>
    <row r="11" spans="1:43" ht="31.5" x14ac:dyDescent="0.25">
      <c r="A11" s="121">
        <v>1</v>
      </c>
      <c r="B11" s="146" t="s">
        <v>694</v>
      </c>
      <c r="C11" s="146" t="s">
        <v>690</v>
      </c>
      <c r="D11" s="128">
        <v>94.8</v>
      </c>
      <c r="E11" s="125">
        <v>1386</v>
      </c>
      <c r="F11" s="125">
        <v>1350</v>
      </c>
      <c r="G11" s="128">
        <f>F11/D11</f>
        <v>14.240506329113925</v>
      </c>
      <c r="H11" s="188">
        <v>40</v>
      </c>
      <c r="I11" s="241">
        <f>H11*100/E11</f>
        <v>2.8860028860028861</v>
      </c>
      <c r="J11" s="187"/>
      <c r="K11" s="187"/>
      <c r="L11" s="187"/>
      <c r="M11" s="188">
        <v>23</v>
      </c>
      <c r="N11" s="187"/>
      <c r="O11" s="187"/>
      <c r="P11" s="187"/>
      <c r="Q11" s="188">
        <f>M11*100/H11</f>
        <v>57.5</v>
      </c>
      <c r="R11" s="266">
        <f>IF(F11&lt;VLOOKUP(G11,$M$16:$Q$26,2),0,VLOOKUP(G11,$M$16:$Q$26,3))</f>
        <v>5</v>
      </c>
      <c r="S11" s="266">
        <f>ROUNDDOWN(T11,0)</f>
        <v>67</v>
      </c>
      <c r="T11" s="132">
        <f>F11*R11/100</f>
        <v>67.5</v>
      </c>
      <c r="U11" s="266">
        <v>40</v>
      </c>
      <c r="V11" s="132">
        <f>F11*W11/100</f>
        <v>40</v>
      </c>
      <c r="W11" s="265">
        <f>U11*100/F11</f>
        <v>2.9629629629629628</v>
      </c>
      <c r="X11" s="131">
        <f>ROUNDDOWN(Y11,0)</f>
        <v>0</v>
      </c>
      <c r="Y11" s="132">
        <f>U11*Z11/100</f>
        <v>0</v>
      </c>
      <c r="Z11" s="131">
        <f>IF(F11&lt;VLOOKUP(G11,$M$16:$Q$26,2),0,VLOOKUP(G11,$M$16:$Q$26,4))</f>
        <v>0</v>
      </c>
      <c r="AA11" s="131">
        <f>U11-X11-AB11</f>
        <v>40</v>
      </c>
      <c r="AB11" s="131">
        <f>ROUNDDOWN(AC11,0)</f>
        <v>0</v>
      </c>
      <c r="AC11" s="132">
        <f>U11*AD11/100</f>
        <v>0</v>
      </c>
      <c r="AD11" s="131">
        <f>IF(F11&lt;VLOOKUP(G11,$M$16:$Q$26,2),0,VLOOKUP(G11,$M$16:$Q$26,5))</f>
        <v>0</v>
      </c>
      <c r="AE11" s="131">
        <v>40</v>
      </c>
    </row>
    <row r="12" spans="1:43" ht="41.25" customHeight="1" x14ac:dyDescent="0.25">
      <c r="A12" s="137" t="s">
        <v>854</v>
      </c>
      <c r="B12" s="137"/>
      <c r="C12" s="157"/>
      <c r="D12" s="176"/>
      <c r="E12" s="138"/>
      <c r="F12" s="138"/>
      <c r="G12" s="138"/>
      <c r="H12" s="231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139"/>
      <c r="U12" s="271"/>
      <c r="V12" s="271"/>
      <c r="W12" s="271"/>
      <c r="X12" s="138"/>
      <c r="Y12" s="140"/>
      <c r="Z12" s="141"/>
      <c r="AA12" s="141"/>
      <c r="AB12" s="141"/>
      <c r="AC12" s="140"/>
      <c r="AD12" s="141"/>
      <c r="AE12" s="141"/>
    </row>
    <row r="13" spans="1:43" ht="29.25" customHeight="1" x14ac:dyDescent="0.25">
      <c r="A13" s="561">
        <v>44291</v>
      </c>
      <c r="B13" s="562"/>
      <c r="C13" s="562"/>
      <c r="D13" s="562"/>
      <c r="E13" s="562"/>
      <c r="F13" s="562"/>
      <c r="G13" s="562"/>
      <c r="H13" s="562"/>
      <c r="I13" s="562"/>
      <c r="J13" s="562"/>
      <c r="K13" s="562"/>
      <c r="L13" s="562"/>
      <c r="M13" s="562"/>
      <c r="N13" s="562"/>
      <c r="O13" s="562"/>
      <c r="P13" s="562"/>
      <c r="Q13" s="562"/>
      <c r="R13" s="562"/>
      <c r="S13" s="562"/>
      <c r="T13" s="562"/>
      <c r="U13" s="562"/>
      <c r="V13" s="562"/>
      <c r="W13" s="562"/>
      <c r="X13" s="562"/>
      <c r="Y13" s="140"/>
      <c r="Z13" s="141"/>
      <c r="AA13" s="141"/>
      <c r="AB13" s="141"/>
      <c r="AC13" s="140"/>
      <c r="AD13" s="141"/>
      <c r="AE13" s="141"/>
    </row>
    <row r="15" spans="1:43" ht="15.75" hidden="1" customHeight="1" x14ac:dyDescent="0.25">
      <c r="B15" s="158" t="s">
        <v>624</v>
      </c>
      <c r="C15" s="159" t="s">
        <v>619</v>
      </c>
      <c r="D15" s="144" t="s">
        <v>620</v>
      </c>
      <c r="E15" s="115"/>
      <c r="F15" s="115"/>
      <c r="G15" s="114"/>
      <c r="I15" s="222"/>
      <c r="M15" s="273" t="s">
        <v>616</v>
      </c>
      <c r="N15" s="273" t="s">
        <v>617</v>
      </c>
      <c r="O15" s="273" t="s">
        <v>613</v>
      </c>
      <c r="P15" s="273" t="s">
        <v>615</v>
      </c>
      <c r="Q15" s="273" t="s">
        <v>614</v>
      </c>
      <c r="R15" s="222"/>
      <c r="T15" s="114"/>
      <c r="U15" s="222"/>
      <c r="W15" s="222"/>
      <c r="Y15" s="114"/>
      <c r="Z15" s="6"/>
      <c r="AA15" s="6"/>
      <c r="AB15" s="6"/>
      <c r="AC15" s="6"/>
      <c r="AD15" s="6"/>
      <c r="AE15" s="6"/>
    </row>
    <row r="16" spans="1:43" ht="15.75" hidden="1" customHeight="1" x14ac:dyDescent="0.25">
      <c r="B16" s="158"/>
      <c r="C16" s="159"/>
      <c r="D16" s="144"/>
      <c r="E16" s="115"/>
      <c r="F16" s="115"/>
      <c r="G16" s="114"/>
      <c r="I16" s="222"/>
      <c r="M16" s="273">
        <v>0</v>
      </c>
      <c r="N16" s="273">
        <v>33</v>
      </c>
      <c r="O16" s="273">
        <v>5</v>
      </c>
      <c r="P16" s="273">
        <v>0</v>
      </c>
      <c r="Q16" s="273">
        <v>0</v>
      </c>
      <c r="R16" s="224"/>
      <c r="T16" s="114"/>
      <c r="U16" s="222"/>
      <c r="W16" s="222"/>
      <c r="Y16" s="114"/>
      <c r="Z16" s="6"/>
      <c r="AA16" s="6"/>
      <c r="AB16" s="6"/>
      <c r="AC16" s="6"/>
      <c r="AD16" s="6"/>
      <c r="AE16" s="6"/>
    </row>
    <row r="17" spans="1:31" ht="15.75" hidden="1" customHeight="1" x14ac:dyDescent="0.25">
      <c r="B17" s="158"/>
      <c r="C17" s="159"/>
      <c r="D17" s="144"/>
      <c r="E17" s="115"/>
      <c r="F17" s="115"/>
      <c r="G17" s="114"/>
      <c r="I17" s="222"/>
      <c r="M17" s="273">
        <v>1.01</v>
      </c>
      <c r="N17" s="273">
        <v>33</v>
      </c>
      <c r="O17" s="273">
        <v>5</v>
      </c>
      <c r="P17" s="273">
        <v>0</v>
      </c>
      <c r="Q17" s="273">
        <v>0</v>
      </c>
      <c r="R17" s="224"/>
      <c r="T17" s="114"/>
      <c r="U17" s="222"/>
      <c r="W17" s="222"/>
      <c r="Y17" s="114"/>
      <c r="Z17" s="6"/>
      <c r="AA17" s="6"/>
      <c r="AB17" s="6"/>
      <c r="AC17" s="6"/>
      <c r="AD17" s="6"/>
      <c r="AE17" s="6"/>
    </row>
    <row r="18" spans="1:31" ht="15.75" hidden="1" customHeight="1" x14ac:dyDescent="0.25">
      <c r="B18" s="158" t="s">
        <v>623</v>
      </c>
      <c r="C18" s="159" t="s">
        <v>622</v>
      </c>
      <c r="D18" s="144" t="s">
        <v>77</v>
      </c>
      <c r="E18" s="115"/>
      <c r="F18" s="115"/>
      <c r="G18" s="114"/>
      <c r="I18" s="222"/>
      <c r="M18" s="273">
        <v>2.0099999999999998</v>
      </c>
      <c r="N18" s="273">
        <v>33</v>
      </c>
      <c r="O18" s="273">
        <v>5</v>
      </c>
      <c r="P18" s="273">
        <v>0</v>
      </c>
      <c r="Q18" s="273">
        <v>0</v>
      </c>
      <c r="R18" s="224"/>
      <c r="T18" s="114"/>
      <c r="U18" s="222"/>
      <c r="W18" s="222"/>
      <c r="Y18" s="114"/>
      <c r="Z18" s="6"/>
      <c r="AA18" s="6"/>
      <c r="AB18" s="6"/>
      <c r="AC18" s="6"/>
      <c r="AD18" s="6"/>
      <c r="AE18" s="6"/>
    </row>
    <row r="19" spans="1:31" ht="15.75" hidden="1" customHeight="1" x14ac:dyDescent="0.25">
      <c r="E19" s="115"/>
      <c r="F19" s="115"/>
      <c r="G19" s="114"/>
      <c r="I19" s="222"/>
      <c r="M19" s="273">
        <v>4.01</v>
      </c>
      <c r="N19" s="273">
        <v>33</v>
      </c>
      <c r="O19" s="273">
        <v>5</v>
      </c>
      <c r="P19" s="273">
        <v>0</v>
      </c>
      <c r="Q19" s="273">
        <v>0</v>
      </c>
      <c r="R19" s="224"/>
      <c r="T19" s="114"/>
      <c r="U19" s="222"/>
      <c r="W19" s="222"/>
      <c r="Y19" s="114"/>
      <c r="Z19" s="6"/>
      <c r="AA19" s="6"/>
      <c r="AB19" s="6"/>
      <c r="AC19" s="6"/>
      <c r="AD19" s="6"/>
      <c r="AE19" s="6"/>
    </row>
    <row r="20" spans="1:31" ht="15.75" hidden="1" customHeight="1" x14ac:dyDescent="0.25">
      <c r="A20" s="145"/>
      <c r="B20" s="164"/>
      <c r="C20" s="165"/>
      <c r="D20" s="177"/>
      <c r="E20" s="174"/>
      <c r="F20" s="115"/>
      <c r="G20" s="114"/>
      <c r="I20" s="222"/>
      <c r="M20" s="273">
        <v>6.01</v>
      </c>
      <c r="N20" s="273">
        <v>33</v>
      </c>
      <c r="O20" s="273">
        <v>5</v>
      </c>
      <c r="P20" s="273">
        <v>0</v>
      </c>
      <c r="Q20" s="273">
        <v>0</v>
      </c>
      <c r="R20" s="224"/>
      <c r="T20" s="114"/>
      <c r="U20" s="222"/>
      <c r="W20" s="222"/>
      <c r="Y20" s="114"/>
      <c r="Z20" s="6"/>
      <c r="AA20" s="6"/>
      <c r="AB20" s="6"/>
      <c r="AC20" s="6"/>
      <c r="AD20" s="6"/>
      <c r="AE20" s="6"/>
    </row>
    <row r="21" spans="1:31" ht="15.75" hidden="1" customHeight="1" x14ac:dyDescent="0.25">
      <c r="A21" s="145"/>
      <c r="B21" s="164"/>
      <c r="C21" s="165"/>
      <c r="D21" s="177"/>
      <c r="E21" s="174"/>
      <c r="F21" s="115"/>
      <c r="G21" s="114"/>
      <c r="I21" s="222"/>
      <c r="M21" s="273">
        <v>8.01</v>
      </c>
      <c r="N21" s="273">
        <v>33</v>
      </c>
      <c r="O21" s="273">
        <v>5</v>
      </c>
      <c r="P21" s="273">
        <v>0</v>
      </c>
      <c r="Q21" s="273">
        <v>0</v>
      </c>
      <c r="R21" s="224"/>
      <c r="T21" s="114"/>
      <c r="U21" s="222"/>
      <c r="W21" s="222"/>
      <c r="Y21" s="114"/>
      <c r="Z21" s="6"/>
      <c r="AA21" s="6"/>
      <c r="AB21" s="6"/>
      <c r="AC21" s="6"/>
      <c r="AD21" s="6"/>
      <c r="AE21" s="6"/>
    </row>
    <row r="22" spans="1:31" ht="15.75" hidden="1" customHeight="1" x14ac:dyDescent="0.25">
      <c r="A22" s="145"/>
      <c r="B22" s="164"/>
      <c r="C22" s="165"/>
      <c r="D22" s="177"/>
      <c r="E22" s="174"/>
      <c r="F22" s="115"/>
      <c r="G22" s="114"/>
      <c r="I22" s="222"/>
      <c r="M22" s="273">
        <v>10.01</v>
      </c>
      <c r="N22" s="273">
        <v>33</v>
      </c>
      <c r="O22" s="273">
        <v>5</v>
      </c>
      <c r="P22" s="273">
        <v>0</v>
      </c>
      <c r="Q22" s="273">
        <v>0</v>
      </c>
      <c r="R22" s="224"/>
      <c r="T22" s="114"/>
      <c r="U22" s="222"/>
      <c r="W22" s="222"/>
      <c r="Y22" s="114"/>
      <c r="Z22" s="6"/>
      <c r="AA22" s="6"/>
      <c r="AB22" s="6"/>
      <c r="AC22" s="6"/>
      <c r="AD22" s="6"/>
      <c r="AE22" s="6"/>
    </row>
    <row r="23" spans="1:31" ht="15.75" hidden="1" customHeight="1" x14ac:dyDescent="0.25">
      <c r="A23" s="145"/>
      <c r="B23" s="164"/>
      <c r="C23" s="165"/>
      <c r="D23" s="177"/>
      <c r="E23" s="174"/>
      <c r="F23" s="115"/>
      <c r="G23" s="114"/>
      <c r="I23" s="222"/>
      <c r="M23" s="273">
        <v>12.01</v>
      </c>
      <c r="N23" s="273">
        <v>33</v>
      </c>
      <c r="O23" s="273">
        <v>5</v>
      </c>
      <c r="P23" s="273">
        <v>0</v>
      </c>
      <c r="Q23" s="273">
        <v>0</v>
      </c>
      <c r="R23" s="224"/>
      <c r="T23" s="114"/>
      <c r="U23" s="222"/>
      <c r="W23" s="222"/>
      <c r="Y23" s="114"/>
      <c r="Z23" s="6"/>
      <c r="AA23" s="6"/>
      <c r="AB23" s="6"/>
      <c r="AC23" s="6"/>
      <c r="AD23" s="6"/>
      <c r="AE23" s="6"/>
    </row>
    <row r="24" spans="1:31" ht="15.75" hidden="1" customHeight="1" x14ac:dyDescent="0.25">
      <c r="A24" s="145"/>
      <c r="B24" s="164"/>
      <c r="C24" s="165"/>
      <c r="D24" s="177"/>
      <c r="E24" s="174"/>
      <c r="F24" s="115"/>
      <c r="G24" s="114"/>
      <c r="I24" s="222"/>
      <c r="M24" s="273">
        <v>15.01</v>
      </c>
      <c r="N24" s="273">
        <v>33</v>
      </c>
      <c r="O24" s="273">
        <v>5</v>
      </c>
      <c r="P24" s="273">
        <v>0</v>
      </c>
      <c r="Q24" s="273">
        <v>0</v>
      </c>
      <c r="R24" s="224"/>
      <c r="T24" s="114"/>
      <c r="U24" s="222"/>
      <c r="W24" s="222"/>
      <c r="Y24" s="114"/>
      <c r="Z24" s="6"/>
      <c r="AA24" s="6"/>
      <c r="AB24" s="6"/>
      <c r="AC24" s="6"/>
      <c r="AD24" s="6"/>
      <c r="AE24" s="6"/>
    </row>
    <row r="25" spans="1:31" ht="15.75" hidden="1" customHeight="1" x14ac:dyDescent="0.25">
      <c r="A25" s="145"/>
      <c r="B25" s="164"/>
      <c r="C25" s="165"/>
      <c r="D25" s="177"/>
      <c r="E25" s="174"/>
      <c r="F25" s="115"/>
      <c r="G25" s="114"/>
      <c r="I25" s="222"/>
      <c r="M25" s="273">
        <v>20.010000000000002</v>
      </c>
      <c r="N25" s="273">
        <v>33</v>
      </c>
      <c r="O25" s="273">
        <v>5</v>
      </c>
      <c r="P25" s="273">
        <v>0</v>
      </c>
      <c r="Q25" s="273">
        <v>0</v>
      </c>
      <c r="R25" s="224"/>
      <c r="T25" s="114"/>
      <c r="U25" s="222"/>
      <c r="W25" s="222"/>
      <c r="Y25" s="114"/>
      <c r="Z25" s="6"/>
      <c r="AA25" s="6"/>
      <c r="AB25" s="6"/>
      <c r="AC25" s="6"/>
      <c r="AD25" s="6"/>
      <c r="AE25" s="6"/>
    </row>
    <row r="26" spans="1:31" ht="15.75" hidden="1" customHeight="1" x14ac:dyDescent="0.25">
      <c r="A26" s="145"/>
      <c r="B26" s="164"/>
      <c r="C26" s="165"/>
      <c r="D26" s="177"/>
      <c r="E26" s="174"/>
      <c r="F26" s="115"/>
      <c r="G26" s="114"/>
      <c r="I26" s="222"/>
      <c r="M26" s="273">
        <v>100000</v>
      </c>
      <c r="N26" s="276">
        <v>33</v>
      </c>
      <c r="O26" s="273">
        <v>5</v>
      </c>
      <c r="P26" s="273">
        <v>0</v>
      </c>
      <c r="Q26" s="273">
        <v>0</v>
      </c>
      <c r="R26" s="222"/>
      <c r="T26" s="114"/>
      <c r="U26" s="222"/>
      <c r="W26" s="222"/>
      <c r="Y26" s="114"/>
      <c r="Z26" s="6"/>
      <c r="AA26" s="6"/>
      <c r="AB26" s="6"/>
      <c r="AC26" s="6"/>
      <c r="AD26" s="6"/>
      <c r="AE26" s="6"/>
    </row>
    <row r="27" spans="1:31" x14ac:dyDescent="0.25">
      <c r="E27" s="115"/>
      <c r="F27" s="115"/>
      <c r="G27" s="114"/>
      <c r="I27" s="222"/>
      <c r="M27" s="272"/>
      <c r="N27" s="222"/>
      <c r="P27" s="222"/>
      <c r="R27" s="222"/>
      <c r="T27" s="114"/>
      <c r="U27" s="222"/>
      <c r="W27" s="222"/>
      <c r="Y27" s="114"/>
      <c r="Z27" s="6"/>
      <c r="AA27" s="6"/>
      <c r="AB27" s="6"/>
      <c r="AC27" s="6"/>
      <c r="AD27" s="6"/>
      <c r="AE27" s="6"/>
    </row>
  </sheetData>
  <sheetProtection formatRows="0"/>
  <autoFilter ref="A9:AE13"/>
  <mergeCells count="34">
    <mergeCell ref="M6:M8"/>
    <mergeCell ref="J6:L6"/>
    <mergeCell ref="H6:H8"/>
    <mergeCell ref="AD7:AD8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B7:AB8"/>
    <mergeCell ref="R5:S7"/>
    <mergeCell ref="T5:T8"/>
    <mergeCell ref="U5:AD5"/>
    <mergeCell ref="A13:X13"/>
    <mergeCell ref="Q6:Q8"/>
    <mergeCell ref="U6:U8"/>
    <mergeCell ref="V6:V8"/>
    <mergeCell ref="W6:W8"/>
    <mergeCell ref="X6:AD6"/>
    <mergeCell ref="J7:K7"/>
    <mergeCell ref="L7:L8"/>
    <mergeCell ref="N7:O7"/>
    <mergeCell ref="P7:P8"/>
    <mergeCell ref="X7:AA7"/>
    <mergeCell ref="I6:I8"/>
    <mergeCell ref="N6:P6"/>
    <mergeCell ref="AC7:AC8"/>
  </mergeCells>
  <pageMargins left="0.43307086614173229" right="0.23622047244094491" top="0.47244094488188981" bottom="0.35433070866141736" header="0.31496062992125984" footer="0.31496062992125984"/>
  <pageSetup paperSize="9" scale="70" fitToHeight="0" orientation="landscape" r:id="rId1"/>
  <headerFooter differentFirst="1">
    <oddHeader>&amp;C&amp;"Times New Roman,обычный"&amp;16&amp;P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V285"/>
  <sheetViews>
    <sheetView view="pageBreakPreview" zoomScaleSheetLayoutView="100" workbookViewId="0">
      <pane xSplit="3" ySplit="11" topLeftCell="D12" activePane="bottomRight" state="frozen"/>
      <selection activeCell="C16" sqref="C16"/>
      <selection pane="topRight" activeCell="C16" sqref="C16"/>
      <selection pane="bottomLeft" activeCell="C16" sqref="C16"/>
      <selection pane="bottomRight" activeCell="AB16" sqref="AB16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1.7109375" style="162" customWidth="1"/>
    <col min="4" max="4" width="11.140625" style="52" hidden="1" customWidth="1"/>
    <col min="5" max="5" width="8.28515625" style="114" hidden="1" customWidth="1"/>
    <col min="6" max="6" width="8.140625" style="114" hidden="1" customWidth="1"/>
    <col min="7" max="7" width="13.28515625" style="52" hidden="1" customWidth="1"/>
    <col min="8" max="8" width="6.5703125" style="173" hidden="1" customWidth="1"/>
    <col min="9" max="9" width="10.42578125" style="115" hidden="1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hidden="1" customWidth="1" collapsed="1"/>
    <col min="14" max="14" width="7.7109375" style="114" hidden="1" customWidth="1" outlineLevel="1"/>
    <col min="15" max="15" width="10.5703125" style="114" hidden="1" customWidth="1" outlineLevel="1"/>
    <col min="16" max="16" width="8.28515625" style="114" hidden="1" customWidth="1" outlineLevel="1"/>
    <col min="17" max="17" width="10.42578125" style="114" hidden="1" customWidth="1" collapsed="1"/>
    <col min="18" max="18" width="14.42578125" style="114" hidden="1" customWidth="1"/>
    <col min="19" max="19" width="13.85546875" style="222" hidden="1" customWidth="1"/>
    <col min="20" max="20" width="9.5703125" style="52" hidden="1" customWidth="1" outlineLevel="1"/>
    <col min="21" max="21" width="19.7109375" style="182" customWidth="1" collapsed="1"/>
    <col min="22" max="22" width="8.42578125" style="52" hidden="1" customWidth="1" outlineLevel="1"/>
    <col min="23" max="23" width="14.140625" style="272" hidden="1" customWidth="1" collapsed="1"/>
    <col min="24" max="24" width="9.28515625" style="222" customWidth="1" collapsed="1"/>
    <col min="25" max="16384" width="9.140625" style="6"/>
  </cols>
  <sheetData>
    <row r="1" spans="1:16298" s="198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8"/>
      <c r="J1" s="257"/>
      <c r="K1" s="195"/>
      <c r="L1" s="195"/>
      <c r="M1" s="195"/>
      <c r="N1" s="195"/>
      <c r="O1" s="195"/>
      <c r="P1" s="195"/>
      <c r="Q1" s="195"/>
      <c r="R1" s="195"/>
      <c r="S1" s="195"/>
      <c r="T1" s="257"/>
      <c r="U1" s="257"/>
      <c r="V1" s="257"/>
      <c r="W1" s="258"/>
      <c r="X1" s="195"/>
    </row>
    <row r="2" spans="1:16298" s="200" customFormat="1" ht="39.75" customHeight="1" x14ac:dyDescent="0.3">
      <c r="A2" s="503" t="s">
        <v>650</v>
      </c>
      <c r="B2" s="503"/>
      <c r="C2" s="503"/>
      <c r="D2" s="503"/>
      <c r="E2" s="503"/>
      <c r="F2" s="503"/>
      <c r="G2" s="503"/>
      <c r="H2" s="507"/>
      <c r="I2" s="507"/>
      <c r="J2" s="507"/>
      <c r="K2" s="504"/>
      <c r="L2" s="504"/>
      <c r="M2" s="504"/>
      <c r="N2" s="504"/>
      <c r="O2" s="504"/>
      <c r="P2" s="504"/>
      <c r="Q2" s="504"/>
      <c r="R2" s="503"/>
      <c r="S2" s="503"/>
      <c r="T2" s="507"/>
      <c r="U2" s="507"/>
      <c r="V2" s="507"/>
      <c r="W2" s="507"/>
      <c r="X2" s="507"/>
    </row>
    <row r="3" spans="1:16298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7"/>
      <c r="K3" s="196"/>
      <c r="L3" s="196"/>
      <c r="M3" s="196"/>
      <c r="N3" s="196"/>
      <c r="O3" s="196"/>
      <c r="P3" s="196"/>
      <c r="Q3" s="196"/>
      <c r="R3" s="196"/>
      <c r="S3" s="196"/>
      <c r="T3" s="197"/>
      <c r="U3" s="197"/>
      <c r="V3" s="197"/>
      <c r="W3" s="259"/>
      <c r="X3" s="196"/>
    </row>
    <row r="4" spans="1:16298" s="116" customFormat="1" ht="31.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53" t="s">
        <v>633</v>
      </c>
      <c r="I4" s="553"/>
      <c r="J4" s="553"/>
      <c r="K4" s="552"/>
      <c r="L4" s="552"/>
      <c r="M4" s="552"/>
      <c r="N4" s="552"/>
      <c r="O4" s="552"/>
      <c r="P4" s="552"/>
      <c r="Q4" s="552"/>
      <c r="R4" s="554" t="s">
        <v>632</v>
      </c>
      <c r="S4" s="555"/>
      <c r="T4" s="555"/>
      <c r="U4" s="555"/>
      <c r="V4" s="555"/>
      <c r="W4" s="555"/>
      <c r="X4" s="557" t="s">
        <v>608</v>
      </c>
    </row>
    <row r="5" spans="1:16298" s="116" customFormat="1" ht="33" customHeight="1" x14ac:dyDescent="0.25">
      <c r="A5" s="509"/>
      <c r="B5" s="509"/>
      <c r="C5" s="509"/>
      <c r="D5" s="512"/>
      <c r="E5" s="515"/>
      <c r="F5" s="516"/>
      <c r="G5" s="512"/>
      <c r="H5" s="553" t="s">
        <v>634</v>
      </c>
      <c r="I5" s="553"/>
      <c r="J5" s="553"/>
      <c r="K5" s="552"/>
      <c r="L5" s="552"/>
      <c r="M5" s="552" t="s">
        <v>640</v>
      </c>
      <c r="N5" s="552"/>
      <c r="O5" s="552"/>
      <c r="P5" s="552"/>
      <c r="Q5" s="552"/>
      <c r="R5" s="527" t="s">
        <v>630</v>
      </c>
      <c r="S5" s="528"/>
      <c r="T5" s="540" t="s">
        <v>606</v>
      </c>
      <c r="U5" s="534" t="s">
        <v>642</v>
      </c>
      <c r="V5" s="534"/>
      <c r="W5" s="534"/>
      <c r="X5" s="557"/>
    </row>
    <row r="6" spans="1:16298" s="116" customFormat="1" ht="15.75" hidden="1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49" t="s">
        <v>636</v>
      </c>
      <c r="K6" s="533"/>
      <c r="L6" s="514"/>
      <c r="M6" s="500" t="s">
        <v>299</v>
      </c>
      <c r="N6" s="513" t="s">
        <v>636</v>
      </c>
      <c r="O6" s="533"/>
      <c r="P6" s="514"/>
      <c r="Q6" s="524" t="s">
        <v>641</v>
      </c>
      <c r="R6" s="529"/>
      <c r="S6" s="530"/>
      <c r="T6" s="541"/>
      <c r="U6" s="537" t="s">
        <v>646</v>
      </c>
      <c r="V6" s="512" t="s">
        <v>645</v>
      </c>
      <c r="W6" s="538" t="s">
        <v>631</v>
      </c>
      <c r="X6" s="557"/>
    </row>
    <row r="7" spans="1:16298" s="116" customFormat="1" ht="11.25" hidden="1" customHeight="1" x14ac:dyDescent="0.25">
      <c r="A7" s="509"/>
      <c r="B7" s="509"/>
      <c r="C7" s="509"/>
      <c r="D7" s="512"/>
      <c r="E7" s="517"/>
      <c r="F7" s="518"/>
      <c r="G7" s="512"/>
      <c r="H7" s="501"/>
      <c r="I7" s="544"/>
      <c r="J7" s="502" t="s">
        <v>637</v>
      </c>
      <c r="K7" s="502"/>
      <c r="L7" s="511" t="s">
        <v>638</v>
      </c>
      <c r="M7" s="612"/>
      <c r="N7" s="502" t="s">
        <v>637</v>
      </c>
      <c r="O7" s="502"/>
      <c r="P7" s="511" t="s">
        <v>638</v>
      </c>
      <c r="Q7" s="512"/>
      <c r="R7" s="531"/>
      <c r="S7" s="532"/>
      <c r="T7" s="541"/>
      <c r="U7" s="537"/>
      <c r="V7" s="512"/>
      <c r="W7" s="538"/>
      <c r="X7" s="605"/>
    </row>
    <row r="8" spans="1:16298" s="118" customFormat="1" ht="39.75" hidden="1" customHeight="1" x14ac:dyDescent="0.25">
      <c r="A8" s="509"/>
      <c r="B8" s="509"/>
      <c r="C8" s="509"/>
      <c r="D8" s="542"/>
      <c r="E8" s="167">
        <v>2020</v>
      </c>
      <c r="F8" s="167">
        <v>2021</v>
      </c>
      <c r="G8" s="542"/>
      <c r="H8" s="545"/>
      <c r="I8" s="548"/>
      <c r="J8" s="168" t="s">
        <v>639</v>
      </c>
      <c r="K8" s="290" t="s">
        <v>592</v>
      </c>
      <c r="L8" s="536"/>
      <c r="M8" s="545"/>
      <c r="N8" s="340" t="s">
        <v>639</v>
      </c>
      <c r="O8" s="340" t="s">
        <v>592</v>
      </c>
      <c r="P8" s="536"/>
      <c r="Q8" s="536"/>
      <c r="R8" s="344" t="s">
        <v>631</v>
      </c>
      <c r="S8" s="350" t="s">
        <v>610</v>
      </c>
      <c r="T8" s="542"/>
      <c r="U8" s="546"/>
      <c r="V8" s="542"/>
      <c r="W8" s="547"/>
      <c r="X8" s="557"/>
    </row>
    <row r="9" spans="1:16298" s="123" customFormat="1" x14ac:dyDescent="0.25">
      <c r="A9" s="121">
        <v>1</v>
      </c>
      <c r="B9" s="121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6">
        <v>9</v>
      </c>
      <c r="J9" s="366">
        <v>10</v>
      </c>
      <c r="K9" s="366">
        <v>11</v>
      </c>
      <c r="L9" s="366">
        <v>12</v>
      </c>
      <c r="M9" s="372">
        <v>10</v>
      </c>
      <c r="N9" s="366">
        <v>14</v>
      </c>
      <c r="O9" s="366">
        <v>15</v>
      </c>
      <c r="P9" s="366">
        <v>16</v>
      </c>
      <c r="Q9" s="366">
        <v>11</v>
      </c>
      <c r="R9" s="366">
        <v>12</v>
      </c>
      <c r="S9" s="380">
        <v>13</v>
      </c>
      <c r="T9" s="366"/>
      <c r="U9" s="178">
        <v>14</v>
      </c>
      <c r="V9" s="366">
        <v>20</v>
      </c>
      <c r="W9" s="380">
        <v>15</v>
      </c>
      <c r="X9" s="452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16298" s="124" customFormat="1" x14ac:dyDescent="0.25">
      <c r="A10" s="121">
        <v>1</v>
      </c>
      <c r="B10" s="211" t="s">
        <v>627</v>
      </c>
      <c r="C10" s="121"/>
      <c r="D10" s="444"/>
      <c r="E10" s="444"/>
      <c r="F10" s="444"/>
      <c r="G10" s="444"/>
      <c r="H10" s="442"/>
      <c r="I10" s="444"/>
      <c r="J10" s="444"/>
      <c r="K10" s="444"/>
      <c r="L10" s="444"/>
      <c r="M10" s="442"/>
      <c r="N10" s="444"/>
      <c r="O10" s="444"/>
      <c r="P10" s="444"/>
      <c r="Q10" s="444"/>
      <c r="R10" s="444"/>
      <c r="S10" s="458">
        <f>S11</f>
        <v>124082</v>
      </c>
      <c r="T10" s="459"/>
      <c r="U10" s="460">
        <f>U11</f>
        <v>119286</v>
      </c>
      <c r="V10" s="444"/>
      <c r="W10" s="451"/>
      <c r="X10" s="452"/>
    </row>
    <row r="11" spans="1:16298" s="382" customFormat="1" hidden="1" outlineLevel="1" x14ac:dyDescent="0.25">
      <c r="A11" s="201">
        <v>1</v>
      </c>
      <c r="B11" s="211" t="s">
        <v>627</v>
      </c>
      <c r="C11" s="384"/>
      <c r="D11" s="187">
        <f>SUM(D14:D269)</f>
        <v>132231.81599999999</v>
      </c>
      <c r="E11" s="188">
        <f>SUM(E14:E269)</f>
        <v>305364</v>
      </c>
      <c r="F11" s="188">
        <f>SUM(F14:F269)</f>
        <v>354850.93809940218</v>
      </c>
      <c r="G11" s="187">
        <f>F11/D11</f>
        <v>2.6835518775557179</v>
      </c>
      <c r="H11" s="171">
        <f>SUM(H14:H269)</f>
        <v>95754</v>
      </c>
      <c r="I11" s="241">
        <f>H11*100/E11</f>
        <v>31.357330923095059</v>
      </c>
      <c r="J11" s="187"/>
      <c r="K11" s="187"/>
      <c r="L11" s="187"/>
      <c r="M11" s="171">
        <f>SUM(M14:M269)</f>
        <v>67665</v>
      </c>
      <c r="N11" s="188"/>
      <c r="O11" s="188"/>
      <c r="P11" s="188"/>
      <c r="Q11" s="188">
        <f>M11*100/H11</f>
        <v>70.665455229024374</v>
      </c>
      <c r="R11" s="188"/>
      <c r="S11" s="188">
        <f>SUM(S14:S269)</f>
        <v>124082</v>
      </c>
      <c r="T11" s="188"/>
      <c r="U11" s="179">
        <f>SUM(U14:U269)</f>
        <v>119286</v>
      </c>
      <c r="V11" s="188"/>
      <c r="W11" s="265">
        <f t="shared" ref="W11:W74" si="0">U11*100/F11</f>
        <v>33.615805171292841</v>
      </c>
      <c r="X11" s="188">
        <f>SUM(X14:X269)</f>
        <v>81711</v>
      </c>
    </row>
    <row r="12" spans="1:16298" s="382" customFormat="1" hidden="1" outlineLevel="1" x14ac:dyDescent="0.25">
      <c r="A12" s="201" t="s">
        <v>938</v>
      </c>
      <c r="B12" s="383" t="s">
        <v>948</v>
      </c>
      <c r="C12" s="384"/>
      <c r="D12" s="187">
        <f>D15+D18+D27+D47+D52+D55+D61+D68+D71+D74+D81+D94+D106+D117+D123+D125+D129+D136+D142+D144+D151+D162+D172+D177+D189+D192+D194+D202+D207+D216+D236+D93</f>
        <v>65280.470000000008</v>
      </c>
      <c r="E12" s="188">
        <f>E15+E18+E27+E47+E52+E55+E61+E68+E71+E74+E81+E94+E106+E117+E123+E125+E129+E136+E142+E144+E151+E162+E172+E177+E189+E192+E194+E202+E207+E216+E236+E93</f>
        <v>126985</v>
      </c>
      <c r="F12" s="188">
        <f>F15+F18+F27+F47+F52+F55+F61+F68+F71+F74+F81+F94+F106+F117+F123+F125+F129+F136+F142+F144+F151+F162+F172+F177+F189+F192+F194+F202+F207+F216+F236+F93</f>
        <v>125292.6267281106</v>
      </c>
      <c r="G12" s="187">
        <f>F12/D12</f>
        <v>1.9192972527328707</v>
      </c>
      <c r="H12" s="171">
        <f>H15+H18+H27+H47+H52+H55+H61+H68+H71+H74+H81+H94+H106+H117+H123+H125+H129+H136+H142+H144+H151+H162+H172+H177+H189+H192+H194+H202+H207+H216+H236+H93</f>
        <v>44421</v>
      </c>
      <c r="I12" s="241">
        <f>H12*100/E12</f>
        <v>34.981297003583101</v>
      </c>
      <c r="J12" s="187">
        <f>J15+J23+J35+J42+J47+J54+J59+J66+J78+J87+J98+J104+J106+J110+J115+J122+J129+J143+J157+J160+J162+J163+J171+J176+J199</f>
        <v>0</v>
      </c>
      <c r="K12" s="187">
        <f>K15+K23+K35+K42+K47+K54+K59+K66+K78+K87+K98+K104+K106+K110+K115+K122+K129+K143+K157+K160+K162+K163+K171+K176+K199</f>
        <v>2762</v>
      </c>
      <c r="L12" s="187">
        <f>L15+L23+L35+L42+L47+L54+L59+L66+L78+L87+L98+L104+L106+L110+L115+L122+L129+L143+L157+L160+L162+L163+L171+L176+L199</f>
        <v>0</v>
      </c>
      <c r="M12" s="171">
        <f>M15+M18+M27+M47+M52+M55+M61+M68+M71+M74+M81+M94+M106+M117+M123+M125+M129+M136+M142+M144+M151+M162+M172+M177+M189+M192+M194+M202+M207+M216+M236+M93</f>
        <v>37054</v>
      </c>
      <c r="N12" s="188">
        <f>N15+N23+N35+N42+N47+N54+N59+N66+N78+N87+N98+N104+N106+N110+N115+N122+N129+N143+N157+N160+N162+N163+N171+N176+N199</f>
        <v>0</v>
      </c>
      <c r="O12" s="188">
        <f>O15+O23+O35+O42+O47+O54+O59+O66+O78+O87+O98+O104+O106+O110+O115+O122+O129+O143+O157+O160+O162+O163+O171+O176+O199</f>
        <v>1967</v>
      </c>
      <c r="P12" s="188">
        <f>P15+P23+P35+P42+P47+P54+P59+P66+P78+P87+P98+P104+P106+P110+P115+P122+P129+P143+P157+P160+P162+P163+P171+P176+P199</f>
        <v>0</v>
      </c>
      <c r="Q12" s="188">
        <f>M12*100/H12</f>
        <v>83.415501677134685</v>
      </c>
      <c r="R12" s="131"/>
      <c r="S12" s="188">
        <f>S15+S18+S27+S47+S52+S55+S61+S68+S71+S74+S81+S94+S106+S117+S123+S125+S129+S136+S142+S144+S151+S162+S172+S177+S189+S192+S194+S202+S207+S216+S236+S93</f>
        <v>43837</v>
      </c>
      <c r="T12" s="188">
        <f>T15+T18+T27+T47+T52+T55+T61+T68+T71+T74+T81+T94+T106+T117+T123+T125+T129+T136+T142+T144+T151+T162+T172+T177+T189+T192+T194+T202+T207+T216+T236+T93</f>
        <v>43852.419354838705</v>
      </c>
      <c r="U12" s="179">
        <f>U15+U18+U27+U47+U52+U55+U61+U68+U71+U74+U81+U94+U106+U117+U123+U125+U129+U136+U142+U144+U151+U162+U172+U177+U189+U192+U194+U202+U207+U216+U236+U93</f>
        <v>43810</v>
      </c>
      <c r="V12" s="188">
        <f>U12*100/F12</f>
        <v>34.966143774022107</v>
      </c>
      <c r="W12" s="265">
        <f t="shared" si="0"/>
        <v>34.966143774022107</v>
      </c>
      <c r="X12" s="201">
        <f>X15+X18+X27+X47+X52+X55+X61+X68+X71+X74+X81+X94+X106+X117+X123+X125+X129+X136+X142+X144+X151+X162+X172+X177+X189+X192+X194+X202+X207+X216+X236+X93</f>
        <v>160</v>
      </c>
    </row>
    <row r="13" spans="1:16298" s="382" customFormat="1" hidden="1" outlineLevel="1" x14ac:dyDescent="0.25">
      <c r="A13" s="201" t="s">
        <v>940</v>
      </c>
      <c r="B13" s="383" t="s">
        <v>439</v>
      </c>
      <c r="C13" s="384"/>
      <c r="D13" s="187">
        <f>D11-D12</f>
        <v>66951.34599999999</v>
      </c>
      <c r="E13" s="188">
        <f>E11-E12</f>
        <v>178379</v>
      </c>
      <c r="F13" s="188">
        <f>F11-F12</f>
        <v>229558.31137129158</v>
      </c>
      <c r="G13" s="187">
        <f>F13/D13</f>
        <v>3.4287333278003347</v>
      </c>
      <c r="H13" s="171">
        <f>H11-H12</f>
        <v>51333</v>
      </c>
      <c r="I13" s="241">
        <f>H13*100/E13</f>
        <v>28.777490623896309</v>
      </c>
      <c r="J13" s="187">
        <f t="shared" ref="J13:P13" si="1">J11-J12</f>
        <v>0</v>
      </c>
      <c r="K13" s="187">
        <f t="shared" si="1"/>
        <v>-2762</v>
      </c>
      <c r="L13" s="187">
        <f t="shared" si="1"/>
        <v>0</v>
      </c>
      <c r="M13" s="171">
        <f>M11-M12</f>
        <v>30611</v>
      </c>
      <c r="N13" s="188">
        <f t="shared" si="1"/>
        <v>0</v>
      </c>
      <c r="O13" s="188">
        <f t="shared" si="1"/>
        <v>-1967</v>
      </c>
      <c r="P13" s="188">
        <f t="shared" si="1"/>
        <v>0</v>
      </c>
      <c r="Q13" s="188">
        <f>M13*100/H13</f>
        <v>59.632205403931195</v>
      </c>
      <c r="R13" s="188"/>
      <c r="S13" s="188">
        <f>S11-S12</f>
        <v>80245</v>
      </c>
      <c r="T13" s="188" t="e">
        <f>T11-T12-#REF!</f>
        <v>#REF!</v>
      </c>
      <c r="U13" s="179">
        <f>U11-U12</f>
        <v>75476</v>
      </c>
      <c r="V13" s="188">
        <f>U13*100/F13</f>
        <v>32.878792124378286</v>
      </c>
      <c r="W13" s="265">
        <f t="shared" si="0"/>
        <v>32.878792124378286</v>
      </c>
      <c r="X13" s="188">
        <f>X11-X12</f>
        <v>81551</v>
      </c>
    </row>
    <row r="14" spans="1:16298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334</v>
      </c>
      <c r="F14" s="125">
        <v>365</v>
      </c>
      <c r="G14" s="128">
        <v>0.94724002802792417</v>
      </c>
      <c r="H14" s="171">
        <f>SUM(K14+L14)</f>
        <v>50</v>
      </c>
      <c r="I14" s="127">
        <f>H14*100/E14</f>
        <v>14.970059880239521</v>
      </c>
      <c r="J14" s="128"/>
      <c r="K14" s="125">
        <v>50</v>
      </c>
      <c r="L14" s="125">
        <v>0</v>
      </c>
      <c r="M14" s="171">
        <f>SUM(N14+O14+P14)</f>
        <v>25</v>
      </c>
      <c r="N14" s="125"/>
      <c r="O14" s="125">
        <v>25</v>
      </c>
      <c r="P14" s="125"/>
      <c r="Q14" s="125">
        <f>M14*100/H14</f>
        <v>50</v>
      </c>
      <c r="R14" s="131">
        <f t="shared" ref="R14:R77" si="2">IF(F14&lt;VLOOKUP(G14,$M$274:$Q$284,2),0,VLOOKUP(G14,$M$274:$Q$284,3))</f>
        <v>35</v>
      </c>
      <c r="S14" s="266">
        <f t="shared" ref="S14:S52" si="3">ROUNDDOWN(T14,0)</f>
        <v>127</v>
      </c>
      <c r="T14" s="132">
        <f t="shared" ref="T14:T52" si="4">F14*R14/100</f>
        <v>127.75</v>
      </c>
      <c r="U14" s="183">
        <v>36</v>
      </c>
      <c r="V14" s="132">
        <f t="shared" ref="V14:V74" si="5">F14*W14/100</f>
        <v>36</v>
      </c>
      <c r="W14" s="265">
        <f t="shared" si="0"/>
        <v>9.8630136986301373</v>
      </c>
      <c r="X14" s="266">
        <v>36</v>
      </c>
    </row>
    <row r="15" spans="1:16298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221</v>
      </c>
      <c r="F15" s="125">
        <v>120</v>
      </c>
      <c r="G15" s="128">
        <v>0.54122316435143425</v>
      </c>
      <c r="H15" s="171">
        <f>SUM(K15+L15)</f>
        <v>77</v>
      </c>
      <c r="I15" s="127">
        <f t="shared" ref="I15:I77" si="6">H15*100/E15</f>
        <v>34.841628959276015</v>
      </c>
      <c r="J15" s="128"/>
      <c r="K15" s="125">
        <v>77</v>
      </c>
      <c r="L15" s="125">
        <v>0</v>
      </c>
      <c r="M15" s="171">
        <f>SUM(N15+O15+P15)</f>
        <v>5</v>
      </c>
      <c r="N15" s="125"/>
      <c r="O15" s="125">
        <v>5</v>
      </c>
      <c r="P15" s="125"/>
      <c r="Q15" s="125">
        <f t="shared" ref="Q15:Q77" si="7">M15*100/H15</f>
        <v>6.4935064935064934</v>
      </c>
      <c r="R15" s="131">
        <f t="shared" si="2"/>
        <v>35</v>
      </c>
      <c r="S15" s="266">
        <f t="shared" si="3"/>
        <v>42</v>
      </c>
      <c r="T15" s="132">
        <f t="shared" si="4"/>
        <v>42</v>
      </c>
      <c r="U15" s="183">
        <f t="shared" ref="U15:U74" si="8">S15</f>
        <v>42</v>
      </c>
      <c r="V15" s="132">
        <f t="shared" si="5"/>
        <v>42</v>
      </c>
      <c r="W15" s="265">
        <f t="shared" si="0"/>
        <v>35</v>
      </c>
      <c r="X15" s="266"/>
    </row>
    <row r="16" spans="1:16298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302</v>
      </c>
      <c r="F16" s="125">
        <v>340</v>
      </c>
      <c r="G16" s="128">
        <v>1.2105675425478886</v>
      </c>
      <c r="H16" s="171">
        <f>SUM(K16+L16)</f>
        <v>105</v>
      </c>
      <c r="I16" s="127">
        <f t="shared" si="6"/>
        <v>34.768211920529801</v>
      </c>
      <c r="J16" s="128"/>
      <c r="K16" s="125">
        <v>105</v>
      </c>
      <c r="L16" s="125">
        <v>0</v>
      </c>
      <c r="M16" s="171">
        <f>SUM(N16+O16+P16)</f>
        <v>31</v>
      </c>
      <c r="N16" s="125"/>
      <c r="O16" s="125">
        <v>31</v>
      </c>
      <c r="P16" s="125"/>
      <c r="Q16" s="125">
        <f t="shared" si="7"/>
        <v>29.523809523809526</v>
      </c>
      <c r="R16" s="131">
        <f t="shared" si="2"/>
        <v>35</v>
      </c>
      <c r="S16" s="266">
        <f t="shared" si="3"/>
        <v>119</v>
      </c>
      <c r="T16" s="132">
        <f t="shared" si="4"/>
        <v>119</v>
      </c>
      <c r="U16" s="183">
        <f t="shared" si="8"/>
        <v>119</v>
      </c>
      <c r="V16" s="132">
        <f t="shared" si="5"/>
        <v>119</v>
      </c>
      <c r="W16" s="265">
        <f t="shared" si="0"/>
        <v>35</v>
      </c>
      <c r="X16" s="266">
        <v>119</v>
      </c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</row>
    <row r="17" spans="1:16298" s="133" customFormat="1" ht="31.5" x14ac:dyDescent="0.25">
      <c r="A17" s="121">
        <v>5</v>
      </c>
      <c r="B17" s="146" t="s">
        <v>193</v>
      </c>
      <c r="C17" s="146" t="s">
        <v>73</v>
      </c>
      <c r="D17" s="128">
        <v>77</v>
      </c>
      <c r="E17" s="125"/>
      <c r="F17" s="125">
        <v>94</v>
      </c>
      <c r="G17" s="128">
        <v>1.2207792207792207</v>
      </c>
      <c r="H17" s="171">
        <f>SUM(K17+L17)</f>
        <v>0</v>
      </c>
      <c r="I17" s="127"/>
      <c r="J17" s="128"/>
      <c r="K17" s="125">
        <v>0</v>
      </c>
      <c r="L17" s="125">
        <v>0</v>
      </c>
      <c r="M17" s="171">
        <f>SUM(N17+O17+P17)</f>
        <v>4</v>
      </c>
      <c r="N17" s="125"/>
      <c r="O17" s="125">
        <v>4</v>
      </c>
      <c r="P17" s="125"/>
      <c r="Q17" s="125"/>
      <c r="R17" s="131">
        <f t="shared" si="2"/>
        <v>35</v>
      </c>
      <c r="S17" s="266">
        <f t="shared" si="3"/>
        <v>32</v>
      </c>
      <c r="T17" s="132">
        <f t="shared" si="4"/>
        <v>32.9</v>
      </c>
      <c r="U17" s="183">
        <f t="shared" si="8"/>
        <v>32</v>
      </c>
      <c r="V17" s="132">
        <f t="shared" si="5"/>
        <v>32</v>
      </c>
      <c r="W17" s="265">
        <f t="shared" si="0"/>
        <v>34.042553191489361</v>
      </c>
      <c r="X17" s="266">
        <v>32</v>
      </c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  <c r="AMK17" s="106"/>
      <c r="AML17" s="106"/>
      <c r="AMM17" s="106"/>
      <c r="AMN17" s="106"/>
      <c r="AMO17" s="106"/>
      <c r="AMP17" s="106"/>
      <c r="AMQ17" s="106"/>
      <c r="AMR17" s="106"/>
      <c r="AMS17" s="106"/>
      <c r="AMT17" s="106"/>
      <c r="AMU17" s="106"/>
      <c r="AMV17" s="106"/>
      <c r="AMW17" s="106"/>
      <c r="AMX17" s="106"/>
      <c r="AMY17" s="106"/>
      <c r="AMZ17" s="106"/>
      <c r="ANA17" s="106"/>
      <c r="ANB17" s="106"/>
      <c r="ANC17" s="106"/>
      <c r="AND17" s="106"/>
      <c r="ANE17" s="106"/>
      <c r="ANF17" s="106"/>
      <c r="ANG17" s="106"/>
      <c r="ANH17" s="106"/>
      <c r="ANI17" s="106"/>
      <c r="ANJ17" s="106"/>
      <c r="ANK17" s="106"/>
      <c r="ANL17" s="106"/>
      <c r="ANM17" s="106"/>
      <c r="ANN17" s="106"/>
      <c r="ANO17" s="106"/>
      <c r="ANP17" s="106"/>
      <c r="ANQ17" s="106"/>
      <c r="ANR17" s="106"/>
      <c r="ANS17" s="106"/>
      <c r="ANT17" s="106"/>
      <c r="ANU17" s="106"/>
      <c r="ANV17" s="106"/>
      <c r="ANW17" s="106"/>
      <c r="ANX17" s="106"/>
      <c r="ANY17" s="106"/>
      <c r="ANZ17" s="106"/>
      <c r="AOA17" s="106"/>
      <c r="AOB17" s="106"/>
      <c r="AOC17" s="106"/>
      <c r="AOD17" s="106"/>
      <c r="AOE17" s="106"/>
      <c r="AOF17" s="106"/>
      <c r="AOG17" s="106"/>
      <c r="AOH17" s="106"/>
      <c r="AOI17" s="106"/>
      <c r="AOJ17" s="106"/>
      <c r="AOK17" s="106"/>
      <c r="AOL17" s="106"/>
      <c r="AOM17" s="106"/>
      <c r="AON17" s="106"/>
      <c r="AOO17" s="106"/>
      <c r="AOP17" s="106"/>
      <c r="AOQ17" s="106"/>
      <c r="AOR17" s="106"/>
      <c r="AOS17" s="106"/>
      <c r="AOT17" s="106"/>
      <c r="AOU17" s="106"/>
      <c r="AOV17" s="106"/>
      <c r="AOW17" s="106"/>
      <c r="AOX17" s="106"/>
      <c r="AOY17" s="106"/>
      <c r="AOZ17" s="106"/>
      <c r="APA17" s="106"/>
      <c r="APB17" s="106"/>
      <c r="APC17" s="106"/>
      <c r="APD17" s="106"/>
      <c r="APE17" s="106"/>
      <c r="APF17" s="106"/>
      <c r="APG17" s="106"/>
      <c r="APH17" s="106"/>
      <c r="API17" s="106"/>
      <c r="APJ17" s="106"/>
      <c r="APK17" s="106"/>
      <c r="APL17" s="106"/>
      <c r="APM17" s="106"/>
      <c r="APN17" s="106"/>
      <c r="APO17" s="106"/>
      <c r="APP17" s="106"/>
      <c r="APQ17" s="106"/>
      <c r="APR17" s="106"/>
      <c r="APS17" s="106"/>
      <c r="APT17" s="106"/>
      <c r="APU17" s="106"/>
      <c r="APV17" s="106"/>
      <c r="APW17" s="106"/>
      <c r="APX17" s="106"/>
      <c r="APY17" s="106"/>
      <c r="APZ17" s="106"/>
      <c r="AQA17" s="106"/>
      <c r="AQB17" s="106"/>
      <c r="AQC17" s="106"/>
      <c r="AQD17" s="106"/>
      <c r="AQE17" s="106"/>
      <c r="AQF17" s="106"/>
      <c r="AQG17" s="106"/>
      <c r="AQH17" s="106"/>
      <c r="AQI17" s="106"/>
      <c r="AQJ17" s="106"/>
      <c r="AQK17" s="106"/>
      <c r="AQL17" s="106"/>
      <c r="AQM17" s="106"/>
      <c r="AQN17" s="106"/>
      <c r="AQO17" s="106"/>
      <c r="AQP17" s="106"/>
      <c r="AQQ17" s="106"/>
      <c r="AQR17" s="106"/>
      <c r="AQS17" s="106"/>
      <c r="AQT17" s="106"/>
      <c r="AQU17" s="106"/>
      <c r="AQV17" s="106"/>
      <c r="AQW17" s="106"/>
      <c r="AQX17" s="106"/>
      <c r="AQY17" s="106"/>
      <c r="AQZ17" s="106"/>
      <c r="ARA17" s="106"/>
      <c r="ARB17" s="106"/>
      <c r="ARC17" s="106"/>
      <c r="ARD17" s="106"/>
      <c r="ARE17" s="106"/>
      <c r="ARF17" s="106"/>
      <c r="ARG17" s="106"/>
      <c r="ARH17" s="106"/>
      <c r="ARI17" s="106"/>
      <c r="ARJ17" s="106"/>
      <c r="ARK17" s="106"/>
      <c r="ARL17" s="106"/>
      <c r="ARM17" s="106"/>
      <c r="ARN17" s="106"/>
      <c r="ARO17" s="106"/>
      <c r="ARP17" s="106"/>
      <c r="ARQ17" s="106"/>
      <c r="ARR17" s="106"/>
      <c r="ARS17" s="106"/>
      <c r="ART17" s="106"/>
      <c r="ARU17" s="106"/>
      <c r="ARV17" s="106"/>
      <c r="ARW17" s="106"/>
      <c r="ARX17" s="106"/>
      <c r="ARY17" s="106"/>
      <c r="ARZ17" s="106"/>
      <c r="ASA17" s="106"/>
      <c r="ASB17" s="106"/>
      <c r="ASC17" s="106"/>
      <c r="ASD17" s="106"/>
      <c r="ASE17" s="106"/>
      <c r="ASF17" s="106"/>
      <c r="ASG17" s="106"/>
      <c r="ASH17" s="106"/>
      <c r="ASI17" s="106"/>
      <c r="ASJ17" s="106"/>
      <c r="ASK17" s="106"/>
      <c r="ASL17" s="106"/>
      <c r="ASM17" s="106"/>
      <c r="ASN17" s="106"/>
      <c r="ASO17" s="106"/>
      <c r="ASP17" s="106"/>
      <c r="ASQ17" s="106"/>
      <c r="ASR17" s="106"/>
      <c r="ASS17" s="106"/>
      <c r="AST17" s="106"/>
      <c r="ASU17" s="106"/>
      <c r="ASV17" s="106"/>
      <c r="ASW17" s="106"/>
      <c r="ASX17" s="106"/>
      <c r="ASY17" s="106"/>
      <c r="ASZ17" s="106"/>
      <c r="ATA17" s="106"/>
      <c r="ATB17" s="106"/>
      <c r="ATC17" s="106"/>
      <c r="ATD17" s="106"/>
      <c r="ATE17" s="106"/>
      <c r="ATF17" s="106"/>
      <c r="ATG17" s="106"/>
      <c r="ATH17" s="106"/>
      <c r="ATI17" s="106"/>
      <c r="ATJ17" s="106"/>
      <c r="ATK17" s="106"/>
      <c r="ATL17" s="106"/>
      <c r="ATM17" s="106"/>
      <c r="ATN17" s="106"/>
      <c r="ATO17" s="106"/>
      <c r="ATP17" s="106"/>
      <c r="ATQ17" s="106"/>
      <c r="ATR17" s="106"/>
      <c r="ATS17" s="106"/>
      <c r="ATT17" s="106"/>
      <c r="ATU17" s="106"/>
      <c r="ATV17" s="106"/>
      <c r="ATW17" s="106"/>
      <c r="ATX17" s="106"/>
      <c r="ATY17" s="106"/>
      <c r="ATZ17" s="106"/>
      <c r="AUA17" s="106"/>
      <c r="AUB17" s="106"/>
      <c r="AUC17" s="106"/>
      <c r="AUD17" s="106"/>
      <c r="AUE17" s="106"/>
      <c r="AUF17" s="106"/>
      <c r="AUG17" s="106"/>
      <c r="AUH17" s="106"/>
      <c r="AUI17" s="106"/>
      <c r="AUJ17" s="106"/>
      <c r="AUK17" s="106"/>
      <c r="AUL17" s="106"/>
      <c r="AUM17" s="106"/>
      <c r="AUN17" s="106"/>
      <c r="AUO17" s="106"/>
      <c r="AUP17" s="106"/>
      <c r="AUQ17" s="106"/>
      <c r="AUR17" s="106"/>
      <c r="AUS17" s="106"/>
      <c r="AUT17" s="106"/>
      <c r="AUU17" s="106"/>
      <c r="AUV17" s="106"/>
      <c r="AUW17" s="106"/>
      <c r="AUX17" s="106"/>
      <c r="AUY17" s="106"/>
      <c r="AUZ17" s="106"/>
      <c r="AVA17" s="106"/>
      <c r="AVB17" s="106"/>
      <c r="AVC17" s="106"/>
      <c r="AVD17" s="106"/>
      <c r="AVE17" s="106"/>
      <c r="AVF17" s="106"/>
      <c r="AVG17" s="106"/>
      <c r="AVH17" s="106"/>
      <c r="AVI17" s="106"/>
      <c r="AVJ17" s="106"/>
      <c r="AVK17" s="106"/>
      <c r="AVL17" s="106"/>
      <c r="AVM17" s="106"/>
      <c r="AVN17" s="106"/>
      <c r="AVO17" s="106"/>
      <c r="AVP17" s="106"/>
      <c r="AVQ17" s="106"/>
      <c r="AVR17" s="106"/>
      <c r="AVS17" s="106"/>
      <c r="AVT17" s="106"/>
      <c r="AVU17" s="106"/>
      <c r="AVV17" s="106"/>
      <c r="AVW17" s="106"/>
      <c r="AVX17" s="106"/>
      <c r="AVY17" s="106"/>
      <c r="AVZ17" s="106"/>
      <c r="AWA17" s="106"/>
      <c r="AWB17" s="106"/>
      <c r="AWC17" s="106"/>
      <c r="AWD17" s="106"/>
      <c r="AWE17" s="106"/>
      <c r="AWF17" s="106"/>
      <c r="AWG17" s="106"/>
      <c r="AWH17" s="106"/>
      <c r="AWI17" s="106"/>
      <c r="AWJ17" s="106"/>
      <c r="AWK17" s="106"/>
      <c r="AWL17" s="106"/>
      <c r="AWM17" s="106"/>
      <c r="AWN17" s="106"/>
      <c r="AWO17" s="106"/>
      <c r="AWP17" s="106"/>
      <c r="AWQ17" s="106"/>
      <c r="AWR17" s="106"/>
      <c r="AWS17" s="106"/>
      <c r="AWT17" s="106"/>
      <c r="AWU17" s="106"/>
      <c r="AWV17" s="106"/>
      <c r="AWW17" s="106"/>
      <c r="AWX17" s="106"/>
      <c r="AWY17" s="106"/>
      <c r="AWZ17" s="106"/>
      <c r="AXA17" s="106"/>
      <c r="AXB17" s="106"/>
      <c r="AXC17" s="106"/>
      <c r="AXD17" s="106"/>
      <c r="AXE17" s="106"/>
      <c r="AXF17" s="106"/>
      <c r="AXG17" s="106"/>
      <c r="AXH17" s="106"/>
      <c r="AXI17" s="106"/>
      <c r="AXJ17" s="106"/>
      <c r="AXK17" s="106"/>
      <c r="AXL17" s="106"/>
      <c r="AXM17" s="106"/>
      <c r="AXN17" s="106"/>
      <c r="AXO17" s="106"/>
      <c r="AXP17" s="106"/>
      <c r="AXQ17" s="106"/>
      <c r="AXR17" s="106"/>
      <c r="AXS17" s="106"/>
      <c r="AXT17" s="106"/>
      <c r="AXU17" s="106"/>
      <c r="AXV17" s="106"/>
      <c r="AXW17" s="106"/>
      <c r="AXX17" s="106"/>
      <c r="AXY17" s="106"/>
      <c r="AXZ17" s="106"/>
      <c r="AYA17" s="106"/>
      <c r="AYB17" s="106"/>
      <c r="AYC17" s="106"/>
      <c r="AYD17" s="106"/>
      <c r="AYE17" s="106"/>
      <c r="AYF17" s="106"/>
      <c r="AYG17" s="106"/>
      <c r="AYH17" s="106"/>
      <c r="AYI17" s="106"/>
      <c r="AYJ17" s="106"/>
      <c r="AYK17" s="106"/>
      <c r="AYL17" s="106"/>
      <c r="AYM17" s="106"/>
      <c r="AYN17" s="106"/>
      <c r="AYO17" s="106"/>
      <c r="AYP17" s="106"/>
      <c r="AYQ17" s="106"/>
      <c r="AYR17" s="106"/>
      <c r="AYS17" s="106"/>
      <c r="AYT17" s="106"/>
      <c r="AYU17" s="106"/>
      <c r="AYV17" s="106"/>
      <c r="AYW17" s="106"/>
      <c r="AYX17" s="106"/>
      <c r="AYY17" s="106"/>
      <c r="AYZ17" s="106"/>
      <c r="AZA17" s="106"/>
      <c r="AZB17" s="106"/>
      <c r="AZC17" s="106"/>
      <c r="AZD17" s="106"/>
      <c r="AZE17" s="106"/>
      <c r="AZF17" s="106"/>
      <c r="AZG17" s="106"/>
      <c r="AZH17" s="106"/>
      <c r="AZI17" s="106"/>
      <c r="AZJ17" s="106"/>
      <c r="AZK17" s="106"/>
      <c r="AZL17" s="106"/>
      <c r="AZM17" s="106"/>
      <c r="AZN17" s="106"/>
      <c r="AZO17" s="106"/>
      <c r="AZP17" s="106"/>
      <c r="AZQ17" s="106"/>
      <c r="AZR17" s="106"/>
      <c r="AZS17" s="106"/>
      <c r="AZT17" s="106"/>
      <c r="AZU17" s="106"/>
      <c r="AZV17" s="106"/>
      <c r="AZW17" s="106"/>
      <c r="AZX17" s="106"/>
      <c r="AZY17" s="106"/>
      <c r="AZZ17" s="106"/>
      <c r="BAA17" s="106"/>
      <c r="BAB17" s="106"/>
      <c r="BAC17" s="106"/>
      <c r="BAD17" s="106"/>
      <c r="BAE17" s="106"/>
      <c r="BAF17" s="106"/>
      <c r="BAG17" s="106"/>
      <c r="BAH17" s="106"/>
      <c r="BAI17" s="106"/>
      <c r="BAJ17" s="106"/>
      <c r="BAK17" s="106"/>
      <c r="BAL17" s="106"/>
      <c r="BAM17" s="106"/>
      <c r="BAN17" s="106"/>
      <c r="BAO17" s="106"/>
      <c r="BAP17" s="106"/>
      <c r="BAQ17" s="106"/>
      <c r="BAR17" s="106"/>
      <c r="BAS17" s="106"/>
      <c r="BAT17" s="106"/>
      <c r="BAU17" s="106"/>
      <c r="BAV17" s="106"/>
      <c r="BAW17" s="106"/>
      <c r="BAX17" s="106"/>
      <c r="BAY17" s="106"/>
      <c r="BAZ17" s="106"/>
      <c r="BBA17" s="106"/>
      <c r="BBB17" s="106"/>
      <c r="BBC17" s="106"/>
      <c r="BBD17" s="106"/>
      <c r="BBE17" s="106"/>
      <c r="BBF17" s="106"/>
      <c r="BBG17" s="106"/>
      <c r="BBH17" s="106"/>
      <c r="BBI17" s="106"/>
      <c r="BBJ17" s="106"/>
      <c r="BBK17" s="106"/>
      <c r="BBL17" s="106"/>
      <c r="BBM17" s="106"/>
      <c r="BBN17" s="106"/>
      <c r="BBO17" s="106"/>
      <c r="BBP17" s="106"/>
      <c r="BBQ17" s="106"/>
      <c r="BBR17" s="106"/>
      <c r="BBS17" s="106"/>
      <c r="BBT17" s="106"/>
      <c r="BBU17" s="106"/>
      <c r="BBV17" s="106"/>
      <c r="BBW17" s="106"/>
      <c r="BBX17" s="106"/>
      <c r="BBY17" s="106"/>
      <c r="BBZ17" s="106"/>
      <c r="BCA17" s="106"/>
      <c r="BCB17" s="106"/>
      <c r="BCC17" s="106"/>
      <c r="BCD17" s="106"/>
      <c r="BCE17" s="106"/>
      <c r="BCF17" s="106"/>
      <c r="BCG17" s="106"/>
      <c r="BCH17" s="106"/>
      <c r="BCI17" s="106"/>
      <c r="BCJ17" s="106"/>
      <c r="BCK17" s="106"/>
      <c r="BCL17" s="106"/>
      <c r="BCM17" s="106"/>
      <c r="BCN17" s="106"/>
      <c r="BCO17" s="106"/>
      <c r="BCP17" s="106"/>
      <c r="BCQ17" s="106"/>
      <c r="BCR17" s="106"/>
      <c r="BCS17" s="106"/>
      <c r="BCT17" s="106"/>
      <c r="BCU17" s="106"/>
      <c r="BCV17" s="106"/>
      <c r="BCW17" s="106"/>
      <c r="BCX17" s="106"/>
      <c r="BCY17" s="106"/>
      <c r="BCZ17" s="106"/>
      <c r="BDA17" s="106"/>
      <c r="BDB17" s="106"/>
      <c r="BDC17" s="106"/>
      <c r="BDD17" s="106"/>
      <c r="BDE17" s="106"/>
      <c r="BDF17" s="106"/>
      <c r="BDG17" s="106"/>
      <c r="BDH17" s="106"/>
      <c r="BDI17" s="106"/>
      <c r="BDJ17" s="106"/>
      <c r="BDK17" s="106"/>
      <c r="BDL17" s="106"/>
      <c r="BDM17" s="106"/>
      <c r="BDN17" s="106"/>
      <c r="BDO17" s="106"/>
      <c r="BDP17" s="106"/>
      <c r="BDQ17" s="106"/>
      <c r="BDR17" s="106"/>
      <c r="BDS17" s="106"/>
      <c r="BDT17" s="106"/>
      <c r="BDU17" s="106"/>
      <c r="BDV17" s="106"/>
      <c r="BDW17" s="106"/>
      <c r="BDX17" s="106"/>
      <c r="BDY17" s="106"/>
      <c r="BDZ17" s="106"/>
      <c r="BEA17" s="106"/>
      <c r="BEB17" s="106"/>
      <c r="BEC17" s="106"/>
      <c r="BED17" s="106"/>
      <c r="BEE17" s="106"/>
      <c r="BEF17" s="106"/>
      <c r="BEG17" s="106"/>
      <c r="BEH17" s="106"/>
      <c r="BEI17" s="106"/>
      <c r="BEJ17" s="106"/>
      <c r="BEK17" s="106"/>
      <c r="BEL17" s="106"/>
      <c r="BEM17" s="106"/>
      <c r="BEN17" s="106"/>
      <c r="BEO17" s="106"/>
      <c r="BEP17" s="106"/>
      <c r="BEQ17" s="106"/>
      <c r="BER17" s="106"/>
      <c r="BES17" s="106"/>
      <c r="BET17" s="106"/>
      <c r="BEU17" s="106"/>
      <c r="BEV17" s="106"/>
      <c r="BEW17" s="106"/>
      <c r="BEX17" s="106"/>
      <c r="BEY17" s="106"/>
      <c r="BEZ17" s="106"/>
      <c r="BFA17" s="106"/>
      <c r="BFB17" s="106"/>
      <c r="BFC17" s="106"/>
      <c r="BFD17" s="106"/>
      <c r="BFE17" s="106"/>
      <c r="BFF17" s="106"/>
      <c r="BFG17" s="106"/>
      <c r="BFH17" s="106"/>
      <c r="BFI17" s="106"/>
      <c r="BFJ17" s="106"/>
      <c r="BFK17" s="106"/>
      <c r="BFL17" s="106"/>
      <c r="BFM17" s="106"/>
      <c r="BFN17" s="106"/>
      <c r="BFO17" s="106"/>
      <c r="BFP17" s="106"/>
      <c r="BFQ17" s="106"/>
      <c r="BFR17" s="106"/>
      <c r="BFS17" s="106"/>
      <c r="BFT17" s="106"/>
      <c r="BFU17" s="106"/>
      <c r="BFV17" s="106"/>
      <c r="BFW17" s="106"/>
      <c r="BFX17" s="106"/>
      <c r="BFY17" s="106"/>
      <c r="BFZ17" s="106"/>
      <c r="BGA17" s="106"/>
      <c r="BGB17" s="106"/>
      <c r="BGC17" s="106"/>
      <c r="BGD17" s="106"/>
      <c r="BGE17" s="106"/>
      <c r="BGF17" s="106"/>
      <c r="BGG17" s="106"/>
      <c r="BGH17" s="106"/>
      <c r="BGI17" s="106"/>
      <c r="BGJ17" s="106"/>
      <c r="BGK17" s="106"/>
      <c r="BGL17" s="106"/>
      <c r="BGM17" s="106"/>
      <c r="BGN17" s="106"/>
      <c r="BGO17" s="106"/>
      <c r="BGP17" s="106"/>
      <c r="BGQ17" s="106"/>
      <c r="BGR17" s="106"/>
      <c r="BGS17" s="106"/>
      <c r="BGT17" s="106"/>
      <c r="BGU17" s="106"/>
      <c r="BGV17" s="106"/>
      <c r="BGW17" s="106"/>
      <c r="BGX17" s="106"/>
      <c r="BGY17" s="106"/>
      <c r="BGZ17" s="106"/>
      <c r="BHA17" s="106"/>
      <c r="BHB17" s="106"/>
      <c r="BHC17" s="106"/>
      <c r="BHD17" s="106"/>
      <c r="BHE17" s="106"/>
      <c r="BHF17" s="106"/>
      <c r="BHG17" s="106"/>
      <c r="BHH17" s="106"/>
      <c r="BHI17" s="106"/>
      <c r="BHJ17" s="106"/>
      <c r="BHK17" s="106"/>
      <c r="BHL17" s="106"/>
      <c r="BHM17" s="106"/>
      <c r="BHN17" s="106"/>
      <c r="BHO17" s="106"/>
      <c r="BHP17" s="106"/>
      <c r="BHQ17" s="106"/>
      <c r="BHR17" s="106"/>
      <c r="BHS17" s="106"/>
      <c r="BHT17" s="106"/>
      <c r="BHU17" s="106"/>
      <c r="BHV17" s="106"/>
      <c r="BHW17" s="106"/>
      <c r="BHX17" s="106"/>
      <c r="BHY17" s="106"/>
      <c r="BHZ17" s="106"/>
      <c r="BIA17" s="106"/>
      <c r="BIB17" s="106"/>
      <c r="BIC17" s="106"/>
      <c r="BID17" s="106"/>
      <c r="BIE17" s="106"/>
      <c r="BIF17" s="106"/>
      <c r="BIG17" s="106"/>
      <c r="BIH17" s="106"/>
      <c r="BII17" s="106"/>
      <c r="BIJ17" s="106"/>
      <c r="BIK17" s="106"/>
      <c r="BIL17" s="106"/>
      <c r="BIM17" s="106"/>
      <c r="BIN17" s="106"/>
      <c r="BIO17" s="106"/>
      <c r="BIP17" s="106"/>
      <c r="BIQ17" s="106"/>
      <c r="BIR17" s="106"/>
      <c r="BIS17" s="106"/>
      <c r="BIT17" s="106"/>
      <c r="BIU17" s="106"/>
      <c r="BIV17" s="106"/>
      <c r="BIW17" s="106"/>
      <c r="BIX17" s="106"/>
      <c r="BIY17" s="106"/>
      <c r="BIZ17" s="106"/>
      <c r="BJA17" s="106"/>
      <c r="BJB17" s="106"/>
      <c r="BJC17" s="106"/>
      <c r="BJD17" s="106"/>
      <c r="BJE17" s="106"/>
      <c r="BJF17" s="106"/>
      <c r="BJG17" s="106"/>
      <c r="BJH17" s="106"/>
      <c r="BJI17" s="106"/>
      <c r="BJJ17" s="106"/>
      <c r="BJK17" s="106"/>
      <c r="BJL17" s="106"/>
      <c r="BJM17" s="106"/>
      <c r="BJN17" s="106"/>
      <c r="BJO17" s="106"/>
      <c r="BJP17" s="106"/>
      <c r="BJQ17" s="106"/>
      <c r="BJR17" s="106"/>
      <c r="BJS17" s="106"/>
      <c r="BJT17" s="106"/>
      <c r="BJU17" s="106"/>
      <c r="BJV17" s="106"/>
      <c r="BJW17" s="106"/>
      <c r="BJX17" s="106"/>
      <c r="BJY17" s="106"/>
      <c r="BJZ17" s="106"/>
      <c r="BKA17" s="106"/>
      <c r="BKB17" s="106"/>
      <c r="BKC17" s="106"/>
      <c r="BKD17" s="106"/>
      <c r="BKE17" s="106"/>
      <c r="BKF17" s="106"/>
      <c r="BKG17" s="106"/>
      <c r="BKH17" s="106"/>
      <c r="BKI17" s="106"/>
      <c r="BKJ17" s="106"/>
      <c r="BKK17" s="106"/>
      <c r="BKL17" s="106"/>
      <c r="BKM17" s="106"/>
      <c r="BKN17" s="106"/>
      <c r="BKO17" s="106"/>
      <c r="BKP17" s="106"/>
      <c r="BKQ17" s="106"/>
      <c r="BKR17" s="106"/>
      <c r="BKS17" s="106"/>
      <c r="BKT17" s="106"/>
      <c r="BKU17" s="106"/>
      <c r="BKV17" s="106"/>
      <c r="BKW17" s="106"/>
      <c r="BKX17" s="106"/>
      <c r="BKY17" s="106"/>
      <c r="BKZ17" s="106"/>
      <c r="BLA17" s="106"/>
      <c r="BLB17" s="106"/>
      <c r="BLC17" s="106"/>
      <c r="BLD17" s="106"/>
      <c r="BLE17" s="106"/>
      <c r="BLF17" s="106"/>
      <c r="BLG17" s="106"/>
      <c r="BLH17" s="106"/>
      <c r="BLI17" s="106"/>
      <c r="BLJ17" s="106"/>
      <c r="BLK17" s="106"/>
      <c r="BLL17" s="106"/>
      <c r="BLM17" s="106"/>
      <c r="BLN17" s="106"/>
      <c r="BLO17" s="106"/>
      <c r="BLP17" s="106"/>
      <c r="BLQ17" s="106"/>
      <c r="BLR17" s="106"/>
      <c r="BLS17" s="106"/>
      <c r="BLT17" s="106"/>
      <c r="BLU17" s="106"/>
      <c r="BLV17" s="106"/>
      <c r="BLW17" s="106"/>
      <c r="BLX17" s="106"/>
      <c r="BLY17" s="106"/>
      <c r="BLZ17" s="106"/>
      <c r="BMA17" s="106"/>
      <c r="BMB17" s="106"/>
      <c r="BMC17" s="106"/>
      <c r="BMD17" s="106"/>
      <c r="BME17" s="106"/>
      <c r="BMF17" s="106"/>
      <c r="BMG17" s="106"/>
      <c r="BMH17" s="106"/>
      <c r="BMI17" s="106"/>
      <c r="BMJ17" s="106"/>
      <c r="BMK17" s="106"/>
      <c r="BML17" s="106"/>
      <c r="BMM17" s="106"/>
      <c r="BMN17" s="106"/>
      <c r="BMO17" s="106"/>
      <c r="BMP17" s="106"/>
      <c r="BMQ17" s="106"/>
      <c r="BMR17" s="106"/>
      <c r="BMS17" s="106"/>
      <c r="BMT17" s="106"/>
      <c r="BMU17" s="106"/>
      <c r="BMV17" s="106"/>
      <c r="BMW17" s="106"/>
      <c r="BMX17" s="106"/>
      <c r="BMY17" s="106"/>
      <c r="BMZ17" s="106"/>
      <c r="BNA17" s="106"/>
      <c r="BNB17" s="106"/>
      <c r="BNC17" s="106"/>
      <c r="BND17" s="106"/>
      <c r="BNE17" s="106"/>
      <c r="BNF17" s="106"/>
      <c r="BNG17" s="106"/>
      <c r="BNH17" s="106"/>
      <c r="BNI17" s="106"/>
      <c r="BNJ17" s="106"/>
      <c r="BNK17" s="106"/>
      <c r="BNL17" s="106"/>
      <c r="BNM17" s="106"/>
      <c r="BNN17" s="106"/>
      <c r="BNO17" s="106"/>
      <c r="BNP17" s="106"/>
      <c r="BNQ17" s="106"/>
      <c r="BNR17" s="106"/>
      <c r="BNS17" s="106"/>
      <c r="BNT17" s="106"/>
      <c r="BNU17" s="106"/>
      <c r="BNV17" s="106"/>
      <c r="BNW17" s="106"/>
      <c r="BNX17" s="106"/>
      <c r="BNY17" s="106"/>
      <c r="BNZ17" s="106"/>
      <c r="BOA17" s="106"/>
      <c r="BOB17" s="106"/>
      <c r="BOC17" s="106"/>
      <c r="BOD17" s="106"/>
      <c r="BOE17" s="106"/>
      <c r="BOF17" s="106"/>
      <c r="BOG17" s="106"/>
      <c r="BOH17" s="106"/>
      <c r="BOI17" s="106"/>
      <c r="BOJ17" s="106"/>
      <c r="BOK17" s="106"/>
      <c r="BOL17" s="106"/>
      <c r="BOM17" s="106"/>
      <c r="BON17" s="106"/>
      <c r="BOO17" s="106"/>
      <c r="BOP17" s="106"/>
      <c r="BOQ17" s="106"/>
      <c r="BOR17" s="106"/>
      <c r="BOS17" s="106"/>
      <c r="BOT17" s="106"/>
      <c r="BOU17" s="106"/>
      <c r="BOV17" s="106"/>
      <c r="BOW17" s="106"/>
      <c r="BOX17" s="106"/>
      <c r="BOY17" s="106"/>
      <c r="BOZ17" s="106"/>
      <c r="BPA17" s="106"/>
      <c r="BPB17" s="106"/>
      <c r="BPC17" s="106"/>
      <c r="BPD17" s="106"/>
      <c r="BPE17" s="106"/>
      <c r="BPF17" s="106"/>
      <c r="BPG17" s="106"/>
      <c r="BPH17" s="106"/>
      <c r="BPI17" s="106"/>
      <c r="BPJ17" s="106"/>
      <c r="BPK17" s="106"/>
      <c r="BPL17" s="106"/>
      <c r="BPM17" s="106"/>
      <c r="BPN17" s="106"/>
      <c r="BPO17" s="106"/>
      <c r="BPP17" s="106"/>
      <c r="BPQ17" s="106"/>
      <c r="BPR17" s="106"/>
      <c r="BPS17" s="106"/>
      <c r="BPT17" s="106"/>
      <c r="BPU17" s="106"/>
      <c r="BPV17" s="106"/>
      <c r="BPW17" s="106"/>
      <c r="BPX17" s="106"/>
      <c r="BPY17" s="106"/>
      <c r="BPZ17" s="106"/>
      <c r="BQA17" s="106"/>
      <c r="BQB17" s="106"/>
      <c r="BQC17" s="106"/>
      <c r="BQD17" s="106"/>
      <c r="BQE17" s="106"/>
      <c r="BQF17" s="106"/>
      <c r="BQG17" s="106"/>
      <c r="BQH17" s="106"/>
      <c r="BQI17" s="106"/>
      <c r="BQJ17" s="106"/>
      <c r="BQK17" s="106"/>
      <c r="BQL17" s="106"/>
      <c r="BQM17" s="106"/>
      <c r="BQN17" s="106"/>
      <c r="BQO17" s="106"/>
      <c r="BQP17" s="106"/>
      <c r="BQQ17" s="106"/>
      <c r="BQR17" s="106"/>
      <c r="BQS17" s="106"/>
      <c r="BQT17" s="106"/>
      <c r="BQU17" s="106"/>
      <c r="BQV17" s="106"/>
      <c r="BQW17" s="106"/>
      <c r="BQX17" s="106"/>
      <c r="BQY17" s="106"/>
      <c r="BQZ17" s="106"/>
      <c r="BRA17" s="106"/>
      <c r="BRB17" s="106"/>
      <c r="BRC17" s="106"/>
      <c r="BRD17" s="106"/>
      <c r="BRE17" s="106"/>
      <c r="BRF17" s="106"/>
      <c r="BRG17" s="106"/>
      <c r="BRH17" s="106"/>
      <c r="BRI17" s="106"/>
      <c r="BRJ17" s="106"/>
      <c r="BRK17" s="106"/>
      <c r="BRL17" s="106"/>
      <c r="BRM17" s="106"/>
      <c r="BRN17" s="106"/>
      <c r="BRO17" s="106"/>
      <c r="BRP17" s="106"/>
      <c r="BRQ17" s="106"/>
      <c r="BRR17" s="106"/>
      <c r="BRS17" s="106"/>
      <c r="BRT17" s="106"/>
      <c r="BRU17" s="106"/>
      <c r="BRV17" s="106"/>
      <c r="BRW17" s="106"/>
      <c r="BRX17" s="106"/>
      <c r="BRY17" s="106"/>
      <c r="BRZ17" s="106"/>
      <c r="BSA17" s="106"/>
      <c r="BSB17" s="106"/>
      <c r="BSC17" s="106"/>
      <c r="BSD17" s="106"/>
      <c r="BSE17" s="106"/>
      <c r="BSF17" s="106"/>
      <c r="BSG17" s="106"/>
      <c r="BSH17" s="106"/>
      <c r="BSI17" s="106"/>
      <c r="BSJ17" s="106"/>
      <c r="BSK17" s="106"/>
      <c r="BSL17" s="106"/>
      <c r="BSM17" s="106"/>
      <c r="BSN17" s="106"/>
      <c r="BSO17" s="106"/>
      <c r="BSP17" s="106"/>
      <c r="BSQ17" s="106"/>
      <c r="BSR17" s="106"/>
      <c r="BSS17" s="106"/>
      <c r="BST17" s="106"/>
      <c r="BSU17" s="106"/>
      <c r="BSV17" s="106"/>
      <c r="BSW17" s="106"/>
      <c r="BSX17" s="106"/>
      <c r="BSY17" s="106"/>
      <c r="BSZ17" s="106"/>
      <c r="BTA17" s="106"/>
      <c r="BTB17" s="106"/>
      <c r="BTC17" s="106"/>
      <c r="BTD17" s="106"/>
      <c r="BTE17" s="106"/>
      <c r="BTF17" s="106"/>
      <c r="BTG17" s="106"/>
      <c r="BTH17" s="106"/>
      <c r="BTI17" s="106"/>
      <c r="BTJ17" s="106"/>
      <c r="BTK17" s="106"/>
      <c r="BTL17" s="106"/>
      <c r="BTM17" s="106"/>
      <c r="BTN17" s="106"/>
      <c r="BTO17" s="106"/>
      <c r="BTP17" s="106"/>
      <c r="BTQ17" s="106"/>
      <c r="BTR17" s="106"/>
      <c r="BTS17" s="106"/>
      <c r="BTT17" s="106"/>
      <c r="BTU17" s="106"/>
      <c r="BTV17" s="106"/>
      <c r="BTW17" s="106"/>
      <c r="BTX17" s="106"/>
      <c r="BTY17" s="106"/>
      <c r="BTZ17" s="106"/>
      <c r="BUA17" s="106"/>
      <c r="BUB17" s="106"/>
      <c r="BUC17" s="106"/>
      <c r="BUD17" s="106"/>
      <c r="BUE17" s="106"/>
      <c r="BUF17" s="106"/>
      <c r="BUG17" s="106"/>
      <c r="BUH17" s="106"/>
      <c r="BUI17" s="106"/>
      <c r="BUJ17" s="106"/>
      <c r="BUK17" s="106"/>
      <c r="BUL17" s="106"/>
      <c r="BUM17" s="106"/>
      <c r="BUN17" s="106"/>
      <c r="BUO17" s="106"/>
      <c r="BUP17" s="106"/>
      <c r="BUQ17" s="106"/>
      <c r="BUR17" s="106"/>
      <c r="BUS17" s="106"/>
      <c r="BUT17" s="106"/>
      <c r="BUU17" s="106"/>
      <c r="BUV17" s="106"/>
      <c r="BUW17" s="106"/>
      <c r="BUX17" s="106"/>
      <c r="BUY17" s="106"/>
      <c r="BUZ17" s="106"/>
      <c r="BVA17" s="106"/>
      <c r="BVB17" s="106"/>
      <c r="BVC17" s="106"/>
      <c r="BVD17" s="106"/>
      <c r="BVE17" s="106"/>
      <c r="BVF17" s="106"/>
      <c r="BVG17" s="106"/>
      <c r="BVH17" s="106"/>
      <c r="BVI17" s="106"/>
      <c r="BVJ17" s="106"/>
      <c r="BVK17" s="106"/>
      <c r="BVL17" s="106"/>
      <c r="BVM17" s="106"/>
      <c r="BVN17" s="106"/>
      <c r="BVO17" s="106"/>
      <c r="BVP17" s="106"/>
      <c r="BVQ17" s="106"/>
      <c r="BVR17" s="106"/>
      <c r="BVS17" s="106"/>
      <c r="BVT17" s="106"/>
      <c r="BVU17" s="106"/>
      <c r="BVV17" s="106"/>
      <c r="BVW17" s="106"/>
      <c r="BVX17" s="106"/>
      <c r="BVY17" s="106"/>
      <c r="BVZ17" s="106"/>
      <c r="BWA17" s="106"/>
      <c r="BWB17" s="106"/>
      <c r="BWC17" s="106"/>
      <c r="BWD17" s="106"/>
      <c r="BWE17" s="106"/>
      <c r="BWF17" s="106"/>
      <c r="BWG17" s="106"/>
      <c r="BWH17" s="106"/>
      <c r="BWI17" s="106"/>
      <c r="BWJ17" s="106"/>
      <c r="BWK17" s="106"/>
      <c r="BWL17" s="106"/>
      <c r="BWM17" s="106"/>
      <c r="BWN17" s="106"/>
      <c r="BWO17" s="106"/>
      <c r="BWP17" s="106"/>
      <c r="BWQ17" s="106"/>
      <c r="BWR17" s="106"/>
      <c r="BWS17" s="106"/>
      <c r="BWT17" s="106"/>
      <c r="BWU17" s="106"/>
      <c r="BWV17" s="106"/>
      <c r="BWW17" s="106"/>
      <c r="BWX17" s="106"/>
      <c r="BWY17" s="106"/>
      <c r="BWZ17" s="106"/>
      <c r="BXA17" s="106"/>
      <c r="BXB17" s="106"/>
      <c r="BXC17" s="106"/>
      <c r="BXD17" s="106"/>
      <c r="BXE17" s="106"/>
      <c r="BXF17" s="106"/>
      <c r="BXG17" s="106"/>
      <c r="BXH17" s="106"/>
      <c r="BXI17" s="106"/>
      <c r="BXJ17" s="106"/>
      <c r="BXK17" s="106"/>
      <c r="BXL17" s="106"/>
      <c r="BXM17" s="106"/>
      <c r="BXN17" s="106"/>
      <c r="BXO17" s="106"/>
      <c r="BXP17" s="106"/>
      <c r="BXQ17" s="106"/>
      <c r="BXR17" s="106"/>
      <c r="BXS17" s="106"/>
      <c r="BXT17" s="106"/>
      <c r="BXU17" s="106"/>
      <c r="BXV17" s="106"/>
      <c r="BXW17" s="106"/>
      <c r="BXX17" s="106"/>
      <c r="BXY17" s="106"/>
      <c r="BXZ17" s="106"/>
      <c r="BYA17" s="106"/>
      <c r="BYB17" s="106"/>
      <c r="BYC17" s="106"/>
      <c r="BYD17" s="106"/>
      <c r="BYE17" s="106"/>
      <c r="BYF17" s="106"/>
      <c r="BYG17" s="106"/>
      <c r="BYH17" s="106"/>
      <c r="BYI17" s="106"/>
      <c r="BYJ17" s="106"/>
      <c r="BYK17" s="106"/>
      <c r="BYL17" s="106"/>
      <c r="BYM17" s="106"/>
      <c r="BYN17" s="106"/>
      <c r="BYO17" s="106"/>
      <c r="BYP17" s="106"/>
      <c r="BYQ17" s="106"/>
      <c r="BYR17" s="106"/>
      <c r="BYS17" s="106"/>
      <c r="BYT17" s="106"/>
      <c r="BYU17" s="106"/>
      <c r="BYV17" s="106"/>
      <c r="BYW17" s="106"/>
      <c r="BYX17" s="106"/>
      <c r="BYY17" s="106"/>
      <c r="BYZ17" s="106"/>
      <c r="BZA17" s="106"/>
      <c r="BZB17" s="106"/>
      <c r="BZC17" s="106"/>
      <c r="BZD17" s="106"/>
      <c r="BZE17" s="106"/>
      <c r="BZF17" s="106"/>
      <c r="BZG17" s="106"/>
      <c r="BZH17" s="106"/>
      <c r="BZI17" s="106"/>
      <c r="BZJ17" s="106"/>
      <c r="BZK17" s="106"/>
      <c r="BZL17" s="106"/>
      <c r="BZM17" s="106"/>
      <c r="BZN17" s="106"/>
      <c r="BZO17" s="106"/>
      <c r="BZP17" s="106"/>
      <c r="BZQ17" s="106"/>
      <c r="BZR17" s="106"/>
      <c r="BZS17" s="106"/>
      <c r="BZT17" s="106"/>
      <c r="BZU17" s="106"/>
      <c r="BZV17" s="106"/>
      <c r="BZW17" s="106"/>
      <c r="BZX17" s="106"/>
      <c r="BZY17" s="106"/>
      <c r="BZZ17" s="106"/>
      <c r="CAA17" s="106"/>
      <c r="CAB17" s="106"/>
      <c r="CAC17" s="106"/>
      <c r="CAD17" s="106"/>
      <c r="CAE17" s="106"/>
      <c r="CAF17" s="106"/>
      <c r="CAG17" s="106"/>
      <c r="CAH17" s="106"/>
      <c r="CAI17" s="106"/>
      <c r="CAJ17" s="106"/>
      <c r="CAK17" s="106"/>
      <c r="CAL17" s="106"/>
      <c r="CAM17" s="106"/>
      <c r="CAN17" s="106"/>
      <c r="CAO17" s="106"/>
      <c r="CAP17" s="106"/>
      <c r="CAQ17" s="106"/>
      <c r="CAR17" s="106"/>
      <c r="CAS17" s="106"/>
      <c r="CAT17" s="106"/>
      <c r="CAU17" s="106"/>
      <c r="CAV17" s="106"/>
      <c r="CAW17" s="106"/>
      <c r="CAX17" s="106"/>
      <c r="CAY17" s="106"/>
      <c r="CAZ17" s="106"/>
      <c r="CBA17" s="106"/>
      <c r="CBB17" s="106"/>
      <c r="CBC17" s="106"/>
      <c r="CBD17" s="106"/>
      <c r="CBE17" s="106"/>
      <c r="CBF17" s="106"/>
      <c r="CBG17" s="106"/>
      <c r="CBH17" s="106"/>
      <c r="CBI17" s="106"/>
      <c r="CBJ17" s="106"/>
      <c r="CBK17" s="106"/>
      <c r="CBL17" s="106"/>
      <c r="CBM17" s="106"/>
      <c r="CBN17" s="106"/>
      <c r="CBO17" s="106"/>
      <c r="CBP17" s="106"/>
      <c r="CBQ17" s="106"/>
      <c r="CBR17" s="106"/>
      <c r="CBS17" s="106"/>
      <c r="CBT17" s="106"/>
      <c r="CBU17" s="106"/>
      <c r="CBV17" s="106"/>
      <c r="CBW17" s="106"/>
      <c r="CBX17" s="106"/>
      <c r="CBY17" s="106"/>
      <c r="CBZ17" s="106"/>
      <c r="CCA17" s="106"/>
      <c r="CCB17" s="106"/>
      <c r="CCC17" s="106"/>
      <c r="CCD17" s="106"/>
      <c r="CCE17" s="106"/>
      <c r="CCF17" s="106"/>
      <c r="CCG17" s="106"/>
      <c r="CCH17" s="106"/>
      <c r="CCI17" s="106"/>
      <c r="CCJ17" s="106"/>
      <c r="CCK17" s="106"/>
      <c r="CCL17" s="106"/>
      <c r="CCM17" s="106"/>
      <c r="CCN17" s="106"/>
      <c r="CCO17" s="106"/>
      <c r="CCP17" s="106"/>
      <c r="CCQ17" s="106"/>
      <c r="CCR17" s="106"/>
      <c r="CCS17" s="106"/>
      <c r="CCT17" s="106"/>
      <c r="CCU17" s="106"/>
      <c r="CCV17" s="106"/>
      <c r="CCW17" s="106"/>
      <c r="CCX17" s="106"/>
      <c r="CCY17" s="106"/>
      <c r="CCZ17" s="106"/>
      <c r="CDA17" s="106"/>
      <c r="CDB17" s="106"/>
      <c r="CDC17" s="106"/>
      <c r="CDD17" s="106"/>
      <c r="CDE17" s="106"/>
      <c r="CDF17" s="106"/>
      <c r="CDG17" s="106"/>
      <c r="CDH17" s="106"/>
      <c r="CDI17" s="106"/>
      <c r="CDJ17" s="106"/>
      <c r="CDK17" s="106"/>
      <c r="CDL17" s="106"/>
      <c r="CDM17" s="106"/>
      <c r="CDN17" s="106"/>
      <c r="CDO17" s="106"/>
      <c r="CDP17" s="106"/>
      <c r="CDQ17" s="106"/>
      <c r="CDR17" s="106"/>
      <c r="CDS17" s="106"/>
      <c r="CDT17" s="106"/>
      <c r="CDU17" s="106"/>
      <c r="CDV17" s="106"/>
      <c r="CDW17" s="106"/>
      <c r="CDX17" s="106"/>
      <c r="CDY17" s="106"/>
      <c r="CDZ17" s="106"/>
      <c r="CEA17" s="106"/>
      <c r="CEB17" s="106"/>
      <c r="CEC17" s="106"/>
      <c r="CED17" s="106"/>
      <c r="CEE17" s="106"/>
      <c r="CEF17" s="106"/>
      <c r="CEG17" s="106"/>
      <c r="CEH17" s="106"/>
      <c r="CEI17" s="106"/>
      <c r="CEJ17" s="106"/>
      <c r="CEK17" s="106"/>
      <c r="CEL17" s="106"/>
      <c r="CEM17" s="106"/>
      <c r="CEN17" s="106"/>
      <c r="CEO17" s="106"/>
      <c r="CEP17" s="106"/>
      <c r="CEQ17" s="106"/>
      <c r="CER17" s="106"/>
      <c r="CES17" s="106"/>
      <c r="CET17" s="106"/>
      <c r="CEU17" s="106"/>
      <c r="CEV17" s="106"/>
      <c r="CEW17" s="106"/>
      <c r="CEX17" s="106"/>
      <c r="CEY17" s="106"/>
      <c r="CEZ17" s="106"/>
      <c r="CFA17" s="106"/>
      <c r="CFB17" s="106"/>
      <c r="CFC17" s="106"/>
      <c r="CFD17" s="106"/>
      <c r="CFE17" s="106"/>
      <c r="CFF17" s="106"/>
      <c r="CFG17" s="106"/>
      <c r="CFH17" s="106"/>
      <c r="CFI17" s="106"/>
      <c r="CFJ17" s="106"/>
      <c r="CFK17" s="106"/>
      <c r="CFL17" s="106"/>
      <c r="CFM17" s="106"/>
      <c r="CFN17" s="106"/>
      <c r="CFO17" s="106"/>
      <c r="CFP17" s="106"/>
      <c r="CFQ17" s="106"/>
      <c r="CFR17" s="106"/>
      <c r="CFS17" s="106"/>
      <c r="CFT17" s="106"/>
      <c r="CFU17" s="106"/>
      <c r="CFV17" s="106"/>
      <c r="CFW17" s="106"/>
      <c r="CFX17" s="106"/>
      <c r="CFY17" s="106"/>
      <c r="CFZ17" s="106"/>
      <c r="CGA17" s="106"/>
      <c r="CGB17" s="106"/>
      <c r="CGC17" s="106"/>
      <c r="CGD17" s="106"/>
      <c r="CGE17" s="106"/>
      <c r="CGF17" s="106"/>
      <c r="CGG17" s="106"/>
      <c r="CGH17" s="106"/>
      <c r="CGI17" s="106"/>
      <c r="CGJ17" s="106"/>
      <c r="CGK17" s="106"/>
      <c r="CGL17" s="106"/>
      <c r="CGM17" s="106"/>
      <c r="CGN17" s="106"/>
      <c r="CGO17" s="106"/>
      <c r="CGP17" s="106"/>
      <c r="CGQ17" s="106"/>
      <c r="CGR17" s="106"/>
      <c r="CGS17" s="106"/>
      <c r="CGT17" s="106"/>
      <c r="CGU17" s="106"/>
      <c r="CGV17" s="106"/>
      <c r="CGW17" s="106"/>
      <c r="CGX17" s="106"/>
      <c r="CGY17" s="106"/>
      <c r="CGZ17" s="106"/>
      <c r="CHA17" s="106"/>
      <c r="CHB17" s="106"/>
      <c r="CHC17" s="106"/>
      <c r="CHD17" s="106"/>
      <c r="CHE17" s="106"/>
      <c r="CHF17" s="106"/>
      <c r="CHG17" s="106"/>
      <c r="CHH17" s="106"/>
      <c r="CHI17" s="106"/>
      <c r="CHJ17" s="106"/>
      <c r="CHK17" s="106"/>
      <c r="CHL17" s="106"/>
      <c r="CHM17" s="106"/>
      <c r="CHN17" s="106"/>
      <c r="CHO17" s="106"/>
      <c r="CHP17" s="106"/>
      <c r="CHQ17" s="106"/>
      <c r="CHR17" s="106"/>
      <c r="CHS17" s="106"/>
      <c r="CHT17" s="106"/>
      <c r="CHU17" s="106"/>
      <c r="CHV17" s="106"/>
      <c r="CHW17" s="106"/>
      <c r="CHX17" s="106"/>
      <c r="CHY17" s="106"/>
      <c r="CHZ17" s="106"/>
      <c r="CIA17" s="106"/>
      <c r="CIB17" s="106"/>
      <c r="CIC17" s="106"/>
      <c r="CID17" s="106"/>
      <c r="CIE17" s="106"/>
      <c r="CIF17" s="106"/>
      <c r="CIG17" s="106"/>
      <c r="CIH17" s="106"/>
      <c r="CII17" s="106"/>
      <c r="CIJ17" s="106"/>
      <c r="CIK17" s="106"/>
      <c r="CIL17" s="106"/>
      <c r="CIM17" s="106"/>
      <c r="CIN17" s="106"/>
      <c r="CIO17" s="106"/>
      <c r="CIP17" s="106"/>
      <c r="CIQ17" s="106"/>
      <c r="CIR17" s="106"/>
      <c r="CIS17" s="106"/>
      <c r="CIT17" s="106"/>
      <c r="CIU17" s="106"/>
      <c r="CIV17" s="106"/>
      <c r="CIW17" s="106"/>
      <c r="CIX17" s="106"/>
      <c r="CIY17" s="106"/>
      <c r="CIZ17" s="106"/>
      <c r="CJA17" s="106"/>
      <c r="CJB17" s="106"/>
      <c r="CJC17" s="106"/>
      <c r="CJD17" s="106"/>
      <c r="CJE17" s="106"/>
      <c r="CJF17" s="106"/>
      <c r="CJG17" s="106"/>
      <c r="CJH17" s="106"/>
      <c r="CJI17" s="106"/>
      <c r="CJJ17" s="106"/>
      <c r="CJK17" s="106"/>
      <c r="CJL17" s="106"/>
      <c r="CJM17" s="106"/>
      <c r="CJN17" s="106"/>
      <c r="CJO17" s="106"/>
      <c r="CJP17" s="106"/>
      <c r="CJQ17" s="106"/>
      <c r="CJR17" s="106"/>
      <c r="CJS17" s="106"/>
      <c r="CJT17" s="106"/>
      <c r="CJU17" s="106"/>
      <c r="CJV17" s="106"/>
      <c r="CJW17" s="106"/>
      <c r="CJX17" s="106"/>
      <c r="CJY17" s="106"/>
      <c r="CJZ17" s="106"/>
      <c r="CKA17" s="106"/>
      <c r="CKB17" s="106"/>
      <c r="CKC17" s="106"/>
      <c r="CKD17" s="106"/>
      <c r="CKE17" s="106"/>
      <c r="CKF17" s="106"/>
      <c r="CKG17" s="106"/>
      <c r="CKH17" s="106"/>
      <c r="CKI17" s="106"/>
      <c r="CKJ17" s="106"/>
      <c r="CKK17" s="106"/>
      <c r="CKL17" s="106"/>
      <c r="CKM17" s="106"/>
      <c r="CKN17" s="106"/>
      <c r="CKO17" s="106"/>
      <c r="CKP17" s="106"/>
      <c r="CKQ17" s="106"/>
      <c r="CKR17" s="106"/>
      <c r="CKS17" s="106"/>
      <c r="CKT17" s="106"/>
      <c r="CKU17" s="106"/>
      <c r="CKV17" s="106"/>
      <c r="CKW17" s="106"/>
      <c r="CKX17" s="106"/>
      <c r="CKY17" s="106"/>
      <c r="CKZ17" s="106"/>
      <c r="CLA17" s="106"/>
      <c r="CLB17" s="106"/>
      <c r="CLC17" s="106"/>
      <c r="CLD17" s="106"/>
      <c r="CLE17" s="106"/>
      <c r="CLF17" s="106"/>
      <c r="CLG17" s="106"/>
      <c r="CLH17" s="106"/>
      <c r="CLI17" s="106"/>
      <c r="CLJ17" s="106"/>
      <c r="CLK17" s="106"/>
      <c r="CLL17" s="106"/>
      <c r="CLM17" s="106"/>
      <c r="CLN17" s="106"/>
      <c r="CLO17" s="106"/>
      <c r="CLP17" s="106"/>
      <c r="CLQ17" s="106"/>
      <c r="CLR17" s="106"/>
      <c r="CLS17" s="106"/>
      <c r="CLT17" s="106"/>
      <c r="CLU17" s="106"/>
      <c r="CLV17" s="106"/>
      <c r="CLW17" s="106"/>
      <c r="CLX17" s="106"/>
      <c r="CLY17" s="106"/>
      <c r="CLZ17" s="106"/>
      <c r="CMA17" s="106"/>
      <c r="CMB17" s="106"/>
      <c r="CMC17" s="106"/>
      <c r="CMD17" s="106"/>
      <c r="CME17" s="106"/>
      <c r="CMF17" s="106"/>
      <c r="CMG17" s="106"/>
      <c r="CMH17" s="106"/>
      <c r="CMI17" s="106"/>
      <c r="CMJ17" s="106"/>
      <c r="CMK17" s="106"/>
      <c r="CML17" s="106"/>
      <c r="CMM17" s="106"/>
      <c r="CMN17" s="106"/>
      <c r="CMO17" s="106"/>
      <c r="CMP17" s="106"/>
      <c r="CMQ17" s="106"/>
      <c r="CMR17" s="106"/>
      <c r="CMS17" s="106"/>
      <c r="CMT17" s="106"/>
      <c r="CMU17" s="106"/>
      <c r="CMV17" s="106"/>
      <c r="CMW17" s="106"/>
      <c r="CMX17" s="106"/>
      <c r="CMY17" s="106"/>
      <c r="CMZ17" s="106"/>
      <c r="CNA17" s="106"/>
      <c r="CNB17" s="106"/>
      <c r="CNC17" s="106"/>
      <c r="CND17" s="106"/>
      <c r="CNE17" s="106"/>
      <c r="CNF17" s="106"/>
      <c r="CNG17" s="106"/>
      <c r="CNH17" s="106"/>
      <c r="CNI17" s="106"/>
      <c r="CNJ17" s="106"/>
      <c r="CNK17" s="106"/>
      <c r="CNL17" s="106"/>
      <c r="CNM17" s="106"/>
      <c r="CNN17" s="106"/>
      <c r="CNO17" s="106"/>
      <c r="CNP17" s="106"/>
      <c r="CNQ17" s="106"/>
      <c r="CNR17" s="106"/>
      <c r="CNS17" s="106"/>
      <c r="CNT17" s="106"/>
      <c r="CNU17" s="106"/>
      <c r="CNV17" s="106"/>
      <c r="CNW17" s="106"/>
      <c r="CNX17" s="106"/>
      <c r="CNY17" s="106"/>
      <c r="CNZ17" s="106"/>
      <c r="COA17" s="106"/>
      <c r="COB17" s="106"/>
      <c r="COC17" s="106"/>
      <c r="COD17" s="106"/>
      <c r="COE17" s="106"/>
      <c r="COF17" s="106"/>
      <c r="COG17" s="106"/>
      <c r="COH17" s="106"/>
      <c r="COI17" s="106"/>
      <c r="COJ17" s="106"/>
      <c r="COK17" s="106"/>
      <c r="COL17" s="106"/>
      <c r="COM17" s="106"/>
      <c r="CON17" s="106"/>
      <c r="COO17" s="106"/>
      <c r="COP17" s="106"/>
      <c r="COQ17" s="106"/>
      <c r="COR17" s="106"/>
      <c r="COS17" s="106"/>
      <c r="COT17" s="106"/>
      <c r="COU17" s="106"/>
      <c r="COV17" s="106"/>
      <c r="COW17" s="106"/>
      <c r="COX17" s="106"/>
      <c r="COY17" s="106"/>
      <c r="COZ17" s="106"/>
      <c r="CPA17" s="106"/>
      <c r="CPB17" s="106"/>
      <c r="CPC17" s="106"/>
      <c r="CPD17" s="106"/>
      <c r="CPE17" s="106"/>
      <c r="CPF17" s="106"/>
      <c r="CPG17" s="106"/>
      <c r="CPH17" s="106"/>
      <c r="CPI17" s="106"/>
      <c r="CPJ17" s="106"/>
      <c r="CPK17" s="106"/>
      <c r="CPL17" s="106"/>
      <c r="CPM17" s="106"/>
      <c r="CPN17" s="106"/>
      <c r="CPO17" s="106"/>
      <c r="CPP17" s="106"/>
      <c r="CPQ17" s="106"/>
      <c r="CPR17" s="106"/>
      <c r="CPS17" s="106"/>
      <c r="CPT17" s="106"/>
      <c r="CPU17" s="106"/>
      <c r="CPV17" s="106"/>
      <c r="CPW17" s="106"/>
      <c r="CPX17" s="106"/>
      <c r="CPY17" s="106"/>
      <c r="CPZ17" s="106"/>
      <c r="CQA17" s="106"/>
      <c r="CQB17" s="106"/>
      <c r="CQC17" s="106"/>
      <c r="CQD17" s="106"/>
      <c r="CQE17" s="106"/>
      <c r="CQF17" s="106"/>
      <c r="CQG17" s="106"/>
      <c r="CQH17" s="106"/>
      <c r="CQI17" s="106"/>
      <c r="CQJ17" s="106"/>
      <c r="CQK17" s="106"/>
      <c r="CQL17" s="106"/>
      <c r="CQM17" s="106"/>
      <c r="CQN17" s="106"/>
      <c r="CQO17" s="106"/>
      <c r="CQP17" s="106"/>
      <c r="CQQ17" s="106"/>
      <c r="CQR17" s="106"/>
      <c r="CQS17" s="106"/>
      <c r="CQT17" s="106"/>
      <c r="CQU17" s="106"/>
      <c r="CQV17" s="106"/>
      <c r="CQW17" s="106"/>
      <c r="CQX17" s="106"/>
      <c r="CQY17" s="106"/>
      <c r="CQZ17" s="106"/>
      <c r="CRA17" s="106"/>
      <c r="CRB17" s="106"/>
      <c r="CRC17" s="106"/>
      <c r="CRD17" s="106"/>
      <c r="CRE17" s="106"/>
      <c r="CRF17" s="106"/>
      <c r="CRG17" s="106"/>
      <c r="CRH17" s="106"/>
      <c r="CRI17" s="106"/>
      <c r="CRJ17" s="106"/>
      <c r="CRK17" s="106"/>
      <c r="CRL17" s="106"/>
      <c r="CRM17" s="106"/>
      <c r="CRN17" s="106"/>
      <c r="CRO17" s="106"/>
      <c r="CRP17" s="106"/>
      <c r="CRQ17" s="106"/>
      <c r="CRR17" s="106"/>
      <c r="CRS17" s="106"/>
      <c r="CRT17" s="106"/>
      <c r="CRU17" s="106"/>
      <c r="CRV17" s="106"/>
      <c r="CRW17" s="106"/>
      <c r="CRX17" s="106"/>
      <c r="CRY17" s="106"/>
      <c r="CRZ17" s="106"/>
      <c r="CSA17" s="106"/>
      <c r="CSB17" s="106"/>
      <c r="CSC17" s="106"/>
      <c r="CSD17" s="106"/>
      <c r="CSE17" s="106"/>
      <c r="CSF17" s="106"/>
      <c r="CSG17" s="106"/>
      <c r="CSH17" s="106"/>
      <c r="CSI17" s="106"/>
      <c r="CSJ17" s="106"/>
      <c r="CSK17" s="106"/>
      <c r="CSL17" s="106"/>
      <c r="CSM17" s="106"/>
      <c r="CSN17" s="106"/>
      <c r="CSO17" s="106"/>
      <c r="CSP17" s="106"/>
      <c r="CSQ17" s="106"/>
      <c r="CSR17" s="106"/>
      <c r="CSS17" s="106"/>
      <c r="CST17" s="106"/>
      <c r="CSU17" s="106"/>
      <c r="CSV17" s="106"/>
      <c r="CSW17" s="106"/>
      <c r="CSX17" s="106"/>
      <c r="CSY17" s="106"/>
      <c r="CSZ17" s="106"/>
      <c r="CTA17" s="106"/>
      <c r="CTB17" s="106"/>
      <c r="CTC17" s="106"/>
      <c r="CTD17" s="106"/>
      <c r="CTE17" s="106"/>
      <c r="CTF17" s="106"/>
      <c r="CTG17" s="106"/>
      <c r="CTH17" s="106"/>
      <c r="CTI17" s="106"/>
      <c r="CTJ17" s="106"/>
      <c r="CTK17" s="106"/>
      <c r="CTL17" s="106"/>
      <c r="CTM17" s="106"/>
      <c r="CTN17" s="106"/>
      <c r="CTO17" s="106"/>
      <c r="CTP17" s="106"/>
      <c r="CTQ17" s="106"/>
      <c r="CTR17" s="106"/>
      <c r="CTS17" s="106"/>
      <c r="CTT17" s="106"/>
      <c r="CTU17" s="106"/>
      <c r="CTV17" s="106"/>
      <c r="CTW17" s="106"/>
      <c r="CTX17" s="106"/>
      <c r="CTY17" s="106"/>
      <c r="CTZ17" s="106"/>
      <c r="CUA17" s="106"/>
      <c r="CUB17" s="106"/>
      <c r="CUC17" s="106"/>
      <c r="CUD17" s="106"/>
      <c r="CUE17" s="106"/>
      <c r="CUF17" s="106"/>
      <c r="CUG17" s="106"/>
      <c r="CUH17" s="106"/>
      <c r="CUI17" s="106"/>
      <c r="CUJ17" s="106"/>
      <c r="CUK17" s="106"/>
      <c r="CUL17" s="106"/>
      <c r="CUM17" s="106"/>
      <c r="CUN17" s="106"/>
      <c r="CUO17" s="106"/>
      <c r="CUP17" s="106"/>
      <c r="CUQ17" s="106"/>
      <c r="CUR17" s="106"/>
      <c r="CUS17" s="106"/>
      <c r="CUT17" s="106"/>
      <c r="CUU17" s="106"/>
      <c r="CUV17" s="106"/>
      <c r="CUW17" s="106"/>
      <c r="CUX17" s="106"/>
      <c r="CUY17" s="106"/>
      <c r="CUZ17" s="106"/>
      <c r="CVA17" s="106"/>
      <c r="CVB17" s="106"/>
      <c r="CVC17" s="106"/>
      <c r="CVD17" s="106"/>
      <c r="CVE17" s="106"/>
      <c r="CVF17" s="106"/>
      <c r="CVG17" s="106"/>
      <c r="CVH17" s="106"/>
      <c r="CVI17" s="106"/>
      <c r="CVJ17" s="106"/>
      <c r="CVK17" s="106"/>
      <c r="CVL17" s="106"/>
      <c r="CVM17" s="106"/>
      <c r="CVN17" s="106"/>
      <c r="CVO17" s="106"/>
      <c r="CVP17" s="106"/>
      <c r="CVQ17" s="106"/>
      <c r="CVR17" s="106"/>
      <c r="CVS17" s="106"/>
      <c r="CVT17" s="106"/>
      <c r="CVU17" s="106"/>
      <c r="CVV17" s="106"/>
      <c r="CVW17" s="106"/>
      <c r="CVX17" s="106"/>
      <c r="CVY17" s="106"/>
      <c r="CVZ17" s="106"/>
      <c r="CWA17" s="106"/>
      <c r="CWB17" s="106"/>
      <c r="CWC17" s="106"/>
      <c r="CWD17" s="106"/>
      <c r="CWE17" s="106"/>
      <c r="CWF17" s="106"/>
      <c r="CWG17" s="106"/>
      <c r="CWH17" s="106"/>
      <c r="CWI17" s="106"/>
      <c r="CWJ17" s="106"/>
      <c r="CWK17" s="106"/>
      <c r="CWL17" s="106"/>
      <c r="CWM17" s="106"/>
      <c r="CWN17" s="106"/>
      <c r="CWO17" s="106"/>
      <c r="CWP17" s="106"/>
      <c r="CWQ17" s="106"/>
      <c r="CWR17" s="106"/>
      <c r="CWS17" s="106"/>
      <c r="CWT17" s="106"/>
      <c r="CWU17" s="106"/>
      <c r="CWV17" s="106"/>
      <c r="CWW17" s="106"/>
      <c r="CWX17" s="106"/>
      <c r="CWY17" s="106"/>
      <c r="CWZ17" s="106"/>
      <c r="CXA17" s="106"/>
      <c r="CXB17" s="106"/>
      <c r="CXC17" s="106"/>
      <c r="CXD17" s="106"/>
      <c r="CXE17" s="106"/>
      <c r="CXF17" s="106"/>
      <c r="CXG17" s="106"/>
      <c r="CXH17" s="106"/>
      <c r="CXI17" s="106"/>
      <c r="CXJ17" s="106"/>
      <c r="CXK17" s="106"/>
      <c r="CXL17" s="106"/>
      <c r="CXM17" s="106"/>
      <c r="CXN17" s="106"/>
      <c r="CXO17" s="106"/>
      <c r="CXP17" s="106"/>
      <c r="CXQ17" s="106"/>
      <c r="CXR17" s="106"/>
      <c r="CXS17" s="106"/>
      <c r="CXT17" s="106"/>
      <c r="CXU17" s="106"/>
      <c r="CXV17" s="106"/>
      <c r="CXW17" s="106"/>
      <c r="CXX17" s="106"/>
      <c r="CXY17" s="106"/>
      <c r="CXZ17" s="106"/>
      <c r="CYA17" s="106"/>
      <c r="CYB17" s="106"/>
      <c r="CYC17" s="106"/>
      <c r="CYD17" s="106"/>
      <c r="CYE17" s="106"/>
      <c r="CYF17" s="106"/>
      <c r="CYG17" s="106"/>
      <c r="CYH17" s="106"/>
      <c r="CYI17" s="106"/>
      <c r="CYJ17" s="106"/>
      <c r="CYK17" s="106"/>
      <c r="CYL17" s="106"/>
      <c r="CYM17" s="106"/>
      <c r="CYN17" s="106"/>
      <c r="CYO17" s="106"/>
      <c r="CYP17" s="106"/>
      <c r="CYQ17" s="106"/>
      <c r="CYR17" s="106"/>
      <c r="CYS17" s="106"/>
      <c r="CYT17" s="106"/>
      <c r="CYU17" s="106"/>
      <c r="CYV17" s="106"/>
      <c r="CYW17" s="106"/>
      <c r="CYX17" s="106"/>
      <c r="CYY17" s="106"/>
      <c r="CYZ17" s="106"/>
      <c r="CZA17" s="106"/>
      <c r="CZB17" s="106"/>
      <c r="CZC17" s="106"/>
      <c r="CZD17" s="106"/>
      <c r="CZE17" s="106"/>
      <c r="CZF17" s="106"/>
      <c r="CZG17" s="106"/>
      <c r="CZH17" s="106"/>
      <c r="CZI17" s="106"/>
      <c r="CZJ17" s="106"/>
      <c r="CZK17" s="106"/>
      <c r="CZL17" s="106"/>
      <c r="CZM17" s="106"/>
      <c r="CZN17" s="106"/>
      <c r="CZO17" s="106"/>
      <c r="CZP17" s="106"/>
      <c r="CZQ17" s="106"/>
      <c r="CZR17" s="106"/>
      <c r="CZS17" s="106"/>
      <c r="CZT17" s="106"/>
      <c r="CZU17" s="106"/>
      <c r="CZV17" s="106"/>
      <c r="CZW17" s="106"/>
      <c r="CZX17" s="106"/>
      <c r="CZY17" s="106"/>
      <c r="CZZ17" s="106"/>
      <c r="DAA17" s="106"/>
      <c r="DAB17" s="106"/>
      <c r="DAC17" s="106"/>
      <c r="DAD17" s="106"/>
      <c r="DAE17" s="106"/>
      <c r="DAF17" s="106"/>
      <c r="DAG17" s="106"/>
      <c r="DAH17" s="106"/>
      <c r="DAI17" s="106"/>
      <c r="DAJ17" s="106"/>
      <c r="DAK17" s="106"/>
      <c r="DAL17" s="106"/>
      <c r="DAM17" s="106"/>
      <c r="DAN17" s="106"/>
      <c r="DAO17" s="106"/>
      <c r="DAP17" s="106"/>
      <c r="DAQ17" s="106"/>
      <c r="DAR17" s="106"/>
      <c r="DAS17" s="106"/>
      <c r="DAT17" s="106"/>
      <c r="DAU17" s="106"/>
      <c r="DAV17" s="106"/>
      <c r="DAW17" s="106"/>
      <c r="DAX17" s="106"/>
      <c r="DAY17" s="106"/>
      <c r="DAZ17" s="106"/>
      <c r="DBA17" s="106"/>
      <c r="DBB17" s="106"/>
      <c r="DBC17" s="106"/>
      <c r="DBD17" s="106"/>
      <c r="DBE17" s="106"/>
      <c r="DBF17" s="106"/>
      <c r="DBG17" s="106"/>
      <c r="DBH17" s="106"/>
      <c r="DBI17" s="106"/>
      <c r="DBJ17" s="106"/>
      <c r="DBK17" s="106"/>
      <c r="DBL17" s="106"/>
      <c r="DBM17" s="106"/>
      <c r="DBN17" s="106"/>
      <c r="DBO17" s="106"/>
      <c r="DBP17" s="106"/>
      <c r="DBQ17" s="106"/>
      <c r="DBR17" s="106"/>
      <c r="DBS17" s="106"/>
      <c r="DBT17" s="106"/>
      <c r="DBU17" s="106"/>
      <c r="DBV17" s="106"/>
      <c r="DBW17" s="106"/>
      <c r="DBX17" s="106"/>
      <c r="DBY17" s="106"/>
      <c r="DBZ17" s="106"/>
      <c r="DCA17" s="106"/>
      <c r="DCB17" s="106"/>
      <c r="DCC17" s="106"/>
      <c r="DCD17" s="106"/>
      <c r="DCE17" s="106"/>
      <c r="DCF17" s="106"/>
      <c r="DCG17" s="106"/>
      <c r="DCH17" s="106"/>
      <c r="DCI17" s="106"/>
      <c r="DCJ17" s="106"/>
      <c r="DCK17" s="106"/>
      <c r="DCL17" s="106"/>
      <c r="DCM17" s="106"/>
      <c r="DCN17" s="106"/>
      <c r="DCO17" s="106"/>
      <c r="DCP17" s="106"/>
      <c r="DCQ17" s="106"/>
      <c r="DCR17" s="106"/>
      <c r="DCS17" s="106"/>
      <c r="DCT17" s="106"/>
      <c r="DCU17" s="106"/>
      <c r="DCV17" s="106"/>
      <c r="DCW17" s="106"/>
      <c r="DCX17" s="106"/>
      <c r="DCY17" s="106"/>
      <c r="DCZ17" s="106"/>
      <c r="DDA17" s="106"/>
      <c r="DDB17" s="106"/>
      <c r="DDC17" s="106"/>
      <c r="DDD17" s="106"/>
      <c r="DDE17" s="106"/>
      <c r="DDF17" s="106"/>
      <c r="DDG17" s="106"/>
      <c r="DDH17" s="106"/>
      <c r="DDI17" s="106"/>
      <c r="DDJ17" s="106"/>
      <c r="DDK17" s="106"/>
      <c r="DDL17" s="106"/>
      <c r="DDM17" s="106"/>
      <c r="DDN17" s="106"/>
      <c r="DDO17" s="106"/>
      <c r="DDP17" s="106"/>
      <c r="DDQ17" s="106"/>
      <c r="DDR17" s="106"/>
      <c r="DDS17" s="106"/>
      <c r="DDT17" s="106"/>
      <c r="DDU17" s="106"/>
      <c r="DDV17" s="106"/>
      <c r="DDW17" s="106"/>
      <c r="DDX17" s="106"/>
      <c r="DDY17" s="106"/>
      <c r="DDZ17" s="106"/>
      <c r="DEA17" s="106"/>
      <c r="DEB17" s="106"/>
      <c r="DEC17" s="106"/>
      <c r="DED17" s="106"/>
      <c r="DEE17" s="106"/>
      <c r="DEF17" s="106"/>
      <c r="DEG17" s="106"/>
      <c r="DEH17" s="106"/>
      <c r="DEI17" s="106"/>
      <c r="DEJ17" s="106"/>
      <c r="DEK17" s="106"/>
      <c r="DEL17" s="106"/>
      <c r="DEM17" s="106"/>
      <c r="DEN17" s="106"/>
      <c r="DEO17" s="106"/>
      <c r="DEP17" s="106"/>
      <c r="DEQ17" s="106"/>
      <c r="DER17" s="106"/>
      <c r="DES17" s="106"/>
      <c r="DET17" s="106"/>
      <c r="DEU17" s="106"/>
      <c r="DEV17" s="106"/>
      <c r="DEW17" s="106"/>
      <c r="DEX17" s="106"/>
      <c r="DEY17" s="106"/>
      <c r="DEZ17" s="106"/>
      <c r="DFA17" s="106"/>
      <c r="DFB17" s="106"/>
      <c r="DFC17" s="106"/>
      <c r="DFD17" s="106"/>
      <c r="DFE17" s="106"/>
      <c r="DFF17" s="106"/>
      <c r="DFG17" s="106"/>
      <c r="DFH17" s="106"/>
      <c r="DFI17" s="106"/>
      <c r="DFJ17" s="106"/>
      <c r="DFK17" s="106"/>
      <c r="DFL17" s="106"/>
      <c r="DFM17" s="106"/>
      <c r="DFN17" s="106"/>
      <c r="DFO17" s="106"/>
      <c r="DFP17" s="106"/>
      <c r="DFQ17" s="106"/>
      <c r="DFR17" s="106"/>
      <c r="DFS17" s="106"/>
      <c r="DFT17" s="106"/>
      <c r="DFU17" s="106"/>
      <c r="DFV17" s="106"/>
      <c r="DFW17" s="106"/>
      <c r="DFX17" s="106"/>
      <c r="DFY17" s="106"/>
      <c r="DFZ17" s="106"/>
      <c r="DGA17" s="106"/>
      <c r="DGB17" s="106"/>
      <c r="DGC17" s="106"/>
      <c r="DGD17" s="106"/>
      <c r="DGE17" s="106"/>
      <c r="DGF17" s="106"/>
      <c r="DGG17" s="106"/>
      <c r="DGH17" s="106"/>
      <c r="DGI17" s="106"/>
      <c r="DGJ17" s="106"/>
      <c r="DGK17" s="106"/>
      <c r="DGL17" s="106"/>
      <c r="DGM17" s="106"/>
      <c r="DGN17" s="106"/>
      <c r="DGO17" s="106"/>
      <c r="DGP17" s="106"/>
      <c r="DGQ17" s="106"/>
      <c r="DGR17" s="106"/>
      <c r="DGS17" s="106"/>
      <c r="DGT17" s="106"/>
      <c r="DGU17" s="106"/>
      <c r="DGV17" s="106"/>
      <c r="DGW17" s="106"/>
      <c r="DGX17" s="106"/>
      <c r="DGY17" s="106"/>
      <c r="DGZ17" s="106"/>
      <c r="DHA17" s="106"/>
      <c r="DHB17" s="106"/>
      <c r="DHC17" s="106"/>
      <c r="DHD17" s="106"/>
      <c r="DHE17" s="106"/>
      <c r="DHF17" s="106"/>
      <c r="DHG17" s="106"/>
      <c r="DHH17" s="106"/>
      <c r="DHI17" s="106"/>
      <c r="DHJ17" s="106"/>
      <c r="DHK17" s="106"/>
      <c r="DHL17" s="106"/>
      <c r="DHM17" s="106"/>
      <c r="DHN17" s="106"/>
      <c r="DHO17" s="106"/>
      <c r="DHP17" s="106"/>
      <c r="DHQ17" s="106"/>
      <c r="DHR17" s="106"/>
      <c r="DHS17" s="106"/>
      <c r="DHT17" s="106"/>
      <c r="DHU17" s="106"/>
      <c r="DHV17" s="106"/>
      <c r="DHW17" s="106"/>
      <c r="DHX17" s="106"/>
      <c r="DHY17" s="106"/>
      <c r="DHZ17" s="106"/>
      <c r="DIA17" s="106"/>
      <c r="DIB17" s="106"/>
      <c r="DIC17" s="106"/>
      <c r="DID17" s="106"/>
      <c r="DIE17" s="106"/>
      <c r="DIF17" s="106"/>
      <c r="DIG17" s="106"/>
      <c r="DIH17" s="106"/>
      <c r="DII17" s="106"/>
      <c r="DIJ17" s="106"/>
      <c r="DIK17" s="106"/>
      <c r="DIL17" s="106"/>
      <c r="DIM17" s="106"/>
      <c r="DIN17" s="106"/>
      <c r="DIO17" s="106"/>
      <c r="DIP17" s="106"/>
      <c r="DIQ17" s="106"/>
      <c r="DIR17" s="106"/>
      <c r="DIS17" s="106"/>
      <c r="DIT17" s="106"/>
      <c r="DIU17" s="106"/>
      <c r="DIV17" s="106"/>
      <c r="DIW17" s="106"/>
      <c r="DIX17" s="106"/>
      <c r="DIY17" s="106"/>
      <c r="DIZ17" s="106"/>
      <c r="DJA17" s="106"/>
      <c r="DJB17" s="106"/>
      <c r="DJC17" s="106"/>
      <c r="DJD17" s="106"/>
      <c r="DJE17" s="106"/>
      <c r="DJF17" s="106"/>
      <c r="DJG17" s="106"/>
      <c r="DJH17" s="106"/>
      <c r="DJI17" s="106"/>
      <c r="DJJ17" s="106"/>
      <c r="DJK17" s="106"/>
      <c r="DJL17" s="106"/>
      <c r="DJM17" s="106"/>
      <c r="DJN17" s="106"/>
      <c r="DJO17" s="106"/>
      <c r="DJP17" s="106"/>
      <c r="DJQ17" s="106"/>
      <c r="DJR17" s="106"/>
      <c r="DJS17" s="106"/>
      <c r="DJT17" s="106"/>
      <c r="DJU17" s="106"/>
      <c r="DJV17" s="106"/>
      <c r="DJW17" s="106"/>
      <c r="DJX17" s="106"/>
      <c r="DJY17" s="106"/>
      <c r="DJZ17" s="106"/>
      <c r="DKA17" s="106"/>
      <c r="DKB17" s="106"/>
      <c r="DKC17" s="106"/>
      <c r="DKD17" s="106"/>
      <c r="DKE17" s="106"/>
      <c r="DKF17" s="106"/>
      <c r="DKG17" s="106"/>
      <c r="DKH17" s="106"/>
      <c r="DKI17" s="106"/>
      <c r="DKJ17" s="106"/>
      <c r="DKK17" s="106"/>
      <c r="DKL17" s="106"/>
      <c r="DKM17" s="106"/>
      <c r="DKN17" s="106"/>
      <c r="DKO17" s="106"/>
      <c r="DKP17" s="106"/>
      <c r="DKQ17" s="106"/>
      <c r="DKR17" s="106"/>
      <c r="DKS17" s="106"/>
      <c r="DKT17" s="106"/>
      <c r="DKU17" s="106"/>
      <c r="DKV17" s="106"/>
      <c r="DKW17" s="106"/>
      <c r="DKX17" s="106"/>
      <c r="DKY17" s="106"/>
      <c r="DKZ17" s="106"/>
      <c r="DLA17" s="106"/>
      <c r="DLB17" s="106"/>
      <c r="DLC17" s="106"/>
      <c r="DLD17" s="106"/>
      <c r="DLE17" s="106"/>
      <c r="DLF17" s="106"/>
      <c r="DLG17" s="106"/>
      <c r="DLH17" s="106"/>
      <c r="DLI17" s="106"/>
      <c r="DLJ17" s="106"/>
      <c r="DLK17" s="106"/>
      <c r="DLL17" s="106"/>
      <c r="DLM17" s="106"/>
      <c r="DLN17" s="106"/>
      <c r="DLO17" s="106"/>
      <c r="DLP17" s="106"/>
      <c r="DLQ17" s="106"/>
      <c r="DLR17" s="106"/>
      <c r="DLS17" s="106"/>
      <c r="DLT17" s="106"/>
      <c r="DLU17" s="106"/>
      <c r="DLV17" s="106"/>
      <c r="DLW17" s="106"/>
      <c r="DLX17" s="106"/>
      <c r="DLY17" s="106"/>
      <c r="DLZ17" s="106"/>
      <c r="DMA17" s="106"/>
      <c r="DMB17" s="106"/>
      <c r="DMC17" s="106"/>
      <c r="DMD17" s="106"/>
      <c r="DME17" s="106"/>
      <c r="DMF17" s="106"/>
      <c r="DMG17" s="106"/>
      <c r="DMH17" s="106"/>
      <c r="DMI17" s="106"/>
      <c r="DMJ17" s="106"/>
      <c r="DMK17" s="106"/>
      <c r="DML17" s="106"/>
      <c r="DMM17" s="106"/>
      <c r="DMN17" s="106"/>
      <c r="DMO17" s="106"/>
      <c r="DMP17" s="106"/>
      <c r="DMQ17" s="106"/>
      <c r="DMR17" s="106"/>
      <c r="DMS17" s="106"/>
      <c r="DMT17" s="106"/>
      <c r="DMU17" s="106"/>
      <c r="DMV17" s="106"/>
      <c r="DMW17" s="106"/>
      <c r="DMX17" s="106"/>
      <c r="DMY17" s="106"/>
      <c r="DMZ17" s="106"/>
      <c r="DNA17" s="106"/>
      <c r="DNB17" s="106"/>
      <c r="DNC17" s="106"/>
      <c r="DND17" s="106"/>
      <c r="DNE17" s="106"/>
      <c r="DNF17" s="106"/>
      <c r="DNG17" s="106"/>
      <c r="DNH17" s="106"/>
      <c r="DNI17" s="106"/>
      <c r="DNJ17" s="106"/>
      <c r="DNK17" s="106"/>
      <c r="DNL17" s="106"/>
      <c r="DNM17" s="106"/>
      <c r="DNN17" s="106"/>
      <c r="DNO17" s="106"/>
      <c r="DNP17" s="106"/>
      <c r="DNQ17" s="106"/>
      <c r="DNR17" s="106"/>
      <c r="DNS17" s="106"/>
      <c r="DNT17" s="106"/>
      <c r="DNU17" s="106"/>
      <c r="DNV17" s="106"/>
      <c r="DNW17" s="106"/>
      <c r="DNX17" s="106"/>
      <c r="DNY17" s="106"/>
      <c r="DNZ17" s="106"/>
      <c r="DOA17" s="106"/>
      <c r="DOB17" s="106"/>
      <c r="DOC17" s="106"/>
      <c r="DOD17" s="106"/>
      <c r="DOE17" s="106"/>
      <c r="DOF17" s="106"/>
      <c r="DOG17" s="106"/>
      <c r="DOH17" s="106"/>
      <c r="DOI17" s="106"/>
      <c r="DOJ17" s="106"/>
      <c r="DOK17" s="106"/>
      <c r="DOL17" s="106"/>
      <c r="DOM17" s="106"/>
      <c r="DON17" s="106"/>
      <c r="DOO17" s="106"/>
      <c r="DOP17" s="106"/>
      <c r="DOQ17" s="106"/>
      <c r="DOR17" s="106"/>
      <c r="DOS17" s="106"/>
      <c r="DOT17" s="106"/>
      <c r="DOU17" s="106"/>
      <c r="DOV17" s="106"/>
      <c r="DOW17" s="106"/>
      <c r="DOX17" s="106"/>
      <c r="DOY17" s="106"/>
      <c r="DOZ17" s="106"/>
      <c r="DPA17" s="106"/>
      <c r="DPB17" s="106"/>
      <c r="DPC17" s="106"/>
      <c r="DPD17" s="106"/>
      <c r="DPE17" s="106"/>
      <c r="DPF17" s="106"/>
      <c r="DPG17" s="106"/>
      <c r="DPH17" s="106"/>
      <c r="DPI17" s="106"/>
      <c r="DPJ17" s="106"/>
      <c r="DPK17" s="106"/>
      <c r="DPL17" s="106"/>
      <c r="DPM17" s="106"/>
      <c r="DPN17" s="106"/>
      <c r="DPO17" s="106"/>
      <c r="DPP17" s="106"/>
      <c r="DPQ17" s="106"/>
      <c r="DPR17" s="106"/>
      <c r="DPS17" s="106"/>
      <c r="DPT17" s="106"/>
      <c r="DPU17" s="106"/>
      <c r="DPV17" s="106"/>
      <c r="DPW17" s="106"/>
      <c r="DPX17" s="106"/>
      <c r="DPY17" s="106"/>
      <c r="DPZ17" s="106"/>
      <c r="DQA17" s="106"/>
      <c r="DQB17" s="106"/>
      <c r="DQC17" s="106"/>
      <c r="DQD17" s="106"/>
      <c r="DQE17" s="106"/>
      <c r="DQF17" s="106"/>
      <c r="DQG17" s="106"/>
      <c r="DQH17" s="106"/>
      <c r="DQI17" s="106"/>
      <c r="DQJ17" s="106"/>
      <c r="DQK17" s="106"/>
      <c r="DQL17" s="106"/>
      <c r="DQM17" s="106"/>
      <c r="DQN17" s="106"/>
      <c r="DQO17" s="106"/>
      <c r="DQP17" s="106"/>
      <c r="DQQ17" s="106"/>
      <c r="DQR17" s="106"/>
      <c r="DQS17" s="106"/>
      <c r="DQT17" s="106"/>
      <c r="DQU17" s="106"/>
      <c r="DQV17" s="106"/>
      <c r="DQW17" s="106"/>
      <c r="DQX17" s="106"/>
      <c r="DQY17" s="106"/>
      <c r="DQZ17" s="106"/>
      <c r="DRA17" s="106"/>
      <c r="DRB17" s="106"/>
      <c r="DRC17" s="106"/>
      <c r="DRD17" s="106"/>
      <c r="DRE17" s="106"/>
      <c r="DRF17" s="106"/>
      <c r="DRG17" s="106"/>
      <c r="DRH17" s="106"/>
      <c r="DRI17" s="106"/>
      <c r="DRJ17" s="106"/>
      <c r="DRK17" s="106"/>
      <c r="DRL17" s="106"/>
      <c r="DRM17" s="106"/>
      <c r="DRN17" s="106"/>
      <c r="DRO17" s="106"/>
      <c r="DRP17" s="106"/>
      <c r="DRQ17" s="106"/>
      <c r="DRR17" s="106"/>
      <c r="DRS17" s="106"/>
      <c r="DRT17" s="106"/>
      <c r="DRU17" s="106"/>
      <c r="DRV17" s="106"/>
      <c r="DRW17" s="106"/>
      <c r="DRX17" s="106"/>
      <c r="DRY17" s="106"/>
      <c r="DRZ17" s="106"/>
      <c r="DSA17" s="106"/>
      <c r="DSB17" s="106"/>
      <c r="DSC17" s="106"/>
      <c r="DSD17" s="106"/>
      <c r="DSE17" s="106"/>
      <c r="DSF17" s="106"/>
      <c r="DSG17" s="106"/>
      <c r="DSH17" s="106"/>
      <c r="DSI17" s="106"/>
      <c r="DSJ17" s="106"/>
      <c r="DSK17" s="106"/>
      <c r="DSL17" s="106"/>
      <c r="DSM17" s="106"/>
      <c r="DSN17" s="106"/>
      <c r="DSO17" s="106"/>
      <c r="DSP17" s="106"/>
      <c r="DSQ17" s="106"/>
      <c r="DSR17" s="106"/>
      <c r="DSS17" s="106"/>
      <c r="DST17" s="106"/>
      <c r="DSU17" s="106"/>
      <c r="DSV17" s="106"/>
      <c r="DSW17" s="106"/>
      <c r="DSX17" s="106"/>
      <c r="DSY17" s="106"/>
      <c r="DSZ17" s="106"/>
      <c r="DTA17" s="106"/>
      <c r="DTB17" s="106"/>
      <c r="DTC17" s="106"/>
      <c r="DTD17" s="106"/>
      <c r="DTE17" s="106"/>
      <c r="DTF17" s="106"/>
      <c r="DTG17" s="106"/>
      <c r="DTH17" s="106"/>
      <c r="DTI17" s="106"/>
      <c r="DTJ17" s="106"/>
      <c r="DTK17" s="106"/>
      <c r="DTL17" s="106"/>
      <c r="DTM17" s="106"/>
      <c r="DTN17" s="106"/>
      <c r="DTO17" s="106"/>
      <c r="DTP17" s="106"/>
      <c r="DTQ17" s="106"/>
      <c r="DTR17" s="106"/>
      <c r="DTS17" s="106"/>
      <c r="DTT17" s="106"/>
      <c r="DTU17" s="106"/>
      <c r="DTV17" s="106"/>
      <c r="DTW17" s="106"/>
      <c r="DTX17" s="106"/>
      <c r="DTY17" s="106"/>
      <c r="DTZ17" s="106"/>
      <c r="DUA17" s="106"/>
      <c r="DUB17" s="106"/>
      <c r="DUC17" s="106"/>
      <c r="DUD17" s="106"/>
      <c r="DUE17" s="106"/>
      <c r="DUF17" s="106"/>
      <c r="DUG17" s="106"/>
      <c r="DUH17" s="106"/>
      <c r="DUI17" s="106"/>
      <c r="DUJ17" s="106"/>
      <c r="DUK17" s="106"/>
      <c r="DUL17" s="106"/>
      <c r="DUM17" s="106"/>
      <c r="DUN17" s="106"/>
      <c r="DUO17" s="106"/>
      <c r="DUP17" s="106"/>
      <c r="DUQ17" s="106"/>
      <c r="DUR17" s="106"/>
      <c r="DUS17" s="106"/>
      <c r="DUT17" s="106"/>
      <c r="DUU17" s="106"/>
      <c r="DUV17" s="106"/>
      <c r="DUW17" s="106"/>
      <c r="DUX17" s="106"/>
      <c r="DUY17" s="106"/>
      <c r="DUZ17" s="106"/>
      <c r="DVA17" s="106"/>
      <c r="DVB17" s="106"/>
      <c r="DVC17" s="106"/>
      <c r="DVD17" s="106"/>
      <c r="DVE17" s="106"/>
      <c r="DVF17" s="106"/>
      <c r="DVG17" s="106"/>
      <c r="DVH17" s="106"/>
      <c r="DVI17" s="106"/>
      <c r="DVJ17" s="106"/>
      <c r="DVK17" s="106"/>
      <c r="DVL17" s="106"/>
      <c r="DVM17" s="106"/>
      <c r="DVN17" s="106"/>
      <c r="DVO17" s="106"/>
      <c r="DVP17" s="106"/>
      <c r="DVQ17" s="106"/>
      <c r="DVR17" s="106"/>
      <c r="DVS17" s="106"/>
      <c r="DVT17" s="106"/>
      <c r="DVU17" s="106"/>
      <c r="DVV17" s="106"/>
      <c r="DVW17" s="106"/>
      <c r="DVX17" s="106"/>
      <c r="DVY17" s="106"/>
      <c r="DVZ17" s="106"/>
      <c r="DWA17" s="106"/>
      <c r="DWB17" s="106"/>
      <c r="DWC17" s="106"/>
      <c r="DWD17" s="106"/>
      <c r="DWE17" s="106"/>
      <c r="DWF17" s="106"/>
      <c r="DWG17" s="106"/>
      <c r="DWH17" s="106"/>
      <c r="DWI17" s="106"/>
      <c r="DWJ17" s="106"/>
      <c r="DWK17" s="106"/>
      <c r="DWL17" s="106"/>
      <c r="DWM17" s="106"/>
      <c r="DWN17" s="106"/>
      <c r="DWO17" s="106"/>
      <c r="DWP17" s="106"/>
      <c r="DWQ17" s="106"/>
      <c r="DWR17" s="106"/>
      <c r="DWS17" s="106"/>
      <c r="DWT17" s="106"/>
      <c r="DWU17" s="106"/>
      <c r="DWV17" s="106"/>
      <c r="DWW17" s="106"/>
      <c r="DWX17" s="106"/>
      <c r="DWY17" s="106"/>
      <c r="DWZ17" s="106"/>
      <c r="DXA17" s="106"/>
      <c r="DXB17" s="106"/>
      <c r="DXC17" s="106"/>
      <c r="DXD17" s="106"/>
      <c r="DXE17" s="106"/>
      <c r="DXF17" s="106"/>
      <c r="DXG17" s="106"/>
      <c r="DXH17" s="106"/>
      <c r="DXI17" s="106"/>
      <c r="DXJ17" s="106"/>
      <c r="DXK17" s="106"/>
      <c r="DXL17" s="106"/>
      <c r="DXM17" s="106"/>
      <c r="DXN17" s="106"/>
      <c r="DXO17" s="106"/>
      <c r="DXP17" s="106"/>
      <c r="DXQ17" s="106"/>
      <c r="DXR17" s="106"/>
      <c r="DXS17" s="106"/>
      <c r="DXT17" s="106"/>
      <c r="DXU17" s="106"/>
      <c r="DXV17" s="106"/>
      <c r="DXW17" s="106"/>
      <c r="DXX17" s="106"/>
      <c r="DXY17" s="106"/>
      <c r="DXZ17" s="106"/>
      <c r="DYA17" s="106"/>
      <c r="DYB17" s="106"/>
      <c r="DYC17" s="106"/>
      <c r="DYD17" s="106"/>
      <c r="DYE17" s="106"/>
      <c r="DYF17" s="106"/>
      <c r="DYG17" s="106"/>
      <c r="DYH17" s="106"/>
      <c r="DYI17" s="106"/>
      <c r="DYJ17" s="106"/>
      <c r="DYK17" s="106"/>
      <c r="DYL17" s="106"/>
      <c r="DYM17" s="106"/>
      <c r="DYN17" s="106"/>
      <c r="DYO17" s="106"/>
      <c r="DYP17" s="106"/>
      <c r="DYQ17" s="106"/>
      <c r="DYR17" s="106"/>
      <c r="DYS17" s="106"/>
      <c r="DYT17" s="106"/>
      <c r="DYU17" s="106"/>
      <c r="DYV17" s="106"/>
      <c r="DYW17" s="106"/>
      <c r="DYX17" s="106"/>
      <c r="DYY17" s="106"/>
      <c r="DYZ17" s="106"/>
      <c r="DZA17" s="106"/>
      <c r="DZB17" s="106"/>
      <c r="DZC17" s="106"/>
      <c r="DZD17" s="106"/>
      <c r="DZE17" s="106"/>
      <c r="DZF17" s="106"/>
      <c r="DZG17" s="106"/>
      <c r="DZH17" s="106"/>
      <c r="DZI17" s="106"/>
      <c r="DZJ17" s="106"/>
      <c r="DZK17" s="106"/>
      <c r="DZL17" s="106"/>
      <c r="DZM17" s="106"/>
      <c r="DZN17" s="106"/>
      <c r="DZO17" s="106"/>
      <c r="DZP17" s="106"/>
      <c r="DZQ17" s="106"/>
      <c r="DZR17" s="106"/>
      <c r="DZS17" s="106"/>
      <c r="DZT17" s="106"/>
      <c r="DZU17" s="106"/>
      <c r="DZV17" s="106"/>
      <c r="DZW17" s="106"/>
      <c r="DZX17" s="106"/>
      <c r="DZY17" s="106"/>
      <c r="DZZ17" s="106"/>
      <c r="EAA17" s="106"/>
      <c r="EAB17" s="106"/>
      <c r="EAC17" s="106"/>
      <c r="EAD17" s="106"/>
      <c r="EAE17" s="106"/>
      <c r="EAF17" s="106"/>
      <c r="EAG17" s="106"/>
      <c r="EAH17" s="106"/>
      <c r="EAI17" s="106"/>
      <c r="EAJ17" s="106"/>
      <c r="EAK17" s="106"/>
      <c r="EAL17" s="106"/>
      <c r="EAM17" s="106"/>
      <c r="EAN17" s="106"/>
      <c r="EAO17" s="106"/>
      <c r="EAP17" s="106"/>
      <c r="EAQ17" s="106"/>
      <c r="EAR17" s="106"/>
      <c r="EAS17" s="106"/>
      <c r="EAT17" s="106"/>
      <c r="EAU17" s="106"/>
      <c r="EAV17" s="106"/>
      <c r="EAW17" s="106"/>
      <c r="EAX17" s="106"/>
      <c r="EAY17" s="106"/>
      <c r="EAZ17" s="106"/>
      <c r="EBA17" s="106"/>
      <c r="EBB17" s="106"/>
      <c r="EBC17" s="106"/>
      <c r="EBD17" s="106"/>
      <c r="EBE17" s="106"/>
      <c r="EBF17" s="106"/>
      <c r="EBG17" s="106"/>
      <c r="EBH17" s="106"/>
      <c r="EBI17" s="106"/>
      <c r="EBJ17" s="106"/>
      <c r="EBK17" s="106"/>
      <c r="EBL17" s="106"/>
      <c r="EBM17" s="106"/>
      <c r="EBN17" s="106"/>
      <c r="EBO17" s="106"/>
      <c r="EBP17" s="106"/>
      <c r="EBQ17" s="106"/>
      <c r="EBR17" s="106"/>
      <c r="EBS17" s="106"/>
      <c r="EBT17" s="106"/>
      <c r="EBU17" s="106"/>
      <c r="EBV17" s="106"/>
      <c r="EBW17" s="106"/>
      <c r="EBX17" s="106"/>
      <c r="EBY17" s="106"/>
      <c r="EBZ17" s="106"/>
      <c r="ECA17" s="106"/>
      <c r="ECB17" s="106"/>
      <c r="ECC17" s="106"/>
      <c r="ECD17" s="106"/>
      <c r="ECE17" s="106"/>
      <c r="ECF17" s="106"/>
      <c r="ECG17" s="106"/>
      <c r="ECH17" s="106"/>
      <c r="ECI17" s="106"/>
      <c r="ECJ17" s="106"/>
      <c r="ECK17" s="106"/>
      <c r="ECL17" s="106"/>
      <c r="ECM17" s="106"/>
      <c r="ECN17" s="106"/>
      <c r="ECO17" s="106"/>
      <c r="ECP17" s="106"/>
      <c r="ECQ17" s="106"/>
      <c r="ECR17" s="106"/>
      <c r="ECS17" s="106"/>
      <c r="ECT17" s="106"/>
      <c r="ECU17" s="106"/>
      <c r="ECV17" s="106"/>
      <c r="ECW17" s="106"/>
      <c r="ECX17" s="106"/>
      <c r="ECY17" s="106"/>
      <c r="ECZ17" s="106"/>
      <c r="EDA17" s="106"/>
      <c r="EDB17" s="106"/>
      <c r="EDC17" s="106"/>
      <c r="EDD17" s="106"/>
      <c r="EDE17" s="106"/>
      <c r="EDF17" s="106"/>
      <c r="EDG17" s="106"/>
      <c r="EDH17" s="106"/>
      <c r="EDI17" s="106"/>
      <c r="EDJ17" s="106"/>
      <c r="EDK17" s="106"/>
      <c r="EDL17" s="106"/>
      <c r="EDM17" s="106"/>
      <c r="EDN17" s="106"/>
      <c r="EDO17" s="106"/>
      <c r="EDP17" s="106"/>
      <c r="EDQ17" s="106"/>
      <c r="EDR17" s="106"/>
      <c r="EDS17" s="106"/>
      <c r="EDT17" s="106"/>
      <c r="EDU17" s="106"/>
      <c r="EDV17" s="106"/>
      <c r="EDW17" s="106"/>
      <c r="EDX17" s="106"/>
      <c r="EDY17" s="106"/>
      <c r="EDZ17" s="106"/>
      <c r="EEA17" s="106"/>
      <c r="EEB17" s="106"/>
      <c r="EEC17" s="106"/>
      <c r="EED17" s="106"/>
      <c r="EEE17" s="106"/>
      <c r="EEF17" s="106"/>
      <c r="EEG17" s="106"/>
      <c r="EEH17" s="106"/>
      <c r="EEI17" s="106"/>
      <c r="EEJ17" s="106"/>
      <c r="EEK17" s="106"/>
      <c r="EEL17" s="106"/>
      <c r="EEM17" s="106"/>
      <c r="EEN17" s="106"/>
      <c r="EEO17" s="106"/>
      <c r="EEP17" s="106"/>
      <c r="EEQ17" s="106"/>
      <c r="EER17" s="106"/>
      <c r="EES17" s="106"/>
      <c r="EET17" s="106"/>
      <c r="EEU17" s="106"/>
      <c r="EEV17" s="106"/>
      <c r="EEW17" s="106"/>
      <c r="EEX17" s="106"/>
      <c r="EEY17" s="106"/>
      <c r="EEZ17" s="106"/>
      <c r="EFA17" s="106"/>
      <c r="EFB17" s="106"/>
      <c r="EFC17" s="106"/>
      <c r="EFD17" s="106"/>
      <c r="EFE17" s="106"/>
      <c r="EFF17" s="106"/>
      <c r="EFG17" s="106"/>
      <c r="EFH17" s="106"/>
      <c r="EFI17" s="106"/>
      <c r="EFJ17" s="106"/>
      <c r="EFK17" s="106"/>
      <c r="EFL17" s="106"/>
      <c r="EFM17" s="106"/>
      <c r="EFN17" s="106"/>
      <c r="EFO17" s="106"/>
      <c r="EFP17" s="106"/>
      <c r="EFQ17" s="106"/>
      <c r="EFR17" s="106"/>
      <c r="EFS17" s="106"/>
      <c r="EFT17" s="106"/>
      <c r="EFU17" s="106"/>
      <c r="EFV17" s="106"/>
      <c r="EFW17" s="106"/>
      <c r="EFX17" s="106"/>
      <c r="EFY17" s="106"/>
      <c r="EFZ17" s="106"/>
      <c r="EGA17" s="106"/>
      <c r="EGB17" s="106"/>
      <c r="EGC17" s="106"/>
      <c r="EGD17" s="106"/>
      <c r="EGE17" s="106"/>
      <c r="EGF17" s="106"/>
      <c r="EGG17" s="106"/>
      <c r="EGH17" s="106"/>
      <c r="EGI17" s="106"/>
      <c r="EGJ17" s="106"/>
      <c r="EGK17" s="106"/>
      <c r="EGL17" s="106"/>
      <c r="EGM17" s="106"/>
      <c r="EGN17" s="106"/>
      <c r="EGO17" s="106"/>
      <c r="EGP17" s="106"/>
      <c r="EGQ17" s="106"/>
      <c r="EGR17" s="106"/>
      <c r="EGS17" s="106"/>
      <c r="EGT17" s="106"/>
      <c r="EGU17" s="106"/>
      <c r="EGV17" s="106"/>
      <c r="EGW17" s="106"/>
      <c r="EGX17" s="106"/>
      <c r="EGY17" s="106"/>
      <c r="EGZ17" s="106"/>
      <c r="EHA17" s="106"/>
      <c r="EHB17" s="106"/>
      <c r="EHC17" s="106"/>
      <c r="EHD17" s="106"/>
      <c r="EHE17" s="106"/>
      <c r="EHF17" s="106"/>
      <c r="EHG17" s="106"/>
      <c r="EHH17" s="106"/>
      <c r="EHI17" s="106"/>
      <c r="EHJ17" s="106"/>
      <c r="EHK17" s="106"/>
      <c r="EHL17" s="106"/>
      <c r="EHM17" s="106"/>
      <c r="EHN17" s="106"/>
      <c r="EHO17" s="106"/>
      <c r="EHP17" s="106"/>
      <c r="EHQ17" s="106"/>
      <c r="EHR17" s="106"/>
      <c r="EHS17" s="106"/>
      <c r="EHT17" s="106"/>
      <c r="EHU17" s="106"/>
      <c r="EHV17" s="106"/>
      <c r="EHW17" s="106"/>
      <c r="EHX17" s="106"/>
      <c r="EHY17" s="106"/>
      <c r="EHZ17" s="106"/>
      <c r="EIA17" s="106"/>
      <c r="EIB17" s="106"/>
      <c r="EIC17" s="106"/>
      <c r="EID17" s="106"/>
      <c r="EIE17" s="106"/>
      <c r="EIF17" s="106"/>
      <c r="EIG17" s="106"/>
      <c r="EIH17" s="106"/>
      <c r="EII17" s="106"/>
      <c r="EIJ17" s="106"/>
      <c r="EIK17" s="106"/>
      <c r="EIL17" s="106"/>
      <c r="EIM17" s="106"/>
      <c r="EIN17" s="106"/>
      <c r="EIO17" s="106"/>
      <c r="EIP17" s="106"/>
      <c r="EIQ17" s="106"/>
      <c r="EIR17" s="106"/>
      <c r="EIS17" s="106"/>
      <c r="EIT17" s="106"/>
      <c r="EIU17" s="106"/>
      <c r="EIV17" s="106"/>
      <c r="EIW17" s="106"/>
      <c r="EIX17" s="106"/>
      <c r="EIY17" s="106"/>
      <c r="EIZ17" s="106"/>
      <c r="EJA17" s="106"/>
      <c r="EJB17" s="106"/>
      <c r="EJC17" s="106"/>
      <c r="EJD17" s="106"/>
      <c r="EJE17" s="106"/>
      <c r="EJF17" s="106"/>
      <c r="EJG17" s="106"/>
      <c r="EJH17" s="106"/>
      <c r="EJI17" s="106"/>
      <c r="EJJ17" s="106"/>
      <c r="EJK17" s="106"/>
      <c r="EJL17" s="106"/>
      <c r="EJM17" s="106"/>
      <c r="EJN17" s="106"/>
      <c r="EJO17" s="106"/>
      <c r="EJP17" s="106"/>
      <c r="EJQ17" s="106"/>
      <c r="EJR17" s="106"/>
      <c r="EJS17" s="106"/>
      <c r="EJT17" s="106"/>
      <c r="EJU17" s="106"/>
      <c r="EJV17" s="106"/>
      <c r="EJW17" s="106"/>
      <c r="EJX17" s="106"/>
      <c r="EJY17" s="106"/>
      <c r="EJZ17" s="106"/>
      <c r="EKA17" s="106"/>
      <c r="EKB17" s="106"/>
      <c r="EKC17" s="106"/>
      <c r="EKD17" s="106"/>
      <c r="EKE17" s="106"/>
      <c r="EKF17" s="106"/>
      <c r="EKG17" s="106"/>
      <c r="EKH17" s="106"/>
      <c r="EKI17" s="106"/>
      <c r="EKJ17" s="106"/>
      <c r="EKK17" s="106"/>
      <c r="EKL17" s="106"/>
      <c r="EKM17" s="106"/>
      <c r="EKN17" s="106"/>
      <c r="EKO17" s="106"/>
      <c r="EKP17" s="106"/>
      <c r="EKQ17" s="106"/>
      <c r="EKR17" s="106"/>
      <c r="EKS17" s="106"/>
      <c r="EKT17" s="106"/>
      <c r="EKU17" s="106"/>
      <c r="EKV17" s="106"/>
      <c r="EKW17" s="106"/>
      <c r="EKX17" s="106"/>
      <c r="EKY17" s="106"/>
      <c r="EKZ17" s="106"/>
      <c r="ELA17" s="106"/>
      <c r="ELB17" s="106"/>
      <c r="ELC17" s="106"/>
      <c r="ELD17" s="106"/>
      <c r="ELE17" s="106"/>
      <c r="ELF17" s="106"/>
      <c r="ELG17" s="106"/>
      <c r="ELH17" s="106"/>
      <c r="ELI17" s="106"/>
      <c r="ELJ17" s="106"/>
      <c r="ELK17" s="106"/>
      <c r="ELL17" s="106"/>
      <c r="ELM17" s="106"/>
      <c r="ELN17" s="106"/>
      <c r="ELO17" s="106"/>
      <c r="ELP17" s="106"/>
      <c r="ELQ17" s="106"/>
      <c r="ELR17" s="106"/>
      <c r="ELS17" s="106"/>
      <c r="ELT17" s="106"/>
      <c r="ELU17" s="106"/>
      <c r="ELV17" s="106"/>
      <c r="ELW17" s="106"/>
      <c r="ELX17" s="106"/>
      <c r="ELY17" s="106"/>
      <c r="ELZ17" s="106"/>
      <c r="EMA17" s="106"/>
      <c r="EMB17" s="106"/>
      <c r="EMC17" s="106"/>
      <c r="EMD17" s="106"/>
      <c r="EME17" s="106"/>
      <c r="EMF17" s="106"/>
      <c r="EMG17" s="106"/>
      <c r="EMH17" s="106"/>
      <c r="EMI17" s="106"/>
      <c r="EMJ17" s="106"/>
      <c r="EMK17" s="106"/>
      <c r="EML17" s="106"/>
      <c r="EMM17" s="106"/>
      <c r="EMN17" s="106"/>
      <c r="EMO17" s="106"/>
      <c r="EMP17" s="106"/>
      <c r="EMQ17" s="106"/>
      <c r="EMR17" s="106"/>
      <c r="EMS17" s="106"/>
      <c r="EMT17" s="106"/>
      <c r="EMU17" s="106"/>
      <c r="EMV17" s="106"/>
      <c r="EMW17" s="106"/>
      <c r="EMX17" s="106"/>
      <c r="EMY17" s="106"/>
      <c r="EMZ17" s="106"/>
      <c r="ENA17" s="106"/>
      <c r="ENB17" s="106"/>
      <c r="ENC17" s="106"/>
      <c r="END17" s="106"/>
      <c r="ENE17" s="106"/>
      <c r="ENF17" s="106"/>
      <c r="ENG17" s="106"/>
      <c r="ENH17" s="106"/>
      <c r="ENI17" s="106"/>
      <c r="ENJ17" s="106"/>
      <c r="ENK17" s="106"/>
      <c r="ENL17" s="106"/>
      <c r="ENM17" s="106"/>
      <c r="ENN17" s="106"/>
      <c r="ENO17" s="106"/>
      <c r="ENP17" s="106"/>
      <c r="ENQ17" s="106"/>
      <c r="ENR17" s="106"/>
      <c r="ENS17" s="106"/>
      <c r="ENT17" s="106"/>
      <c r="ENU17" s="106"/>
      <c r="ENV17" s="106"/>
      <c r="ENW17" s="106"/>
      <c r="ENX17" s="106"/>
      <c r="ENY17" s="106"/>
      <c r="ENZ17" s="106"/>
      <c r="EOA17" s="106"/>
      <c r="EOB17" s="106"/>
      <c r="EOC17" s="106"/>
      <c r="EOD17" s="106"/>
      <c r="EOE17" s="106"/>
      <c r="EOF17" s="106"/>
      <c r="EOG17" s="106"/>
      <c r="EOH17" s="106"/>
      <c r="EOI17" s="106"/>
      <c r="EOJ17" s="106"/>
      <c r="EOK17" s="106"/>
      <c r="EOL17" s="106"/>
      <c r="EOM17" s="106"/>
      <c r="EON17" s="106"/>
      <c r="EOO17" s="106"/>
      <c r="EOP17" s="106"/>
      <c r="EOQ17" s="106"/>
      <c r="EOR17" s="106"/>
      <c r="EOS17" s="106"/>
      <c r="EOT17" s="106"/>
      <c r="EOU17" s="106"/>
      <c r="EOV17" s="106"/>
      <c r="EOW17" s="106"/>
      <c r="EOX17" s="106"/>
      <c r="EOY17" s="106"/>
      <c r="EOZ17" s="106"/>
      <c r="EPA17" s="106"/>
      <c r="EPB17" s="106"/>
      <c r="EPC17" s="106"/>
      <c r="EPD17" s="106"/>
      <c r="EPE17" s="106"/>
      <c r="EPF17" s="106"/>
      <c r="EPG17" s="106"/>
      <c r="EPH17" s="106"/>
      <c r="EPI17" s="106"/>
      <c r="EPJ17" s="106"/>
      <c r="EPK17" s="106"/>
      <c r="EPL17" s="106"/>
      <c r="EPM17" s="106"/>
      <c r="EPN17" s="106"/>
      <c r="EPO17" s="106"/>
      <c r="EPP17" s="106"/>
      <c r="EPQ17" s="106"/>
      <c r="EPR17" s="106"/>
      <c r="EPS17" s="106"/>
      <c r="EPT17" s="106"/>
      <c r="EPU17" s="106"/>
      <c r="EPV17" s="106"/>
      <c r="EPW17" s="106"/>
      <c r="EPX17" s="106"/>
      <c r="EPY17" s="106"/>
      <c r="EPZ17" s="106"/>
      <c r="EQA17" s="106"/>
      <c r="EQB17" s="106"/>
      <c r="EQC17" s="106"/>
      <c r="EQD17" s="106"/>
      <c r="EQE17" s="106"/>
      <c r="EQF17" s="106"/>
      <c r="EQG17" s="106"/>
      <c r="EQH17" s="106"/>
      <c r="EQI17" s="106"/>
      <c r="EQJ17" s="106"/>
      <c r="EQK17" s="106"/>
      <c r="EQL17" s="106"/>
      <c r="EQM17" s="106"/>
      <c r="EQN17" s="106"/>
      <c r="EQO17" s="106"/>
      <c r="EQP17" s="106"/>
      <c r="EQQ17" s="106"/>
      <c r="EQR17" s="106"/>
      <c r="EQS17" s="106"/>
      <c r="EQT17" s="106"/>
      <c r="EQU17" s="106"/>
      <c r="EQV17" s="106"/>
      <c r="EQW17" s="106"/>
      <c r="EQX17" s="106"/>
      <c r="EQY17" s="106"/>
      <c r="EQZ17" s="106"/>
      <c r="ERA17" s="106"/>
      <c r="ERB17" s="106"/>
      <c r="ERC17" s="106"/>
      <c r="ERD17" s="106"/>
      <c r="ERE17" s="106"/>
      <c r="ERF17" s="106"/>
      <c r="ERG17" s="106"/>
      <c r="ERH17" s="106"/>
      <c r="ERI17" s="106"/>
      <c r="ERJ17" s="106"/>
      <c r="ERK17" s="106"/>
      <c r="ERL17" s="106"/>
      <c r="ERM17" s="106"/>
      <c r="ERN17" s="106"/>
      <c r="ERO17" s="106"/>
      <c r="ERP17" s="106"/>
      <c r="ERQ17" s="106"/>
      <c r="ERR17" s="106"/>
      <c r="ERS17" s="106"/>
      <c r="ERT17" s="106"/>
      <c r="ERU17" s="106"/>
      <c r="ERV17" s="106"/>
      <c r="ERW17" s="106"/>
      <c r="ERX17" s="106"/>
      <c r="ERY17" s="106"/>
      <c r="ERZ17" s="106"/>
      <c r="ESA17" s="106"/>
      <c r="ESB17" s="106"/>
      <c r="ESC17" s="106"/>
      <c r="ESD17" s="106"/>
      <c r="ESE17" s="106"/>
      <c r="ESF17" s="106"/>
      <c r="ESG17" s="106"/>
      <c r="ESH17" s="106"/>
      <c r="ESI17" s="106"/>
      <c r="ESJ17" s="106"/>
      <c r="ESK17" s="106"/>
      <c r="ESL17" s="106"/>
      <c r="ESM17" s="106"/>
      <c r="ESN17" s="106"/>
      <c r="ESO17" s="106"/>
      <c r="ESP17" s="106"/>
      <c r="ESQ17" s="106"/>
      <c r="ESR17" s="106"/>
      <c r="ESS17" s="106"/>
      <c r="EST17" s="106"/>
      <c r="ESU17" s="106"/>
      <c r="ESV17" s="106"/>
      <c r="ESW17" s="106"/>
      <c r="ESX17" s="106"/>
      <c r="ESY17" s="106"/>
      <c r="ESZ17" s="106"/>
      <c r="ETA17" s="106"/>
      <c r="ETB17" s="106"/>
      <c r="ETC17" s="106"/>
      <c r="ETD17" s="106"/>
      <c r="ETE17" s="106"/>
      <c r="ETF17" s="106"/>
      <c r="ETG17" s="106"/>
      <c r="ETH17" s="106"/>
      <c r="ETI17" s="106"/>
      <c r="ETJ17" s="106"/>
      <c r="ETK17" s="106"/>
      <c r="ETL17" s="106"/>
      <c r="ETM17" s="106"/>
      <c r="ETN17" s="106"/>
      <c r="ETO17" s="106"/>
      <c r="ETP17" s="106"/>
      <c r="ETQ17" s="106"/>
      <c r="ETR17" s="106"/>
      <c r="ETS17" s="106"/>
      <c r="ETT17" s="106"/>
      <c r="ETU17" s="106"/>
      <c r="ETV17" s="106"/>
      <c r="ETW17" s="106"/>
      <c r="ETX17" s="106"/>
      <c r="ETY17" s="106"/>
      <c r="ETZ17" s="106"/>
      <c r="EUA17" s="106"/>
      <c r="EUB17" s="106"/>
      <c r="EUC17" s="106"/>
      <c r="EUD17" s="106"/>
      <c r="EUE17" s="106"/>
      <c r="EUF17" s="106"/>
      <c r="EUG17" s="106"/>
      <c r="EUH17" s="106"/>
      <c r="EUI17" s="106"/>
      <c r="EUJ17" s="106"/>
      <c r="EUK17" s="106"/>
      <c r="EUL17" s="106"/>
      <c r="EUM17" s="106"/>
      <c r="EUN17" s="106"/>
      <c r="EUO17" s="106"/>
      <c r="EUP17" s="106"/>
      <c r="EUQ17" s="106"/>
      <c r="EUR17" s="106"/>
      <c r="EUS17" s="106"/>
      <c r="EUT17" s="106"/>
      <c r="EUU17" s="106"/>
      <c r="EUV17" s="106"/>
      <c r="EUW17" s="106"/>
      <c r="EUX17" s="106"/>
      <c r="EUY17" s="106"/>
      <c r="EUZ17" s="106"/>
      <c r="EVA17" s="106"/>
      <c r="EVB17" s="106"/>
      <c r="EVC17" s="106"/>
      <c r="EVD17" s="106"/>
      <c r="EVE17" s="106"/>
      <c r="EVF17" s="106"/>
      <c r="EVG17" s="106"/>
      <c r="EVH17" s="106"/>
      <c r="EVI17" s="106"/>
      <c r="EVJ17" s="106"/>
      <c r="EVK17" s="106"/>
      <c r="EVL17" s="106"/>
      <c r="EVM17" s="106"/>
      <c r="EVN17" s="106"/>
      <c r="EVO17" s="106"/>
      <c r="EVP17" s="106"/>
      <c r="EVQ17" s="106"/>
      <c r="EVR17" s="106"/>
      <c r="EVS17" s="106"/>
      <c r="EVT17" s="106"/>
      <c r="EVU17" s="106"/>
      <c r="EVV17" s="106"/>
      <c r="EVW17" s="106"/>
      <c r="EVX17" s="106"/>
      <c r="EVY17" s="106"/>
      <c r="EVZ17" s="106"/>
      <c r="EWA17" s="106"/>
      <c r="EWB17" s="106"/>
      <c r="EWC17" s="106"/>
      <c r="EWD17" s="106"/>
      <c r="EWE17" s="106"/>
      <c r="EWF17" s="106"/>
      <c r="EWG17" s="106"/>
      <c r="EWH17" s="106"/>
      <c r="EWI17" s="106"/>
      <c r="EWJ17" s="106"/>
      <c r="EWK17" s="106"/>
      <c r="EWL17" s="106"/>
      <c r="EWM17" s="106"/>
      <c r="EWN17" s="106"/>
      <c r="EWO17" s="106"/>
      <c r="EWP17" s="106"/>
      <c r="EWQ17" s="106"/>
      <c r="EWR17" s="106"/>
      <c r="EWS17" s="106"/>
      <c r="EWT17" s="106"/>
      <c r="EWU17" s="106"/>
      <c r="EWV17" s="106"/>
      <c r="EWW17" s="106"/>
      <c r="EWX17" s="106"/>
      <c r="EWY17" s="106"/>
      <c r="EWZ17" s="106"/>
      <c r="EXA17" s="106"/>
      <c r="EXB17" s="106"/>
      <c r="EXC17" s="106"/>
      <c r="EXD17" s="106"/>
      <c r="EXE17" s="106"/>
      <c r="EXF17" s="106"/>
      <c r="EXG17" s="106"/>
      <c r="EXH17" s="106"/>
      <c r="EXI17" s="106"/>
      <c r="EXJ17" s="106"/>
      <c r="EXK17" s="106"/>
      <c r="EXL17" s="106"/>
      <c r="EXM17" s="106"/>
      <c r="EXN17" s="106"/>
      <c r="EXO17" s="106"/>
      <c r="EXP17" s="106"/>
      <c r="EXQ17" s="106"/>
      <c r="EXR17" s="106"/>
      <c r="EXS17" s="106"/>
      <c r="EXT17" s="106"/>
      <c r="EXU17" s="106"/>
      <c r="EXV17" s="106"/>
      <c r="EXW17" s="106"/>
      <c r="EXX17" s="106"/>
      <c r="EXY17" s="106"/>
      <c r="EXZ17" s="106"/>
      <c r="EYA17" s="106"/>
      <c r="EYB17" s="106"/>
      <c r="EYC17" s="106"/>
      <c r="EYD17" s="106"/>
      <c r="EYE17" s="106"/>
      <c r="EYF17" s="106"/>
      <c r="EYG17" s="106"/>
      <c r="EYH17" s="106"/>
      <c r="EYI17" s="106"/>
      <c r="EYJ17" s="106"/>
      <c r="EYK17" s="106"/>
      <c r="EYL17" s="106"/>
      <c r="EYM17" s="106"/>
      <c r="EYN17" s="106"/>
      <c r="EYO17" s="106"/>
      <c r="EYP17" s="106"/>
      <c r="EYQ17" s="106"/>
      <c r="EYR17" s="106"/>
      <c r="EYS17" s="106"/>
      <c r="EYT17" s="106"/>
      <c r="EYU17" s="106"/>
      <c r="EYV17" s="106"/>
      <c r="EYW17" s="106"/>
      <c r="EYX17" s="106"/>
      <c r="EYY17" s="106"/>
      <c r="EYZ17" s="106"/>
      <c r="EZA17" s="106"/>
      <c r="EZB17" s="106"/>
      <c r="EZC17" s="106"/>
      <c r="EZD17" s="106"/>
      <c r="EZE17" s="106"/>
      <c r="EZF17" s="106"/>
      <c r="EZG17" s="106"/>
      <c r="EZH17" s="106"/>
      <c r="EZI17" s="106"/>
      <c r="EZJ17" s="106"/>
      <c r="EZK17" s="106"/>
      <c r="EZL17" s="106"/>
      <c r="EZM17" s="106"/>
      <c r="EZN17" s="106"/>
      <c r="EZO17" s="106"/>
      <c r="EZP17" s="106"/>
      <c r="EZQ17" s="106"/>
      <c r="EZR17" s="106"/>
      <c r="EZS17" s="106"/>
      <c r="EZT17" s="106"/>
      <c r="EZU17" s="106"/>
      <c r="EZV17" s="106"/>
      <c r="EZW17" s="106"/>
      <c r="EZX17" s="106"/>
      <c r="EZY17" s="106"/>
      <c r="EZZ17" s="106"/>
      <c r="FAA17" s="106"/>
      <c r="FAB17" s="106"/>
      <c r="FAC17" s="106"/>
      <c r="FAD17" s="106"/>
      <c r="FAE17" s="106"/>
      <c r="FAF17" s="106"/>
      <c r="FAG17" s="106"/>
      <c r="FAH17" s="106"/>
      <c r="FAI17" s="106"/>
      <c r="FAJ17" s="106"/>
      <c r="FAK17" s="106"/>
      <c r="FAL17" s="106"/>
      <c r="FAM17" s="106"/>
      <c r="FAN17" s="106"/>
      <c r="FAO17" s="106"/>
      <c r="FAP17" s="106"/>
      <c r="FAQ17" s="106"/>
      <c r="FAR17" s="106"/>
      <c r="FAS17" s="106"/>
      <c r="FAT17" s="106"/>
      <c r="FAU17" s="106"/>
      <c r="FAV17" s="106"/>
      <c r="FAW17" s="106"/>
      <c r="FAX17" s="106"/>
      <c r="FAY17" s="106"/>
      <c r="FAZ17" s="106"/>
      <c r="FBA17" s="106"/>
      <c r="FBB17" s="106"/>
      <c r="FBC17" s="106"/>
      <c r="FBD17" s="106"/>
      <c r="FBE17" s="106"/>
      <c r="FBF17" s="106"/>
      <c r="FBG17" s="106"/>
      <c r="FBH17" s="106"/>
      <c r="FBI17" s="106"/>
      <c r="FBJ17" s="106"/>
      <c r="FBK17" s="106"/>
      <c r="FBL17" s="106"/>
      <c r="FBM17" s="106"/>
      <c r="FBN17" s="106"/>
      <c r="FBO17" s="106"/>
      <c r="FBP17" s="106"/>
      <c r="FBQ17" s="106"/>
      <c r="FBR17" s="106"/>
      <c r="FBS17" s="106"/>
      <c r="FBT17" s="106"/>
      <c r="FBU17" s="106"/>
      <c r="FBV17" s="106"/>
      <c r="FBW17" s="106"/>
      <c r="FBX17" s="106"/>
      <c r="FBY17" s="106"/>
      <c r="FBZ17" s="106"/>
      <c r="FCA17" s="106"/>
      <c r="FCB17" s="106"/>
      <c r="FCC17" s="106"/>
      <c r="FCD17" s="106"/>
      <c r="FCE17" s="106"/>
      <c r="FCF17" s="106"/>
      <c r="FCG17" s="106"/>
      <c r="FCH17" s="106"/>
      <c r="FCI17" s="106"/>
      <c r="FCJ17" s="106"/>
      <c r="FCK17" s="106"/>
      <c r="FCL17" s="106"/>
      <c r="FCM17" s="106"/>
      <c r="FCN17" s="106"/>
      <c r="FCO17" s="106"/>
      <c r="FCP17" s="106"/>
      <c r="FCQ17" s="106"/>
      <c r="FCR17" s="106"/>
      <c r="FCS17" s="106"/>
      <c r="FCT17" s="106"/>
      <c r="FCU17" s="106"/>
      <c r="FCV17" s="106"/>
      <c r="FCW17" s="106"/>
      <c r="FCX17" s="106"/>
      <c r="FCY17" s="106"/>
      <c r="FCZ17" s="106"/>
      <c r="FDA17" s="106"/>
      <c r="FDB17" s="106"/>
      <c r="FDC17" s="106"/>
      <c r="FDD17" s="106"/>
      <c r="FDE17" s="106"/>
      <c r="FDF17" s="106"/>
      <c r="FDG17" s="106"/>
      <c r="FDH17" s="106"/>
      <c r="FDI17" s="106"/>
      <c r="FDJ17" s="106"/>
      <c r="FDK17" s="106"/>
      <c r="FDL17" s="106"/>
      <c r="FDM17" s="106"/>
      <c r="FDN17" s="106"/>
      <c r="FDO17" s="106"/>
      <c r="FDP17" s="106"/>
      <c r="FDQ17" s="106"/>
      <c r="FDR17" s="106"/>
      <c r="FDS17" s="106"/>
      <c r="FDT17" s="106"/>
      <c r="FDU17" s="106"/>
      <c r="FDV17" s="106"/>
      <c r="FDW17" s="106"/>
      <c r="FDX17" s="106"/>
      <c r="FDY17" s="106"/>
      <c r="FDZ17" s="106"/>
      <c r="FEA17" s="106"/>
      <c r="FEB17" s="106"/>
      <c r="FEC17" s="106"/>
      <c r="FED17" s="106"/>
      <c r="FEE17" s="106"/>
      <c r="FEF17" s="106"/>
      <c r="FEG17" s="106"/>
      <c r="FEH17" s="106"/>
      <c r="FEI17" s="106"/>
      <c r="FEJ17" s="106"/>
      <c r="FEK17" s="106"/>
      <c r="FEL17" s="106"/>
      <c r="FEM17" s="106"/>
      <c r="FEN17" s="106"/>
      <c r="FEO17" s="106"/>
      <c r="FEP17" s="106"/>
      <c r="FEQ17" s="106"/>
      <c r="FER17" s="106"/>
      <c r="FES17" s="106"/>
      <c r="FET17" s="106"/>
      <c r="FEU17" s="106"/>
      <c r="FEV17" s="106"/>
      <c r="FEW17" s="106"/>
      <c r="FEX17" s="106"/>
      <c r="FEY17" s="106"/>
      <c r="FEZ17" s="106"/>
      <c r="FFA17" s="106"/>
      <c r="FFB17" s="106"/>
      <c r="FFC17" s="106"/>
      <c r="FFD17" s="106"/>
      <c r="FFE17" s="106"/>
      <c r="FFF17" s="106"/>
      <c r="FFG17" s="106"/>
      <c r="FFH17" s="106"/>
      <c r="FFI17" s="106"/>
      <c r="FFJ17" s="106"/>
      <c r="FFK17" s="106"/>
      <c r="FFL17" s="106"/>
      <c r="FFM17" s="106"/>
      <c r="FFN17" s="106"/>
      <c r="FFO17" s="106"/>
      <c r="FFP17" s="106"/>
      <c r="FFQ17" s="106"/>
      <c r="FFR17" s="106"/>
      <c r="FFS17" s="106"/>
      <c r="FFT17" s="106"/>
      <c r="FFU17" s="106"/>
      <c r="FFV17" s="106"/>
      <c r="FFW17" s="106"/>
      <c r="FFX17" s="106"/>
      <c r="FFY17" s="106"/>
      <c r="FFZ17" s="106"/>
      <c r="FGA17" s="106"/>
      <c r="FGB17" s="106"/>
      <c r="FGC17" s="106"/>
      <c r="FGD17" s="106"/>
      <c r="FGE17" s="106"/>
      <c r="FGF17" s="106"/>
      <c r="FGG17" s="106"/>
      <c r="FGH17" s="106"/>
      <c r="FGI17" s="106"/>
      <c r="FGJ17" s="106"/>
      <c r="FGK17" s="106"/>
      <c r="FGL17" s="106"/>
      <c r="FGM17" s="106"/>
      <c r="FGN17" s="106"/>
      <c r="FGO17" s="106"/>
      <c r="FGP17" s="106"/>
      <c r="FGQ17" s="106"/>
      <c r="FGR17" s="106"/>
      <c r="FGS17" s="106"/>
      <c r="FGT17" s="106"/>
      <c r="FGU17" s="106"/>
      <c r="FGV17" s="106"/>
      <c r="FGW17" s="106"/>
      <c r="FGX17" s="106"/>
      <c r="FGY17" s="106"/>
      <c r="FGZ17" s="106"/>
      <c r="FHA17" s="106"/>
      <c r="FHB17" s="106"/>
      <c r="FHC17" s="106"/>
      <c r="FHD17" s="106"/>
      <c r="FHE17" s="106"/>
      <c r="FHF17" s="106"/>
      <c r="FHG17" s="106"/>
      <c r="FHH17" s="106"/>
      <c r="FHI17" s="106"/>
      <c r="FHJ17" s="106"/>
      <c r="FHK17" s="106"/>
      <c r="FHL17" s="106"/>
      <c r="FHM17" s="106"/>
      <c r="FHN17" s="106"/>
      <c r="FHO17" s="106"/>
      <c r="FHP17" s="106"/>
      <c r="FHQ17" s="106"/>
      <c r="FHR17" s="106"/>
      <c r="FHS17" s="106"/>
      <c r="FHT17" s="106"/>
      <c r="FHU17" s="106"/>
      <c r="FHV17" s="106"/>
      <c r="FHW17" s="106"/>
      <c r="FHX17" s="106"/>
      <c r="FHY17" s="106"/>
      <c r="FHZ17" s="106"/>
      <c r="FIA17" s="106"/>
      <c r="FIB17" s="106"/>
      <c r="FIC17" s="106"/>
      <c r="FID17" s="106"/>
      <c r="FIE17" s="106"/>
      <c r="FIF17" s="106"/>
      <c r="FIG17" s="106"/>
      <c r="FIH17" s="106"/>
      <c r="FII17" s="106"/>
      <c r="FIJ17" s="106"/>
      <c r="FIK17" s="106"/>
      <c r="FIL17" s="106"/>
      <c r="FIM17" s="106"/>
      <c r="FIN17" s="106"/>
      <c r="FIO17" s="106"/>
      <c r="FIP17" s="106"/>
      <c r="FIQ17" s="106"/>
      <c r="FIR17" s="106"/>
      <c r="FIS17" s="106"/>
      <c r="FIT17" s="106"/>
      <c r="FIU17" s="106"/>
      <c r="FIV17" s="106"/>
      <c r="FIW17" s="106"/>
      <c r="FIX17" s="106"/>
      <c r="FIY17" s="106"/>
      <c r="FIZ17" s="106"/>
      <c r="FJA17" s="106"/>
      <c r="FJB17" s="106"/>
      <c r="FJC17" s="106"/>
      <c r="FJD17" s="106"/>
      <c r="FJE17" s="106"/>
      <c r="FJF17" s="106"/>
      <c r="FJG17" s="106"/>
      <c r="FJH17" s="106"/>
      <c r="FJI17" s="106"/>
      <c r="FJJ17" s="106"/>
      <c r="FJK17" s="106"/>
      <c r="FJL17" s="106"/>
      <c r="FJM17" s="106"/>
      <c r="FJN17" s="106"/>
      <c r="FJO17" s="106"/>
      <c r="FJP17" s="106"/>
      <c r="FJQ17" s="106"/>
      <c r="FJR17" s="106"/>
      <c r="FJS17" s="106"/>
      <c r="FJT17" s="106"/>
      <c r="FJU17" s="106"/>
      <c r="FJV17" s="106"/>
      <c r="FJW17" s="106"/>
      <c r="FJX17" s="106"/>
      <c r="FJY17" s="106"/>
      <c r="FJZ17" s="106"/>
      <c r="FKA17" s="106"/>
      <c r="FKB17" s="106"/>
      <c r="FKC17" s="106"/>
      <c r="FKD17" s="106"/>
      <c r="FKE17" s="106"/>
      <c r="FKF17" s="106"/>
      <c r="FKG17" s="106"/>
      <c r="FKH17" s="106"/>
      <c r="FKI17" s="106"/>
      <c r="FKJ17" s="106"/>
      <c r="FKK17" s="106"/>
      <c r="FKL17" s="106"/>
      <c r="FKM17" s="106"/>
      <c r="FKN17" s="106"/>
      <c r="FKO17" s="106"/>
      <c r="FKP17" s="106"/>
      <c r="FKQ17" s="106"/>
      <c r="FKR17" s="106"/>
      <c r="FKS17" s="106"/>
      <c r="FKT17" s="106"/>
      <c r="FKU17" s="106"/>
      <c r="FKV17" s="106"/>
      <c r="FKW17" s="106"/>
      <c r="FKX17" s="106"/>
      <c r="FKY17" s="106"/>
      <c r="FKZ17" s="106"/>
      <c r="FLA17" s="106"/>
      <c r="FLB17" s="106"/>
      <c r="FLC17" s="106"/>
      <c r="FLD17" s="106"/>
      <c r="FLE17" s="106"/>
      <c r="FLF17" s="106"/>
      <c r="FLG17" s="106"/>
      <c r="FLH17" s="106"/>
      <c r="FLI17" s="106"/>
      <c r="FLJ17" s="106"/>
      <c r="FLK17" s="106"/>
      <c r="FLL17" s="106"/>
      <c r="FLM17" s="106"/>
      <c r="FLN17" s="106"/>
      <c r="FLO17" s="106"/>
      <c r="FLP17" s="106"/>
      <c r="FLQ17" s="106"/>
      <c r="FLR17" s="106"/>
      <c r="FLS17" s="106"/>
      <c r="FLT17" s="106"/>
      <c r="FLU17" s="106"/>
      <c r="FLV17" s="106"/>
      <c r="FLW17" s="106"/>
      <c r="FLX17" s="106"/>
      <c r="FLY17" s="106"/>
      <c r="FLZ17" s="106"/>
      <c r="FMA17" s="106"/>
      <c r="FMB17" s="106"/>
      <c r="FMC17" s="106"/>
      <c r="FMD17" s="106"/>
      <c r="FME17" s="106"/>
      <c r="FMF17" s="106"/>
      <c r="FMG17" s="106"/>
      <c r="FMH17" s="106"/>
      <c r="FMI17" s="106"/>
      <c r="FMJ17" s="106"/>
      <c r="FMK17" s="106"/>
      <c r="FML17" s="106"/>
      <c r="FMM17" s="106"/>
      <c r="FMN17" s="106"/>
      <c r="FMO17" s="106"/>
      <c r="FMP17" s="106"/>
      <c r="FMQ17" s="106"/>
      <c r="FMR17" s="106"/>
      <c r="FMS17" s="106"/>
      <c r="FMT17" s="106"/>
      <c r="FMU17" s="106"/>
      <c r="FMV17" s="106"/>
      <c r="FMW17" s="106"/>
      <c r="FMX17" s="106"/>
      <c r="FMY17" s="106"/>
      <c r="FMZ17" s="106"/>
      <c r="FNA17" s="106"/>
      <c r="FNB17" s="106"/>
      <c r="FNC17" s="106"/>
      <c r="FND17" s="106"/>
      <c r="FNE17" s="106"/>
      <c r="FNF17" s="106"/>
      <c r="FNG17" s="106"/>
      <c r="FNH17" s="106"/>
      <c r="FNI17" s="106"/>
      <c r="FNJ17" s="106"/>
      <c r="FNK17" s="106"/>
      <c r="FNL17" s="106"/>
      <c r="FNM17" s="106"/>
      <c r="FNN17" s="106"/>
      <c r="FNO17" s="106"/>
      <c r="FNP17" s="106"/>
      <c r="FNQ17" s="106"/>
      <c r="FNR17" s="106"/>
      <c r="FNS17" s="106"/>
      <c r="FNT17" s="106"/>
      <c r="FNU17" s="106"/>
      <c r="FNV17" s="106"/>
      <c r="FNW17" s="106"/>
      <c r="FNX17" s="106"/>
      <c r="FNY17" s="106"/>
      <c r="FNZ17" s="106"/>
      <c r="FOA17" s="106"/>
      <c r="FOB17" s="106"/>
      <c r="FOC17" s="106"/>
      <c r="FOD17" s="106"/>
      <c r="FOE17" s="106"/>
      <c r="FOF17" s="106"/>
      <c r="FOG17" s="106"/>
      <c r="FOH17" s="106"/>
      <c r="FOI17" s="106"/>
      <c r="FOJ17" s="106"/>
      <c r="FOK17" s="106"/>
      <c r="FOL17" s="106"/>
      <c r="FOM17" s="106"/>
      <c r="FON17" s="106"/>
      <c r="FOO17" s="106"/>
      <c r="FOP17" s="106"/>
      <c r="FOQ17" s="106"/>
      <c r="FOR17" s="106"/>
      <c r="FOS17" s="106"/>
      <c r="FOT17" s="106"/>
      <c r="FOU17" s="106"/>
      <c r="FOV17" s="106"/>
      <c r="FOW17" s="106"/>
      <c r="FOX17" s="106"/>
      <c r="FOY17" s="106"/>
      <c r="FOZ17" s="106"/>
      <c r="FPA17" s="106"/>
      <c r="FPB17" s="106"/>
      <c r="FPC17" s="106"/>
      <c r="FPD17" s="106"/>
      <c r="FPE17" s="106"/>
      <c r="FPF17" s="106"/>
      <c r="FPG17" s="106"/>
      <c r="FPH17" s="106"/>
      <c r="FPI17" s="106"/>
      <c r="FPJ17" s="106"/>
      <c r="FPK17" s="106"/>
      <c r="FPL17" s="106"/>
      <c r="FPM17" s="106"/>
      <c r="FPN17" s="106"/>
      <c r="FPO17" s="106"/>
      <c r="FPP17" s="106"/>
      <c r="FPQ17" s="106"/>
      <c r="FPR17" s="106"/>
      <c r="FPS17" s="106"/>
      <c r="FPT17" s="106"/>
      <c r="FPU17" s="106"/>
      <c r="FPV17" s="106"/>
      <c r="FPW17" s="106"/>
      <c r="FPX17" s="106"/>
      <c r="FPY17" s="106"/>
      <c r="FPZ17" s="106"/>
      <c r="FQA17" s="106"/>
      <c r="FQB17" s="106"/>
      <c r="FQC17" s="106"/>
      <c r="FQD17" s="106"/>
      <c r="FQE17" s="106"/>
      <c r="FQF17" s="106"/>
      <c r="FQG17" s="106"/>
      <c r="FQH17" s="106"/>
      <c r="FQI17" s="106"/>
      <c r="FQJ17" s="106"/>
      <c r="FQK17" s="106"/>
      <c r="FQL17" s="106"/>
      <c r="FQM17" s="106"/>
      <c r="FQN17" s="106"/>
      <c r="FQO17" s="106"/>
      <c r="FQP17" s="106"/>
      <c r="FQQ17" s="106"/>
      <c r="FQR17" s="106"/>
      <c r="FQS17" s="106"/>
      <c r="FQT17" s="106"/>
      <c r="FQU17" s="106"/>
      <c r="FQV17" s="106"/>
      <c r="FQW17" s="106"/>
      <c r="FQX17" s="106"/>
      <c r="FQY17" s="106"/>
      <c r="FQZ17" s="106"/>
      <c r="FRA17" s="106"/>
      <c r="FRB17" s="106"/>
      <c r="FRC17" s="106"/>
      <c r="FRD17" s="106"/>
      <c r="FRE17" s="106"/>
      <c r="FRF17" s="106"/>
      <c r="FRG17" s="106"/>
      <c r="FRH17" s="106"/>
      <c r="FRI17" s="106"/>
      <c r="FRJ17" s="106"/>
      <c r="FRK17" s="106"/>
      <c r="FRL17" s="106"/>
      <c r="FRM17" s="106"/>
      <c r="FRN17" s="106"/>
      <c r="FRO17" s="106"/>
      <c r="FRP17" s="106"/>
      <c r="FRQ17" s="106"/>
      <c r="FRR17" s="106"/>
      <c r="FRS17" s="106"/>
      <c r="FRT17" s="106"/>
      <c r="FRU17" s="106"/>
      <c r="FRV17" s="106"/>
      <c r="FRW17" s="106"/>
      <c r="FRX17" s="106"/>
      <c r="FRY17" s="106"/>
      <c r="FRZ17" s="106"/>
      <c r="FSA17" s="106"/>
      <c r="FSB17" s="106"/>
      <c r="FSC17" s="106"/>
      <c r="FSD17" s="106"/>
      <c r="FSE17" s="106"/>
      <c r="FSF17" s="106"/>
      <c r="FSG17" s="106"/>
      <c r="FSH17" s="106"/>
      <c r="FSI17" s="106"/>
      <c r="FSJ17" s="106"/>
      <c r="FSK17" s="106"/>
      <c r="FSL17" s="106"/>
      <c r="FSM17" s="106"/>
      <c r="FSN17" s="106"/>
      <c r="FSO17" s="106"/>
      <c r="FSP17" s="106"/>
      <c r="FSQ17" s="106"/>
      <c r="FSR17" s="106"/>
      <c r="FSS17" s="106"/>
      <c r="FST17" s="106"/>
      <c r="FSU17" s="106"/>
      <c r="FSV17" s="106"/>
      <c r="FSW17" s="106"/>
      <c r="FSX17" s="106"/>
      <c r="FSY17" s="106"/>
      <c r="FSZ17" s="106"/>
      <c r="FTA17" s="106"/>
      <c r="FTB17" s="106"/>
      <c r="FTC17" s="106"/>
      <c r="FTD17" s="106"/>
      <c r="FTE17" s="106"/>
      <c r="FTF17" s="106"/>
      <c r="FTG17" s="106"/>
      <c r="FTH17" s="106"/>
      <c r="FTI17" s="106"/>
      <c r="FTJ17" s="106"/>
      <c r="FTK17" s="106"/>
      <c r="FTL17" s="106"/>
      <c r="FTM17" s="106"/>
      <c r="FTN17" s="106"/>
      <c r="FTO17" s="106"/>
      <c r="FTP17" s="106"/>
      <c r="FTQ17" s="106"/>
      <c r="FTR17" s="106"/>
      <c r="FTS17" s="106"/>
      <c r="FTT17" s="106"/>
      <c r="FTU17" s="106"/>
      <c r="FTV17" s="106"/>
      <c r="FTW17" s="106"/>
      <c r="FTX17" s="106"/>
      <c r="FTY17" s="106"/>
      <c r="FTZ17" s="106"/>
      <c r="FUA17" s="106"/>
      <c r="FUB17" s="106"/>
      <c r="FUC17" s="106"/>
      <c r="FUD17" s="106"/>
      <c r="FUE17" s="106"/>
      <c r="FUF17" s="106"/>
      <c r="FUG17" s="106"/>
      <c r="FUH17" s="106"/>
      <c r="FUI17" s="106"/>
      <c r="FUJ17" s="106"/>
      <c r="FUK17" s="106"/>
      <c r="FUL17" s="106"/>
      <c r="FUM17" s="106"/>
      <c r="FUN17" s="106"/>
      <c r="FUO17" s="106"/>
      <c r="FUP17" s="106"/>
      <c r="FUQ17" s="106"/>
      <c r="FUR17" s="106"/>
      <c r="FUS17" s="106"/>
      <c r="FUT17" s="106"/>
      <c r="FUU17" s="106"/>
      <c r="FUV17" s="106"/>
      <c r="FUW17" s="106"/>
      <c r="FUX17" s="106"/>
      <c r="FUY17" s="106"/>
      <c r="FUZ17" s="106"/>
      <c r="FVA17" s="106"/>
      <c r="FVB17" s="106"/>
      <c r="FVC17" s="106"/>
      <c r="FVD17" s="106"/>
      <c r="FVE17" s="106"/>
      <c r="FVF17" s="106"/>
      <c r="FVG17" s="106"/>
      <c r="FVH17" s="106"/>
      <c r="FVI17" s="106"/>
      <c r="FVJ17" s="106"/>
      <c r="FVK17" s="106"/>
      <c r="FVL17" s="106"/>
      <c r="FVM17" s="106"/>
      <c r="FVN17" s="106"/>
      <c r="FVO17" s="106"/>
      <c r="FVP17" s="106"/>
      <c r="FVQ17" s="106"/>
      <c r="FVR17" s="106"/>
      <c r="FVS17" s="106"/>
      <c r="FVT17" s="106"/>
      <c r="FVU17" s="106"/>
      <c r="FVV17" s="106"/>
      <c r="FVW17" s="106"/>
      <c r="FVX17" s="106"/>
      <c r="FVY17" s="106"/>
      <c r="FVZ17" s="106"/>
      <c r="FWA17" s="106"/>
      <c r="FWB17" s="106"/>
      <c r="FWC17" s="106"/>
      <c r="FWD17" s="106"/>
      <c r="FWE17" s="106"/>
      <c r="FWF17" s="106"/>
      <c r="FWG17" s="106"/>
      <c r="FWH17" s="106"/>
      <c r="FWI17" s="106"/>
      <c r="FWJ17" s="106"/>
      <c r="FWK17" s="106"/>
      <c r="FWL17" s="106"/>
      <c r="FWM17" s="106"/>
      <c r="FWN17" s="106"/>
      <c r="FWO17" s="106"/>
      <c r="FWP17" s="106"/>
      <c r="FWQ17" s="106"/>
      <c r="FWR17" s="106"/>
      <c r="FWS17" s="106"/>
      <c r="FWT17" s="106"/>
      <c r="FWU17" s="106"/>
      <c r="FWV17" s="106"/>
      <c r="FWW17" s="106"/>
      <c r="FWX17" s="106"/>
      <c r="FWY17" s="106"/>
      <c r="FWZ17" s="106"/>
      <c r="FXA17" s="106"/>
      <c r="FXB17" s="106"/>
      <c r="FXC17" s="106"/>
      <c r="FXD17" s="106"/>
      <c r="FXE17" s="106"/>
      <c r="FXF17" s="106"/>
      <c r="FXG17" s="106"/>
      <c r="FXH17" s="106"/>
      <c r="FXI17" s="106"/>
      <c r="FXJ17" s="106"/>
      <c r="FXK17" s="106"/>
      <c r="FXL17" s="106"/>
      <c r="FXM17" s="106"/>
      <c r="FXN17" s="106"/>
      <c r="FXO17" s="106"/>
      <c r="FXP17" s="106"/>
      <c r="FXQ17" s="106"/>
      <c r="FXR17" s="106"/>
      <c r="FXS17" s="106"/>
      <c r="FXT17" s="106"/>
      <c r="FXU17" s="106"/>
      <c r="FXV17" s="106"/>
      <c r="FXW17" s="106"/>
      <c r="FXX17" s="106"/>
      <c r="FXY17" s="106"/>
      <c r="FXZ17" s="106"/>
      <c r="FYA17" s="106"/>
      <c r="FYB17" s="106"/>
      <c r="FYC17" s="106"/>
      <c r="FYD17" s="106"/>
      <c r="FYE17" s="106"/>
      <c r="FYF17" s="106"/>
      <c r="FYG17" s="106"/>
      <c r="FYH17" s="106"/>
      <c r="FYI17" s="106"/>
      <c r="FYJ17" s="106"/>
      <c r="FYK17" s="106"/>
      <c r="FYL17" s="106"/>
      <c r="FYM17" s="106"/>
      <c r="FYN17" s="106"/>
      <c r="FYO17" s="106"/>
      <c r="FYP17" s="106"/>
      <c r="FYQ17" s="106"/>
      <c r="FYR17" s="106"/>
      <c r="FYS17" s="106"/>
      <c r="FYT17" s="106"/>
      <c r="FYU17" s="106"/>
      <c r="FYV17" s="106"/>
      <c r="FYW17" s="106"/>
      <c r="FYX17" s="106"/>
      <c r="FYY17" s="106"/>
      <c r="FYZ17" s="106"/>
      <c r="FZA17" s="106"/>
      <c r="FZB17" s="106"/>
      <c r="FZC17" s="106"/>
      <c r="FZD17" s="106"/>
      <c r="FZE17" s="106"/>
      <c r="FZF17" s="106"/>
      <c r="FZG17" s="106"/>
      <c r="FZH17" s="106"/>
      <c r="FZI17" s="106"/>
      <c r="FZJ17" s="106"/>
      <c r="FZK17" s="106"/>
      <c r="FZL17" s="106"/>
      <c r="FZM17" s="106"/>
      <c r="FZN17" s="106"/>
      <c r="FZO17" s="106"/>
      <c r="FZP17" s="106"/>
      <c r="FZQ17" s="106"/>
      <c r="FZR17" s="106"/>
      <c r="FZS17" s="106"/>
      <c r="FZT17" s="106"/>
      <c r="FZU17" s="106"/>
      <c r="FZV17" s="106"/>
      <c r="FZW17" s="106"/>
      <c r="FZX17" s="106"/>
      <c r="FZY17" s="106"/>
      <c r="FZZ17" s="106"/>
      <c r="GAA17" s="106"/>
      <c r="GAB17" s="106"/>
      <c r="GAC17" s="106"/>
      <c r="GAD17" s="106"/>
      <c r="GAE17" s="106"/>
      <c r="GAF17" s="106"/>
      <c r="GAG17" s="106"/>
      <c r="GAH17" s="106"/>
      <c r="GAI17" s="106"/>
      <c r="GAJ17" s="106"/>
      <c r="GAK17" s="106"/>
      <c r="GAL17" s="106"/>
      <c r="GAM17" s="106"/>
      <c r="GAN17" s="106"/>
      <c r="GAO17" s="106"/>
      <c r="GAP17" s="106"/>
      <c r="GAQ17" s="106"/>
      <c r="GAR17" s="106"/>
      <c r="GAS17" s="106"/>
      <c r="GAT17" s="106"/>
      <c r="GAU17" s="106"/>
      <c r="GAV17" s="106"/>
      <c r="GAW17" s="106"/>
      <c r="GAX17" s="106"/>
      <c r="GAY17" s="106"/>
      <c r="GAZ17" s="106"/>
      <c r="GBA17" s="106"/>
      <c r="GBB17" s="106"/>
      <c r="GBC17" s="106"/>
      <c r="GBD17" s="106"/>
      <c r="GBE17" s="106"/>
      <c r="GBF17" s="106"/>
      <c r="GBG17" s="106"/>
      <c r="GBH17" s="106"/>
      <c r="GBI17" s="106"/>
      <c r="GBJ17" s="106"/>
      <c r="GBK17" s="106"/>
      <c r="GBL17" s="106"/>
      <c r="GBM17" s="106"/>
      <c r="GBN17" s="106"/>
      <c r="GBO17" s="106"/>
      <c r="GBP17" s="106"/>
      <c r="GBQ17" s="106"/>
      <c r="GBR17" s="106"/>
      <c r="GBS17" s="106"/>
      <c r="GBT17" s="106"/>
      <c r="GBU17" s="106"/>
      <c r="GBV17" s="106"/>
      <c r="GBW17" s="106"/>
      <c r="GBX17" s="106"/>
      <c r="GBY17" s="106"/>
      <c r="GBZ17" s="106"/>
      <c r="GCA17" s="106"/>
      <c r="GCB17" s="106"/>
      <c r="GCC17" s="106"/>
      <c r="GCD17" s="106"/>
      <c r="GCE17" s="106"/>
      <c r="GCF17" s="106"/>
      <c r="GCG17" s="106"/>
      <c r="GCH17" s="106"/>
      <c r="GCI17" s="106"/>
      <c r="GCJ17" s="106"/>
      <c r="GCK17" s="106"/>
      <c r="GCL17" s="106"/>
      <c r="GCM17" s="106"/>
      <c r="GCN17" s="106"/>
      <c r="GCO17" s="106"/>
      <c r="GCP17" s="106"/>
      <c r="GCQ17" s="106"/>
      <c r="GCR17" s="106"/>
      <c r="GCS17" s="106"/>
      <c r="GCT17" s="106"/>
      <c r="GCU17" s="106"/>
      <c r="GCV17" s="106"/>
      <c r="GCW17" s="106"/>
      <c r="GCX17" s="106"/>
      <c r="GCY17" s="106"/>
      <c r="GCZ17" s="106"/>
      <c r="GDA17" s="106"/>
      <c r="GDB17" s="106"/>
      <c r="GDC17" s="106"/>
      <c r="GDD17" s="106"/>
      <c r="GDE17" s="106"/>
      <c r="GDF17" s="106"/>
      <c r="GDG17" s="106"/>
      <c r="GDH17" s="106"/>
      <c r="GDI17" s="106"/>
      <c r="GDJ17" s="106"/>
      <c r="GDK17" s="106"/>
      <c r="GDL17" s="106"/>
      <c r="GDM17" s="106"/>
      <c r="GDN17" s="106"/>
      <c r="GDO17" s="106"/>
      <c r="GDP17" s="106"/>
      <c r="GDQ17" s="106"/>
      <c r="GDR17" s="106"/>
      <c r="GDS17" s="106"/>
      <c r="GDT17" s="106"/>
      <c r="GDU17" s="106"/>
      <c r="GDV17" s="106"/>
      <c r="GDW17" s="106"/>
      <c r="GDX17" s="106"/>
      <c r="GDY17" s="106"/>
      <c r="GDZ17" s="106"/>
      <c r="GEA17" s="106"/>
      <c r="GEB17" s="106"/>
      <c r="GEC17" s="106"/>
      <c r="GED17" s="106"/>
      <c r="GEE17" s="106"/>
      <c r="GEF17" s="106"/>
      <c r="GEG17" s="106"/>
      <c r="GEH17" s="106"/>
      <c r="GEI17" s="106"/>
      <c r="GEJ17" s="106"/>
      <c r="GEK17" s="106"/>
      <c r="GEL17" s="106"/>
      <c r="GEM17" s="106"/>
      <c r="GEN17" s="106"/>
      <c r="GEO17" s="106"/>
      <c r="GEP17" s="106"/>
      <c r="GEQ17" s="106"/>
      <c r="GER17" s="106"/>
      <c r="GES17" s="106"/>
      <c r="GET17" s="106"/>
      <c r="GEU17" s="106"/>
      <c r="GEV17" s="106"/>
      <c r="GEW17" s="106"/>
      <c r="GEX17" s="106"/>
      <c r="GEY17" s="106"/>
      <c r="GEZ17" s="106"/>
      <c r="GFA17" s="106"/>
      <c r="GFB17" s="106"/>
      <c r="GFC17" s="106"/>
      <c r="GFD17" s="106"/>
      <c r="GFE17" s="106"/>
      <c r="GFF17" s="106"/>
      <c r="GFG17" s="106"/>
      <c r="GFH17" s="106"/>
      <c r="GFI17" s="106"/>
      <c r="GFJ17" s="106"/>
      <c r="GFK17" s="106"/>
      <c r="GFL17" s="106"/>
      <c r="GFM17" s="106"/>
      <c r="GFN17" s="106"/>
      <c r="GFO17" s="106"/>
      <c r="GFP17" s="106"/>
      <c r="GFQ17" s="106"/>
      <c r="GFR17" s="106"/>
      <c r="GFS17" s="106"/>
      <c r="GFT17" s="106"/>
      <c r="GFU17" s="106"/>
      <c r="GFV17" s="106"/>
      <c r="GFW17" s="106"/>
      <c r="GFX17" s="106"/>
      <c r="GFY17" s="106"/>
      <c r="GFZ17" s="106"/>
      <c r="GGA17" s="106"/>
      <c r="GGB17" s="106"/>
      <c r="GGC17" s="106"/>
      <c r="GGD17" s="106"/>
      <c r="GGE17" s="106"/>
      <c r="GGF17" s="106"/>
      <c r="GGG17" s="106"/>
      <c r="GGH17" s="106"/>
      <c r="GGI17" s="106"/>
      <c r="GGJ17" s="106"/>
      <c r="GGK17" s="106"/>
      <c r="GGL17" s="106"/>
      <c r="GGM17" s="106"/>
      <c r="GGN17" s="106"/>
      <c r="GGO17" s="106"/>
      <c r="GGP17" s="106"/>
      <c r="GGQ17" s="106"/>
      <c r="GGR17" s="106"/>
      <c r="GGS17" s="106"/>
      <c r="GGT17" s="106"/>
      <c r="GGU17" s="106"/>
      <c r="GGV17" s="106"/>
      <c r="GGW17" s="106"/>
      <c r="GGX17" s="106"/>
      <c r="GGY17" s="106"/>
      <c r="GGZ17" s="106"/>
      <c r="GHA17" s="106"/>
      <c r="GHB17" s="106"/>
      <c r="GHC17" s="106"/>
      <c r="GHD17" s="106"/>
      <c r="GHE17" s="106"/>
      <c r="GHF17" s="106"/>
      <c r="GHG17" s="106"/>
      <c r="GHH17" s="106"/>
      <c r="GHI17" s="106"/>
      <c r="GHJ17" s="106"/>
      <c r="GHK17" s="106"/>
      <c r="GHL17" s="106"/>
      <c r="GHM17" s="106"/>
      <c r="GHN17" s="106"/>
      <c r="GHO17" s="106"/>
      <c r="GHP17" s="106"/>
      <c r="GHQ17" s="106"/>
      <c r="GHR17" s="106"/>
      <c r="GHS17" s="106"/>
      <c r="GHT17" s="106"/>
      <c r="GHU17" s="106"/>
      <c r="GHV17" s="106"/>
      <c r="GHW17" s="106"/>
      <c r="GHX17" s="106"/>
      <c r="GHY17" s="106"/>
      <c r="GHZ17" s="106"/>
      <c r="GIA17" s="106"/>
      <c r="GIB17" s="106"/>
      <c r="GIC17" s="106"/>
      <c r="GID17" s="106"/>
      <c r="GIE17" s="106"/>
      <c r="GIF17" s="106"/>
      <c r="GIG17" s="106"/>
      <c r="GIH17" s="106"/>
      <c r="GII17" s="106"/>
      <c r="GIJ17" s="106"/>
      <c r="GIK17" s="106"/>
      <c r="GIL17" s="106"/>
      <c r="GIM17" s="106"/>
      <c r="GIN17" s="106"/>
      <c r="GIO17" s="106"/>
      <c r="GIP17" s="106"/>
      <c r="GIQ17" s="106"/>
      <c r="GIR17" s="106"/>
      <c r="GIS17" s="106"/>
      <c r="GIT17" s="106"/>
      <c r="GIU17" s="106"/>
      <c r="GIV17" s="106"/>
      <c r="GIW17" s="106"/>
      <c r="GIX17" s="106"/>
      <c r="GIY17" s="106"/>
      <c r="GIZ17" s="106"/>
      <c r="GJA17" s="106"/>
      <c r="GJB17" s="106"/>
      <c r="GJC17" s="106"/>
      <c r="GJD17" s="106"/>
      <c r="GJE17" s="106"/>
      <c r="GJF17" s="106"/>
      <c r="GJG17" s="106"/>
      <c r="GJH17" s="106"/>
      <c r="GJI17" s="106"/>
      <c r="GJJ17" s="106"/>
      <c r="GJK17" s="106"/>
      <c r="GJL17" s="106"/>
      <c r="GJM17" s="106"/>
      <c r="GJN17" s="106"/>
      <c r="GJO17" s="106"/>
      <c r="GJP17" s="106"/>
      <c r="GJQ17" s="106"/>
      <c r="GJR17" s="106"/>
      <c r="GJS17" s="106"/>
      <c r="GJT17" s="106"/>
      <c r="GJU17" s="106"/>
      <c r="GJV17" s="106"/>
      <c r="GJW17" s="106"/>
      <c r="GJX17" s="106"/>
      <c r="GJY17" s="106"/>
      <c r="GJZ17" s="106"/>
      <c r="GKA17" s="106"/>
      <c r="GKB17" s="106"/>
      <c r="GKC17" s="106"/>
      <c r="GKD17" s="106"/>
      <c r="GKE17" s="106"/>
      <c r="GKF17" s="106"/>
      <c r="GKG17" s="106"/>
      <c r="GKH17" s="106"/>
      <c r="GKI17" s="106"/>
      <c r="GKJ17" s="106"/>
      <c r="GKK17" s="106"/>
      <c r="GKL17" s="106"/>
      <c r="GKM17" s="106"/>
      <c r="GKN17" s="106"/>
      <c r="GKO17" s="106"/>
      <c r="GKP17" s="106"/>
      <c r="GKQ17" s="106"/>
      <c r="GKR17" s="106"/>
      <c r="GKS17" s="106"/>
      <c r="GKT17" s="106"/>
      <c r="GKU17" s="106"/>
      <c r="GKV17" s="106"/>
      <c r="GKW17" s="106"/>
      <c r="GKX17" s="106"/>
      <c r="GKY17" s="106"/>
      <c r="GKZ17" s="106"/>
      <c r="GLA17" s="106"/>
      <c r="GLB17" s="106"/>
      <c r="GLC17" s="106"/>
      <c r="GLD17" s="106"/>
      <c r="GLE17" s="106"/>
      <c r="GLF17" s="106"/>
      <c r="GLG17" s="106"/>
      <c r="GLH17" s="106"/>
      <c r="GLI17" s="106"/>
      <c r="GLJ17" s="106"/>
      <c r="GLK17" s="106"/>
      <c r="GLL17" s="106"/>
      <c r="GLM17" s="106"/>
      <c r="GLN17" s="106"/>
      <c r="GLO17" s="106"/>
      <c r="GLP17" s="106"/>
      <c r="GLQ17" s="106"/>
      <c r="GLR17" s="106"/>
      <c r="GLS17" s="106"/>
      <c r="GLT17" s="106"/>
      <c r="GLU17" s="106"/>
      <c r="GLV17" s="106"/>
      <c r="GLW17" s="106"/>
      <c r="GLX17" s="106"/>
      <c r="GLY17" s="106"/>
      <c r="GLZ17" s="106"/>
      <c r="GMA17" s="106"/>
      <c r="GMB17" s="106"/>
      <c r="GMC17" s="106"/>
      <c r="GMD17" s="106"/>
      <c r="GME17" s="106"/>
      <c r="GMF17" s="106"/>
      <c r="GMG17" s="106"/>
      <c r="GMH17" s="106"/>
      <c r="GMI17" s="106"/>
      <c r="GMJ17" s="106"/>
      <c r="GMK17" s="106"/>
      <c r="GML17" s="106"/>
      <c r="GMM17" s="106"/>
      <c r="GMN17" s="106"/>
      <c r="GMO17" s="106"/>
      <c r="GMP17" s="106"/>
      <c r="GMQ17" s="106"/>
      <c r="GMR17" s="106"/>
      <c r="GMS17" s="106"/>
      <c r="GMT17" s="106"/>
      <c r="GMU17" s="106"/>
      <c r="GMV17" s="106"/>
      <c r="GMW17" s="106"/>
      <c r="GMX17" s="106"/>
      <c r="GMY17" s="106"/>
      <c r="GMZ17" s="106"/>
      <c r="GNA17" s="106"/>
      <c r="GNB17" s="106"/>
      <c r="GNC17" s="106"/>
      <c r="GND17" s="106"/>
      <c r="GNE17" s="106"/>
      <c r="GNF17" s="106"/>
      <c r="GNG17" s="106"/>
      <c r="GNH17" s="106"/>
      <c r="GNI17" s="106"/>
      <c r="GNJ17" s="106"/>
      <c r="GNK17" s="106"/>
      <c r="GNL17" s="106"/>
      <c r="GNM17" s="106"/>
      <c r="GNN17" s="106"/>
      <c r="GNO17" s="106"/>
      <c r="GNP17" s="106"/>
      <c r="GNQ17" s="106"/>
      <c r="GNR17" s="106"/>
      <c r="GNS17" s="106"/>
      <c r="GNT17" s="106"/>
      <c r="GNU17" s="106"/>
      <c r="GNV17" s="106"/>
      <c r="GNW17" s="106"/>
      <c r="GNX17" s="106"/>
      <c r="GNY17" s="106"/>
      <c r="GNZ17" s="106"/>
      <c r="GOA17" s="106"/>
      <c r="GOB17" s="106"/>
      <c r="GOC17" s="106"/>
      <c r="GOD17" s="106"/>
      <c r="GOE17" s="106"/>
      <c r="GOF17" s="106"/>
      <c r="GOG17" s="106"/>
      <c r="GOH17" s="106"/>
      <c r="GOI17" s="106"/>
      <c r="GOJ17" s="106"/>
      <c r="GOK17" s="106"/>
      <c r="GOL17" s="106"/>
      <c r="GOM17" s="106"/>
      <c r="GON17" s="106"/>
      <c r="GOO17" s="106"/>
      <c r="GOP17" s="106"/>
      <c r="GOQ17" s="106"/>
      <c r="GOR17" s="106"/>
      <c r="GOS17" s="106"/>
      <c r="GOT17" s="106"/>
      <c r="GOU17" s="106"/>
      <c r="GOV17" s="106"/>
      <c r="GOW17" s="106"/>
      <c r="GOX17" s="106"/>
      <c r="GOY17" s="106"/>
      <c r="GOZ17" s="106"/>
      <c r="GPA17" s="106"/>
      <c r="GPB17" s="106"/>
      <c r="GPC17" s="106"/>
      <c r="GPD17" s="106"/>
      <c r="GPE17" s="106"/>
      <c r="GPF17" s="106"/>
      <c r="GPG17" s="106"/>
      <c r="GPH17" s="106"/>
      <c r="GPI17" s="106"/>
      <c r="GPJ17" s="106"/>
      <c r="GPK17" s="106"/>
      <c r="GPL17" s="106"/>
      <c r="GPM17" s="106"/>
      <c r="GPN17" s="106"/>
      <c r="GPO17" s="106"/>
      <c r="GPP17" s="106"/>
      <c r="GPQ17" s="106"/>
      <c r="GPR17" s="106"/>
      <c r="GPS17" s="106"/>
      <c r="GPT17" s="106"/>
      <c r="GPU17" s="106"/>
      <c r="GPV17" s="106"/>
      <c r="GPW17" s="106"/>
      <c r="GPX17" s="106"/>
      <c r="GPY17" s="106"/>
      <c r="GPZ17" s="106"/>
      <c r="GQA17" s="106"/>
      <c r="GQB17" s="106"/>
      <c r="GQC17" s="106"/>
      <c r="GQD17" s="106"/>
      <c r="GQE17" s="106"/>
      <c r="GQF17" s="106"/>
      <c r="GQG17" s="106"/>
      <c r="GQH17" s="106"/>
      <c r="GQI17" s="106"/>
      <c r="GQJ17" s="106"/>
      <c r="GQK17" s="106"/>
      <c r="GQL17" s="106"/>
      <c r="GQM17" s="106"/>
      <c r="GQN17" s="106"/>
      <c r="GQO17" s="106"/>
      <c r="GQP17" s="106"/>
      <c r="GQQ17" s="106"/>
      <c r="GQR17" s="106"/>
      <c r="GQS17" s="106"/>
      <c r="GQT17" s="106"/>
      <c r="GQU17" s="106"/>
      <c r="GQV17" s="106"/>
      <c r="GQW17" s="106"/>
      <c r="GQX17" s="106"/>
      <c r="GQY17" s="106"/>
      <c r="GQZ17" s="106"/>
      <c r="GRA17" s="106"/>
      <c r="GRB17" s="106"/>
      <c r="GRC17" s="106"/>
      <c r="GRD17" s="106"/>
      <c r="GRE17" s="106"/>
      <c r="GRF17" s="106"/>
      <c r="GRG17" s="106"/>
      <c r="GRH17" s="106"/>
      <c r="GRI17" s="106"/>
      <c r="GRJ17" s="106"/>
      <c r="GRK17" s="106"/>
      <c r="GRL17" s="106"/>
      <c r="GRM17" s="106"/>
      <c r="GRN17" s="106"/>
      <c r="GRO17" s="106"/>
      <c r="GRP17" s="106"/>
      <c r="GRQ17" s="106"/>
      <c r="GRR17" s="106"/>
      <c r="GRS17" s="106"/>
      <c r="GRT17" s="106"/>
      <c r="GRU17" s="106"/>
      <c r="GRV17" s="106"/>
      <c r="GRW17" s="106"/>
      <c r="GRX17" s="106"/>
      <c r="GRY17" s="106"/>
      <c r="GRZ17" s="106"/>
      <c r="GSA17" s="106"/>
      <c r="GSB17" s="106"/>
      <c r="GSC17" s="106"/>
      <c r="GSD17" s="106"/>
      <c r="GSE17" s="106"/>
      <c r="GSF17" s="106"/>
      <c r="GSG17" s="106"/>
      <c r="GSH17" s="106"/>
      <c r="GSI17" s="106"/>
      <c r="GSJ17" s="106"/>
      <c r="GSK17" s="106"/>
      <c r="GSL17" s="106"/>
      <c r="GSM17" s="106"/>
      <c r="GSN17" s="106"/>
      <c r="GSO17" s="106"/>
      <c r="GSP17" s="106"/>
      <c r="GSQ17" s="106"/>
      <c r="GSR17" s="106"/>
      <c r="GSS17" s="106"/>
      <c r="GST17" s="106"/>
      <c r="GSU17" s="106"/>
      <c r="GSV17" s="106"/>
      <c r="GSW17" s="106"/>
      <c r="GSX17" s="106"/>
      <c r="GSY17" s="106"/>
      <c r="GSZ17" s="106"/>
      <c r="GTA17" s="106"/>
      <c r="GTB17" s="106"/>
      <c r="GTC17" s="106"/>
      <c r="GTD17" s="106"/>
      <c r="GTE17" s="106"/>
      <c r="GTF17" s="106"/>
      <c r="GTG17" s="106"/>
      <c r="GTH17" s="106"/>
      <c r="GTI17" s="106"/>
      <c r="GTJ17" s="106"/>
      <c r="GTK17" s="106"/>
      <c r="GTL17" s="106"/>
      <c r="GTM17" s="106"/>
      <c r="GTN17" s="106"/>
      <c r="GTO17" s="106"/>
      <c r="GTP17" s="106"/>
      <c r="GTQ17" s="106"/>
      <c r="GTR17" s="106"/>
      <c r="GTS17" s="106"/>
      <c r="GTT17" s="106"/>
      <c r="GTU17" s="106"/>
      <c r="GTV17" s="106"/>
      <c r="GTW17" s="106"/>
      <c r="GTX17" s="106"/>
      <c r="GTY17" s="106"/>
      <c r="GTZ17" s="106"/>
      <c r="GUA17" s="106"/>
      <c r="GUB17" s="106"/>
      <c r="GUC17" s="106"/>
      <c r="GUD17" s="106"/>
      <c r="GUE17" s="106"/>
      <c r="GUF17" s="106"/>
      <c r="GUG17" s="106"/>
      <c r="GUH17" s="106"/>
      <c r="GUI17" s="106"/>
      <c r="GUJ17" s="106"/>
      <c r="GUK17" s="106"/>
      <c r="GUL17" s="106"/>
      <c r="GUM17" s="106"/>
      <c r="GUN17" s="106"/>
      <c r="GUO17" s="106"/>
      <c r="GUP17" s="106"/>
      <c r="GUQ17" s="106"/>
      <c r="GUR17" s="106"/>
      <c r="GUS17" s="106"/>
      <c r="GUT17" s="106"/>
      <c r="GUU17" s="106"/>
      <c r="GUV17" s="106"/>
      <c r="GUW17" s="106"/>
      <c r="GUX17" s="106"/>
      <c r="GUY17" s="106"/>
      <c r="GUZ17" s="106"/>
      <c r="GVA17" s="106"/>
      <c r="GVB17" s="106"/>
      <c r="GVC17" s="106"/>
      <c r="GVD17" s="106"/>
      <c r="GVE17" s="106"/>
      <c r="GVF17" s="106"/>
      <c r="GVG17" s="106"/>
      <c r="GVH17" s="106"/>
      <c r="GVI17" s="106"/>
      <c r="GVJ17" s="106"/>
      <c r="GVK17" s="106"/>
      <c r="GVL17" s="106"/>
      <c r="GVM17" s="106"/>
      <c r="GVN17" s="106"/>
      <c r="GVO17" s="106"/>
      <c r="GVP17" s="106"/>
      <c r="GVQ17" s="106"/>
      <c r="GVR17" s="106"/>
      <c r="GVS17" s="106"/>
      <c r="GVT17" s="106"/>
      <c r="GVU17" s="106"/>
      <c r="GVV17" s="106"/>
      <c r="GVW17" s="106"/>
      <c r="GVX17" s="106"/>
      <c r="GVY17" s="106"/>
      <c r="GVZ17" s="106"/>
      <c r="GWA17" s="106"/>
      <c r="GWB17" s="106"/>
      <c r="GWC17" s="106"/>
      <c r="GWD17" s="106"/>
      <c r="GWE17" s="106"/>
      <c r="GWF17" s="106"/>
      <c r="GWG17" s="106"/>
      <c r="GWH17" s="106"/>
      <c r="GWI17" s="106"/>
      <c r="GWJ17" s="106"/>
      <c r="GWK17" s="106"/>
      <c r="GWL17" s="106"/>
      <c r="GWM17" s="106"/>
      <c r="GWN17" s="106"/>
      <c r="GWO17" s="106"/>
      <c r="GWP17" s="106"/>
      <c r="GWQ17" s="106"/>
      <c r="GWR17" s="106"/>
      <c r="GWS17" s="106"/>
      <c r="GWT17" s="106"/>
      <c r="GWU17" s="106"/>
      <c r="GWV17" s="106"/>
      <c r="GWW17" s="106"/>
      <c r="GWX17" s="106"/>
      <c r="GWY17" s="106"/>
      <c r="GWZ17" s="106"/>
      <c r="GXA17" s="106"/>
      <c r="GXB17" s="106"/>
      <c r="GXC17" s="106"/>
      <c r="GXD17" s="106"/>
      <c r="GXE17" s="106"/>
      <c r="GXF17" s="106"/>
      <c r="GXG17" s="106"/>
      <c r="GXH17" s="106"/>
      <c r="GXI17" s="106"/>
      <c r="GXJ17" s="106"/>
      <c r="GXK17" s="106"/>
      <c r="GXL17" s="106"/>
      <c r="GXM17" s="106"/>
      <c r="GXN17" s="106"/>
      <c r="GXO17" s="106"/>
      <c r="GXP17" s="106"/>
      <c r="GXQ17" s="106"/>
      <c r="GXR17" s="106"/>
      <c r="GXS17" s="106"/>
      <c r="GXT17" s="106"/>
      <c r="GXU17" s="106"/>
      <c r="GXV17" s="106"/>
      <c r="GXW17" s="106"/>
      <c r="GXX17" s="106"/>
      <c r="GXY17" s="106"/>
      <c r="GXZ17" s="106"/>
      <c r="GYA17" s="106"/>
      <c r="GYB17" s="106"/>
      <c r="GYC17" s="106"/>
      <c r="GYD17" s="106"/>
      <c r="GYE17" s="106"/>
      <c r="GYF17" s="106"/>
      <c r="GYG17" s="106"/>
      <c r="GYH17" s="106"/>
      <c r="GYI17" s="106"/>
      <c r="GYJ17" s="106"/>
      <c r="GYK17" s="106"/>
      <c r="GYL17" s="106"/>
      <c r="GYM17" s="106"/>
      <c r="GYN17" s="106"/>
      <c r="GYO17" s="106"/>
      <c r="GYP17" s="106"/>
      <c r="GYQ17" s="106"/>
      <c r="GYR17" s="106"/>
      <c r="GYS17" s="106"/>
      <c r="GYT17" s="106"/>
      <c r="GYU17" s="106"/>
      <c r="GYV17" s="106"/>
      <c r="GYW17" s="106"/>
      <c r="GYX17" s="106"/>
      <c r="GYY17" s="106"/>
      <c r="GYZ17" s="106"/>
      <c r="GZA17" s="106"/>
      <c r="GZB17" s="106"/>
      <c r="GZC17" s="106"/>
      <c r="GZD17" s="106"/>
      <c r="GZE17" s="106"/>
      <c r="GZF17" s="106"/>
      <c r="GZG17" s="106"/>
      <c r="GZH17" s="106"/>
      <c r="GZI17" s="106"/>
      <c r="GZJ17" s="106"/>
      <c r="GZK17" s="106"/>
      <c r="GZL17" s="106"/>
      <c r="GZM17" s="106"/>
      <c r="GZN17" s="106"/>
      <c r="GZO17" s="106"/>
      <c r="GZP17" s="106"/>
      <c r="GZQ17" s="106"/>
      <c r="GZR17" s="106"/>
      <c r="GZS17" s="106"/>
      <c r="GZT17" s="106"/>
      <c r="GZU17" s="106"/>
      <c r="GZV17" s="106"/>
      <c r="GZW17" s="106"/>
      <c r="GZX17" s="106"/>
      <c r="GZY17" s="106"/>
      <c r="GZZ17" s="106"/>
      <c r="HAA17" s="106"/>
      <c r="HAB17" s="106"/>
      <c r="HAC17" s="106"/>
      <c r="HAD17" s="106"/>
      <c r="HAE17" s="106"/>
      <c r="HAF17" s="106"/>
      <c r="HAG17" s="106"/>
      <c r="HAH17" s="106"/>
      <c r="HAI17" s="106"/>
      <c r="HAJ17" s="106"/>
      <c r="HAK17" s="106"/>
      <c r="HAL17" s="106"/>
      <c r="HAM17" s="106"/>
      <c r="HAN17" s="106"/>
      <c r="HAO17" s="106"/>
      <c r="HAP17" s="106"/>
      <c r="HAQ17" s="106"/>
      <c r="HAR17" s="106"/>
      <c r="HAS17" s="106"/>
      <c r="HAT17" s="106"/>
      <c r="HAU17" s="106"/>
      <c r="HAV17" s="106"/>
      <c r="HAW17" s="106"/>
      <c r="HAX17" s="106"/>
      <c r="HAY17" s="106"/>
      <c r="HAZ17" s="106"/>
      <c r="HBA17" s="106"/>
      <c r="HBB17" s="106"/>
      <c r="HBC17" s="106"/>
      <c r="HBD17" s="106"/>
      <c r="HBE17" s="106"/>
      <c r="HBF17" s="106"/>
      <c r="HBG17" s="106"/>
      <c r="HBH17" s="106"/>
      <c r="HBI17" s="106"/>
      <c r="HBJ17" s="106"/>
      <c r="HBK17" s="106"/>
      <c r="HBL17" s="106"/>
      <c r="HBM17" s="106"/>
      <c r="HBN17" s="106"/>
      <c r="HBO17" s="106"/>
      <c r="HBP17" s="106"/>
      <c r="HBQ17" s="106"/>
      <c r="HBR17" s="106"/>
      <c r="HBS17" s="106"/>
      <c r="HBT17" s="106"/>
      <c r="HBU17" s="106"/>
      <c r="HBV17" s="106"/>
      <c r="HBW17" s="106"/>
      <c r="HBX17" s="106"/>
      <c r="HBY17" s="106"/>
      <c r="HBZ17" s="106"/>
      <c r="HCA17" s="106"/>
      <c r="HCB17" s="106"/>
      <c r="HCC17" s="106"/>
      <c r="HCD17" s="106"/>
      <c r="HCE17" s="106"/>
      <c r="HCF17" s="106"/>
      <c r="HCG17" s="106"/>
      <c r="HCH17" s="106"/>
      <c r="HCI17" s="106"/>
      <c r="HCJ17" s="106"/>
      <c r="HCK17" s="106"/>
      <c r="HCL17" s="106"/>
      <c r="HCM17" s="106"/>
      <c r="HCN17" s="106"/>
      <c r="HCO17" s="106"/>
      <c r="HCP17" s="106"/>
      <c r="HCQ17" s="106"/>
      <c r="HCR17" s="106"/>
      <c r="HCS17" s="106"/>
      <c r="HCT17" s="106"/>
      <c r="HCU17" s="106"/>
      <c r="HCV17" s="106"/>
      <c r="HCW17" s="106"/>
      <c r="HCX17" s="106"/>
      <c r="HCY17" s="106"/>
      <c r="HCZ17" s="106"/>
      <c r="HDA17" s="106"/>
      <c r="HDB17" s="106"/>
      <c r="HDC17" s="106"/>
      <c r="HDD17" s="106"/>
      <c r="HDE17" s="106"/>
      <c r="HDF17" s="106"/>
      <c r="HDG17" s="106"/>
      <c r="HDH17" s="106"/>
      <c r="HDI17" s="106"/>
      <c r="HDJ17" s="106"/>
      <c r="HDK17" s="106"/>
      <c r="HDL17" s="106"/>
      <c r="HDM17" s="106"/>
      <c r="HDN17" s="106"/>
      <c r="HDO17" s="106"/>
      <c r="HDP17" s="106"/>
      <c r="HDQ17" s="106"/>
      <c r="HDR17" s="106"/>
      <c r="HDS17" s="106"/>
      <c r="HDT17" s="106"/>
      <c r="HDU17" s="106"/>
      <c r="HDV17" s="106"/>
      <c r="HDW17" s="106"/>
      <c r="HDX17" s="106"/>
      <c r="HDY17" s="106"/>
      <c r="HDZ17" s="106"/>
      <c r="HEA17" s="106"/>
      <c r="HEB17" s="106"/>
      <c r="HEC17" s="106"/>
      <c r="HED17" s="106"/>
      <c r="HEE17" s="106"/>
      <c r="HEF17" s="106"/>
      <c r="HEG17" s="106"/>
      <c r="HEH17" s="106"/>
      <c r="HEI17" s="106"/>
      <c r="HEJ17" s="106"/>
      <c r="HEK17" s="106"/>
      <c r="HEL17" s="106"/>
      <c r="HEM17" s="106"/>
      <c r="HEN17" s="106"/>
      <c r="HEO17" s="106"/>
      <c r="HEP17" s="106"/>
      <c r="HEQ17" s="106"/>
      <c r="HER17" s="106"/>
      <c r="HES17" s="106"/>
      <c r="HET17" s="106"/>
      <c r="HEU17" s="106"/>
      <c r="HEV17" s="106"/>
      <c r="HEW17" s="106"/>
      <c r="HEX17" s="106"/>
      <c r="HEY17" s="106"/>
      <c r="HEZ17" s="106"/>
      <c r="HFA17" s="106"/>
      <c r="HFB17" s="106"/>
      <c r="HFC17" s="106"/>
      <c r="HFD17" s="106"/>
      <c r="HFE17" s="106"/>
      <c r="HFF17" s="106"/>
      <c r="HFG17" s="106"/>
      <c r="HFH17" s="106"/>
      <c r="HFI17" s="106"/>
      <c r="HFJ17" s="106"/>
      <c r="HFK17" s="106"/>
      <c r="HFL17" s="106"/>
      <c r="HFM17" s="106"/>
      <c r="HFN17" s="106"/>
      <c r="HFO17" s="106"/>
      <c r="HFP17" s="106"/>
      <c r="HFQ17" s="106"/>
      <c r="HFR17" s="106"/>
      <c r="HFS17" s="106"/>
      <c r="HFT17" s="106"/>
      <c r="HFU17" s="106"/>
      <c r="HFV17" s="106"/>
      <c r="HFW17" s="106"/>
      <c r="HFX17" s="106"/>
      <c r="HFY17" s="106"/>
      <c r="HFZ17" s="106"/>
      <c r="HGA17" s="106"/>
      <c r="HGB17" s="106"/>
      <c r="HGC17" s="106"/>
      <c r="HGD17" s="106"/>
      <c r="HGE17" s="106"/>
      <c r="HGF17" s="106"/>
      <c r="HGG17" s="106"/>
      <c r="HGH17" s="106"/>
      <c r="HGI17" s="106"/>
      <c r="HGJ17" s="106"/>
      <c r="HGK17" s="106"/>
      <c r="HGL17" s="106"/>
      <c r="HGM17" s="106"/>
      <c r="HGN17" s="106"/>
      <c r="HGO17" s="106"/>
      <c r="HGP17" s="106"/>
      <c r="HGQ17" s="106"/>
      <c r="HGR17" s="106"/>
      <c r="HGS17" s="106"/>
      <c r="HGT17" s="106"/>
      <c r="HGU17" s="106"/>
      <c r="HGV17" s="106"/>
      <c r="HGW17" s="106"/>
      <c r="HGX17" s="106"/>
      <c r="HGY17" s="106"/>
      <c r="HGZ17" s="106"/>
      <c r="HHA17" s="106"/>
      <c r="HHB17" s="106"/>
      <c r="HHC17" s="106"/>
      <c r="HHD17" s="106"/>
      <c r="HHE17" s="106"/>
      <c r="HHF17" s="106"/>
      <c r="HHG17" s="106"/>
      <c r="HHH17" s="106"/>
      <c r="HHI17" s="106"/>
      <c r="HHJ17" s="106"/>
      <c r="HHK17" s="106"/>
      <c r="HHL17" s="106"/>
      <c r="HHM17" s="106"/>
      <c r="HHN17" s="106"/>
      <c r="HHO17" s="106"/>
      <c r="HHP17" s="106"/>
      <c r="HHQ17" s="106"/>
      <c r="HHR17" s="106"/>
      <c r="HHS17" s="106"/>
      <c r="HHT17" s="106"/>
      <c r="HHU17" s="106"/>
      <c r="HHV17" s="106"/>
      <c r="HHW17" s="106"/>
      <c r="HHX17" s="106"/>
      <c r="HHY17" s="106"/>
      <c r="HHZ17" s="106"/>
      <c r="HIA17" s="106"/>
      <c r="HIB17" s="106"/>
      <c r="HIC17" s="106"/>
      <c r="HID17" s="106"/>
      <c r="HIE17" s="106"/>
      <c r="HIF17" s="106"/>
      <c r="HIG17" s="106"/>
      <c r="HIH17" s="106"/>
      <c r="HII17" s="106"/>
      <c r="HIJ17" s="106"/>
      <c r="HIK17" s="106"/>
      <c r="HIL17" s="106"/>
      <c r="HIM17" s="106"/>
      <c r="HIN17" s="106"/>
      <c r="HIO17" s="106"/>
      <c r="HIP17" s="106"/>
      <c r="HIQ17" s="106"/>
      <c r="HIR17" s="106"/>
      <c r="HIS17" s="106"/>
      <c r="HIT17" s="106"/>
      <c r="HIU17" s="106"/>
      <c r="HIV17" s="106"/>
      <c r="HIW17" s="106"/>
      <c r="HIX17" s="106"/>
      <c r="HIY17" s="106"/>
      <c r="HIZ17" s="106"/>
      <c r="HJA17" s="106"/>
      <c r="HJB17" s="106"/>
      <c r="HJC17" s="106"/>
      <c r="HJD17" s="106"/>
      <c r="HJE17" s="106"/>
      <c r="HJF17" s="106"/>
      <c r="HJG17" s="106"/>
      <c r="HJH17" s="106"/>
      <c r="HJI17" s="106"/>
      <c r="HJJ17" s="106"/>
      <c r="HJK17" s="106"/>
      <c r="HJL17" s="106"/>
      <c r="HJM17" s="106"/>
      <c r="HJN17" s="106"/>
      <c r="HJO17" s="106"/>
      <c r="HJP17" s="106"/>
      <c r="HJQ17" s="106"/>
      <c r="HJR17" s="106"/>
      <c r="HJS17" s="106"/>
      <c r="HJT17" s="106"/>
      <c r="HJU17" s="106"/>
      <c r="HJV17" s="106"/>
      <c r="HJW17" s="106"/>
      <c r="HJX17" s="106"/>
      <c r="HJY17" s="106"/>
      <c r="HJZ17" s="106"/>
      <c r="HKA17" s="106"/>
      <c r="HKB17" s="106"/>
      <c r="HKC17" s="106"/>
      <c r="HKD17" s="106"/>
      <c r="HKE17" s="106"/>
      <c r="HKF17" s="106"/>
      <c r="HKG17" s="106"/>
      <c r="HKH17" s="106"/>
      <c r="HKI17" s="106"/>
      <c r="HKJ17" s="106"/>
      <c r="HKK17" s="106"/>
      <c r="HKL17" s="106"/>
      <c r="HKM17" s="106"/>
      <c r="HKN17" s="106"/>
      <c r="HKO17" s="106"/>
      <c r="HKP17" s="106"/>
      <c r="HKQ17" s="106"/>
      <c r="HKR17" s="106"/>
      <c r="HKS17" s="106"/>
      <c r="HKT17" s="106"/>
      <c r="HKU17" s="106"/>
      <c r="HKV17" s="106"/>
      <c r="HKW17" s="106"/>
      <c r="HKX17" s="106"/>
      <c r="HKY17" s="106"/>
      <c r="HKZ17" s="106"/>
      <c r="HLA17" s="106"/>
      <c r="HLB17" s="106"/>
      <c r="HLC17" s="106"/>
      <c r="HLD17" s="106"/>
      <c r="HLE17" s="106"/>
      <c r="HLF17" s="106"/>
      <c r="HLG17" s="106"/>
      <c r="HLH17" s="106"/>
      <c r="HLI17" s="106"/>
      <c r="HLJ17" s="106"/>
      <c r="HLK17" s="106"/>
      <c r="HLL17" s="106"/>
      <c r="HLM17" s="106"/>
      <c r="HLN17" s="106"/>
      <c r="HLO17" s="106"/>
      <c r="HLP17" s="106"/>
      <c r="HLQ17" s="106"/>
      <c r="HLR17" s="106"/>
      <c r="HLS17" s="106"/>
      <c r="HLT17" s="106"/>
      <c r="HLU17" s="106"/>
      <c r="HLV17" s="106"/>
      <c r="HLW17" s="106"/>
      <c r="HLX17" s="106"/>
      <c r="HLY17" s="106"/>
      <c r="HLZ17" s="106"/>
      <c r="HMA17" s="106"/>
      <c r="HMB17" s="106"/>
      <c r="HMC17" s="106"/>
      <c r="HMD17" s="106"/>
      <c r="HME17" s="106"/>
      <c r="HMF17" s="106"/>
      <c r="HMG17" s="106"/>
      <c r="HMH17" s="106"/>
      <c r="HMI17" s="106"/>
      <c r="HMJ17" s="106"/>
      <c r="HMK17" s="106"/>
      <c r="HML17" s="106"/>
      <c r="HMM17" s="106"/>
      <c r="HMN17" s="106"/>
      <c r="HMO17" s="106"/>
      <c r="HMP17" s="106"/>
      <c r="HMQ17" s="106"/>
      <c r="HMR17" s="106"/>
      <c r="HMS17" s="106"/>
      <c r="HMT17" s="106"/>
      <c r="HMU17" s="106"/>
      <c r="HMV17" s="106"/>
      <c r="HMW17" s="106"/>
      <c r="HMX17" s="106"/>
      <c r="HMY17" s="106"/>
      <c r="HMZ17" s="106"/>
      <c r="HNA17" s="106"/>
      <c r="HNB17" s="106"/>
      <c r="HNC17" s="106"/>
      <c r="HND17" s="106"/>
      <c r="HNE17" s="106"/>
      <c r="HNF17" s="106"/>
      <c r="HNG17" s="106"/>
      <c r="HNH17" s="106"/>
      <c r="HNI17" s="106"/>
      <c r="HNJ17" s="106"/>
      <c r="HNK17" s="106"/>
      <c r="HNL17" s="106"/>
      <c r="HNM17" s="106"/>
      <c r="HNN17" s="106"/>
      <c r="HNO17" s="106"/>
      <c r="HNP17" s="106"/>
      <c r="HNQ17" s="106"/>
      <c r="HNR17" s="106"/>
      <c r="HNS17" s="106"/>
      <c r="HNT17" s="106"/>
      <c r="HNU17" s="106"/>
      <c r="HNV17" s="106"/>
      <c r="HNW17" s="106"/>
      <c r="HNX17" s="106"/>
      <c r="HNY17" s="106"/>
      <c r="HNZ17" s="106"/>
      <c r="HOA17" s="106"/>
      <c r="HOB17" s="106"/>
      <c r="HOC17" s="106"/>
      <c r="HOD17" s="106"/>
      <c r="HOE17" s="106"/>
      <c r="HOF17" s="106"/>
      <c r="HOG17" s="106"/>
      <c r="HOH17" s="106"/>
      <c r="HOI17" s="106"/>
      <c r="HOJ17" s="106"/>
      <c r="HOK17" s="106"/>
      <c r="HOL17" s="106"/>
      <c r="HOM17" s="106"/>
      <c r="HON17" s="106"/>
      <c r="HOO17" s="106"/>
      <c r="HOP17" s="106"/>
      <c r="HOQ17" s="106"/>
      <c r="HOR17" s="106"/>
      <c r="HOS17" s="106"/>
      <c r="HOT17" s="106"/>
      <c r="HOU17" s="106"/>
      <c r="HOV17" s="106"/>
      <c r="HOW17" s="106"/>
      <c r="HOX17" s="106"/>
      <c r="HOY17" s="106"/>
      <c r="HOZ17" s="106"/>
      <c r="HPA17" s="106"/>
      <c r="HPB17" s="106"/>
      <c r="HPC17" s="106"/>
      <c r="HPD17" s="106"/>
      <c r="HPE17" s="106"/>
      <c r="HPF17" s="106"/>
      <c r="HPG17" s="106"/>
      <c r="HPH17" s="106"/>
      <c r="HPI17" s="106"/>
      <c r="HPJ17" s="106"/>
      <c r="HPK17" s="106"/>
      <c r="HPL17" s="106"/>
      <c r="HPM17" s="106"/>
      <c r="HPN17" s="106"/>
      <c r="HPO17" s="106"/>
      <c r="HPP17" s="106"/>
      <c r="HPQ17" s="106"/>
      <c r="HPR17" s="106"/>
      <c r="HPS17" s="106"/>
      <c r="HPT17" s="106"/>
      <c r="HPU17" s="106"/>
      <c r="HPV17" s="106"/>
      <c r="HPW17" s="106"/>
      <c r="HPX17" s="106"/>
      <c r="HPY17" s="106"/>
      <c r="HPZ17" s="106"/>
      <c r="HQA17" s="106"/>
      <c r="HQB17" s="106"/>
      <c r="HQC17" s="106"/>
      <c r="HQD17" s="106"/>
      <c r="HQE17" s="106"/>
      <c r="HQF17" s="106"/>
      <c r="HQG17" s="106"/>
      <c r="HQH17" s="106"/>
      <c r="HQI17" s="106"/>
      <c r="HQJ17" s="106"/>
      <c r="HQK17" s="106"/>
      <c r="HQL17" s="106"/>
      <c r="HQM17" s="106"/>
      <c r="HQN17" s="106"/>
      <c r="HQO17" s="106"/>
      <c r="HQP17" s="106"/>
      <c r="HQQ17" s="106"/>
      <c r="HQR17" s="106"/>
      <c r="HQS17" s="106"/>
      <c r="HQT17" s="106"/>
      <c r="HQU17" s="106"/>
      <c r="HQV17" s="106"/>
      <c r="HQW17" s="106"/>
      <c r="HQX17" s="106"/>
      <c r="HQY17" s="106"/>
      <c r="HQZ17" s="106"/>
      <c r="HRA17" s="106"/>
      <c r="HRB17" s="106"/>
      <c r="HRC17" s="106"/>
      <c r="HRD17" s="106"/>
      <c r="HRE17" s="106"/>
      <c r="HRF17" s="106"/>
      <c r="HRG17" s="106"/>
      <c r="HRH17" s="106"/>
      <c r="HRI17" s="106"/>
      <c r="HRJ17" s="106"/>
      <c r="HRK17" s="106"/>
      <c r="HRL17" s="106"/>
      <c r="HRM17" s="106"/>
      <c r="HRN17" s="106"/>
      <c r="HRO17" s="106"/>
      <c r="HRP17" s="106"/>
      <c r="HRQ17" s="106"/>
      <c r="HRR17" s="106"/>
      <c r="HRS17" s="106"/>
      <c r="HRT17" s="106"/>
      <c r="HRU17" s="106"/>
      <c r="HRV17" s="106"/>
      <c r="HRW17" s="106"/>
      <c r="HRX17" s="106"/>
      <c r="HRY17" s="106"/>
      <c r="HRZ17" s="106"/>
      <c r="HSA17" s="106"/>
      <c r="HSB17" s="106"/>
      <c r="HSC17" s="106"/>
      <c r="HSD17" s="106"/>
      <c r="HSE17" s="106"/>
      <c r="HSF17" s="106"/>
      <c r="HSG17" s="106"/>
      <c r="HSH17" s="106"/>
      <c r="HSI17" s="106"/>
      <c r="HSJ17" s="106"/>
      <c r="HSK17" s="106"/>
      <c r="HSL17" s="106"/>
      <c r="HSM17" s="106"/>
      <c r="HSN17" s="106"/>
      <c r="HSO17" s="106"/>
      <c r="HSP17" s="106"/>
      <c r="HSQ17" s="106"/>
      <c r="HSR17" s="106"/>
      <c r="HSS17" s="106"/>
      <c r="HST17" s="106"/>
      <c r="HSU17" s="106"/>
      <c r="HSV17" s="106"/>
      <c r="HSW17" s="106"/>
      <c r="HSX17" s="106"/>
      <c r="HSY17" s="106"/>
      <c r="HSZ17" s="106"/>
      <c r="HTA17" s="106"/>
      <c r="HTB17" s="106"/>
      <c r="HTC17" s="106"/>
      <c r="HTD17" s="106"/>
      <c r="HTE17" s="106"/>
      <c r="HTF17" s="106"/>
      <c r="HTG17" s="106"/>
      <c r="HTH17" s="106"/>
      <c r="HTI17" s="106"/>
      <c r="HTJ17" s="106"/>
      <c r="HTK17" s="106"/>
      <c r="HTL17" s="106"/>
      <c r="HTM17" s="106"/>
      <c r="HTN17" s="106"/>
      <c r="HTO17" s="106"/>
      <c r="HTP17" s="106"/>
      <c r="HTQ17" s="106"/>
      <c r="HTR17" s="106"/>
      <c r="HTS17" s="106"/>
      <c r="HTT17" s="106"/>
      <c r="HTU17" s="106"/>
      <c r="HTV17" s="106"/>
      <c r="HTW17" s="106"/>
      <c r="HTX17" s="106"/>
      <c r="HTY17" s="106"/>
      <c r="HTZ17" s="106"/>
      <c r="HUA17" s="106"/>
      <c r="HUB17" s="106"/>
      <c r="HUC17" s="106"/>
      <c r="HUD17" s="106"/>
      <c r="HUE17" s="106"/>
      <c r="HUF17" s="106"/>
      <c r="HUG17" s="106"/>
      <c r="HUH17" s="106"/>
      <c r="HUI17" s="106"/>
      <c r="HUJ17" s="106"/>
      <c r="HUK17" s="106"/>
      <c r="HUL17" s="106"/>
      <c r="HUM17" s="106"/>
      <c r="HUN17" s="106"/>
      <c r="HUO17" s="106"/>
      <c r="HUP17" s="106"/>
      <c r="HUQ17" s="106"/>
      <c r="HUR17" s="106"/>
      <c r="HUS17" s="106"/>
      <c r="HUT17" s="106"/>
      <c r="HUU17" s="106"/>
      <c r="HUV17" s="106"/>
      <c r="HUW17" s="106"/>
      <c r="HUX17" s="106"/>
      <c r="HUY17" s="106"/>
      <c r="HUZ17" s="106"/>
      <c r="HVA17" s="106"/>
      <c r="HVB17" s="106"/>
      <c r="HVC17" s="106"/>
      <c r="HVD17" s="106"/>
      <c r="HVE17" s="106"/>
      <c r="HVF17" s="106"/>
      <c r="HVG17" s="106"/>
      <c r="HVH17" s="106"/>
      <c r="HVI17" s="106"/>
      <c r="HVJ17" s="106"/>
      <c r="HVK17" s="106"/>
      <c r="HVL17" s="106"/>
      <c r="HVM17" s="106"/>
      <c r="HVN17" s="106"/>
      <c r="HVO17" s="106"/>
      <c r="HVP17" s="106"/>
      <c r="HVQ17" s="106"/>
      <c r="HVR17" s="106"/>
      <c r="HVS17" s="106"/>
      <c r="HVT17" s="106"/>
      <c r="HVU17" s="106"/>
      <c r="HVV17" s="106"/>
      <c r="HVW17" s="106"/>
      <c r="HVX17" s="106"/>
      <c r="HVY17" s="106"/>
      <c r="HVZ17" s="106"/>
      <c r="HWA17" s="106"/>
      <c r="HWB17" s="106"/>
      <c r="HWC17" s="106"/>
      <c r="HWD17" s="106"/>
      <c r="HWE17" s="106"/>
      <c r="HWF17" s="106"/>
      <c r="HWG17" s="106"/>
      <c r="HWH17" s="106"/>
      <c r="HWI17" s="106"/>
      <c r="HWJ17" s="106"/>
      <c r="HWK17" s="106"/>
      <c r="HWL17" s="106"/>
      <c r="HWM17" s="106"/>
      <c r="HWN17" s="106"/>
      <c r="HWO17" s="106"/>
      <c r="HWP17" s="106"/>
      <c r="HWQ17" s="106"/>
      <c r="HWR17" s="106"/>
      <c r="HWS17" s="106"/>
      <c r="HWT17" s="106"/>
      <c r="HWU17" s="106"/>
      <c r="HWV17" s="106"/>
      <c r="HWW17" s="106"/>
      <c r="HWX17" s="106"/>
      <c r="HWY17" s="106"/>
      <c r="HWZ17" s="106"/>
      <c r="HXA17" s="106"/>
      <c r="HXB17" s="106"/>
      <c r="HXC17" s="106"/>
      <c r="HXD17" s="106"/>
      <c r="HXE17" s="106"/>
      <c r="HXF17" s="106"/>
      <c r="HXG17" s="106"/>
      <c r="HXH17" s="106"/>
      <c r="HXI17" s="106"/>
      <c r="HXJ17" s="106"/>
      <c r="HXK17" s="106"/>
      <c r="HXL17" s="106"/>
      <c r="HXM17" s="106"/>
      <c r="HXN17" s="106"/>
      <c r="HXO17" s="106"/>
      <c r="HXP17" s="106"/>
      <c r="HXQ17" s="106"/>
      <c r="HXR17" s="106"/>
      <c r="HXS17" s="106"/>
      <c r="HXT17" s="106"/>
      <c r="HXU17" s="106"/>
      <c r="HXV17" s="106"/>
      <c r="HXW17" s="106"/>
      <c r="HXX17" s="106"/>
      <c r="HXY17" s="106"/>
      <c r="HXZ17" s="106"/>
      <c r="HYA17" s="106"/>
      <c r="HYB17" s="106"/>
      <c r="HYC17" s="106"/>
      <c r="HYD17" s="106"/>
      <c r="HYE17" s="106"/>
      <c r="HYF17" s="106"/>
      <c r="HYG17" s="106"/>
      <c r="HYH17" s="106"/>
      <c r="HYI17" s="106"/>
      <c r="HYJ17" s="106"/>
      <c r="HYK17" s="106"/>
      <c r="HYL17" s="106"/>
      <c r="HYM17" s="106"/>
      <c r="HYN17" s="106"/>
      <c r="HYO17" s="106"/>
      <c r="HYP17" s="106"/>
      <c r="HYQ17" s="106"/>
      <c r="HYR17" s="106"/>
      <c r="HYS17" s="106"/>
      <c r="HYT17" s="106"/>
      <c r="HYU17" s="106"/>
      <c r="HYV17" s="106"/>
      <c r="HYW17" s="106"/>
      <c r="HYX17" s="106"/>
      <c r="HYY17" s="106"/>
      <c r="HYZ17" s="106"/>
      <c r="HZA17" s="106"/>
      <c r="HZB17" s="106"/>
      <c r="HZC17" s="106"/>
      <c r="HZD17" s="106"/>
      <c r="HZE17" s="106"/>
      <c r="HZF17" s="106"/>
      <c r="HZG17" s="106"/>
      <c r="HZH17" s="106"/>
      <c r="HZI17" s="106"/>
      <c r="HZJ17" s="106"/>
      <c r="HZK17" s="106"/>
      <c r="HZL17" s="106"/>
      <c r="HZM17" s="106"/>
      <c r="HZN17" s="106"/>
      <c r="HZO17" s="106"/>
      <c r="HZP17" s="106"/>
      <c r="HZQ17" s="106"/>
      <c r="HZR17" s="106"/>
      <c r="HZS17" s="106"/>
      <c r="HZT17" s="106"/>
      <c r="HZU17" s="106"/>
      <c r="HZV17" s="106"/>
      <c r="HZW17" s="106"/>
      <c r="HZX17" s="106"/>
      <c r="HZY17" s="106"/>
      <c r="HZZ17" s="106"/>
      <c r="IAA17" s="106"/>
      <c r="IAB17" s="106"/>
      <c r="IAC17" s="106"/>
      <c r="IAD17" s="106"/>
      <c r="IAE17" s="106"/>
      <c r="IAF17" s="106"/>
      <c r="IAG17" s="106"/>
      <c r="IAH17" s="106"/>
      <c r="IAI17" s="106"/>
      <c r="IAJ17" s="106"/>
      <c r="IAK17" s="106"/>
      <c r="IAL17" s="106"/>
      <c r="IAM17" s="106"/>
      <c r="IAN17" s="106"/>
      <c r="IAO17" s="106"/>
      <c r="IAP17" s="106"/>
      <c r="IAQ17" s="106"/>
      <c r="IAR17" s="106"/>
      <c r="IAS17" s="106"/>
      <c r="IAT17" s="106"/>
      <c r="IAU17" s="106"/>
      <c r="IAV17" s="106"/>
      <c r="IAW17" s="106"/>
      <c r="IAX17" s="106"/>
      <c r="IAY17" s="106"/>
      <c r="IAZ17" s="106"/>
      <c r="IBA17" s="106"/>
      <c r="IBB17" s="106"/>
      <c r="IBC17" s="106"/>
      <c r="IBD17" s="106"/>
      <c r="IBE17" s="106"/>
      <c r="IBF17" s="106"/>
      <c r="IBG17" s="106"/>
      <c r="IBH17" s="106"/>
      <c r="IBI17" s="106"/>
      <c r="IBJ17" s="106"/>
      <c r="IBK17" s="106"/>
      <c r="IBL17" s="106"/>
      <c r="IBM17" s="106"/>
      <c r="IBN17" s="106"/>
      <c r="IBO17" s="106"/>
      <c r="IBP17" s="106"/>
      <c r="IBQ17" s="106"/>
      <c r="IBR17" s="106"/>
      <c r="IBS17" s="106"/>
      <c r="IBT17" s="106"/>
      <c r="IBU17" s="106"/>
      <c r="IBV17" s="106"/>
      <c r="IBW17" s="106"/>
      <c r="IBX17" s="106"/>
      <c r="IBY17" s="106"/>
      <c r="IBZ17" s="106"/>
      <c r="ICA17" s="106"/>
      <c r="ICB17" s="106"/>
      <c r="ICC17" s="106"/>
      <c r="ICD17" s="106"/>
      <c r="ICE17" s="106"/>
      <c r="ICF17" s="106"/>
      <c r="ICG17" s="106"/>
      <c r="ICH17" s="106"/>
      <c r="ICI17" s="106"/>
      <c r="ICJ17" s="106"/>
      <c r="ICK17" s="106"/>
      <c r="ICL17" s="106"/>
      <c r="ICM17" s="106"/>
      <c r="ICN17" s="106"/>
      <c r="ICO17" s="106"/>
      <c r="ICP17" s="106"/>
      <c r="ICQ17" s="106"/>
      <c r="ICR17" s="106"/>
      <c r="ICS17" s="106"/>
      <c r="ICT17" s="106"/>
      <c r="ICU17" s="106"/>
      <c r="ICV17" s="106"/>
      <c r="ICW17" s="106"/>
      <c r="ICX17" s="106"/>
      <c r="ICY17" s="106"/>
      <c r="ICZ17" s="106"/>
      <c r="IDA17" s="106"/>
      <c r="IDB17" s="106"/>
      <c r="IDC17" s="106"/>
      <c r="IDD17" s="106"/>
      <c r="IDE17" s="106"/>
      <c r="IDF17" s="106"/>
      <c r="IDG17" s="106"/>
      <c r="IDH17" s="106"/>
      <c r="IDI17" s="106"/>
      <c r="IDJ17" s="106"/>
      <c r="IDK17" s="106"/>
      <c r="IDL17" s="106"/>
      <c r="IDM17" s="106"/>
      <c r="IDN17" s="106"/>
      <c r="IDO17" s="106"/>
      <c r="IDP17" s="106"/>
      <c r="IDQ17" s="106"/>
      <c r="IDR17" s="106"/>
      <c r="IDS17" s="106"/>
      <c r="IDT17" s="106"/>
      <c r="IDU17" s="106"/>
      <c r="IDV17" s="106"/>
      <c r="IDW17" s="106"/>
      <c r="IDX17" s="106"/>
      <c r="IDY17" s="106"/>
      <c r="IDZ17" s="106"/>
      <c r="IEA17" s="106"/>
      <c r="IEB17" s="106"/>
      <c r="IEC17" s="106"/>
      <c r="IED17" s="106"/>
      <c r="IEE17" s="106"/>
      <c r="IEF17" s="106"/>
      <c r="IEG17" s="106"/>
      <c r="IEH17" s="106"/>
      <c r="IEI17" s="106"/>
      <c r="IEJ17" s="106"/>
      <c r="IEK17" s="106"/>
      <c r="IEL17" s="106"/>
      <c r="IEM17" s="106"/>
      <c r="IEN17" s="106"/>
      <c r="IEO17" s="106"/>
      <c r="IEP17" s="106"/>
      <c r="IEQ17" s="106"/>
      <c r="IER17" s="106"/>
      <c r="IES17" s="106"/>
      <c r="IET17" s="106"/>
      <c r="IEU17" s="106"/>
      <c r="IEV17" s="106"/>
      <c r="IEW17" s="106"/>
      <c r="IEX17" s="106"/>
      <c r="IEY17" s="106"/>
      <c r="IEZ17" s="106"/>
      <c r="IFA17" s="106"/>
      <c r="IFB17" s="106"/>
      <c r="IFC17" s="106"/>
      <c r="IFD17" s="106"/>
      <c r="IFE17" s="106"/>
      <c r="IFF17" s="106"/>
      <c r="IFG17" s="106"/>
      <c r="IFH17" s="106"/>
      <c r="IFI17" s="106"/>
      <c r="IFJ17" s="106"/>
      <c r="IFK17" s="106"/>
      <c r="IFL17" s="106"/>
      <c r="IFM17" s="106"/>
      <c r="IFN17" s="106"/>
      <c r="IFO17" s="106"/>
      <c r="IFP17" s="106"/>
      <c r="IFQ17" s="106"/>
      <c r="IFR17" s="106"/>
      <c r="IFS17" s="106"/>
      <c r="IFT17" s="106"/>
      <c r="IFU17" s="106"/>
      <c r="IFV17" s="106"/>
      <c r="IFW17" s="106"/>
      <c r="IFX17" s="106"/>
      <c r="IFY17" s="106"/>
      <c r="IFZ17" s="106"/>
      <c r="IGA17" s="106"/>
      <c r="IGB17" s="106"/>
      <c r="IGC17" s="106"/>
      <c r="IGD17" s="106"/>
      <c r="IGE17" s="106"/>
      <c r="IGF17" s="106"/>
      <c r="IGG17" s="106"/>
      <c r="IGH17" s="106"/>
      <c r="IGI17" s="106"/>
      <c r="IGJ17" s="106"/>
      <c r="IGK17" s="106"/>
      <c r="IGL17" s="106"/>
      <c r="IGM17" s="106"/>
      <c r="IGN17" s="106"/>
      <c r="IGO17" s="106"/>
      <c r="IGP17" s="106"/>
      <c r="IGQ17" s="106"/>
      <c r="IGR17" s="106"/>
      <c r="IGS17" s="106"/>
      <c r="IGT17" s="106"/>
      <c r="IGU17" s="106"/>
      <c r="IGV17" s="106"/>
      <c r="IGW17" s="106"/>
      <c r="IGX17" s="106"/>
      <c r="IGY17" s="106"/>
      <c r="IGZ17" s="106"/>
      <c r="IHA17" s="106"/>
      <c r="IHB17" s="106"/>
      <c r="IHC17" s="106"/>
      <c r="IHD17" s="106"/>
      <c r="IHE17" s="106"/>
      <c r="IHF17" s="106"/>
      <c r="IHG17" s="106"/>
      <c r="IHH17" s="106"/>
      <c r="IHI17" s="106"/>
      <c r="IHJ17" s="106"/>
      <c r="IHK17" s="106"/>
      <c r="IHL17" s="106"/>
      <c r="IHM17" s="106"/>
      <c r="IHN17" s="106"/>
      <c r="IHO17" s="106"/>
      <c r="IHP17" s="106"/>
      <c r="IHQ17" s="106"/>
      <c r="IHR17" s="106"/>
      <c r="IHS17" s="106"/>
      <c r="IHT17" s="106"/>
      <c r="IHU17" s="106"/>
      <c r="IHV17" s="106"/>
      <c r="IHW17" s="106"/>
      <c r="IHX17" s="106"/>
      <c r="IHY17" s="106"/>
      <c r="IHZ17" s="106"/>
      <c r="IIA17" s="106"/>
      <c r="IIB17" s="106"/>
      <c r="IIC17" s="106"/>
      <c r="IID17" s="106"/>
      <c r="IIE17" s="106"/>
      <c r="IIF17" s="106"/>
      <c r="IIG17" s="106"/>
      <c r="IIH17" s="106"/>
      <c r="III17" s="106"/>
      <c r="IIJ17" s="106"/>
      <c r="IIK17" s="106"/>
      <c r="IIL17" s="106"/>
      <c r="IIM17" s="106"/>
      <c r="IIN17" s="106"/>
      <c r="IIO17" s="106"/>
      <c r="IIP17" s="106"/>
      <c r="IIQ17" s="106"/>
      <c r="IIR17" s="106"/>
      <c r="IIS17" s="106"/>
      <c r="IIT17" s="106"/>
      <c r="IIU17" s="106"/>
      <c r="IIV17" s="106"/>
      <c r="IIW17" s="106"/>
      <c r="IIX17" s="106"/>
      <c r="IIY17" s="106"/>
      <c r="IIZ17" s="106"/>
      <c r="IJA17" s="106"/>
      <c r="IJB17" s="106"/>
      <c r="IJC17" s="106"/>
      <c r="IJD17" s="106"/>
      <c r="IJE17" s="106"/>
      <c r="IJF17" s="106"/>
      <c r="IJG17" s="106"/>
      <c r="IJH17" s="106"/>
      <c r="IJI17" s="106"/>
      <c r="IJJ17" s="106"/>
      <c r="IJK17" s="106"/>
      <c r="IJL17" s="106"/>
      <c r="IJM17" s="106"/>
      <c r="IJN17" s="106"/>
      <c r="IJO17" s="106"/>
      <c r="IJP17" s="106"/>
      <c r="IJQ17" s="106"/>
      <c r="IJR17" s="106"/>
      <c r="IJS17" s="106"/>
      <c r="IJT17" s="106"/>
      <c r="IJU17" s="106"/>
      <c r="IJV17" s="106"/>
      <c r="IJW17" s="106"/>
      <c r="IJX17" s="106"/>
      <c r="IJY17" s="106"/>
      <c r="IJZ17" s="106"/>
      <c r="IKA17" s="106"/>
      <c r="IKB17" s="106"/>
      <c r="IKC17" s="106"/>
      <c r="IKD17" s="106"/>
      <c r="IKE17" s="106"/>
      <c r="IKF17" s="106"/>
      <c r="IKG17" s="106"/>
      <c r="IKH17" s="106"/>
      <c r="IKI17" s="106"/>
      <c r="IKJ17" s="106"/>
      <c r="IKK17" s="106"/>
      <c r="IKL17" s="106"/>
      <c r="IKM17" s="106"/>
      <c r="IKN17" s="106"/>
      <c r="IKO17" s="106"/>
      <c r="IKP17" s="106"/>
      <c r="IKQ17" s="106"/>
      <c r="IKR17" s="106"/>
      <c r="IKS17" s="106"/>
      <c r="IKT17" s="106"/>
      <c r="IKU17" s="106"/>
      <c r="IKV17" s="106"/>
      <c r="IKW17" s="106"/>
      <c r="IKX17" s="106"/>
      <c r="IKY17" s="106"/>
      <c r="IKZ17" s="106"/>
      <c r="ILA17" s="106"/>
      <c r="ILB17" s="106"/>
      <c r="ILC17" s="106"/>
      <c r="ILD17" s="106"/>
      <c r="ILE17" s="106"/>
      <c r="ILF17" s="106"/>
      <c r="ILG17" s="106"/>
      <c r="ILH17" s="106"/>
      <c r="ILI17" s="106"/>
      <c r="ILJ17" s="106"/>
      <c r="ILK17" s="106"/>
      <c r="ILL17" s="106"/>
      <c r="ILM17" s="106"/>
      <c r="ILN17" s="106"/>
      <c r="ILO17" s="106"/>
      <c r="ILP17" s="106"/>
      <c r="ILQ17" s="106"/>
      <c r="ILR17" s="106"/>
      <c r="ILS17" s="106"/>
      <c r="ILT17" s="106"/>
      <c r="ILU17" s="106"/>
      <c r="ILV17" s="106"/>
      <c r="ILW17" s="106"/>
      <c r="ILX17" s="106"/>
      <c r="ILY17" s="106"/>
      <c r="ILZ17" s="106"/>
      <c r="IMA17" s="106"/>
      <c r="IMB17" s="106"/>
      <c r="IMC17" s="106"/>
      <c r="IMD17" s="106"/>
      <c r="IME17" s="106"/>
      <c r="IMF17" s="106"/>
      <c r="IMG17" s="106"/>
      <c r="IMH17" s="106"/>
      <c r="IMI17" s="106"/>
      <c r="IMJ17" s="106"/>
      <c r="IMK17" s="106"/>
      <c r="IML17" s="106"/>
      <c r="IMM17" s="106"/>
      <c r="IMN17" s="106"/>
      <c r="IMO17" s="106"/>
      <c r="IMP17" s="106"/>
      <c r="IMQ17" s="106"/>
      <c r="IMR17" s="106"/>
      <c r="IMS17" s="106"/>
      <c r="IMT17" s="106"/>
      <c r="IMU17" s="106"/>
      <c r="IMV17" s="106"/>
      <c r="IMW17" s="106"/>
      <c r="IMX17" s="106"/>
      <c r="IMY17" s="106"/>
      <c r="IMZ17" s="106"/>
      <c r="INA17" s="106"/>
      <c r="INB17" s="106"/>
      <c r="INC17" s="106"/>
      <c r="IND17" s="106"/>
      <c r="INE17" s="106"/>
      <c r="INF17" s="106"/>
      <c r="ING17" s="106"/>
      <c r="INH17" s="106"/>
      <c r="INI17" s="106"/>
      <c r="INJ17" s="106"/>
      <c r="INK17" s="106"/>
      <c r="INL17" s="106"/>
      <c r="INM17" s="106"/>
      <c r="INN17" s="106"/>
      <c r="INO17" s="106"/>
      <c r="INP17" s="106"/>
      <c r="INQ17" s="106"/>
      <c r="INR17" s="106"/>
      <c r="INS17" s="106"/>
      <c r="INT17" s="106"/>
      <c r="INU17" s="106"/>
      <c r="INV17" s="106"/>
      <c r="INW17" s="106"/>
      <c r="INX17" s="106"/>
      <c r="INY17" s="106"/>
      <c r="INZ17" s="106"/>
      <c r="IOA17" s="106"/>
      <c r="IOB17" s="106"/>
      <c r="IOC17" s="106"/>
      <c r="IOD17" s="106"/>
      <c r="IOE17" s="106"/>
      <c r="IOF17" s="106"/>
      <c r="IOG17" s="106"/>
      <c r="IOH17" s="106"/>
      <c r="IOI17" s="106"/>
      <c r="IOJ17" s="106"/>
      <c r="IOK17" s="106"/>
      <c r="IOL17" s="106"/>
      <c r="IOM17" s="106"/>
      <c r="ION17" s="106"/>
      <c r="IOO17" s="106"/>
      <c r="IOP17" s="106"/>
      <c r="IOQ17" s="106"/>
      <c r="IOR17" s="106"/>
      <c r="IOS17" s="106"/>
      <c r="IOT17" s="106"/>
      <c r="IOU17" s="106"/>
      <c r="IOV17" s="106"/>
      <c r="IOW17" s="106"/>
      <c r="IOX17" s="106"/>
      <c r="IOY17" s="106"/>
      <c r="IOZ17" s="106"/>
      <c r="IPA17" s="106"/>
      <c r="IPB17" s="106"/>
      <c r="IPC17" s="106"/>
      <c r="IPD17" s="106"/>
      <c r="IPE17" s="106"/>
      <c r="IPF17" s="106"/>
      <c r="IPG17" s="106"/>
      <c r="IPH17" s="106"/>
      <c r="IPI17" s="106"/>
      <c r="IPJ17" s="106"/>
      <c r="IPK17" s="106"/>
      <c r="IPL17" s="106"/>
      <c r="IPM17" s="106"/>
      <c r="IPN17" s="106"/>
      <c r="IPO17" s="106"/>
      <c r="IPP17" s="106"/>
      <c r="IPQ17" s="106"/>
      <c r="IPR17" s="106"/>
      <c r="IPS17" s="106"/>
      <c r="IPT17" s="106"/>
      <c r="IPU17" s="106"/>
      <c r="IPV17" s="106"/>
      <c r="IPW17" s="106"/>
      <c r="IPX17" s="106"/>
      <c r="IPY17" s="106"/>
      <c r="IPZ17" s="106"/>
      <c r="IQA17" s="106"/>
      <c r="IQB17" s="106"/>
      <c r="IQC17" s="106"/>
      <c r="IQD17" s="106"/>
      <c r="IQE17" s="106"/>
      <c r="IQF17" s="106"/>
      <c r="IQG17" s="106"/>
      <c r="IQH17" s="106"/>
      <c r="IQI17" s="106"/>
      <c r="IQJ17" s="106"/>
      <c r="IQK17" s="106"/>
      <c r="IQL17" s="106"/>
      <c r="IQM17" s="106"/>
      <c r="IQN17" s="106"/>
      <c r="IQO17" s="106"/>
      <c r="IQP17" s="106"/>
      <c r="IQQ17" s="106"/>
      <c r="IQR17" s="106"/>
      <c r="IQS17" s="106"/>
      <c r="IQT17" s="106"/>
      <c r="IQU17" s="106"/>
      <c r="IQV17" s="106"/>
      <c r="IQW17" s="106"/>
      <c r="IQX17" s="106"/>
      <c r="IQY17" s="106"/>
      <c r="IQZ17" s="106"/>
      <c r="IRA17" s="106"/>
      <c r="IRB17" s="106"/>
      <c r="IRC17" s="106"/>
      <c r="IRD17" s="106"/>
      <c r="IRE17" s="106"/>
      <c r="IRF17" s="106"/>
      <c r="IRG17" s="106"/>
      <c r="IRH17" s="106"/>
      <c r="IRI17" s="106"/>
      <c r="IRJ17" s="106"/>
      <c r="IRK17" s="106"/>
      <c r="IRL17" s="106"/>
      <c r="IRM17" s="106"/>
      <c r="IRN17" s="106"/>
      <c r="IRO17" s="106"/>
      <c r="IRP17" s="106"/>
      <c r="IRQ17" s="106"/>
      <c r="IRR17" s="106"/>
      <c r="IRS17" s="106"/>
      <c r="IRT17" s="106"/>
      <c r="IRU17" s="106"/>
      <c r="IRV17" s="106"/>
      <c r="IRW17" s="106"/>
      <c r="IRX17" s="106"/>
      <c r="IRY17" s="106"/>
      <c r="IRZ17" s="106"/>
      <c r="ISA17" s="106"/>
      <c r="ISB17" s="106"/>
      <c r="ISC17" s="106"/>
      <c r="ISD17" s="106"/>
      <c r="ISE17" s="106"/>
      <c r="ISF17" s="106"/>
      <c r="ISG17" s="106"/>
      <c r="ISH17" s="106"/>
      <c r="ISI17" s="106"/>
      <c r="ISJ17" s="106"/>
      <c r="ISK17" s="106"/>
      <c r="ISL17" s="106"/>
      <c r="ISM17" s="106"/>
      <c r="ISN17" s="106"/>
      <c r="ISO17" s="106"/>
      <c r="ISP17" s="106"/>
      <c r="ISQ17" s="106"/>
      <c r="ISR17" s="106"/>
      <c r="ISS17" s="106"/>
      <c r="IST17" s="106"/>
      <c r="ISU17" s="106"/>
      <c r="ISV17" s="106"/>
      <c r="ISW17" s="106"/>
      <c r="ISX17" s="106"/>
      <c r="ISY17" s="106"/>
      <c r="ISZ17" s="106"/>
      <c r="ITA17" s="106"/>
      <c r="ITB17" s="106"/>
      <c r="ITC17" s="106"/>
      <c r="ITD17" s="106"/>
      <c r="ITE17" s="106"/>
      <c r="ITF17" s="106"/>
      <c r="ITG17" s="106"/>
      <c r="ITH17" s="106"/>
      <c r="ITI17" s="106"/>
      <c r="ITJ17" s="106"/>
      <c r="ITK17" s="106"/>
      <c r="ITL17" s="106"/>
      <c r="ITM17" s="106"/>
      <c r="ITN17" s="106"/>
      <c r="ITO17" s="106"/>
      <c r="ITP17" s="106"/>
      <c r="ITQ17" s="106"/>
      <c r="ITR17" s="106"/>
      <c r="ITS17" s="106"/>
      <c r="ITT17" s="106"/>
      <c r="ITU17" s="106"/>
      <c r="ITV17" s="106"/>
      <c r="ITW17" s="106"/>
      <c r="ITX17" s="106"/>
      <c r="ITY17" s="106"/>
      <c r="ITZ17" s="106"/>
      <c r="IUA17" s="106"/>
      <c r="IUB17" s="106"/>
      <c r="IUC17" s="106"/>
      <c r="IUD17" s="106"/>
      <c r="IUE17" s="106"/>
      <c r="IUF17" s="106"/>
      <c r="IUG17" s="106"/>
      <c r="IUH17" s="106"/>
      <c r="IUI17" s="106"/>
      <c r="IUJ17" s="106"/>
      <c r="IUK17" s="106"/>
      <c r="IUL17" s="106"/>
      <c r="IUM17" s="106"/>
      <c r="IUN17" s="106"/>
      <c r="IUO17" s="106"/>
      <c r="IUP17" s="106"/>
      <c r="IUQ17" s="106"/>
      <c r="IUR17" s="106"/>
      <c r="IUS17" s="106"/>
      <c r="IUT17" s="106"/>
      <c r="IUU17" s="106"/>
      <c r="IUV17" s="106"/>
      <c r="IUW17" s="106"/>
      <c r="IUX17" s="106"/>
      <c r="IUY17" s="106"/>
      <c r="IUZ17" s="106"/>
      <c r="IVA17" s="106"/>
      <c r="IVB17" s="106"/>
      <c r="IVC17" s="106"/>
      <c r="IVD17" s="106"/>
      <c r="IVE17" s="106"/>
      <c r="IVF17" s="106"/>
      <c r="IVG17" s="106"/>
      <c r="IVH17" s="106"/>
      <c r="IVI17" s="106"/>
      <c r="IVJ17" s="106"/>
      <c r="IVK17" s="106"/>
      <c r="IVL17" s="106"/>
      <c r="IVM17" s="106"/>
      <c r="IVN17" s="106"/>
      <c r="IVO17" s="106"/>
      <c r="IVP17" s="106"/>
      <c r="IVQ17" s="106"/>
      <c r="IVR17" s="106"/>
      <c r="IVS17" s="106"/>
      <c r="IVT17" s="106"/>
      <c r="IVU17" s="106"/>
      <c r="IVV17" s="106"/>
      <c r="IVW17" s="106"/>
      <c r="IVX17" s="106"/>
      <c r="IVY17" s="106"/>
      <c r="IVZ17" s="106"/>
      <c r="IWA17" s="106"/>
      <c r="IWB17" s="106"/>
      <c r="IWC17" s="106"/>
      <c r="IWD17" s="106"/>
      <c r="IWE17" s="106"/>
      <c r="IWF17" s="106"/>
      <c r="IWG17" s="106"/>
      <c r="IWH17" s="106"/>
      <c r="IWI17" s="106"/>
      <c r="IWJ17" s="106"/>
      <c r="IWK17" s="106"/>
      <c r="IWL17" s="106"/>
      <c r="IWM17" s="106"/>
      <c r="IWN17" s="106"/>
      <c r="IWO17" s="106"/>
      <c r="IWP17" s="106"/>
      <c r="IWQ17" s="106"/>
      <c r="IWR17" s="106"/>
      <c r="IWS17" s="106"/>
      <c r="IWT17" s="106"/>
      <c r="IWU17" s="106"/>
      <c r="IWV17" s="106"/>
      <c r="IWW17" s="106"/>
      <c r="IWX17" s="106"/>
      <c r="IWY17" s="106"/>
      <c r="IWZ17" s="106"/>
      <c r="IXA17" s="106"/>
      <c r="IXB17" s="106"/>
      <c r="IXC17" s="106"/>
      <c r="IXD17" s="106"/>
      <c r="IXE17" s="106"/>
      <c r="IXF17" s="106"/>
      <c r="IXG17" s="106"/>
      <c r="IXH17" s="106"/>
      <c r="IXI17" s="106"/>
      <c r="IXJ17" s="106"/>
      <c r="IXK17" s="106"/>
      <c r="IXL17" s="106"/>
      <c r="IXM17" s="106"/>
      <c r="IXN17" s="106"/>
      <c r="IXO17" s="106"/>
      <c r="IXP17" s="106"/>
      <c r="IXQ17" s="106"/>
      <c r="IXR17" s="106"/>
      <c r="IXS17" s="106"/>
      <c r="IXT17" s="106"/>
      <c r="IXU17" s="106"/>
      <c r="IXV17" s="106"/>
      <c r="IXW17" s="106"/>
      <c r="IXX17" s="106"/>
      <c r="IXY17" s="106"/>
      <c r="IXZ17" s="106"/>
      <c r="IYA17" s="106"/>
      <c r="IYB17" s="106"/>
      <c r="IYC17" s="106"/>
      <c r="IYD17" s="106"/>
      <c r="IYE17" s="106"/>
      <c r="IYF17" s="106"/>
      <c r="IYG17" s="106"/>
      <c r="IYH17" s="106"/>
      <c r="IYI17" s="106"/>
      <c r="IYJ17" s="106"/>
      <c r="IYK17" s="106"/>
      <c r="IYL17" s="106"/>
      <c r="IYM17" s="106"/>
      <c r="IYN17" s="106"/>
      <c r="IYO17" s="106"/>
      <c r="IYP17" s="106"/>
      <c r="IYQ17" s="106"/>
      <c r="IYR17" s="106"/>
      <c r="IYS17" s="106"/>
      <c r="IYT17" s="106"/>
      <c r="IYU17" s="106"/>
      <c r="IYV17" s="106"/>
      <c r="IYW17" s="106"/>
      <c r="IYX17" s="106"/>
      <c r="IYY17" s="106"/>
      <c r="IYZ17" s="106"/>
      <c r="IZA17" s="106"/>
      <c r="IZB17" s="106"/>
      <c r="IZC17" s="106"/>
      <c r="IZD17" s="106"/>
      <c r="IZE17" s="106"/>
      <c r="IZF17" s="106"/>
      <c r="IZG17" s="106"/>
      <c r="IZH17" s="106"/>
      <c r="IZI17" s="106"/>
      <c r="IZJ17" s="106"/>
      <c r="IZK17" s="106"/>
      <c r="IZL17" s="106"/>
      <c r="IZM17" s="106"/>
      <c r="IZN17" s="106"/>
      <c r="IZO17" s="106"/>
      <c r="IZP17" s="106"/>
      <c r="IZQ17" s="106"/>
      <c r="IZR17" s="106"/>
      <c r="IZS17" s="106"/>
      <c r="IZT17" s="106"/>
      <c r="IZU17" s="106"/>
      <c r="IZV17" s="106"/>
      <c r="IZW17" s="106"/>
      <c r="IZX17" s="106"/>
      <c r="IZY17" s="106"/>
      <c r="IZZ17" s="106"/>
      <c r="JAA17" s="106"/>
      <c r="JAB17" s="106"/>
      <c r="JAC17" s="106"/>
      <c r="JAD17" s="106"/>
      <c r="JAE17" s="106"/>
      <c r="JAF17" s="106"/>
      <c r="JAG17" s="106"/>
      <c r="JAH17" s="106"/>
      <c r="JAI17" s="106"/>
      <c r="JAJ17" s="106"/>
      <c r="JAK17" s="106"/>
      <c r="JAL17" s="106"/>
      <c r="JAM17" s="106"/>
      <c r="JAN17" s="106"/>
      <c r="JAO17" s="106"/>
      <c r="JAP17" s="106"/>
      <c r="JAQ17" s="106"/>
      <c r="JAR17" s="106"/>
      <c r="JAS17" s="106"/>
      <c r="JAT17" s="106"/>
      <c r="JAU17" s="106"/>
      <c r="JAV17" s="106"/>
      <c r="JAW17" s="106"/>
      <c r="JAX17" s="106"/>
      <c r="JAY17" s="106"/>
      <c r="JAZ17" s="106"/>
      <c r="JBA17" s="106"/>
      <c r="JBB17" s="106"/>
      <c r="JBC17" s="106"/>
      <c r="JBD17" s="106"/>
      <c r="JBE17" s="106"/>
      <c r="JBF17" s="106"/>
      <c r="JBG17" s="106"/>
      <c r="JBH17" s="106"/>
      <c r="JBI17" s="106"/>
      <c r="JBJ17" s="106"/>
      <c r="JBK17" s="106"/>
      <c r="JBL17" s="106"/>
      <c r="JBM17" s="106"/>
      <c r="JBN17" s="106"/>
      <c r="JBO17" s="106"/>
      <c r="JBP17" s="106"/>
      <c r="JBQ17" s="106"/>
      <c r="JBR17" s="106"/>
      <c r="JBS17" s="106"/>
      <c r="JBT17" s="106"/>
      <c r="JBU17" s="106"/>
      <c r="JBV17" s="106"/>
      <c r="JBW17" s="106"/>
      <c r="JBX17" s="106"/>
      <c r="JBY17" s="106"/>
      <c r="JBZ17" s="106"/>
      <c r="JCA17" s="106"/>
      <c r="JCB17" s="106"/>
      <c r="JCC17" s="106"/>
      <c r="JCD17" s="106"/>
      <c r="JCE17" s="106"/>
      <c r="JCF17" s="106"/>
      <c r="JCG17" s="106"/>
      <c r="JCH17" s="106"/>
      <c r="JCI17" s="106"/>
      <c r="JCJ17" s="106"/>
      <c r="JCK17" s="106"/>
      <c r="JCL17" s="106"/>
      <c r="JCM17" s="106"/>
      <c r="JCN17" s="106"/>
      <c r="JCO17" s="106"/>
      <c r="JCP17" s="106"/>
      <c r="JCQ17" s="106"/>
      <c r="JCR17" s="106"/>
      <c r="JCS17" s="106"/>
      <c r="JCT17" s="106"/>
      <c r="JCU17" s="106"/>
      <c r="JCV17" s="106"/>
      <c r="JCW17" s="106"/>
      <c r="JCX17" s="106"/>
      <c r="JCY17" s="106"/>
      <c r="JCZ17" s="106"/>
      <c r="JDA17" s="106"/>
      <c r="JDB17" s="106"/>
      <c r="JDC17" s="106"/>
      <c r="JDD17" s="106"/>
      <c r="JDE17" s="106"/>
      <c r="JDF17" s="106"/>
      <c r="JDG17" s="106"/>
      <c r="JDH17" s="106"/>
      <c r="JDI17" s="106"/>
      <c r="JDJ17" s="106"/>
      <c r="JDK17" s="106"/>
      <c r="JDL17" s="106"/>
      <c r="JDM17" s="106"/>
      <c r="JDN17" s="106"/>
      <c r="JDO17" s="106"/>
      <c r="JDP17" s="106"/>
      <c r="JDQ17" s="106"/>
      <c r="JDR17" s="106"/>
      <c r="JDS17" s="106"/>
      <c r="JDT17" s="106"/>
      <c r="JDU17" s="106"/>
      <c r="JDV17" s="106"/>
      <c r="JDW17" s="106"/>
      <c r="JDX17" s="106"/>
      <c r="JDY17" s="106"/>
      <c r="JDZ17" s="106"/>
      <c r="JEA17" s="106"/>
      <c r="JEB17" s="106"/>
      <c r="JEC17" s="106"/>
      <c r="JED17" s="106"/>
      <c r="JEE17" s="106"/>
      <c r="JEF17" s="106"/>
      <c r="JEG17" s="106"/>
      <c r="JEH17" s="106"/>
      <c r="JEI17" s="106"/>
      <c r="JEJ17" s="106"/>
      <c r="JEK17" s="106"/>
      <c r="JEL17" s="106"/>
      <c r="JEM17" s="106"/>
      <c r="JEN17" s="106"/>
      <c r="JEO17" s="106"/>
      <c r="JEP17" s="106"/>
      <c r="JEQ17" s="106"/>
      <c r="JER17" s="106"/>
      <c r="JES17" s="106"/>
      <c r="JET17" s="106"/>
      <c r="JEU17" s="106"/>
      <c r="JEV17" s="106"/>
      <c r="JEW17" s="106"/>
      <c r="JEX17" s="106"/>
      <c r="JEY17" s="106"/>
      <c r="JEZ17" s="106"/>
      <c r="JFA17" s="106"/>
      <c r="JFB17" s="106"/>
      <c r="JFC17" s="106"/>
      <c r="JFD17" s="106"/>
      <c r="JFE17" s="106"/>
      <c r="JFF17" s="106"/>
      <c r="JFG17" s="106"/>
      <c r="JFH17" s="106"/>
      <c r="JFI17" s="106"/>
      <c r="JFJ17" s="106"/>
      <c r="JFK17" s="106"/>
      <c r="JFL17" s="106"/>
      <c r="JFM17" s="106"/>
      <c r="JFN17" s="106"/>
      <c r="JFO17" s="106"/>
      <c r="JFP17" s="106"/>
      <c r="JFQ17" s="106"/>
      <c r="JFR17" s="106"/>
      <c r="JFS17" s="106"/>
      <c r="JFT17" s="106"/>
      <c r="JFU17" s="106"/>
      <c r="JFV17" s="106"/>
      <c r="JFW17" s="106"/>
      <c r="JFX17" s="106"/>
      <c r="JFY17" s="106"/>
      <c r="JFZ17" s="106"/>
      <c r="JGA17" s="106"/>
      <c r="JGB17" s="106"/>
      <c r="JGC17" s="106"/>
      <c r="JGD17" s="106"/>
      <c r="JGE17" s="106"/>
      <c r="JGF17" s="106"/>
      <c r="JGG17" s="106"/>
      <c r="JGH17" s="106"/>
      <c r="JGI17" s="106"/>
      <c r="JGJ17" s="106"/>
      <c r="JGK17" s="106"/>
      <c r="JGL17" s="106"/>
      <c r="JGM17" s="106"/>
      <c r="JGN17" s="106"/>
      <c r="JGO17" s="106"/>
      <c r="JGP17" s="106"/>
      <c r="JGQ17" s="106"/>
      <c r="JGR17" s="106"/>
      <c r="JGS17" s="106"/>
      <c r="JGT17" s="106"/>
      <c r="JGU17" s="106"/>
      <c r="JGV17" s="106"/>
      <c r="JGW17" s="106"/>
      <c r="JGX17" s="106"/>
      <c r="JGY17" s="106"/>
      <c r="JGZ17" s="106"/>
      <c r="JHA17" s="106"/>
      <c r="JHB17" s="106"/>
      <c r="JHC17" s="106"/>
      <c r="JHD17" s="106"/>
      <c r="JHE17" s="106"/>
      <c r="JHF17" s="106"/>
      <c r="JHG17" s="106"/>
      <c r="JHH17" s="106"/>
      <c r="JHI17" s="106"/>
      <c r="JHJ17" s="106"/>
      <c r="JHK17" s="106"/>
      <c r="JHL17" s="106"/>
      <c r="JHM17" s="106"/>
      <c r="JHN17" s="106"/>
      <c r="JHO17" s="106"/>
      <c r="JHP17" s="106"/>
      <c r="JHQ17" s="106"/>
      <c r="JHR17" s="106"/>
      <c r="JHS17" s="106"/>
      <c r="JHT17" s="106"/>
      <c r="JHU17" s="106"/>
      <c r="JHV17" s="106"/>
      <c r="JHW17" s="106"/>
      <c r="JHX17" s="106"/>
      <c r="JHY17" s="106"/>
      <c r="JHZ17" s="106"/>
      <c r="JIA17" s="106"/>
      <c r="JIB17" s="106"/>
      <c r="JIC17" s="106"/>
      <c r="JID17" s="106"/>
      <c r="JIE17" s="106"/>
      <c r="JIF17" s="106"/>
      <c r="JIG17" s="106"/>
      <c r="JIH17" s="106"/>
      <c r="JII17" s="106"/>
      <c r="JIJ17" s="106"/>
      <c r="JIK17" s="106"/>
      <c r="JIL17" s="106"/>
      <c r="JIM17" s="106"/>
      <c r="JIN17" s="106"/>
      <c r="JIO17" s="106"/>
      <c r="JIP17" s="106"/>
      <c r="JIQ17" s="106"/>
      <c r="JIR17" s="106"/>
      <c r="JIS17" s="106"/>
      <c r="JIT17" s="106"/>
      <c r="JIU17" s="106"/>
      <c r="JIV17" s="106"/>
      <c r="JIW17" s="106"/>
      <c r="JIX17" s="106"/>
      <c r="JIY17" s="106"/>
      <c r="JIZ17" s="106"/>
      <c r="JJA17" s="106"/>
      <c r="JJB17" s="106"/>
      <c r="JJC17" s="106"/>
      <c r="JJD17" s="106"/>
      <c r="JJE17" s="106"/>
      <c r="JJF17" s="106"/>
      <c r="JJG17" s="106"/>
      <c r="JJH17" s="106"/>
      <c r="JJI17" s="106"/>
      <c r="JJJ17" s="106"/>
      <c r="JJK17" s="106"/>
      <c r="JJL17" s="106"/>
      <c r="JJM17" s="106"/>
      <c r="JJN17" s="106"/>
      <c r="JJO17" s="106"/>
      <c r="JJP17" s="106"/>
      <c r="JJQ17" s="106"/>
      <c r="JJR17" s="106"/>
      <c r="JJS17" s="106"/>
      <c r="JJT17" s="106"/>
      <c r="JJU17" s="106"/>
      <c r="JJV17" s="106"/>
      <c r="JJW17" s="106"/>
      <c r="JJX17" s="106"/>
      <c r="JJY17" s="106"/>
      <c r="JJZ17" s="106"/>
      <c r="JKA17" s="106"/>
      <c r="JKB17" s="106"/>
      <c r="JKC17" s="106"/>
      <c r="JKD17" s="106"/>
      <c r="JKE17" s="106"/>
      <c r="JKF17" s="106"/>
      <c r="JKG17" s="106"/>
      <c r="JKH17" s="106"/>
      <c r="JKI17" s="106"/>
      <c r="JKJ17" s="106"/>
      <c r="JKK17" s="106"/>
      <c r="JKL17" s="106"/>
      <c r="JKM17" s="106"/>
      <c r="JKN17" s="106"/>
      <c r="JKO17" s="106"/>
      <c r="JKP17" s="106"/>
      <c r="JKQ17" s="106"/>
      <c r="JKR17" s="106"/>
      <c r="JKS17" s="106"/>
      <c r="JKT17" s="106"/>
      <c r="JKU17" s="106"/>
      <c r="JKV17" s="106"/>
      <c r="JKW17" s="106"/>
      <c r="JKX17" s="106"/>
      <c r="JKY17" s="106"/>
      <c r="JKZ17" s="106"/>
      <c r="JLA17" s="106"/>
      <c r="JLB17" s="106"/>
      <c r="JLC17" s="106"/>
      <c r="JLD17" s="106"/>
      <c r="JLE17" s="106"/>
      <c r="JLF17" s="106"/>
      <c r="JLG17" s="106"/>
      <c r="JLH17" s="106"/>
      <c r="JLI17" s="106"/>
      <c r="JLJ17" s="106"/>
      <c r="JLK17" s="106"/>
      <c r="JLL17" s="106"/>
      <c r="JLM17" s="106"/>
      <c r="JLN17" s="106"/>
      <c r="JLO17" s="106"/>
      <c r="JLP17" s="106"/>
      <c r="JLQ17" s="106"/>
      <c r="JLR17" s="106"/>
      <c r="JLS17" s="106"/>
      <c r="JLT17" s="106"/>
      <c r="JLU17" s="106"/>
      <c r="JLV17" s="106"/>
      <c r="JLW17" s="106"/>
      <c r="JLX17" s="106"/>
      <c r="JLY17" s="106"/>
      <c r="JLZ17" s="106"/>
      <c r="JMA17" s="106"/>
      <c r="JMB17" s="106"/>
      <c r="JMC17" s="106"/>
      <c r="JMD17" s="106"/>
      <c r="JME17" s="106"/>
      <c r="JMF17" s="106"/>
      <c r="JMG17" s="106"/>
      <c r="JMH17" s="106"/>
      <c r="JMI17" s="106"/>
      <c r="JMJ17" s="106"/>
      <c r="JMK17" s="106"/>
      <c r="JML17" s="106"/>
      <c r="JMM17" s="106"/>
      <c r="JMN17" s="106"/>
      <c r="JMO17" s="106"/>
      <c r="JMP17" s="106"/>
      <c r="JMQ17" s="106"/>
      <c r="JMR17" s="106"/>
      <c r="JMS17" s="106"/>
      <c r="JMT17" s="106"/>
      <c r="JMU17" s="106"/>
      <c r="JMV17" s="106"/>
      <c r="JMW17" s="106"/>
      <c r="JMX17" s="106"/>
      <c r="JMY17" s="106"/>
      <c r="JMZ17" s="106"/>
      <c r="JNA17" s="106"/>
      <c r="JNB17" s="106"/>
      <c r="JNC17" s="106"/>
      <c r="JND17" s="106"/>
      <c r="JNE17" s="106"/>
      <c r="JNF17" s="106"/>
      <c r="JNG17" s="106"/>
      <c r="JNH17" s="106"/>
      <c r="JNI17" s="106"/>
      <c r="JNJ17" s="106"/>
      <c r="JNK17" s="106"/>
      <c r="JNL17" s="106"/>
      <c r="JNM17" s="106"/>
      <c r="JNN17" s="106"/>
      <c r="JNO17" s="106"/>
      <c r="JNP17" s="106"/>
      <c r="JNQ17" s="106"/>
      <c r="JNR17" s="106"/>
      <c r="JNS17" s="106"/>
      <c r="JNT17" s="106"/>
      <c r="JNU17" s="106"/>
      <c r="JNV17" s="106"/>
      <c r="JNW17" s="106"/>
      <c r="JNX17" s="106"/>
      <c r="JNY17" s="106"/>
      <c r="JNZ17" s="106"/>
      <c r="JOA17" s="106"/>
      <c r="JOB17" s="106"/>
      <c r="JOC17" s="106"/>
      <c r="JOD17" s="106"/>
      <c r="JOE17" s="106"/>
      <c r="JOF17" s="106"/>
      <c r="JOG17" s="106"/>
      <c r="JOH17" s="106"/>
      <c r="JOI17" s="106"/>
      <c r="JOJ17" s="106"/>
      <c r="JOK17" s="106"/>
      <c r="JOL17" s="106"/>
      <c r="JOM17" s="106"/>
      <c r="JON17" s="106"/>
      <c r="JOO17" s="106"/>
      <c r="JOP17" s="106"/>
      <c r="JOQ17" s="106"/>
      <c r="JOR17" s="106"/>
      <c r="JOS17" s="106"/>
      <c r="JOT17" s="106"/>
      <c r="JOU17" s="106"/>
      <c r="JOV17" s="106"/>
      <c r="JOW17" s="106"/>
      <c r="JOX17" s="106"/>
      <c r="JOY17" s="106"/>
      <c r="JOZ17" s="106"/>
      <c r="JPA17" s="106"/>
      <c r="JPB17" s="106"/>
      <c r="JPC17" s="106"/>
      <c r="JPD17" s="106"/>
      <c r="JPE17" s="106"/>
      <c r="JPF17" s="106"/>
      <c r="JPG17" s="106"/>
      <c r="JPH17" s="106"/>
      <c r="JPI17" s="106"/>
      <c r="JPJ17" s="106"/>
      <c r="JPK17" s="106"/>
      <c r="JPL17" s="106"/>
      <c r="JPM17" s="106"/>
      <c r="JPN17" s="106"/>
      <c r="JPO17" s="106"/>
      <c r="JPP17" s="106"/>
      <c r="JPQ17" s="106"/>
      <c r="JPR17" s="106"/>
      <c r="JPS17" s="106"/>
      <c r="JPT17" s="106"/>
      <c r="JPU17" s="106"/>
      <c r="JPV17" s="106"/>
      <c r="JPW17" s="106"/>
      <c r="JPX17" s="106"/>
      <c r="JPY17" s="106"/>
      <c r="JPZ17" s="106"/>
      <c r="JQA17" s="106"/>
      <c r="JQB17" s="106"/>
      <c r="JQC17" s="106"/>
      <c r="JQD17" s="106"/>
      <c r="JQE17" s="106"/>
      <c r="JQF17" s="106"/>
      <c r="JQG17" s="106"/>
      <c r="JQH17" s="106"/>
      <c r="JQI17" s="106"/>
      <c r="JQJ17" s="106"/>
      <c r="JQK17" s="106"/>
      <c r="JQL17" s="106"/>
      <c r="JQM17" s="106"/>
      <c r="JQN17" s="106"/>
      <c r="JQO17" s="106"/>
      <c r="JQP17" s="106"/>
      <c r="JQQ17" s="106"/>
      <c r="JQR17" s="106"/>
      <c r="JQS17" s="106"/>
      <c r="JQT17" s="106"/>
      <c r="JQU17" s="106"/>
      <c r="JQV17" s="106"/>
      <c r="JQW17" s="106"/>
      <c r="JQX17" s="106"/>
      <c r="JQY17" s="106"/>
      <c r="JQZ17" s="106"/>
      <c r="JRA17" s="106"/>
      <c r="JRB17" s="106"/>
      <c r="JRC17" s="106"/>
      <c r="JRD17" s="106"/>
      <c r="JRE17" s="106"/>
      <c r="JRF17" s="106"/>
      <c r="JRG17" s="106"/>
      <c r="JRH17" s="106"/>
      <c r="JRI17" s="106"/>
      <c r="JRJ17" s="106"/>
      <c r="JRK17" s="106"/>
      <c r="JRL17" s="106"/>
      <c r="JRM17" s="106"/>
      <c r="JRN17" s="106"/>
      <c r="JRO17" s="106"/>
      <c r="JRP17" s="106"/>
      <c r="JRQ17" s="106"/>
      <c r="JRR17" s="106"/>
      <c r="JRS17" s="106"/>
      <c r="JRT17" s="106"/>
      <c r="JRU17" s="106"/>
      <c r="JRV17" s="106"/>
      <c r="JRW17" s="106"/>
      <c r="JRX17" s="106"/>
      <c r="JRY17" s="106"/>
      <c r="JRZ17" s="106"/>
      <c r="JSA17" s="106"/>
      <c r="JSB17" s="106"/>
      <c r="JSC17" s="106"/>
      <c r="JSD17" s="106"/>
      <c r="JSE17" s="106"/>
      <c r="JSF17" s="106"/>
      <c r="JSG17" s="106"/>
      <c r="JSH17" s="106"/>
      <c r="JSI17" s="106"/>
      <c r="JSJ17" s="106"/>
      <c r="JSK17" s="106"/>
      <c r="JSL17" s="106"/>
      <c r="JSM17" s="106"/>
      <c r="JSN17" s="106"/>
      <c r="JSO17" s="106"/>
      <c r="JSP17" s="106"/>
      <c r="JSQ17" s="106"/>
      <c r="JSR17" s="106"/>
      <c r="JSS17" s="106"/>
      <c r="JST17" s="106"/>
      <c r="JSU17" s="106"/>
      <c r="JSV17" s="106"/>
      <c r="JSW17" s="106"/>
      <c r="JSX17" s="106"/>
      <c r="JSY17" s="106"/>
      <c r="JSZ17" s="106"/>
      <c r="JTA17" s="106"/>
      <c r="JTB17" s="106"/>
      <c r="JTC17" s="106"/>
      <c r="JTD17" s="106"/>
      <c r="JTE17" s="106"/>
      <c r="JTF17" s="106"/>
      <c r="JTG17" s="106"/>
      <c r="JTH17" s="106"/>
      <c r="JTI17" s="106"/>
      <c r="JTJ17" s="106"/>
      <c r="JTK17" s="106"/>
      <c r="JTL17" s="106"/>
      <c r="JTM17" s="106"/>
      <c r="JTN17" s="106"/>
      <c r="JTO17" s="106"/>
      <c r="JTP17" s="106"/>
      <c r="JTQ17" s="106"/>
      <c r="JTR17" s="106"/>
      <c r="JTS17" s="106"/>
      <c r="JTT17" s="106"/>
      <c r="JTU17" s="106"/>
      <c r="JTV17" s="106"/>
      <c r="JTW17" s="106"/>
      <c r="JTX17" s="106"/>
      <c r="JTY17" s="106"/>
      <c r="JTZ17" s="106"/>
      <c r="JUA17" s="106"/>
      <c r="JUB17" s="106"/>
      <c r="JUC17" s="106"/>
      <c r="JUD17" s="106"/>
      <c r="JUE17" s="106"/>
      <c r="JUF17" s="106"/>
      <c r="JUG17" s="106"/>
      <c r="JUH17" s="106"/>
      <c r="JUI17" s="106"/>
      <c r="JUJ17" s="106"/>
      <c r="JUK17" s="106"/>
      <c r="JUL17" s="106"/>
      <c r="JUM17" s="106"/>
      <c r="JUN17" s="106"/>
      <c r="JUO17" s="106"/>
      <c r="JUP17" s="106"/>
      <c r="JUQ17" s="106"/>
      <c r="JUR17" s="106"/>
      <c r="JUS17" s="106"/>
      <c r="JUT17" s="106"/>
      <c r="JUU17" s="106"/>
      <c r="JUV17" s="106"/>
      <c r="JUW17" s="106"/>
      <c r="JUX17" s="106"/>
      <c r="JUY17" s="106"/>
      <c r="JUZ17" s="106"/>
      <c r="JVA17" s="106"/>
      <c r="JVB17" s="106"/>
      <c r="JVC17" s="106"/>
      <c r="JVD17" s="106"/>
      <c r="JVE17" s="106"/>
      <c r="JVF17" s="106"/>
      <c r="JVG17" s="106"/>
      <c r="JVH17" s="106"/>
      <c r="JVI17" s="106"/>
      <c r="JVJ17" s="106"/>
      <c r="JVK17" s="106"/>
      <c r="JVL17" s="106"/>
      <c r="JVM17" s="106"/>
      <c r="JVN17" s="106"/>
      <c r="JVO17" s="106"/>
      <c r="JVP17" s="106"/>
      <c r="JVQ17" s="106"/>
      <c r="JVR17" s="106"/>
      <c r="JVS17" s="106"/>
      <c r="JVT17" s="106"/>
      <c r="JVU17" s="106"/>
      <c r="JVV17" s="106"/>
      <c r="JVW17" s="106"/>
      <c r="JVX17" s="106"/>
      <c r="JVY17" s="106"/>
      <c r="JVZ17" s="106"/>
      <c r="JWA17" s="106"/>
      <c r="JWB17" s="106"/>
      <c r="JWC17" s="106"/>
      <c r="JWD17" s="106"/>
      <c r="JWE17" s="106"/>
      <c r="JWF17" s="106"/>
      <c r="JWG17" s="106"/>
      <c r="JWH17" s="106"/>
      <c r="JWI17" s="106"/>
      <c r="JWJ17" s="106"/>
      <c r="JWK17" s="106"/>
      <c r="JWL17" s="106"/>
      <c r="JWM17" s="106"/>
      <c r="JWN17" s="106"/>
      <c r="JWO17" s="106"/>
      <c r="JWP17" s="106"/>
      <c r="JWQ17" s="106"/>
      <c r="JWR17" s="106"/>
      <c r="JWS17" s="106"/>
      <c r="JWT17" s="106"/>
      <c r="JWU17" s="106"/>
      <c r="JWV17" s="106"/>
      <c r="JWW17" s="106"/>
      <c r="JWX17" s="106"/>
      <c r="JWY17" s="106"/>
      <c r="JWZ17" s="106"/>
      <c r="JXA17" s="106"/>
      <c r="JXB17" s="106"/>
      <c r="JXC17" s="106"/>
      <c r="JXD17" s="106"/>
      <c r="JXE17" s="106"/>
      <c r="JXF17" s="106"/>
      <c r="JXG17" s="106"/>
      <c r="JXH17" s="106"/>
      <c r="JXI17" s="106"/>
      <c r="JXJ17" s="106"/>
      <c r="JXK17" s="106"/>
      <c r="JXL17" s="106"/>
      <c r="JXM17" s="106"/>
      <c r="JXN17" s="106"/>
      <c r="JXO17" s="106"/>
      <c r="JXP17" s="106"/>
      <c r="JXQ17" s="106"/>
      <c r="JXR17" s="106"/>
      <c r="JXS17" s="106"/>
      <c r="JXT17" s="106"/>
      <c r="JXU17" s="106"/>
      <c r="JXV17" s="106"/>
      <c r="JXW17" s="106"/>
      <c r="JXX17" s="106"/>
      <c r="JXY17" s="106"/>
      <c r="JXZ17" s="106"/>
      <c r="JYA17" s="106"/>
      <c r="JYB17" s="106"/>
      <c r="JYC17" s="106"/>
      <c r="JYD17" s="106"/>
      <c r="JYE17" s="106"/>
      <c r="JYF17" s="106"/>
      <c r="JYG17" s="106"/>
      <c r="JYH17" s="106"/>
      <c r="JYI17" s="106"/>
      <c r="JYJ17" s="106"/>
      <c r="JYK17" s="106"/>
      <c r="JYL17" s="106"/>
      <c r="JYM17" s="106"/>
      <c r="JYN17" s="106"/>
      <c r="JYO17" s="106"/>
      <c r="JYP17" s="106"/>
      <c r="JYQ17" s="106"/>
      <c r="JYR17" s="106"/>
      <c r="JYS17" s="106"/>
      <c r="JYT17" s="106"/>
      <c r="JYU17" s="106"/>
      <c r="JYV17" s="106"/>
      <c r="JYW17" s="106"/>
      <c r="JYX17" s="106"/>
      <c r="JYY17" s="106"/>
      <c r="JYZ17" s="106"/>
      <c r="JZA17" s="106"/>
      <c r="JZB17" s="106"/>
      <c r="JZC17" s="106"/>
      <c r="JZD17" s="106"/>
      <c r="JZE17" s="106"/>
      <c r="JZF17" s="106"/>
      <c r="JZG17" s="106"/>
      <c r="JZH17" s="106"/>
      <c r="JZI17" s="106"/>
      <c r="JZJ17" s="106"/>
      <c r="JZK17" s="106"/>
      <c r="JZL17" s="106"/>
      <c r="JZM17" s="106"/>
      <c r="JZN17" s="106"/>
      <c r="JZO17" s="106"/>
      <c r="JZP17" s="106"/>
      <c r="JZQ17" s="106"/>
      <c r="JZR17" s="106"/>
      <c r="JZS17" s="106"/>
      <c r="JZT17" s="106"/>
      <c r="JZU17" s="106"/>
      <c r="JZV17" s="106"/>
      <c r="JZW17" s="106"/>
      <c r="JZX17" s="106"/>
      <c r="JZY17" s="106"/>
      <c r="JZZ17" s="106"/>
      <c r="KAA17" s="106"/>
      <c r="KAB17" s="106"/>
      <c r="KAC17" s="106"/>
      <c r="KAD17" s="106"/>
      <c r="KAE17" s="106"/>
      <c r="KAF17" s="106"/>
      <c r="KAG17" s="106"/>
      <c r="KAH17" s="106"/>
      <c r="KAI17" s="106"/>
      <c r="KAJ17" s="106"/>
      <c r="KAK17" s="106"/>
      <c r="KAL17" s="106"/>
      <c r="KAM17" s="106"/>
      <c r="KAN17" s="106"/>
      <c r="KAO17" s="106"/>
      <c r="KAP17" s="106"/>
      <c r="KAQ17" s="106"/>
      <c r="KAR17" s="106"/>
      <c r="KAS17" s="106"/>
      <c r="KAT17" s="106"/>
      <c r="KAU17" s="106"/>
      <c r="KAV17" s="106"/>
      <c r="KAW17" s="106"/>
      <c r="KAX17" s="106"/>
      <c r="KAY17" s="106"/>
      <c r="KAZ17" s="106"/>
      <c r="KBA17" s="106"/>
      <c r="KBB17" s="106"/>
      <c r="KBC17" s="106"/>
      <c r="KBD17" s="106"/>
      <c r="KBE17" s="106"/>
      <c r="KBF17" s="106"/>
      <c r="KBG17" s="106"/>
      <c r="KBH17" s="106"/>
      <c r="KBI17" s="106"/>
      <c r="KBJ17" s="106"/>
      <c r="KBK17" s="106"/>
      <c r="KBL17" s="106"/>
      <c r="KBM17" s="106"/>
      <c r="KBN17" s="106"/>
      <c r="KBO17" s="106"/>
      <c r="KBP17" s="106"/>
      <c r="KBQ17" s="106"/>
      <c r="KBR17" s="106"/>
      <c r="KBS17" s="106"/>
      <c r="KBT17" s="106"/>
      <c r="KBU17" s="106"/>
      <c r="KBV17" s="106"/>
      <c r="KBW17" s="106"/>
      <c r="KBX17" s="106"/>
      <c r="KBY17" s="106"/>
      <c r="KBZ17" s="106"/>
      <c r="KCA17" s="106"/>
      <c r="KCB17" s="106"/>
      <c r="KCC17" s="106"/>
      <c r="KCD17" s="106"/>
      <c r="KCE17" s="106"/>
      <c r="KCF17" s="106"/>
      <c r="KCG17" s="106"/>
      <c r="KCH17" s="106"/>
      <c r="KCI17" s="106"/>
      <c r="KCJ17" s="106"/>
      <c r="KCK17" s="106"/>
      <c r="KCL17" s="106"/>
      <c r="KCM17" s="106"/>
      <c r="KCN17" s="106"/>
      <c r="KCO17" s="106"/>
      <c r="KCP17" s="106"/>
      <c r="KCQ17" s="106"/>
      <c r="KCR17" s="106"/>
      <c r="KCS17" s="106"/>
      <c r="KCT17" s="106"/>
      <c r="KCU17" s="106"/>
      <c r="KCV17" s="106"/>
      <c r="KCW17" s="106"/>
      <c r="KCX17" s="106"/>
      <c r="KCY17" s="106"/>
      <c r="KCZ17" s="106"/>
      <c r="KDA17" s="106"/>
      <c r="KDB17" s="106"/>
      <c r="KDC17" s="106"/>
      <c r="KDD17" s="106"/>
      <c r="KDE17" s="106"/>
      <c r="KDF17" s="106"/>
      <c r="KDG17" s="106"/>
      <c r="KDH17" s="106"/>
      <c r="KDI17" s="106"/>
      <c r="KDJ17" s="106"/>
      <c r="KDK17" s="106"/>
      <c r="KDL17" s="106"/>
      <c r="KDM17" s="106"/>
      <c r="KDN17" s="106"/>
      <c r="KDO17" s="106"/>
      <c r="KDP17" s="106"/>
      <c r="KDQ17" s="106"/>
      <c r="KDR17" s="106"/>
      <c r="KDS17" s="106"/>
      <c r="KDT17" s="106"/>
      <c r="KDU17" s="106"/>
      <c r="KDV17" s="106"/>
      <c r="KDW17" s="106"/>
      <c r="KDX17" s="106"/>
      <c r="KDY17" s="106"/>
      <c r="KDZ17" s="106"/>
      <c r="KEA17" s="106"/>
      <c r="KEB17" s="106"/>
      <c r="KEC17" s="106"/>
      <c r="KED17" s="106"/>
      <c r="KEE17" s="106"/>
      <c r="KEF17" s="106"/>
      <c r="KEG17" s="106"/>
      <c r="KEH17" s="106"/>
      <c r="KEI17" s="106"/>
      <c r="KEJ17" s="106"/>
      <c r="KEK17" s="106"/>
      <c r="KEL17" s="106"/>
      <c r="KEM17" s="106"/>
      <c r="KEN17" s="106"/>
      <c r="KEO17" s="106"/>
      <c r="KEP17" s="106"/>
      <c r="KEQ17" s="106"/>
      <c r="KER17" s="106"/>
      <c r="KES17" s="106"/>
      <c r="KET17" s="106"/>
      <c r="KEU17" s="106"/>
      <c r="KEV17" s="106"/>
      <c r="KEW17" s="106"/>
      <c r="KEX17" s="106"/>
      <c r="KEY17" s="106"/>
      <c r="KEZ17" s="106"/>
      <c r="KFA17" s="106"/>
      <c r="KFB17" s="106"/>
      <c r="KFC17" s="106"/>
      <c r="KFD17" s="106"/>
      <c r="KFE17" s="106"/>
      <c r="KFF17" s="106"/>
      <c r="KFG17" s="106"/>
      <c r="KFH17" s="106"/>
      <c r="KFI17" s="106"/>
      <c r="KFJ17" s="106"/>
      <c r="KFK17" s="106"/>
      <c r="KFL17" s="106"/>
      <c r="KFM17" s="106"/>
      <c r="KFN17" s="106"/>
      <c r="KFO17" s="106"/>
      <c r="KFP17" s="106"/>
      <c r="KFQ17" s="106"/>
      <c r="KFR17" s="106"/>
      <c r="KFS17" s="106"/>
      <c r="KFT17" s="106"/>
      <c r="KFU17" s="106"/>
      <c r="KFV17" s="106"/>
      <c r="KFW17" s="106"/>
      <c r="KFX17" s="106"/>
      <c r="KFY17" s="106"/>
      <c r="KFZ17" s="106"/>
      <c r="KGA17" s="106"/>
      <c r="KGB17" s="106"/>
      <c r="KGC17" s="106"/>
      <c r="KGD17" s="106"/>
      <c r="KGE17" s="106"/>
      <c r="KGF17" s="106"/>
      <c r="KGG17" s="106"/>
      <c r="KGH17" s="106"/>
      <c r="KGI17" s="106"/>
      <c r="KGJ17" s="106"/>
      <c r="KGK17" s="106"/>
      <c r="KGL17" s="106"/>
      <c r="KGM17" s="106"/>
      <c r="KGN17" s="106"/>
      <c r="KGO17" s="106"/>
      <c r="KGP17" s="106"/>
      <c r="KGQ17" s="106"/>
      <c r="KGR17" s="106"/>
      <c r="KGS17" s="106"/>
      <c r="KGT17" s="106"/>
      <c r="KGU17" s="106"/>
      <c r="KGV17" s="106"/>
      <c r="KGW17" s="106"/>
      <c r="KGX17" s="106"/>
      <c r="KGY17" s="106"/>
      <c r="KGZ17" s="106"/>
      <c r="KHA17" s="106"/>
      <c r="KHB17" s="106"/>
      <c r="KHC17" s="106"/>
      <c r="KHD17" s="106"/>
      <c r="KHE17" s="106"/>
      <c r="KHF17" s="106"/>
      <c r="KHG17" s="106"/>
      <c r="KHH17" s="106"/>
      <c r="KHI17" s="106"/>
      <c r="KHJ17" s="106"/>
      <c r="KHK17" s="106"/>
      <c r="KHL17" s="106"/>
      <c r="KHM17" s="106"/>
      <c r="KHN17" s="106"/>
      <c r="KHO17" s="106"/>
      <c r="KHP17" s="106"/>
      <c r="KHQ17" s="106"/>
      <c r="KHR17" s="106"/>
      <c r="KHS17" s="106"/>
      <c r="KHT17" s="106"/>
      <c r="KHU17" s="106"/>
      <c r="KHV17" s="106"/>
      <c r="KHW17" s="106"/>
      <c r="KHX17" s="106"/>
      <c r="KHY17" s="106"/>
      <c r="KHZ17" s="106"/>
      <c r="KIA17" s="106"/>
      <c r="KIB17" s="106"/>
      <c r="KIC17" s="106"/>
      <c r="KID17" s="106"/>
      <c r="KIE17" s="106"/>
      <c r="KIF17" s="106"/>
      <c r="KIG17" s="106"/>
      <c r="KIH17" s="106"/>
      <c r="KII17" s="106"/>
      <c r="KIJ17" s="106"/>
      <c r="KIK17" s="106"/>
      <c r="KIL17" s="106"/>
      <c r="KIM17" s="106"/>
      <c r="KIN17" s="106"/>
      <c r="KIO17" s="106"/>
      <c r="KIP17" s="106"/>
      <c r="KIQ17" s="106"/>
      <c r="KIR17" s="106"/>
      <c r="KIS17" s="106"/>
      <c r="KIT17" s="106"/>
      <c r="KIU17" s="106"/>
      <c r="KIV17" s="106"/>
      <c r="KIW17" s="106"/>
      <c r="KIX17" s="106"/>
      <c r="KIY17" s="106"/>
      <c r="KIZ17" s="106"/>
      <c r="KJA17" s="106"/>
      <c r="KJB17" s="106"/>
      <c r="KJC17" s="106"/>
      <c r="KJD17" s="106"/>
      <c r="KJE17" s="106"/>
      <c r="KJF17" s="106"/>
      <c r="KJG17" s="106"/>
      <c r="KJH17" s="106"/>
      <c r="KJI17" s="106"/>
      <c r="KJJ17" s="106"/>
      <c r="KJK17" s="106"/>
      <c r="KJL17" s="106"/>
      <c r="KJM17" s="106"/>
      <c r="KJN17" s="106"/>
      <c r="KJO17" s="106"/>
      <c r="KJP17" s="106"/>
      <c r="KJQ17" s="106"/>
      <c r="KJR17" s="106"/>
      <c r="KJS17" s="106"/>
      <c r="KJT17" s="106"/>
      <c r="KJU17" s="106"/>
      <c r="KJV17" s="106"/>
      <c r="KJW17" s="106"/>
      <c r="KJX17" s="106"/>
      <c r="KJY17" s="106"/>
      <c r="KJZ17" s="106"/>
      <c r="KKA17" s="106"/>
      <c r="KKB17" s="106"/>
      <c r="KKC17" s="106"/>
      <c r="KKD17" s="106"/>
      <c r="KKE17" s="106"/>
      <c r="KKF17" s="106"/>
      <c r="KKG17" s="106"/>
      <c r="KKH17" s="106"/>
      <c r="KKI17" s="106"/>
      <c r="KKJ17" s="106"/>
      <c r="KKK17" s="106"/>
      <c r="KKL17" s="106"/>
      <c r="KKM17" s="106"/>
      <c r="KKN17" s="106"/>
      <c r="KKO17" s="106"/>
      <c r="KKP17" s="106"/>
      <c r="KKQ17" s="106"/>
      <c r="KKR17" s="106"/>
      <c r="KKS17" s="106"/>
      <c r="KKT17" s="106"/>
      <c r="KKU17" s="106"/>
      <c r="KKV17" s="106"/>
      <c r="KKW17" s="106"/>
      <c r="KKX17" s="106"/>
      <c r="KKY17" s="106"/>
      <c r="KKZ17" s="106"/>
      <c r="KLA17" s="106"/>
      <c r="KLB17" s="106"/>
      <c r="KLC17" s="106"/>
      <c r="KLD17" s="106"/>
      <c r="KLE17" s="106"/>
      <c r="KLF17" s="106"/>
      <c r="KLG17" s="106"/>
      <c r="KLH17" s="106"/>
      <c r="KLI17" s="106"/>
      <c r="KLJ17" s="106"/>
      <c r="KLK17" s="106"/>
      <c r="KLL17" s="106"/>
      <c r="KLM17" s="106"/>
      <c r="KLN17" s="106"/>
      <c r="KLO17" s="106"/>
      <c r="KLP17" s="106"/>
      <c r="KLQ17" s="106"/>
      <c r="KLR17" s="106"/>
      <c r="KLS17" s="106"/>
      <c r="KLT17" s="106"/>
      <c r="KLU17" s="106"/>
      <c r="KLV17" s="106"/>
      <c r="KLW17" s="106"/>
      <c r="KLX17" s="106"/>
      <c r="KLY17" s="106"/>
      <c r="KLZ17" s="106"/>
      <c r="KMA17" s="106"/>
      <c r="KMB17" s="106"/>
      <c r="KMC17" s="106"/>
      <c r="KMD17" s="106"/>
      <c r="KME17" s="106"/>
      <c r="KMF17" s="106"/>
      <c r="KMG17" s="106"/>
      <c r="KMH17" s="106"/>
      <c r="KMI17" s="106"/>
      <c r="KMJ17" s="106"/>
      <c r="KMK17" s="106"/>
      <c r="KML17" s="106"/>
      <c r="KMM17" s="106"/>
      <c r="KMN17" s="106"/>
      <c r="KMO17" s="106"/>
      <c r="KMP17" s="106"/>
      <c r="KMQ17" s="106"/>
      <c r="KMR17" s="106"/>
      <c r="KMS17" s="106"/>
      <c r="KMT17" s="106"/>
      <c r="KMU17" s="106"/>
      <c r="KMV17" s="106"/>
      <c r="KMW17" s="106"/>
      <c r="KMX17" s="106"/>
      <c r="KMY17" s="106"/>
      <c r="KMZ17" s="106"/>
      <c r="KNA17" s="106"/>
      <c r="KNB17" s="106"/>
      <c r="KNC17" s="106"/>
      <c r="KND17" s="106"/>
      <c r="KNE17" s="106"/>
      <c r="KNF17" s="106"/>
      <c r="KNG17" s="106"/>
      <c r="KNH17" s="106"/>
      <c r="KNI17" s="106"/>
      <c r="KNJ17" s="106"/>
      <c r="KNK17" s="106"/>
      <c r="KNL17" s="106"/>
      <c r="KNM17" s="106"/>
      <c r="KNN17" s="106"/>
      <c r="KNO17" s="106"/>
      <c r="KNP17" s="106"/>
      <c r="KNQ17" s="106"/>
      <c r="KNR17" s="106"/>
      <c r="KNS17" s="106"/>
      <c r="KNT17" s="106"/>
      <c r="KNU17" s="106"/>
      <c r="KNV17" s="106"/>
      <c r="KNW17" s="106"/>
      <c r="KNX17" s="106"/>
      <c r="KNY17" s="106"/>
      <c r="KNZ17" s="106"/>
      <c r="KOA17" s="106"/>
      <c r="KOB17" s="106"/>
      <c r="KOC17" s="106"/>
      <c r="KOD17" s="106"/>
      <c r="KOE17" s="106"/>
      <c r="KOF17" s="106"/>
      <c r="KOG17" s="106"/>
      <c r="KOH17" s="106"/>
      <c r="KOI17" s="106"/>
      <c r="KOJ17" s="106"/>
      <c r="KOK17" s="106"/>
      <c r="KOL17" s="106"/>
      <c r="KOM17" s="106"/>
      <c r="KON17" s="106"/>
      <c r="KOO17" s="106"/>
      <c r="KOP17" s="106"/>
      <c r="KOQ17" s="106"/>
      <c r="KOR17" s="106"/>
      <c r="KOS17" s="106"/>
      <c r="KOT17" s="106"/>
      <c r="KOU17" s="106"/>
      <c r="KOV17" s="106"/>
      <c r="KOW17" s="106"/>
      <c r="KOX17" s="106"/>
      <c r="KOY17" s="106"/>
      <c r="KOZ17" s="106"/>
      <c r="KPA17" s="106"/>
      <c r="KPB17" s="106"/>
      <c r="KPC17" s="106"/>
      <c r="KPD17" s="106"/>
      <c r="KPE17" s="106"/>
      <c r="KPF17" s="106"/>
      <c r="KPG17" s="106"/>
      <c r="KPH17" s="106"/>
      <c r="KPI17" s="106"/>
      <c r="KPJ17" s="106"/>
      <c r="KPK17" s="106"/>
      <c r="KPL17" s="106"/>
      <c r="KPM17" s="106"/>
      <c r="KPN17" s="106"/>
      <c r="KPO17" s="106"/>
      <c r="KPP17" s="106"/>
      <c r="KPQ17" s="106"/>
      <c r="KPR17" s="106"/>
      <c r="KPS17" s="106"/>
      <c r="KPT17" s="106"/>
      <c r="KPU17" s="106"/>
      <c r="KPV17" s="106"/>
      <c r="KPW17" s="106"/>
      <c r="KPX17" s="106"/>
      <c r="KPY17" s="106"/>
      <c r="KPZ17" s="106"/>
      <c r="KQA17" s="106"/>
      <c r="KQB17" s="106"/>
      <c r="KQC17" s="106"/>
      <c r="KQD17" s="106"/>
      <c r="KQE17" s="106"/>
      <c r="KQF17" s="106"/>
      <c r="KQG17" s="106"/>
      <c r="KQH17" s="106"/>
      <c r="KQI17" s="106"/>
      <c r="KQJ17" s="106"/>
      <c r="KQK17" s="106"/>
      <c r="KQL17" s="106"/>
      <c r="KQM17" s="106"/>
      <c r="KQN17" s="106"/>
      <c r="KQO17" s="106"/>
      <c r="KQP17" s="106"/>
      <c r="KQQ17" s="106"/>
      <c r="KQR17" s="106"/>
      <c r="KQS17" s="106"/>
      <c r="KQT17" s="106"/>
      <c r="KQU17" s="106"/>
      <c r="KQV17" s="106"/>
      <c r="KQW17" s="106"/>
      <c r="KQX17" s="106"/>
      <c r="KQY17" s="106"/>
      <c r="KQZ17" s="106"/>
      <c r="KRA17" s="106"/>
      <c r="KRB17" s="106"/>
      <c r="KRC17" s="106"/>
      <c r="KRD17" s="106"/>
      <c r="KRE17" s="106"/>
      <c r="KRF17" s="106"/>
      <c r="KRG17" s="106"/>
      <c r="KRH17" s="106"/>
      <c r="KRI17" s="106"/>
      <c r="KRJ17" s="106"/>
      <c r="KRK17" s="106"/>
      <c r="KRL17" s="106"/>
      <c r="KRM17" s="106"/>
      <c r="KRN17" s="106"/>
      <c r="KRO17" s="106"/>
      <c r="KRP17" s="106"/>
      <c r="KRQ17" s="106"/>
      <c r="KRR17" s="106"/>
      <c r="KRS17" s="106"/>
      <c r="KRT17" s="106"/>
      <c r="KRU17" s="106"/>
      <c r="KRV17" s="106"/>
      <c r="KRW17" s="106"/>
      <c r="KRX17" s="106"/>
      <c r="KRY17" s="106"/>
      <c r="KRZ17" s="106"/>
      <c r="KSA17" s="106"/>
      <c r="KSB17" s="106"/>
      <c r="KSC17" s="106"/>
      <c r="KSD17" s="106"/>
      <c r="KSE17" s="106"/>
      <c r="KSF17" s="106"/>
      <c r="KSG17" s="106"/>
      <c r="KSH17" s="106"/>
      <c r="KSI17" s="106"/>
      <c r="KSJ17" s="106"/>
      <c r="KSK17" s="106"/>
      <c r="KSL17" s="106"/>
      <c r="KSM17" s="106"/>
      <c r="KSN17" s="106"/>
      <c r="KSO17" s="106"/>
      <c r="KSP17" s="106"/>
      <c r="KSQ17" s="106"/>
      <c r="KSR17" s="106"/>
      <c r="KSS17" s="106"/>
      <c r="KST17" s="106"/>
      <c r="KSU17" s="106"/>
      <c r="KSV17" s="106"/>
      <c r="KSW17" s="106"/>
      <c r="KSX17" s="106"/>
      <c r="KSY17" s="106"/>
      <c r="KSZ17" s="106"/>
      <c r="KTA17" s="106"/>
      <c r="KTB17" s="106"/>
      <c r="KTC17" s="106"/>
      <c r="KTD17" s="106"/>
      <c r="KTE17" s="106"/>
      <c r="KTF17" s="106"/>
      <c r="KTG17" s="106"/>
      <c r="KTH17" s="106"/>
      <c r="KTI17" s="106"/>
      <c r="KTJ17" s="106"/>
      <c r="KTK17" s="106"/>
      <c r="KTL17" s="106"/>
      <c r="KTM17" s="106"/>
      <c r="KTN17" s="106"/>
      <c r="KTO17" s="106"/>
      <c r="KTP17" s="106"/>
      <c r="KTQ17" s="106"/>
      <c r="KTR17" s="106"/>
      <c r="KTS17" s="106"/>
      <c r="KTT17" s="106"/>
      <c r="KTU17" s="106"/>
      <c r="KTV17" s="106"/>
      <c r="KTW17" s="106"/>
      <c r="KTX17" s="106"/>
      <c r="KTY17" s="106"/>
      <c r="KTZ17" s="106"/>
      <c r="KUA17" s="106"/>
      <c r="KUB17" s="106"/>
      <c r="KUC17" s="106"/>
      <c r="KUD17" s="106"/>
      <c r="KUE17" s="106"/>
      <c r="KUF17" s="106"/>
      <c r="KUG17" s="106"/>
      <c r="KUH17" s="106"/>
      <c r="KUI17" s="106"/>
      <c r="KUJ17" s="106"/>
      <c r="KUK17" s="106"/>
      <c r="KUL17" s="106"/>
      <c r="KUM17" s="106"/>
      <c r="KUN17" s="106"/>
      <c r="KUO17" s="106"/>
      <c r="KUP17" s="106"/>
      <c r="KUQ17" s="106"/>
      <c r="KUR17" s="106"/>
      <c r="KUS17" s="106"/>
      <c r="KUT17" s="106"/>
      <c r="KUU17" s="106"/>
      <c r="KUV17" s="106"/>
      <c r="KUW17" s="106"/>
      <c r="KUX17" s="106"/>
      <c r="KUY17" s="106"/>
      <c r="KUZ17" s="106"/>
      <c r="KVA17" s="106"/>
      <c r="KVB17" s="106"/>
      <c r="KVC17" s="106"/>
      <c r="KVD17" s="106"/>
      <c r="KVE17" s="106"/>
      <c r="KVF17" s="106"/>
      <c r="KVG17" s="106"/>
      <c r="KVH17" s="106"/>
      <c r="KVI17" s="106"/>
      <c r="KVJ17" s="106"/>
      <c r="KVK17" s="106"/>
      <c r="KVL17" s="106"/>
      <c r="KVM17" s="106"/>
      <c r="KVN17" s="106"/>
      <c r="KVO17" s="106"/>
      <c r="KVP17" s="106"/>
      <c r="KVQ17" s="106"/>
      <c r="KVR17" s="106"/>
      <c r="KVS17" s="106"/>
      <c r="KVT17" s="106"/>
      <c r="KVU17" s="106"/>
      <c r="KVV17" s="106"/>
      <c r="KVW17" s="106"/>
      <c r="KVX17" s="106"/>
      <c r="KVY17" s="106"/>
      <c r="KVZ17" s="106"/>
      <c r="KWA17" s="106"/>
      <c r="KWB17" s="106"/>
      <c r="KWC17" s="106"/>
      <c r="KWD17" s="106"/>
      <c r="KWE17" s="106"/>
      <c r="KWF17" s="106"/>
      <c r="KWG17" s="106"/>
      <c r="KWH17" s="106"/>
      <c r="KWI17" s="106"/>
      <c r="KWJ17" s="106"/>
      <c r="KWK17" s="106"/>
      <c r="KWL17" s="106"/>
      <c r="KWM17" s="106"/>
      <c r="KWN17" s="106"/>
      <c r="KWO17" s="106"/>
      <c r="KWP17" s="106"/>
      <c r="KWQ17" s="106"/>
      <c r="KWR17" s="106"/>
      <c r="KWS17" s="106"/>
      <c r="KWT17" s="106"/>
      <c r="KWU17" s="106"/>
      <c r="KWV17" s="106"/>
      <c r="KWW17" s="106"/>
      <c r="KWX17" s="106"/>
      <c r="KWY17" s="106"/>
      <c r="KWZ17" s="106"/>
      <c r="KXA17" s="106"/>
      <c r="KXB17" s="106"/>
      <c r="KXC17" s="106"/>
      <c r="KXD17" s="106"/>
      <c r="KXE17" s="106"/>
      <c r="KXF17" s="106"/>
      <c r="KXG17" s="106"/>
      <c r="KXH17" s="106"/>
      <c r="KXI17" s="106"/>
      <c r="KXJ17" s="106"/>
      <c r="KXK17" s="106"/>
      <c r="KXL17" s="106"/>
      <c r="KXM17" s="106"/>
      <c r="KXN17" s="106"/>
      <c r="KXO17" s="106"/>
      <c r="KXP17" s="106"/>
      <c r="KXQ17" s="106"/>
      <c r="KXR17" s="106"/>
      <c r="KXS17" s="106"/>
      <c r="KXT17" s="106"/>
      <c r="KXU17" s="106"/>
      <c r="KXV17" s="106"/>
      <c r="KXW17" s="106"/>
      <c r="KXX17" s="106"/>
      <c r="KXY17" s="106"/>
      <c r="KXZ17" s="106"/>
      <c r="KYA17" s="106"/>
      <c r="KYB17" s="106"/>
      <c r="KYC17" s="106"/>
      <c r="KYD17" s="106"/>
      <c r="KYE17" s="106"/>
      <c r="KYF17" s="106"/>
      <c r="KYG17" s="106"/>
      <c r="KYH17" s="106"/>
      <c r="KYI17" s="106"/>
      <c r="KYJ17" s="106"/>
      <c r="KYK17" s="106"/>
      <c r="KYL17" s="106"/>
      <c r="KYM17" s="106"/>
      <c r="KYN17" s="106"/>
      <c r="KYO17" s="106"/>
      <c r="KYP17" s="106"/>
      <c r="KYQ17" s="106"/>
      <c r="KYR17" s="106"/>
      <c r="KYS17" s="106"/>
      <c r="KYT17" s="106"/>
      <c r="KYU17" s="106"/>
      <c r="KYV17" s="106"/>
      <c r="KYW17" s="106"/>
      <c r="KYX17" s="106"/>
      <c r="KYY17" s="106"/>
      <c r="KYZ17" s="106"/>
      <c r="KZA17" s="106"/>
      <c r="KZB17" s="106"/>
      <c r="KZC17" s="106"/>
      <c r="KZD17" s="106"/>
      <c r="KZE17" s="106"/>
      <c r="KZF17" s="106"/>
      <c r="KZG17" s="106"/>
      <c r="KZH17" s="106"/>
      <c r="KZI17" s="106"/>
      <c r="KZJ17" s="106"/>
      <c r="KZK17" s="106"/>
      <c r="KZL17" s="106"/>
      <c r="KZM17" s="106"/>
      <c r="KZN17" s="106"/>
      <c r="KZO17" s="106"/>
      <c r="KZP17" s="106"/>
      <c r="KZQ17" s="106"/>
      <c r="KZR17" s="106"/>
      <c r="KZS17" s="106"/>
      <c r="KZT17" s="106"/>
      <c r="KZU17" s="106"/>
      <c r="KZV17" s="106"/>
      <c r="KZW17" s="106"/>
      <c r="KZX17" s="106"/>
      <c r="KZY17" s="106"/>
      <c r="KZZ17" s="106"/>
      <c r="LAA17" s="106"/>
      <c r="LAB17" s="106"/>
      <c r="LAC17" s="106"/>
      <c r="LAD17" s="106"/>
      <c r="LAE17" s="106"/>
      <c r="LAF17" s="106"/>
      <c r="LAG17" s="106"/>
      <c r="LAH17" s="106"/>
      <c r="LAI17" s="106"/>
      <c r="LAJ17" s="106"/>
      <c r="LAK17" s="106"/>
      <c r="LAL17" s="106"/>
      <c r="LAM17" s="106"/>
      <c r="LAN17" s="106"/>
      <c r="LAO17" s="106"/>
      <c r="LAP17" s="106"/>
      <c r="LAQ17" s="106"/>
      <c r="LAR17" s="106"/>
      <c r="LAS17" s="106"/>
      <c r="LAT17" s="106"/>
      <c r="LAU17" s="106"/>
      <c r="LAV17" s="106"/>
      <c r="LAW17" s="106"/>
      <c r="LAX17" s="106"/>
      <c r="LAY17" s="106"/>
      <c r="LAZ17" s="106"/>
      <c r="LBA17" s="106"/>
      <c r="LBB17" s="106"/>
      <c r="LBC17" s="106"/>
      <c r="LBD17" s="106"/>
      <c r="LBE17" s="106"/>
      <c r="LBF17" s="106"/>
      <c r="LBG17" s="106"/>
      <c r="LBH17" s="106"/>
      <c r="LBI17" s="106"/>
      <c r="LBJ17" s="106"/>
      <c r="LBK17" s="106"/>
      <c r="LBL17" s="106"/>
      <c r="LBM17" s="106"/>
      <c r="LBN17" s="106"/>
      <c r="LBO17" s="106"/>
      <c r="LBP17" s="106"/>
      <c r="LBQ17" s="106"/>
      <c r="LBR17" s="106"/>
      <c r="LBS17" s="106"/>
      <c r="LBT17" s="106"/>
      <c r="LBU17" s="106"/>
      <c r="LBV17" s="106"/>
      <c r="LBW17" s="106"/>
      <c r="LBX17" s="106"/>
      <c r="LBY17" s="106"/>
      <c r="LBZ17" s="106"/>
      <c r="LCA17" s="106"/>
      <c r="LCB17" s="106"/>
      <c r="LCC17" s="106"/>
      <c r="LCD17" s="106"/>
      <c r="LCE17" s="106"/>
      <c r="LCF17" s="106"/>
      <c r="LCG17" s="106"/>
      <c r="LCH17" s="106"/>
      <c r="LCI17" s="106"/>
      <c r="LCJ17" s="106"/>
      <c r="LCK17" s="106"/>
      <c r="LCL17" s="106"/>
      <c r="LCM17" s="106"/>
      <c r="LCN17" s="106"/>
      <c r="LCO17" s="106"/>
      <c r="LCP17" s="106"/>
      <c r="LCQ17" s="106"/>
      <c r="LCR17" s="106"/>
      <c r="LCS17" s="106"/>
      <c r="LCT17" s="106"/>
      <c r="LCU17" s="106"/>
      <c r="LCV17" s="106"/>
      <c r="LCW17" s="106"/>
      <c r="LCX17" s="106"/>
      <c r="LCY17" s="106"/>
      <c r="LCZ17" s="106"/>
      <c r="LDA17" s="106"/>
      <c r="LDB17" s="106"/>
      <c r="LDC17" s="106"/>
      <c r="LDD17" s="106"/>
      <c r="LDE17" s="106"/>
      <c r="LDF17" s="106"/>
      <c r="LDG17" s="106"/>
      <c r="LDH17" s="106"/>
      <c r="LDI17" s="106"/>
      <c r="LDJ17" s="106"/>
      <c r="LDK17" s="106"/>
      <c r="LDL17" s="106"/>
      <c r="LDM17" s="106"/>
      <c r="LDN17" s="106"/>
      <c r="LDO17" s="106"/>
      <c r="LDP17" s="106"/>
      <c r="LDQ17" s="106"/>
      <c r="LDR17" s="106"/>
      <c r="LDS17" s="106"/>
      <c r="LDT17" s="106"/>
      <c r="LDU17" s="106"/>
      <c r="LDV17" s="106"/>
      <c r="LDW17" s="106"/>
      <c r="LDX17" s="106"/>
      <c r="LDY17" s="106"/>
      <c r="LDZ17" s="106"/>
      <c r="LEA17" s="106"/>
      <c r="LEB17" s="106"/>
      <c r="LEC17" s="106"/>
      <c r="LED17" s="106"/>
      <c r="LEE17" s="106"/>
      <c r="LEF17" s="106"/>
      <c r="LEG17" s="106"/>
      <c r="LEH17" s="106"/>
      <c r="LEI17" s="106"/>
      <c r="LEJ17" s="106"/>
      <c r="LEK17" s="106"/>
      <c r="LEL17" s="106"/>
      <c r="LEM17" s="106"/>
      <c r="LEN17" s="106"/>
      <c r="LEO17" s="106"/>
      <c r="LEP17" s="106"/>
      <c r="LEQ17" s="106"/>
      <c r="LER17" s="106"/>
      <c r="LES17" s="106"/>
      <c r="LET17" s="106"/>
      <c r="LEU17" s="106"/>
      <c r="LEV17" s="106"/>
      <c r="LEW17" s="106"/>
      <c r="LEX17" s="106"/>
      <c r="LEY17" s="106"/>
      <c r="LEZ17" s="106"/>
      <c r="LFA17" s="106"/>
      <c r="LFB17" s="106"/>
      <c r="LFC17" s="106"/>
      <c r="LFD17" s="106"/>
      <c r="LFE17" s="106"/>
      <c r="LFF17" s="106"/>
      <c r="LFG17" s="106"/>
      <c r="LFH17" s="106"/>
      <c r="LFI17" s="106"/>
      <c r="LFJ17" s="106"/>
      <c r="LFK17" s="106"/>
      <c r="LFL17" s="106"/>
      <c r="LFM17" s="106"/>
      <c r="LFN17" s="106"/>
      <c r="LFO17" s="106"/>
      <c r="LFP17" s="106"/>
      <c r="LFQ17" s="106"/>
      <c r="LFR17" s="106"/>
      <c r="LFS17" s="106"/>
      <c r="LFT17" s="106"/>
      <c r="LFU17" s="106"/>
      <c r="LFV17" s="106"/>
      <c r="LFW17" s="106"/>
      <c r="LFX17" s="106"/>
      <c r="LFY17" s="106"/>
      <c r="LFZ17" s="106"/>
      <c r="LGA17" s="106"/>
      <c r="LGB17" s="106"/>
      <c r="LGC17" s="106"/>
      <c r="LGD17" s="106"/>
      <c r="LGE17" s="106"/>
      <c r="LGF17" s="106"/>
      <c r="LGG17" s="106"/>
      <c r="LGH17" s="106"/>
      <c r="LGI17" s="106"/>
      <c r="LGJ17" s="106"/>
      <c r="LGK17" s="106"/>
      <c r="LGL17" s="106"/>
      <c r="LGM17" s="106"/>
      <c r="LGN17" s="106"/>
      <c r="LGO17" s="106"/>
      <c r="LGP17" s="106"/>
      <c r="LGQ17" s="106"/>
      <c r="LGR17" s="106"/>
      <c r="LGS17" s="106"/>
      <c r="LGT17" s="106"/>
      <c r="LGU17" s="106"/>
      <c r="LGV17" s="106"/>
      <c r="LGW17" s="106"/>
      <c r="LGX17" s="106"/>
      <c r="LGY17" s="106"/>
      <c r="LGZ17" s="106"/>
      <c r="LHA17" s="106"/>
      <c r="LHB17" s="106"/>
      <c r="LHC17" s="106"/>
      <c r="LHD17" s="106"/>
      <c r="LHE17" s="106"/>
      <c r="LHF17" s="106"/>
      <c r="LHG17" s="106"/>
      <c r="LHH17" s="106"/>
      <c r="LHI17" s="106"/>
      <c r="LHJ17" s="106"/>
      <c r="LHK17" s="106"/>
      <c r="LHL17" s="106"/>
      <c r="LHM17" s="106"/>
      <c r="LHN17" s="106"/>
      <c r="LHO17" s="106"/>
      <c r="LHP17" s="106"/>
      <c r="LHQ17" s="106"/>
      <c r="LHR17" s="106"/>
      <c r="LHS17" s="106"/>
      <c r="LHT17" s="106"/>
      <c r="LHU17" s="106"/>
      <c r="LHV17" s="106"/>
      <c r="LHW17" s="106"/>
      <c r="LHX17" s="106"/>
      <c r="LHY17" s="106"/>
      <c r="LHZ17" s="106"/>
      <c r="LIA17" s="106"/>
      <c r="LIB17" s="106"/>
      <c r="LIC17" s="106"/>
      <c r="LID17" s="106"/>
      <c r="LIE17" s="106"/>
      <c r="LIF17" s="106"/>
      <c r="LIG17" s="106"/>
      <c r="LIH17" s="106"/>
      <c r="LII17" s="106"/>
      <c r="LIJ17" s="106"/>
      <c r="LIK17" s="106"/>
      <c r="LIL17" s="106"/>
      <c r="LIM17" s="106"/>
      <c r="LIN17" s="106"/>
      <c r="LIO17" s="106"/>
      <c r="LIP17" s="106"/>
      <c r="LIQ17" s="106"/>
      <c r="LIR17" s="106"/>
      <c r="LIS17" s="106"/>
      <c r="LIT17" s="106"/>
      <c r="LIU17" s="106"/>
      <c r="LIV17" s="106"/>
      <c r="LIW17" s="106"/>
      <c r="LIX17" s="106"/>
      <c r="LIY17" s="106"/>
      <c r="LIZ17" s="106"/>
      <c r="LJA17" s="106"/>
      <c r="LJB17" s="106"/>
      <c r="LJC17" s="106"/>
      <c r="LJD17" s="106"/>
      <c r="LJE17" s="106"/>
      <c r="LJF17" s="106"/>
      <c r="LJG17" s="106"/>
      <c r="LJH17" s="106"/>
      <c r="LJI17" s="106"/>
      <c r="LJJ17" s="106"/>
      <c r="LJK17" s="106"/>
      <c r="LJL17" s="106"/>
      <c r="LJM17" s="106"/>
      <c r="LJN17" s="106"/>
      <c r="LJO17" s="106"/>
      <c r="LJP17" s="106"/>
      <c r="LJQ17" s="106"/>
      <c r="LJR17" s="106"/>
      <c r="LJS17" s="106"/>
      <c r="LJT17" s="106"/>
      <c r="LJU17" s="106"/>
      <c r="LJV17" s="106"/>
      <c r="LJW17" s="106"/>
      <c r="LJX17" s="106"/>
      <c r="LJY17" s="106"/>
      <c r="LJZ17" s="106"/>
      <c r="LKA17" s="106"/>
      <c r="LKB17" s="106"/>
      <c r="LKC17" s="106"/>
      <c r="LKD17" s="106"/>
      <c r="LKE17" s="106"/>
      <c r="LKF17" s="106"/>
      <c r="LKG17" s="106"/>
      <c r="LKH17" s="106"/>
      <c r="LKI17" s="106"/>
      <c r="LKJ17" s="106"/>
      <c r="LKK17" s="106"/>
      <c r="LKL17" s="106"/>
      <c r="LKM17" s="106"/>
      <c r="LKN17" s="106"/>
      <c r="LKO17" s="106"/>
      <c r="LKP17" s="106"/>
      <c r="LKQ17" s="106"/>
      <c r="LKR17" s="106"/>
      <c r="LKS17" s="106"/>
      <c r="LKT17" s="106"/>
      <c r="LKU17" s="106"/>
      <c r="LKV17" s="106"/>
      <c r="LKW17" s="106"/>
      <c r="LKX17" s="106"/>
      <c r="LKY17" s="106"/>
      <c r="LKZ17" s="106"/>
      <c r="LLA17" s="106"/>
      <c r="LLB17" s="106"/>
      <c r="LLC17" s="106"/>
      <c r="LLD17" s="106"/>
      <c r="LLE17" s="106"/>
      <c r="LLF17" s="106"/>
      <c r="LLG17" s="106"/>
      <c r="LLH17" s="106"/>
      <c r="LLI17" s="106"/>
      <c r="LLJ17" s="106"/>
      <c r="LLK17" s="106"/>
      <c r="LLL17" s="106"/>
      <c r="LLM17" s="106"/>
      <c r="LLN17" s="106"/>
      <c r="LLO17" s="106"/>
      <c r="LLP17" s="106"/>
      <c r="LLQ17" s="106"/>
      <c r="LLR17" s="106"/>
      <c r="LLS17" s="106"/>
      <c r="LLT17" s="106"/>
      <c r="LLU17" s="106"/>
      <c r="LLV17" s="106"/>
      <c r="LLW17" s="106"/>
      <c r="LLX17" s="106"/>
      <c r="LLY17" s="106"/>
      <c r="LLZ17" s="106"/>
      <c r="LMA17" s="106"/>
      <c r="LMB17" s="106"/>
      <c r="LMC17" s="106"/>
      <c r="LMD17" s="106"/>
      <c r="LME17" s="106"/>
      <c r="LMF17" s="106"/>
      <c r="LMG17" s="106"/>
      <c r="LMH17" s="106"/>
      <c r="LMI17" s="106"/>
      <c r="LMJ17" s="106"/>
      <c r="LMK17" s="106"/>
      <c r="LML17" s="106"/>
      <c r="LMM17" s="106"/>
      <c r="LMN17" s="106"/>
      <c r="LMO17" s="106"/>
      <c r="LMP17" s="106"/>
      <c r="LMQ17" s="106"/>
      <c r="LMR17" s="106"/>
      <c r="LMS17" s="106"/>
      <c r="LMT17" s="106"/>
      <c r="LMU17" s="106"/>
      <c r="LMV17" s="106"/>
      <c r="LMW17" s="106"/>
      <c r="LMX17" s="106"/>
      <c r="LMY17" s="106"/>
      <c r="LMZ17" s="106"/>
      <c r="LNA17" s="106"/>
      <c r="LNB17" s="106"/>
      <c r="LNC17" s="106"/>
      <c r="LND17" s="106"/>
      <c r="LNE17" s="106"/>
      <c r="LNF17" s="106"/>
      <c r="LNG17" s="106"/>
      <c r="LNH17" s="106"/>
      <c r="LNI17" s="106"/>
      <c r="LNJ17" s="106"/>
      <c r="LNK17" s="106"/>
      <c r="LNL17" s="106"/>
      <c r="LNM17" s="106"/>
      <c r="LNN17" s="106"/>
      <c r="LNO17" s="106"/>
      <c r="LNP17" s="106"/>
      <c r="LNQ17" s="106"/>
      <c r="LNR17" s="106"/>
      <c r="LNS17" s="106"/>
      <c r="LNT17" s="106"/>
      <c r="LNU17" s="106"/>
      <c r="LNV17" s="106"/>
      <c r="LNW17" s="106"/>
      <c r="LNX17" s="106"/>
      <c r="LNY17" s="106"/>
      <c r="LNZ17" s="106"/>
      <c r="LOA17" s="106"/>
      <c r="LOB17" s="106"/>
      <c r="LOC17" s="106"/>
      <c r="LOD17" s="106"/>
      <c r="LOE17" s="106"/>
      <c r="LOF17" s="106"/>
      <c r="LOG17" s="106"/>
      <c r="LOH17" s="106"/>
      <c r="LOI17" s="106"/>
      <c r="LOJ17" s="106"/>
      <c r="LOK17" s="106"/>
      <c r="LOL17" s="106"/>
      <c r="LOM17" s="106"/>
      <c r="LON17" s="106"/>
      <c r="LOO17" s="106"/>
      <c r="LOP17" s="106"/>
      <c r="LOQ17" s="106"/>
      <c r="LOR17" s="106"/>
      <c r="LOS17" s="106"/>
      <c r="LOT17" s="106"/>
      <c r="LOU17" s="106"/>
      <c r="LOV17" s="106"/>
      <c r="LOW17" s="106"/>
      <c r="LOX17" s="106"/>
      <c r="LOY17" s="106"/>
      <c r="LOZ17" s="106"/>
      <c r="LPA17" s="106"/>
      <c r="LPB17" s="106"/>
      <c r="LPC17" s="106"/>
      <c r="LPD17" s="106"/>
      <c r="LPE17" s="106"/>
      <c r="LPF17" s="106"/>
      <c r="LPG17" s="106"/>
      <c r="LPH17" s="106"/>
      <c r="LPI17" s="106"/>
      <c r="LPJ17" s="106"/>
      <c r="LPK17" s="106"/>
      <c r="LPL17" s="106"/>
      <c r="LPM17" s="106"/>
      <c r="LPN17" s="106"/>
      <c r="LPO17" s="106"/>
      <c r="LPP17" s="106"/>
      <c r="LPQ17" s="106"/>
      <c r="LPR17" s="106"/>
      <c r="LPS17" s="106"/>
      <c r="LPT17" s="106"/>
      <c r="LPU17" s="106"/>
      <c r="LPV17" s="106"/>
      <c r="LPW17" s="106"/>
      <c r="LPX17" s="106"/>
      <c r="LPY17" s="106"/>
      <c r="LPZ17" s="106"/>
      <c r="LQA17" s="106"/>
      <c r="LQB17" s="106"/>
      <c r="LQC17" s="106"/>
      <c r="LQD17" s="106"/>
      <c r="LQE17" s="106"/>
      <c r="LQF17" s="106"/>
      <c r="LQG17" s="106"/>
      <c r="LQH17" s="106"/>
      <c r="LQI17" s="106"/>
      <c r="LQJ17" s="106"/>
      <c r="LQK17" s="106"/>
      <c r="LQL17" s="106"/>
      <c r="LQM17" s="106"/>
      <c r="LQN17" s="106"/>
      <c r="LQO17" s="106"/>
      <c r="LQP17" s="106"/>
      <c r="LQQ17" s="106"/>
      <c r="LQR17" s="106"/>
      <c r="LQS17" s="106"/>
      <c r="LQT17" s="106"/>
      <c r="LQU17" s="106"/>
      <c r="LQV17" s="106"/>
      <c r="LQW17" s="106"/>
      <c r="LQX17" s="106"/>
      <c r="LQY17" s="106"/>
      <c r="LQZ17" s="106"/>
      <c r="LRA17" s="106"/>
      <c r="LRB17" s="106"/>
      <c r="LRC17" s="106"/>
      <c r="LRD17" s="106"/>
      <c r="LRE17" s="106"/>
      <c r="LRF17" s="106"/>
      <c r="LRG17" s="106"/>
      <c r="LRH17" s="106"/>
      <c r="LRI17" s="106"/>
      <c r="LRJ17" s="106"/>
      <c r="LRK17" s="106"/>
      <c r="LRL17" s="106"/>
      <c r="LRM17" s="106"/>
      <c r="LRN17" s="106"/>
      <c r="LRO17" s="106"/>
      <c r="LRP17" s="106"/>
      <c r="LRQ17" s="106"/>
      <c r="LRR17" s="106"/>
      <c r="LRS17" s="106"/>
      <c r="LRT17" s="106"/>
      <c r="LRU17" s="106"/>
      <c r="LRV17" s="106"/>
      <c r="LRW17" s="106"/>
      <c r="LRX17" s="106"/>
      <c r="LRY17" s="106"/>
      <c r="LRZ17" s="106"/>
      <c r="LSA17" s="106"/>
      <c r="LSB17" s="106"/>
      <c r="LSC17" s="106"/>
      <c r="LSD17" s="106"/>
      <c r="LSE17" s="106"/>
      <c r="LSF17" s="106"/>
      <c r="LSG17" s="106"/>
      <c r="LSH17" s="106"/>
      <c r="LSI17" s="106"/>
      <c r="LSJ17" s="106"/>
      <c r="LSK17" s="106"/>
      <c r="LSL17" s="106"/>
      <c r="LSM17" s="106"/>
      <c r="LSN17" s="106"/>
      <c r="LSO17" s="106"/>
      <c r="LSP17" s="106"/>
      <c r="LSQ17" s="106"/>
      <c r="LSR17" s="106"/>
      <c r="LSS17" s="106"/>
      <c r="LST17" s="106"/>
      <c r="LSU17" s="106"/>
      <c r="LSV17" s="106"/>
      <c r="LSW17" s="106"/>
      <c r="LSX17" s="106"/>
      <c r="LSY17" s="106"/>
      <c r="LSZ17" s="106"/>
      <c r="LTA17" s="106"/>
      <c r="LTB17" s="106"/>
      <c r="LTC17" s="106"/>
      <c r="LTD17" s="106"/>
      <c r="LTE17" s="106"/>
      <c r="LTF17" s="106"/>
      <c r="LTG17" s="106"/>
      <c r="LTH17" s="106"/>
      <c r="LTI17" s="106"/>
      <c r="LTJ17" s="106"/>
      <c r="LTK17" s="106"/>
      <c r="LTL17" s="106"/>
      <c r="LTM17" s="106"/>
      <c r="LTN17" s="106"/>
      <c r="LTO17" s="106"/>
      <c r="LTP17" s="106"/>
      <c r="LTQ17" s="106"/>
      <c r="LTR17" s="106"/>
      <c r="LTS17" s="106"/>
      <c r="LTT17" s="106"/>
      <c r="LTU17" s="106"/>
      <c r="LTV17" s="106"/>
      <c r="LTW17" s="106"/>
      <c r="LTX17" s="106"/>
      <c r="LTY17" s="106"/>
      <c r="LTZ17" s="106"/>
      <c r="LUA17" s="106"/>
      <c r="LUB17" s="106"/>
      <c r="LUC17" s="106"/>
      <c r="LUD17" s="106"/>
      <c r="LUE17" s="106"/>
      <c r="LUF17" s="106"/>
      <c r="LUG17" s="106"/>
      <c r="LUH17" s="106"/>
      <c r="LUI17" s="106"/>
      <c r="LUJ17" s="106"/>
      <c r="LUK17" s="106"/>
      <c r="LUL17" s="106"/>
      <c r="LUM17" s="106"/>
      <c r="LUN17" s="106"/>
      <c r="LUO17" s="106"/>
      <c r="LUP17" s="106"/>
      <c r="LUQ17" s="106"/>
      <c r="LUR17" s="106"/>
      <c r="LUS17" s="106"/>
      <c r="LUT17" s="106"/>
      <c r="LUU17" s="106"/>
      <c r="LUV17" s="106"/>
      <c r="LUW17" s="106"/>
      <c r="LUX17" s="106"/>
      <c r="LUY17" s="106"/>
      <c r="LUZ17" s="106"/>
      <c r="LVA17" s="106"/>
      <c r="LVB17" s="106"/>
      <c r="LVC17" s="106"/>
      <c r="LVD17" s="106"/>
      <c r="LVE17" s="106"/>
      <c r="LVF17" s="106"/>
      <c r="LVG17" s="106"/>
      <c r="LVH17" s="106"/>
      <c r="LVI17" s="106"/>
      <c r="LVJ17" s="106"/>
      <c r="LVK17" s="106"/>
      <c r="LVL17" s="106"/>
      <c r="LVM17" s="106"/>
      <c r="LVN17" s="106"/>
      <c r="LVO17" s="106"/>
      <c r="LVP17" s="106"/>
      <c r="LVQ17" s="106"/>
      <c r="LVR17" s="106"/>
      <c r="LVS17" s="106"/>
      <c r="LVT17" s="106"/>
      <c r="LVU17" s="106"/>
      <c r="LVV17" s="106"/>
      <c r="LVW17" s="106"/>
      <c r="LVX17" s="106"/>
      <c r="LVY17" s="106"/>
      <c r="LVZ17" s="106"/>
      <c r="LWA17" s="106"/>
      <c r="LWB17" s="106"/>
      <c r="LWC17" s="106"/>
      <c r="LWD17" s="106"/>
      <c r="LWE17" s="106"/>
      <c r="LWF17" s="106"/>
      <c r="LWG17" s="106"/>
      <c r="LWH17" s="106"/>
      <c r="LWI17" s="106"/>
      <c r="LWJ17" s="106"/>
      <c r="LWK17" s="106"/>
      <c r="LWL17" s="106"/>
      <c r="LWM17" s="106"/>
      <c r="LWN17" s="106"/>
      <c r="LWO17" s="106"/>
      <c r="LWP17" s="106"/>
      <c r="LWQ17" s="106"/>
      <c r="LWR17" s="106"/>
      <c r="LWS17" s="106"/>
      <c r="LWT17" s="106"/>
      <c r="LWU17" s="106"/>
      <c r="LWV17" s="106"/>
      <c r="LWW17" s="106"/>
      <c r="LWX17" s="106"/>
      <c r="LWY17" s="106"/>
      <c r="LWZ17" s="106"/>
      <c r="LXA17" s="106"/>
      <c r="LXB17" s="106"/>
      <c r="LXC17" s="106"/>
      <c r="LXD17" s="106"/>
      <c r="LXE17" s="106"/>
      <c r="LXF17" s="106"/>
      <c r="LXG17" s="106"/>
      <c r="LXH17" s="106"/>
      <c r="LXI17" s="106"/>
      <c r="LXJ17" s="106"/>
      <c r="LXK17" s="106"/>
      <c r="LXL17" s="106"/>
      <c r="LXM17" s="106"/>
      <c r="LXN17" s="106"/>
      <c r="LXO17" s="106"/>
      <c r="LXP17" s="106"/>
      <c r="LXQ17" s="106"/>
      <c r="LXR17" s="106"/>
      <c r="LXS17" s="106"/>
      <c r="LXT17" s="106"/>
      <c r="LXU17" s="106"/>
      <c r="LXV17" s="106"/>
      <c r="LXW17" s="106"/>
      <c r="LXX17" s="106"/>
      <c r="LXY17" s="106"/>
      <c r="LXZ17" s="106"/>
      <c r="LYA17" s="106"/>
      <c r="LYB17" s="106"/>
      <c r="LYC17" s="106"/>
      <c r="LYD17" s="106"/>
      <c r="LYE17" s="106"/>
      <c r="LYF17" s="106"/>
      <c r="LYG17" s="106"/>
      <c r="LYH17" s="106"/>
      <c r="LYI17" s="106"/>
      <c r="LYJ17" s="106"/>
      <c r="LYK17" s="106"/>
      <c r="LYL17" s="106"/>
      <c r="LYM17" s="106"/>
      <c r="LYN17" s="106"/>
      <c r="LYO17" s="106"/>
      <c r="LYP17" s="106"/>
      <c r="LYQ17" s="106"/>
      <c r="LYR17" s="106"/>
      <c r="LYS17" s="106"/>
      <c r="LYT17" s="106"/>
      <c r="LYU17" s="106"/>
      <c r="LYV17" s="106"/>
      <c r="LYW17" s="106"/>
      <c r="LYX17" s="106"/>
      <c r="LYY17" s="106"/>
      <c r="LYZ17" s="106"/>
      <c r="LZA17" s="106"/>
      <c r="LZB17" s="106"/>
      <c r="LZC17" s="106"/>
      <c r="LZD17" s="106"/>
      <c r="LZE17" s="106"/>
      <c r="LZF17" s="106"/>
      <c r="LZG17" s="106"/>
      <c r="LZH17" s="106"/>
      <c r="LZI17" s="106"/>
      <c r="LZJ17" s="106"/>
      <c r="LZK17" s="106"/>
      <c r="LZL17" s="106"/>
      <c r="LZM17" s="106"/>
      <c r="LZN17" s="106"/>
      <c r="LZO17" s="106"/>
      <c r="LZP17" s="106"/>
      <c r="LZQ17" s="106"/>
      <c r="LZR17" s="106"/>
      <c r="LZS17" s="106"/>
      <c r="LZT17" s="106"/>
      <c r="LZU17" s="106"/>
      <c r="LZV17" s="106"/>
      <c r="LZW17" s="106"/>
      <c r="LZX17" s="106"/>
      <c r="LZY17" s="106"/>
      <c r="LZZ17" s="106"/>
      <c r="MAA17" s="106"/>
      <c r="MAB17" s="106"/>
      <c r="MAC17" s="106"/>
      <c r="MAD17" s="106"/>
      <c r="MAE17" s="106"/>
      <c r="MAF17" s="106"/>
      <c r="MAG17" s="106"/>
      <c r="MAH17" s="106"/>
      <c r="MAI17" s="106"/>
      <c r="MAJ17" s="106"/>
      <c r="MAK17" s="106"/>
      <c r="MAL17" s="106"/>
      <c r="MAM17" s="106"/>
      <c r="MAN17" s="106"/>
      <c r="MAO17" s="106"/>
      <c r="MAP17" s="106"/>
      <c r="MAQ17" s="106"/>
      <c r="MAR17" s="106"/>
      <c r="MAS17" s="106"/>
      <c r="MAT17" s="106"/>
      <c r="MAU17" s="106"/>
      <c r="MAV17" s="106"/>
      <c r="MAW17" s="106"/>
      <c r="MAX17" s="106"/>
      <c r="MAY17" s="106"/>
      <c r="MAZ17" s="106"/>
      <c r="MBA17" s="106"/>
      <c r="MBB17" s="106"/>
      <c r="MBC17" s="106"/>
      <c r="MBD17" s="106"/>
      <c r="MBE17" s="106"/>
      <c r="MBF17" s="106"/>
      <c r="MBG17" s="106"/>
      <c r="MBH17" s="106"/>
      <c r="MBI17" s="106"/>
      <c r="MBJ17" s="106"/>
      <c r="MBK17" s="106"/>
      <c r="MBL17" s="106"/>
      <c r="MBM17" s="106"/>
      <c r="MBN17" s="106"/>
      <c r="MBO17" s="106"/>
      <c r="MBP17" s="106"/>
      <c r="MBQ17" s="106"/>
      <c r="MBR17" s="106"/>
      <c r="MBS17" s="106"/>
      <c r="MBT17" s="106"/>
      <c r="MBU17" s="106"/>
      <c r="MBV17" s="106"/>
      <c r="MBW17" s="106"/>
      <c r="MBX17" s="106"/>
      <c r="MBY17" s="106"/>
      <c r="MBZ17" s="106"/>
      <c r="MCA17" s="106"/>
      <c r="MCB17" s="106"/>
      <c r="MCC17" s="106"/>
      <c r="MCD17" s="106"/>
      <c r="MCE17" s="106"/>
      <c r="MCF17" s="106"/>
      <c r="MCG17" s="106"/>
      <c r="MCH17" s="106"/>
      <c r="MCI17" s="106"/>
      <c r="MCJ17" s="106"/>
      <c r="MCK17" s="106"/>
      <c r="MCL17" s="106"/>
      <c r="MCM17" s="106"/>
      <c r="MCN17" s="106"/>
      <c r="MCO17" s="106"/>
      <c r="MCP17" s="106"/>
      <c r="MCQ17" s="106"/>
      <c r="MCR17" s="106"/>
      <c r="MCS17" s="106"/>
      <c r="MCT17" s="106"/>
      <c r="MCU17" s="106"/>
      <c r="MCV17" s="106"/>
      <c r="MCW17" s="106"/>
      <c r="MCX17" s="106"/>
      <c r="MCY17" s="106"/>
      <c r="MCZ17" s="106"/>
      <c r="MDA17" s="106"/>
      <c r="MDB17" s="106"/>
      <c r="MDC17" s="106"/>
      <c r="MDD17" s="106"/>
      <c r="MDE17" s="106"/>
      <c r="MDF17" s="106"/>
      <c r="MDG17" s="106"/>
      <c r="MDH17" s="106"/>
      <c r="MDI17" s="106"/>
      <c r="MDJ17" s="106"/>
      <c r="MDK17" s="106"/>
      <c r="MDL17" s="106"/>
      <c r="MDM17" s="106"/>
      <c r="MDN17" s="106"/>
      <c r="MDO17" s="106"/>
      <c r="MDP17" s="106"/>
      <c r="MDQ17" s="106"/>
      <c r="MDR17" s="106"/>
      <c r="MDS17" s="106"/>
      <c r="MDT17" s="106"/>
      <c r="MDU17" s="106"/>
      <c r="MDV17" s="106"/>
      <c r="MDW17" s="106"/>
      <c r="MDX17" s="106"/>
      <c r="MDY17" s="106"/>
      <c r="MDZ17" s="106"/>
      <c r="MEA17" s="106"/>
      <c r="MEB17" s="106"/>
      <c r="MEC17" s="106"/>
      <c r="MED17" s="106"/>
      <c r="MEE17" s="106"/>
      <c r="MEF17" s="106"/>
      <c r="MEG17" s="106"/>
      <c r="MEH17" s="106"/>
      <c r="MEI17" s="106"/>
      <c r="MEJ17" s="106"/>
      <c r="MEK17" s="106"/>
      <c r="MEL17" s="106"/>
      <c r="MEM17" s="106"/>
      <c r="MEN17" s="106"/>
      <c r="MEO17" s="106"/>
      <c r="MEP17" s="106"/>
      <c r="MEQ17" s="106"/>
      <c r="MER17" s="106"/>
      <c r="MES17" s="106"/>
      <c r="MET17" s="106"/>
      <c r="MEU17" s="106"/>
      <c r="MEV17" s="106"/>
      <c r="MEW17" s="106"/>
      <c r="MEX17" s="106"/>
      <c r="MEY17" s="106"/>
      <c r="MEZ17" s="106"/>
      <c r="MFA17" s="106"/>
      <c r="MFB17" s="106"/>
      <c r="MFC17" s="106"/>
      <c r="MFD17" s="106"/>
      <c r="MFE17" s="106"/>
      <c r="MFF17" s="106"/>
      <c r="MFG17" s="106"/>
      <c r="MFH17" s="106"/>
      <c r="MFI17" s="106"/>
      <c r="MFJ17" s="106"/>
      <c r="MFK17" s="106"/>
      <c r="MFL17" s="106"/>
      <c r="MFM17" s="106"/>
      <c r="MFN17" s="106"/>
      <c r="MFO17" s="106"/>
      <c r="MFP17" s="106"/>
      <c r="MFQ17" s="106"/>
      <c r="MFR17" s="106"/>
      <c r="MFS17" s="106"/>
      <c r="MFT17" s="106"/>
      <c r="MFU17" s="106"/>
      <c r="MFV17" s="106"/>
      <c r="MFW17" s="106"/>
      <c r="MFX17" s="106"/>
      <c r="MFY17" s="106"/>
      <c r="MFZ17" s="106"/>
      <c r="MGA17" s="106"/>
      <c r="MGB17" s="106"/>
      <c r="MGC17" s="106"/>
      <c r="MGD17" s="106"/>
      <c r="MGE17" s="106"/>
      <c r="MGF17" s="106"/>
      <c r="MGG17" s="106"/>
      <c r="MGH17" s="106"/>
      <c r="MGI17" s="106"/>
      <c r="MGJ17" s="106"/>
      <c r="MGK17" s="106"/>
      <c r="MGL17" s="106"/>
      <c r="MGM17" s="106"/>
      <c r="MGN17" s="106"/>
      <c r="MGO17" s="106"/>
      <c r="MGP17" s="106"/>
      <c r="MGQ17" s="106"/>
      <c r="MGR17" s="106"/>
      <c r="MGS17" s="106"/>
      <c r="MGT17" s="106"/>
      <c r="MGU17" s="106"/>
      <c r="MGV17" s="106"/>
      <c r="MGW17" s="106"/>
      <c r="MGX17" s="106"/>
      <c r="MGY17" s="106"/>
      <c r="MGZ17" s="106"/>
      <c r="MHA17" s="106"/>
      <c r="MHB17" s="106"/>
      <c r="MHC17" s="106"/>
      <c r="MHD17" s="106"/>
      <c r="MHE17" s="106"/>
      <c r="MHF17" s="106"/>
      <c r="MHG17" s="106"/>
      <c r="MHH17" s="106"/>
      <c r="MHI17" s="106"/>
      <c r="MHJ17" s="106"/>
      <c r="MHK17" s="106"/>
      <c r="MHL17" s="106"/>
      <c r="MHM17" s="106"/>
      <c r="MHN17" s="106"/>
      <c r="MHO17" s="106"/>
      <c r="MHP17" s="106"/>
      <c r="MHQ17" s="106"/>
      <c r="MHR17" s="106"/>
      <c r="MHS17" s="106"/>
      <c r="MHT17" s="106"/>
      <c r="MHU17" s="106"/>
      <c r="MHV17" s="106"/>
      <c r="MHW17" s="106"/>
      <c r="MHX17" s="106"/>
      <c r="MHY17" s="106"/>
      <c r="MHZ17" s="106"/>
      <c r="MIA17" s="106"/>
      <c r="MIB17" s="106"/>
      <c r="MIC17" s="106"/>
      <c r="MID17" s="106"/>
      <c r="MIE17" s="106"/>
      <c r="MIF17" s="106"/>
      <c r="MIG17" s="106"/>
      <c r="MIH17" s="106"/>
      <c r="MII17" s="106"/>
      <c r="MIJ17" s="106"/>
      <c r="MIK17" s="106"/>
      <c r="MIL17" s="106"/>
      <c r="MIM17" s="106"/>
      <c r="MIN17" s="106"/>
      <c r="MIO17" s="106"/>
      <c r="MIP17" s="106"/>
      <c r="MIQ17" s="106"/>
      <c r="MIR17" s="106"/>
      <c r="MIS17" s="106"/>
      <c r="MIT17" s="106"/>
      <c r="MIU17" s="106"/>
      <c r="MIV17" s="106"/>
      <c r="MIW17" s="106"/>
      <c r="MIX17" s="106"/>
      <c r="MIY17" s="106"/>
      <c r="MIZ17" s="106"/>
      <c r="MJA17" s="106"/>
      <c r="MJB17" s="106"/>
      <c r="MJC17" s="106"/>
      <c r="MJD17" s="106"/>
      <c r="MJE17" s="106"/>
      <c r="MJF17" s="106"/>
      <c r="MJG17" s="106"/>
      <c r="MJH17" s="106"/>
      <c r="MJI17" s="106"/>
      <c r="MJJ17" s="106"/>
      <c r="MJK17" s="106"/>
      <c r="MJL17" s="106"/>
      <c r="MJM17" s="106"/>
      <c r="MJN17" s="106"/>
      <c r="MJO17" s="106"/>
      <c r="MJP17" s="106"/>
      <c r="MJQ17" s="106"/>
      <c r="MJR17" s="106"/>
      <c r="MJS17" s="106"/>
      <c r="MJT17" s="106"/>
      <c r="MJU17" s="106"/>
      <c r="MJV17" s="106"/>
      <c r="MJW17" s="106"/>
      <c r="MJX17" s="106"/>
      <c r="MJY17" s="106"/>
      <c r="MJZ17" s="106"/>
      <c r="MKA17" s="106"/>
      <c r="MKB17" s="106"/>
      <c r="MKC17" s="106"/>
      <c r="MKD17" s="106"/>
      <c r="MKE17" s="106"/>
      <c r="MKF17" s="106"/>
      <c r="MKG17" s="106"/>
      <c r="MKH17" s="106"/>
      <c r="MKI17" s="106"/>
      <c r="MKJ17" s="106"/>
      <c r="MKK17" s="106"/>
      <c r="MKL17" s="106"/>
      <c r="MKM17" s="106"/>
      <c r="MKN17" s="106"/>
      <c r="MKO17" s="106"/>
      <c r="MKP17" s="106"/>
      <c r="MKQ17" s="106"/>
      <c r="MKR17" s="106"/>
      <c r="MKS17" s="106"/>
      <c r="MKT17" s="106"/>
      <c r="MKU17" s="106"/>
      <c r="MKV17" s="106"/>
      <c r="MKW17" s="106"/>
      <c r="MKX17" s="106"/>
      <c r="MKY17" s="106"/>
      <c r="MKZ17" s="106"/>
      <c r="MLA17" s="106"/>
      <c r="MLB17" s="106"/>
      <c r="MLC17" s="106"/>
      <c r="MLD17" s="106"/>
      <c r="MLE17" s="106"/>
      <c r="MLF17" s="106"/>
      <c r="MLG17" s="106"/>
      <c r="MLH17" s="106"/>
      <c r="MLI17" s="106"/>
      <c r="MLJ17" s="106"/>
      <c r="MLK17" s="106"/>
      <c r="MLL17" s="106"/>
      <c r="MLM17" s="106"/>
      <c r="MLN17" s="106"/>
      <c r="MLO17" s="106"/>
      <c r="MLP17" s="106"/>
      <c r="MLQ17" s="106"/>
      <c r="MLR17" s="106"/>
      <c r="MLS17" s="106"/>
      <c r="MLT17" s="106"/>
      <c r="MLU17" s="106"/>
      <c r="MLV17" s="106"/>
      <c r="MLW17" s="106"/>
      <c r="MLX17" s="106"/>
      <c r="MLY17" s="106"/>
      <c r="MLZ17" s="106"/>
      <c r="MMA17" s="106"/>
      <c r="MMB17" s="106"/>
      <c r="MMC17" s="106"/>
      <c r="MMD17" s="106"/>
      <c r="MME17" s="106"/>
      <c r="MMF17" s="106"/>
      <c r="MMG17" s="106"/>
      <c r="MMH17" s="106"/>
      <c r="MMI17" s="106"/>
      <c r="MMJ17" s="106"/>
      <c r="MMK17" s="106"/>
      <c r="MML17" s="106"/>
      <c r="MMM17" s="106"/>
      <c r="MMN17" s="106"/>
      <c r="MMO17" s="106"/>
      <c r="MMP17" s="106"/>
      <c r="MMQ17" s="106"/>
      <c r="MMR17" s="106"/>
      <c r="MMS17" s="106"/>
      <c r="MMT17" s="106"/>
      <c r="MMU17" s="106"/>
      <c r="MMV17" s="106"/>
      <c r="MMW17" s="106"/>
      <c r="MMX17" s="106"/>
      <c r="MMY17" s="106"/>
      <c r="MMZ17" s="106"/>
      <c r="MNA17" s="106"/>
      <c r="MNB17" s="106"/>
      <c r="MNC17" s="106"/>
      <c r="MND17" s="106"/>
      <c r="MNE17" s="106"/>
      <c r="MNF17" s="106"/>
      <c r="MNG17" s="106"/>
      <c r="MNH17" s="106"/>
      <c r="MNI17" s="106"/>
      <c r="MNJ17" s="106"/>
      <c r="MNK17" s="106"/>
      <c r="MNL17" s="106"/>
      <c r="MNM17" s="106"/>
      <c r="MNN17" s="106"/>
      <c r="MNO17" s="106"/>
      <c r="MNP17" s="106"/>
      <c r="MNQ17" s="106"/>
      <c r="MNR17" s="106"/>
      <c r="MNS17" s="106"/>
      <c r="MNT17" s="106"/>
      <c r="MNU17" s="106"/>
      <c r="MNV17" s="106"/>
      <c r="MNW17" s="106"/>
      <c r="MNX17" s="106"/>
      <c r="MNY17" s="106"/>
      <c r="MNZ17" s="106"/>
      <c r="MOA17" s="106"/>
      <c r="MOB17" s="106"/>
      <c r="MOC17" s="106"/>
      <c r="MOD17" s="106"/>
      <c r="MOE17" s="106"/>
      <c r="MOF17" s="106"/>
      <c r="MOG17" s="106"/>
      <c r="MOH17" s="106"/>
      <c r="MOI17" s="106"/>
      <c r="MOJ17" s="106"/>
      <c r="MOK17" s="106"/>
      <c r="MOL17" s="106"/>
      <c r="MOM17" s="106"/>
      <c r="MON17" s="106"/>
      <c r="MOO17" s="106"/>
      <c r="MOP17" s="106"/>
      <c r="MOQ17" s="106"/>
      <c r="MOR17" s="106"/>
      <c r="MOS17" s="106"/>
      <c r="MOT17" s="106"/>
      <c r="MOU17" s="106"/>
      <c r="MOV17" s="106"/>
      <c r="MOW17" s="106"/>
      <c r="MOX17" s="106"/>
      <c r="MOY17" s="106"/>
      <c r="MOZ17" s="106"/>
      <c r="MPA17" s="106"/>
      <c r="MPB17" s="106"/>
      <c r="MPC17" s="106"/>
      <c r="MPD17" s="106"/>
      <c r="MPE17" s="106"/>
      <c r="MPF17" s="106"/>
      <c r="MPG17" s="106"/>
      <c r="MPH17" s="106"/>
      <c r="MPI17" s="106"/>
      <c r="MPJ17" s="106"/>
      <c r="MPK17" s="106"/>
      <c r="MPL17" s="106"/>
      <c r="MPM17" s="106"/>
      <c r="MPN17" s="106"/>
      <c r="MPO17" s="106"/>
      <c r="MPP17" s="106"/>
      <c r="MPQ17" s="106"/>
      <c r="MPR17" s="106"/>
      <c r="MPS17" s="106"/>
      <c r="MPT17" s="106"/>
      <c r="MPU17" s="106"/>
      <c r="MPV17" s="106"/>
      <c r="MPW17" s="106"/>
      <c r="MPX17" s="106"/>
      <c r="MPY17" s="106"/>
      <c r="MPZ17" s="106"/>
      <c r="MQA17" s="106"/>
      <c r="MQB17" s="106"/>
      <c r="MQC17" s="106"/>
      <c r="MQD17" s="106"/>
      <c r="MQE17" s="106"/>
      <c r="MQF17" s="106"/>
      <c r="MQG17" s="106"/>
      <c r="MQH17" s="106"/>
      <c r="MQI17" s="106"/>
      <c r="MQJ17" s="106"/>
      <c r="MQK17" s="106"/>
      <c r="MQL17" s="106"/>
      <c r="MQM17" s="106"/>
      <c r="MQN17" s="106"/>
      <c r="MQO17" s="106"/>
      <c r="MQP17" s="106"/>
      <c r="MQQ17" s="106"/>
      <c r="MQR17" s="106"/>
      <c r="MQS17" s="106"/>
      <c r="MQT17" s="106"/>
      <c r="MQU17" s="106"/>
      <c r="MQV17" s="106"/>
      <c r="MQW17" s="106"/>
      <c r="MQX17" s="106"/>
      <c r="MQY17" s="106"/>
      <c r="MQZ17" s="106"/>
      <c r="MRA17" s="106"/>
      <c r="MRB17" s="106"/>
      <c r="MRC17" s="106"/>
      <c r="MRD17" s="106"/>
      <c r="MRE17" s="106"/>
      <c r="MRF17" s="106"/>
      <c r="MRG17" s="106"/>
      <c r="MRH17" s="106"/>
      <c r="MRI17" s="106"/>
      <c r="MRJ17" s="106"/>
      <c r="MRK17" s="106"/>
      <c r="MRL17" s="106"/>
      <c r="MRM17" s="106"/>
      <c r="MRN17" s="106"/>
      <c r="MRO17" s="106"/>
      <c r="MRP17" s="106"/>
      <c r="MRQ17" s="106"/>
      <c r="MRR17" s="106"/>
      <c r="MRS17" s="106"/>
      <c r="MRT17" s="106"/>
      <c r="MRU17" s="106"/>
      <c r="MRV17" s="106"/>
      <c r="MRW17" s="106"/>
      <c r="MRX17" s="106"/>
      <c r="MRY17" s="106"/>
      <c r="MRZ17" s="106"/>
      <c r="MSA17" s="106"/>
      <c r="MSB17" s="106"/>
      <c r="MSC17" s="106"/>
      <c r="MSD17" s="106"/>
      <c r="MSE17" s="106"/>
      <c r="MSF17" s="106"/>
      <c r="MSG17" s="106"/>
      <c r="MSH17" s="106"/>
      <c r="MSI17" s="106"/>
      <c r="MSJ17" s="106"/>
      <c r="MSK17" s="106"/>
      <c r="MSL17" s="106"/>
      <c r="MSM17" s="106"/>
      <c r="MSN17" s="106"/>
      <c r="MSO17" s="106"/>
      <c r="MSP17" s="106"/>
      <c r="MSQ17" s="106"/>
      <c r="MSR17" s="106"/>
      <c r="MSS17" s="106"/>
      <c r="MST17" s="106"/>
      <c r="MSU17" s="106"/>
      <c r="MSV17" s="106"/>
      <c r="MSW17" s="106"/>
      <c r="MSX17" s="106"/>
      <c r="MSY17" s="106"/>
      <c r="MSZ17" s="106"/>
      <c r="MTA17" s="106"/>
      <c r="MTB17" s="106"/>
      <c r="MTC17" s="106"/>
      <c r="MTD17" s="106"/>
      <c r="MTE17" s="106"/>
      <c r="MTF17" s="106"/>
      <c r="MTG17" s="106"/>
      <c r="MTH17" s="106"/>
      <c r="MTI17" s="106"/>
      <c r="MTJ17" s="106"/>
      <c r="MTK17" s="106"/>
      <c r="MTL17" s="106"/>
      <c r="MTM17" s="106"/>
      <c r="MTN17" s="106"/>
      <c r="MTO17" s="106"/>
      <c r="MTP17" s="106"/>
      <c r="MTQ17" s="106"/>
      <c r="MTR17" s="106"/>
      <c r="MTS17" s="106"/>
      <c r="MTT17" s="106"/>
      <c r="MTU17" s="106"/>
      <c r="MTV17" s="106"/>
      <c r="MTW17" s="106"/>
      <c r="MTX17" s="106"/>
      <c r="MTY17" s="106"/>
      <c r="MTZ17" s="106"/>
      <c r="MUA17" s="106"/>
      <c r="MUB17" s="106"/>
      <c r="MUC17" s="106"/>
      <c r="MUD17" s="106"/>
      <c r="MUE17" s="106"/>
      <c r="MUF17" s="106"/>
      <c r="MUG17" s="106"/>
      <c r="MUH17" s="106"/>
      <c r="MUI17" s="106"/>
      <c r="MUJ17" s="106"/>
      <c r="MUK17" s="106"/>
      <c r="MUL17" s="106"/>
      <c r="MUM17" s="106"/>
      <c r="MUN17" s="106"/>
      <c r="MUO17" s="106"/>
      <c r="MUP17" s="106"/>
      <c r="MUQ17" s="106"/>
      <c r="MUR17" s="106"/>
      <c r="MUS17" s="106"/>
      <c r="MUT17" s="106"/>
      <c r="MUU17" s="106"/>
      <c r="MUV17" s="106"/>
      <c r="MUW17" s="106"/>
      <c r="MUX17" s="106"/>
      <c r="MUY17" s="106"/>
      <c r="MUZ17" s="106"/>
      <c r="MVA17" s="106"/>
      <c r="MVB17" s="106"/>
      <c r="MVC17" s="106"/>
      <c r="MVD17" s="106"/>
      <c r="MVE17" s="106"/>
      <c r="MVF17" s="106"/>
      <c r="MVG17" s="106"/>
      <c r="MVH17" s="106"/>
      <c r="MVI17" s="106"/>
      <c r="MVJ17" s="106"/>
      <c r="MVK17" s="106"/>
      <c r="MVL17" s="106"/>
      <c r="MVM17" s="106"/>
      <c r="MVN17" s="106"/>
      <c r="MVO17" s="106"/>
      <c r="MVP17" s="106"/>
      <c r="MVQ17" s="106"/>
      <c r="MVR17" s="106"/>
      <c r="MVS17" s="106"/>
      <c r="MVT17" s="106"/>
      <c r="MVU17" s="106"/>
      <c r="MVV17" s="106"/>
      <c r="MVW17" s="106"/>
      <c r="MVX17" s="106"/>
      <c r="MVY17" s="106"/>
      <c r="MVZ17" s="106"/>
      <c r="MWA17" s="106"/>
      <c r="MWB17" s="106"/>
      <c r="MWC17" s="106"/>
      <c r="MWD17" s="106"/>
      <c r="MWE17" s="106"/>
      <c r="MWF17" s="106"/>
      <c r="MWG17" s="106"/>
      <c r="MWH17" s="106"/>
      <c r="MWI17" s="106"/>
      <c r="MWJ17" s="106"/>
      <c r="MWK17" s="106"/>
      <c r="MWL17" s="106"/>
      <c r="MWM17" s="106"/>
      <c r="MWN17" s="106"/>
      <c r="MWO17" s="106"/>
      <c r="MWP17" s="106"/>
      <c r="MWQ17" s="106"/>
      <c r="MWR17" s="106"/>
      <c r="MWS17" s="106"/>
      <c r="MWT17" s="106"/>
      <c r="MWU17" s="106"/>
      <c r="MWV17" s="106"/>
      <c r="MWW17" s="106"/>
      <c r="MWX17" s="106"/>
      <c r="MWY17" s="106"/>
      <c r="MWZ17" s="106"/>
      <c r="MXA17" s="106"/>
      <c r="MXB17" s="106"/>
      <c r="MXC17" s="106"/>
      <c r="MXD17" s="106"/>
      <c r="MXE17" s="106"/>
      <c r="MXF17" s="106"/>
      <c r="MXG17" s="106"/>
      <c r="MXH17" s="106"/>
      <c r="MXI17" s="106"/>
      <c r="MXJ17" s="106"/>
      <c r="MXK17" s="106"/>
      <c r="MXL17" s="106"/>
      <c r="MXM17" s="106"/>
      <c r="MXN17" s="106"/>
      <c r="MXO17" s="106"/>
      <c r="MXP17" s="106"/>
      <c r="MXQ17" s="106"/>
      <c r="MXR17" s="106"/>
      <c r="MXS17" s="106"/>
      <c r="MXT17" s="106"/>
      <c r="MXU17" s="106"/>
      <c r="MXV17" s="106"/>
      <c r="MXW17" s="106"/>
      <c r="MXX17" s="106"/>
      <c r="MXY17" s="106"/>
      <c r="MXZ17" s="106"/>
      <c r="MYA17" s="106"/>
      <c r="MYB17" s="106"/>
      <c r="MYC17" s="106"/>
      <c r="MYD17" s="106"/>
      <c r="MYE17" s="106"/>
      <c r="MYF17" s="106"/>
      <c r="MYG17" s="106"/>
      <c r="MYH17" s="106"/>
      <c r="MYI17" s="106"/>
      <c r="MYJ17" s="106"/>
      <c r="MYK17" s="106"/>
      <c r="MYL17" s="106"/>
      <c r="MYM17" s="106"/>
      <c r="MYN17" s="106"/>
      <c r="MYO17" s="106"/>
      <c r="MYP17" s="106"/>
      <c r="MYQ17" s="106"/>
      <c r="MYR17" s="106"/>
      <c r="MYS17" s="106"/>
      <c r="MYT17" s="106"/>
      <c r="MYU17" s="106"/>
      <c r="MYV17" s="106"/>
      <c r="MYW17" s="106"/>
      <c r="MYX17" s="106"/>
      <c r="MYY17" s="106"/>
      <c r="MYZ17" s="106"/>
      <c r="MZA17" s="106"/>
      <c r="MZB17" s="106"/>
      <c r="MZC17" s="106"/>
      <c r="MZD17" s="106"/>
      <c r="MZE17" s="106"/>
      <c r="MZF17" s="106"/>
      <c r="MZG17" s="106"/>
      <c r="MZH17" s="106"/>
      <c r="MZI17" s="106"/>
      <c r="MZJ17" s="106"/>
      <c r="MZK17" s="106"/>
      <c r="MZL17" s="106"/>
      <c r="MZM17" s="106"/>
      <c r="MZN17" s="106"/>
      <c r="MZO17" s="106"/>
      <c r="MZP17" s="106"/>
      <c r="MZQ17" s="106"/>
      <c r="MZR17" s="106"/>
      <c r="MZS17" s="106"/>
      <c r="MZT17" s="106"/>
      <c r="MZU17" s="106"/>
      <c r="MZV17" s="106"/>
      <c r="MZW17" s="106"/>
      <c r="MZX17" s="106"/>
      <c r="MZY17" s="106"/>
      <c r="MZZ17" s="106"/>
      <c r="NAA17" s="106"/>
      <c r="NAB17" s="106"/>
      <c r="NAC17" s="106"/>
      <c r="NAD17" s="106"/>
      <c r="NAE17" s="106"/>
      <c r="NAF17" s="106"/>
      <c r="NAG17" s="106"/>
      <c r="NAH17" s="106"/>
      <c r="NAI17" s="106"/>
      <c r="NAJ17" s="106"/>
      <c r="NAK17" s="106"/>
      <c r="NAL17" s="106"/>
      <c r="NAM17" s="106"/>
      <c r="NAN17" s="106"/>
      <c r="NAO17" s="106"/>
      <c r="NAP17" s="106"/>
      <c r="NAQ17" s="106"/>
      <c r="NAR17" s="106"/>
      <c r="NAS17" s="106"/>
      <c r="NAT17" s="106"/>
      <c r="NAU17" s="106"/>
      <c r="NAV17" s="106"/>
      <c r="NAW17" s="106"/>
      <c r="NAX17" s="106"/>
      <c r="NAY17" s="106"/>
      <c r="NAZ17" s="106"/>
      <c r="NBA17" s="106"/>
      <c r="NBB17" s="106"/>
      <c r="NBC17" s="106"/>
      <c r="NBD17" s="106"/>
      <c r="NBE17" s="106"/>
      <c r="NBF17" s="106"/>
      <c r="NBG17" s="106"/>
      <c r="NBH17" s="106"/>
      <c r="NBI17" s="106"/>
      <c r="NBJ17" s="106"/>
      <c r="NBK17" s="106"/>
      <c r="NBL17" s="106"/>
      <c r="NBM17" s="106"/>
      <c r="NBN17" s="106"/>
      <c r="NBO17" s="106"/>
      <c r="NBP17" s="106"/>
      <c r="NBQ17" s="106"/>
      <c r="NBR17" s="106"/>
      <c r="NBS17" s="106"/>
      <c r="NBT17" s="106"/>
      <c r="NBU17" s="106"/>
      <c r="NBV17" s="106"/>
      <c r="NBW17" s="106"/>
      <c r="NBX17" s="106"/>
      <c r="NBY17" s="106"/>
      <c r="NBZ17" s="106"/>
      <c r="NCA17" s="106"/>
      <c r="NCB17" s="106"/>
      <c r="NCC17" s="106"/>
      <c r="NCD17" s="106"/>
      <c r="NCE17" s="106"/>
      <c r="NCF17" s="106"/>
      <c r="NCG17" s="106"/>
      <c r="NCH17" s="106"/>
      <c r="NCI17" s="106"/>
      <c r="NCJ17" s="106"/>
      <c r="NCK17" s="106"/>
      <c r="NCL17" s="106"/>
      <c r="NCM17" s="106"/>
      <c r="NCN17" s="106"/>
      <c r="NCO17" s="106"/>
      <c r="NCP17" s="106"/>
      <c r="NCQ17" s="106"/>
      <c r="NCR17" s="106"/>
      <c r="NCS17" s="106"/>
      <c r="NCT17" s="106"/>
      <c r="NCU17" s="106"/>
      <c r="NCV17" s="106"/>
      <c r="NCW17" s="106"/>
      <c r="NCX17" s="106"/>
      <c r="NCY17" s="106"/>
      <c r="NCZ17" s="106"/>
      <c r="NDA17" s="106"/>
      <c r="NDB17" s="106"/>
      <c r="NDC17" s="106"/>
      <c r="NDD17" s="106"/>
      <c r="NDE17" s="106"/>
      <c r="NDF17" s="106"/>
      <c r="NDG17" s="106"/>
      <c r="NDH17" s="106"/>
      <c r="NDI17" s="106"/>
      <c r="NDJ17" s="106"/>
      <c r="NDK17" s="106"/>
      <c r="NDL17" s="106"/>
      <c r="NDM17" s="106"/>
      <c r="NDN17" s="106"/>
      <c r="NDO17" s="106"/>
      <c r="NDP17" s="106"/>
      <c r="NDQ17" s="106"/>
      <c r="NDR17" s="106"/>
      <c r="NDS17" s="106"/>
      <c r="NDT17" s="106"/>
      <c r="NDU17" s="106"/>
      <c r="NDV17" s="106"/>
      <c r="NDW17" s="106"/>
      <c r="NDX17" s="106"/>
      <c r="NDY17" s="106"/>
      <c r="NDZ17" s="106"/>
      <c r="NEA17" s="106"/>
      <c r="NEB17" s="106"/>
      <c r="NEC17" s="106"/>
      <c r="NED17" s="106"/>
      <c r="NEE17" s="106"/>
      <c r="NEF17" s="106"/>
      <c r="NEG17" s="106"/>
      <c r="NEH17" s="106"/>
      <c r="NEI17" s="106"/>
      <c r="NEJ17" s="106"/>
      <c r="NEK17" s="106"/>
      <c r="NEL17" s="106"/>
      <c r="NEM17" s="106"/>
      <c r="NEN17" s="106"/>
      <c r="NEO17" s="106"/>
      <c r="NEP17" s="106"/>
      <c r="NEQ17" s="106"/>
      <c r="NER17" s="106"/>
      <c r="NES17" s="106"/>
      <c r="NET17" s="106"/>
      <c r="NEU17" s="106"/>
      <c r="NEV17" s="106"/>
      <c r="NEW17" s="106"/>
      <c r="NEX17" s="106"/>
      <c r="NEY17" s="106"/>
      <c r="NEZ17" s="106"/>
      <c r="NFA17" s="106"/>
      <c r="NFB17" s="106"/>
      <c r="NFC17" s="106"/>
      <c r="NFD17" s="106"/>
      <c r="NFE17" s="106"/>
      <c r="NFF17" s="106"/>
      <c r="NFG17" s="106"/>
      <c r="NFH17" s="106"/>
      <c r="NFI17" s="106"/>
      <c r="NFJ17" s="106"/>
      <c r="NFK17" s="106"/>
      <c r="NFL17" s="106"/>
      <c r="NFM17" s="106"/>
      <c r="NFN17" s="106"/>
      <c r="NFO17" s="106"/>
      <c r="NFP17" s="106"/>
      <c r="NFQ17" s="106"/>
      <c r="NFR17" s="106"/>
      <c r="NFS17" s="106"/>
      <c r="NFT17" s="106"/>
      <c r="NFU17" s="106"/>
      <c r="NFV17" s="106"/>
      <c r="NFW17" s="106"/>
      <c r="NFX17" s="106"/>
      <c r="NFY17" s="106"/>
      <c r="NFZ17" s="106"/>
      <c r="NGA17" s="106"/>
      <c r="NGB17" s="106"/>
      <c r="NGC17" s="106"/>
      <c r="NGD17" s="106"/>
      <c r="NGE17" s="106"/>
      <c r="NGF17" s="106"/>
      <c r="NGG17" s="106"/>
      <c r="NGH17" s="106"/>
      <c r="NGI17" s="106"/>
      <c r="NGJ17" s="106"/>
      <c r="NGK17" s="106"/>
      <c r="NGL17" s="106"/>
      <c r="NGM17" s="106"/>
      <c r="NGN17" s="106"/>
      <c r="NGO17" s="106"/>
      <c r="NGP17" s="106"/>
      <c r="NGQ17" s="106"/>
      <c r="NGR17" s="106"/>
      <c r="NGS17" s="106"/>
      <c r="NGT17" s="106"/>
      <c r="NGU17" s="106"/>
      <c r="NGV17" s="106"/>
      <c r="NGW17" s="106"/>
      <c r="NGX17" s="106"/>
      <c r="NGY17" s="106"/>
      <c r="NGZ17" s="106"/>
      <c r="NHA17" s="106"/>
      <c r="NHB17" s="106"/>
      <c r="NHC17" s="106"/>
      <c r="NHD17" s="106"/>
      <c r="NHE17" s="106"/>
      <c r="NHF17" s="106"/>
      <c r="NHG17" s="106"/>
      <c r="NHH17" s="106"/>
      <c r="NHI17" s="106"/>
      <c r="NHJ17" s="106"/>
      <c r="NHK17" s="106"/>
      <c r="NHL17" s="106"/>
      <c r="NHM17" s="106"/>
      <c r="NHN17" s="106"/>
      <c r="NHO17" s="106"/>
      <c r="NHP17" s="106"/>
      <c r="NHQ17" s="106"/>
      <c r="NHR17" s="106"/>
      <c r="NHS17" s="106"/>
      <c r="NHT17" s="106"/>
      <c r="NHU17" s="106"/>
      <c r="NHV17" s="106"/>
      <c r="NHW17" s="106"/>
      <c r="NHX17" s="106"/>
      <c r="NHY17" s="106"/>
      <c r="NHZ17" s="106"/>
      <c r="NIA17" s="106"/>
      <c r="NIB17" s="106"/>
      <c r="NIC17" s="106"/>
      <c r="NID17" s="106"/>
      <c r="NIE17" s="106"/>
      <c r="NIF17" s="106"/>
      <c r="NIG17" s="106"/>
      <c r="NIH17" s="106"/>
      <c r="NII17" s="106"/>
      <c r="NIJ17" s="106"/>
      <c r="NIK17" s="106"/>
      <c r="NIL17" s="106"/>
      <c r="NIM17" s="106"/>
      <c r="NIN17" s="106"/>
      <c r="NIO17" s="106"/>
      <c r="NIP17" s="106"/>
      <c r="NIQ17" s="106"/>
      <c r="NIR17" s="106"/>
      <c r="NIS17" s="106"/>
      <c r="NIT17" s="106"/>
      <c r="NIU17" s="106"/>
      <c r="NIV17" s="106"/>
      <c r="NIW17" s="106"/>
      <c r="NIX17" s="106"/>
      <c r="NIY17" s="106"/>
      <c r="NIZ17" s="106"/>
      <c r="NJA17" s="106"/>
      <c r="NJB17" s="106"/>
      <c r="NJC17" s="106"/>
      <c r="NJD17" s="106"/>
      <c r="NJE17" s="106"/>
      <c r="NJF17" s="106"/>
      <c r="NJG17" s="106"/>
      <c r="NJH17" s="106"/>
      <c r="NJI17" s="106"/>
      <c r="NJJ17" s="106"/>
      <c r="NJK17" s="106"/>
      <c r="NJL17" s="106"/>
      <c r="NJM17" s="106"/>
      <c r="NJN17" s="106"/>
      <c r="NJO17" s="106"/>
      <c r="NJP17" s="106"/>
      <c r="NJQ17" s="106"/>
      <c r="NJR17" s="106"/>
      <c r="NJS17" s="106"/>
      <c r="NJT17" s="106"/>
      <c r="NJU17" s="106"/>
      <c r="NJV17" s="106"/>
      <c r="NJW17" s="106"/>
      <c r="NJX17" s="106"/>
      <c r="NJY17" s="106"/>
      <c r="NJZ17" s="106"/>
      <c r="NKA17" s="106"/>
      <c r="NKB17" s="106"/>
      <c r="NKC17" s="106"/>
      <c r="NKD17" s="106"/>
      <c r="NKE17" s="106"/>
      <c r="NKF17" s="106"/>
      <c r="NKG17" s="106"/>
      <c r="NKH17" s="106"/>
      <c r="NKI17" s="106"/>
      <c r="NKJ17" s="106"/>
      <c r="NKK17" s="106"/>
      <c r="NKL17" s="106"/>
      <c r="NKM17" s="106"/>
      <c r="NKN17" s="106"/>
      <c r="NKO17" s="106"/>
      <c r="NKP17" s="106"/>
      <c r="NKQ17" s="106"/>
      <c r="NKR17" s="106"/>
      <c r="NKS17" s="106"/>
      <c r="NKT17" s="106"/>
      <c r="NKU17" s="106"/>
      <c r="NKV17" s="106"/>
      <c r="NKW17" s="106"/>
      <c r="NKX17" s="106"/>
      <c r="NKY17" s="106"/>
      <c r="NKZ17" s="106"/>
      <c r="NLA17" s="106"/>
      <c r="NLB17" s="106"/>
      <c r="NLC17" s="106"/>
      <c r="NLD17" s="106"/>
      <c r="NLE17" s="106"/>
      <c r="NLF17" s="106"/>
      <c r="NLG17" s="106"/>
      <c r="NLH17" s="106"/>
      <c r="NLI17" s="106"/>
      <c r="NLJ17" s="106"/>
      <c r="NLK17" s="106"/>
      <c r="NLL17" s="106"/>
      <c r="NLM17" s="106"/>
      <c r="NLN17" s="106"/>
      <c r="NLO17" s="106"/>
      <c r="NLP17" s="106"/>
      <c r="NLQ17" s="106"/>
      <c r="NLR17" s="106"/>
      <c r="NLS17" s="106"/>
      <c r="NLT17" s="106"/>
      <c r="NLU17" s="106"/>
      <c r="NLV17" s="106"/>
      <c r="NLW17" s="106"/>
      <c r="NLX17" s="106"/>
      <c r="NLY17" s="106"/>
      <c r="NLZ17" s="106"/>
      <c r="NMA17" s="106"/>
      <c r="NMB17" s="106"/>
      <c r="NMC17" s="106"/>
      <c r="NMD17" s="106"/>
      <c r="NME17" s="106"/>
      <c r="NMF17" s="106"/>
      <c r="NMG17" s="106"/>
      <c r="NMH17" s="106"/>
      <c r="NMI17" s="106"/>
      <c r="NMJ17" s="106"/>
      <c r="NMK17" s="106"/>
      <c r="NML17" s="106"/>
      <c r="NMM17" s="106"/>
      <c r="NMN17" s="106"/>
      <c r="NMO17" s="106"/>
      <c r="NMP17" s="106"/>
      <c r="NMQ17" s="106"/>
      <c r="NMR17" s="106"/>
      <c r="NMS17" s="106"/>
      <c r="NMT17" s="106"/>
      <c r="NMU17" s="106"/>
      <c r="NMV17" s="106"/>
      <c r="NMW17" s="106"/>
      <c r="NMX17" s="106"/>
      <c r="NMY17" s="106"/>
      <c r="NMZ17" s="106"/>
      <c r="NNA17" s="106"/>
      <c r="NNB17" s="106"/>
      <c r="NNC17" s="106"/>
      <c r="NND17" s="106"/>
      <c r="NNE17" s="106"/>
      <c r="NNF17" s="106"/>
      <c r="NNG17" s="106"/>
      <c r="NNH17" s="106"/>
      <c r="NNI17" s="106"/>
      <c r="NNJ17" s="106"/>
      <c r="NNK17" s="106"/>
      <c r="NNL17" s="106"/>
      <c r="NNM17" s="106"/>
      <c r="NNN17" s="106"/>
      <c r="NNO17" s="106"/>
      <c r="NNP17" s="106"/>
      <c r="NNQ17" s="106"/>
      <c r="NNR17" s="106"/>
      <c r="NNS17" s="106"/>
      <c r="NNT17" s="106"/>
      <c r="NNU17" s="106"/>
      <c r="NNV17" s="106"/>
      <c r="NNW17" s="106"/>
      <c r="NNX17" s="106"/>
      <c r="NNY17" s="106"/>
      <c r="NNZ17" s="106"/>
      <c r="NOA17" s="106"/>
      <c r="NOB17" s="106"/>
      <c r="NOC17" s="106"/>
      <c r="NOD17" s="106"/>
      <c r="NOE17" s="106"/>
      <c r="NOF17" s="106"/>
      <c r="NOG17" s="106"/>
      <c r="NOH17" s="106"/>
      <c r="NOI17" s="106"/>
      <c r="NOJ17" s="106"/>
      <c r="NOK17" s="106"/>
      <c r="NOL17" s="106"/>
      <c r="NOM17" s="106"/>
      <c r="NON17" s="106"/>
      <c r="NOO17" s="106"/>
      <c r="NOP17" s="106"/>
      <c r="NOQ17" s="106"/>
      <c r="NOR17" s="106"/>
      <c r="NOS17" s="106"/>
      <c r="NOT17" s="106"/>
      <c r="NOU17" s="106"/>
      <c r="NOV17" s="106"/>
      <c r="NOW17" s="106"/>
      <c r="NOX17" s="106"/>
      <c r="NOY17" s="106"/>
      <c r="NOZ17" s="106"/>
      <c r="NPA17" s="106"/>
      <c r="NPB17" s="106"/>
      <c r="NPC17" s="106"/>
      <c r="NPD17" s="106"/>
      <c r="NPE17" s="106"/>
      <c r="NPF17" s="106"/>
      <c r="NPG17" s="106"/>
      <c r="NPH17" s="106"/>
      <c r="NPI17" s="106"/>
      <c r="NPJ17" s="106"/>
      <c r="NPK17" s="106"/>
      <c r="NPL17" s="106"/>
      <c r="NPM17" s="106"/>
      <c r="NPN17" s="106"/>
      <c r="NPO17" s="106"/>
      <c r="NPP17" s="106"/>
      <c r="NPQ17" s="106"/>
      <c r="NPR17" s="106"/>
      <c r="NPS17" s="106"/>
      <c r="NPT17" s="106"/>
      <c r="NPU17" s="106"/>
      <c r="NPV17" s="106"/>
      <c r="NPW17" s="106"/>
      <c r="NPX17" s="106"/>
      <c r="NPY17" s="106"/>
      <c r="NPZ17" s="106"/>
      <c r="NQA17" s="106"/>
      <c r="NQB17" s="106"/>
      <c r="NQC17" s="106"/>
      <c r="NQD17" s="106"/>
      <c r="NQE17" s="106"/>
      <c r="NQF17" s="106"/>
      <c r="NQG17" s="106"/>
      <c r="NQH17" s="106"/>
      <c r="NQI17" s="106"/>
      <c r="NQJ17" s="106"/>
      <c r="NQK17" s="106"/>
      <c r="NQL17" s="106"/>
      <c r="NQM17" s="106"/>
      <c r="NQN17" s="106"/>
      <c r="NQO17" s="106"/>
      <c r="NQP17" s="106"/>
      <c r="NQQ17" s="106"/>
      <c r="NQR17" s="106"/>
      <c r="NQS17" s="106"/>
      <c r="NQT17" s="106"/>
      <c r="NQU17" s="106"/>
      <c r="NQV17" s="106"/>
      <c r="NQW17" s="106"/>
      <c r="NQX17" s="106"/>
      <c r="NQY17" s="106"/>
      <c r="NQZ17" s="106"/>
      <c r="NRA17" s="106"/>
      <c r="NRB17" s="106"/>
      <c r="NRC17" s="106"/>
      <c r="NRD17" s="106"/>
      <c r="NRE17" s="106"/>
      <c r="NRF17" s="106"/>
      <c r="NRG17" s="106"/>
      <c r="NRH17" s="106"/>
      <c r="NRI17" s="106"/>
      <c r="NRJ17" s="106"/>
      <c r="NRK17" s="106"/>
      <c r="NRL17" s="106"/>
      <c r="NRM17" s="106"/>
      <c r="NRN17" s="106"/>
      <c r="NRO17" s="106"/>
      <c r="NRP17" s="106"/>
      <c r="NRQ17" s="106"/>
      <c r="NRR17" s="106"/>
      <c r="NRS17" s="106"/>
      <c r="NRT17" s="106"/>
      <c r="NRU17" s="106"/>
      <c r="NRV17" s="106"/>
      <c r="NRW17" s="106"/>
      <c r="NRX17" s="106"/>
      <c r="NRY17" s="106"/>
      <c r="NRZ17" s="106"/>
      <c r="NSA17" s="106"/>
      <c r="NSB17" s="106"/>
      <c r="NSC17" s="106"/>
      <c r="NSD17" s="106"/>
      <c r="NSE17" s="106"/>
      <c r="NSF17" s="106"/>
      <c r="NSG17" s="106"/>
      <c r="NSH17" s="106"/>
      <c r="NSI17" s="106"/>
      <c r="NSJ17" s="106"/>
      <c r="NSK17" s="106"/>
      <c r="NSL17" s="106"/>
      <c r="NSM17" s="106"/>
      <c r="NSN17" s="106"/>
      <c r="NSO17" s="106"/>
      <c r="NSP17" s="106"/>
      <c r="NSQ17" s="106"/>
      <c r="NSR17" s="106"/>
      <c r="NSS17" s="106"/>
      <c r="NST17" s="106"/>
      <c r="NSU17" s="106"/>
      <c r="NSV17" s="106"/>
      <c r="NSW17" s="106"/>
      <c r="NSX17" s="106"/>
      <c r="NSY17" s="106"/>
      <c r="NSZ17" s="106"/>
      <c r="NTA17" s="106"/>
      <c r="NTB17" s="106"/>
      <c r="NTC17" s="106"/>
      <c r="NTD17" s="106"/>
      <c r="NTE17" s="106"/>
      <c r="NTF17" s="106"/>
      <c r="NTG17" s="106"/>
      <c r="NTH17" s="106"/>
      <c r="NTI17" s="106"/>
      <c r="NTJ17" s="106"/>
      <c r="NTK17" s="106"/>
      <c r="NTL17" s="106"/>
      <c r="NTM17" s="106"/>
      <c r="NTN17" s="106"/>
      <c r="NTO17" s="106"/>
      <c r="NTP17" s="106"/>
      <c r="NTQ17" s="106"/>
      <c r="NTR17" s="106"/>
      <c r="NTS17" s="106"/>
      <c r="NTT17" s="106"/>
      <c r="NTU17" s="106"/>
      <c r="NTV17" s="106"/>
      <c r="NTW17" s="106"/>
      <c r="NTX17" s="106"/>
      <c r="NTY17" s="106"/>
      <c r="NTZ17" s="106"/>
      <c r="NUA17" s="106"/>
      <c r="NUB17" s="106"/>
      <c r="NUC17" s="106"/>
      <c r="NUD17" s="106"/>
      <c r="NUE17" s="106"/>
      <c r="NUF17" s="106"/>
      <c r="NUG17" s="106"/>
      <c r="NUH17" s="106"/>
      <c r="NUI17" s="106"/>
      <c r="NUJ17" s="106"/>
      <c r="NUK17" s="106"/>
      <c r="NUL17" s="106"/>
      <c r="NUM17" s="106"/>
      <c r="NUN17" s="106"/>
      <c r="NUO17" s="106"/>
      <c r="NUP17" s="106"/>
      <c r="NUQ17" s="106"/>
      <c r="NUR17" s="106"/>
      <c r="NUS17" s="106"/>
      <c r="NUT17" s="106"/>
      <c r="NUU17" s="106"/>
      <c r="NUV17" s="106"/>
      <c r="NUW17" s="106"/>
      <c r="NUX17" s="106"/>
      <c r="NUY17" s="106"/>
      <c r="NUZ17" s="106"/>
      <c r="NVA17" s="106"/>
      <c r="NVB17" s="106"/>
      <c r="NVC17" s="106"/>
      <c r="NVD17" s="106"/>
      <c r="NVE17" s="106"/>
      <c r="NVF17" s="106"/>
      <c r="NVG17" s="106"/>
      <c r="NVH17" s="106"/>
      <c r="NVI17" s="106"/>
      <c r="NVJ17" s="106"/>
      <c r="NVK17" s="106"/>
      <c r="NVL17" s="106"/>
      <c r="NVM17" s="106"/>
      <c r="NVN17" s="106"/>
      <c r="NVO17" s="106"/>
      <c r="NVP17" s="106"/>
      <c r="NVQ17" s="106"/>
      <c r="NVR17" s="106"/>
      <c r="NVS17" s="106"/>
      <c r="NVT17" s="106"/>
      <c r="NVU17" s="106"/>
      <c r="NVV17" s="106"/>
      <c r="NVW17" s="106"/>
      <c r="NVX17" s="106"/>
      <c r="NVY17" s="106"/>
      <c r="NVZ17" s="106"/>
      <c r="NWA17" s="106"/>
      <c r="NWB17" s="106"/>
      <c r="NWC17" s="106"/>
      <c r="NWD17" s="106"/>
      <c r="NWE17" s="106"/>
      <c r="NWF17" s="106"/>
      <c r="NWG17" s="106"/>
      <c r="NWH17" s="106"/>
      <c r="NWI17" s="106"/>
      <c r="NWJ17" s="106"/>
      <c r="NWK17" s="106"/>
      <c r="NWL17" s="106"/>
      <c r="NWM17" s="106"/>
      <c r="NWN17" s="106"/>
      <c r="NWO17" s="106"/>
      <c r="NWP17" s="106"/>
      <c r="NWQ17" s="106"/>
      <c r="NWR17" s="106"/>
      <c r="NWS17" s="106"/>
      <c r="NWT17" s="106"/>
      <c r="NWU17" s="106"/>
      <c r="NWV17" s="106"/>
      <c r="NWW17" s="106"/>
      <c r="NWX17" s="106"/>
      <c r="NWY17" s="106"/>
      <c r="NWZ17" s="106"/>
      <c r="NXA17" s="106"/>
      <c r="NXB17" s="106"/>
      <c r="NXC17" s="106"/>
      <c r="NXD17" s="106"/>
      <c r="NXE17" s="106"/>
      <c r="NXF17" s="106"/>
      <c r="NXG17" s="106"/>
      <c r="NXH17" s="106"/>
      <c r="NXI17" s="106"/>
      <c r="NXJ17" s="106"/>
      <c r="NXK17" s="106"/>
      <c r="NXL17" s="106"/>
      <c r="NXM17" s="106"/>
      <c r="NXN17" s="106"/>
      <c r="NXO17" s="106"/>
      <c r="NXP17" s="106"/>
      <c r="NXQ17" s="106"/>
      <c r="NXR17" s="106"/>
      <c r="NXS17" s="106"/>
      <c r="NXT17" s="106"/>
      <c r="NXU17" s="106"/>
      <c r="NXV17" s="106"/>
      <c r="NXW17" s="106"/>
      <c r="NXX17" s="106"/>
      <c r="NXY17" s="106"/>
      <c r="NXZ17" s="106"/>
      <c r="NYA17" s="106"/>
      <c r="NYB17" s="106"/>
      <c r="NYC17" s="106"/>
      <c r="NYD17" s="106"/>
      <c r="NYE17" s="106"/>
      <c r="NYF17" s="106"/>
      <c r="NYG17" s="106"/>
      <c r="NYH17" s="106"/>
      <c r="NYI17" s="106"/>
      <c r="NYJ17" s="106"/>
      <c r="NYK17" s="106"/>
      <c r="NYL17" s="106"/>
      <c r="NYM17" s="106"/>
      <c r="NYN17" s="106"/>
      <c r="NYO17" s="106"/>
      <c r="NYP17" s="106"/>
      <c r="NYQ17" s="106"/>
      <c r="NYR17" s="106"/>
      <c r="NYS17" s="106"/>
      <c r="NYT17" s="106"/>
      <c r="NYU17" s="106"/>
      <c r="NYV17" s="106"/>
      <c r="NYW17" s="106"/>
      <c r="NYX17" s="106"/>
      <c r="NYY17" s="106"/>
      <c r="NYZ17" s="106"/>
      <c r="NZA17" s="106"/>
      <c r="NZB17" s="106"/>
      <c r="NZC17" s="106"/>
      <c r="NZD17" s="106"/>
      <c r="NZE17" s="106"/>
      <c r="NZF17" s="106"/>
      <c r="NZG17" s="106"/>
      <c r="NZH17" s="106"/>
      <c r="NZI17" s="106"/>
      <c r="NZJ17" s="106"/>
      <c r="NZK17" s="106"/>
      <c r="NZL17" s="106"/>
      <c r="NZM17" s="106"/>
      <c r="NZN17" s="106"/>
      <c r="NZO17" s="106"/>
      <c r="NZP17" s="106"/>
      <c r="NZQ17" s="106"/>
      <c r="NZR17" s="106"/>
      <c r="NZS17" s="106"/>
      <c r="NZT17" s="106"/>
      <c r="NZU17" s="106"/>
      <c r="NZV17" s="106"/>
      <c r="NZW17" s="106"/>
      <c r="NZX17" s="106"/>
      <c r="NZY17" s="106"/>
      <c r="NZZ17" s="106"/>
      <c r="OAA17" s="106"/>
      <c r="OAB17" s="106"/>
      <c r="OAC17" s="106"/>
      <c r="OAD17" s="106"/>
      <c r="OAE17" s="106"/>
      <c r="OAF17" s="106"/>
      <c r="OAG17" s="106"/>
      <c r="OAH17" s="106"/>
      <c r="OAI17" s="106"/>
      <c r="OAJ17" s="106"/>
      <c r="OAK17" s="106"/>
      <c r="OAL17" s="106"/>
      <c r="OAM17" s="106"/>
      <c r="OAN17" s="106"/>
      <c r="OAO17" s="106"/>
      <c r="OAP17" s="106"/>
      <c r="OAQ17" s="106"/>
      <c r="OAR17" s="106"/>
      <c r="OAS17" s="106"/>
      <c r="OAT17" s="106"/>
      <c r="OAU17" s="106"/>
      <c r="OAV17" s="106"/>
      <c r="OAW17" s="106"/>
      <c r="OAX17" s="106"/>
      <c r="OAY17" s="106"/>
      <c r="OAZ17" s="106"/>
      <c r="OBA17" s="106"/>
      <c r="OBB17" s="106"/>
      <c r="OBC17" s="106"/>
      <c r="OBD17" s="106"/>
      <c r="OBE17" s="106"/>
      <c r="OBF17" s="106"/>
      <c r="OBG17" s="106"/>
      <c r="OBH17" s="106"/>
      <c r="OBI17" s="106"/>
      <c r="OBJ17" s="106"/>
      <c r="OBK17" s="106"/>
      <c r="OBL17" s="106"/>
      <c r="OBM17" s="106"/>
      <c r="OBN17" s="106"/>
      <c r="OBO17" s="106"/>
      <c r="OBP17" s="106"/>
      <c r="OBQ17" s="106"/>
      <c r="OBR17" s="106"/>
      <c r="OBS17" s="106"/>
      <c r="OBT17" s="106"/>
      <c r="OBU17" s="106"/>
      <c r="OBV17" s="106"/>
      <c r="OBW17" s="106"/>
      <c r="OBX17" s="106"/>
      <c r="OBY17" s="106"/>
      <c r="OBZ17" s="106"/>
      <c r="OCA17" s="106"/>
      <c r="OCB17" s="106"/>
      <c r="OCC17" s="106"/>
      <c r="OCD17" s="106"/>
      <c r="OCE17" s="106"/>
      <c r="OCF17" s="106"/>
      <c r="OCG17" s="106"/>
      <c r="OCH17" s="106"/>
      <c r="OCI17" s="106"/>
      <c r="OCJ17" s="106"/>
      <c r="OCK17" s="106"/>
      <c r="OCL17" s="106"/>
      <c r="OCM17" s="106"/>
      <c r="OCN17" s="106"/>
      <c r="OCO17" s="106"/>
      <c r="OCP17" s="106"/>
      <c r="OCQ17" s="106"/>
      <c r="OCR17" s="106"/>
      <c r="OCS17" s="106"/>
      <c r="OCT17" s="106"/>
      <c r="OCU17" s="106"/>
      <c r="OCV17" s="106"/>
      <c r="OCW17" s="106"/>
      <c r="OCX17" s="106"/>
      <c r="OCY17" s="106"/>
      <c r="OCZ17" s="106"/>
      <c r="ODA17" s="106"/>
      <c r="ODB17" s="106"/>
      <c r="ODC17" s="106"/>
      <c r="ODD17" s="106"/>
      <c r="ODE17" s="106"/>
      <c r="ODF17" s="106"/>
      <c r="ODG17" s="106"/>
      <c r="ODH17" s="106"/>
      <c r="ODI17" s="106"/>
      <c r="ODJ17" s="106"/>
      <c r="ODK17" s="106"/>
      <c r="ODL17" s="106"/>
      <c r="ODM17" s="106"/>
      <c r="ODN17" s="106"/>
      <c r="ODO17" s="106"/>
      <c r="ODP17" s="106"/>
      <c r="ODQ17" s="106"/>
      <c r="ODR17" s="106"/>
      <c r="ODS17" s="106"/>
      <c r="ODT17" s="106"/>
      <c r="ODU17" s="106"/>
      <c r="ODV17" s="106"/>
      <c r="ODW17" s="106"/>
      <c r="ODX17" s="106"/>
      <c r="ODY17" s="106"/>
      <c r="ODZ17" s="106"/>
      <c r="OEA17" s="106"/>
      <c r="OEB17" s="106"/>
      <c r="OEC17" s="106"/>
      <c r="OED17" s="106"/>
      <c r="OEE17" s="106"/>
      <c r="OEF17" s="106"/>
      <c r="OEG17" s="106"/>
      <c r="OEH17" s="106"/>
      <c r="OEI17" s="106"/>
      <c r="OEJ17" s="106"/>
      <c r="OEK17" s="106"/>
      <c r="OEL17" s="106"/>
      <c r="OEM17" s="106"/>
      <c r="OEN17" s="106"/>
      <c r="OEO17" s="106"/>
      <c r="OEP17" s="106"/>
      <c r="OEQ17" s="106"/>
      <c r="OER17" s="106"/>
      <c r="OES17" s="106"/>
      <c r="OET17" s="106"/>
      <c r="OEU17" s="106"/>
      <c r="OEV17" s="106"/>
      <c r="OEW17" s="106"/>
      <c r="OEX17" s="106"/>
      <c r="OEY17" s="106"/>
      <c r="OEZ17" s="106"/>
      <c r="OFA17" s="106"/>
      <c r="OFB17" s="106"/>
      <c r="OFC17" s="106"/>
      <c r="OFD17" s="106"/>
      <c r="OFE17" s="106"/>
      <c r="OFF17" s="106"/>
      <c r="OFG17" s="106"/>
      <c r="OFH17" s="106"/>
      <c r="OFI17" s="106"/>
      <c r="OFJ17" s="106"/>
      <c r="OFK17" s="106"/>
      <c r="OFL17" s="106"/>
      <c r="OFM17" s="106"/>
      <c r="OFN17" s="106"/>
      <c r="OFO17" s="106"/>
      <c r="OFP17" s="106"/>
      <c r="OFQ17" s="106"/>
      <c r="OFR17" s="106"/>
      <c r="OFS17" s="106"/>
      <c r="OFT17" s="106"/>
      <c r="OFU17" s="106"/>
      <c r="OFV17" s="106"/>
      <c r="OFW17" s="106"/>
      <c r="OFX17" s="106"/>
      <c r="OFY17" s="106"/>
      <c r="OFZ17" s="106"/>
      <c r="OGA17" s="106"/>
      <c r="OGB17" s="106"/>
      <c r="OGC17" s="106"/>
      <c r="OGD17" s="106"/>
      <c r="OGE17" s="106"/>
      <c r="OGF17" s="106"/>
      <c r="OGG17" s="106"/>
      <c r="OGH17" s="106"/>
      <c r="OGI17" s="106"/>
      <c r="OGJ17" s="106"/>
      <c r="OGK17" s="106"/>
      <c r="OGL17" s="106"/>
      <c r="OGM17" s="106"/>
      <c r="OGN17" s="106"/>
      <c r="OGO17" s="106"/>
      <c r="OGP17" s="106"/>
      <c r="OGQ17" s="106"/>
      <c r="OGR17" s="106"/>
      <c r="OGS17" s="106"/>
      <c r="OGT17" s="106"/>
      <c r="OGU17" s="106"/>
      <c r="OGV17" s="106"/>
      <c r="OGW17" s="106"/>
      <c r="OGX17" s="106"/>
      <c r="OGY17" s="106"/>
      <c r="OGZ17" s="106"/>
      <c r="OHA17" s="106"/>
      <c r="OHB17" s="106"/>
      <c r="OHC17" s="106"/>
      <c r="OHD17" s="106"/>
      <c r="OHE17" s="106"/>
      <c r="OHF17" s="106"/>
      <c r="OHG17" s="106"/>
      <c r="OHH17" s="106"/>
      <c r="OHI17" s="106"/>
      <c r="OHJ17" s="106"/>
      <c r="OHK17" s="106"/>
      <c r="OHL17" s="106"/>
      <c r="OHM17" s="106"/>
      <c r="OHN17" s="106"/>
      <c r="OHO17" s="106"/>
      <c r="OHP17" s="106"/>
      <c r="OHQ17" s="106"/>
      <c r="OHR17" s="106"/>
      <c r="OHS17" s="106"/>
      <c r="OHT17" s="106"/>
      <c r="OHU17" s="106"/>
      <c r="OHV17" s="106"/>
      <c r="OHW17" s="106"/>
      <c r="OHX17" s="106"/>
      <c r="OHY17" s="106"/>
      <c r="OHZ17" s="106"/>
      <c r="OIA17" s="106"/>
      <c r="OIB17" s="106"/>
      <c r="OIC17" s="106"/>
      <c r="OID17" s="106"/>
      <c r="OIE17" s="106"/>
      <c r="OIF17" s="106"/>
      <c r="OIG17" s="106"/>
      <c r="OIH17" s="106"/>
      <c r="OII17" s="106"/>
      <c r="OIJ17" s="106"/>
      <c r="OIK17" s="106"/>
      <c r="OIL17" s="106"/>
      <c r="OIM17" s="106"/>
      <c r="OIN17" s="106"/>
      <c r="OIO17" s="106"/>
      <c r="OIP17" s="106"/>
      <c r="OIQ17" s="106"/>
      <c r="OIR17" s="106"/>
      <c r="OIS17" s="106"/>
      <c r="OIT17" s="106"/>
      <c r="OIU17" s="106"/>
      <c r="OIV17" s="106"/>
      <c r="OIW17" s="106"/>
      <c r="OIX17" s="106"/>
      <c r="OIY17" s="106"/>
      <c r="OIZ17" s="106"/>
      <c r="OJA17" s="106"/>
      <c r="OJB17" s="106"/>
      <c r="OJC17" s="106"/>
      <c r="OJD17" s="106"/>
      <c r="OJE17" s="106"/>
      <c r="OJF17" s="106"/>
      <c r="OJG17" s="106"/>
      <c r="OJH17" s="106"/>
      <c r="OJI17" s="106"/>
      <c r="OJJ17" s="106"/>
      <c r="OJK17" s="106"/>
      <c r="OJL17" s="106"/>
      <c r="OJM17" s="106"/>
      <c r="OJN17" s="106"/>
      <c r="OJO17" s="106"/>
      <c r="OJP17" s="106"/>
      <c r="OJQ17" s="106"/>
      <c r="OJR17" s="106"/>
      <c r="OJS17" s="106"/>
      <c r="OJT17" s="106"/>
      <c r="OJU17" s="106"/>
      <c r="OJV17" s="106"/>
      <c r="OJW17" s="106"/>
      <c r="OJX17" s="106"/>
      <c r="OJY17" s="106"/>
      <c r="OJZ17" s="106"/>
      <c r="OKA17" s="106"/>
      <c r="OKB17" s="106"/>
      <c r="OKC17" s="106"/>
      <c r="OKD17" s="106"/>
      <c r="OKE17" s="106"/>
      <c r="OKF17" s="106"/>
      <c r="OKG17" s="106"/>
      <c r="OKH17" s="106"/>
      <c r="OKI17" s="106"/>
      <c r="OKJ17" s="106"/>
      <c r="OKK17" s="106"/>
      <c r="OKL17" s="106"/>
      <c r="OKM17" s="106"/>
      <c r="OKN17" s="106"/>
      <c r="OKO17" s="106"/>
      <c r="OKP17" s="106"/>
      <c r="OKQ17" s="106"/>
      <c r="OKR17" s="106"/>
      <c r="OKS17" s="106"/>
      <c r="OKT17" s="106"/>
      <c r="OKU17" s="106"/>
      <c r="OKV17" s="106"/>
      <c r="OKW17" s="106"/>
      <c r="OKX17" s="106"/>
      <c r="OKY17" s="106"/>
      <c r="OKZ17" s="106"/>
      <c r="OLA17" s="106"/>
      <c r="OLB17" s="106"/>
      <c r="OLC17" s="106"/>
      <c r="OLD17" s="106"/>
      <c r="OLE17" s="106"/>
      <c r="OLF17" s="106"/>
      <c r="OLG17" s="106"/>
      <c r="OLH17" s="106"/>
      <c r="OLI17" s="106"/>
      <c r="OLJ17" s="106"/>
      <c r="OLK17" s="106"/>
      <c r="OLL17" s="106"/>
      <c r="OLM17" s="106"/>
      <c r="OLN17" s="106"/>
      <c r="OLO17" s="106"/>
      <c r="OLP17" s="106"/>
      <c r="OLQ17" s="106"/>
      <c r="OLR17" s="106"/>
      <c r="OLS17" s="106"/>
      <c r="OLT17" s="106"/>
      <c r="OLU17" s="106"/>
      <c r="OLV17" s="106"/>
      <c r="OLW17" s="106"/>
      <c r="OLX17" s="106"/>
      <c r="OLY17" s="106"/>
      <c r="OLZ17" s="106"/>
      <c r="OMA17" s="106"/>
      <c r="OMB17" s="106"/>
      <c r="OMC17" s="106"/>
      <c r="OMD17" s="106"/>
      <c r="OME17" s="106"/>
      <c r="OMF17" s="106"/>
      <c r="OMG17" s="106"/>
      <c r="OMH17" s="106"/>
      <c r="OMI17" s="106"/>
      <c r="OMJ17" s="106"/>
      <c r="OMK17" s="106"/>
      <c r="OML17" s="106"/>
      <c r="OMM17" s="106"/>
      <c r="OMN17" s="106"/>
      <c r="OMO17" s="106"/>
      <c r="OMP17" s="106"/>
      <c r="OMQ17" s="106"/>
      <c r="OMR17" s="106"/>
      <c r="OMS17" s="106"/>
      <c r="OMT17" s="106"/>
      <c r="OMU17" s="106"/>
      <c r="OMV17" s="106"/>
      <c r="OMW17" s="106"/>
      <c r="OMX17" s="106"/>
      <c r="OMY17" s="106"/>
      <c r="OMZ17" s="106"/>
      <c r="ONA17" s="106"/>
      <c r="ONB17" s="106"/>
      <c r="ONC17" s="106"/>
      <c r="OND17" s="106"/>
      <c r="ONE17" s="106"/>
      <c r="ONF17" s="106"/>
      <c r="ONG17" s="106"/>
      <c r="ONH17" s="106"/>
      <c r="ONI17" s="106"/>
      <c r="ONJ17" s="106"/>
      <c r="ONK17" s="106"/>
      <c r="ONL17" s="106"/>
      <c r="ONM17" s="106"/>
      <c r="ONN17" s="106"/>
      <c r="ONO17" s="106"/>
      <c r="ONP17" s="106"/>
      <c r="ONQ17" s="106"/>
      <c r="ONR17" s="106"/>
      <c r="ONS17" s="106"/>
      <c r="ONT17" s="106"/>
      <c r="ONU17" s="106"/>
      <c r="ONV17" s="106"/>
      <c r="ONW17" s="106"/>
      <c r="ONX17" s="106"/>
      <c r="ONY17" s="106"/>
      <c r="ONZ17" s="106"/>
      <c r="OOA17" s="106"/>
      <c r="OOB17" s="106"/>
      <c r="OOC17" s="106"/>
      <c r="OOD17" s="106"/>
      <c r="OOE17" s="106"/>
      <c r="OOF17" s="106"/>
      <c r="OOG17" s="106"/>
      <c r="OOH17" s="106"/>
      <c r="OOI17" s="106"/>
      <c r="OOJ17" s="106"/>
      <c r="OOK17" s="106"/>
      <c r="OOL17" s="106"/>
      <c r="OOM17" s="106"/>
      <c r="OON17" s="106"/>
      <c r="OOO17" s="106"/>
      <c r="OOP17" s="106"/>
      <c r="OOQ17" s="106"/>
      <c r="OOR17" s="106"/>
      <c r="OOS17" s="106"/>
      <c r="OOT17" s="106"/>
      <c r="OOU17" s="106"/>
      <c r="OOV17" s="106"/>
      <c r="OOW17" s="106"/>
      <c r="OOX17" s="106"/>
      <c r="OOY17" s="106"/>
      <c r="OOZ17" s="106"/>
      <c r="OPA17" s="106"/>
      <c r="OPB17" s="106"/>
      <c r="OPC17" s="106"/>
      <c r="OPD17" s="106"/>
      <c r="OPE17" s="106"/>
      <c r="OPF17" s="106"/>
      <c r="OPG17" s="106"/>
      <c r="OPH17" s="106"/>
      <c r="OPI17" s="106"/>
      <c r="OPJ17" s="106"/>
      <c r="OPK17" s="106"/>
      <c r="OPL17" s="106"/>
      <c r="OPM17" s="106"/>
      <c r="OPN17" s="106"/>
      <c r="OPO17" s="106"/>
      <c r="OPP17" s="106"/>
      <c r="OPQ17" s="106"/>
      <c r="OPR17" s="106"/>
      <c r="OPS17" s="106"/>
      <c r="OPT17" s="106"/>
      <c r="OPU17" s="106"/>
      <c r="OPV17" s="106"/>
      <c r="OPW17" s="106"/>
      <c r="OPX17" s="106"/>
      <c r="OPY17" s="106"/>
      <c r="OPZ17" s="106"/>
      <c r="OQA17" s="106"/>
      <c r="OQB17" s="106"/>
      <c r="OQC17" s="106"/>
      <c r="OQD17" s="106"/>
      <c r="OQE17" s="106"/>
      <c r="OQF17" s="106"/>
      <c r="OQG17" s="106"/>
      <c r="OQH17" s="106"/>
      <c r="OQI17" s="106"/>
      <c r="OQJ17" s="106"/>
      <c r="OQK17" s="106"/>
      <c r="OQL17" s="106"/>
      <c r="OQM17" s="106"/>
      <c r="OQN17" s="106"/>
      <c r="OQO17" s="106"/>
      <c r="OQP17" s="106"/>
      <c r="OQQ17" s="106"/>
      <c r="OQR17" s="106"/>
      <c r="OQS17" s="106"/>
      <c r="OQT17" s="106"/>
      <c r="OQU17" s="106"/>
      <c r="OQV17" s="106"/>
      <c r="OQW17" s="106"/>
      <c r="OQX17" s="106"/>
      <c r="OQY17" s="106"/>
      <c r="OQZ17" s="106"/>
      <c r="ORA17" s="106"/>
      <c r="ORB17" s="106"/>
      <c r="ORC17" s="106"/>
      <c r="ORD17" s="106"/>
      <c r="ORE17" s="106"/>
      <c r="ORF17" s="106"/>
      <c r="ORG17" s="106"/>
      <c r="ORH17" s="106"/>
      <c r="ORI17" s="106"/>
      <c r="ORJ17" s="106"/>
      <c r="ORK17" s="106"/>
      <c r="ORL17" s="106"/>
      <c r="ORM17" s="106"/>
      <c r="ORN17" s="106"/>
      <c r="ORO17" s="106"/>
      <c r="ORP17" s="106"/>
      <c r="ORQ17" s="106"/>
      <c r="ORR17" s="106"/>
      <c r="ORS17" s="106"/>
      <c r="ORT17" s="106"/>
      <c r="ORU17" s="106"/>
      <c r="ORV17" s="106"/>
      <c r="ORW17" s="106"/>
      <c r="ORX17" s="106"/>
      <c r="ORY17" s="106"/>
      <c r="ORZ17" s="106"/>
      <c r="OSA17" s="106"/>
      <c r="OSB17" s="106"/>
      <c r="OSC17" s="106"/>
      <c r="OSD17" s="106"/>
      <c r="OSE17" s="106"/>
      <c r="OSF17" s="106"/>
      <c r="OSG17" s="106"/>
      <c r="OSH17" s="106"/>
      <c r="OSI17" s="106"/>
      <c r="OSJ17" s="106"/>
      <c r="OSK17" s="106"/>
      <c r="OSL17" s="106"/>
      <c r="OSM17" s="106"/>
      <c r="OSN17" s="106"/>
      <c r="OSO17" s="106"/>
      <c r="OSP17" s="106"/>
      <c r="OSQ17" s="106"/>
      <c r="OSR17" s="106"/>
      <c r="OSS17" s="106"/>
      <c r="OST17" s="106"/>
      <c r="OSU17" s="106"/>
      <c r="OSV17" s="106"/>
      <c r="OSW17" s="106"/>
      <c r="OSX17" s="106"/>
      <c r="OSY17" s="106"/>
      <c r="OSZ17" s="106"/>
      <c r="OTA17" s="106"/>
      <c r="OTB17" s="106"/>
      <c r="OTC17" s="106"/>
      <c r="OTD17" s="106"/>
      <c r="OTE17" s="106"/>
      <c r="OTF17" s="106"/>
      <c r="OTG17" s="106"/>
      <c r="OTH17" s="106"/>
      <c r="OTI17" s="106"/>
      <c r="OTJ17" s="106"/>
      <c r="OTK17" s="106"/>
      <c r="OTL17" s="106"/>
      <c r="OTM17" s="106"/>
      <c r="OTN17" s="106"/>
      <c r="OTO17" s="106"/>
      <c r="OTP17" s="106"/>
      <c r="OTQ17" s="106"/>
      <c r="OTR17" s="106"/>
      <c r="OTS17" s="106"/>
      <c r="OTT17" s="106"/>
      <c r="OTU17" s="106"/>
      <c r="OTV17" s="106"/>
      <c r="OTW17" s="106"/>
      <c r="OTX17" s="106"/>
      <c r="OTY17" s="106"/>
      <c r="OTZ17" s="106"/>
      <c r="OUA17" s="106"/>
      <c r="OUB17" s="106"/>
      <c r="OUC17" s="106"/>
      <c r="OUD17" s="106"/>
      <c r="OUE17" s="106"/>
      <c r="OUF17" s="106"/>
      <c r="OUG17" s="106"/>
      <c r="OUH17" s="106"/>
      <c r="OUI17" s="106"/>
      <c r="OUJ17" s="106"/>
      <c r="OUK17" s="106"/>
      <c r="OUL17" s="106"/>
      <c r="OUM17" s="106"/>
      <c r="OUN17" s="106"/>
      <c r="OUO17" s="106"/>
      <c r="OUP17" s="106"/>
      <c r="OUQ17" s="106"/>
      <c r="OUR17" s="106"/>
      <c r="OUS17" s="106"/>
      <c r="OUT17" s="106"/>
      <c r="OUU17" s="106"/>
      <c r="OUV17" s="106"/>
      <c r="OUW17" s="106"/>
      <c r="OUX17" s="106"/>
      <c r="OUY17" s="106"/>
      <c r="OUZ17" s="106"/>
      <c r="OVA17" s="106"/>
      <c r="OVB17" s="106"/>
      <c r="OVC17" s="106"/>
      <c r="OVD17" s="106"/>
      <c r="OVE17" s="106"/>
      <c r="OVF17" s="106"/>
      <c r="OVG17" s="106"/>
      <c r="OVH17" s="106"/>
      <c r="OVI17" s="106"/>
      <c r="OVJ17" s="106"/>
      <c r="OVK17" s="106"/>
      <c r="OVL17" s="106"/>
      <c r="OVM17" s="106"/>
      <c r="OVN17" s="106"/>
      <c r="OVO17" s="106"/>
      <c r="OVP17" s="106"/>
      <c r="OVQ17" s="106"/>
      <c r="OVR17" s="106"/>
      <c r="OVS17" s="106"/>
      <c r="OVT17" s="106"/>
      <c r="OVU17" s="106"/>
      <c r="OVV17" s="106"/>
      <c r="OVW17" s="106"/>
      <c r="OVX17" s="106"/>
      <c r="OVY17" s="106"/>
      <c r="OVZ17" s="106"/>
      <c r="OWA17" s="106"/>
      <c r="OWB17" s="106"/>
      <c r="OWC17" s="106"/>
      <c r="OWD17" s="106"/>
      <c r="OWE17" s="106"/>
      <c r="OWF17" s="106"/>
      <c r="OWG17" s="106"/>
      <c r="OWH17" s="106"/>
      <c r="OWI17" s="106"/>
      <c r="OWJ17" s="106"/>
      <c r="OWK17" s="106"/>
      <c r="OWL17" s="106"/>
      <c r="OWM17" s="106"/>
      <c r="OWN17" s="106"/>
      <c r="OWO17" s="106"/>
      <c r="OWP17" s="106"/>
      <c r="OWQ17" s="106"/>
      <c r="OWR17" s="106"/>
      <c r="OWS17" s="106"/>
      <c r="OWT17" s="106"/>
      <c r="OWU17" s="106"/>
      <c r="OWV17" s="106"/>
      <c r="OWW17" s="106"/>
      <c r="OWX17" s="106"/>
      <c r="OWY17" s="106"/>
      <c r="OWZ17" s="106"/>
      <c r="OXA17" s="106"/>
      <c r="OXB17" s="106"/>
      <c r="OXC17" s="106"/>
      <c r="OXD17" s="106"/>
      <c r="OXE17" s="106"/>
      <c r="OXF17" s="106"/>
      <c r="OXG17" s="106"/>
      <c r="OXH17" s="106"/>
      <c r="OXI17" s="106"/>
      <c r="OXJ17" s="106"/>
      <c r="OXK17" s="106"/>
      <c r="OXL17" s="106"/>
      <c r="OXM17" s="106"/>
      <c r="OXN17" s="106"/>
      <c r="OXO17" s="106"/>
      <c r="OXP17" s="106"/>
      <c r="OXQ17" s="106"/>
      <c r="OXR17" s="106"/>
      <c r="OXS17" s="106"/>
      <c r="OXT17" s="106"/>
      <c r="OXU17" s="106"/>
      <c r="OXV17" s="106"/>
      <c r="OXW17" s="106"/>
      <c r="OXX17" s="106"/>
      <c r="OXY17" s="106"/>
      <c r="OXZ17" s="106"/>
      <c r="OYA17" s="106"/>
      <c r="OYB17" s="106"/>
      <c r="OYC17" s="106"/>
      <c r="OYD17" s="106"/>
      <c r="OYE17" s="106"/>
      <c r="OYF17" s="106"/>
      <c r="OYG17" s="106"/>
      <c r="OYH17" s="106"/>
      <c r="OYI17" s="106"/>
      <c r="OYJ17" s="106"/>
      <c r="OYK17" s="106"/>
      <c r="OYL17" s="106"/>
      <c r="OYM17" s="106"/>
      <c r="OYN17" s="106"/>
      <c r="OYO17" s="106"/>
      <c r="OYP17" s="106"/>
      <c r="OYQ17" s="106"/>
      <c r="OYR17" s="106"/>
      <c r="OYS17" s="106"/>
      <c r="OYT17" s="106"/>
      <c r="OYU17" s="106"/>
      <c r="OYV17" s="106"/>
      <c r="OYW17" s="106"/>
      <c r="OYX17" s="106"/>
      <c r="OYY17" s="106"/>
      <c r="OYZ17" s="106"/>
      <c r="OZA17" s="106"/>
      <c r="OZB17" s="106"/>
      <c r="OZC17" s="106"/>
      <c r="OZD17" s="106"/>
      <c r="OZE17" s="106"/>
      <c r="OZF17" s="106"/>
      <c r="OZG17" s="106"/>
      <c r="OZH17" s="106"/>
      <c r="OZI17" s="106"/>
      <c r="OZJ17" s="106"/>
      <c r="OZK17" s="106"/>
      <c r="OZL17" s="106"/>
      <c r="OZM17" s="106"/>
      <c r="OZN17" s="106"/>
      <c r="OZO17" s="106"/>
      <c r="OZP17" s="106"/>
      <c r="OZQ17" s="106"/>
      <c r="OZR17" s="106"/>
      <c r="OZS17" s="106"/>
      <c r="OZT17" s="106"/>
      <c r="OZU17" s="106"/>
      <c r="OZV17" s="106"/>
      <c r="OZW17" s="106"/>
      <c r="OZX17" s="106"/>
      <c r="OZY17" s="106"/>
      <c r="OZZ17" s="106"/>
      <c r="PAA17" s="106"/>
      <c r="PAB17" s="106"/>
      <c r="PAC17" s="106"/>
      <c r="PAD17" s="106"/>
      <c r="PAE17" s="106"/>
      <c r="PAF17" s="106"/>
      <c r="PAG17" s="106"/>
      <c r="PAH17" s="106"/>
      <c r="PAI17" s="106"/>
      <c r="PAJ17" s="106"/>
      <c r="PAK17" s="106"/>
      <c r="PAL17" s="106"/>
      <c r="PAM17" s="106"/>
      <c r="PAN17" s="106"/>
      <c r="PAO17" s="106"/>
      <c r="PAP17" s="106"/>
      <c r="PAQ17" s="106"/>
      <c r="PAR17" s="106"/>
      <c r="PAS17" s="106"/>
      <c r="PAT17" s="106"/>
      <c r="PAU17" s="106"/>
      <c r="PAV17" s="106"/>
      <c r="PAW17" s="106"/>
      <c r="PAX17" s="106"/>
      <c r="PAY17" s="106"/>
      <c r="PAZ17" s="106"/>
      <c r="PBA17" s="106"/>
      <c r="PBB17" s="106"/>
      <c r="PBC17" s="106"/>
      <c r="PBD17" s="106"/>
      <c r="PBE17" s="106"/>
      <c r="PBF17" s="106"/>
      <c r="PBG17" s="106"/>
      <c r="PBH17" s="106"/>
      <c r="PBI17" s="106"/>
      <c r="PBJ17" s="106"/>
      <c r="PBK17" s="106"/>
      <c r="PBL17" s="106"/>
      <c r="PBM17" s="106"/>
      <c r="PBN17" s="106"/>
      <c r="PBO17" s="106"/>
      <c r="PBP17" s="106"/>
      <c r="PBQ17" s="106"/>
      <c r="PBR17" s="106"/>
      <c r="PBS17" s="106"/>
      <c r="PBT17" s="106"/>
      <c r="PBU17" s="106"/>
      <c r="PBV17" s="106"/>
      <c r="PBW17" s="106"/>
      <c r="PBX17" s="106"/>
      <c r="PBY17" s="106"/>
      <c r="PBZ17" s="106"/>
      <c r="PCA17" s="106"/>
      <c r="PCB17" s="106"/>
      <c r="PCC17" s="106"/>
      <c r="PCD17" s="106"/>
      <c r="PCE17" s="106"/>
      <c r="PCF17" s="106"/>
      <c r="PCG17" s="106"/>
      <c r="PCH17" s="106"/>
      <c r="PCI17" s="106"/>
      <c r="PCJ17" s="106"/>
      <c r="PCK17" s="106"/>
      <c r="PCL17" s="106"/>
      <c r="PCM17" s="106"/>
      <c r="PCN17" s="106"/>
      <c r="PCO17" s="106"/>
      <c r="PCP17" s="106"/>
      <c r="PCQ17" s="106"/>
      <c r="PCR17" s="106"/>
      <c r="PCS17" s="106"/>
      <c r="PCT17" s="106"/>
      <c r="PCU17" s="106"/>
      <c r="PCV17" s="106"/>
      <c r="PCW17" s="106"/>
      <c r="PCX17" s="106"/>
      <c r="PCY17" s="106"/>
      <c r="PCZ17" s="106"/>
      <c r="PDA17" s="106"/>
      <c r="PDB17" s="106"/>
      <c r="PDC17" s="106"/>
      <c r="PDD17" s="106"/>
      <c r="PDE17" s="106"/>
      <c r="PDF17" s="106"/>
      <c r="PDG17" s="106"/>
      <c r="PDH17" s="106"/>
      <c r="PDI17" s="106"/>
      <c r="PDJ17" s="106"/>
      <c r="PDK17" s="106"/>
      <c r="PDL17" s="106"/>
      <c r="PDM17" s="106"/>
      <c r="PDN17" s="106"/>
      <c r="PDO17" s="106"/>
      <c r="PDP17" s="106"/>
      <c r="PDQ17" s="106"/>
      <c r="PDR17" s="106"/>
      <c r="PDS17" s="106"/>
      <c r="PDT17" s="106"/>
      <c r="PDU17" s="106"/>
      <c r="PDV17" s="106"/>
      <c r="PDW17" s="106"/>
      <c r="PDX17" s="106"/>
      <c r="PDY17" s="106"/>
      <c r="PDZ17" s="106"/>
      <c r="PEA17" s="106"/>
      <c r="PEB17" s="106"/>
      <c r="PEC17" s="106"/>
      <c r="PED17" s="106"/>
      <c r="PEE17" s="106"/>
      <c r="PEF17" s="106"/>
      <c r="PEG17" s="106"/>
      <c r="PEH17" s="106"/>
      <c r="PEI17" s="106"/>
      <c r="PEJ17" s="106"/>
      <c r="PEK17" s="106"/>
      <c r="PEL17" s="106"/>
      <c r="PEM17" s="106"/>
      <c r="PEN17" s="106"/>
      <c r="PEO17" s="106"/>
      <c r="PEP17" s="106"/>
      <c r="PEQ17" s="106"/>
      <c r="PER17" s="106"/>
      <c r="PES17" s="106"/>
      <c r="PET17" s="106"/>
      <c r="PEU17" s="106"/>
      <c r="PEV17" s="106"/>
      <c r="PEW17" s="106"/>
      <c r="PEX17" s="106"/>
      <c r="PEY17" s="106"/>
      <c r="PEZ17" s="106"/>
      <c r="PFA17" s="106"/>
      <c r="PFB17" s="106"/>
      <c r="PFC17" s="106"/>
      <c r="PFD17" s="106"/>
      <c r="PFE17" s="106"/>
      <c r="PFF17" s="106"/>
      <c r="PFG17" s="106"/>
      <c r="PFH17" s="106"/>
      <c r="PFI17" s="106"/>
      <c r="PFJ17" s="106"/>
      <c r="PFK17" s="106"/>
      <c r="PFL17" s="106"/>
      <c r="PFM17" s="106"/>
      <c r="PFN17" s="106"/>
      <c r="PFO17" s="106"/>
      <c r="PFP17" s="106"/>
      <c r="PFQ17" s="106"/>
      <c r="PFR17" s="106"/>
      <c r="PFS17" s="106"/>
      <c r="PFT17" s="106"/>
      <c r="PFU17" s="106"/>
      <c r="PFV17" s="106"/>
      <c r="PFW17" s="106"/>
      <c r="PFX17" s="106"/>
      <c r="PFY17" s="106"/>
      <c r="PFZ17" s="106"/>
      <c r="PGA17" s="106"/>
      <c r="PGB17" s="106"/>
      <c r="PGC17" s="106"/>
      <c r="PGD17" s="106"/>
      <c r="PGE17" s="106"/>
      <c r="PGF17" s="106"/>
      <c r="PGG17" s="106"/>
      <c r="PGH17" s="106"/>
      <c r="PGI17" s="106"/>
      <c r="PGJ17" s="106"/>
      <c r="PGK17" s="106"/>
      <c r="PGL17" s="106"/>
      <c r="PGM17" s="106"/>
      <c r="PGN17" s="106"/>
      <c r="PGO17" s="106"/>
      <c r="PGP17" s="106"/>
      <c r="PGQ17" s="106"/>
      <c r="PGR17" s="106"/>
      <c r="PGS17" s="106"/>
      <c r="PGT17" s="106"/>
      <c r="PGU17" s="106"/>
      <c r="PGV17" s="106"/>
      <c r="PGW17" s="106"/>
      <c r="PGX17" s="106"/>
      <c r="PGY17" s="106"/>
      <c r="PGZ17" s="106"/>
      <c r="PHA17" s="106"/>
      <c r="PHB17" s="106"/>
      <c r="PHC17" s="106"/>
      <c r="PHD17" s="106"/>
      <c r="PHE17" s="106"/>
      <c r="PHF17" s="106"/>
      <c r="PHG17" s="106"/>
      <c r="PHH17" s="106"/>
      <c r="PHI17" s="106"/>
      <c r="PHJ17" s="106"/>
      <c r="PHK17" s="106"/>
      <c r="PHL17" s="106"/>
      <c r="PHM17" s="106"/>
      <c r="PHN17" s="106"/>
      <c r="PHO17" s="106"/>
      <c r="PHP17" s="106"/>
      <c r="PHQ17" s="106"/>
      <c r="PHR17" s="106"/>
      <c r="PHS17" s="106"/>
      <c r="PHT17" s="106"/>
      <c r="PHU17" s="106"/>
      <c r="PHV17" s="106"/>
      <c r="PHW17" s="106"/>
      <c r="PHX17" s="106"/>
      <c r="PHY17" s="106"/>
      <c r="PHZ17" s="106"/>
      <c r="PIA17" s="106"/>
      <c r="PIB17" s="106"/>
      <c r="PIC17" s="106"/>
      <c r="PID17" s="106"/>
      <c r="PIE17" s="106"/>
      <c r="PIF17" s="106"/>
      <c r="PIG17" s="106"/>
      <c r="PIH17" s="106"/>
      <c r="PII17" s="106"/>
      <c r="PIJ17" s="106"/>
      <c r="PIK17" s="106"/>
      <c r="PIL17" s="106"/>
      <c r="PIM17" s="106"/>
      <c r="PIN17" s="106"/>
      <c r="PIO17" s="106"/>
      <c r="PIP17" s="106"/>
      <c r="PIQ17" s="106"/>
      <c r="PIR17" s="106"/>
      <c r="PIS17" s="106"/>
      <c r="PIT17" s="106"/>
      <c r="PIU17" s="106"/>
      <c r="PIV17" s="106"/>
      <c r="PIW17" s="106"/>
      <c r="PIX17" s="106"/>
      <c r="PIY17" s="106"/>
      <c r="PIZ17" s="106"/>
      <c r="PJA17" s="106"/>
      <c r="PJB17" s="106"/>
      <c r="PJC17" s="106"/>
      <c r="PJD17" s="106"/>
      <c r="PJE17" s="106"/>
      <c r="PJF17" s="106"/>
      <c r="PJG17" s="106"/>
      <c r="PJH17" s="106"/>
      <c r="PJI17" s="106"/>
      <c r="PJJ17" s="106"/>
      <c r="PJK17" s="106"/>
      <c r="PJL17" s="106"/>
      <c r="PJM17" s="106"/>
      <c r="PJN17" s="106"/>
      <c r="PJO17" s="106"/>
      <c r="PJP17" s="106"/>
      <c r="PJQ17" s="106"/>
      <c r="PJR17" s="106"/>
      <c r="PJS17" s="106"/>
      <c r="PJT17" s="106"/>
      <c r="PJU17" s="106"/>
      <c r="PJV17" s="106"/>
      <c r="PJW17" s="106"/>
      <c r="PJX17" s="106"/>
      <c r="PJY17" s="106"/>
      <c r="PJZ17" s="106"/>
      <c r="PKA17" s="106"/>
      <c r="PKB17" s="106"/>
      <c r="PKC17" s="106"/>
      <c r="PKD17" s="106"/>
      <c r="PKE17" s="106"/>
      <c r="PKF17" s="106"/>
      <c r="PKG17" s="106"/>
      <c r="PKH17" s="106"/>
      <c r="PKI17" s="106"/>
      <c r="PKJ17" s="106"/>
      <c r="PKK17" s="106"/>
      <c r="PKL17" s="106"/>
      <c r="PKM17" s="106"/>
      <c r="PKN17" s="106"/>
      <c r="PKO17" s="106"/>
      <c r="PKP17" s="106"/>
      <c r="PKQ17" s="106"/>
      <c r="PKR17" s="106"/>
      <c r="PKS17" s="106"/>
      <c r="PKT17" s="106"/>
      <c r="PKU17" s="106"/>
      <c r="PKV17" s="106"/>
      <c r="PKW17" s="106"/>
      <c r="PKX17" s="106"/>
      <c r="PKY17" s="106"/>
      <c r="PKZ17" s="106"/>
      <c r="PLA17" s="106"/>
      <c r="PLB17" s="106"/>
      <c r="PLC17" s="106"/>
      <c r="PLD17" s="106"/>
      <c r="PLE17" s="106"/>
      <c r="PLF17" s="106"/>
      <c r="PLG17" s="106"/>
      <c r="PLH17" s="106"/>
      <c r="PLI17" s="106"/>
      <c r="PLJ17" s="106"/>
      <c r="PLK17" s="106"/>
      <c r="PLL17" s="106"/>
      <c r="PLM17" s="106"/>
      <c r="PLN17" s="106"/>
      <c r="PLO17" s="106"/>
      <c r="PLP17" s="106"/>
      <c r="PLQ17" s="106"/>
      <c r="PLR17" s="106"/>
      <c r="PLS17" s="106"/>
      <c r="PLT17" s="106"/>
      <c r="PLU17" s="106"/>
      <c r="PLV17" s="106"/>
      <c r="PLW17" s="106"/>
      <c r="PLX17" s="106"/>
      <c r="PLY17" s="106"/>
      <c r="PLZ17" s="106"/>
      <c r="PMA17" s="106"/>
      <c r="PMB17" s="106"/>
      <c r="PMC17" s="106"/>
      <c r="PMD17" s="106"/>
      <c r="PME17" s="106"/>
      <c r="PMF17" s="106"/>
      <c r="PMG17" s="106"/>
      <c r="PMH17" s="106"/>
      <c r="PMI17" s="106"/>
      <c r="PMJ17" s="106"/>
      <c r="PMK17" s="106"/>
      <c r="PML17" s="106"/>
      <c r="PMM17" s="106"/>
      <c r="PMN17" s="106"/>
      <c r="PMO17" s="106"/>
      <c r="PMP17" s="106"/>
      <c r="PMQ17" s="106"/>
      <c r="PMR17" s="106"/>
      <c r="PMS17" s="106"/>
      <c r="PMT17" s="106"/>
      <c r="PMU17" s="106"/>
      <c r="PMV17" s="106"/>
      <c r="PMW17" s="106"/>
      <c r="PMX17" s="106"/>
      <c r="PMY17" s="106"/>
      <c r="PMZ17" s="106"/>
      <c r="PNA17" s="106"/>
      <c r="PNB17" s="106"/>
      <c r="PNC17" s="106"/>
      <c r="PND17" s="106"/>
      <c r="PNE17" s="106"/>
      <c r="PNF17" s="106"/>
      <c r="PNG17" s="106"/>
      <c r="PNH17" s="106"/>
      <c r="PNI17" s="106"/>
      <c r="PNJ17" s="106"/>
      <c r="PNK17" s="106"/>
      <c r="PNL17" s="106"/>
      <c r="PNM17" s="106"/>
      <c r="PNN17" s="106"/>
      <c r="PNO17" s="106"/>
      <c r="PNP17" s="106"/>
      <c r="PNQ17" s="106"/>
      <c r="PNR17" s="106"/>
      <c r="PNS17" s="106"/>
      <c r="PNT17" s="106"/>
      <c r="PNU17" s="106"/>
      <c r="PNV17" s="106"/>
      <c r="PNW17" s="106"/>
      <c r="PNX17" s="106"/>
      <c r="PNY17" s="106"/>
      <c r="PNZ17" s="106"/>
      <c r="POA17" s="106"/>
      <c r="POB17" s="106"/>
      <c r="POC17" s="106"/>
      <c r="POD17" s="106"/>
      <c r="POE17" s="106"/>
      <c r="POF17" s="106"/>
      <c r="POG17" s="106"/>
      <c r="POH17" s="106"/>
      <c r="POI17" s="106"/>
      <c r="POJ17" s="106"/>
      <c r="POK17" s="106"/>
      <c r="POL17" s="106"/>
      <c r="POM17" s="106"/>
      <c r="PON17" s="106"/>
      <c r="POO17" s="106"/>
      <c r="POP17" s="106"/>
      <c r="POQ17" s="106"/>
      <c r="POR17" s="106"/>
      <c r="POS17" s="106"/>
      <c r="POT17" s="106"/>
      <c r="POU17" s="106"/>
      <c r="POV17" s="106"/>
      <c r="POW17" s="106"/>
      <c r="POX17" s="106"/>
      <c r="POY17" s="106"/>
      <c r="POZ17" s="106"/>
      <c r="PPA17" s="106"/>
      <c r="PPB17" s="106"/>
      <c r="PPC17" s="106"/>
      <c r="PPD17" s="106"/>
      <c r="PPE17" s="106"/>
      <c r="PPF17" s="106"/>
      <c r="PPG17" s="106"/>
      <c r="PPH17" s="106"/>
      <c r="PPI17" s="106"/>
      <c r="PPJ17" s="106"/>
      <c r="PPK17" s="106"/>
      <c r="PPL17" s="106"/>
      <c r="PPM17" s="106"/>
      <c r="PPN17" s="106"/>
      <c r="PPO17" s="106"/>
      <c r="PPP17" s="106"/>
      <c r="PPQ17" s="106"/>
      <c r="PPR17" s="106"/>
      <c r="PPS17" s="106"/>
      <c r="PPT17" s="106"/>
      <c r="PPU17" s="106"/>
      <c r="PPV17" s="106"/>
      <c r="PPW17" s="106"/>
      <c r="PPX17" s="106"/>
      <c r="PPY17" s="106"/>
      <c r="PPZ17" s="106"/>
      <c r="PQA17" s="106"/>
      <c r="PQB17" s="106"/>
      <c r="PQC17" s="106"/>
      <c r="PQD17" s="106"/>
      <c r="PQE17" s="106"/>
      <c r="PQF17" s="106"/>
      <c r="PQG17" s="106"/>
      <c r="PQH17" s="106"/>
      <c r="PQI17" s="106"/>
      <c r="PQJ17" s="106"/>
      <c r="PQK17" s="106"/>
      <c r="PQL17" s="106"/>
      <c r="PQM17" s="106"/>
      <c r="PQN17" s="106"/>
      <c r="PQO17" s="106"/>
      <c r="PQP17" s="106"/>
      <c r="PQQ17" s="106"/>
      <c r="PQR17" s="106"/>
      <c r="PQS17" s="106"/>
      <c r="PQT17" s="106"/>
      <c r="PQU17" s="106"/>
      <c r="PQV17" s="106"/>
      <c r="PQW17" s="106"/>
      <c r="PQX17" s="106"/>
      <c r="PQY17" s="106"/>
      <c r="PQZ17" s="106"/>
      <c r="PRA17" s="106"/>
      <c r="PRB17" s="106"/>
      <c r="PRC17" s="106"/>
      <c r="PRD17" s="106"/>
      <c r="PRE17" s="106"/>
      <c r="PRF17" s="106"/>
      <c r="PRG17" s="106"/>
      <c r="PRH17" s="106"/>
      <c r="PRI17" s="106"/>
      <c r="PRJ17" s="106"/>
      <c r="PRK17" s="106"/>
      <c r="PRL17" s="106"/>
      <c r="PRM17" s="106"/>
      <c r="PRN17" s="106"/>
      <c r="PRO17" s="106"/>
      <c r="PRP17" s="106"/>
      <c r="PRQ17" s="106"/>
      <c r="PRR17" s="106"/>
      <c r="PRS17" s="106"/>
      <c r="PRT17" s="106"/>
      <c r="PRU17" s="106"/>
      <c r="PRV17" s="106"/>
      <c r="PRW17" s="106"/>
      <c r="PRX17" s="106"/>
      <c r="PRY17" s="106"/>
      <c r="PRZ17" s="106"/>
      <c r="PSA17" s="106"/>
      <c r="PSB17" s="106"/>
      <c r="PSC17" s="106"/>
      <c r="PSD17" s="106"/>
      <c r="PSE17" s="106"/>
      <c r="PSF17" s="106"/>
      <c r="PSG17" s="106"/>
      <c r="PSH17" s="106"/>
      <c r="PSI17" s="106"/>
      <c r="PSJ17" s="106"/>
      <c r="PSK17" s="106"/>
      <c r="PSL17" s="106"/>
      <c r="PSM17" s="106"/>
      <c r="PSN17" s="106"/>
      <c r="PSO17" s="106"/>
      <c r="PSP17" s="106"/>
      <c r="PSQ17" s="106"/>
      <c r="PSR17" s="106"/>
      <c r="PSS17" s="106"/>
      <c r="PST17" s="106"/>
      <c r="PSU17" s="106"/>
      <c r="PSV17" s="106"/>
      <c r="PSW17" s="106"/>
      <c r="PSX17" s="106"/>
      <c r="PSY17" s="106"/>
      <c r="PSZ17" s="106"/>
      <c r="PTA17" s="106"/>
      <c r="PTB17" s="106"/>
      <c r="PTC17" s="106"/>
      <c r="PTD17" s="106"/>
      <c r="PTE17" s="106"/>
      <c r="PTF17" s="106"/>
      <c r="PTG17" s="106"/>
      <c r="PTH17" s="106"/>
      <c r="PTI17" s="106"/>
      <c r="PTJ17" s="106"/>
      <c r="PTK17" s="106"/>
      <c r="PTL17" s="106"/>
      <c r="PTM17" s="106"/>
      <c r="PTN17" s="106"/>
      <c r="PTO17" s="106"/>
      <c r="PTP17" s="106"/>
      <c r="PTQ17" s="106"/>
      <c r="PTR17" s="106"/>
      <c r="PTS17" s="106"/>
      <c r="PTT17" s="106"/>
      <c r="PTU17" s="106"/>
      <c r="PTV17" s="106"/>
      <c r="PTW17" s="106"/>
      <c r="PTX17" s="106"/>
      <c r="PTY17" s="106"/>
      <c r="PTZ17" s="106"/>
      <c r="PUA17" s="106"/>
      <c r="PUB17" s="106"/>
      <c r="PUC17" s="106"/>
      <c r="PUD17" s="106"/>
      <c r="PUE17" s="106"/>
      <c r="PUF17" s="106"/>
      <c r="PUG17" s="106"/>
      <c r="PUH17" s="106"/>
      <c r="PUI17" s="106"/>
      <c r="PUJ17" s="106"/>
      <c r="PUK17" s="106"/>
      <c r="PUL17" s="106"/>
      <c r="PUM17" s="106"/>
      <c r="PUN17" s="106"/>
      <c r="PUO17" s="106"/>
      <c r="PUP17" s="106"/>
      <c r="PUQ17" s="106"/>
      <c r="PUR17" s="106"/>
      <c r="PUS17" s="106"/>
      <c r="PUT17" s="106"/>
      <c r="PUU17" s="106"/>
      <c r="PUV17" s="106"/>
      <c r="PUW17" s="106"/>
      <c r="PUX17" s="106"/>
      <c r="PUY17" s="106"/>
      <c r="PUZ17" s="106"/>
      <c r="PVA17" s="106"/>
      <c r="PVB17" s="106"/>
      <c r="PVC17" s="106"/>
      <c r="PVD17" s="106"/>
      <c r="PVE17" s="106"/>
      <c r="PVF17" s="106"/>
      <c r="PVG17" s="106"/>
      <c r="PVH17" s="106"/>
      <c r="PVI17" s="106"/>
      <c r="PVJ17" s="106"/>
      <c r="PVK17" s="106"/>
      <c r="PVL17" s="106"/>
      <c r="PVM17" s="106"/>
      <c r="PVN17" s="106"/>
      <c r="PVO17" s="106"/>
      <c r="PVP17" s="106"/>
      <c r="PVQ17" s="106"/>
      <c r="PVR17" s="106"/>
      <c r="PVS17" s="106"/>
      <c r="PVT17" s="106"/>
      <c r="PVU17" s="106"/>
      <c r="PVV17" s="106"/>
      <c r="PVW17" s="106"/>
      <c r="PVX17" s="106"/>
      <c r="PVY17" s="106"/>
      <c r="PVZ17" s="106"/>
      <c r="PWA17" s="106"/>
      <c r="PWB17" s="106"/>
      <c r="PWC17" s="106"/>
      <c r="PWD17" s="106"/>
      <c r="PWE17" s="106"/>
      <c r="PWF17" s="106"/>
      <c r="PWG17" s="106"/>
      <c r="PWH17" s="106"/>
      <c r="PWI17" s="106"/>
      <c r="PWJ17" s="106"/>
      <c r="PWK17" s="106"/>
      <c r="PWL17" s="106"/>
      <c r="PWM17" s="106"/>
      <c r="PWN17" s="106"/>
      <c r="PWO17" s="106"/>
      <c r="PWP17" s="106"/>
      <c r="PWQ17" s="106"/>
      <c r="PWR17" s="106"/>
      <c r="PWS17" s="106"/>
      <c r="PWT17" s="106"/>
      <c r="PWU17" s="106"/>
      <c r="PWV17" s="106"/>
      <c r="PWW17" s="106"/>
      <c r="PWX17" s="106"/>
      <c r="PWY17" s="106"/>
      <c r="PWZ17" s="106"/>
      <c r="PXA17" s="106"/>
      <c r="PXB17" s="106"/>
      <c r="PXC17" s="106"/>
      <c r="PXD17" s="106"/>
      <c r="PXE17" s="106"/>
      <c r="PXF17" s="106"/>
      <c r="PXG17" s="106"/>
      <c r="PXH17" s="106"/>
      <c r="PXI17" s="106"/>
      <c r="PXJ17" s="106"/>
      <c r="PXK17" s="106"/>
      <c r="PXL17" s="106"/>
      <c r="PXM17" s="106"/>
      <c r="PXN17" s="106"/>
      <c r="PXO17" s="106"/>
      <c r="PXP17" s="106"/>
      <c r="PXQ17" s="106"/>
      <c r="PXR17" s="106"/>
      <c r="PXS17" s="106"/>
      <c r="PXT17" s="106"/>
      <c r="PXU17" s="106"/>
      <c r="PXV17" s="106"/>
      <c r="PXW17" s="106"/>
      <c r="PXX17" s="106"/>
      <c r="PXY17" s="106"/>
      <c r="PXZ17" s="106"/>
      <c r="PYA17" s="106"/>
      <c r="PYB17" s="106"/>
      <c r="PYC17" s="106"/>
      <c r="PYD17" s="106"/>
      <c r="PYE17" s="106"/>
      <c r="PYF17" s="106"/>
      <c r="PYG17" s="106"/>
      <c r="PYH17" s="106"/>
      <c r="PYI17" s="106"/>
      <c r="PYJ17" s="106"/>
      <c r="PYK17" s="106"/>
      <c r="PYL17" s="106"/>
      <c r="PYM17" s="106"/>
      <c r="PYN17" s="106"/>
      <c r="PYO17" s="106"/>
      <c r="PYP17" s="106"/>
      <c r="PYQ17" s="106"/>
      <c r="PYR17" s="106"/>
      <c r="PYS17" s="106"/>
      <c r="PYT17" s="106"/>
      <c r="PYU17" s="106"/>
      <c r="PYV17" s="106"/>
      <c r="PYW17" s="106"/>
      <c r="PYX17" s="106"/>
      <c r="PYY17" s="106"/>
      <c r="PYZ17" s="106"/>
      <c r="PZA17" s="106"/>
      <c r="PZB17" s="106"/>
      <c r="PZC17" s="106"/>
      <c r="PZD17" s="106"/>
      <c r="PZE17" s="106"/>
      <c r="PZF17" s="106"/>
      <c r="PZG17" s="106"/>
      <c r="PZH17" s="106"/>
      <c r="PZI17" s="106"/>
      <c r="PZJ17" s="106"/>
      <c r="PZK17" s="106"/>
      <c r="PZL17" s="106"/>
      <c r="PZM17" s="106"/>
      <c r="PZN17" s="106"/>
      <c r="PZO17" s="106"/>
      <c r="PZP17" s="106"/>
      <c r="PZQ17" s="106"/>
      <c r="PZR17" s="106"/>
      <c r="PZS17" s="106"/>
      <c r="PZT17" s="106"/>
      <c r="PZU17" s="106"/>
      <c r="PZV17" s="106"/>
      <c r="PZW17" s="106"/>
      <c r="PZX17" s="106"/>
      <c r="PZY17" s="106"/>
      <c r="PZZ17" s="106"/>
      <c r="QAA17" s="106"/>
      <c r="QAB17" s="106"/>
      <c r="QAC17" s="106"/>
      <c r="QAD17" s="106"/>
      <c r="QAE17" s="106"/>
      <c r="QAF17" s="106"/>
      <c r="QAG17" s="106"/>
      <c r="QAH17" s="106"/>
      <c r="QAI17" s="106"/>
      <c r="QAJ17" s="106"/>
      <c r="QAK17" s="106"/>
      <c r="QAL17" s="106"/>
      <c r="QAM17" s="106"/>
      <c r="QAN17" s="106"/>
      <c r="QAO17" s="106"/>
      <c r="QAP17" s="106"/>
      <c r="QAQ17" s="106"/>
      <c r="QAR17" s="106"/>
      <c r="QAS17" s="106"/>
      <c r="QAT17" s="106"/>
      <c r="QAU17" s="106"/>
      <c r="QAV17" s="106"/>
      <c r="QAW17" s="106"/>
      <c r="QAX17" s="106"/>
      <c r="QAY17" s="106"/>
      <c r="QAZ17" s="106"/>
      <c r="QBA17" s="106"/>
      <c r="QBB17" s="106"/>
      <c r="QBC17" s="106"/>
      <c r="QBD17" s="106"/>
      <c r="QBE17" s="106"/>
      <c r="QBF17" s="106"/>
      <c r="QBG17" s="106"/>
      <c r="QBH17" s="106"/>
      <c r="QBI17" s="106"/>
      <c r="QBJ17" s="106"/>
      <c r="QBK17" s="106"/>
      <c r="QBL17" s="106"/>
      <c r="QBM17" s="106"/>
      <c r="QBN17" s="106"/>
      <c r="QBO17" s="106"/>
      <c r="QBP17" s="106"/>
      <c r="QBQ17" s="106"/>
      <c r="QBR17" s="106"/>
      <c r="QBS17" s="106"/>
      <c r="QBT17" s="106"/>
      <c r="QBU17" s="106"/>
      <c r="QBV17" s="106"/>
      <c r="QBW17" s="106"/>
      <c r="QBX17" s="106"/>
      <c r="QBY17" s="106"/>
      <c r="QBZ17" s="106"/>
      <c r="QCA17" s="106"/>
      <c r="QCB17" s="106"/>
      <c r="QCC17" s="106"/>
      <c r="QCD17" s="106"/>
      <c r="QCE17" s="106"/>
      <c r="QCF17" s="106"/>
      <c r="QCG17" s="106"/>
      <c r="QCH17" s="106"/>
      <c r="QCI17" s="106"/>
      <c r="QCJ17" s="106"/>
      <c r="QCK17" s="106"/>
      <c r="QCL17" s="106"/>
      <c r="QCM17" s="106"/>
      <c r="QCN17" s="106"/>
      <c r="QCO17" s="106"/>
      <c r="QCP17" s="106"/>
      <c r="QCQ17" s="106"/>
      <c r="QCR17" s="106"/>
      <c r="QCS17" s="106"/>
      <c r="QCT17" s="106"/>
      <c r="QCU17" s="106"/>
      <c r="QCV17" s="106"/>
      <c r="QCW17" s="106"/>
      <c r="QCX17" s="106"/>
      <c r="QCY17" s="106"/>
      <c r="QCZ17" s="106"/>
      <c r="QDA17" s="106"/>
      <c r="QDB17" s="106"/>
      <c r="QDC17" s="106"/>
      <c r="QDD17" s="106"/>
      <c r="QDE17" s="106"/>
      <c r="QDF17" s="106"/>
      <c r="QDG17" s="106"/>
      <c r="QDH17" s="106"/>
      <c r="QDI17" s="106"/>
      <c r="QDJ17" s="106"/>
      <c r="QDK17" s="106"/>
      <c r="QDL17" s="106"/>
      <c r="QDM17" s="106"/>
      <c r="QDN17" s="106"/>
      <c r="QDO17" s="106"/>
      <c r="QDP17" s="106"/>
      <c r="QDQ17" s="106"/>
      <c r="QDR17" s="106"/>
      <c r="QDS17" s="106"/>
      <c r="QDT17" s="106"/>
      <c r="QDU17" s="106"/>
      <c r="QDV17" s="106"/>
      <c r="QDW17" s="106"/>
      <c r="QDX17" s="106"/>
      <c r="QDY17" s="106"/>
      <c r="QDZ17" s="106"/>
      <c r="QEA17" s="106"/>
      <c r="QEB17" s="106"/>
      <c r="QEC17" s="106"/>
      <c r="QED17" s="106"/>
      <c r="QEE17" s="106"/>
      <c r="QEF17" s="106"/>
      <c r="QEG17" s="106"/>
      <c r="QEH17" s="106"/>
      <c r="QEI17" s="106"/>
      <c r="QEJ17" s="106"/>
      <c r="QEK17" s="106"/>
      <c r="QEL17" s="106"/>
      <c r="QEM17" s="106"/>
      <c r="QEN17" s="106"/>
      <c r="QEO17" s="106"/>
      <c r="QEP17" s="106"/>
      <c r="QEQ17" s="106"/>
      <c r="QER17" s="106"/>
      <c r="QES17" s="106"/>
      <c r="QET17" s="106"/>
      <c r="QEU17" s="106"/>
      <c r="QEV17" s="106"/>
      <c r="QEW17" s="106"/>
      <c r="QEX17" s="106"/>
      <c r="QEY17" s="106"/>
      <c r="QEZ17" s="106"/>
      <c r="QFA17" s="106"/>
      <c r="QFB17" s="106"/>
      <c r="QFC17" s="106"/>
      <c r="QFD17" s="106"/>
      <c r="QFE17" s="106"/>
      <c r="QFF17" s="106"/>
      <c r="QFG17" s="106"/>
      <c r="QFH17" s="106"/>
      <c r="QFI17" s="106"/>
      <c r="QFJ17" s="106"/>
      <c r="QFK17" s="106"/>
      <c r="QFL17" s="106"/>
      <c r="QFM17" s="106"/>
      <c r="QFN17" s="106"/>
      <c r="QFO17" s="106"/>
      <c r="QFP17" s="106"/>
      <c r="QFQ17" s="106"/>
      <c r="QFR17" s="106"/>
      <c r="QFS17" s="106"/>
      <c r="QFT17" s="106"/>
      <c r="QFU17" s="106"/>
      <c r="QFV17" s="106"/>
      <c r="QFW17" s="106"/>
      <c r="QFX17" s="106"/>
      <c r="QFY17" s="106"/>
      <c r="QFZ17" s="106"/>
      <c r="QGA17" s="106"/>
      <c r="QGB17" s="106"/>
      <c r="QGC17" s="106"/>
      <c r="QGD17" s="106"/>
      <c r="QGE17" s="106"/>
      <c r="QGF17" s="106"/>
      <c r="QGG17" s="106"/>
      <c r="QGH17" s="106"/>
      <c r="QGI17" s="106"/>
      <c r="QGJ17" s="106"/>
      <c r="QGK17" s="106"/>
      <c r="QGL17" s="106"/>
      <c r="QGM17" s="106"/>
      <c r="QGN17" s="106"/>
      <c r="QGO17" s="106"/>
      <c r="QGP17" s="106"/>
      <c r="QGQ17" s="106"/>
      <c r="QGR17" s="106"/>
      <c r="QGS17" s="106"/>
      <c r="QGT17" s="106"/>
      <c r="QGU17" s="106"/>
      <c r="QGV17" s="106"/>
      <c r="QGW17" s="106"/>
      <c r="QGX17" s="106"/>
      <c r="QGY17" s="106"/>
      <c r="QGZ17" s="106"/>
      <c r="QHA17" s="106"/>
      <c r="QHB17" s="106"/>
      <c r="QHC17" s="106"/>
      <c r="QHD17" s="106"/>
      <c r="QHE17" s="106"/>
      <c r="QHF17" s="106"/>
      <c r="QHG17" s="106"/>
      <c r="QHH17" s="106"/>
      <c r="QHI17" s="106"/>
      <c r="QHJ17" s="106"/>
      <c r="QHK17" s="106"/>
      <c r="QHL17" s="106"/>
      <c r="QHM17" s="106"/>
      <c r="QHN17" s="106"/>
      <c r="QHO17" s="106"/>
      <c r="QHP17" s="106"/>
      <c r="QHQ17" s="106"/>
      <c r="QHR17" s="106"/>
      <c r="QHS17" s="106"/>
      <c r="QHT17" s="106"/>
      <c r="QHU17" s="106"/>
      <c r="QHV17" s="106"/>
      <c r="QHW17" s="106"/>
      <c r="QHX17" s="106"/>
      <c r="QHY17" s="106"/>
      <c r="QHZ17" s="106"/>
      <c r="QIA17" s="106"/>
      <c r="QIB17" s="106"/>
      <c r="QIC17" s="106"/>
      <c r="QID17" s="106"/>
      <c r="QIE17" s="106"/>
      <c r="QIF17" s="106"/>
      <c r="QIG17" s="106"/>
      <c r="QIH17" s="106"/>
      <c r="QII17" s="106"/>
      <c r="QIJ17" s="106"/>
      <c r="QIK17" s="106"/>
      <c r="QIL17" s="106"/>
      <c r="QIM17" s="106"/>
      <c r="QIN17" s="106"/>
      <c r="QIO17" s="106"/>
      <c r="QIP17" s="106"/>
      <c r="QIQ17" s="106"/>
      <c r="QIR17" s="106"/>
      <c r="QIS17" s="106"/>
      <c r="QIT17" s="106"/>
      <c r="QIU17" s="106"/>
      <c r="QIV17" s="106"/>
      <c r="QIW17" s="106"/>
      <c r="QIX17" s="106"/>
      <c r="QIY17" s="106"/>
      <c r="QIZ17" s="106"/>
      <c r="QJA17" s="106"/>
      <c r="QJB17" s="106"/>
      <c r="QJC17" s="106"/>
      <c r="QJD17" s="106"/>
      <c r="QJE17" s="106"/>
      <c r="QJF17" s="106"/>
      <c r="QJG17" s="106"/>
      <c r="QJH17" s="106"/>
      <c r="QJI17" s="106"/>
      <c r="QJJ17" s="106"/>
      <c r="QJK17" s="106"/>
      <c r="QJL17" s="106"/>
      <c r="QJM17" s="106"/>
      <c r="QJN17" s="106"/>
      <c r="QJO17" s="106"/>
      <c r="QJP17" s="106"/>
      <c r="QJQ17" s="106"/>
      <c r="QJR17" s="106"/>
      <c r="QJS17" s="106"/>
      <c r="QJT17" s="106"/>
      <c r="QJU17" s="106"/>
      <c r="QJV17" s="106"/>
      <c r="QJW17" s="106"/>
      <c r="QJX17" s="106"/>
      <c r="QJY17" s="106"/>
      <c r="QJZ17" s="106"/>
      <c r="QKA17" s="106"/>
      <c r="QKB17" s="106"/>
      <c r="QKC17" s="106"/>
      <c r="QKD17" s="106"/>
      <c r="QKE17" s="106"/>
      <c r="QKF17" s="106"/>
      <c r="QKG17" s="106"/>
      <c r="QKH17" s="106"/>
      <c r="QKI17" s="106"/>
      <c r="QKJ17" s="106"/>
      <c r="QKK17" s="106"/>
      <c r="QKL17" s="106"/>
      <c r="QKM17" s="106"/>
      <c r="QKN17" s="106"/>
      <c r="QKO17" s="106"/>
      <c r="QKP17" s="106"/>
      <c r="QKQ17" s="106"/>
      <c r="QKR17" s="106"/>
      <c r="QKS17" s="106"/>
      <c r="QKT17" s="106"/>
      <c r="QKU17" s="106"/>
      <c r="QKV17" s="106"/>
      <c r="QKW17" s="106"/>
      <c r="QKX17" s="106"/>
      <c r="QKY17" s="106"/>
      <c r="QKZ17" s="106"/>
      <c r="QLA17" s="106"/>
      <c r="QLB17" s="106"/>
      <c r="QLC17" s="106"/>
      <c r="QLD17" s="106"/>
      <c r="QLE17" s="106"/>
      <c r="QLF17" s="106"/>
      <c r="QLG17" s="106"/>
      <c r="QLH17" s="106"/>
      <c r="QLI17" s="106"/>
      <c r="QLJ17" s="106"/>
      <c r="QLK17" s="106"/>
      <c r="QLL17" s="106"/>
      <c r="QLM17" s="106"/>
      <c r="QLN17" s="106"/>
      <c r="QLO17" s="106"/>
      <c r="QLP17" s="106"/>
      <c r="QLQ17" s="106"/>
      <c r="QLR17" s="106"/>
      <c r="QLS17" s="106"/>
      <c r="QLT17" s="106"/>
      <c r="QLU17" s="106"/>
      <c r="QLV17" s="106"/>
      <c r="QLW17" s="106"/>
      <c r="QLX17" s="106"/>
      <c r="QLY17" s="106"/>
      <c r="QLZ17" s="106"/>
      <c r="QMA17" s="106"/>
      <c r="QMB17" s="106"/>
      <c r="QMC17" s="106"/>
      <c r="QMD17" s="106"/>
      <c r="QME17" s="106"/>
      <c r="QMF17" s="106"/>
      <c r="QMG17" s="106"/>
      <c r="QMH17" s="106"/>
      <c r="QMI17" s="106"/>
      <c r="QMJ17" s="106"/>
      <c r="QMK17" s="106"/>
      <c r="QML17" s="106"/>
      <c r="QMM17" s="106"/>
      <c r="QMN17" s="106"/>
      <c r="QMO17" s="106"/>
      <c r="QMP17" s="106"/>
      <c r="QMQ17" s="106"/>
      <c r="QMR17" s="106"/>
      <c r="QMS17" s="106"/>
      <c r="QMT17" s="106"/>
      <c r="QMU17" s="106"/>
      <c r="QMV17" s="106"/>
      <c r="QMW17" s="106"/>
      <c r="QMX17" s="106"/>
      <c r="QMY17" s="106"/>
      <c r="QMZ17" s="106"/>
      <c r="QNA17" s="106"/>
      <c r="QNB17" s="106"/>
      <c r="QNC17" s="106"/>
      <c r="QND17" s="106"/>
      <c r="QNE17" s="106"/>
      <c r="QNF17" s="106"/>
      <c r="QNG17" s="106"/>
      <c r="QNH17" s="106"/>
      <c r="QNI17" s="106"/>
      <c r="QNJ17" s="106"/>
      <c r="QNK17" s="106"/>
      <c r="QNL17" s="106"/>
      <c r="QNM17" s="106"/>
      <c r="QNN17" s="106"/>
      <c r="QNO17" s="106"/>
      <c r="QNP17" s="106"/>
      <c r="QNQ17" s="106"/>
      <c r="QNR17" s="106"/>
      <c r="QNS17" s="106"/>
      <c r="QNT17" s="106"/>
      <c r="QNU17" s="106"/>
      <c r="QNV17" s="106"/>
      <c r="QNW17" s="106"/>
      <c r="QNX17" s="106"/>
      <c r="QNY17" s="106"/>
      <c r="QNZ17" s="106"/>
      <c r="QOA17" s="106"/>
      <c r="QOB17" s="106"/>
      <c r="QOC17" s="106"/>
      <c r="QOD17" s="106"/>
      <c r="QOE17" s="106"/>
      <c r="QOF17" s="106"/>
      <c r="QOG17" s="106"/>
      <c r="QOH17" s="106"/>
      <c r="QOI17" s="106"/>
      <c r="QOJ17" s="106"/>
      <c r="QOK17" s="106"/>
      <c r="QOL17" s="106"/>
      <c r="QOM17" s="106"/>
      <c r="QON17" s="106"/>
      <c r="QOO17" s="106"/>
      <c r="QOP17" s="106"/>
      <c r="QOQ17" s="106"/>
      <c r="QOR17" s="106"/>
      <c r="QOS17" s="106"/>
      <c r="QOT17" s="106"/>
      <c r="QOU17" s="106"/>
      <c r="QOV17" s="106"/>
      <c r="QOW17" s="106"/>
      <c r="QOX17" s="106"/>
      <c r="QOY17" s="106"/>
      <c r="QOZ17" s="106"/>
      <c r="QPA17" s="106"/>
      <c r="QPB17" s="106"/>
      <c r="QPC17" s="106"/>
      <c r="QPD17" s="106"/>
      <c r="QPE17" s="106"/>
      <c r="QPF17" s="106"/>
      <c r="QPG17" s="106"/>
      <c r="QPH17" s="106"/>
      <c r="QPI17" s="106"/>
      <c r="QPJ17" s="106"/>
      <c r="QPK17" s="106"/>
      <c r="QPL17" s="106"/>
      <c r="QPM17" s="106"/>
      <c r="QPN17" s="106"/>
      <c r="QPO17" s="106"/>
      <c r="QPP17" s="106"/>
      <c r="QPQ17" s="106"/>
      <c r="QPR17" s="106"/>
      <c r="QPS17" s="106"/>
      <c r="QPT17" s="106"/>
      <c r="QPU17" s="106"/>
      <c r="QPV17" s="106"/>
      <c r="QPW17" s="106"/>
      <c r="QPX17" s="106"/>
      <c r="QPY17" s="106"/>
      <c r="QPZ17" s="106"/>
      <c r="QQA17" s="106"/>
      <c r="QQB17" s="106"/>
      <c r="QQC17" s="106"/>
      <c r="QQD17" s="106"/>
      <c r="QQE17" s="106"/>
      <c r="QQF17" s="106"/>
      <c r="QQG17" s="106"/>
      <c r="QQH17" s="106"/>
      <c r="QQI17" s="106"/>
      <c r="QQJ17" s="106"/>
      <c r="QQK17" s="106"/>
      <c r="QQL17" s="106"/>
      <c r="QQM17" s="106"/>
      <c r="QQN17" s="106"/>
      <c r="QQO17" s="106"/>
      <c r="QQP17" s="106"/>
      <c r="QQQ17" s="106"/>
      <c r="QQR17" s="106"/>
      <c r="QQS17" s="106"/>
      <c r="QQT17" s="106"/>
      <c r="QQU17" s="106"/>
      <c r="QQV17" s="106"/>
      <c r="QQW17" s="106"/>
      <c r="QQX17" s="106"/>
      <c r="QQY17" s="106"/>
      <c r="QQZ17" s="106"/>
      <c r="QRA17" s="106"/>
      <c r="QRB17" s="106"/>
      <c r="QRC17" s="106"/>
      <c r="QRD17" s="106"/>
      <c r="QRE17" s="106"/>
      <c r="QRF17" s="106"/>
      <c r="QRG17" s="106"/>
      <c r="QRH17" s="106"/>
      <c r="QRI17" s="106"/>
      <c r="QRJ17" s="106"/>
      <c r="QRK17" s="106"/>
      <c r="QRL17" s="106"/>
      <c r="QRM17" s="106"/>
      <c r="QRN17" s="106"/>
      <c r="QRO17" s="106"/>
      <c r="QRP17" s="106"/>
      <c r="QRQ17" s="106"/>
      <c r="QRR17" s="106"/>
      <c r="QRS17" s="106"/>
      <c r="QRT17" s="106"/>
      <c r="QRU17" s="106"/>
      <c r="QRV17" s="106"/>
      <c r="QRW17" s="106"/>
      <c r="QRX17" s="106"/>
      <c r="QRY17" s="106"/>
      <c r="QRZ17" s="106"/>
      <c r="QSA17" s="106"/>
      <c r="QSB17" s="106"/>
      <c r="QSC17" s="106"/>
      <c r="QSD17" s="106"/>
      <c r="QSE17" s="106"/>
      <c r="QSF17" s="106"/>
      <c r="QSG17" s="106"/>
      <c r="QSH17" s="106"/>
      <c r="QSI17" s="106"/>
      <c r="QSJ17" s="106"/>
      <c r="QSK17" s="106"/>
      <c r="QSL17" s="106"/>
      <c r="QSM17" s="106"/>
      <c r="QSN17" s="106"/>
      <c r="QSO17" s="106"/>
      <c r="QSP17" s="106"/>
      <c r="QSQ17" s="106"/>
      <c r="QSR17" s="106"/>
      <c r="QSS17" s="106"/>
      <c r="QST17" s="106"/>
      <c r="QSU17" s="106"/>
      <c r="QSV17" s="106"/>
      <c r="QSW17" s="106"/>
      <c r="QSX17" s="106"/>
      <c r="QSY17" s="106"/>
      <c r="QSZ17" s="106"/>
      <c r="QTA17" s="106"/>
      <c r="QTB17" s="106"/>
      <c r="QTC17" s="106"/>
      <c r="QTD17" s="106"/>
      <c r="QTE17" s="106"/>
      <c r="QTF17" s="106"/>
      <c r="QTG17" s="106"/>
      <c r="QTH17" s="106"/>
      <c r="QTI17" s="106"/>
      <c r="QTJ17" s="106"/>
      <c r="QTK17" s="106"/>
      <c r="QTL17" s="106"/>
      <c r="QTM17" s="106"/>
      <c r="QTN17" s="106"/>
      <c r="QTO17" s="106"/>
      <c r="QTP17" s="106"/>
      <c r="QTQ17" s="106"/>
      <c r="QTR17" s="106"/>
      <c r="QTS17" s="106"/>
      <c r="QTT17" s="106"/>
      <c r="QTU17" s="106"/>
      <c r="QTV17" s="106"/>
      <c r="QTW17" s="106"/>
      <c r="QTX17" s="106"/>
      <c r="QTY17" s="106"/>
      <c r="QTZ17" s="106"/>
      <c r="QUA17" s="106"/>
      <c r="QUB17" s="106"/>
      <c r="QUC17" s="106"/>
      <c r="QUD17" s="106"/>
      <c r="QUE17" s="106"/>
      <c r="QUF17" s="106"/>
      <c r="QUG17" s="106"/>
      <c r="QUH17" s="106"/>
      <c r="QUI17" s="106"/>
      <c r="QUJ17" s="106"/>
      <c r="QUK17" s="106"/>
      <c r="QUL17" s="106"/>
      <c r="QUM17" s="106"/>
      <c r="QUN17" s="106"/>
      <c r="QUO17" s="106"/>
      <c r="QUP17" s="106"/>
      <c r="QUQ17" s="106"/>
      <c r="QUR17" s="106"/>
      <c r="QUS17" s="106"/>
      <c r="QUT17" s="106"/>
      <c r="QUU17" s="106"/>
      <c r="QUV17" s="106"/>
      <c r="QUW17" s="106"/>
      <c r="QUX17" s="106"/>
      <c r="QUY17" s="106"/>
      <c r="QUZ17" s="106"/>
      <c r="QVA17" s="106"/>
      <c r="QVB17" s="106"/>
      <c r="QVC17" s="106"/>
      <c r="QVD17" s="106"/>
      <c r="QVE17" s="106"/>
      <c r="QVF17" s="106"/>
      <c r="QVG17" s="106"/>
      <c r="QVH17" s="106"/>
      <c r="QVI17" s="106"/>
      <c r="QVJ17" s="106"/>
      <c r="QVK17" s="106"/>
      <c r="QVL17" s="106"/>
      <c r="QVM17" s="106"/>
      <c r="QVN17" s="106"/>
      <c r="QVO17" s="106"/>
      <c r="QVP17" s="106"/>
      <c r="QVQ17" s="106"/>
      <c r="QVR17" s="106"/>
      <c r="QVS17" s="106"/>
      <c r="QVT17" s="106"/>
      <c r="QVU17" s="106"/>
      <c r="QVV17" s="106"/>
      <c r="QVW17" s="106"/>
      <c r="QVX17" s="106"/>
      <c r="QVY17" s="106"/>
      <c r="QVZ17" s="106"/>
      <c r="QWA17" s="106"/>
      <c r="QWB17" s="106"/>
      <c r="QWC17" s="106"/>
      <c r="QWD17" s="106"/>
      <c r="QWE17" s="106"/>
      <c r="QWF17" s="106"/>
      <c r="QWG17" s="106"/>
      <c r="QWH17" s="106"/>
      <c r="QWI17" s="106"/>
      <c r="QWJ17" s="106"/>
      <c r="QWK17" s="106"/>
      <c r="QWL17" s="106"/>
      <c r="QWM17" s="106"/>
      <c r="QWN17" s="106"/>
      <c r="QWO17" s="106"/>
      <c r="QWP17" s="106"/>
      <c r="QWQ17" s="106"/>
      <c r="QWR17" s="106"/>
      <c r="QWS17" s="106"/>
      <c r="QWT17" s="106"/>
      <c r="QWU17" s="106"/>
      <c r="QWV17" s="106"/>
      <c r="QWW17" s="106"/>
      <c r="QWX17" s="106"/>
      <c r="QWY17" s="106"/>
      <c r="QWZ17" s="106"/>
      <c r="QXA17" s="106"/>
      <c r="QXB17" s="106"/>
      <c r="QXC17" s="106"/>
      <c r="QXD17" s="106"/>
      <c r="QXE17" s="106"/>
      <c r="QXF17" s="106"/>
      <c r="QXG17" s="106"/>
      <c r="QXH17" s="106"/>
      <c r="QXI17" s="106"/>
      <c r="QXJ17" s="106"/>
      <c r="QXK17" s="106"/>
      <c r="QXL17" s="106"/>
      <c r="QXM17" s="106"/>
      <c r="QXN17" s="106"/>
      <c r="QXO17" s="106"/>
      <c r="QXP17" s="106"/>
      <c r="QXQ17" s="106"/>
      <c r="QXR17" s="106"/>
      <c r="QXS17" s="106"/>
      <c r="QXT17" s="106"/>
      <c r="QXU17" s="106"/>
      <c r="QXV17" s="106"/>
      <c r="QXW17" s="106"/>
      <c r="QXX17" s="106"/>
      <c r="QXY17" s="106"/>
      <c r="QXZ17" s="106"/>
      <c r="QYA17" s="106"/>
      <c r="QYB17" s="106"/>
      <c r="QYC17" s="106"/>
      <c r="QYD17" s="106"/>
      <c r="QYE17" s="106"/>
      <c r="QYF17" s="106"/>
      <c r="QYG17" s="106"/>
      <c r="QYH17" s="106"/>
      <c r="QYI17" s="106"/>
      <c r="QYJ17" s="106"/>
      <c r="QYK17" s="106"/>
      <c r="QYL17" s="106"/>
      <c r="QYM17" s="106"/>
      <c r="QYN17" s="106"/>
      <c r="QYO17" s="106"/>
      <c r="QYP17" s="106"/>
      <c r="QYQ17" s="106"/>
      <c r="QYR17" s="106"/>
      <c r="QYS17" s="106"/>
      <c r="QYT17" s="106"/>
      <c r="QYU17" s="106"/>
      <c r="QYV17" s="106"/>
      <c r="QYW17" s="106"/>
      <c r="QYX17" s="106"/>
      <c r="QYY17" s="106"/>
      <c r="QYZ17" s="106"/>
      <c r="QZA17" s="106"/>
      <c r="QZB17" s="106"/>
      <c r="QZC17" s="106"/>
      <c r="QZD17" s="106"/>
      <c r="QZE17" s="106"/>
      <c r="QZF17" s="106"/>
      <c r="QZG17" s="106"/>
      <c r="QZH17" s="106"/>
      <c r="QZI17" s="106"/>
      <c r="QZJ17" s="106"/>
      <c r="QZK17" s="106"/>
      <c r="QZL17" s="106"/>
      <c r="QZM17" s="106"/>
      <c r="QZN17" s="106"/>
      <c r="QZO17" s="106"/>
      <c r="QZP17" s="106"/>
      <c r="QZQ17" s="106"/>
      <c r="QZR17" s="106"/>
      <c r="QZS17" s="106"/>
      <c r="QZT17" s="106"/>
      <c r="QZU17" s="106"/>
      <c r="QZV17" s="106"/>
      <c r="QZW17" s="106"/>
      <c r="QZX17" s="106"/>
      <c r="QZY17" s="106"/>
      <c r="QZZ17" s="106"/>
      <c r="RAA17" s="106"/>
      <c r="RAB17" s="106"/>
      <c r="RAC17" s="106"/>
      <c r="RAD17" s="106"/>
      <c r="RAE17" s="106"/>
      <c r="RAF17" s="106"/>
      <c r="RAG17" s="106"/>
      <c r="RAH17" s="106"/>
      <c r="RAI17" s="106"/>
      <c r="RAJ17" s="106"/>
      <c r="RAK17" s="106"/>
      <c r="RAL17" s="106"/>
      <c r="RAM17" s="106"/>
      <c r="RAN17" s="106"/>
      <c r="RAO17" s="106"/>
      <c r="RAP17" s="106"/>
      <c r="RAQ17" s="106"/>
      <c r="RAR17" s="106"/>
      <c r="RAS17" s="106"/>
      <c r="RAT17" s="106"/>
      <c r="RAU17" s="106"/>
      <c r="RAV17" s="106"/>
      <c r="RAW17" s="106"/>
      <c r="RAX17" s="106"/>
      <c r="RAY17" s="106"/>
      <c r="RAZ17" s="106"/>
      <c r="RBA17" s="106"/>
      <c r="RBB17" s="106"/>
      <c r="RBC17" s="106"/>
      <c r="RBD17" s="106"/>
      <c r="RBE17" s="106"/>
      <c r="RBF17" s="106"/>
      <c r="RBG17" s="106"/>
      <c r="RBH17" s="106"/>
      <c r="RBI17" s="106"/>
      <c r="RBJ17" s="106"/>
      <c r="RBK17" s="106"/>
      <c r="RBL17" s="106"/>
      <c r="RBM17" s="106"/>
      <c r="RBN17" s="106"/>
      <c r="RBO17" s="106"/>
      <c r="RBP17" s="106"/>
      <c r="RBQ17" s="106"/>
      <c r="RBR17" s="106"/>
      <c r="RBS17" s="106"/>
      <c r="RBT17" s="106"/>
      <c r="RBU17" s="106"/>
      <c r="RBV17" s="106"/>
      <c r="RBW17" s="106"/>
      <c r="RBX17" s="106"/>
      <c r="RBY17" s="106"/>
      <c r="RBZ17" s="106"/>
      <c r="RCA17" s="106"/>
      <c r="RCB17" s="106"/>
      <c r="RCC17" s="106"/>
      <c r="RCD17" s="106"/>
      <c r="RCE17" s="106"/>
      <c r="RCF17" s="106"/>
      <c r="RCG17" s="106"/>
      <c r="RCH17" s="106"/>
      <c r="RCI17" s="106"/>
      <c r="RCJ17" s="106"/>
      <c r="RCK17" s="106"/>
      <c r="RCL17" s="106"/>
      <c r="RCM17" s="106"/>
      <c r="RCN17" s="106"/>
      <c r="RCO17" s="106"/>
      <c r="RCP17" s="106"/>
      <c r="RCQ17" s="106"/>
      <c r="RCR17" s="106"/>
      <c r="RCS17" s="106"/>
      <c r="RCT17" s="106"/>
      <c r="RCU17" s="106"/>
      <c r="RCV17" s="106"/>
      <c r="RCW17" s="106"/>
      <c r="RCX17" s="106"/>
      <c r="RCY17" s="106"/>
      <c r="RCZ17" s="106"/>
      <c r="RDA17" s="106"/>
      <c r="RDB17" s="106"/>
      <c r="RDC17" s="106"/>
      <c r="RDD17" s="106"/>
      <c r="RDE17" s="106"/>
      <c r="RDF17" s="106"/>
      <c r="RDG17" s="106"/>
      <c r="RDH17" s="106"/>
      <c r="RDI17" s="106"/>
      <c r="RDJ17" s="106"/>
      <c r="RDK17" s="106"/>
      <c r="RDL17" s="106"/>
      <c r="RDM17" s="106"/>
      <c r="RDN17" s="106"/>
      <c r="RDO17" s="106"/>
      <c r="RDP17" s="106"/>
      <c r="RDQ17" s="106"/>
      <c r="RDR17" s="106"/>
      <c r="RDS17" s="106"/>
      <c r="RDT17" s="106"/>
      <c r="RDU17" s="106"/>
      <c r="RDV17" s="106"/>
      <c r="RDW17" s="106"/>
      <c r="RDX17" s="106"/>
      <c r="RDY17" s="106"/>
      <c r="RDZ17" s="106"/>
      <c r="REA17" s="106"/>
      <c r="REB17" s="106"/>
      <c r="REC17" s="106"/>
      <c r="RED17" s="106"/>
      <c r="REE17" s="106"/>
      <c r="REF17" s="106"/>
      <c r="REG17" s="106"/>
      <c r="REH17" s="106"/>
      <c r="REI17" s="106"/>
      <c r="REJ17" s="106"/>
      <c r="REK17" s="106"/>
      <c r="REL17" s="106"/>
      <c r="REM17" s="106"/>
      <c r="REN17" s="106"/>
      <c r="REO17" s="106"/>
      <c r="REP17" s="106"/>
      <c r="REQ17" s="106"/>
      <c r="RER17" s="106"/>
      <c r="RES17" s="106"/>
      <c r="RET17" s="106"/>
      <c r="REU17" s="106"/>
      <c r="REV17" s="106"/>
      <c r="REW17" s="106"/>
      <c r="REX17" s="106"/>
      <c r="REY17" s="106"/>
      <c r="REZ17" s="106"/>
      <c r="RFA17" s="106"/>
      <c r="RFB17" s="106"/>
      <c r="RFC17" s="106"/>
      <c r="RFD17" s="106"/>
      <c r="RFE17" s="106"/>
      <c r="RFF17" s="106"/>
      <c r="RFG17" s="106"/>
      <c r="RFH17" s="106"/>
      <c r="RFI17" s="106"/>
      <c r="RFJ17" s="106"/>
      <c r="RFK17" s="106"/>
      <c r="RFL17" s="106"/>
      <c r="RFM17" s="106"/>
      <c r="RFN17" s="106"/>
      <c r="RFO17" s="106"/>
      <c r="RFP17" s="106"/>
      <c r="RFQ17" s="106"/>
      <c r="RFR17" s="106"/>
      <c r="RFS17" s="106"/>
      <c r="RFT17" s="106"/>
      <c r="RFU17" s="106"/>
      <c r="RFV17" s="106"/>
      <c r="RFW17" s="106"/>
      <c r="RFX17" s="106"/>
      <c r="RFY17" s="106"/>
      <c r="RFZ17" s="106"/>
      <c r="RGA17" s="106"/>
      <c r="RGB17" s="106"/>
      <c r="RGC17" s="106"/>
      <c r="RGD17" s="106"/>
      <c r="RGE17" s="106"/>
      <c r="RGF17" s="106"/>
      <c r="RGG17" s="106"/>
      <c r="RGH17" s="106"/>
      <c r="RGI17" s="106"/>
      <c r="RGJ17" s="106"/>
      <c r="RGK17" s="106"/>
      <c r="RGL17" s="106"/>
      <c r="RGM17" s="106"/>
      <c r="RGN17" s="106"/>
      <c r="RGO17" s="106"/>
      <c r="RGP17" s="106"/>
      <c r="RGQ17" s="106"/>
      <c r="RGR17" s="106"/>
      <c r="RGS17" s="106"/>
      <c r="RGT17" s="106"/>
      <c r="RGU17" s="106"/>
      <c r="RGV17" s="106"/>
      <c r="RGW17" s="106"/>
      <c r="RGX17" s="106"/>
      <c r="RGY17" s="106"/>
      <c r="RGZ17" s="106"/>
      <c r="RHA17" s="106"/>
      <c r="RHB17" s="106"/>
      <c r="RHC17" s="106"/>
      <c r="RHD17" s="106"/>
      <c r="RHE17" s="106"/>
      <c r="RHF17" s="106"/>
      <c r="RHG17" s="106"/>
      <c r="RHH17" s="106"/>
      <c r="RHI17" s="106"/>
      <c r="RHJ17" s="106"/>
      <c r="RHK17" s="106"/>
      <c r="RHL17" s="106"/>
      <c r="RHM17" s="106"/>
      <c r="RHN17" s="106"/>
      <c r="RHO17" s="106"/>
      <c r="RHP17" s="106"/>
      <c r="RHQ17" s="106"/>
      <c r="RHR17" s="106"/>
      <c r="RHS17" s="106"/>
      <c r="RHT17" s="106"/>
      <c r="RHU17" s="106"/>
      <c r="RHV17" s="106"/>
      <c r="RHW17" s="106"/>
      <c r="RHX17" s="106"/>
      <c r="RHY17" s="106"/>
      <c r="RHZ17" s="106"/>
      <c r="RIA17" s="106"/>
      <c r="RIB17" s="106"/>
      <c r="RIC17" s="106"/>
      <c r="RID17" s="106"/>
      <c r="RIE17" s="106"/>
      <c r="RIF17" s="106"/>
      <c r="RIG17" s="106"/>
      <c r="RIH17" s="106"/>
      <c r="RII17" s="106"/>
      <c r="RIJ17" s="106"/>
      <c r="RIK17" s="106"/>
      <c r="RIL17" s="106"/>
      <c r="RIM17" s="106"/>
      <c r="RIN17" s="106"/>
      <c r="RIO17" s="106"/>
      <c r="RIP17" s="106"/>
      <c r="RIQ17" s="106"/>
      <c r="RIR17" s="106"/>
      <c r="RIS17" s="106"/>
      <c r="RIT17" s="106"/>
      <c r="RIU17" s="106"/>
      <c r="RIV17" s="106"/>
      <c r="RIW17" s="106"/>
      <c r="RIX17" s="106"/>
      <c r="RIY17" s="106"/>
      <c r="RIZ17" s="106"/>
      <c r="RJA17" s="106"/>
      <c r="RJB17" s="106"/>
      <c r="RJC17" s="106"/>
      <c r="RJD17" s="106"/>
      <c r="RJE17" s="106"/>
      <c r="RJF17" s="106"/>
      <c r="RJG17" s="106"/>
      <c r="RJH17" s="106"/>
      <c r="RJI17" s="106"/>
      <c r="RJJ17" s="106"/>
      <c r="RJK17" s="106"/>
      <c r="RJL17" s="106"/>
      <c r="RJM17" s="106"/>
      <c r="RJN17" s="106"/>
      <c r="RJO17" s="106"/>
      <c r="RJP17" s="106"/>
      <c r="RJQ17" s="106"/>
      <c r="RJR17" s="106"/>
      <c r="RJS17" s="106"/>
      <c r="RJT17" s="106"/>
      <c r="RJU17" s="106"/>
      <c r="RJV17" s="106"/>
      <c r="RJW17" s="106"/>
      <c r="RJX17" s="106"/>
      <c r="RJY17" s="106"/>
      <c r="RJZ17" s="106"/>
      <c r="RKA17" s="106"/>
      <c r="RKB17" s="106"/>
      <c r="RKC17" s="106"/>
      <c r="RKD17" s="106"/>
      <c r="RKE17" s="106"/>
      <c r="RKF17" s="106"/>
      <c r="RKG17" s="106"/>
      <c r="RKH17" s="106"/>
      <c r="RKI17" s="106"/>
      <c r="RKJ17" s="106"/>
      <c r="RKK17" s="106"/>
      <c r="RKL17" s="106"/>
      <c r="RKM17" s="106"/>
      <c r="RKN17" s="106"/>
      <c r="RKO17" s="106"/>
      <c r="RKP17" s="106"/>
      <c r="RKQ17" s="106"/>
      <c r="RKR17" s="106"/>
      <c r="RKS17" s="106"/>
      <c r="RKT17" s="106"/>
      <c r="RKU17" s="106"/>
      <c r="RKV17" s="106"/>
      <c r="RKW17" s="106"/>
      <c r="RKX17" s="106"/>
      <c r="RKY17" s="106"/>
      <c r="RKZ17" s="106"/>
      <c r="RLA17" s="106"/>
      <c r="RLB17" s="106"/>
      <c r="RLC17" s="106"/>
      <c r="RLD17" s="106"/>
      <c r="RLE17" s="106"/>
      <c r="RLF17" s="106"/>
      <c r="RLG17" s="106"/>
      <c r="RLH17" s="106"/>
      <c r="RLI17" s="106"/>
      <c r="RLJ17" s="106"/>
      <c r="RLK17" s="106"/>
      <c r="RLL17" s="106"/>
      <c r="RLM17" s="106"/>
      <c r="RLN17" s="106"/>
      <c r="RLO17" s="106"/>
      <c r="RLP17" s="106"/>
      <c r="RLQ17" s="106"/>
      <c r="RLR17" s="106"/>
      <c r="RLS17" s="106"/>
      <c r="RLT17" s="106"/>
      <c r="RLU17" s="106"/>
      <c r="RLV17" s="106"/>
      <c r="RLW17" s="106"/>
      <c r="RLX17" s="106"/>
      <c r="RLY17" s="106"/>
      <c r="RLZ17" s="106"/>
      <c r="RMA17" s="106"/>
      <c r="RMB17" s="106"/>
      <c r="RMC17" s="106"/>
      <c r="RMD17" s="106"/>
      <c r="RME17" s="106"/>
      <c r="RMF17" s="106"/>
      <c r="RMG17" s="106"/>
      <c r="RMH17" s="106"/>
      <c r="RMI17" s="106"/>
      <c r="RMJ17" s="106"/>
      <c r="RMK17" s="106"/>
      <c r="RML17" s="106"/>
      <c r="RMM17" s="106"/>
      <c r="RMN17" s="106"/>
      <c r="RMO17" s="106"/>
      <c r="RMP17" s="106"/>
      <c r="RMQ17" s="106"/>
      <c r="RMR17" s="106"/>
      <c r="RMS17" s="106"/>
      <c r="RMT17" s="106"/>
      <c r="RMU17" s="106"/>
      <c r="RMV17" s="106"/>
      <c r="RMW17" s="106"/>
      <c r="RMX17" s="106"/>
      <c r="RMY17" s="106"/>
      <c r="RMZ17" s="106"/>
      <c r="RNA17" s="106"/>
      <c r="RNB17" s="106"/>
      <c r="RNC17" s="106"/>
      <c r="RND17" s="106"/>
      <c r="RNE17" s="106"/>
      <c r="RNF17" s="106"/>
      <c r="RNG17" s="106"/>
      <c r="RNH17" s="106"/>
      <c r="RNI17" s="106"/>
      <c r="RNJ17" s="106"/>
      <c r="RNK17" s="106"/>
      <c r="RNL17" s="106"/>
      <c r="RNM17" s="106"/>
      <c r="RNN17" s="106"/>
      <c r="RNO17" s="106"/>
      <c r="RNP17" s="106"/>
      <c r="RNQ17" s="106"/>
      <c r="RNR17" s="106"/>
      <c r="RNS17" s="106"/>
      <c r="RNT17" s="106"/>
      <c r="RNU17" s="106"/>
      <c r="RNV17" s="106"/>
      <c r="RNW17" s="106"/>
      <c r="RNX17" s="106"/>
      <c r="RNY17" s="106"/>
      <c r="RNZ17" s="106"/>
      <c r="ROA17" s="106"/>
      <c r="ROB17" s="106"/>
      <c r="ROC17" s="106"/>
      <c r="ROD17" s="106"/>
      <c r="ROE17" s="106"/>
      <c r="ROF17" s="106"/>
      <c r="ROG17" s="106"/>
      <c r="ROH17" s="106"/>
      <c r="ROI17" s="106"/>
      <c r="ROJ17" s="106"/>
      <c r="ROK17" s="106"/>
      <c r="ROL17" s="106"/>
      <c r="ROM17" s="106"/>
      <c r="RON17" s="106"/>
      <c r="ROO17" s="106"/>
      <c r="ROP17" s="106"/>
      <c r="ROQ17" s="106"/>
      <c r="ROR17" s="106"/>
      <c r="ROS17" s="106"/>
      <c r="ROT17" s="106"/>
      <c r="ROU17" s="106"/>
      <c r="ROV17" s="106"/>
      <c r="ROW17" s="106"/>
      <c r="ROX17" s="106"/>
      <c r="ROY17" s="106"/>
      <c r="ROZ17" s="106"/>
      <c r="RPA17" s="106"/>
      <c r="RPB17" s="106"/>
      <c r="RPC17" s="106"/>
      <c r="RPD17" s="106"/>
      <c r="RPE17" s="106"/>
      <c r="RPF17" s="106"/>
      <c r="RPG17" s="106"/>
      <c r="RPH17" s="106"/>
      <c r="RPI17" s="106"/>
      <c r="RPJ17" s="106"/>
      <c r="RPK17" s="106"/>
      <c r="RPL17" s="106"/>
      <c r="RPM17" s="106"/>
      <c r="RPN17" s="106"/>
      <c r="RPO17" s="106"/>
      <c r="RPP17" s="106"/>
      <c r="RPQ17" s="106"/>
      <c r="RPR17" s="106"/>
      <c r="RPS17" s="106"/>
      <c r="RPT17" s="106"/>
      <c r="RPU17" s="106"/>
      <c r="RPV17" s="106"/>
      <c r="RPW17" s="106"/>
      <c r="RPX17" s="106"/>
      <c r="RPY17" s="106"/>
      <c r="RPZ17" s="106"/>
      <c r="RQA17" s="106"/>
      <c r="RQB17" s="106"/>
      <c r="RQC17" s="106"/>
      <c r="RQD17" s="106"/>
      <c r="RQE17" s="106"/>
      <c r="RQF17" s="106"/>
      <c r="RQG17" s="106"/>
      <c r="RQH17" s="106"/>
      <c r="RQI17" s="106"/>
      <c r="RQJ17" s="106"/>
      <c r="RQK17" s="106"/>
      <c r="RQL17" s="106"/>
      <c r="RQM17" s="106"/>
      <c r="RQN17" s="106"/>
      <c r="RQO17" s="106"/>
      <c r="RQP17" s="106"/>
      <c r="RQQ17" s="106"/>
      <c r="RQR17" s="106"/>
      <c r="RQS17" s="106"/>
      <c r="RQT17" s="106"/>
      <c r="RQU17" s="106"/>
      <c r="RQV17" s="106"/>
      <c r="RQW17" s="106"/>
      <c r="RQX17" s="106"/>
      <c r="RQY17" s="106"/>
      <c r="RQZ17" s="106"/>
      <c r="RRA17" s="106"/>
      <c r="RRB17" s="106"/>
      <c r="RRC17" s="106"/>
      <c r="RRD17" s="106"/>
      <c r="RRE17" s="106"/>
      <c r="RRF17" s="106"/>
      <c r="RRG17" s="106"/>
      <c r="RRH17" s="106"/>
      <c r="RRI17" s="106"/>
      <c r="RRJ17" s="106"/>
      <c r="RRK17" s="106"/>
      <c r="RRL17" s="106"/>
      <c r="RRM17" s="106"/>
      <c r="RRN17" s="106"/>
      <c r="RRO17" s="106"/>
      <c r="RRP17" s="106"/>
      <c r="RRQ17" s="106"/>
      <c r="RRR17" s="106"/>
      <c r="RRS17" s="106"/>
      <c r="RRT17" s="106"/>
      <c r="RRU17" s="106"/>
      <c r="RRV17" s="106"/>
      <c r="RRW17" s="106"/>
      <c r="RRX17" s="106"/>
      <c r="RRY17" s="106"/>
      <c r="RRZ17" s="106"/>
      <c r="RSA17" s="106"/>
      <c r="RSB17" s="106"/>
      <c r="RSC17" s="106"/>
      <c r="RSD17" s="106"/>
      <c r="RSE17" s="106"/>
      <c r="RSF17" s="106"/>
      <c r="RSG17" s="106"/>
      <c r="RSH17" s="106"/>
      <c r="RSI17" s="106"/>
      <c r="RSJ17" s="106"/>
      <c r="RSK17" s="106"/>
      <c r="RSL17" s="106"/>
      <c r="RSM17" s="106"/>
      <c r="RSN17" s="106"/>
      <c r="RSO17" s="106"/>
      <c r="RSP17" s="106"/>
      <c r="RSQ17" s="106"/>
      <c r="RSR17" s="106"/>
      <c r="RSS17" s="106"/>
      <c r="RST17" s="106"/>
      <c r="RSU17" s="106"/>
      <c r="RSV17" s="106"/>
      <c r="RSW17" s="106"/>
      <c r="RSX17" s="106"/>
      <c r="RSY17" s="106"/>
      <c r="RSZ17" s="106"/>
      <c r="RTA17" s="106"/>
      <c r="RTB17" s="106"/>
      <c r="RTC17" s="106"/>
      <c r="RTD17" s="106"/>
      <c r="RTE17" s="106"/>
      <c r="RTF17" s="106"/>
      <c r="RTG17" s="106"/>
      <c r="RTH17" s="106"/>
      <c r="RTI17" s="106"/>
      <c r="RTJ17" s="106"/>
      <c r="RTK17" s="106"/>
      <c r="RTL17" s="106"/>
      <c r="RTM17" s="106"/>
      <c r="RTN17" s="106"/>
      <c r="RTO17" s="106"/>
      <c r="RTP17" s="106"/>
      <c r="RTQ17" s="106"/>
      <c r="RTR17" s="106"/>
      <c r="RTS17" s="106"/>
      <c r="RTT17" s="106"/>
      <c r="RTU17" s="106"/>
      <c r="RTV17" s="106"/>
      <c r="RTW17" s="106"/>
      <c r="RTX17" s="106"/>
      <c r="RTY17" s="106"/>
      <c r="RTZ17" s="106"/>
      <c r="RUA17" s="106"/>
      <c r="RUB17" s="106"/>
      <c r="RUC17" s="106"/>
      <c r="RUD17" s="106"/>
      <c r="RUE17" s="106"/>
      <c r="RUF17" s="106"/>
      <c r="RUG17" s="106"/>
      <c r="RUH17" s="106"/>
      <c r="RUI17" s="106"/>
      <c r="RUJ17" s="106"/>
      <c r="RUK17" s="106"/>
      <c r="RUL17" s="106"/>
      <c r="RUM17" s="106"/>
      <c r="RUN17" s="106"/>
      <c r="RUO17" s="106"/>
      <c r="RUP17" s="106"/>
      <c r="RUQ17" s="106"/>
      <c r="RUR17" s="106"/>
      <c r="RUS17" s="106"/>
      <c r="RUT17" s="106"/>
      <c r="RUU17" s="106"/>
      <c r="RUV17" s="106"/>
      <c r="RUW17" s="106"/>
      <c r="RUX17" s="106"/>
      <c r="RUY17" s="106"/>
      <c r="RUZ17" s="106"/>
      <c r="RVA17" s="106"/>
      <c r="RVB17" s="106"/>
      <c r="RVC17" s="106"/>
      <c r="RVD17" s="106"/>
      <c r="RVE17" s="106"/>
      <c r="RVF17" s="106"/>
      <c r="RVG17" s="106"/>
      <c r="RVH17" s="106"/>
      <c r="RVI17" s="106"/>
      <c r="RVJ17" s="106"/>
      <c r="RVK17" s="106"/>
      <c r="RVL17" s="106"/>
      <c r="RVM17" s="106"/>
      <c r="RVN17" s="106"/>
      <c r="RVO17" s="106"/>
      <c r="RVP17" s="106"/>
      <c r="RVQ17" s="106"/>
      <c r="RVR17" s="106"/>
      <c r="RVS17" s="106"/>
      <c r="RVT17" s="106"/>
      <c r="RVU17" s="106"/>
      <c r="RVV17" s="106"/>
      <c r="RVW17" s="106"/>
      <c r="RVX17" s="106"/>
      <c r="RVY17" s="106"/>
      <c r="RVZ17" s="106"/>
      <c r="RWA17" s="106"/>
      <c r="RWB17" s="106"/>
      <c r="RWC17" s="106"/>
      <c r="RWD17" s="106"/>
      <c r="RWE17" s="106"/>
      <c r="RWF17" s="106"/>
      <c r="RWG17" s="106"/>
      <c r="RWH17" s="106"/>
      <c r="RWI17" s="106"/>
      <c r="RWJ17" s="106"/>
      <c r="RWK17" s="106"/>
      <c r="RWL17" s="106"/>
      <c r="RWM17" s="106"/>
      <c r="RWN17" s="106"/>
      <c r="RWO17" s="106"/>
      <c r="RWP17" s="106"/>
      <c r="RWQ17" s="106"/>
      <c r="RWR17" s="106"/>
      <c r="RWS17" s="106"/>
      <c r="RWT17" s="106"/>
      <c r="RWU17" s="106"/>
      <c r="RWV17" s="106"/>
      <c r="RWW17" s="106"/>
      <c r="RWX17" s="106"/>
      <c r="RWY17" s="106"/>
      <c r="RWZ17" s="106"/>
      <c r="RXA17" s="106"/>
      <c r="RXB17" s="106"/>
      <c r="RXC17" s="106"/>
      <c r="RXD17" s="106"/>
      <c r="RXE17" s="106"/>
      <c r="RXF17" s="106"/>
      <c r="RXG17" s="106"/>
      <c r="RXH17" s="106"/>
      <c r="RXI17" s="106"/>
      <c r="RXJ17" s="106"/>
      <c r="RXK17" s="106"/>
      <c r="RXL17" s="106"/>
      <c r="RXM17" s="106"/>
      <c r="RXN17" s="106"/>
      <c r="RXO17" s="106"/>
      <c r="RXP17" s="106"/>
      <c r="RXQ17" s="106"/>
      <c r="RXR17" s="106"/>
      <c r="RXS17" s="106"/>
      <c r="RXT17" s="106"/>
      <c r="RXU17" s="106"/>
      <c r="RXV17" s="106"/>
      <c r="RXW17" s="106"/>
      <c r="RXX17" s="106"/>
      <c r="RXY17" s="106"/>
      <c r="RXZ17" s="106"/>
      <c r="RYA17" s="106"/>
      <c r="RYB17" s="106"/>
      <c r="RYC17" s="106"/>
      <c r="RYD17" s="106"/>
      <c r="RYE17" s="106"/>
      <c r="RYF17" s="106"/>
      <c r="RYG17" s="106"/>
      <c r="RYH17" s="106"/>
      <c r="RYI17" s="106"/>
      <c r="RYJ17" s="106"/>
      <c r="RYK17" s="106"/>
      <c r="RYL17" s="106"/>
      <c r="RYM17" s="106"/>
      <c r="RYN17" s="106"/>
      <c r="RYO17" s="106"/>
      <c r="RYP17" s="106"/>
      <c r="RYQ17" s="106"/>
      <c r="RYR17" s="106"/>
      <c r="RYS17" s="106"/>
      <c r="RYT17" s="106"/>
      <c r="RYU17" s="106"/>
      <c r="RYV17" s="106"/>
      <c r="RYW17" s="106"/>
      <c r="RYX17" s="106"/>
      <c r="RYY17" s="106"/>
      <c r="RYZ17" s="106"/>
      <c r="RZA17" s="106"/>
      <c r="RZB17" s="106"/>
      <c r="RZC17" s="106"/>
      <c r="RZD17" s="106"/>
      <c r="RZE17" s="106"/>
      <c r="RZF17" s="106"/>
      <c r="RZG17" s="106"/>
      <c r="RZH17" s="106"/>
      <c r="RZI17" s="106"/>
      <c r="RZJ17" s="106"/>
      <c r="RZK17" s="106"/>
      <c r="RZL17" s="106"/>
      <c r="RZM17" s="106"/>
      <c r="RZN17" s="106"/>
      <c r="RZO17" s="106"/>
      <c r="RZP17" s="106"/>
      <c r="RZQ17" s="106"/>
      <c r="RZR17" s="106"/>
      <c r="RZS17" s="106"/>
      <c r="RZT17" s="106"/>
      <c r="RZU17" s="106"/>
      <c r="RZV17" s="106"/>
      <c r="RZW17" s="106"/>
      <c r="RZX17" s="106"/>
      <c r="RZY17" s="106"/>
      <c r="RZZ17" s="106"/>
      <c r="SAA17" s="106"/>
      <c r="SAB17" s="106"/>
      <c r="SAC17" s="106"/>
      <c r="SAD17" s="106"/>
      <c r="SAE17" s="106"/>
      <c r="SAF17" s="106"/>
      <c r="SAG17" s="106"/>
      <c r="SAH17" s="106"/>
      <c r="SAI17" s="106"/>
      <c r="SAJ17" s="106"/>
      <c r="SAK17" s="106"/>
      <c r="SAL17" s="106"/>
      <c r="SAM17" s="106"/>
      <c r="SAN17" s="106"/>
      <c r="SAO17" s="106"/>
      <c r="SAP17" s="106"/>
      <c r="SAQ17" s="106"/>
      <c r="SAR17" s="106"/>
      <c r="SAS17" s="106"/>
      <c r="SAT17" s="106"/>
      <c r="SAU17" s="106"/>
      <c r="SAV17" s="106"/>
      <c r="SAW17" s="106"/>
      <c r="SAX17" s="106"/>
      <c r="SAY17" s="106"/>
      <c r="SAZ17" s="106"/>
      <c r="SBA17" s="106"/>
      <c r="SBB17" s="106"/>
      <c r="SBC17" s="106"/>
      <c r="SBD17" s="106"/>
      <c r="SBE17" s="106"/>
      <c r="SBF17" s="106"/>
      <c r="SBG17" s="106"/>
      <c r="SBH17" s="106"/>
      <c r="SBI17" s="106"/>
      <c r="SBJ17" s="106"/>
      <c r="SBK17" s="106"/>
      <c r="SBL17" s="106"/>
      <c r="SBM17" s="106"/>
      <c r="SBN17" s="106"/>
      <c r="SBO17" s="106"/>
      <c r="SBP17" s="106"/>
      <c r="SBQ17" s="106"/>
      <c r="SBR17" s="106"/>
      <c r="SBS17" s="106"/>
      <c r="SBT17" s="106"/>
      <c r="SBU17" s="106"/>
      <c r="SBV17" s="106"/>
      <c r="SBW17" s="106"/>
      <c r="SBX17" s="106"/>
      <c r="SBY17" s="106"/>
      <c r="SBZ17" s="106"/>
      <c r="SCA17" s="106"/>
      <c r="SCB17" s="106"/>
      <c r="SCC17" s="106"/>
      <c r="SCD17" s="106"/>
      <c r="SCE17" s="106"/>
      <c r="SCF17" s="106"/>
      <c r="SCG17" s="106"/>
      <c r="SCH17" s="106"/>
      <c r="SCI17" s="106"/>
      <c r="SCJ17" s="106"/>
      <c r="SCK17" s="106"/>
      <c r="SCL17" s="106"/>
      <c r="SCM17" s="106"/>
      <c r="SCN17" s="106"/>
      <c r="SCO17" s="106"/>
      <c r="SCP17" s="106"/>
      <c r="SCQ17" s="106"/>
      <c r="SCR17" s="106"/>
      <c r="SCS17" s="106"/>
      <c r="SCT17" s="106"/>
      <c r="SCU17" s="106"/>
      <c r="SCV17" s="106"/>
      <c r="SCW17" s="106"/>
      <c r="SCX17" s="106"/>
      <c r="SCY17" s="106"/>
      <c r="SCZ17" s="106"/>
      <c r="SDA17" s="106"/>
      <c r="SDB17" s="106"/>
      <c r="SDC17" s="106"/>
      <c r="SDD17" s="106"/>
      <c r="SDE17" s="106"/>
      <c r="SDF17" s="106"/>
      <c r="SDG17" s="106"/>
      <c r="SDH17" s="106"/>
      <c r="SDI17" s="106"/>
      <c r="SDJ17" s="106"/>
      <c r="SDK17" s="106"/>
      <c r="SDL17" s="106"/>
      <c r="SDM17" s="106"/>
      <c r="SDN17" s="106"/>
      <c r="SDO17" s="106"/>
      <c r="SDP17" s="106"/>
      <c r="SDQ17" s="106"/>
      <c r="SDR17" s="106"/>
      <c r="SDS17" s="106"/>
      <c r="SDT17" s="106"/>
      <c r="SDU17" s="106"/>
      <c r="SDV17" s="106"/>
      <c r="SDW17" s="106"/>
      <c r="SDX17" s="106"/>
      <c r="SDY17" s="106"/>
      <c r="SDZ17" s="106"/>
      <c r="SEA17" s="106"/>
      <c r="SEB17" s="106"/>
      <c r="SEC17" s="106"/>
      <c r="SED17" s="106"/>
      <c r="SEE17" s="106"/>
      <c r="SEF17" s="106"/>
      <c r="SEG17" s="106"/>
      <c r="SEH17" s="106"/>
      <c r="SEI17" s="106"/>
      <c r="SEJ17" s="106"/>
      <c r="SEK17" s="106"/>
      <c r="SEL17" s="106"/>
      <c r="SEM17" s="106"/>
      <c r="SEN17" s="106"/>
      <c r="SEO17" s="106"/>
      <c r="SEP17" s="106"/>
      <c r="SEQ17" s="106"/>
      <c r="SER17" s="106"/>
      <c r="SES17" s="106"/>
      <c r="SET17" s="106"/>
      <c r="SEU17" s="106"/>
      <c r="SEV17" s="106"/>
      <c r="SEW17" s="106"/>
      <c r="SEX17" s="106"/>
      <c r="SEY17" s="106"/>
      <c r="SEZ17" s="106"/>
      <c r="SFA17" s="106"/>
      <c r="SFB17" s="106"/>
      <c r="SFC17" s="106"/>
      <c r="SFD17" s="106"/>
      <c r="SFE17" s="106"/>
      <c r="SFF17" s="106"/>
      <c r="SFG17" s="106"/>
      <c r="SFH17" s="106"/>
      <c r="SFI17" s="106"/>
      <c r="SFJ17" s="106"/>
      <c r="SFK17" s="106"/>
      <c r="SFL17" s="106"/>
      <c r="SFM17" s="106"/>
      <c r="SFN17" s="106"/>
      <c r="SFO17" s="106"/>
      <c r="SFP17" s="106"/>
      <c r="SFQ17" s="106"/>
      <c r="SFR17" s="106"/>
      <c r="SFS17" s="106"/>
      <c r="SFT17" s="106"/>
      <c r="SFU17" s="106"/>
      <c r="SFV17" s="106"/>
      <c r="SFW17" s="106"/>
      <c r="SFX17" s="106"/>
      <c r="SFY17" s="106"/>
      <c r="SFZ17" s="106"/>
      <c r="SGA17" s="106"/>
      <c r="SGB17" s="106"/>
      <c r="SGC17" s="106"/>
      <c r="SGD17" s="106"/>
      <c r="SGE17" s="106"/>
      <c r="SGF17" s="106"/>
      <c r="SGG17" s="106"/>
      <c r="SGH17" s="106"/>
      <c r="SGI17" s="106"/>
      <c r="SGJ17" s="106"/>
      <c r="SGK17" s="106"/>
      <c r="SGL17" s="106"/>
      <c r="SGM17" s="106"/>
      <c r="SGN17" s="106"/>
      <c r="SGO17" s="106"/>
      <c r="SGP17" s="106"/>
      <c r="SGQ17" s="106"/>
      <c r="SGR17" s="106"/>
      <c r="SGS17" s="106"/>
      <c r="SGT17" s="106"/>
      <c r="SGU17" s="106"/>
      <c r="SGV17" s="106"/>
      <c r="SGW17" s="106"/>
      <c r="SGX17" s="106"/>
      <c r="SGY17" s="106"/>
      <c r="SGZ17" s="106"/>
      <c r="SHA17" s="106"/>
      <c r="SHB17" s="106"/>
      <c r="SHC17" s="106"/>
      <c r="SHD17" s="106"/>
      <c r="SHE17" s="106"/>
      <c r="SHF17" s="106"/>
      <c r="SHG17" s="106"/>
      <c r="SHH17" s="106"/>
      <c r="SHI17" s="106"/>
      <c r="SHJ17" s="106"/>
      <c r="SHK17" s="106"/>
      <c r="SHL17" s="106"/>
      <c r="SHM17" s="106"/>
      <c r="SHN17" s="106"/>
      <c r="SHO17" s="106"/>
      <c r="SHP17" s="106"/>
      <c r="SHQ17" s="106"/>
      <c r="SHR17" s="106"/>
      <c r="SHS17" s="106"/>
      <c r="SHT17" s="106"/>
      <c r="SHU17" s="106"/>
      <c r="SHV17" s="106"/>
      <c r="SHW17" s="106"/>
      <c r="SHX17" s="106"/>
      <c r="SHY17" s="106"/>
      <c r="SHZ17" s="106"/>
      <c r="SIA17" s="106"/>
      <c r="SIB17" s="106"/>
      <c r="SIC17" s="106"/>
      <c r="SID17" s="106"/>
      <c r="SIE17" s="106"/>
      <c r="SIF17" s="106"/>
      <c r="SIG17" s="106"/>
      <c r="SIH17" s="106"/>
      <c r="SII17" s="106"/>
      <c r="SIJ17" s="106"/>
      <c r="SIK17" s="106"/>
      <c r="SIL17" s="106"/>
      <c r="SIM17" s="106"/>
      <c r="SIN17" s="106"/>
      <c r="SIO17" s="106"/>
      <c r="SIP17" s="106"/>
      <c r="SIQ17" s="106"/>
      <c r="SIR17" s="106"/>
      <c r="SIS17" s="106"/>
      <c r="SIT17" s="106"/>
      <c r="SIU17" s="106"/>
      <c r="SIV17" s="106"/>
      <c r="SIW17" s="106"/>
      <c r="SIX17" s="106"/>
      <c r="SIY17" s="106"/>
      <c r="SIZ17" s="106"/>
      <c r="SJA17" s="106"/>
      <c r="SJB17" s="106"/>
      <c r="SJC17" s="106"/>
      <c r="SJD17" s="106"/>
      <c r="SJE17" s="106"/>
      <c r="SJF17" s="106"/>
      <c r="SJG17" s="106"/>
      <c r="SJH17" s="106"/>
      <c r="SJI17" s="106"/>
      <c r="SJJ17" s="106"/>
      <c r="SJK17" s="106"/>
      <c r="SJL17" s="106"/>
      <c r="SJM17" s="106"/>
      <c r="SJN17" s="106"/>
      <c r="SJO17" s="106"/>
      <c r="SJP17" s="106"/>
      <c r="SJQ17" s="106"/>
      <c r="SJR17" s="106"/>
      <c r="SJS17" s="106"/>
      <c r="SJT17" s="106"/>
      <c r="SJU17" s="106"/>
      <c r="SJV17" s="106"/>
      <c r="SJW17" s="106"/>
      <c r="SJX17" s="106"/>
      <c r="SJY17" s="106"/>
      <c r="SJZ17" s="106"/>
      <c r="SKA17" s="106"/>
      <c r="SKB17" s="106"/>
      <c r="SKC17" s="106"/>
      <c r="SKD17" s="106"/>
      <c r="SKE17" s="106"/>
      <c r="SKF17" s="106"/>
      <c r="SKG17" s="106"/>
      <c r="SKH17" s="106"/>
      <c r="SKI17" s="106"/>
      <c r="SKJ17" s="106"/>
      <c r="SKK17" s="106"/>
      <c r="SKL17" s="106"/>
      <c r="SKM17" s="106"/>
      <c r="SKN17" s="106"/>
      <c r="SKO17" s="106"/>
      <c r="SKP17" s="106"/>
      <c r="SKQ17" s="106"/>
      <c r="SKR17" s="106"/>
      <c r="SKS17" s="106"/>
      <c r="SKT17" s="106"/>
      <c r="SKU17" s="106"/>
      <c r="SKV17" s="106"/>
      <c r="SKW17" s="106"/>
      <c r="SKX17" s="106"/>
      <c r="SKY17" s="106"/>
      <c r="SKZ17" s="106"/>
      <c r="SLA17" s="106"/>
      <c r="SLB17" s="106"/>
      <c r="SLC17" s="106"/>
      <c r="SLD17" s="106"/>
      <c r="SLE17" s="106"/>
      <c r="SLF17" s="106"/>
      <c r="SLG17" s="106"/>
      <c r="SLH17" s="106"/>
      <c r="SLI17" s="106"/>
      <c r="SLJ17" s="106"/>
      <c r="SLK17" s="106"/>
      <c r="SLL17" s="106"/>
      <c r="SLM17" s="106"/>
      <c r="SLN17" s="106"/>
      <c r="SLO17" s="106"/>
      <c r="SLP17" s="106"/>
      <c r="SLQ17" s="106"/>
      <c r="SLR17" s="106"/>
      <c r="SLS17" s="106"/>
      <c r="SLT17" s="106"/>
      <c r="SLU17" s="106"/>
      <c r="SLV17" s="106"/>
      <c r="SLW17" s="106"/>
      <c r="SLX17" s="106"/>
      <c r="SLY17" s="106"/>
      <c r="SLZ17" s="106"/>
      <c r="SMA17" s="106"/>
      <c r="SMB17" s="106"/>
      <c r="SMC17" s="106"/>
      <c r="SMD17" s="106"/>
      <c r="SME17" s="106"/>
      <c r="SMF17" s="106"/>
      <c r="SMG17" s="106"/>
      <c r="SMH17" s="106"/>
      <c r="SMI17" s="106"/>
      <c r="SMJ17" s="106"/>
      <c r="SMK17" s="106"/>
      <c r="SML17" s="106"/>
      <c r="SMM17" s="106"/>
      <c r="SMN17" s="106"/>
      <c r="SMO17" s="106"/>
      <c r="SMP17" s="106"/>
      <c r="SMQ17" s="106"/>
      <c r="SMR17" s="106"/>
      <c r="SMS17" s="106"/>
      <c r="SMT17" s="106"/>
      <c r="SMU17" s="106"/>
      <c r="SMV17" s="106"/>
      <c r="SMW17" s="106"/>
      <c r="SMX17" s="106"/>
      <c r="SMY17" s="106"/>
      <c r="SMZ17" s="106"/>
      <c r="SNA17" s="106"/>
      <c r="SNB17" s="106"/>
      <c r="SNC17" s="106"/>
      <c r="SND17" s="106"/>
      <c r="SNE17" s="106"/>
      <c r="SNF17" s="106"/>
      <c r="SNG17" s="106"/>
      <c r="SNH17" s="106"/>
      <c r="SNI17" s="106"/>
      <c r="SNJ17" s="106"/>
      <c r="SNK17" s="106"/>
      <c r="SNL17" s="106"/>
      <c r="SNM17" s="106"/>
      <c r="SNN17" s="106"/>
      <c r="SNO17" s="106"/>
      <c r="SNP17" s="106"/>
      <c r="SNQ17" s="106"/>
      <c r="SNR17" s="106"/>
      <c r="SNS17" s="106"/>
      <c r="SNT17" s="106"/>
      <c r="SNU17" s="106"/>
      <c r="SNV17" s="106"/>
      <c r="SNW17" s="106"/>
      <c r="SNX17" s="106"/>
      <c r="SNY17" s="106"/>
      <c r="SNZ17" s="106"/>
      <c r="SOA17" s="106"/>
      <c r="SOB17" s="106"/>
      <c r="SOC17" s="106"/>
      <c r="SOD17" s="106"/>
      <c r="SOE17" s="106"/>
      <c r="SOF17" s="106"/>
      <c r="SOG17" s="106"/>
      <c r="SOH17" s="106"/>
      <c r="SOI17" s="106"/>
      <c r="SOJ17" s="106"/>
      <c r="SOK17" s="106"/>
      <c r="SOL17" s="106"/>
      <c r="SOM17" s="106"/>
      <c r="SON17" s="106"/>
      <c r="SOO17" s="106"/>
      <c r="SOP17" s="106"/>
      <c r="SOQ17" s="106"/>
      <c r="SOR17" s="106"/>
      <c r="SOS17" s="106"/>
      <c r="SOT17" s="106"/>
      <c r="SOU17" s="106"/>
      <c r="SOV17" s="106"/>
      <c r="SOW17" s="106"/>
      <c r="SOX17" s="106"/>
      <c r="SOY17" s="106"/>
      <c r="SOZ17" s="106"/>
      <c r="SPA17" s="106"/>
      <c r="SPB17" s="106"/>
      <c r="SPC17" s="106"/>
      <c r="SPD17" s="106"/>
      <c r="SPE17" s="106"/>
      <c r="SPF17" s="106"/>
      <c r="SPG17" s="106"/>
      <c r="SPH17" s="106"/>
      <c r="SPI17" s="106"/>
      <c r="SPJ17" s="106"/>
      <c r="SPK17" s="106"/>
      <c r="SPL17" s="106"/>
      <c r="SPM17" s="106"/>
      <c r="SPN17" s="106"/>
      <c r="SPO17" s="106"/>
      <c r="SPP17" s="106"/>
      <c r="SPQ17" s="106"/>
      <c r="SPR17" s="106"/>
      <c r="SPS17" s="106"/>
      <c r="SPT17" s="106"/>
      <c r="SPU17" s="106"/>
      <c r="SPV17" s="106"/>
      <c r="SPW17" s="106"/>
      <c r="SPX17" s="106"/>
      <c r="SPY17" s="106"/>
      <c r="SPZ17" s="106"/>
      <c r="SQA17" s="106"/>
      <c r="SQB17" s="106"/>
      <c r="SQC17" s="106"/>
      <c r="SQD17" s="106"/>
      <c r="SQE17" s="106"/>
      <c r="SQF17" s="106"/>
      <c r="SQG17" s="106"/>
      <c r="SQH17" s="106"/>
      <c r="SQI17" s="106"/>
      <c r="SQJ17" s="106"/>
      <c r="SQK17" s="106"/>
      <c r="SQL17" s="106"/>
      <c r="SQM17" s="106"/>
      <c r="SQN17" s="106"/>
      <c r="SQO17" s="106"/>
      <c r="SQP17" s="106"/>
      <c r="SQQ17" s="106"/>
      <c r="SQR17" s="106"/>
      <c r="SQS17" s="106"/>
      <c r="SQT17" s="106"/>
      <c r="SQU17" s="106"/>
      <c r="SQV17" s="106"/>
      <c r="SQW17" s="106"/>
      <c r="SQX17" s="106"/>
      <c r="SQY17" s="106"/>
      <c r="SQZ17" s="106"/>
      <c r="SRA17" s="106"/>
      <c r="SRB17" s="106"/>
      <c r="SRC17" s="106"/>
      <c r="SRD17" s="106"/>
      <c r="SRE17" s="106"/>
      <c r="SRF17" s="106"/>
      <c r="SRG17" s="106"/>
      <c r="SRH17" s="106"/>
      <c r="SRI17" s="106"/>
      <c r="SRJ17" s="106"/>
      <c r="SRK17" s="106"/>
      <c r="SRL17" s="106"/>
      <c r="SRM17" s="106"/>
      <c r="SRN17" s="106"/>
      <c r="SRO17" s="106"/>
      <c r="SRP17" s="106"/>
      <c r="SRQ17" s="106"/>
      <c r="SRR17" s="106"/>
      <c r="SRS17" s="106"/>
      <c r="SRT17" s="106"/>
      <c r="SRU17" s="106"/>
      <c r="SRV17" s="106"/>
      <c r="SRW17" s="106"/>
      <c r="SRX17" s="106"/>
      <c r="SRY17" s="106"/>
      <c r="SRZ17" s="106"/>
      <c r="SSA17" s="106"/>
      <c r="SSB17" s="106"/>
      <c r="SSC17" s="106"/>
      <c r="SSD17" s="106"/>
      <c r="SSE17" s="106"/>
      <c r="SSF17" s="106"/>
      <c r="SSG17" s="106"/>
      <c r="SSH17" s="106"/>
      <c r="SSI17" s="106"/>
      <c r="SSJ17" s="106"/>
      <c r="SSK17" s="106"/>
      <c r="SSL17" s="106"/>
      <c r="SSM17" s="106"/>
      <c r="SSN17" s="106"/>
      <c r="SSO17" s="106"/>
      <c r="SSP17" s="106"/>
      <c r="SSQ17" s="106"/>
      <c r="SSR17" s="106"/>
      <c r="SSS17" s="106"/>
      <c r="SST17" s="106"/>
      <c r="SSU17" s="106"/>
      <c r="SSV17" s="106"/>
      <c r="SSW17" s="106"/>
      <c r="SSX17" s="106"/>
      <c r="SSY17" s="106"/>
      <c r="SSZ17" s="106"/>
      <c r="STA17" s="106"/>
      <c r="STB17" s="106"/>
      <c r="STC17" s="106"/>
      <c r="STD17" s="106"/>
      <c r="STE17" s="106"/>
      <c r="STF17" s="106"/>
      <c r="STG17" s="106"/>
      <c r="STH17" s="106"/>
      <c r="STI17" s="106"/>
      <c r="STJ17" s="106"/>
      <c r="STK17" s="106"/>
      <c r="STL17" s="106"/>
      <c r="STM17" s="106"/>
      <c r="STN17" s="106"/>
      <c r="STO17" s="106"/>
      <c r="STP17" s="106"/>
      <c r="STQ17" s="106"/>
      <c r="STR17" s="106"/>
      <c r="STS17" s="106"/>
      <c r="STT17" s="106"/>
      <c r="STU17" s="106"/>
      <c r="STV17" s="106"/>
      <c r="STW17" s="106"/>
      <c r="STX17" s="106"/>
      <c r="STY17" s="106"/>
      <c r="STZ17" s="106"/>
      <c r="SUA17" s="106"/>
      <c r="SUB17" s="106"/>
      <c r="SUC17" s="106"/>
      <c r="SUD17" s="106"/>
      <c r="SUE17" s="106"/>
      <c r="SUF17" s="106"/>
      <c r="SUG17" s="106"/>
      <c r="SUH17" s="106"/>
      <c r="SUI17" s="106"/>
      <c r="SUJ17" s="106"/>
      <c r="SUK17" s="106"/>
      <c r="SUL17" s="106"/>
      <c r="SUM17" s="106"/>
      <c r="SUN17" s="106"/>
      <c r="SUO17" s="106"/>
      <c r="SUP17" s="106"/>
      <c r="SUQ17" s="106"/>
      <c r="SUR17" s="106"/>
      <c r="SUS17" s="106"/>
      <c r="SUT17" s="106"/>
      <c r="SUU17" s="106"/>
      <c r="SUV17" s="106"/>
      <c r="SUW17" s="106"/>
      <c r="SUX17" s="106"/>
      <c r="SUY17" s="106"/>
      <c r="SUZ17" s="106"/>
      <c r="SVA17" s="106"/>
      <c r="SVB17" s="106"/>
      <c r="SVC17" s="106"/>
      <c r="SVD17" s="106"/>
      <c r="SVE17" s="106"/>
      <c r="SVF17" s="106"/>
      <c r="SVG17" s="106"/>
      <c r="SVH17" s="106"/>
      <c r="SVI17" s="106"/>
      <c r="SVJ17" s="106"/>
      <c r="SVK17" s="106"/>
      <c r="SVL17" s="106"/>
      <c r="SVM17" s="106"/>
      <c r="SVN17" s="106"/>
      <c r="SVO17" s="106"/>
      <c r="SVP17" s="106"/>
      <c r="SVQ17" s="106"/>
      <c r="SVR17" s="106"/>
      <c r="SVS17" s="106"/>
      <c r="SVT17" s="106"/>
      <c r="SVU17" s="106"/>
      <c r="SVV17" s="106"/>
      <c r="SVW17" s="106"/>
      <c r="SVX17" s="106"/>
      <c r="SVY17" s="106"/>
      <c r="SVZ17" s="106"/>
      <c r="SWA17" s="106"/>
      <c r="SWB17" s="106"/>
      <c r="SWC17" s="106"/>
      <c r="SWD17" s="106"/>
      <c r="SWE17" s="106"/>
      <c r="SWF17" s="106"/>
      <c r="SWG17" s="106"/>
      <c r="SWH17" s="106"/>
      <c r="SWI17" s="106"/>
      <c r="SWJ17" s="106"/>
      <c r="SWK17" s="106"/>
      <c r="SWL17" s="106"/>
      <c r="SWM17" s="106"/>
      <c r="SWN17" s="106"/>
      <c r="SWO17" s="106"/>
      <c r="SWP17" s="106"/>
      <c r="SWQ17" s="106"/>
      <c r="SWR17" s="106"/>
      <c r="SWS17" s="106"/>
      <c r="SWT17" s="106"/>
      <c r="SWU17" s="106"/>
      <c r="SWV17" s="106"/>
      <c r="SWW17" s="106"/>
      <c r="SWX17" s="106"/>
      <c r="SWY17" s="106"/>
      <c r="SWZ17" s="106"/>
      <c r="SXA17" s="106"/>
      <c r="SXB17" s="106"/>
      <c r="SXC17" s="106"/>
      <c r="SXD17" s="106"/>
      <c r="SXE17" s="106"/>
      <c r="SXF17" s="106"/>
      <c r="SXG17" s="106"/>
      <c r="SXH17" s="106"/>
      <c r="SXI17" s="106"/>
      <c r="SXJ17" s="106"/>
      <c r="SXK17" s="106"/>
      <c r="SXL17" s="106"/>
      <c r="SXM17" s="106"/>
      <c r="SXN17" s="106"/>
      <c r="SXO17" s="106"/>
      <c r="SXP17" s="106"/>
      <c r="SXQ17" s="106"/>
      <c r="SXR17" s="106"/>
      <c r="SXS17" s="106"/>
      <c r="SXT17" s="106"/>
      <c r="SXU17" s="106"/>
      <c r="SXV17" s="106"/>
      <c r="SXW17" s="106"/>
      <c r="SXX17" s="106"/>
      <c r="SXY17" s="106"/>
      <c r="SXZ17" s="106"/>
      <c r="SYA17" s="106"/>
      <c r="SYB17" s="106"/>
      <c r="SYC17" s="106"/>
      <c r="SYD17" s="106"/>
      <c r="SYE17" s="106"/>
      <c r="SYF17" s="106"/>
      <c r="SYG17" s="106"/>
      <c r="SYH17" s="106"/>
      <c r="SYI17" s="106"/>
      <c r="SYJ17" s="106"/>
      <c r="SYK17" s="106"/>
      <c r="SYL17" s="106"/>
      <c r="SYM17" s="106"/>
      <c r="SYN17" s="106"/>
      <c r="SYO17" s="106"/>
      <c r="SYP17" s="106"/>
      <c r="SYQ17" s="106"/>
      <c r="SYR17" s="106"/>
      <c r="SYS17" s="106"/>
      <c r="SYT17" s="106"/>
      <c r="SYU17" s="106"/>
      <c r="SYV17" s="106"/>
      <c r="SYW17" s="106"/>
      <c r="SYX17" s="106"/>
      <c r="SYY17" s="106"/>
      <c r="SYZ17" s="106"/>
      <c r="SZA17" s="106"/>
      <c r="SZB17" s="106"/>
      <c r="SZC17" s="106"/>
      <c r="SZD17" s="106"/>
      <c r="SZE17" s="106"/>
      <c r="SZF17" s="106"/>
      <c r="SZG17" s="106"/>
      <c r="SZH17" s="106"/>
      <c r="SZI17" s="106"/>
      <c r="SZJ17" s="106"/>
      <c r="SZK17" s="106"/>
      <c r="SZL17" s="106"/>
      <c r="SZM17" s="106"/>
      <c r="SZN17" s="106"/>
      <c r="SZO17" s="106"/>
      <c r="SZP17" s="106"/>
      <c r="SZQ17" s="106"/>
      <c r="SZR17" s="106"/>
      <c r="SZS17" s="106"/>
      <c r="SZT17" s="106"/>
      <c r="SZU17" s="106"/>
      <c r="SZV17" s="106"/>
      <c r="SZW17" s="106"/>
      <c r="SZX17" s="106"/>
      <c r="SZY17" s="106"/>
      <c r="SZZ17" s="106"/>
      <c r="TAA17" s="106"/>
      <c r="TAB17" s="106"/>
      <c r="TAC17" s="106"/>
      <c r="TAD17" s="106"/>
      <c r="TAE17" s="106"/>
      <c r="TAF17" s="106"/>
      <c r="TAG17" s="106"/>
      <c r="TAH17" s="106"/>
      <c r="TAI17" s="106"/>
      <c r="TAJ17" s="106"/>
      <c r="TAK17" s="106"/>
      <c r="TAL17" s="106"/>
      <c r="TAM17" s="106"/>
      <c r="TAN17" s="106"/>
      <c r="TAO17" s="106"/>
      <c r="TAP17" s="106"/>
      <c r="TAQ17" s="106"/>
      <c r="TAR17" s="106"/>
      <c r="TAS17" s="106"/>
      <c r="TAT17" s="106"/>
      <c r="TAU17" s="106"/>
      <c r="TAV17" s="106"/>
      <c r="TAW17" s="106"/>
      <c r="TAX17" s="106"/>
      <c r="TAY17" s="106"/>
      <c r="TAZ17" s="106"/>
      <c r="TBA17" s="106"/>
      <c r="TBB17" s="106"/>
      <c r="TBC17" s="106"/>
      <c r="TBD17" s="106"/>
      <c r="TBE17" s="106"/>
      <c r="TBF17" s="106"/>
      <c r="TBG17" s="106"/>
      <c r="TBH17" s="106"/>
      <c r="TBI17" s="106"/>
      <c r="TBJ17" s="106"/>
      <c r="TBK17" s="106"/>
      <c r="TBL17" s="106"/>
      <c r="TBM17" s="106"/>
      <c r="TBN17" s="106"/>
      <c r="TBO17" s="106"/>
      <c r="TBP17" s="106"/>
      <c r="TBQ17" s="106"/>
      <c r="TBR17" s="106"/>
      <c r="TBS17" s="106"/>
      <c r="TBT17" s="106"/>
      <c r="TBU17" s="106"/>
      <c r="TBV17" s="106"/>
      <c r="TBW17" s="106"/>
      <c r="TBX17" s="106"/>
      <c r="TBY17" s="106"/>
      <c r="TBZ17" s="106"/>
      <c r="TCA17" s="106"/>
      <c r="TCB17" s="106"/>
      <c r="TCC17" s="106"/>
      <c r="TCD17" s="106"/>
      <c r="TCE17" s="106"/>
      <c r="TCF17" s="106"/>
      <c r="TCG17" s="106"/>
      <c r="TCH17" s="106"/>
      <c r="TCI17" s="106"/>
      <c r="TCJ17" s="106"/>
      <c r="TCK17" s="106"/>
      <c r="TCL17" s="106"/>
      <c r="TCM17" s="106"/>
      <c r="TCN17" s="106"/>
      <c r="TCO17" s="106"/>
      <c r="TCP17" s="106"/>
      <c r="TCQ17" s="106"/>
      <c r="TCR17" s="106"/>
      <c r="TCS17" s="106"/>
      <c r="TCT17" s="106"/>
      <c r="TCU17" s="106"/>
      <c r="TCV17" s="106"/>
      <c r="TCW17" s="106"/>
      <c r="TCX17" s="106"/>
      <c r="TCY17" s="106"/>
      <c r="TCZ17" s="106"/>
      <c r="TDA17" s="106"/>
      <c r="TDB17" s="106"/>
      <c r="TDC17" s="106"/>
      <c r="TDD17" s="106"/>
      <c r="TDE17" s="106"/>
      <c r="TDF17" s="106"/>
      <c r="TDG17" s="106"/>
      <c r="TDH17" s="106"/>
      <c r="TDI17" s="106"/>
      <c r="TDJ17" s="106"/>
      <c r="TDK17" s="106"/>
      <c r="TDL17" s="106"/>
      <c r="TDM17" s="106"/>
      <c r="TDN17" s="106"/>
      <c r="TDO17" s="106"/>
      <c r="TDP17" s="106"/>
      <c r="TDQ17" s="106"/>
      <c r="TDR17" s="106"/>
      <c r="TDS17" s="106"/>
      <c r="TDT17" s="106"/>
      <c r="TDU17" s="106"/>
      <c r="TDV17" s="106"/>
      <c r="TDW17" s="106"/>
      <c r="TDX17" s="106"/>
      <c r="TDY17" s="106"/>
      <c r="TDZ17" s="106"/>
      <c r="TEA17" s="106"/>
      <c r="TEB17" s="106"/>
      <c r="TEC17" s="106"/>
      <c r="TED17" s="106"/>
      <c r="TEE17" s="106"/>
      <c r="TEF17" s="106"/>
      <c r="TEG17" s="106"/>
      <c r="TEH17" s="106"/>
      <c r="TEI17" s="106"/>
      <c r="TEJ17" s="106"/>
      <c r="TEK17" s="106"/>
      <c r="TEL17" s="106"/>
      <c r="TEM17" s="106"/>
      <c r="TEN17" s="106"/>
      <c r="TEO17" s="106"/>
      <c r="TEP17" s="106"/>
      <c r="TEQ17" s="106"/>
      <c r="TER17" s="106"/>
      <c r="TES17" s="106"/>
      <c r="TET17" s="106"/>
      <c r="TEU17" s="106"/>
      <c r="TEV17" s="106"/>
      <c r="TEW17" s="106"/>
      <c r="TEX17" s="106"/>
      <c r="TEY17" s="106"/>
      <c r="TEZ17" s="106"/>
      <c r="TFA17" s="106"/>
      <c r="TFB17" s="106"/>
      <c r="TFC17" s="106"/>
      <c r="TFD17" s="106"/>
      <c r="TFE17" s="106"/>
      <c r="TFF17" s="106"/>
      <c r="TFG17" s="106"/>
      <c r="TFH17" s="106"/>
      <c r="TFI17" s="106"/>
      <c r="TFJ17" s="106"/>
      <c r="TFK17" s="106"/>
      <c r="TFL17" s="106"/>
      <c r="TFM17" s="106"/>
      <c r="TFN17" s="106"/>
      <c r="TFO17" s="106"/>
      <c r="TFP17" s="106"/>
      <c r="TFQ17" s="106"/>
      <c r="TFR17" s="106"/>
      <c r="TFS17" s="106"/>
      <c r="TFT17" s="106"/>
      <c r="TFU17" s="106"/>
      <c r="TFV17" s="106"/>
      <c r="TFW17" s="106"/>
      <c r="TFX17" s="106"/>
      <c r="TFY17" s="106"/>
      <c r="TFZ17" s="106"/>
      <c r="TGA17" s="106"/>
      <c r="TGB17" s="106"/>
      <c r="TGC17" s="106"/>
      <c r="TGD17" s="106"/>
      <c r="TGE17" s="106"/>
      <c r="TGF17" s="106"/>
      <c r="TGG17" s="106"/>
      <c r="TGH17" s="106"/>
      <c r="TGI17" s="106"/>
      <c r="TGJ17" s="106"/>
      <c r="TGK17" s="106"/>
      <c r="TGL17" s="106"/>
      <c r="TGM17" s="106"/>
      <c r="TGN17" s="106"/>
      <c r="TGO17" s="106"/>
      <c r="TGP17" s="106"/>
      <c r="TGQ17" s="106"/>
      <c r="TGR17" s="106"/>
      <c r="TGS17" s="106"/>
      <c r="TGT17" s="106"/>
      <c r="TGU17" s="106"/>
      <c r="TGV17" s="106"/>
      <c r="TGW17" s="106"/>
      <c r="TGX17" s="106"/>
      <c r="TGY17" s="106"/>
      <c r="TGZ17" s="106"/>
      <c r="THA17" s="106"/>
      <c r="THB17" s="106"/>
      <c r="THC17" s="106"/>
      <c r="THD17" s="106"/>
      <c r="THE17" s="106"/>
      <c r="THF17" s="106"/>
      <c r="THG17" s="106"/>
      <c r="THH17" s="106"/>
      <c r="THI17" s="106"/>
      <c r="THJ17" s="106"/>
      <c r="THK17" s="106"/>
      <c r="THL17" s="106"/>
      <c r="THM17" s="106"/>
      <c r="THN17" s="106"/>
      <c r="THO17" s="106"/>
      <c r="THP17" s="106"/>
      <c r="THQ17" s="106"/>
      <c r="THR17" s="106"/>
      <c r="THS17" s="106"/>
      <c r="THT17" s="106"/>
      <c r="THU17" s="106"/>
      <c r="THV17" s="106"/>
      <c r="THW17" s="106"/>
      <c r="THX17" s="106"/>
      <c r="THY17" s="106"/>
      <c r="THZ17" s="106"/>
      <c r="TIA17" s="106"/>
      <c r="TIB17" s="106"/>
      <c r="TIC17" s="106"/>
      <c r="TID17" s="106"/>
      <c r="TIE17" s="106"/>
      <c r="TIF17" s="106"/>
      <c r="TIG17" s="106"/>
      <c r="TIH17" s="106"/>
      <c r="TII17" s="106"/>
      <c r="TIJ17" s="106"/>
      <c r="TIK17" s="106"/>
      <c r="TIL17" s="106"/>
      <c r="TIM17" s="106"/>
      <c r="TIN17" s="106"/>
      <c r="TIO17" s="106"/>
      <c r="TIP17" s="106"/>
      <c r="TIQ17" s="106"/>
      <c r="TIR17" s="106"/>
      <c r="TIS17" s="106"/>
      <c r="TIT17" s="106"/>
      <c r="TIU17" s="106"/>
      <c r="TIV17" s="106"/>
      <c r="TIW17" s="106"/>
      <c r="TIX17" s="106"/>
      <c r="TIY17" s="106"/>
      <c r="TIZ17" s="106"/>
      <c r="TJA17" s="106"/>
      <c r="TJB17" s="106"/>
      <c r="TJC17" s="106"/>
      <c r="TJD17" s="106"/>
      <c r="TJE17" s="106"/>
      <c r="TJF17" s="106"/>
      <c r="TJG17" s="106"/>
      <c r="TJH17" s="106"/>
      <c r="TJI17" s="106"/>
      <c r="TJJ17" s="106"/>
      <c r="TJK17" s="106"/>
      <c r="TJL17" s="106"/>
      <c r="TJM17" s="106"/>
      <c r="TJN17" s="106"/>
      <c r="TJO17" s="106"/>
      <c r="TJP17" s="106"/>
      <c r="TJQ17" s="106"/>
      <c r="TJR17" s="106"/>
      <c r="TJS17" s="106"/>
      <c r="TJT17" s="106"/>
      <c r="TJU17" s="106"/>
      <c r="TJV17" s="106"/>
      <c r="TJW17" s="106"/>
      <c r="TJX17" s="106"/>
      <c r="TJY17" s="106"/>
      <c r="TJZ17" s="106"/>
      <c r="TKA17" s="106"/>
      <c r="TKB17" s="106"/>
      <c r="TKC17" s="106"/>
      <c r="TKD17" s="106"/>
      <c r="TKE17" s="106"/>
      <c r="TKF17" s="106"/>
      <c r="TKG17" s="106"/>
      <c r="TKH17" s="106"/>
      <c r="TKI17" s="106"/>
      <c r="TKJ17" s="106"/>
      <c r="TKK17" s="106"/>
      <c r="TKL17" s="106"/>
      <c r="TKM17" s="106"/>
      <c r="TKN17" s="106"/>
      <c r="TKO17" s="106"/>
      <c r="TKP17" s="106"/>
      <c r="TKQ17" s="106"/>
      <c r="TKR17" s="106"/>
      <c r="TKS17" s="106"/>
      <c r="TKT17" s="106"/>
      <c r="TKU17" s="106"/>
      <c r="TKV17" s="106"/>
      <c r="TKW17" s="106"/>
      <c r="TKX17" s="106"/>
      <c r="TKY17" s="106"/>
      <c r="TKZ17" s="106"/>
      <c r="TLA17" s="106"/>
      <c r="TLB17" s="106"/>
      <c r="TLC17" s="106"/>
      <c r="TLD17" s="106"/>
      <c r="TLE17" s="106"/>
      <c r="TLF17" s="106"/>
      <c r="TLG17" s="106"/>
      <c r="TLH17" s="106"/>
      <c r="TLI17" s="106"/>
      <c r="TLJ17" s="106"/>
      <c r="TLK17" s="106"/>
      <c r="TLL17" s="106"/>
      <c r="TLM17" s="106"/>
      <c r="TLN17" s="106"/>
      <c r="TLO17" s="106"/>
      <c r="TLP17" s="106"/>
      <c r="TLQ17" s="106"/>
      <c r="TLR17" s="106"/>
      <c r="TLS17" s="106"/>
      <c r="TLT17" s="106"/>
      <c r="TLU17" s="106"/>
      <c r="TLV17" s="106"/>
      <c r="TLW17" s="106"/>
      <c r="TLX17" s="106"/>
      <c r="TLY17" s="106"/>
      <c r="TLZ17" s="106"/>
      <c r="TMA17" s="106"/>
      <c r="TMB17" s="106"/>
      <c r="TMC17" s="106"/>
      <c r="TMD17" s="106"/>
      <c r="TME17" s="106"/>
      <c r="TMF17" s="106"/>
      <c r="TMG17" s="106"/>
      <c r="TMH17" s="106"/>
      <c r="TMI17" s="106"/>
      <c r="TMJ17" s="106"/>
      <c r="TMK17" s="106"/>
      <c r="TML17" s="106"/>
      <c r="TMM17" s="106"/>
      <c r="TMN17" s="106"/>
      <c r="TMO17" s="106"/>
      <c r="TMP17" s="106"/>
      <c r="TMQ17" s="106"/>
      <c r="TMR17" s="106"/>
      <c r="TMS17" s="106"/>
      <c r="TMT17" s="106"/>
      <c r="TMU17" s="106"/>
      <c r="TMV17" s="106"/>
      <c r="TMW17" s="106"/>
      <c r="TMX17" s="106"/>
      <c r="TMY17" s="106"/>
      <c r="TMZ17" s="106"/>
      <c r="TNA17" s="106"/>
      <c r="TNB17" s="106"/>
      <c r="TNC17" s="106"/>
      <c r="TND17" s="106"/>
      <c r="TNE17" s="106"/>
      <c r="TNF17" s="106"/>
      <c r="TNG17" s="106"/>
      <c r="TNH17" s="106"/>
      <c r="TNI17" s="106"/>
      <c r="TNJ17" s="106"/>
      <c r="TNK17" s="106"/>
      <c r="TNL17" s="106"/>
      <c r="TNM17" s="106"/>
      <c r="TNN17" s="106"/>
      <c r="TNO17" s="106"/>
      <c r="TNP17" s="106"/>
      <c r="TNQ17" s="106"/>
      <c r="TNR17" s="106"/>
      <c r="TNS17" s="106"/>
      <c r="TNT17" s="106"/>
      <c r="TNU17" s="106"/>
      <c r="TNV17" s="106"/>
      <c r="TNW17" s="106"/>
      <c r="TNX17" s="106"/>
      <c r="TNY17" s="106"/>
      <c r="TNZ17" s="106"/>
      <c r="TOA17" s="106"/>
      <c r="TOB17" s="106"/>
      <c r="TOC17" s="106"/>
      <c r="TOD17" s="106"/>
      <c r="TOE17" s="106"/>
      <c r="TOF17" s="106"/>
      <c r="TOG17" s="106"/>
      <c r="TOH17" s="106"/>
      <c r="TOI17" s="106"/>
      <c r="TOJ17" s="106"/>
      <c r="TOK17" s="106"/>
      <c r="TOL17" s="106"/>
      <c r="TOM17" s="106"/>
      <c r="TON17" s="106"/>
      <c r="TOO17" s="106"/>
      <c r="TOP17" s="106"/>
      <c r="TOQ17" s="106"/>
      <c r="TOR17" s="106"/>
      <c r="TOS17" s="106"/>
      <c r="TOT17" s="106"/>
      <c r="TOU17" s="106"/>
      <c r="TOV17" s="106"/>
      <c r="TOW17" s="106"/>
      <c r="TOX17" s="106"/>
      <c r="TOY17" s="106"/>
      <c r="TOZ17" s="106"/>
      <c r="TPA17" s="106"/>
      <c r="TPB17" s="106"/>
      <c r="TPC17" s="106"/>
      <c r="TPD17" s="106"/>
      <c r="TPE17" s="106"/>
      <c r="TPF17" s="106"/>
      <c r="TPG17" s="106"/>
      <c r="TPH17" s="106"/>
      <c r="TPI17" s="106"/>
      <c r="TPJ17" s="106"/>
      <c r="TPK17" s="106"/>
      <c r="TPL17" s="106"/>
      <c r="TPM17" s="106"/>
      <c r="TPN17" s="106"/>
      <c r="TPO17" s="106"/>
      <c r="TPP17" s="106"/>
      <c r="TPQ17" s="106"/>
      <c r="TPR17" s="106"/>
      <c r="TPS17" s="106"/>
      <c r="TPT17" s="106"/>
      <c r="TPU17" s="106"/>
      <c r="TPV17" s="106"/>
      <c r="TPW17" s="106"/>
      <c r="TPX17" s="106"/>
      <c r="TPY17" s="106"/>
      <c r="TPZ17" s="106"/>
      <c r="TQA17" s="106"/>
      <c r="TQB17" s="106"/>
      <c r="TQC17" s="106"/>
      <c r="TQD17" s="106"/>
      <c r="TQE17" s="106"/>
      <c r="TQF17" s="106"/>
      <c r="TQG17" s="106"/>
      <c r="TQH17" s="106"/>
      <c r="TQI17" s="106"/>
      <c r="TQJ17" s="106"/>
      <c r="TQK17" s="106"/>
      <c r="TQL17" s="106"/>
      <c r="TQM17" s="106"/>
      <c r="TQN17" s="106"/>
      <c r="TQO17" s="106"/>
      <c r="TQP17" s="106"/>
      <c r="TQQ17" s="106"/>
      <c r="TQR17" s="106"/>
      <c r="TQS17" s="106"/>
      <c r="TQT17" s="106"/>
      <c r="TQU17" s="106"/>
      <c r="TQV17" s="106"/>
      <c r="TQW17" s="106"/>
      <c r="TQX17" s="106"/>
      <c r="TQY17" s="106"/>
      <c r="TQZ17" s="106"/>
      <c r="TRA17" s="106"/>
      <c r="TRB17" s="106"/>
      <c r="TRC17" s="106"/>
      <c r="TRD17" s="106"/>
      <c r="TRE17" s="106"/>
      <c r="TRF17" s="106"/>
      <c r="TRG17" s="106"/>
      <c r="TRH17" s="106"/>
      <c r="TRI17" s="106"/>
      <c r="TRJ17" s="106"/>
      <c r="TRK17" s="106"/>
      <c r="TRL17" s="106"/>
      <c r="TRM17" s="106"/>
      <c r="TRN17" s="106"/>
      <c r="TRO17" s="106"/>
      <c r="TRP17" s="106"/>
      <c r="TRQ17" s="106"/>
      <c r="TRR17" s="106"/>
      <c r="TRS17" s="106"/>
      <c r="TRT17" s="106"/>
      <c r="TRU17" s="106"/>
      <c r="TRV17" s="106"/>
      <c r="TRW17" s="106"/>
      <c r="TRX17" s="106"/>
      <c r="TRY17" s="106"/>
      <c r="TRZ17" s="106"/>
      <c r="TSA17" s="106"/>
      <c r="TSB17" s="106"/>
      <c r="TSC17" s="106"/>
      <c r="TSD17" s="106"/>
      <c r="TSE17" s="106"/>
      <c r="TSF17" s="106"/>
      <c r="TSG17" s="106"/>
      <c r="TSH17" s="106"/>
      <c r="TSI17" s="106"/>
      <c r="TSJ17" s="106"/>
      <c r="TSK17" s="106"/>
      <c r="TSL17" s="106"/>
      <c r="TSM17" s="106"/>
      <c r="TSN17" s="106"/>
      <c r="TSO17" s="106"/>
      <c r="TSP17" s="106"/>
      <c r="TSQ17" s="106"/>
      <c r="TSR17" s="106"/>
      <c r="TSS17" s="106"/>
      <c r="TST17" s="106"/>
      <c r="TSU17" s="106"/>
      <c r="TSV17" s="106"/>
      <c r="TSW17" s="106"/>
      <c r="TSX17" s="106"/>
      <c r="TSY17" s="106"/>
      <c r="TSZ17" s="106"/>
      <c r="TTA17" s="106"/>
      <c r="TTB17" s="106"/>
      <c r="TTC17" s="106"/>
      <c r="TTD17" s="106"/>
      <c r="TTE17" s="106"/>
      <c r="TTF17" s="106"/>
      <c r="TTG17" s="106"/>
      <c r="TTH17" s="106"/>
      <c r="TTI17" s="106"/>
      <c r="TTJ17" s="106"/>
      <c r="TTK17" s="106"/>
      <c r="TTL17" s="106"/>
      <c r="TTM17" s="106"/>
      <c r="TTN17" s="106"/>
      <c r="TTO17" s="106"/>
      <c r="TTP17" s="106"/>
      <c r="TTQ17" s="106"/>
      <c r="TTR17" s="106"/>
      <c r="TTS17" s="106"/>
      <c r="TTT17" s="106"/>
      <c r="TTU17" s="106"/>
      <c r="TTV17" s="106"/>
      <c r="TTW17" s="106"/>
      <c r="TTX17" s="106"/>
      <c r="TTY17" s="106"/>
      <c r="TTZ17" s="106"/>
      <c r="TUA17" s="106"/>
      <c r="TUB17" s="106"/>
      <c r="TUC17" s="106"/>
      <c r="TUD17" s="106"/>
      <c r="TUE17" s="106"/>
      <c r="TUF17" s="106"/>
      <c r="TUG17" s="106"/>
      <c r="TUH17" s="106"/>
      <c r="TUI17" s="106"/>
      <c r="TUJ17" s="106"/>
      <c r="TUK17" s="106"/>
      <c r="TUL17" s="106"/>
      <c r="TUM17" s="106"/>
      <c r="TUN17" s="106"/>
      <c r="TUO17" s="106"/>
      <c r="TUP17" s="106"/>
      <c r="TUQ17" s="106"/>
      <c r="TUR17" s="106"/>
      <c r="TUS17" s="106"/>
      <c r="TUT17" s="106"/>
      <c r="TUU17" s="106"/>
      <c r="TUV17" s="106"/>
      <c r="TUW17" s="106"/>
      <c r="TUX17" s="106"/>
      <c r="TUY17" s="106"/>
      <c r="TUZ17" s="106"/>
      <c r="TVA17" s="106"/>
      <c r="TVB17" s="106"/>
      <c r="TVC17" s="106"/>
      <c r="TVD17" s="106"/>
      <c r="TVE17" s="106"/>
      <c r="TVF17" s="106"/>
      <c r="TVG17" s="106"/>
      <c r="TVH17" s="106"/>
      <c r="TVI17" s="106"/>
      <c r="TVJ17" s="106"/>
      <c r="TVK17" s="106"/>
      <c r="TVL17" s="106"/>
      <c r="TVM17" s="106"/>
      <c r="TVN17" s="106"/>
      <c r="TVO17" s="106"/>
      <c r="TVP17" s="106"/>
      <c r="TVQ17" s="106"/>
      <c r="TVR17" s="106"/>
      <c r="TVS17" s="106"/>
      <c r="TVT17" s="106"/>
      <c r="TVU17" s="106"/>
      <c r="TVV17" s="106"/>
      <c r="TVW17" s="106"/>
      <c r="TVX17" s="106"/>
      <c r="TVY17" s="106"/>
      <c r="TVZ17" s="106"/>
      <c r="TWA17" s="106"/>
      <c r="TWB17" s="106"/>
      <c r="TWC17" s="106"/>
      <c r="TWD17" s="106"/>
      <c r="TWE17" s="106"/>
      <c r="TWF17" s="106"/>
      <c r="TWG17" s="106"/>
      <c r="TWH17" s="106"/>
      <c r="TWI17" s="106"/>
      <c r="TWJ17" s="106"/>
      <c r="TWK17" s="106"/>
      <c r="TWL17" s="106"/>
      <c r="TWM17" s="106"/>
      <c r="TWN17" s="106"/>
      <c r="TWO17" s="106"/>
      <c r="TWP17" s="106"/>
      <c r="TWQ17" s="106"/>
      <c r="TWR17" s="106"/>
      <c r="TWS17" s="106"/>
      <c r="TWT17" s="106"/>
      <c r="TWU17" s="106"/>
      <c r="TWV17" s="106"/>
      <c r="TWW17" s="106"/>
      <c r="TWX17" s="106"/>
      <c r="TWY17" s="106"/>
      <c r="TWZ17" s="106"/>
      <c r="TXA17" s="106"/>
      <c r="TXB17" s="106"/>
      <c r="TXC17" s="106"/>
      <c r="TXD17" s="106"/>
      <c r="TXE17" s="106"/>
      <c r="TXF17" s="106"/>
      <c r="TXG17" s="106"/>
      <c r="TXH17" s="106"/>
      <c r="TXI17" s="106"/>
      <c r="TXJ17" s="106"/>
      <c r="TXK17" s="106"/>
      <c r="TXL17" s="106"/>
      <c r="TXM17" s="106"/>
      <c r="TXN17" s="106"/>
      <c r="TXO17" s="106"/>
      <c r="TXP17" s="106"/>
      <c r="TXQ17" s="106"/>
      <c r="TXR17" s="106"/>
      <c r="TXS17" s="106"/>
      <c r="TXT17" s="106"/>
      <c r="TXU17" s="106"/>
      <c r="TXV17" s="106"/>
      <c r="TXW17" s="106"/>
      <c r="TXX17" s="106"/>
      <c r="TXY17" s="106"/>
      <c r="TXZ17" s="106"/>
      <c r="TYA17" s="106"/>
      <c r="TYB17" s="106"/>
      <c r="TYC17" s="106"/>
      <c r="TYD17" s="106"/>
      <c r="TYE17" s="106"/>
      <c r="TYF17" s="106"/>
      <c r="TYG17" s="106"/>
      <c r="TYH17" s="106"/>
      <c r="TYI17" s="106"/>
      <c r="TYJ17" s="106"/>
      <c r="TYK17" s="106"/>
      <c r="TYL17" s="106"/>
      <c r="TYM17" s="106"/>
      <c r="TYN17" s="106"/>
      <c r="TYO17" s="106"/>
      <c r="TYP17" s="106"/>
      <c r="TYQ17" s="106"/>
      <c r="TYR17" s="106"/>
      <c r="TYS17" s="106"/>
      <c r="TYT17" s="106"/>
      <c r="TYU17" s="106"/>
      <c r="TYV17" s="106"/>
      <c r="TYW17" s="106"/>
      <c r="TYX17" s="106"/>
      <c r="TYY17" s="106"/>
      <c r="TYZ17" s="106"/>
      <c r="TZA17" s="106"/>
      <c r="TZB17" s="106"/>
      <c r="TZC17" s="106"/>
      <c r="TZD17" s="106"/>
      <c r="TZE17" s="106"/>
      <c r="TZF17" s="106"/>
      <c r="TZG17" s="106"/>
      <c r="TZH17" s="106"/>
      <c r="TZI17" s="106"/>
      <c r="TZJ17" s="106"/>
      <c r="TZK17" s="106"/>
      <c r="TZL17" s="106"/>
      <c r="TZM17" s="106"/>
      <c r="TZN17" s="106"/>
      <c r="TZO17" s="106"/>
      <c r="TZP17" s="106"/>
      <c r="TZQ17" s="106"/>
      <c r="TZR17" s="106"/>
      <c r="TZS17" s="106"/>
      <c r="TZT17" s="106"/>
      <c r="TZU17" s="106"/>
      <c r="TZV17" s="106"/>
      <c r="TZW17" s="106"/>
      <c r="TZX17" s="106"/>
      <c r="TZY17" s="106"/>
      <c r="TZZ17" s="106"/>
      <c r="UAA17" s="106"/>
      <c r="UAB17" s="106"/>
      <c r="UAC17" s="106"/>
      <c r="UAD17" s="106"/>
      <c r="UAE17" s="106"/>
      <c r="UAF17" s="106"/>
      <c r="UAG17" s="106"/>
      <c r="UAH17" s="106"/>
      <c r="UAI17" s="106"/>
      <c r="UAJ17" s="106"/>
      <c r="UAK17" s="106"/>
      <c r="UAL17" s="106"/>
      <c r="UAM17" s="106"/>
      <c r="UAN17" s="106"/>
      <c r="UAO17" s="106"/>
      <c r="UAP17" s="106"/>
      <c r="UAQ17" s="106"/>
      <c r="UAR17" s="106"/>
      <c r="UAS17" s="106"/>
      <c r="UAT17" s="106"/>
      <c r="UAU17" s="106"/>
      <c r="UAV17" s="106"/>
      <c r="UAW17" s="106"/>
      <c r="UAX17" s="106"/>
      <c r="UAY17" s="106"/>
      <c r="UAZ17" s="106"/>
      <c r="UBA17" s="106"/>
      <c r="UBB17" s="106"/>
      <c r="UBC17" s="106"/>
      <c r="UBD17" s="106"/>
      <c r="UBE17" s="106"/>
      <c r="UBF17" s="106"/>
      <c r="UBG17" s="106"/>
      <c r="UBH17" s="106"/>
      <c r="UBI17" s="106"/>
      <c r="UBJ17" s="106"/>
      <c r="UBK17" s="106"/>
      <c r="UBL17" s="106"/>
      <c r="UBM17" s="106"/>
      <c r="UBN17" s="106"/>
      <c r="UBO17" s="106"/>
      <c r="UBP17" s="106"/>
      <c r="UBQ17" s="106"/>
      <c r="UBR17" s="106"/>
      <c r="UBS17" s="106"/>
      <c r="UBT17" s="106"/>
      <c r="UBU17" s="106"/>
      <c r="UBV17" s="106"/>
      <c r="UBW17" s="106"/>
      <c r="UBX17" s="106"/>
      <c r="UBY17" s="106"/>
      <c r="UBZ17" s="106"/>
      <c r="UCA17" s="106"/>
      <c r="UCB17" s="106"/>
      <c r="UCC17" s="106"/>
      <c r="UCD17" s="106"/>
      <c r="UCE17" s="106"/>
      <c r="UCF17" s="106"/>
      <c r="UCG17" s="106"/>
      <c r="UCH17" s="106"/>
      <c r="UCI17" s="106"/>
      <c r="UCJ17" s="106"/>
      <c r="UCK17" s="106"/>
      <c r="UCL17" s="106"/>
      <c r="UCM17" s="106"/>
      <c r="UCN17" s="106"/>
      <c r="UCO17" s="106"/>
      <c r="UCP17" s="106"/>
      <c r="UCQ17" s="106"/>
      <c r="UCR17" s="106"/>
      <c r="UCS17" s="106"/>
      <c r="UCT17" s="106"/>
      <c r="UCU17" s="106"/>
      <c r="UCV17" s="106"/>
      <c r="UCW17" s="106"/>
      <c r="UCX17" s="106"/>
      <c r="UCY17" s="106"/>
      <c r="UCZ17" s="106"/>
      <c r="UDA17" s="106"/>
      <c r="UDB17" s="106"/>
      <c r="UDC17" s="106"/>
      <c r="UDD17" s="106"/>
      <c r="UDE17" s="106"/>
      <c r="UDF17" s="106"/>
      <c r="UDG17" s="106"/>
      <c r="UDH17" s="106"/>
      <c r="UDI17" s="106"/>
      <c r="UDJ17" s="106"/>
      <c r="UDK17" s="106"/>
      <c r="UDL17" s="106"/>
      <c r="UDM17" s="106"/>
      <c r="UDN17" s="106"/>
      <c r="UDO17" s="106"/>
      <c r="UDP17" s="106"/>
      <c r="UDQ17" s="106"/>
      <c r="UDR17" s="106"/>
      <c r="UDS17" s="106"/>
      <c r="UDT17" s="106"/>
      <c r="UDU17" s="106"/>
      <c r="UDV17" s="106"/>
      <c r="UDW17" s="106"/>
      <c r="UDX17" s="106"/>
      <c r="UDY17" s="106"/>
      <c r="UDZ17" s="106"/>
      <c r="UEA17" s="106"/>
      <c r="UEB17" s="106"/>
      <c r="UEC17" s="106"/>
      <c r="UED17" s="106"/>
      <c r="UEE17" s="106"/>
      <c r="UEF17" s="106"/>
      <c r="UEG17" s="106"/>
      <c r="UEH17" s="106"/>
      <c r="UEI17" s="106"/>
      <c r="UEJ17" s="106"/>
      <c r="UEK17" s="106"/>
      <c r="UEL17" s="106"/>
      <c r="UEM17" s="106"/>
      <c r="UEN17" s="106"/>
      <c r="UEO17" s="106"/>
      <c r="UEP17" s="106"/>
      <c r="UEQ17" s="106"/>
      <c r="UER17" s="106"/>
      <c r="UES17" s="106"/>
      <c r="UET17" s="106"/>
      <c r="UEU17" s="106"/>
      <c r="UEV17" s="106"/>
      <c r="UEW17" s="106"/>
      <c r="UEX17" s="106"/>
      <c r="UEY17" s="106"/>
      <c r="UEZ17" s="106"/>
      <c r="UFA17" s="106"/>
      <c r="UFB17" s="106"/>
      <c r="UFC17" s="106"/>
      <c r="UFD17" s="106"/>
      <c r="UFE17" s="106"/>
      <c r="UFF17" s="106"/>
      <c r="UFG17" s="106"/>
      <c r="UFH17" s="106"/>
      <c r="UFI17" s="106"/>
      <c r="UFJ17" s="106"/>
      <c r="UFK17" s="106"/>
      <c r="UFL17" s="106"/>
      <c r="UFM17" s="106"/>
      <c r="UFN17" s="106"/>
      <c r="UFO17" s="106"/>
      <c r="UFP17" s="106"/>
      <c r="UFQ17" s="106"/>
      <c r="UFR17" s="106"/>
      <c r="UFS17" s="106"/>
      <c r="UFT17" s="106"/>
      <c r="UFU17" s="106"/>
      <c r="UFV17" s="106"/>
      <c r="UFW17" s="106"/>
      <c r="UFX17" s="106"/>
      <c r="UFY17" s="106"/>
      <c r="UFZ17" s="106"/>
      <c r="UGA17" s="106"/>
      <c r="UGB17" s="106"/>
      <c r="UGC17" s="106"/>
      <c r="UGD17" s="106"/>
      <c r="UGE17" s="106"/>
      <c r="UGF17" s="106"/>
      <c r="UGG17" s="106"/>
      <c r="UGH17" s="106"/>
      <c r="UGI17" s="106"/>
      <c r="UGJ17" s="106"/>
      <c r="UGK17" s="106"/>
      <c r="UGL17" s="106"/>
      <c r="UGM17" s="106"/>
      <c r="UGN17" s="106"/>
      <c r="UGO17" s="106"/>
      <c r="UGP17" s="106"/>
      <c r="UGQ17" s="106"/>
      <c r="UGR17" s="106"/>
      <c r="UGS17" s="106"/>
      <c r="UGT17" s="106"/>
      <c r="UGU17" s="106"/>
      <c r="UGV17" s="106"/>
      <c r="UGW17" s="106"/>
      <c r="UGX17" s="106"/>
      <c r="UGY17" s="106"/>
      <c r="UGZ17" s="106"/>
      <c r="UHA17" s="106"/>
      <c r="UHB17" s="106"/>
      <c r="UHC17" s="106"/>
      <c r="UHD17" s="106"/>
      <c r="UHE17" s="106"/>
      <c r="UHF17" s="106"/>
      <c r="UHG17" s="106"/>
      <c r="UHH17" s="106"/>
      <c r="UHI17" s="106"/>
      <c r="UHJ17" s="106"/>
      <c r="UHK17" s="106"/>
      <c r="UHL17" s="106"/>
      <c r="UHM17" s="106"/>
      <c r="UHN17" s="106"/>
      <c r="UHO17" s="106"/>
      <c r="UHP17" s="106"/>
      <c r="UHQ17" s="106"/>
      <c r="UHR17" s="106"/>
      <c r="UHS17" s="106"/>
      <c r="UHT17" s="106"/>
      <c r="UHU17" s="106"/>
      <c r="UHV17" s="106"/>
      <c r="UHW17" s="106"/>
      <c r="UHX17" s="106"/>
      <c r="UHY17" s="106"/>
      <c r="UHZ17" s="106"/>
      <c r="UIA17" s="106"/>
      <c r="UIB17" s="106"/>
      <c r="UIC17" s="106"/>
      <c r="UID17" s="106"/>
      <c r="UIE17" s="106"/>
      <c r="UIF17" s="106"/>
      <c r="UIG17" s="106"/>
      <c r="UIH17" s="106"/>
      <c r="UII17" s="106"/>
      <c r="UIJ17" s="106"/>
      <c r="UIK17" s="106"/>
      <c r="UIL17" s="106"/>
      <c r="UIM17" s="106"/>
      <c r="UIN17" s="106"/>
      <c r="UIO17" s="106"/>
      <c r="UIP17" s="106"/>
      <c r="UIQ17" s="106"/>
      <c r="UIR17" s="106"/>
      <c r="UIS17" s="106"/>
      <c r="UIT17" s="106"/>
      <c r="UIU17" s="106"/>
      <c r="UIV17" s="106"/>
      <c r="UIW17" s="106"/>
      <c r="UIX17" s="106"/>
      <c r="UIY17" s="106"/>
      <c r="UIZ17" s="106"/>
      <c r="UJA17" s="106"/>
      <c r="UJB17" s="106"/>
      <c r="UJC17" s="106"/>
      <c r="UJD17" s="106"/>
      <c r="UJE17" s="106"/>
      <c r="UJF17" s="106"/>
      <c r="UJG17" s="106"/>
      <c r="UJH17" s="106"/>
      <c r="UJI17" s="106"/>
      <c r="UJJ17" s="106"/>
      <c r="UJK17" s="106"/>
      <c r="UJL17" s="106"/>
      <c r="UJM17" s="106"/>
      <c r="UJN17" s="106"/>
      <c r="UJO17" s="106"/>
      <c r="UJP17" s="106"/>
      <c r="UJQ17" s="106"/>
      <c r="UJR17" s="106"/>
      <c r="UJS17" s="106"/>
      <c r="UJT17" s="106"/>
      <c r="UJU17" s="106"/>
      <c r="UJV17" s="106"/>
      <c r="UJW17" s="106"/>
      <c r="UJX17" s="106"/>
      <c r="UJY17" s="106"/>
      <c r="UJZ17" s="106"/>
      <c r="UKA17" s="106"/>
      <c r="UKB17" s="106"/>
      <c r="UKC17" s="106"/>
      <c r="UKD17" s="106"/>
      <c r="UKE17" s="106"/>
      <c r="UKF17" s="106"/>
      <c r="UKG17" s="106"/>
      <c r="UKH17" s="106"/>
      <c r="UKI17" s="106"/>
      <c r="UKJ17" s="106"/>
      <c r="UKK17" s="106"/>
      <c r="UKL17" s="106"/>
      <c r="UKM17" s="106"/>
      <c r="UKN17" s="106"/>
      <c r="UKO17" s="106"/>
      <c r="UKP17" s="106"/>
      <c r="UKQ17" s="106"/>
      <c r="UKR17" s="106"/>
      <c r="UKS17" s="106"/>
      <c r="UKT17" s="106"/>
      <c r="UKU17" s="106"/>
      <c r="UKV17" s="106"/>
      <c r="UKW17" s="106"/>
      <c r="UKX17" s="106"/>
      <c r="UKY17" s="106"/>
      <c r="UKZ17" s="106"/>
      <c r="ULA17" s="106"/>
      <c r="ULB17" s="106"/>
      <c r="ULC17" s="106"/>
      <c r="ULD17" s="106"/>
      <c r="ULE17" s="106"/>
      <c r="ULF17" s="106"/>
      <c r="ULG17" s="106"/>
      <c r="ULH17" s="106"/>
      <c r="ULI17" s="106"/>
      <c r="ULJ17" s="106"/>
      <c r="ULK17" s="106"/>
      <c r="ULL17" s="106"/>
      <c r="ULM17" s="106"/>
      <c r="ULN17" s="106"/>
      <c r="ULO17" s="106"/>
      <c r="ULP17" s="106"/>
      <c r="ULQ17" s="106"/>
      <c r="ULR17" s="106"/>
      <c r="ULS17" s="106"/>
      <c r="ULT17" s="106"/>
      <c r="ULU17" s="106"/>
      <c r="ULV17" s="106"/>
      <c r="ULW17" s="106"/>
      <c r="ULX17" s="106"/>
      <c r="ULY17" s="106"/>
      <c r="ULZ17" s="106"/>
      <c r="UMA17" s="106"/>
      <c r="UMB17" s="106"/>
      <c r="UMC17" s="106"/>
      <c r="UMD17" s="106"/>
      <c r="UME17" s="106"/>
      <c r="UMF17" s="106"/>
      <c r="UMG17" s="106"/>
      <c r="UMH17" s="106"/>
      <c r="UMI17" s="106"/>
      <c r="UMJ17" s="106"/>
      <c r="UMK17" s="106"/>
      <c r="UML17" s="106"/>
      <c r="UMM17" s="106"/>
      <c r="UMN17" s="106"/>
      <c r="UMO17" s="106"/>
      <c r="UMP17" s="106"/>
      <c r="UMQ17" s="106"/>
      <c r="UMR17" s="106"/>
      <c r="UMS17" s="106"/>
      <c r="UMT17" s="106"/>
      <c r="UMU17" s="106"/>
      <c r="UMV17" s="106"/>
      <c r="UMW17" s="106"/>
      <c r="UMX17" s="106"/>
      <c r="UMY17" s="106"/>
      <c r="UMZ17" s="106"/>
      <c r="UNA17" s="106"/>
      <c r="UNB17" s="106"/>
      <c r="UNC17" s="106"/>
      <c r="UND17" s="106"/>
      <c r="UNE17" s="106"/>
      <c r="UNF17" s="106"/>
      <c r="UNG17" s="106"/>
      <c r="UNH17" s="106"/>
      <c r="UNI17" s="106"/>
      <c r="UNJ17" s="106"/>
      <c r="UNK17" s="106"/>
      <c r="UNL17" s="106"/>
      <c r="UNM17" s="106"/>
      <c r="UNN17" s="106"/>
      <c r="UNO17" s="106"/>
      <c r="UNP17" s="106"/>
      <c r="UNQ17" s="106"/>
      <c r="UNR17" s="106"/>
      <c r="UNS17" s="106"/>
      <c r="UNT17" s="106"/>
      <c r="UNU17" s="106"/>
      <c r="UNV17" s="106"/>
      <c r="UNW17" s="106"/>
      <c r="UNX17" s="106"/>
      <c r="UNY17" s="106"/>
      <c r="UNZ17" s="106"/>
      <c r="UOA17" s="106"/>
      <c r="UOB17" s="106"/>
      <c r="UOC17" s="106"/>
      <c r="UOD17" s="106"/>
      <c r="UOE17" s="106"/>
      <c r="UOF17" s="106"/>
      <c r="UOG17" s="106"/>
      <c r="UOH17" s="106"/>
      <c r="UOI17" s="106"/>
      <c r="UOJ17" s="106"/>
      <c r="UOK17" s="106"/>
      <c r="UOL17" s="106"/>
      <c r="UOM17" s="106"/>
      <c r="UON17" s="106"/>
      <c r="UOO17" s="106"/>
      <c r="UOP17" s="106"/>
      <c r="UOQ17" s="106"/>
      <c r="UOR17" s="106"/>
      <c r="UOS17" s="106"/>
      <c r="UOT17" s="106"/>
      <c r="UOU17" s="106"/>
      <c r="UOV17" s="106"/>
      <c r="UOW17" s="106"/>
      <c r="UOX17" s="106"/>
      <c r="UOY17" s="106"/>
      <c r="UOZ17" s="106"/>
      <c r="UPA17" s="106"/>
      <c r="UPB17" s="106"/>
      <c r="UPC17" s="106"/>
      <c r="UPD17" s="106"/>
      <c r="UPE17" s="106"/>
      <c r="UPF17" s="106"/>
      <c r="UPG17" s="106"/>
      <c r="UPH17" s="106"/>
      <c r="UPI17" s="106"/>
      <c r="UPJ17" s="106"/>
      <c r="UPK17" s="106"/>
      <c r="UPL17" s="106"/>
      <c r="UPM17" s="106"/>
      <c r="UPN17" s="106"/>
      <c r="UPO17" s="106"/>
      <c r="UPP17" s="106"/>
      <c r="UPQ17" s="106"/>
      <c r="UPR17" s="106"/>
      <c r="UPS17" s="106"/>
      <c r="UPT17" s="106"/>
      <c r="UPU17" s="106"/>
      <c r="UPV17" s="106"/>
      <c r="UPW17" s="106"/>
      <c r="UPX17" s="106"/>
      <c r="UPY17" s="106"/>
      <c r="UPZ17" s="106"/>
      <c r="UQA17" s="106"/>
      <c r="UQB17" s="106"/>
      <c r="UQC17" s="106"/>
      <c r="UQD17" s="106"/>
      <c r="UQE17" s="106"/>
      <c r="UQF17" s="106"/>
      <c r="UQG17" s="106"/>
      <c r="UQH17" s="106"/>
      <c r="UQI17" s="106"/>
      <c r="UQJ17" s="106"/>
      <c r="UQK17" s="106"/>
      <c r="UQL17" s="106"/>
      <c r="UQM17" s="106"/>
      <c r="UQN17" s="106"/>
      <c r="UQO17" s="106"/>
      <c r="UQP17" s="106"/>
      <c r="UQQ17" s="106"/>
      <c r="UQR17" s="106"/>
      <c r="UQS17" s="106"/>
      <c r="UQT17" s="106"/>
      <c r="UQU17" s="106"/>
      <c r="UQV17" s="106"/>
      <c r="UQW17" s="106"/>
      <c r="UQX17" s="106"/>
      <c r="UQY17" s="106"/>
      <c r="UQZ17" s="106"/>
      <c r="URA17" s="106"/>
      <c r="URB17" s="106"/>
      <c r="URC17" s="106"/>
      <c r="URD17" s="106"/>
      <c r="URE17" s="106"/>
      <c r="URF17" s="106"/>
      <c r="URG17" s="106"/>
      <c r="URH17" s="106"/>
      <c r="URI17" s="106"/>
      <c r="URJ17" s="106"/>
      <c r="URK17" s="106"/>
      <c r="URL17" s="106"/>
      <c r="URM17" s="106"/>
      <c r="URN17" s="106"/>
      <c r="URO17" s="106"/>
      <c r="URP17" s="106"/>
      <c r="URQ17" s="106"/>
      <c r="URR17" s="106"/>
      <c r="URS17" s="106"/>
      <c r="URT17" s="106"/>
      <c r="URU17" s="106"/>
      <c r="URV17" s="106"/>
      <c r="URW17" s="106"/>
      <c r="URX17" s="106"/>
      <c r="URY17" s="106"/>
      <c r="URZ17" s="106"/>
      <c r="USA17" s="106"/>
      <c r="USB17" s="106"/>
      <c r="USC17" s="106"/>
      <c r="USD17" s="106"/>
      <c r="USE17" s="106"/>
      <c r="USF17" s="106"/>
      <c r="USG17" s="106"/>
      <c r="USH17" s="106"/>
      <c r="USI17" s="106"/>
      <c r="USJ17" s="106"/>
      <c r="USK17" s="106"/>
      <c r="USL17" s="106"/>
      <c r="USM17" s="106"/>
      <c r="USN17" s="106"/>
      <c r="USO17" s="106"/>
      <c r="USP17" s="106"/>
      <c r="USQ17" s="106"/>
      <c r="USR17" s="106"/>
      <c r="USS17" s="106"/>
      <c r="UST17" s="106"/>
      <c r="USU17" s="106"/>
      <c r="USV17" s="106"/>
      <c r="USW17" s="106"/>
      <c r="USX17" s="106"/>
      <c r="USY17" s="106"/>
      <c r="USZ17" s="106"/>
      <c r="UTA17" s="106"/>
      <c r="UTB17" s="106"/>
      <c r="UTC17" s="106"/>
      <c r="UTD17" s="106"/>
      <c r="UTE17" s="106"/>
      <c r="UTF17" s="106"/>
      <c r="UTG17" s="106"/>
      <c r="UTH17" s="106"/>
      <c r="UTI17" s="106"/>
      <c r="UTJ17" s="106"/>
      <c r="UTK17" s="106"/>
      <c r="UTL17" s="106"/>
      <c r="UTM17" s="106"/>
      <c r="UTN17" s="106"/>
      <c r="UTO17" s="106"/>
      <c r="UTP17" s="106"/>
      <c r="UTQ17" s="106"/>
      <c r="UTR17" s="106"/>
      <c r="UTS17" s="106"/>
      <c r="UTT17" s="106"/>
      <c r="UTU17" s="106"/>
      <c r="UTV17" s="106"/>
      <c r="UTW17" s="106"/>
      <c r="UTX17" s="106"/>
      <c r="UTY17" s="106"/>
      <c r="UTZ17" s="106"/>
      <c r="UUA17" s="106"/>
      <c r="UUB17" s="106"/>
      <c r="UUC17" s="106"/>
      <c r="UUD17" s="106"/>
      <c r="UUE17" s="106"/>
      <c r="UUF17" s="106"/>
      <c r="UUG17" s="106"/>
      <c r="UUH17" s="106"/>
      <c r="UUI17" s="106"/>
      <c r="UUJ17" s="106"/>
      <c r="UUK17" s="106"/>
      <c r="UUL17" s="106"/>
      <c r="UUM17" s="106"/>
      <c r="UUN17" s="106"/>
      <c r="UUO17" s="106"/>
      <c r="UUP17" s="106"/>
      <c r="UUQ17" s="106"/>
      <c r="UUR17" s="106"/>
      <c r="UUS17" s="106"/>
      <c r="UUT17" s="106"/>
      <c r="UUU17" s="106"/>
      <c r="UUV17" s="106"/>
      <c r="UUW17" s="106"/>
      <c r="UUX17" s="106"/>
      <c r="UUY17" s="106"/>
      <c r="UUZ17" s="106"/>
      <c r="UVA17" s="106"/>
      <c r="UVB17" s="106"/>
      <c r="UVC17" s="106"/>
      <c r="UVD17" s="106"/>
      <c r="UVE17" s="106"/>
      <c r="UVF17" s="106"/>
      <c r="UVG17" s="106"/>
      <c r="UVH17" s="106"/>
      <c r="UVI17" s="106"/>
      <c r="UVJ17" s="106"/>
      <c r="UVK17" s="106"/>
      <c r="UVL17" s="106"/>
      <c r="UVM17" s="106"/>
      <c r="UVN17" s="106"/>
      <c r="UVO17" s="106"/>
      <c r="UVP17" s="106"/>
      <c r="UVQ17" s="106"/>
      <c r="UVR17" s="106"/>
      <c r="UVS17" s="106"/>
      <c r="UVT17" s="106"/>
      <c r="UVU17" s="106"/>
      <c r="UVV17" s="106"/>
      <c r="UVW17" s="106"/>
      <c r="UVX17" s="106"/>
      <c r="UVY17" s="106"/>
      <c r="UVZ17" s="106"/>
      <c r="UWA17" s="106"/>
      <c r="UWB17" s="106"/>
      <c r="UWC17" s="106"/>
      <c r="UWD17" s="106"/>
      <c r="UWE17" s="106"/>
      <c r="UWF17" s="106"/>
      <c r="UWG17" s="106"/>
      <c r="UWH17" s="106"/>
      <c r="UWI17" s="106"/>
      <c r="UWJ17" s="106"/>
      <c r="UWK17" s="106"/>
      <c r="UWL17" s="106"/>
      <c r="UWM17" s="106"/>
      <c r="UWN17" s="106"/>
      <c r="UWO17" s="106"/>
      <c r="UWP17" s="106"/>
      <c r="UWQ17" s="106"/>
      <c r="UWR17" s="106"/>
      <c r="UWS17" s="106"/>
      <c r="UWT17" s="106"/>
      <c r="UWU17" s="106"/>
      <c r="UWV17" s="106"/>
      <c r="UWW17" s="106"/>
      <c r="UWX17" s="106"/>
      <c r="UWY17" s="106"/>
      <c r="UWZ17" s="106"/>
      <c r="UXA17" s="106"/>
      <c r="UXB17" s="106"/>
      <c r="UXC17" s="106"/>
      <c r="UXD17" s="106"/>
      <c r="UXE17" s="106"/>
      <c r="UXF17" s="106"/>
      <c r="UXG17" s="106"/>
      <c r="UXH17" s="106"/>
      <c r="UXI17" s="106"/>
      <c r="UXJ17" s="106"/>
      <c r="UXK17" s="106"/>
      <c r="UXL17" s="106"/>
      <c r="UXM17" s="106"/>
      <c r="UXN17" s="106"/>
      <c r="UXO17" s="106"/>
      <c r="UXP17" s="106"/>
      <c r="UXQ17" s="106"/>
      <c r="UXR17" s="106"/>
      <c r="UXS17" s="106"/>
      <c r="UXT17" s="106"/>
      <c r="UXU17" s="106"/>
      <c r="UXV17" s="106"/>
      <c r="UXW17" s="106"/>
      <c r="UXX17" s="106"/>
      <c r="UXY17" s="106"/>
      <c r="UXZ17" s="106"/>
      <c r="UYA17" s="106"/>
      <c r="UYB17" s="106"/>
      <c r="UYC17" s="106"/>
      <c r="UYD17" s="106"/>
      <c r="UYE17" s="106"/>
      <c r="UYF17" s="106"/>
      <c r="UYG17" s="106"/>
      <c r="UYH17" s="106"/>
      <c r="UYI17" s="106"/>
      <c r="UYJ17" s="106"/>
      <c r="UYK17" s="106"/>
      <c r="UYL17" s="106"/>
      <c r="UYM17" s="106"/>
      <c r="UYN17" s="106"/>
      <c r="UYO17" s="106"/>
      <c r="UYP17" s="106"/>
      <c r="UYQ17" s="106"/>
      <c r="UYR17" s="106"/>
      <c r="UYS17" s="106"/>
      <c r="UYT17" s="106"/>
      <c r="UYU17" s="106"/>
      <c r="UYV17" s="106"/>
      <c r="UYW17" s="106"/>
      <c r="UYX17" s="106"/>
      <c r="UYY17" s="106"/>
      <c r="UYZ17" s="106"/>
      <c r="UZA17" s="106"/>
      <c r="UZB17" s="106"/>
      <c r="UZC17" s="106"/>
      <c r="UZD17" s="106"/>
      <c r="UZE17" s="106"/>
      <c r="UZF17" s="106"/>
      <c r="UZG17" s="106"/>
      <c r="UZH17" s="106"/>
      <c r="UZI17" s="106"/>
      <c r="UZJ17" s="106"/>
      <c r="UZK17" s="106"/>
      <c r="UZL17" s="106"/>
      <c r="UZM17" s="106"/>
      <c r="UZN17" s="106"/>
      <c r="UZO17" s="106"/>
      <c r="UZP17" s="106"/>
      <c r="UZQ17" s="106"/>
      <c r="UZR17" s="106"/>
      <c r="UZS17" s="106"/>
      <c r="UZT17" s="106"/>
      <c r="UZU17" s="106"/>
      <c r="UZV17" s="106"/>
      <c r="UZW17" s="106"/>
      <c r="UZX17" s="106"/>
      <c r="UZY17" s="106"/>
      <c r="UZZ17" s="106"/>
      <c r="VAA17" s="106"/>
      <c r="VAB17" s="106"/>
      <c r="VAC17" s="106"/>
      <c r="VAD17" s="106"/>
      <c r="VAE17" s="106"/>
      <c r="VAF17" s="106"/>
      <c r="VAG17" s="106"/>
      <c r="VAH17" s="106"/>
      <c r="VAI17" s="106"/>
      <c r="VAJ17" s="106"/>
      <c r="VAK17" s="106"/>
      <c r="VAL17" s="106"/>
      <c r="VAM17" s="106"/>
      <c r="VAN17" s="106"/>
      <c r="VAO17" s="106"/>
      <c r="VAP17" s="106"/>
      <c r="VAQ17" s="106"/>
      <c r="VAR17" s="106"/>
      <c r="VAS17" s="106"/>
      <c r="VAT17" s="106"/>
      <c r="VAU17" s="106"/>
      <c r="VAV17" s="106"/>
      <c r="VAW17" s="106"/>
      <c r="VAX17" s="106"/>
      <c r="VAY17" s="106"/>
      <c r="VAZ17" s="106"/>
      <c r="VBA17" s="106"/>
      <c r="VBB17" s="106"/>
      <c r="VBC17" s="106"/>
      <c r="VBD17" s="106"/>
      <c r="VBE17" s="106"/>
      <c r="VBF17" s="106"/>
      <c r="VBG17" s="106"/>
      <c r="VBH17" s="106"/>
      <c r="VBI17" s="106"/>
      <c r="VBJ17" s="106"/>
      <c r="VBK17" s="106"/>
      <c r="VBL17" s="106"/>
      <c r="VBM17" s="106"/>
      <c r="VBN17" s="106"/>
      <c r="VBO17" s="106"/>
      <c r="VBP17" s="106"/>
      <c r="VBQ17" s="106"/>
      <c r="VBR17" s="106"/>
      <c r="VBS17" s="106"/>
      <c r="VBT17" s="106"/>
      <c r="VBU17" s="106"/>
      <c r="VBV17" s="106"/>
      <c r="VBW17" s="106"/>
      <c r="VBX17" s="106"/>
      <c r="VBY17" s="106"/>
      <c r="VBZ17" s="106"/>
      <c r="VCA17" s="106"/>
      <c r="VCB17" s="106"/>
      <c r="VCC17" s="106"/>
      <c r="VCD17" s="106"/>
      <c r="VCE17" s="106"/>
      <c r="VCF17" s="106"/>
      <c r="VCG17" s="106"/>
      <c r="VCH17" s="106"/>
      <c r="VCI17" s="106"/>
      <c r="VCJ17" s="106"/>
      <c r="VCK17" s="106"/>
      <c r="VCL17" s="106"/>
      <c r="VCM17" s="106"/>
      <c r="VCN17" s="106"/>
      <c r="VCO17" s="106"/>
      <c r="VCP17" s="106"/>
      <c r="VCQ17" s="106"/>
      <c r="VCR17" s="106"/>
      <c r="VCS17" s="106"/>
      <c r="VCT17" s="106"/>
      <c r="VCU17" s="106"/>
      <c r="VCV17" s="106"/>
      <c r="VCW17" s="106"/>
      <c r="VCX17" s="106"/>
      <c r="VCY17" s="106"/>
      <c r="VCZ17" s="106"/>
      <c r="VDA17" s="106"/>
      <c r="VDB17" s="106"/>
      <c r="VDC17" s="106"/>
      <c r="VDD17" s="106"/>
      <c r="VDE17" s="106"/>
      <c r="VDF17" s="106"/>
      <c r="VDG17" s="106"/>
      <c r="VDH17" s="106"/>
      <c r="VDI17" s="106"/>
      <c r="VDJ17" s="106"/>
      <c r="VDK17" s="106"/>
      <c r="VDL17" s="106"/>
      <c r="VDM17" s="106"/>
      <c r="VDN17" s="106"/>
      <c r="VDO17" s="106"/>
      <c r="VDP17" s="106"/>
      <c r="VDQ17" s="106"/>
      <c r="VDR17" s="106"/>
      <c r="VDS17" s="106"/>
      <c r="VDT17" s="106"/>
      <c r="VDU17" s="106"/>
      <c r="VDV17" s="106"/>
      <c r="VDW17" s="106"/>
      <c r="VDX17" s="106"/>
      <c r="VDY17" s="106"/>
      <c r="VDZ17" s="106"/>
      <c r="VEA17" s="106"/>
      <c r="VEB17" s="106"/>
      <c r="VEC17" s="106"/>
      <c r="VED17" s="106"/>
      <c r="VEE17" s="106"/>
      <c r="VEF17" s="106"/>
      <c r="VEG17" s="106"/>
      <c r="VEH17" s="106"/>
      <c r="VEI17" s="106"/>
      <c r="VEJ17" s="106"/>
      <c r="VEK17" s="106"/>
      <c r="VEL17" s="106"/>
      <c r="VEM17" s="106"/>
      <c r="VEN17" s="106"/>
      <c r="VEO17" s="106"/>
      <c r="VEP17" s="106"/>
      <c r="VEQ17" s="106"/>
      <c r="VER17" s="106"/>
      <c r="VES17" s="106"/>
      <c r="VET17" s="106"/>
      <c r="VEU17" s="106"/>
      <c r="VEV17" s="106"/>
      <c r="VEW17" s="106"/>
      <c r="VEX17" s="106"/>
      <c r="VEY17" s="106"/>
      <c r="VEZ17" s="106"/>
      <c r="VFA17" s="106"/>
      <c r="VFB17" s="106"/>
      <c r="VFC17" s="106"/>
      <c r="VFD17" s="106"/>
      <c r="VFE17" s="106"/>
      <c r="VFF17" s="106"/>
      <c r="VFG17" s="106"/>
      <c r="VFH17" s="106"/>
      <c r="VFI17" s="106"/>
      <c r="VFJ17" s="106"/>
      <c r="VFK17" s="106"/>
      <c r="VFL17" s="106"/>
      <c r="VFM17" s="106"/>
      <c r="VFN17" s="106"/>
      <c r="VFO17" s="106"/>
      <c r="VFP17" s="106"/>
      <c r="VFQ17" s="106"/>
      <c r="VFR17" s="106"/>
      <c r="VFS17" s="106"/>
      <c r="VFT17" s="106"/>
      <c r="VFU17" s="106"/>
      <c r="VFV17" s="106"/>
      <c r="VFW17" s="106"/>
      <c r="VFX17" s="106"/>
      <c r="VFY17" s="106"/>
      <c r="VFZ17" s="106"/>
      <c r="VGA17" s="106"/>
      <c r="VGB17" s="106"/>
      <c r="VGC17" s="106"/>
      <c r="VGD17" s="106"/>
      <c r="VGE17" s="106"/>
      <c r="VGF17" s="106"/>
      <c r="VGG17" s="106"/>
      <c r="VGH17" s="106"/>
      <c r="VGI17" s="106"/>
      <c r="VGJ17" s="106"/>
      <c r="VGK17" s="106"/>
      <c r="VGL17" s="106"/>
      <c r="VGM17" s="106"/>
      <c r="VGN17" s="106"/>
      <c r="VGO17" s="106"/>
      <c r="VGP17" s="106"/>
      <c r="VGQ17" s="106"/>
      <c r="VGR17" s="106"/>
      <c r="VGS17" s="106"/>
      <c r="VGT17" s="106"/>
      <c r="VGU17" s="106"/>
      <c r="VGV17" s="106"/>
      <c r="VGW17" s="106"/>
      <c r="VGX17" s="106"/>
      <c r="VGY17" s="106"/>
      <c r="VGZ17" s="106"/>
      <c r="VHA17" s="106"/>
      <c r="VHB17" s="106"/>
      <c r="VHC17" s="106"/>
      <c r="VHD17" s="106"/>
      <c r="VHE17" s="106"/>
      <c r="VHF17" s="106"/>
      <c r="VHG17" s="106"/>
      <c r="VHH17" s="106"/>
      <c r="VHI17" s="106"/>
      <c r="VHJ17" s="106"/>
      <c r="VHK17" s="106"/>
      <c r="VHL17" s="106"/>
      <c r="VHM17" s="106"/>
      <c r="VHN17" s="106"/>
      <c r="VHO17" s="106"/>
      <c r="VHP17" s="106"/>
      <c r="VHQ17" s="106"/>
      <c r="VHR17" s="106"/>
      <c r="VHS17" s="106"/>
      <c r="VHT17" s="106"/>
      <c r="VHU17" s="106"/>
      <c r="VHV17" s="106"/>
      <c r="VHW17" s="106"/>
      <c r="VHX17" s="106"/>
      <c r="VHY17" s="106"/>
      <c r="VHZ17" s="106"/>
      <c r="VIA17" s="106"/>
      <c r="VIB17" s="106"/>
      <c r="VIC17" s="106"/>
      <c r="VID17" s="106"/>
      <c r="VIE17" s="106"/>
      <c r="VIF17" s="106"/>
      <c r="VIG17" s="106"/>
      <c r="VIH17" s="106"/>
      <c r="VII17" s="106"/>
      <c r="VIJ17" s="106"/>
      <c r="VIK17" s="106"/>
      <c r="VIL17" s="106"/>
      <c r="VIM17" s="106"/>
      <c r="VIN17" s="106"/>
      <c r="VIO17" s="106"/>
      <c r="VIP17" s="106"/>
      <c r="VIQ17" s="106"/>
      <c r="VIR17" s="106"/>
      <c r="VIS17" s="106"/>
      <c r="VIT17" s="106"/>
      <c r="VIU17" s="106"/>
      <c r="VIV17" s="106"/>
      <c r="VIW17" s="106"/>
      <c r="VIX17" s="106"/>
      <c r="VIY17" s="106"/>
      <c r="VIZ17" s="106"/>
      <c r="VJA17" s="106"/>
      <c r="VJB17" s="106"/>
      <c r="VJC17" s="106"/>
      <c r="VJD17" s="106"/>
      <c r="VJE17" s="106"/>
      <c r="VJF17" s="106"/>
      <c r="VJG17" s="106"/>
      <c r="VJH17" s="106"/>
      <c r="VJI17" s="106"/>
      <c r="VJJ17" s="106"/>
      <c r="VJK17" s="106"/>
      <c r="VJL17" s="106"/>
      <c r="VJM17" s="106"/>
      <c r="VJN17" s="106"/>
      <c r="VJO17" s="106"/>
      <c r="VJP17" s="106"/>
      <c r="VJQ17" s="106"/>
      <c r="VJR17" s="106"/>
      <c r="VJS17" s="106"/>
      <c r="VJT17" s="106"/>
      <c r="VJU17" s="106"/>
      <c r="VJV17" s="106"/>
      <c r="VJW17" s="106"/>
      <c r="VJX17" s="106"/>
      <c r="VJY17" s="106"/>
      <c r="VJZ17" s="106"/>
      <c r="VKA17" s="106"/>
      <c r="VKB17" s="106"/>
      <c r="VKC17" s="106"/>
      <c r="VKD17" s="106"/>
      <c r="VKE17" s="106"/>
      <c r="VKF17" s="106"/>
      <c r="VKG17" s="106"/>
      <c r="VKH17" s="106"/>
      <c r="VKI17" s="106"/>
      <c r="VKJ17" s="106"/>
      <c r="VKK17" s="106"/>
      <c r="VKL17" s="106"/>
      <c r="VKM17" s="106"/>
      <c r="VKN17" s="106"/>
      <c r="VKO17" s="106"/>
      <c r="VKP17" s="106"/>
      <c r="VKQ17" s="106"/>
      <c r="VKR17" s="106"/>
      <c r="VKS17" s="106"/>
      <c r="VKT17" s="106"/>
      <c r="VKU17" s="106"/>
      <c r="VKV17" s="106"/>
      <c r="VKW17" s="106"/>
      <c r="VKX17" s="106"/>
      <c r="VKY17" s="106"/>
      <c r="VKZ17" s="106"/>
      <c r="VLA17" s="106"/>
      <c r="VLB17" s="106"/>
      <c r="VLC17" s="106"/>
      <c r="VLD17" s="106"/>
      <c r="VLE17" s="106"/>
      <c r="VLF17" s="106"/>
      <c r="VLG17" s="106"/>
      <c r="VLH17" s="106"/>
      <c r="VLI17" s="106"/>
      <c r="VLJ17" s="106"/>
      <c r="VLK17" s="106"/>
      <c r="VLL17" s="106"/>
      <c r="VLM17" s="106"/>
      <c r="VLN17" s="106"/>
      <c r="VLO17" s="106"/>
      <c r="VLP17" s="106"/>
      <c r="VLQ17" s="106"/>
      <c r="VLR17" s="106"/>
      <c r="VLS17" s="106"/>
      <c r="VLT17" s="106"/>
      <c r="VLU17" s="106"/>
      <c r="VLV17" s="106"/>
      <c r="VLW17" s="106"/>
      <c r="VLX17" s="106"/>
      <c r="VLY17" s="106"/>
      <c r="VLZ17" s="106"/>
      <c r="VMA17" s="106"/>
      <c r="VMB17" s="106"/>
      <c r="VMC17" s="106"/>
      <c r="VMD17" s="106"/>
      <c r="VME17" s="106"/>
      <c r="VMF17" s="106"/>
      <c r="VMG17" s="106"/>
      <c r="VMH17" s="106"/>
      <c r="VMI17" s="106"/>
      <c r="VMJ17" s="106"/>
      <c r="VMK17" s="106"/>
      <c r="VML17" s="106"/>
      <c r="VMM17" s="106"/>
      <c r="VMN17" s="106"/>
      <c r="VMO17" s="106"/>
      <c r="VMP17" s="106"/>
      <c r="VMQ17" s="106"/>
      <c r="VMR17" s="106"/>
      <c r="VMS17" s="106"/>
      <c r="VMT17" s="106"/>
      <c r="VMU17" s="106"/>
      <c r="VMV17" s="106"/>
      <c r="VMW17" s="106"/>
      <c r="VMX17" s="106"/>
      <c r="VMY17" s="106"/>
      <c r="VMZ17" s="106"/>
      <c r="VNA17" s="106"/>
      <c r="VNB17" s="106"/>
      <c r="VNC17" s="106"/>
      <c r="VND17" s="106"/>
      <c r="VNE17" s="106"/>
      <c r="VNF17" s="106"/>
      <c r="VNG17" s="106"/>
      <c r="VNH17" s="106"/>
      <c r="VNI17" s="106"/>
      <c r="VNJ17" s="106"/>
      <c r="VNK17" s="106"/>
      <c r="VNL17" s="106"/>
      <c r="VNM17" s="106"/>
      <c r="VNN17" s="106"/>
      <c r="VNO17" s="106"/>
      <c r="VNP17" s="106"/>
      <c r="VNQ17" s="106"/>
      <c r="VNR17" s="106"/>
      <c r="VNS17" s="106"/>
      <c r="VNT17" s="106"/>
      <c r="VNU17" s="106"/>
      <c r="VNV17" s="106"/>
      <c r="VNW17" s="106"/>
      <c r="VNX17" s="106"/>
      <c r="VNY17" s="106"/>
      <c r="VNZ17" s="106"/>
      <c r="VOA17" s="106"/>
      <c r="VOB17" s="106"/>
      <c r="VOC17" s="106"/>
      <c r="VOD17" s="106"/>
      <c r="VOE17" s="106"/>
      <c r="VOF17" s="106"/>
      <c r="VOG17" s="106"/>
      <c r="VOH17" s="106"/>
      <c r="VOI17" s="106"/>
      <c r="VOJ17" s="106"/>
      <c r="VOK17" s="106"/>
      <c r="VOL17" s="106"/>
      <c r="VOM17" s="106"/>
      <c r="VON17" s="106"/>
      <c r="VOO17" s="106"/>
      <c r="VOP17" s="106"/>
      <c r="VOQ17" s="106"/>
      <c r="VOR17" s="106"/>
      <c r="VOS17" s="106"/>
      <c r="VOT17" s="106"/>
      <c r="VOU17" s="106"/>
      <c r="VOV17" s="106"/>
      <c r="VOW17" s="106"/>
      <c r="VOX17" s="106"/>
      <c r="VOY17" s="106"/>
      <c r="VOZ17" s="106"/>
      <c r="VPA17" s="106"/>
      <c r="VPB17" s="106"/>
      <c r="VPC17" s="106"/>
      <c r="VPD17" s="106"/>
      <c r="VPE17" s="106"/>
      <c r="VPF17" s="106"/>
      <c r="VPG17" s="106"/>
      <c r="VPH17" s="106"/>
      <c r="VPI17" s="106"/>
      <c r="VPJ17" s="106"/>
      <c r="VPK17" s="106"/>
      <c r="VPL17" s="106"/>
      <c r="VPM17" s="106"/>
      <c r="VPN17" s="106"/>
      <c r="VPO17" s="106"/>
      <c r="VPP17" s="106"/>
      <c r="VPQ17" s="106"/>
      <c r="VPR17" s="106"/>
      <c r="VPS17" s="106"/>
      <c r="VPT17" s="106"/>
      <c r="VPU17" s="106"/>
      <c r="VPV17" s="106"/>
      <c r="VPW17" s="106"/>
      <c r="VPX17" s="106"/>
      <c r="VPY17" s="106"/>
      <c r="VPZ17" s="106"/>
      <c r="VQA17" s="106"/>
      <c r="VQB17" s="106"/>
      <c r="VQC17" s="106"/>
      <c r="VQD17" s="106"/>
      <c r="VQE17" s="106"/>
      <c r="VQF17" s="106"/>
      <c r="VQG17" s="106"/>
      <c r="VQH17" s="106"/>
      <c r="VQI17" s="106"/>
      <c r="VQJ17" s="106"/>
      <c r="VQK17" s="106"/>
      <c r="VQL17" s="106"/>
      <c r="VQM17" s="106"/>
      <c r="VQN17" s="106"/>
      <c r="VQO17" s="106"/>
      <c r="VQP17" s="106"/>
      <c r="VQQ17" s="106"/>
      <c r="VQR17" s="106"/>
      <c r="VQS17" s="106"/>
      <c r="VQT17" s="106"/>
      <c r="VQU17" s="106"/>
      <c r="VQV17" s="106"/>
      <c r="VQW17" s="106"/>
      <c r="VQX17" s="106"/>
      <c r="VQY17" s="106"/>
      <c r="VQZ17" s="106"/>
      <c r="VRA17" s="106"/>
      <c r="VRB17" s="106"/>
      <c r="VRC17" s="106"/>
      <c r="VRD17" s="106"/>
      <c r="VRE17" s="106"/>
      <c r="VRF17" s="106"/>
      <c r="VRG17" s="106"/>
      <c r="VRH17" s="106"/>
      <c r="VRI17" s="106"/>
      <c r="VRJ17" s="106"/>
      <c r="VRK17" s="106"/>
      <c r="VRL17" s="106"/>
      <c r="VRM17" s="106"/>
      <c r="VRN17" s="106"/>
      <c r="VRO17" s="106"/>
      <c r="VRP17" s="106"/>
      <c r="VRQ17" s="106"/>
      <c r="VRR17" s="106"/>
      <c r="VRS17" s="106"/>
      <c r="VRT17" s="106"/>
      <c r="VRU17" s="106"/>
      <c r="VRV17" s="106"/>
      <c r="VRW17" s="106"/>
      <c r="VRX17" s="106"/>
      <c r="VRY17" s="106"/>
      <c r="VRZ17" s="106"/>
      <c r="VSA17" s="106"/>
      <c r="VSB17" s="106"/>
      <c r="VSC17" s="106"/>
      <c r="VSD17" s="106"/>
      <c r="VSE17" s="106"/>
      <c r="VSF17" s="106"/>
      <c r="VSG17" s="106"/>
      <c r="VSH17" s="106"/>
      <c r="VSI17" s="106"/>
      <c r="VSJ17" s="106"/>
      <c r="VSK17" s="106"/>
      <c r="VSL17" s="106"/>
      <c r="VSM17" s="106"/>
      <c r="VSN17" s="106"/>
      <c r="VSO17" s="106"/>
      <c r="VSP17" s="106"/>
      <c r="VSQ17" s="106"/>
      <c r="VSR17" s="106"/>
      <c r="VSS17" s="106"/>
      <c r="VST17" s="106"/>
      <c r="VSU17" s="106"/>
      <c r="VSV17" s="106"/>
      <c r="VSW17" s="106"/>
      <c r="VSX17" s="106"/>
      <c r="VSY17" s="106"/>
      <c r="VSZ17" s="106"/>
      <c r="VTA17" s="106"/>
      <c r="VTB17" s="106"/>
      <c r="VTC17" s="106"/>
      <c r="VTD17" s="106"/>
      <c r="VTE17" s="106"/>
      <c r="VTF17" s="106"/>
      <c r="VTG17" s="106"/>
      <c r="VTH17" s="106"/>
      <c r="VTI17" s="106"/>
      <c r="VTJ17" s="106"/>
      <c r="VTK17" s="106"/>
      <c r="VTL17" s="106"/>
      <c r="VTM17" s="106"/>
      <c r="VTN17" s="106"/>
      <c r="VTO17" s="106"/>
      <c r="VTP17" s="106"/>
      <c r="VTQ17" s="106"/>
      <c r="VTR17" s="106"/>
      <c r="VTS17" s="106"/>
      <c r="VTT17" s="106"/>
      <c r="VTU17" s="106"/>
      <c r="VTV17" s="106"/>
      <c r="VTW17" s="106"/>
      <c r="VTX17" s="106"/>
      <c r="VTY17" s="106"/>
      <c r="VTZ17" s="106"/>
      <c r="VUA17" s="106"/>
      <c r="VUB17" s="106"/>
      <c r="VUC17" s="106"/>
      <c r="VUD17" s="106"/>
      <c r="VUE17" s="106"/>
      <c r="VUF17" s="106"/>
      <c r="VUG17" s="106"/>
      <c r="VUH17" s="106"/>
      <c r="VUI17" s="106"/>
      <c r="VUJ17" s="106"/>
      <c r="VUK17" s="106"/>
      <c r="VUL17" s="106"/>
      <c r="VUM17" s="106"/>
      <c r="VUN17" s="106"/>
      <c r="VUO17" s="106"/>
      <c r="VUP17" s="106"/>
      <c r="VUQ17" s="106"/>
      <c r="VUR17" s="106"/>
      <c r="VUS17" s="106"/>
      <c r="VUT17" s="106"/>
      <c r="VUU17" s="106"/>
      <c r="VUV17" s="106"/>
      <c r="VUW17" s="106"/>
      <c r="VUX17" s="106"/>
      <c r="VUY17" s="106"/>
      <c r="VUZ17" s="106"/>
      <c r="VVA17" s="106"/>
      <c r="VVB17" s="106"/>
      <c r="VVC17" s="106"/>
      <c r="VVD17" s="106"/>
      <c r="VVE17" s="106"/>
      <c r="VVF17" s="106"/>
      <c r="VVG17" s="106"/>
      <c r="VVH17" s="106"/>
      <c r="VVI17" s="106"/>
      <c r="VVJ17" s="106"/>
      <c r="VVK17" s="106"/>
      <c r="VVL17" s="106"/>
      <c r="VVM17" s="106"/>
      <c r="VVN17" s="106"/>
      <c r="VVO17" s="106"/>
      <c r="VVP17" s="106"/>
      <c r="VVQ17" s="106"/>
      <c r="VVR17" s="106"/>
      <c r="VVS17" s="106"/>
      <c r="VVT17" s="106"/>
      <c r="VVU17" s="106"/>
      <c r="VVV17" s="106"/>
      <c r="VVW17" s="106"/>
      <c r="VVX17" s="106"/>
      <c r="VVY17" s="106"/>
      <c r="VVZ17" s="106"/>
      <c r="VWA17" s="106"/>
      <c r="VWB17" s="106"/>
      <c r="VWC17" s="106"/>
      <c r="VWD17" s="106"/>
      <c r="VWE17" s="106"/>
      <c r="VWF17" s="106"/>
      <c r="VWG17" s="106"/>
      <c r="VWH17" s="106"/>
      <c r="VWI17" s="106"/>
      <c r="VWJ17" s="106"/>
      <c r="VWK17" s="106"/>
      <c r="VWL17" s="106"/>
      <c r="VWM17" s="106"/>
      <c r="VWN17" s="106"/>
      <c r="VWO17" s="106"/>
      <c r="VWP17" s="106"/>
      <c r="VWQ17" s="106"/>
      <c r="VWR17" s="106"/>
      <c r="VWS17" s="106"/>
      <c r="VWT17" s="106"/>
      <c r="VWU17" s="106"/>
      <c r="VWV17" s="106"/>
      <c r="VWW17" s="106"/>
      <c r="VWX17" s="106"/>
      <c r="VWY17" s="106"/>
      <c r="VWZ17" s="106"/>
      <c r="VXA17" s="106"/>
      <c r="VXB17" s="106"/>
      <c r="VXC17" s="106"/>
      <c r="VXD17" s="106"/>
      <c r="VXE17" s="106"/>
      <c r="VXF17" s="106"/>
      <c r="VXG17" s="106"/>
      <c r="VXH17" s="106"/>
      <c r="VXI17" s="106"/>
      <c r="VXJ17" s="106"/>
      <c r="VXK17" s="106"/>
      <c r="VXL17" s="106"/>
      <c r="VXM17" s="106"/>
      <c r="VXN17" s="106"/>
      <c r="VXO17" s="106"/>
      <c r="VXP17" s="106"/>
      <c r="VXQ17" s="106"/>
      <c r="VXR17" s="106"/>
      <c r="VXS17" s="106"/>
      <c r="VXT17" s="106"/>
      <c r="VXU17" s="106"/>
      <c r="VXV17" s="106"/>
      <c r="VXW17" s="106"/>
      <c r="VXX17" s="106"/>
      <c r="VXY17" s="106"/>
      <c r="VXZ17" s="106"/>
      <c r="VYA17" s="106"/>
      <c r="VYB17" s="106"/>
      <c r="VYC17" s="106"/>
      <c r="VYD17" s="106"/>
      <c r="VYE17" s="106"/>
      <c r="VYF17" s="106"/>
      <c r="VYG17" s="106"/>
      <c r="VYH17" s="106"/>
      <c r="VYI17" s="106"/>
      <c r="VYJ17" s="106"/>
      <c r="VYK17" s="106"/>
      <c r="VYL17" s="106"/>
      <c r="VYM17" s="106"/>
      <c r="VYN17" s="106"/>
      <c r="VYO17" s="106"/>
      <c r="VYP17" s="106"/>
      <c r="VYQ17" s="106"/>
      <c r="VYR17" s="106"/>
      <c r="VYS17" s="106"/>
      <c r="VYT17" s="106"/>
      <c r="VYU17" s="106"/>
      <c r="VYV17" s="106"/>
      <c r="VYW17" s="106"/>
      <c r="VYX17" s="106"/>
      <c r="VYY17" s="106"/>
      <c r="VYZ17" s="106"/>
      <c r="VZA17" s="106"/>
      <c r="VZB17" s="106"/>
      <c r="VZC17" s="106"/>
      <c r="VZD17" s="106"/>
      <c r="VZE17" s="106"/>
      <c r="VZF17" s="106"/>
      <c r="VZG17" s="106"/>
      <c r="VZH17" s="106"/>
      <c r="VZI17" s="106"/>
      <c r="VZJ17" s="106"/>
      <c r="VZK17" s="106"/>
      <c r="VZL17" s="106"/>
      <c r="VZM17" s="106"/>
      <c r="VZN17" s="106"/>
      <c r="VZO17" s="106"/>
      <c r="VZP17" s="106"/>
      <c r="VZQ17" s="106"/>
      <c r="VZR17" s="106"/>
      <c r="VZS17" s="106"/>
      <c r="VZT17" s="106"/>
      <c r="VZU17" s="106"/>
      <c r="VZV17" s="106"/>
      <c r="VZW17" s="106"/>
      <c r="VZX17" s="106"/>
      <c r="VZY17" s="106"/>
      <c r="VZZ17" s="106"/>
      <c r="WAA17" s="106"/>
      <c r="WAB17" s="106"/>
      <c r="WAC17" s="106"/>
      <c r="WAD17" s="106"/>
      <c r="WAE17" s="106"/>
      <c r="WAF17" s="106"/>
      <c r="WAG17" s="106"/>
      <c r="WAH17" s="106"/>
      <c r="WAI17" s="106"/>
      <c r="WAJ17" s="106"/>
      <c r="WAK17" s="106"/>
      <c r="WAL17" s="106"/>
      <c r="WAM17" s="106"/>
      <c r="WAN17" s="106"/>
      <c r="WAO17" s="106"/>
      <c r="WAP17" s="106"/>
      <c r="WAQ17" s="106"/>
      <c r="WAR17" s="106"/>
      <c r="WAS17" s="106"/>
      <c r="WAT17" s="106"/>
      <c r="WAU17" s="106"/>
      <c r="WAV17" s="106"/>
      <c r="WAW17" s="106"/>
      <c r="WAX17" s="106"/>
      <c r="WAY17" s="106"/>
      <c r="WAZ17" s="106"/>
      <c r="WBA17" s="106"/>
      <c r="WBB17" s="106"/>
      <c r="WBC17" s="106"/>
      <c r="WBD17" s="106"/>
      <c r="WBE17" s="106"/>
      <c r="WBF17" s="106"/>
      <c r="WBG17" s="106"/>
      <c r="WBH17" s="106"/>
      <c r="WBI17" s="106"/>
      <c r="WBJ17" s="106"/>
      <c r="WBK17" s="106"/>
      <c r="WBL17" s="106"/>
      <c r="WBM17" s="106"/>
      <c r="WBN17" s="106"/>
      <c r="WBO17" s="106"/>
      <c r="WBP17" s="106"/>
      <c r="WBQ17" s="106"/>
      <c r="WBR17" s="106"/>
      <c r="WBS17" s="106"/>
      <c r="WBT17" s="106"/>
      <c r="WBU17" s="106"/>
      <c r="WBV17" s="106"/>
      <c r="WBW17" s="106"/>
      <c r="WBX17" s="106"/>
      <c r="WBY17" s="106"/>
      <c r="WBZ17" s="106"/>
      <c r="WCA17" s="106"/>
      <c r="WCB17" s="106"/>
      <c r="WCC17" s="106"/>
      <c r="WCD17" s="106"/>
      <c r="WCE17" s="106"/>
      <c r="WCF17" s="106"/>
      <c r="WCG17" s="106"/>
      <c r="WCH17" s="106"/>
      <c r="WCI17" s="106"/>
      <c r="WCJ17" s="106"/>
      <c r="WCK17" s="106"/>
      <c r="WCL17" s="106"/>
      <c r="WCM17" s="106"/>
      <c r="WCN17" s="106"/>
      <c r="WCO17" s="106"/>
      <c r="WCP17" s="106"/>
      <c r="WCQ17" s="106"/>
      <c r="WCR17" s="106"/>
      <c r="WCS17" s="106"/>
      <c r="WCT17" s="106"/>
      <c r="WCU17" s="106"/>
      <c r="WCV17" s="106"/>
      <c r="WCW17" s="106"/>
      <c r="WCX17" s="106"/>
      <c r="WCY17" s="106"/>
      <c r="WCZ17" s="106"/>
      <c r="WDA17" s="106"/>
      <c r="WDB17" s="106"/>
      <c r="WDC17" s="106"/>
      <c r="WDD17" s="106"/>
      <c r="WDE17" s="106"/>
      <c r="WDF17" s="106"/>
      <c r="WDG17" s="106"/>
      <c r="WDH17" s="106"/>
      <c r="WDI17" s="106"/>
      <c r="WDJ17" s="106"/>
      <c r="WDK17" s="106"/>
      <c r="WDL17" s="106"/>
      <c r="WDM17" s="106"/>
      <c r="WDN17" s="106"/>
      <c r="WDO17" s="106"/>
      <c r="WDP17" s="106"/>
      <c r="WDQ17" s="106"/>
      <c r="WDR17" s="106"/>
      <c r="WDS17" s="106"/>
      <c r="WDT17" s="106"/>
      <c r="WDU17" s="106"/>
      <c r="WDV17" s="106"/>
      <c r="WDW17" s="106"/>
      <c r="WDX17" s="106"/>
      <c r="WDY17" s="106"/>
      <c r="WDZ17" s="106"/>
      <c r="WEA17" s="106"/>
      <c r="WEB17" s="106"/>
      <c r="WEC17" s="106"/>
      <c r="WED17" s="106"/>
      <c r="WEE17" s="106"/>
      <c r="WEF17" s="106"/>
      <c r="WEG17" s="106"/>
      <c r="WEH17" s="106"/>
      <c r="WEI17" s="106"/>
      <c r="WEJ17" s="106"/>
      <c r="WEK17" s="106"/>
      <c r="WEL17" s="106"/>
      <c r="WEM17" s="106"/>
      <c r="WEN17" s="106"/>
      <c r="WEO17" s="106"/>
      <c r="WEP17" s="106"/>
      <c r="WEQ17" s="106"/>
      <c r="WER17" s="106"/>
      <c r="WES17" s="106"/>
      <c r="WET17" s="106"/>
      <c r="WEU17" s="106"/>
      <c r="WEV17" s="106"/>
      <c r="WEW17" s="106"/>
      <c r="WEX17" s="106"/>
      <c r="WEY17" s="106"/>
      <c r="WEZ17" s="106"/>
      <c r="WFA17" s="106"/>
      <c r="WFB17" s="106"/>
      <c r="WFC17" s="106"/>
      <c r="WFD17" s="106"/>
      <c r="WFE17" s="106"/>
      <c r="WFF17" s="106"/>
      <c r="WFG17" s="106"/>
      <c r="WFH17" s="106"/>
      <c r="WFI17" s="106"/>
      <c r="WFJ17" s="106"/>
      <c r="WFK17" s="106"/>
      <c r="WFL17" s="106"/>
      <c r="WFM17" s="106"/>
      <c r="WFN17" s="106"/>
      <c r="WFO17" s="106"/>
      <c r="WFP17" s="106"/>
      <c r="WFQ17" s="106"/>
      <c r="WFR17" s="106"/>
      <c r="WFS17" s="106"/>
      <c r="WFT17" s="106"/>
      <c r="WFU17" s="106"/>
      <c r="WFV17" s="106"/>
      <c r="WFW17" s="106"/>
      <c r="WFX17" s="106"/>
      <c r="WFY17" s="106"/>
      <c r="WFZ17" s="106"/>
      <c r="WGA17" s="106"/>
      <c r="WGB17" s="106"/>
      <c r="WGC17" s="106"/>
      <c r="WGD17" s="106"/>
      <c r="WGE17" s="106"/>
      <c r="WGF17" s="106"/>
      <c r="WGG17" s="106"/>
      <c r="WGH17" s="106"/>
      <c r="WGI17" s="106"/>
      <c r="WGJ17" s="106"/>
      <c r="WGK17" s="106"/>
      <c r="WGL17" s="106"/>
      <c r="WGM17" s="106"/>
      <c r="WGN17" s="106"/>
      <c r="WGO17" s="106"/>
      <c r="WGP17" s="106"/>
      <c r="WGQ17" s="106"/>
      <c r="WGR17" s="106"/>
      <c r="WGS17" s="106"/>
      <c r="WGT17" s="106"/>
      <c r="WGU17" s="106"/>
      <c r="WGV17" s="106"/>
      <c r="WGW17" s="106"/>
      <c r="WGX17" s="106"/>
      <c r="WGY17" s="106"/>
      <c r="WGZ17" s="106"/>
      <c r="WHA17" s="106"/>
      <c r="WHB17" s="106"/>
      <c r="WHC17" s="106"/>
      <c r="WHD17" s="106"/>
      <c r="WHE17" s="106"/>
      <c r="WHF17" s="106"/>
      <c r="WHG17" s="106"/>
      <c r="WHH17" s="106"/>
      <c r="WHI17" s="106"/>
      <c r="WHJ17" s="106"/>
      <c r="WHK17" s="106"/>
      <c r="WHL17" s="106"/>
      <c r="WHM17" s="106"/>
      <c r="WHN17" s="106"/>
      <c r="WHO17" s="106"/>
      <c r="WHP17" s="106"/>
      <c r="WHQ17" s="106"/>
      <c r="WHR17" s="106"/>
      <c r="WHS17" s="106"/>
      <c r="WHT17" s="106"/>
      <c r="WHU17" s="106"/>
      <c r="WHV17" s="106"/>
      <c r="WHW17" s="106"/>
      <c r="WHX17" s="106"/>
      <c r="WHY17" s="106"/>
      <c r="WHZ17" s="106"/>
      <c r="WIA17" s="106"/>
      <c r="WIB17" s="106"/>
      <c r="WIC17" s="106"/>
      <c r="WID17" s="106"/>
      <c r="WIE17" s="106"/>
      <c r="WIF17" s="106"/>
      <c r="WIG17" s="106"/>
      <c r="WIH17" s="106"/>
      <c r="WII17" s="106"/>
      <c r="WIJ17" s="106"/>
      <c r="WIK17" s="106"/>
      <c r="WIL17" s="106"/>
      <c r="WIM17" s="106"/>
      <c r="WIN17" s="106"/>
      <c r="WIO17" s="106"/>
      <c r="WIP17" s="106"/>
      <c r="WIQ17" s="106"/>
      <c r="WIR17" s="106"/>
      <c r="WIS17" s="106"/>
      <c r="WIT17" s="106"/>
      <c r="WIU17" s="106"/>
      <c r="WIV17" s="106"/>
      <c r="WIW17" s="106"/>
      <c r="WIX17" s="106"/>
      <c r="WIY17" s="106"/>
      <c r="WIZ17" s="106"/>
      <c r="WJA17" s="106"/>
      <c r="WJB17" s="106"/>
      <c r="WJC17" s="106"/>
      <c r="WJD17" s="106"/>
      <c r="WJE17" s="106"/>
      <c r="WJF17" s="106"/>
      <c r="WJG17" s="106"/>
      <c r="WJH17" s="106"/>
      <c r="WJI17" s="106"/>
      <c r="WJJ17" s="106"/>
      <c r="WJK17" s="106"/>
      <c r="WJL17" s="106"/>
      <c r="WJM17" s="106"/>
      <c r="WJN17" s="106"/>
      <c r="WJO17" s="106"/>
      <c r="WJP17" s="106"/>
      <c r="WJQ17" s="106"/>
      <c r="WJR17" s="106"/>
      <c r="WJS17" s="106"/>
      <c r="WJT17" s="106"/>
      <c r="WJU17" s="106"/>
      <c r="WJV17" s="106"/>
      <c r="WJW17" s="106"/>
      <c r="WJX17" s="106"/>
      <c r="WJY17" s="106"/>
      <c r="WJZ17" s="106"/>
      <c r="WKA17" s="106"/>
      <c r="WKB17" s="106"/>
      <c r="WKC17" s="106"/>
      <c r="WKD17" s="106"/>
      <c r="WKE17" s="106"/>
      <c r="WKF17" s="106"/>
      <c r="WKG17" s="106"/>
      <c r="WKH17" s="106"/>
      <c r="WKI17" s="106"/>
      <c r="WKJ17" s="106"/>
      <c r="WKK17" s="106"/>
      <c r="WKL17" s="106"/>
      <c r="WKM17" s="106"/>
      <c r="WKN17" s="106"/>
      <c r="WKO17" s="106"/>
      <c r="WKP17" s="106"/>
      <c r="WKQ17" s="106"/>
      <c r="WKR17" s="106"/>
      <c r="WKS17" s="106"/>
      <c r="WKT17" s="106"/>
      <c r="WKU17" s="106"/>
      <c r="WKV17" s="106"/>
      <c r="WKW17" s="106"/>
      <c r="WKX17" s="106"/>
      <c r="WKY17" s="106"/>
      <c r="WKZ17" s="106"/>
      <c r="WLA17" s="106"/>
      <c r="WLB17" s="106"/>
      <c r="WLC17" s="106"/>
      <c r="WLD17" s="106"/>
      <c r="WLE17" s="106"/>
      <c r="WLF17" s="106"/>
      <c r="WLG17" s="106"/>
      <c r="WLH17" s="106"/>
      <c r="WLI17" s="106"/>
      <c r="WLJ17" s="106"/>
      <c r="WLK17" s="106"/>
      <c r="WLL17" s="106"/>
      <c r="WLM17" s="106"/>
      <c r="WLN17" s="106"/>
      <c r="WLO17" s="106"/>
      <c r="WLP17" s="106"/>
      <c r="WLQ17" s="106"/>
      <c r="WLR17" s="106"/>
      <c r="WLS17" s="106"/>
      <c r="WLT17" s="106"/>
      <c r="WLU17" s="106"/>
      <c r="WLV17" s="106"/>
      <c r="WLW17" s="106"/>
      <c r="WLX17" s="106"/>
      <c r="WLY17" s="106"/>
      <c r="WLZ17" s="106"/>
      <c r="WMA17" s="106"/>
      <c r="WMB17" s="106"/>
      <c r="WMC17" s="106"/>
      <c r="WMD17" s="106"/>
      <c r="WME17" s="106"/>
      <c r="WMF17" s="106"/>
      <c r="WMG17" s="106"/>
      <c r="WMH17" s="106"/>
      <c r="WMI17" s="106"/>
      <c r="WMJ17" s="106"/>
      <c r="WMK17" s="106"/>
      <c r="WML17" s="106"/>
      <c r="WMM17" s="106"/>
      <c r="WMN17" s="106"/>
      <c r="WMO17" s="106"/>
      <c r="WMP17" s="106"/>
      <c r="WMQ17" s="106"/>
      <c r="WMR17" s="106"/>
      <c r="WMS17" s="106"/>
      <c r="WMT17" s="106"/>
      <c r="WMU17" s="106"/>
      <c r="WMV17" s="106"/>
      <c r="WMW17" s="106"/>
      <c r="WMX17" s="106"/>
      <c r="WMY17" s="106"/>
      <c r="WMZ17" s="106"/>
      <c r="WNA17" s="106"/>
      <c r="WNB17" s="106"/>
      <c r="WNC17" s="106"/>
      <c r="WND17" s="106"/>
      <c r="WNE17" s="106"/>
      <c r="WNF17" s="106"/>
      <c r="WNG17" s="106"/>
      <c r="WNH17" s="106"/>
      <c r="WNI17" s="106"/>
      <c r="WNJ17" s="106"/>
      <c r="WNK17" s="106"/>
      <c r="WNL17" s="106"/>
      <c r="WNM17" s="106"/>
      <c r="WNN17" s="106"/>
      <c r="WNO17" s="106"/>
      <c r="WNP17" s="106"/>
      <c r="WNQ17" s="106"/>
      <c r="WNR17" s="106"/>
      <c r="WNS17" s="106"/>
      <c r="WNT17" s="106"/>
      <c r="WNU17" s="106"/>
      <c r="WNV17" s="106"/>
      <c r="WNW17" s="106"/>
      <c r="WNX17" s="106"/>
      <c r="WNY17" s="106"/>
      <c r="WNZ17" s="106"/>
      <c r="WOA17" s="106"/>
      <c r="WOB17" s="106"/>
      <c r="WOC17" s="106"/>
      <c r="WOD17" s="106"/>
      <c r="WOE17" s="106"/>
      <c r="WOF17" s="106"/>
      <c r="WOG17" s="106"/>
      <c r="WOH17" s="106"/>
      <c r="WOI17" s="106"/>
      <c r="WOJ17" s="106"/>
      <c r="WOK17" s="106"/>
      <c r="WOL17" s="106"/>
      <c r="WOM17" s="106"/>
      <c r="WON17" s="106"/>
      <c r="WOO17" s="106"/>
      <c r="WOP17" s="106"/>
      <c r="WOQ17" s="106"/>
      <c r="WOR17" s="106"/>
      <c r="WOS17" s="106"/>
      <c r="WOT17" s="106"/>
      <c r="WOU17" s="106"/>
      <c r="WOV17" s="106"/>
      <c r="WOW17" s="106"/>
      <c r="WOX17" s="106"/>
      <c r="WOY17" s="106"/>
      <c r="WOZ17" s="106"/>
      <c r="WPA17" s="106"/>
      <c r="WPB17" s="106"/>
      <c r="WPC17" s="106"/>
      <c r="WPD17" s="106"/>
      <c r="WPE17" s="106"/>
      <c r="WPF17" s="106"/>
      <c r="WPG17" s="106"/>
      <c r="WPH17" s="106"/>
      <c r="WPI17" s="106"/>
      <c r="WPJ17" s="106"/>
      <c r="WPK17" s="106"/>
      <c r="WPL17" s="106"/>
      <c r="WPM17" s="106"/>
      <c r="WPN17" s="106"/>
      <c r="WPO17" s="106"/>
      <c r="WPP17" s="106"/>
      <c r="WPQ17" s="106"/>
      <c r="WPR17" s="106"/>
      <c r="WPS17" s="106"/>
      <c r="WPT17" s="106"/>
      <c r="WPU17" s="106"/>
      <c r="WPV17" s="106"/>
      <c r="WPW17" s="106"/>
      <c r="WPX17" s="106"/>
      <c r="WPY17" s="106"/>
      <c r="WPZ17" s="106"/>
      <c r="WQA17" s="106"/>
      <c r="WQB17" s="106"/>
      <c r="WQC17" s="106"/>
      <c r="WQD17" s="106"/>
      <c r="WQE17" s="106"/>
      <c r="WQF17" s="106"/>
      <c r="WQG17" s="106"/>
      <c r="WQH17" s="106"/>
      <c r="WQI17" s="106"/>
      <c r="WQJ17" s="106"/>
      <c r="WQK17" s="106"/>
      <c r="WQL17" s="106"/>
      <c r="WQM17" s="106"/>
      <c r="WQN17" s="106"/>
      <c r="WQO17" s="106"/>
      <c r="WQP17" s="106"/>
      <c r="WQQ17" s="106"/>
      <c r="WQR17" s="106"/>
      <c r="WQS17" s="106"/>
      <c r="WQT17" s="106"/>
      <c r="WQU17" s="106"/>
      <c r="WQV17" s="106"/>
      <c r="WQW17" s="106"/>
      <c r="WQX17" s="106"/>
      <c r="WQY17" s="106"/>
      <c r="WQZ17" s="106"/>
      <c r="WRA17" s="106"/>
      <c r="WRB17" s="106"/>
      <c r="WRC17" s="106"/>
      <c r="WRD17" s="106"/>
      <c r="WRE17" s="106"/>
      <c r="WRF17" s="106"/>
      <c r="WRG17" s="106"/>
      <c r="WRH17" s="106"/>
      <c r="WRI17" s="106"/>
      <c r="WRJ17" s="106"/>
      <c r="WRK17" s="106"/>
      <c r="WRL17" s="106"/>
      <c r="WRM17" s="106"/>
      <c r="WRN17" s="106"/>
      <c r="WRO17" s="106"/>
      <c r="WRP17" s="106"/>
      <c r="WRQ17" s="106"/>
      <c r="WRR17" s="106"/>
      <c r="WRS17" s="106"/>
      <c r="WRT17" s="106"/>
      <c r="WRU17" s="106"/>
      <c r="WRV17" s="106"/>
      <c r="WRW17" s="106"/>
      <c r="WRX17" s="106"/>
      <c r="WRY17" s="106"/>
      <c r="WRZ17" s="106"/>
      <c r="WSA17" s="106"/>
      <c r="WSB17" s="106"/>
      <c r="WSC17" s="106"/>
      <c r="WSD17" s="106"/>
      <c r="WSE17" s="106"/>
      <c r="WSF17" s="106"/>
      <c r="WSG17" s="106"/>
      <c r="WSH17" s="106"/>
      <c r="WSI17" s="106"/>
      <c r="WSJ17" s="106"/>
      <c r="WSK17" s="106"/>
      <c r="WSL17" s="106"/>
      <c r="WSM17" s="106"/>
      <c r="WSN17" s="106"/>
      <c r="WSO17" s="106"/>
      <c r="WSP17" s="106"/>
      <c r="WSQ17" s="106"/>
      <c r="WSR17" s="106"/>
      <c r="WSS17" s="106"/>
      <c r="WST17" s="106"/>
      <c r="WSU17" s="106"/>
      <c r="WSV17" s="106"/>
      <c r="WSW17" s="106"/>
      <c r="WSX17" s="106"/>
      <c r="WSY17" s="106"/>
      <c r="WSZ17" s="106"/>
      <c r="WTA17" s="106"/>
      <c r="WTB17" s="106"/>
      <c r="WTC17" s="106"/>
      <c r="WTD17" s="106"/>
      <c r="WTE17" s="106"/>
      <c r="WTF17" s="106"/>
      <c r="WTG17" s="106"/>
      <c r="WTH17" s="106"/>
      <c r="WTI17" s="106"/>
      <c r="WTJ17" s="106"/>
      <c r="WTK17" s="106"/>
      <c r="WTL17" s="106"/>
      <c r="WTM17" s="106"/>
      <c r="WTN17" s="106"/>
      <c r="WTO17" s="106"/>
      <c r="WTP17" s="106"/>
      <c r="WTQ17" s="106"/>
      <c r="WTR17" s="106"/>
      <c r="WTS17" s="106"/>
      <c r="WTT17" s="106"/>
      <c r="WTU17" s="106"/>
      <c r="WTV17" s="106"/>
      <c r="WTW17" s="106"/>
      <c r="WTX17" s="106"/>
      <c r="WTY17" s="106"/>
      <c r="WTZ17" s="106"/>
      <c r="WUA17" s="106"/>
      <c r="WUB17" s="106"/>
      <c r="WUC17" s="106"/>
      <c r="WUD17" s="106"/>
      <c r="WUE17" s="106"/>
      <c r="WUF17" s="106"/>
      <c r="WUG17" s="106"/>
      <c r="WUH17" s="106"/>
      <c r="WUI17" s="106"/>
      <c r="WUJ17" s="106"/>
      <c r="WUK17" s="106"/>
      <c r="WUL17" s="106"/>
      <c r="WUM17" s="106"/>
      <c r="WUN17" s="106"/>
      <c r="WUO17" s="106"/>
      <c r="WUP17" s="106"/>
      <c r="WUQ17" s="106"/>
      <c r="WUR17" s="106"/>
      <c r="WUS17" s="106"/>
      <c r="WUT17" s="106"/>
      <c r="WUU17" s="106"/>
      <c r="WUV17" s="106"/>
      <c r="WUW17" s="106"/>
      <c r="WUX17" s="106"/>
      <c r="WUY17" s="106"/>
      <c r="WUZ17" s="106"/>
      <c r="WVA17" s="106"/>
      <c r="WVB17" s="106"/>
      <c r="WVC17" s="106"/>
      <c r="WVD17" s="106"/>
      <c r="WVE17" s="106"/>
      <c r="WVF17" s="106"/>
      <c r="WVG17" s="106"/>
      <c r="WVH17" s="106"/>
      <c r="WVI17" s="106"/>
      <c r="WVJ17" s="106"/>
      <c r="WVK17" s="106"/>
      <c r="WVL17" s="106"/>
      <c r="WVM17" s="106"/>
      <c r="WVN17" s="106"/>
      <c r="WVO17" s="106"/>
      <c r="WVP17" s="106"/>
      <c r="WVQ17" s="106"/>
      <c r="WVR17" s="106"/>
      <c r="WVS17" s="106"/>
      <c r="WVT17" s="106"/>
      <c r="WVU17" s="106"/>
      <c r="WVV17" s="106"/>
      <c r="WVW17" s="106"/>
      <c r="WVX17" s="106"/>
      <c r="WVY17" s="106"/>
      <c r="WVZ17" s="106"/>
      <c r="WWA17" s="106"/>
      <c r="WWB17" s="106"/>
      <c r="WWC17" s="106"/>
      <c r="WWD17" s="106"/>
      <c r="WWE17" s="106"/>
      <c r="WWF17" s="106"/>
      <c r="WWG17" s="106"/>
      <c r="WWH17" s="106"/>
      <c r="WWI17" s="106"/>
      <c r="WWJ17" s="106"/>
      <c r="WWK17" s="106"/>
      <c r="WWL17" s="106"/>
      <c r="WWM17" s="106"/>
      <c r="WWN17" s="106"/>
      <c r="WWO17" s="106"/>
      <c r="WWP17" s="106"/>
      <c r="WWQ17" s="106"/>
      <c r="WWR17" s="106"/>
      <c r="WWS17" s="106"/>
      <c r="WWT17" s="106"/>
      <c r="WWU17" s="106"/>
      <c r="WWV17" s="106"/>
      <c r="WWW17" s="106"/>
      <c r="WWX17" s="106"/>
      <c r="WWY17" s="106"/>
      <c r="WWZ17" s="106"/>
      <c r="WXA17" s="106"/>
      <c r="WXB17" s="106"/>
      <c r="WXC17" s="106"/>
      <c r="WXD17" s="106"/>
      <c r="WXE17" s="106"/>
      <c r="WXF17" s="106"/>
      <c r="WXG17" s="106"/>
      <c r="WXH17" s="106"/>
      <c r="WXI17" s="106"/>
      <c r="WXJ17" s="106"/>
      <c r="WXK17" s="106"/>
      <c r="WXL17" s="106"/>
      <c r="WXM17" s="106"/>
      <c r="WXN17" s="106"/>
      <c r="WXO17" s="106"/>
      <c r="WXP17" s="106"/>
      <c r="WXQ17" s="106"/>
      <c r="WXR17" s="106"/>
      <c r="WXS17" s="106"/>
      <c r="WXT17" s="106"/>
      <c r="WXU17" s="106"/>
      <c r="WXV17" s="106"/>
      <c r="WXW17" s="106"/>
      <c r="WXX17" s="106"/>
      <c r="WXY17" s="106"/>
      <c r="WXZ17" s="106"/>
      <c r="WYA17" s="106"/>
      <c r="WYB17" s="106"/>
      <c r="WYC17" s="106"/>
      <c r="WYD17" s="106"/>
      <c r="WYE17" s="106"/>
      <c r="WYF17" s="106"/>
      <c r="WYG17" s="106"/>
      <c r="WYH17" s="106"/>
      <c r="WYI17" s="106"/>
      <c r="WYJ17" s="106"/>
      <c r="WYK17" s="106"/>
      <c r="WYL17" s="106"/>
      <c r="WYM17" s="106"/>
      <c r="WYN17" s="106"/>
      <c r="WYO17" s="106"/>
      <c r="WYP17" s="106"/>
      <c r="WYQ17" s="106"/>
      <c r="WYR17" s="106"/>
      <c r="WYS17" s="106"/>
      <c r="WYT17" s="106"/>
      <c r="WYU17" s="106"/>
      <c r="WYV17" s="106"/>
      <c r="WYW17" s="106"/>
      <c r="WYX17" s="106"/>
      <c r="WYY17" s="106"/>
      <c r="WYZ17" s="106"/>
      <c r="WZA17" s="106"/>
      <c r="WZB17" s="106"/>
      <c r="WZC17" s="106"/>
      <c r="WZD17" s="106"/>
      <c r="WZE17" s="106"/>
      <c r="WZF17" s="106"/>
      <c r="WZG17" s="106"/>
      <c r="WZH17" s="106"/>
      <c r="WZI17" s="106"/>
      <c r="WZJ17" s="106"/>
      <c r="WZK17" s="106"/>
      <c r="WZL17" s="106"/>
      <c r="WZM17" s="106"/>
      <c r="WZN17" s="106"/>
      <c r="WZO17" s="106"/>
      <c r="WZP17" s="106"/>
      <c r="WZQ17" s="106"/>
      <c r="WZR17" s="106"/>
      <c r="WZS17" s="106"/>
      <c r="WZT17" s="106"/>
      <c r="WZU17" s="106"/>
      <c r="WZV17" s="106"/>
      <c r="WZW17" s="106"/>
      <c r="WZX17" s="106"/>
      <c r="WZY17" s="106"/>
      <c r="WZZ17" s="106"/>
      <c r="XAA17" s="106"/>
      <c r="XAB17" s="106"/>
      <c r="XAC17" s="106"/>
      <c r="XAD17" s="106"/>
      <c r="XAE17" s="106"/>
      <c r="XAF17" s="106"/>
      <c r="XAG17" s="106"/>
      <c r="XAH17" s="106"/>
      <c r="XAI17" s="106"/>
      <c r="XAJ17" s="106"/>
      <c r="XAK17" s="106"/>
      <c r="XAL17" s="106"/>
      <c r="XAM17" s="106"/>
      <c r="XAN17" s="106"/>
      <c r="XAO17" s="106"/>
      <c r="XAP17" s="106"/>
      <c r="XAQ17" s="106"/>
      <c r="XAR17" s="106"/>
      <c r="XAS17" s="106"/>
      <c r="XAT17" s="106"/>
      <c r="XAU17" s="106"/>
      <c r="XAV17" s="106"/>
      <c r="XAW17" s="106"/>
      <c r="XAX17" s="106"/>
      <c r="XAY17" s="106"/>
      <c r="XAZ17" s="106"/>
      <c r="XBA17" s="106"/>
      <c r="XBB17" s="106"/>
      <c r="XBC17" s="106"/>
      <c r="XBD17" s="106"/>
      <c r="XBE17" s="106"/>
      <c r="XBF17" s="106"/>
      <c r="XBG17" s="106"/>
      <c r="XBH17" s="106"/>
      <c r="XBI17" s="106"/>
      <c r="XBJ17" s="106"/>
      <c r="XBK17" s="106"/>
      <c r="XBL17" s="106"/>
      <c r="XBM17" s="106"/>
      <c r="XBN17" s="106"/>
      <c r="XBO17" s="106"/>
      <c r="XBP17" s="106"/>
      <c r="XBQ17" s="106"/>
      <c r="XBR17" s="106"/>
      <c r="XBS17" s="106"/>
      <c r="XBT17" s="106"/>
      <c r="XBU17" s="106"/>
      <c r="XBV17" s="106"/>
    </row>
    <row r="18" spans="1:16298" x14ac:dyDescent="0.25">
      <c r="A18" s="121">
        <v>6</v>
      </c>
      <c r="B18" s="146" t="s">
        <v>2</v>
      </c>
      <c r="C18" s="146" t="s">
        <v>73</v>
      </c>
      <c r="D18" s="128">
        <v>116.69</v>
      </c>
      <c r="E18" s="125">
        <v>17</v>
      </c>
      <c r="F18" s="125">
        <v>35</v>
      </c>
      <c r="G18" s="128">
        <v>0.29994001199760051</v>
      </c>
      <c r="H18" s="171">
        <f>SUM(K18+L18)</f>
        <v>0</v>
      </c>
      <c r="I18" s="127">
        <f t="shared" si="6"/>
        <v>0</v>
      </c>
      <c r="J18" s="128"/>
      <c r="K18" s="125">
        <v>0</v>
      </c>
      <c r="L18" s="125">
        <v>0</v>
      </c>
      <c r="M18" s="171">
        <f>SUM(N18+O18+P18)</f>
        <v>0</v>
      </c>
      <c r="N18" s="125"/>
      <c r="O18" s="125"/>
      <c r="P18" s="125"/>
      <c r="Q18" s="125"/>
      <c r="R18" s="131">
        <f t="shared" si="2"/>
        <v>35</v>
      </c>
      <c r="S18" s="266">
        <f t="shared" si="3"/>
        <v>12</v>
      </c>
      <c r="T18" s="132">
        <f t="shared" si="4"/>
        <v>12.25</v>
      </c>
      <c r="U18" s="183">
        <f t="shared" si="8"/>
        <v>12</v>
      </c>
      <c r="V18" s="132">
        <f t="shared" si="5"/>
        <v>12</v>
      </c>
      <c r="W18" s="265">
        <f t="shared" si="0"/>
        <v>34.285714285714285</v>
      </c>
      <c r="X18" s="266"/>
    </row>
    <row r="19" spans="1:16298" ht="31.5" x14ac:dyDescent="0.25">
      <c r="A19" s="121">
        <v>7</v>
      </c>
      <c r="B19" s="146" t="s">
        <v>176</v>
      </c>
      <c r="C19" s="146" t="s">
        <v>655</v>
      </c>
      <c r="D19" s="128">
        <v>21.16</v>
      </c>
      <c r="E19" s="125">
        <v>56</v>
      </c>
      <c r="F19" s="125">
        <v>51</v>
      </c>
      <c r="G19" s="128">
        <v>2.4102079395085068</v>
      </c>
      <c r="H19" s="171">
        <f t="shared" ref="H19:H25" si="9">SUM(K19+L19)</f>
        <v>18</v>
      </c>
      <c r="I19" s="127">
        <f t="shared" si="6"/>
        <v>32.142857142857146</v>
      </c>
      <c r="J19" s="128"/>
      <c r="K19" s="125">
        <v>18</v>
      </c>
      <c r="L19" s="125">
        <v>0</v>
      </c>
      <c r="M19" s="171">
        <f t="shared" ref="M19:M25" si="10">SUM(N19+O19+P19)</f>
        <v>0</v>
      </c>
      <c r="N19" s="125"/>
      <c r="O19" s="125">
        <v>0</v>
      </c>
      <c r="P19" s="125"/>
      <c r="Q19" s="125">
        <f t="shared" si="7"/>
        <v>0</v>
      </c>
      <c r="R19" s="131">
        <f t="shared" si="2"/>
        <v>35</v>
      </c>
      <c r="S19" s="266">
        <f t="shared" si="3"/>
        <v>17</v>
      </c>
      <c r="T19" s="132">
        <f t="shared" si="4"/>
        <v>17.850000000000001</v>
      </c>
      <c r="U19" s="183">
        <f t="shared" si="8"/>
        <v>17</v>
      </c>
      <c r="V19" s="132">
        <f t="shared" si="5"/>
        <v>17.000000000000004</v>
      </c>
      <c r="W19" s="265">
        <f t="shared" si="0"/>
        <v>33.333333333333336</v>
      </c>
      <c r="X19" s="266">
        <v>17</v>
      </c>
    </row>
    <row r="20" spans="1:16298" ht="31.5" x14ac:dyDescent="0.25">
      <c r="A20" s="121">
        <v>8</v>
      </c>
      <c r="B20" s="146" t="s">
        <v>656</v>
      </c>
      <c r="C20" s="146" t="s">
        <v>655</v>
      </c>
      <c r="D20" s="128">
        <v>5.22</v>
      </c>
      <c r="E20" s="125">
        <v>22</v>
      </c>
      <c r="F20" s="125">
        <v>23</v>
      </c>
      <c r="G20" s="128">
        <v>4.4061302681992336</v>
      </c>
      <c r="H20" s="171">
        <f t="shared" si="9"/>
        <v>0</v>
      </c>
      <c r="I20" s="127">
        <f t="shared" si="6"/>
        <v>0</v>
      </c>
      <c r="J20" s="128"/>
      <c r="K20" s="125">
        <v>0</v>
      </c>
      <c r="L20" s="125">
        <v>0</v>
      </c>
      <c r="M20" s="171">
        <f t="shared" si="10"/>
        <v>0</v>
      </c>
      <c r="N20" s="125"/>
      <c r="O20" s="125">
        <v>0</v>
      </c>
      <c r="P20" s="125"/>
      <c r="Q20" s="125"/>
      <c r="R20" s="131">
        <f t="shared" si="2"/>
        <v>35</v>
      </c>
      <c r="S20" s="266">
        <f t="shared" si="3"/>
        <v>8</v>
      </c>
      <c r="T20" s="132">
        <f t="shared" si="4"/>
        <v>8.0500000000000007</v>
      </c>
      <c r="U20" s="183">
        <f t="shared" si="8"/>
        <v>8</v>
      </c>
      <c r="V20" s="132">
        <f t="shared" si="5"/>
        <v>8</v>
      </c>
      <c r="W20" s="265">
        <f t="shared" si="0"/>
        <v>34.782608695652172</v>
      </c>
      <c r="X20" s="266">
        <v>8</v>
      </c>
    </row>
    <row r="21" spans="1:16298" ht="31.5" x14ac:dyDescent="0.25">
      <c r="A21" s="121">
        <v>9</v>
      </c>
      <c r="B21" s="146" t="s">
        <v>657</v>
      </c>
      <c r="C21" s="146" t="s">
        <v>655</v>
      </c>
      <c r="D21" s="128">
        <v>9.5299999999999994</v>
      </c>
      <c r="E21" s="125">
        <v>37</v>
      </c>
      <c r="F21" s="125">
        <v>41</v>
      </c>
      <c r="G21" s="128">
        <v>4.3022035676810075</v>
      </c>
      <c r="H21" s="171">
        <f t="shared" si="9"/>
        <v>12</v>
      </c>
      <c r="I21" s="127">
        <f t="shared" si="6"/>
        <v>32.432432432432435</v>
      </c>
      <c r="J21" s="128"/>
      <c r="K21" s="125">
        <v>12</v>
      </c>
      <c r="L21" s="125">
        <v>0</v>
      </c>
      <c r="M21" s="171">
        <f t="shared" si="10"/>
        <v>10</v>
      </c>
      <c r="N21" s="125"/>
      <c r="O21" s="125">
        <v>10</v>
      </c>
      <c r="P21" s="125"/>
      <c r="Q21" s="125">
        <f t="shared" si="7"/>
        <v>83.333333333333329</v>
      </c>
      <c r="R21" s="131">
        <f t="shared" si="2"/>
        <v>35</v>
      </c>
      <c r="S21" s="266">
        <f t="shared" si="3"/>
        <v>14</v>
      </c>
      <c r="T21" s="132">
        <f t="shared" si="4"/>
        <v>14.35</v>
      </c>
      <c r="U21" s="183">
        <f t="shared" si="8"/>
        <v>14</v>
      </c>
      <c r="V21" s="132">
        <f t="shared" si="5"/>
        <v>14</v>
      </c>
      <c r="W21" s="265">
        <f t="shared" si="0"/>
        <v>34.146341463414636</v>
      </c>
      <c r="X21" s="266">
        <v>14</v>
      </c>
    </row>
    <row r="22" spans="1:16298" ht="47.25" x14ac:dyDescent="0.25">
      <c r="A22" s="121">
        <v>10</v>
      </c>
      <c r="B22" s="146" t="s">
        <v>658</v>
      </c>
      <c r="C22" s="146" t="s">
        <v>655</v>
      </c>
      <c r="D22" s="128">
        <v>26.93</v>
      </c>
      <c r="E22" s="125">
        <v>65</v>
      </c>
      <c r="F22" s="125">
        <v>61</v>
      </c>
      <c r="G22" s="128">
        <v>2.2651318232454511</v>
      </c>
      <c r="H22" s="171">
        <f t="shared" si="9"/>
        <v>21</v>
      </c>
      <c r="I22" s="127">
        <f t="shared" si="6"/>
        <v>32.307692307692307</v>
      </c>
      <c r="J22" s="128"/>
      <c r="K22" s="125">
        <v>21</v>
      </c>
      <c r="L22" s="125">
        <v>0</v>
      </c>
      <c r="M22" s="171">
        <f t="shared" si="10"/>
        <v>0</v>
      </c>
      <c r="N22" s="125"/>
      <c r="O22" s="125">
        <v>0</v>
      </c>
      <c r="P22" s="125"/>
      <c r="Q22" s="125">
        <f t="shared" si="7"/>
        <v>0</v>
      </c>
      <c r="R22" s="131">
        <f t="shared" si="2"/>
        <v>35</v>
      </c>
      <c r="S22" s="266">
        <f t="shared" si="3"/>
        <v>21</v>
      </c>
      <c r="T22" s="132">
        <f t="shared" si="4"/>
        <v>21.35</v>
      </c>
      <c r="U22" s="183">
        <f t="shared" si="8"/>
        <v>21</v>
      </c>
      <c r="V22" s="132">
        <f t="shared" si="5"/>
        <v>21</v>
      </c>
      <c r="W22" s="265">
        <f t="shared" si="0"/>
        <v>34.42622950819672</v>
      </c>
      <c r="X22" s="266">
        <v>21</v>
      </c>
    </row>
    <row r="23" spans="1:16298" ht="31.5" x14ac:dyDescent="0.25">
      <c r="A23" s="121">
        <v>11</v>
      </c>
      <c r="B23" s="146" t="s">
        <v>659</v>
      </c>
      <c r="C23" s="146" t="s">
        <v>901</v>
      </c>
      <c r="D23" s="187">
        <v>58.75</v>
      </c>
      <c r="E23" s="125">
        <v>94</v>
      </c>
      <c r="F23" s="125">
        <f>91+13</f>
        <v>104</v>
      </c>
      <c r="G23" s="128">
        <v>1.9903762029746281</v>
      </c>
      <c r="H23" s="171">
        <f t="shared" si="9"/>
        <v>28</v>
      </c>
      <c r="I23" s="127">
        <f t="shared" si="6"/>
        <v>29.787234042553191</v>
      </c>
      <c r="J23" s="128"/>
      <c r="K23" s="125">
        <v>28</v>
      </c>
      <c r="L23" s="125">
        <v>0</v>
      </c>
      <c r="M23" s="171">
        <f t="shared" si="10"/>
        <v>28</v>
      </c>
      <c r="N23" s="125"/>
      <c r="O23" s="125">
        <v>28</v>
      </c>
      <c r="P23" s="125"/>
      <c r="Q23" s="125">
        <f t="shared" si="7"/>
        <v>100</v>
      </c>
      <c r="R23" s="131">
        <f t="shared" si="2"/>
        <v>35</v>
      </c>
      <c r="S23" s="266">
        <f t="shared" si="3"/>
        <v>36</v>
      </c>
      <c r="T23" s="132">
        <f t="shared" si="4"/>
        <v>36.4</v>
      </c>
      <c r="U23" s="183">
        <f t="shared" si="8"/>
        <v>36</v>
      </c>
      <c r="V23" s="132">
        <f t="shared" si="5"/>
        <v>36</v>
      </c>
      <c r="W23" s="265">
        <f t="shared" si="0"/>
        <v>34.615384615384613</v>
      </c>
      <c r="X23" s="266">
        <v>36</v>
      </c>
    </row>
    <row r="24" spans="1:16298" ht="47.25" x14ac:dyDescent="0.25">
      <c r="A24" s="121">
        <v>12</v>
      </c>
      <c r="B24" s="146" t="s">
        <v>660</v>
      </c>
      <c r="C24" s="146" t="s">
        <v>655</v>
      </c>
      <c r="D24" s="128">
        <v>18.64</v>
      </c>
      <c r="E24" s="125">
        <v>65</v>
      </c>
      <c r="F24" s="125">
        <v>73</v>
      </c>
      <c r="G24" s="128">
        <v>3.9163090128755362</v>
      </c>
      <c r="H24" s="171">
        <f t="shared" si="9"/>
        <v>22</v>
      </c>
      <c r="I24" s="127">
        <f t="shared" si="6"/>
        <v>33.846153846153847</v>
      </c>
      <c r="J24" s="128"/>
      <c r="K24" s="125">
        <v>22</v>
      </c>
      <c r="L24" s="125">
        <v>0</v>
      </c>
      <c r="M24" s="171">
        <f t="shared" si="10"/>
        <v>22</v>
      </c>
      <c r="N24" s="125"/>
      <c r="O24" s="125">
        <v>22</v>
      </c>
      <c r="P24" s="125"/>
      <c r="Q24" s="125">
        <f t="shared" si="7"/>
        <v>100</v>
      </c>
      <c r="R24" s="131">
        <f t="shared" si="2"/>
        <v>35</v>
      </c>
      <c r="S24" s="266">
        <f t="shared" si="3"/>
        <v>25</v>
      </c>
      <c r="T24" s="132">
        <f t="shared" si="4"/>
        <v>25.55</v>
      </c>
      <c r="U24" s="183">
        <f t="shared" si="8"/>
        <v>25</v>
      </c>
      <c r="V24" s="132">
        <f t="shared" si="5"/>
        <v>25</v>
      </c>
      <c r="W24" s="265">
        <f t="shared" si="0"/>
        <v>34.246575342465754</v>
      </c>
      <c r="X24" s="266">
        <v>25</v>
      </c>
    </row>
    <row r="25" spans="1:16298" ht="31.5" x14ac:dyDescent="0.25">
      <c r="A25" s="121">
        <v>13</v>
      </c>
      <c r="B25" s="146" t="s">
        <v>661</v>
      </c>
      <c r="C25" s="146" t="s">
        <v>655</v>
      </c>
      <c r="D25" s="128">
        <v>28.76</v>
      </c>
      <c r="E25" s="125">
        <v>136</v>
      </c>
      <c r="F25" s="125">
        <v>128</v>
      </c>
      <c r="G25" s="128">
        <v>4.4506258692628649</v>
      </c>
      <c r="H25" s="171">
        <f t="shared" si="9"/>
        <v>30</v>
      </c>
      <c r="I25" s="127">
        <f t="shared" si="6"/>
        <v>22.058823529411764</v>
      </c>
      <c r="J25" s="128"/>
      <c r="K25" s="125">
        <v>30</v>
      </c>
      <c r="L25" s="125">
        <v>0</v>
      </c>
      <c r="M25" s="171">
        <f t="shared" si="10"/>
        <v>10</v>
      </c>
      <c r="N25" s="125"/>
      <c r="O25" s="125">
        <v>10</v>
      </c>
      <c r="P25" s="125"/>
      <c r="Q25" s="125">
        <f t="shared" si="7"/>
        <v>33.333333333333336</v>
      </c>
      <c r="R25" s="131">
        <f t="shared" si="2"/>
        <v>35</v>
      </c>
      <c r="S25" s="266">
        <f t="shared" si="3"/>
        <v>44</v>
      </c>
      <c r="T25" s="132">
        <f t="shared" si="4"/>
        <v>44.8</v>
      </c>
      <c r="U25" s="183">
        <f t="shared" si="8"/>
        <v>44</v>
      </c>
      <c r="V25" s="132">
        <f t="shared" si="5"/>
        <v>44</v>
      </c>
      <c r="W25" s="265">
        <f t="shared" si="0"/>
        <v>34.375</v>
      </c>
      <c r="X25" s="266">
        <v>44</v>
      </c>
    </row>
    <row r="26" spans="1:16298" ht="31.5" x14ac:dyDescent="0.25">
      <c r="A26" s="121">
        <v>14</v>
      </c>
      <c r="B26" s="146" t="s">
        <v>662</v>
      </c>
      <c r="C26" s="146" t="s">
        <v>655</v>
      </c>
      <c r="D26" s="128">
        <v>68.53</v>
      </c>
      <c r="E26" s="125">
        <v>243</v>
      </c>
      <c r="F26" s="125">
        <v>249</v>
      </c>
      <c r="G26" s="128">
        <v>3.6334452064789144</v>
      </c>
      <c r="H26" s="171">
        <f t="shared" ref="H26:H39" si="11">SUM(K26+L26)</f>
        <v>85</v>
      </c>
      <c r="I26" s="127">
        <f t="shared" si="6"/>
        <v>34.979423868312757</v>
      </c>
      <c r="J26" s="128"/>
      <c r="K26" s="125">
        <v>85</v>
      </c>
      <c r="L26" s="125">
        <v>0</v>
      </c>
      <c r="M26" s="171">
        <f t="shared" ref="M26:M39" si="12">SUM(N26+O26+P26)</f>
        <v>33</v>
      </c>
      <c r="N26" s="125"/>
      <c r="O26" s="125">
        <v>33</v>
      </c>
      <c r="P26" s="125"/>
      <c r="Q26" s="125">
        <f t="shared" si="7"/>
        <v>38.823529411764703</v>
      </c>
      <c r="R26" s="131">
        <f t="shared" si="2"/>
        <v>35</v>
      </c>
      <c r="S26" s="266">
        <f t="shared" si="3"/>
        <v>87</v>
      </c>
      <c r="T26" s="132">
        <f t="shared" si="4"/>
        <v>87.15</v>
      </c>
      <c r="U26" s="183">
        <f t="shared" si="8"/>
        <v>87</v>
      </c>
      <c r="V26" s="132">
        <f t="shared" si="5"/>
        <v>87</v>
      </c>
      <c r="W26" s="265">
        <f t="shared" si="0"/>
        <v>34.939759036144579</v>
      </c>
      <c r="X26" s="266">
        <v>87</v>
      </c>
    </row>
    <row r="27" spans="1:16298" x14ac:dyDescent="0.25">
      <c r="A27" s="121">
        <v>15</v>
      </c>
      <c r="B27" s="146" t="s">
        <v>2</v>
      </c>
      <c r="C27" s="146" t="s">
        <v>655</v>
      </c>
      <c r="D27" s="128">
        <v>179.89</v>
      </c>
      <c r="E27" s="125">
        <v>318</v>
      </c>
      <c r="F27" s="125">
        <v>329</v>
      </c>
      <c r="G27" s="128">
        <v>1.8288954360998388</v>
      </c>
      <c r="H27" s="171">
        <f t="shared" si="11"/>
        <v>111</v>
      </c>
      <c r="I27" s="127">
        <f t="shared" si="6"/>
        <v>34.905660377358494</v>
      </c>
      <c r="J27" s="128"/>
      <c r="K27" s="125">
        <v>111</v>
      </c>
      <c r="L27" s="125">
        <v>0</v>
      </c>
      <c r="M27" s="171">
        <f t="shared" si="12"/>
        <v>15</v>
      </c>
      <c r="N27" s="125"/>
      <c r="O27" s="125">
        <v>15</v>
      </c>
      <c r="P27" s="125"/>
      <c r="Q27" s="125">
        <f t="shared" si="7"/>
        <v>13.513513513513514</v>
      </c>
      <c r="R27" s="131">
        <f t="shared" si="2"/>
        <v>35</v>
      </c>
      <c r="S27" s="266">
        <f t="shared" si="3"/>
        <v>115</v>
      </c>
      <c r="T27" s="132">
        <f t="shared" si="4"/>
        <v>115.15</v>
      </c>
      <c r="U27" s="183">
        <f t="shared" si="8"/>
        <v>115</v>
      </c>
      <c r="V27" s="132">
        <f t="shared" si="5"/>
        <v>115</v>
      </c>
      <c r="W27" s="265">
        <f t="shared" si="0"/>
        <v>34.954407294832826</v>
      </c>
      <c r="X27" s="266"/>
    </row>
    <row r="28" spans="1:16298" ht="31.5" x14ac:dyDescent="0.25">
      <c r="A28" s="121">
        <v>16</v>
      </c>
      <c r="B28" s="146" t="s">
        <v>118</v>
      </c>
      <c r="C28" s="146" t="s">
        <v>655</v>
      </c>
      <c r="D28" s="128">
        <v>29.44</v>
      </c>
      <c r="E28" s="125">
        <v>37</v>
      </c>
      <c r="F28" s="125">
        <v>66</v>
      </c>
      <c r="G28" s="128">
        <v>2.2418478260869565</v>
      </c>
      <c r="H28" s="171">
        <f t="shared" si="11"/>
        <v>12</v>
      </c>
      <c r="I28" s="127">
        <f t="shared" si="6"/>
        <v>32.432432432432435</v>
      </c>
      <c r="J28" s="128"/>
      <c r="K28" s="125">
        <v>12</v>
      </c>
      <c r="L28" s="125">
        <v>0</v>
      </c>
      <c r="M28" s="171">
        <f t="shared" si="12"/>
        <v>0</v>
      </c>
      <c r="N28" s="125"/>
      <c r="O28" s="125">
        <v>0</v>
      </c>
      <c r="P28" s="125"/>
      <c r="Q28" s="125">
        <f t="shared" si="7"/>
        <v>0</v>
      </c>
      <c r="R28" s="131">
        <f t="shared" si="2"/>
        <v>35</v>
      </c>
      <c r="S28" s="266">
        <f t="shared" si="3"/>
        <v>23</v>
      </c>
      <c r="T28" s="132">
        <f t="shared" si="4"/>
        <v>23.1</v>
      </c>
      <c r="U28" s="183">
        <f t="shared" si="8"/>
        <v>23</v>
      </c>
      <c r="V28" s="132">
        <f t="shared" si="5"/>
        <v>23</v>
      </c>
      <c r="W28" s="265">
        <f t="shared" si="0"/>
        <v>34.848484848484851</v>
      </c>
      <c r="X28" s="266">
        <v>23</v>
      </c>
    </row>
    <row r="29" spans="1:16298" ht="31.5" x14ac:dyDescent="0.25">
      <c r="A29" s="121">
        <v>17</v>
      </c>
      <c r="B29" s="146" t="s">
        <v>115</v>
      </c>
      <c r="C29" s="146" t="s">
        <v>655</v>
      </c>
      <c r="D29" s="128">
        <v>110.43</v>
      </c>
      <c r="E29" s="125">
        <v>176</v>
      </c>
      <c r="F29" s="125">
        <v>177</v>
      </c>
      <c r="G29" s="128">
        <v>1.6028253192067372</v>
      </c>
      <c r="H29" s="171">
        <f t="shared" si="11"/>
        <v>59</v>
      </c>
      <c r="I29" s="127">
        <f t="shared" si="6"/>
        <v>33.522727272727273</v>
      </c>
      <c r="J29" s="128"/>
      <c r="K29" s="125">
        <v>59</v>
      </c>
      <c r="L29" s="125">
        <v>0</v>
      </c>
      <c r="M29" s="171">
        <v>9</v>
      </c>
      <c r="N29" s="125"/>
      <c r="O29" s="125"/>
      <c r="P29" s="125"/>
      <c r="Q29" s="125">
        <f t="shared" si="7"/>
        <v>15.254237288135593</v>
      </c>
      <c r="R29" s="131">
        <f t="shared" si="2"/>
        <v>35</v>
      </c>
      <c r="S29" s="266">
        <f t="shared" si="3"/>
        <v>61</v>
      </c>
      <c r="T29" s="132">
        <f t="shared" si="4"/>
        <v>61.95</v>
      </c>
      <c r="U29" s="183">
        <f t="shared" si="8"/>
        <v>61</v>
      </c>
      <c r="V29" s="132">
        <f t="shared" si="5"/>
        <v>61</v>
      </c>
      <c r="W29" s="265">
        <f t="shared" si="0"/>
        <v>34.463276836158194</v>
      </c>
      <c r="X29" s="266">
        <v>61</v>
      </c>
    </row>
    <row r="30" spans="1:16298" ht="31.5" x14ac:dyDescent="0.25">
      <c r="A30" s="121">
        <v>18</v>
      </c>
      <c r="B30" s="146" t="s">
        <v>117</v>
      </c>
      <c r="C30" s="146" t="s">
        <v>655</v>
      </c>
      <c r="D30" s="128">
        <v>13.57</v>
      </c>
      <c r="E30" s="125">
        <v>47</v>
      </c>
      <c r="F30" s="125">
        <v>43</v>
      </c>
      <c r="G30" s="128">
        <v>3.1687546057479734</v>
      </c>
      <c r="H30" s="171">
        <f t="shared" si="11"/>
        <v>15</v>
      </c>
      <c r="I30" s="127">
        <f t="shared" si="6"/>
        <v>31.914893617021278</v>
      </c>
      <c r="J30" s="128"/>
      <c r="K30" s="125">
        <v>15</v>
      </c>
      <c r="L30" s="125">
        <v>0</v>
      </c>
      <c r="M30" s="171">
        <f t="shared" si="12"/>
        <v>0</v>
      </c>
      <c r="N30" s="125"/>
      <c r="O30" s="125">
        <v>0</v>
      </c>
      <c r="P30" s="125"/>
      <c r="Q30" s="125">
        <f t="shared" si="7"/>
        <v>0</v>
      </c>
      <c r="R30" s="131">
        <f t="shared" si="2"/>
        <v>35</v>
      </c>
      <c r="S30" s="266">
        <f t="shared" si="3"/>
        <v>15</v>
      </c>
      <c r="T30" s="132">
        <f t="shared" si="4"/>
        <v>15.05</v>
      </c>
      <c r="U30" s="183">
        <f t="shared" si="8"/>
        <v>15</v>
      </c>
      <c r="V30" s="132">
        <f t="shared" si="5"/>
        <v>15</v>
      </c>
      <c r="W30" s="265">
        <f t="shared" si="0"/>
        <v>34.883720930232556</v>
      </c>
      <c r="X30" s="266">
        <v>15</v>
      </c>
    </row>
    <row r="31" spans="1:16298" ht="31.5" x14ac:dyDescent="0.25">
      <c r="A31" s="121">
        <v>19</v>
      </c>
      <c r="B31" s="146" t="s">
        <v>199</v>
      </c>
      <c r="C31" s="146" t="s">
        <v>655</v>
      </c>
      <c r="D31" s="128">
        <v>13.83</v>
      </c>
      <c r="E31" s="125">
        <v>56</v>
      </c>
      <c r="F31" s="125">
        <v>39</v>
      </c>
      <c r="G31" s="128">
        <v>2.8199566160520608</v>
      </c>
      <c r="H31" s="171">
        <f t="shared" si="11"/>
        <v>18</v>
      </c>
      <c r="I31" s="127">
        <f t="shared" si="6"/>
        <v>32.142857142857146</v>
      </c>
      <c r="J31" s="128"/>
      <c r="K31" s="125">
        <v>18</v>
      </c>
      <c r="L31" s="125">
        <v>0</v>
      </c>
      <c r="M31" s="171">
        <f t="shared" si="12"/>
        <v>0</v>
      </c>
      <c r="N31" s="125"/>
      <c r="O31" s="125">
        <v>0</v>
      </c>
      <c r="P31" s="125"/>
      <c r="Q31" s="125">
        <f t="shared" si="7"/>
        <v>0</v>
      </c>
      <c r="R31" s="131">
        <f t="shared" si="2"/>
        <v>35</v>
      </c>
      <c r="S31" s="266">
        <f t="shared" si="3"/>
        <v>13</v>
      </c>
      <c r="T31" s="132">
        <f t="shared" si="4"/>
        <v>13.65</v>
      </c>
      <c r="U31" s="183">
        <f t="shared" si="8"/>
        <v>13</v>
      </c>
      <c r="V31" s="132">
        <f t="shared" si="5"/>
        <v>13</v>
      </c>
      <c r="W31" s="265">
        <f t="shared" si="0"/>
        <v>33.333333333333336</v>
      </c>
      <c r="X31" s="266">
        <v>13</v>
      </c>
    </row>
    <row r="32" spans="1:16298" ht="33.75" customHeight="1" x14ac:dyDescent="0.25">
      <c r="A32" s="121">
        <v>20</v>
      </c>
      <c r="B32" s="146" t="s">
        <v>663</v>
      </c>
      <c r="C32" s="146" t="s">
        <v>655</v>
      </c>
      <c r="D32" s="128">
        <v>12.07</v>
      </c>
      <c r="E32" s="125">
        <v>48</v>
      </c>
      <c r="F32" s="125">
        <v>48</v>
      </c>
      <c r="G32" s="128">
        <v>3.976801988400994</v>
      </c>
      <c r="H32" s="171">
        <f t="shared" si="11"/>
        <v>16</v>
      </c>
      <c r="I32" s="127">
        <f t="shared" si="6"/>
        <v>33.333333333333336</v>
      </c>
      <c r="J32" s="128"/>
      <c r="K32" s="125">
        <v>16</v>
      </c>
      <c r="L32" s="125">
        <v>0</v>
      </c>
      <c r="M32" s="171">
        <f t="shared" si="12"/>
        <v>16</v>
      </c>
      <c r="N32" s="125"/>
      <c r="O32" s="125">
        <v>16</v>
      </c>
      <c r="P32" s="125"/>
      <c r="Q32" s="125">
        <f t="shared" si="7"/>
        <v>100</v>
      </c>
      <c r="R32" s="131">
        <f t="shared" si="2"/>
        <v>35</v>
      </c>
      <c r="S32" s="266">
        <f t="shared" si="3"/>
        <v>16</v>
      </c>
      <c r="T32" s="132">
        <f t="shared" si="4"/>
        <v>16.8</v>
      </c>
      <c r="U32" s="183">
        <f t="shared" si="8"/>
        <v>16</v>
      </c>
      <c r="V32" s="132">
        <f t="shared" si="5"/>
        <v>16</v>
      </c>
      <c r="W32" s="265">
        <f t="shared" si="0"/>
        <v>33.333333333333336</v>
      </c>
      <c r="X32" s="266">
        <v>16</v>
      </c>
    </row>
    <row r="33" spans="1:24" ht="31.5" x14ac:dyDescent="0.25">
      <c r="A33" s="121">
        <v>21</v>
      </c>
      <c r="B33" s="146" t="s">
        <v>196</v>
      </c>
      <c r="C33" s="146" t="s">
        <v>655</v>
      </c>
      <c r="D33" s="128">
        <v>11.74</v>
      </c>
      <c r="E33" s="125">
        <v>17</v>
      </c>
      <c r="F33" s="125">
        <v>18</v>
      </c>
      <c r="G33" s="128">
        <v>1.5332197614991483</v>
      </c>
      <c r="H33" s="171">
        <f t="shared" si="11"/>
        <v>0</v>
      </c>
      <c r="I33" s="127">
        <f t="shared" si="6"/>
        <v>0</v>
      </c>
      <c r="J33" s="128"/>
      <c r="K33" s="125">
        <v>0</v>
      </c>
      <c r="L33" s="125">
        <v>0</v>
      </c>
      <c r="M33" s="171">
        <f t="shared" si="12"/>
        <v>0</v>
      </c>
      <c r="N33" s="125"/>
      <c r="O33" s="125">
        <v>0</v>
      </c>
      <c r="P33" s="125"/>
      <c r="Q33" s="125"/>
      <c r="R33" s="131">
        <f t="shared" si="2"/>
        <v>35</v>
      </c>
      <c r="S33" s="266">
        <f t="shared" si="3"/>
        <v>6</v>
      </c>
      <c r="T33" s="132">
        <f t="shared" si="4"/>
        <v>6.3</v>
      </c>
      <c r="U33" s="183">
        <f t="shared" si="8"/>
        <v>6</v>
      </c>
      <c r="V33" s="132">
        <f t="shared" si="5"/>
        <v>6</v>
      </c>
      <c r="W33" s="265">
        <f t="shared" si="0"/>
        <v>33.333333333333336</v>
      </c>
      <c r="X33" s="266">
        <v>6</v>
      </c>
    </row>
    <row r="34" spans="1:24" ht="31.5" x14ac:dyDescent="0.25">
      <c r="A34" s="121">
        <v>22</v>
      </c>
      <c r="B34" s="146" t="s">
        <v>116</v>
      </c>
      <c r="C34" s="146" t="s">
        <v>655</v>
      </c>
      <c r="D34" s="128">
        <v>62.92</v>
      </c>
      <c r="E34" s="125">
        <v>68</v>
      </c>
      <c r="F34" s="125">
        <v>60</v>
      </c>
      <c r="G34" s="128">
        <v>0.95359186268277174</v>
      </c>
      <c r="H34" s="171">
        <f t="shared" si="11"/>
        <v>23</v>
      </c>
      <c r="I34" s="127">
        <f t="shared" si="6"/>
        <v>33.823529411764703</v>
      </c>
      <c r="J34" s="128"/>
      <c r="K34" s="125">
        <v>23</v>
      </c>
      <c r="L34" s="125">
        <v>0</v>
      </c>
      <c r="M34" s="171">
        <f t="shared" si="12"/>
        <v>4</v>
      </c>
      <c r="N34" s="125"/>
      <c r="O34" s="125">
        <v>4</v>
      </c>
      <c r="P34" s="125"/>
      <c r="Q34" s="125">
        <f t="shared" si="7"/>
        <v>17.391304347826086</v>
      </c>
      <c r="R34" s="131">
        <f t="shared" si="2"/>
        <v>35</v>
      </c>
      <c r="S34" s="266">
        <f t="shared" si="3"/>
        <v>21</v>
      </c>
      <c r="T34" s="132">
        <f t="shared" si="4"/>
        <v>21</v>
      </c>
      <c r="U34" s="183">
        <f t="shared" si="8"/>
        <v>21</v>
      </c>
      <c r="V34" s="132">
        <f t="shared" si="5"/>
        <v>21</v>
      </c>
      <c r="W34" s="265">
        <f t="shared" si="0"/>
        <v>35</v>
      </c>
      <c r="X34" s="266">
        <v>21</v>
      </c>
    </row>
    <row r="35" spans="1:24" ht="31.5" x14ac:dyDescent="0.25">
      <c r="A35" s="121">
        <v>23</v>
      </c>
      <c r="B35" s="146" t="s">
        <v>126</v>
      </c>
      <c r="C35" s="146" t="s">
        <v>655</v>
      </c>
      <c r="D35" s="128">
        <v>15.14</v>
      </c>
      <c r="E35" s="125">
        <v>29</v>
      </c>
      <c r="F35" s="125">
        <v>32</v>
      </c>
      <c r="G35" s="128">
        <v>2.1136063408190222</v>
      </c>
      <c r="H35" s="171">
        <f t="shared" si="11"/>
        <v>0</v>
      </c>
      <c r="I35" s="127">
        <f t="shared" si="6"/>
        <v>0</v>
      </c>
      <c r="J35" s="128"/>
      <c r="K35" s="125">
        <v>0</v>
      </c>
      <c r="L35" s="125">
        <v>0</v>
      </c>
      <c r="M35" s="171">
        <f t="shared" si="12"/>
        <v>0</v>
      </c>
      <c r="N35" s="125"/>
      <c r="O35" s="125">
        <v>0</v>
      </c>
      <c r="P35" s="125"/>
      <c r="Q35" s="125"/>
      <c r="R35" s="131">
        <f t="shared" si="2"/>
        <v>35</v>
      </c>
      <c r="S35" s="266">
        <f t="shared" si="3"/>
        <v>11</v>
      </c>
      <c r="T35" s="132">
        <f t="shared" si="4"/>
        <v>11.2</v>
      </c>
      <c r="U35" s="183">
        <f t="shared" si="8"/>
        <v>11</v>
      </c>
      <c r="V35" s="132">
        <f t="shared" si="5"/>
        <v>11</v>
      </c>
      <c r="W35" s="265">
        <f t="shared" si="0"/>
        <v>34.375</v>
      </c>
      <c r="X35" s="266">
        <v>11</v>
      </c>
    </row>
    <row r="36" spans="1:24" ht="31.5" x14ac:dyDescent="0.25">
      <c r="A36" s="121">
        <v>24</v>
      </c>
      <c r="B36" s="146" t="s">
        <v>88</v>
      </c>
      <c r="C36" s="146" t="s">
        <v>655</v>
      </c>
      <c r="D36" s="128">
        <v>73.3</v>
      </c>
      <c r="E36" s="125">
        <v>297</v>
      </c>
      <c r="F36" s="125">
        <v>254</v>
      </c>
      <c r="G36" s="128">
        <v>3.4652114597544341</v>
      </c>
      <c r="H36" s="171">
        <f t="shared" si="11"/>
        <v>103</v>
      </c>
      <c r="I36" s="127">
        <f t="shared" si="6"/>
        <v>34.680134680134678</v>
      </c>
      <c r="J36" s="128"/>
      <c r="K36" s="125">
        <v>103</v>
      </c>
      <c r="L36" s="125">
        <v>0</v>
      </c>
      <c r="M36" s="171">
        <f t="shared" si="12"/>
        <v>103</v>
      </c>
      <c r="N36" s="125"/>
      <c r="O36" s="125">
        <v>103</v>
      </c>
      <c r="P36" s="125"/>
      <c r="Q36" s="125">
        <f t="shared" si="7"/>
        <v>100</v>
      </c>
      <c r="R36" s="131">
        <f t="shared" si="2"/>
        <v>35</v>
      </c>
      <c r="S36" s="266">
        <f t="shared" si="3"/>
        <v>88</v>
      </c>
      <c r="T36" s="132">
        <f t="shared" si="4"/>
        <v>88.9</v>
      </c>
      <c r="U36" s="183">
        <f t="shared" si="8"/>
        <v>88</v>
      </c>
      <c r="V36" s="132">
        <f t="shared" si="5"/>
        <v>88</v>
      </c>
      <c r="W36" s="265">
        <f t="shared" si="0"/>
        <v>34.645669291338585</v>
      </c>
      <c r="X36" s="266">
        <v>88</v>
      </c>
    </row>
    <row r="37" spans="1:24" ht="31.5" x14ac:dyDescent="0.25">
      <c r="A37" s="121">
        <v>25</v>
      </c>
      <c r="B37" s="146" t="s">
        <v>664</v>
      </c>
      <c r="C37" s="146" t="s">
        <v>655</v>
      </c>
      <c r="D37" s="128">
        <v>24.51</v>
      </c>
      <c r="E37" s="125">
        <v>120</v>
      </c>
      <c r="F37" s="125">
        <v>165</v>
      </c>
      <c r="G37" s="128">
        <v>6.7319461444308439</v>
      </c>
      <c r="H37" s="171">
        <f t="shared" si="11"/>
        <v>42</v>
      </c>
      <c r="I37" s="127">
        <f t="shared" si="6"/>
        <v>35</v>
      </c>
      <c r="J37" s="128"/>
      <c r="K37" s="125">
        <v>42</v>
      </c>
      <c r="L37" s="125">
        <v>0</v>
      </c>
      <c r="M37" s="171">
        <f t="shared" si="12"/>
        <v>42</v>
      </c>
      <c r="N37" s="125"/>
      <c r="O37" s="125">
        <v>42</v>
      </c>
      <c r="P37" s="125"/>
      <c r="Q37" s="125">
        <f t="shared" si="7"/>
        <v>100</v>
      </c>
      <c r="R37" s="131">
        <f t="shared" si="2"/>
        <v>35</v>
      </c>
      <c r="S37" s="266">
        <f t="shared" si="3"/>
        <v>57</v>
      </c>
      <c r="T37" s="132">
        <f t="shared" si="4"/>
        <v>57.75</v>
      </c>
      <c r="U37" s="183">
        <f t="shared" si="8"/>
        <v>57</v>
      </c>
      <c r="V37" s="132">
        <f t="shared" si="5"/>
        <v>57</v>
      </c>
      <c r="W37" s="265">
        <f t="shared" si="0"/>
        <v>34.545454545454547</v>
      </c>
      <c r="X37" s="266">
        <v>57</v>
      </c>
    </row>
    <row r="38" spans="1:24" ht="31.5" x14ac:dyDescent="0.25">
      <c r="A38" s="121">
        <v>26</v>
      </c>
      <c r="B38" s="146" t="s">
        <v>665</v>
      </c>
      <c r="C38" s="146" t="s">
        <v>655</v>
      </c>
      <c r="D38" s="128">
        <v>15.05</v>
      </c>
      <c r="E38" s="125">
        <v>57</v>
      </c>
      <c r="F38" s="125">
        <v>60</v>
      </c>
      <c r="G38" s="128">
        <v>3.9867109634551494</v>
      </c>
      <c r="H38" s="171">
        <f t="shared" si="11"/>
        <v>19</v>
      </c>
      <c r="I38" s="127">
        <f t="shared" si="6"/>
        <v>33.333333333333336</v>
      </c>
      <c r="J38" s="128"/>
      <c r="K38" s="125">
        <v>19</v>
      </c>
      <c r="L38" s="125">
        <v>0</v>
      </c>
      <c r="M38" s="171">
        <f t="shared" si="12"/>
        <v>0</v>
      </c>
      <c r="N38" s="125"/>
      <c r="O38" s="125">
        <v>0</v>
      </c>
      <c r="P38" s="125"/>
      <c r="Q38" s="125">
        <f t="shared" si="7"/>
        <v>0</v>
      </c>
      <c r="R38" s="131">
        <f t="shared" si="2"/>
        <v>35</v>
      </c>
      <c r="S38" s="266">
        <f t="shared" si="3"/>
        <v>21</v>
      </c>
      <c r="T38" s="132">
        <f t="shared" si="4"/>
        <v>21</v>
      </c>
      <c r="U38" s="183">
        <f t="shared" si="8"/>
        <v>21</v>
      </c>
      <c r="V38" s="132">
        <f t="shared" si="5"/>
        <v>21</v>
      </c>
      <c r="W38" s="265">
        <f t="shared" si="0"/>
        <v>35</v>
      </c>
      <c r="X38" s="266">
        <v>21</v>
      </c>
    </row>
    <row r="39" spans="1:24" ht="31.5" x14ac:dyDescent="0.25">
      <c r="A39" s="121">
        <v>27</v>
      </c>
      <c r="B39" s="146" t="s">
        <v>133</v>
      </c>
      <c r="C39" s="146" t="s">
        <v>655</v>
      </c>
      <c r="D39" s="128">
        <v>32.6</v>
      </c>
      <c r="E39" s="125">
        <v>94</v>
      </c>
      <c r="F39" s="125">
        <v>87</v>
      </c>
      <c r="G39" s="128">
        <v>2.6687116564417175</v>
      </c>
      <c r="H39" s="171">
        <f t="shared" si="11"/>
        <v>32</v>
      </c>
      <c r="I39" s="127">
        <f t="shared" si="6"/>
        <v>34.042553191489361</v>
      </c>
      <c r="J39" s="128"/>
      <c r="K39" s="125">
        <v>32</v>
      </c>
      <c r="L39" s="125">
        <v>0</v>
      </c>
      <c r="M39" s="171">
        <f t="shared" si="12"/>
        <v>0</v>
      </c>
      <c r="N39" s="125"/>
      <c r="O39" s="125">
        <v>0</v>
      </c>
      <c r="P39" s="125"/>
      <c r="Q39" s="125">
        <f t="shared" si="7"/>
        <v>0</v>
      </c>
      <c r="R39" s="131">
        <f t="shared" si="2"/>
        <v>35</v>
      </c>
      <c r="S39" s="266">
        <f t="shared" si="3"/>
        <v>30</v>
      </c>
      <c r="T39" s="132">
        <f t="shared" si="4"/>
        <v>30.45</v>
      </c>
      <c r="U39" s="183">
        <f t="shared" si="8"/>
        <v>30</v>
      </c>
      <c r="V39" s="132">
        <f t="shared" si="5"/>
        <v>30.000000000000004</v>
      </c>
      <c r="W39" s="265">
        <f t="shared" si="0"/>
        <v>34.482758620689658</v>
      </c>
      <c r="X39" s="266">
        <v>30</v>
      </c>
    </row>
    <row r="40" spans="1:24" ht="47.25" x14ac:dyDescent="0.25">
      <c r="A40" s="121">
        <v>28</v>
      </c>
      <c r="B40" s="146" t="s">
        <v>134</v>
      </c>
      <c r="C40" s="146" t="s">
        <v>666</v>
      </c>
      <c r="D40" s="128">
        <v>25.64</v>
      </c>
      <c r="E40" s="125">
        <v>73</v>
      </c>
      <c r="F40" s="125">
        <v>75</v>
      </c>
      <c r="G40" s="128">
        <v>2.9251170046801871</v>
      </c>
      <c r="H40" s="171">
        <f>SUM(K40+L40)</f>
        <v>25</v>
      </c>
      <c r="I40" s="127">
        <f t="shared" si="6"/>
        <v>34.246575342465754</v>
      </c>
      <c r="J40" s="128"/>
      <c r="K40" s="125">
        <v>25</v>
      </c>
      <c r="L40" s="125">
        <v>0</v>
      </c>
      <c r="M40" s="171">
        <f>SUM(N40+O40+P40)</f>
        <v>25</v>
      </c>
      <c r="N40" s="125"/>
      <c r="O40" s="125">
        <v>25</v>
      </c>
      <c r="P40" s="125"/>
      <c r="Q40" s="125">
        <f t="shared" si="7"/>
        <v>100</v>
      </c>
      <c r="R40" s="131">
        <f t="shared" si="2"/>
        <v>35</v>
      </c>
      <c r="S40" s="266">
        <f t="shared" si="3"/>
        <v>26</v>
      </c>
      <c r="T40" s="132">
        <f t="shared" si="4"/>
        <v>26.25</v>
      </c>
      <c r="U40" s="183">
        <f t="shared" si="8"/>
        <v>26</v>
      </c>
      <c r="V40" s="132">
        <f t="shared" si="5"/>
        <v>26</v>
      </c>
      <c r="W40" s="265">
        <f t="shared" si="0"/>
        <v>34.666666666666664</v>
      </c>
      <c r="X40" s="266">
        <v>26</v>
      </c>
    </row>
    <row r="41" spans="1:24" ht="31.5" x14ac:dyDescent="0.25">
      <c r="A41" s="121">
        <v>29</v>
      </c>
      <c r="B41" s="146" t="s">
        <v>48</v>
      </c>
      <c r="C41" s="146" t="s">
        <v>666</v>
      </c>
      <c r="D41" s="128">
        <v>9.99</v>
      </c>
      <c r="E41" s="125">
        <v>94</v>
      </c>
      <c r="F41" s="125">
        <v>105</v>
      </c>
      <c r="G41" s="128">
        <v>10.51051051051051</v>
      </c>
      <c r="H41" s="171">
        <v>20</v>
      </c>
      <c r="I41" s="127">
        <f t="shared" si="6"/>
        <v>21.276595744680851</v>
      </c>
      <c r="J41" s="128"/>
      <c r="K41" s="125">
        <v>40</v>
      </c>
      <c r="L41" s="125">
        <v>0</v>
      </c>
      <c r="M41" s="171">
        <f>SUM(N41+O41+P41)</f>
        <v>8</v>
      </c>
      <c r="N41" s="125"/>
      <c r="O41" s="125">
        <v>8</v>
      </c>
      <c r="P41" s="125"/>
      <c r="Q41" s="125">
        <f t="shared" si="7"/>
        <v>40</v>
      </c>
      <c r="R41" s="131">
        <f t="shared" si="2"/>
        <v>35</v>
      </c>
      <c r="S41" s="266">
        <f t="shared" si="3"/>
        <v>36</v>
      </c>
      <c r="T41" s="132">
        <f t="shared" si="4"/>
        <v>36.75</v>
      </c>
      <c r="U41" s="183">
        <f t="shared" si="8"/>
        <v>36</v>
      </c>
      <c r="V41" s="132">
        <f t="shared" si="5"/>
        <v>36</v>
      </c>
      <c r="W41" s="265">
        <f t="shared" si="0"/>
        <v>34.285714285714285</v>
      </c>
      <c r="X41" s="266">
        <v>36</v>
      </c>
    </row>
    <row r="42" spans="1:24" ht="31.5" x14ac:dyDescent="0.25">
      <c r="A42" s="121">
        <v>30</v>
      </c>
      <c r="B42" s="146" t="s">
        <v>89</v>
      </c>
      <c r="C42" s="146" t="s">
        <v>902</v>
      </c>
      <c r="D42" s="187">
        <v>39.6</v>
      </c>
      <c r="E42" s="125">
        <v>284</v>
      </c>
      <c r="F42" s="125">
        <f>73+192</f>
        <v>265</v>
      </c>
      <c r="G42" s="128">
        <v>3.9100160685591856</v>
      </c>
      <c r="H42" s="171">
        <f>SUM(K42+L42)</f>
        <v>99</v>
      </c>
      <c r="I42" s="127">
        <f t="shared" si="6"/>
        <v>34.859154929577464</v>
      </c>
      <c r="J42" s="128"/>
      <c r="K42" s="125">
        <v>99</v>
      </c>
      <c r="L42" s="125">
        <v>0</v>
      </c>
      <c r="M42" s="171">
        <f>SUM(N42+O42+P42)</f>
        <v>46</v>
      </c>
      <c r="N42" s="125"/>
      <c r="O42" s="125">
        <v>46</v>
      </c>
      <c r="P42" s="125"/>
      <c r="Q42" s="125">
        <f t="shared" si="7"/>
        <v>46.464646464646464</v>
      </c>
      <c r="R42" s="131">
        <f t="shared" si="2"/>
        <v>35</v>
      </c>
      <c r="S42" s="266">
        <f t="shared" si="3"/>
        <v>92</v>
      </c>
      <c r="T42" s="132">
        <f t="shared" si="4"/>
        <v>92.75</v>
      </c>
      <c r="U42" s="183">
        <v>50</v>
      </c>
      <c r="V42" s="132">
        <f t="shared" si="5"/>
        <v>50</v>
      </c>
      <c r="W42" s="265">
        <f t="shared" si="0"/>
        <v>18.867924528301888</v>
      </c>
      <c r="X42" s="266">
        <v>50</v>
      </c>
    </row>
    <row r="43" spans="1:24" ht="31.5" x14ac:dyDescent="0.25">
      <c r="A43" s="121">
        <v>31</v>
      </c>
      <c r="B43" s="146" t="s">
        <v>667</v>
      </c>
      <c r="C43" s="146" t="s">
        <v>666</v>
      </c>
      <c r="D43" s="128">
        <v>17.59</v>
      </c>
      <c r="E43" s="125">
        <v>99</v>
      </c>
      <c r="F43" s="125">
        <v>107</v>
      </c>
      <c r="G43" s="128">
        <v>6.0830017055144969</v>
      </c>
      <c r="H43" s="171">
        <f>SUM(K43+L43)</f>
        <v>20</v>
      </c>
      <c r="I43" s="127">
        <f t="shared" si="6"/>
        <v>20.202020202020201</v>
      </c>
      <c r="J43" s="128"/>
      <c r="K43" s="125">
        <v>20</v>
      </c>
      <c r="L43" s="125">
        <v>0</v>
      </c>
      <c r="M43" s="171">
        <f>SUM(N43+O43+P43)</f>
        <v>15</v>
      </c>
      <c r="N43" s="125"/>
      <c r="O43" s="125">
        <v>15</v>
      </c>
      <c r="P43" s="125"/>
      <c r="Q43" s="125">
        <f t="shared" si="7"/>
        <v>75</v>
      </c>
      <c r="R43" s="131">
        <f t="shared" si="2"/>
        <v>35</v>
      </c>
      <c r="S43" s="266">
        <f t="shared" si="3"/>
        <v>37</v>
      </c>
      <c r="T43" s="132">
        <f t="shared" si="4"/>
        <v>37.450000000000003</v>
      </c>
      <c r="U43" s="183">
        <f t="shared" si="8"/>
        <v>37</v>
      </c>
      <c r="V43" s="132">
        <f t="shared" si="5"/>
        <v>37</v>
      </c>
      <c r="W43" s="265">
        <f t="shared" si="0"/>
        <v>34.579439252336449</v>
      </c>
      <c r="X43" s="266">
        <v>37</v>
      </c>
    </row>
    <row r="44" spans="1:24" ht="47.25" x14ac:dyDescent="0.25">
      <c r="A44" s="121">
        <v>32</v>
      </c>
      <c r="B44" s="146" t="s">
        <v>86</v>
      </c>
      <c r="C44" s="146" t="s">
        <v>666</v>
      </c>
      <c r="D44" s="128">
        <v>43.33</v>
      </c>
      <c r="E44" s="125">
        <v>103</v>
      </c>
      <c r="F44" s="125">
        <v>115</v>
      </c>
      <c r="G44" s="128">
        <v>2.6540503115624281</v>
      </c>
      <c r="H44" s="171">
        <f>SUM(K44+L44)</f>
        <v>29</v>
      </c>
      <c r="I44" s="127">
        <f t="shared" si="6"/>
        <v>28.155339805825243</v>
      </c>
      <c r="J44" s="128"/>
      <c r="K44" s="125">
        <v>29</v>
      </c>
      <c r="L44" s="125">
        <v>0</v>
      </c>
      <c r="M44" s="171">
        <f>SUM(N44+O44+P44)</f>
        <v>3</v>
      </c>
      <c r="N44" s="125"/>
      <c r="O44" s="125">
        <v>3</v>
      </c>
      <c r="P44" s="125"/>
      <c r="Q44" s="125">
        <f t="shared" si="7"/>
        <v>10.344827586206897</v>
      </c>
      <c r="R44" s="131">
        <f t="shared" si="2"/>
        <v>35</v>
      </c>
      <c r="S44" s="266">
        <f t="shared" si="3"/>
        <v>40</v>
      </c>
      <c r="T44" s="132">
        <f t="shared" si="4"/>
        <v>40.25</v>
      </c>
      <c r="U44" s="183">
        <f t="shared" si="8"/>
        <v>40</v>
      </c>
      <c r="V44" s="132">
        <f t="shared" si="5"/>
        <v>40</v>
      </c>
      <c r="W44" s="265">
        <f t="shared" si="0"/>
        <v>34.782608695652172</v>
      </c>
      <c r="X44" s="266">
        <v>40</v>
      </c>
    </row>
    <row r="45" spans="1:24" ht="31.5" x14ac:dyDescent="0.25">
      <c r="A45" s="121">
        <v>33</v>
      </c>
      <c r="B45" s="146" t="s">
        <v>668</v>
      </c>
      <c r="C45" s="146" t="s">
        <v>49</v>
      </c>
      <c r="D45" s="128">
        <v>6.45</v>
      </c>
      <c r="E45" s="125">
        <v>16</v>
      </c>
      <c r="F45" s="125">
        <v>18</v>
      </c>
      <c r="G45" s="128">
        <v>2.7906976744186047</v>
      </c>
      <c r="H45" s="171">
        <f t="shared" ref="H45:H51" si="13">SUM(K45+L45)</f>
        <v>0</v>
      </c>
      <c r="I45" s="127">
        <f t="shared" si="6"/>
        <v>0</v>
      </c>
      <c r="J45" s="128"/>
      <c r="K45" s="125">
        <v>0</v>
      </c>
      <c r="L45" s="125">
        <v>0</v>
      </c>
      <c r="M45" s="171">
        <f t="shared" ref="M45:M51" si="14">SUM(N45+O45+P45)</f>
        <v>0</v>
      </c>
      <c r="N45" s="125"/>
      <c r="O45" s="125"/>
      <c r="P45" s="125"/>
      <c r="Q45" s="125"/>
      <c r="R45" s="131">
        <f t="shared" si="2"/>
        <v>35</v>
      </c>
      <c r="S45" s="266">
        <f t="shared" si="3"/>
        <v>6</v>
      </c>
      <c r="T45" s="132">
        <f t="shared" si="4"/>
        <v>6.3</v>
      </c>
      <c r="U45" s="183">
        <f t="shared" si="8"/>
        <v>6</v>
      </c>
      <c r="V45" s="132">
        <f t="shared" si="5"/>
        <v>6</v>
      </c>
      <c r="W45" s="265">
        <f t="shared" si="0"/>
        <v>33.333333333333336</v>
      </c>
      <c r="X45" s="266">
        <v>6</v>
      </c>
    </row>
    <row r="46" spans="1:24" ht="31.5" x14ac:dyDescent="0.25">
      <c r="A46" s="121">
        <v>35</v>
      </c>
      <c r="B46" s="146" t="s">
        <v>50</v>
      </c>
      <c r="C46" s="146" t="s">
        <v>49</v>
      </c>
      <c r="D46" s="128">
        <v>672.93</v>
      </c>
      <c r="E46" s="125">
        <v>1793</v>
      </c>
      <c r="F46" s="125">
        <v>1574</v>
      </c>
      <c r="G46" s="128">
        <v>2.3390248614268945</v>
      </c>
      <c r="H46" s="171">
        <f t="shared" si="13"/>
        <v>600</v>
      </c>
      <c r="I46" s="127">
        <f t="shared" si="6"/>
        <v>33.463469046291131</v>
      </c>
      <c r="J46" s="128"/>
      <c r="K46" s="125">
        <v>600</v>
      </c>
      <c r="L46" s="125">
        <v>0</v>
      </c>
      <c r="M46" s="171">
        <f t="shared" si="14"/>
        <v>363</v>
      </c>
      <c r="N46" s="125"/>
      <c r="O46" s="125">
        <v>363</v>
      </c>
      <c r="P46" s="125"/>
      <c r="Q46" s="125">
        <f t="shared" si="7"/>
        <v>60.5</v>
      </c>
      <c r="R46" s="131">
        <f t="shared" si="2"/>
        <v>35</v>
      </c>
      <c r="S46" s="266">
        <f t="shared" si="3"/>
        <v>550</v>
      </c>
      <c r="T46" s="132">
        <f t="shared" si="4"/>
        <v>550.9</v>
      </c>
      <c r="U46" s="183">
        <f t="shared" si="8"/>
        <v>550</v>
      </c>
      <c r="V46" s="132">
        <f t="shared" si="5"/>
        <v>550.00000000000011</v>
      </c>
      <c r="W46" s="265">
        <f t="shared" si="0"/>
        <v>34.942820838627703</v>
      </c>
      <c r="X46" s="266">
        <v>550</v>
      </c>
    </row>
    <row r="47" spans="1:24" x14ac:dyDescent="0.25">
      <c r="A47" s="121">
        <v>36</v>
      </c>
      <c r="B47" s="146" t="s">
        <v>2</v>
      </c>
      <c r="C47" s="146" t="s">
        <v>49</v>
      </c>
      <c r="D47" s="128">
        <v>274.27999999999997</v>
      </c>
      <c r="E47" s="125">
        <v>437</v>
      </c>
      <c r="F47" s="125">
        <v>485</v>
      </c>
      <c r="G47" s="128">
        <v>1.7682660055417823</v>
      </c>
      <c r="H47" s="171">
        <f t="shared" si="13"/>
        <v>152</v>
      </c>
      <c r="I47" s="127">
        <f t="shared" si="6"/>
        <v>34.782608695652172</v>
      </c>
      <c r="J47" s="128"/>
      <c r="K47" s="125">
        <v>152</v>
      </c>
      <c r="L47" s="125">
        <v>0</v>
      </c>
      <c r="M47" s="171">
        <f t="shared" si="14"/>
        <v>2</v>
      </c>
      <c r="N47" s="125"/>
      <c r="O47" s="125">
        <v>2</v>
      </c>
      <c r="P47" s="125"/>
      <c r="Q47" s="125">
        <f t="shared" si="7"/>
        <v>1.3157894736842106</v>
      </c>
      <c r="R47" s="131">
        <f t="shared" si="2"/>
        <v>35</v>
      </c>
      <c r="S47" s="266">
        <f t="shared" si="3"/>
        <v>169</v>
      </c>
      <c r="T47" s="132">
        <f t="shared" si="4"/>
        <v>169.75</v>
      </c>
      <c r="U47" s="183">
        <f t="shared" si="8"/>
        <v>169</v>
      </c>
      <c r="V47" s="132">
        <f t="shared" si="5"/>
        <v>169</v>
      </c>
      <c r="W47" s="265">
        <f t="shared" si="0"/>
        <v>34.845360824742265</v>
      </c>
      <c r="X47" s="266"/>
    </row>
    <row r="48" spans="1:24" ht="31.5" x14ac:dyDescent="0.25">
      <c r="A48" s="121">
        <v>37</v>
      </c>
      <c r="B48" s="146" t="s">
        <v>670</v>
      </c>
      <c r="C48" s="146" t="s">
        <v>49</v>
      </c>
      <c r="D48" s="128">
        <v>30.15</v>
      </c>
      <c r="E48" s="125">
        <v>55</v>
      </c>
      <c r="F48" s="125">
        <v>48</v>
      </c>
      <c r="G48" s="128">
        <v>1.592039800995025</v>
      </c>
      <c r="H48" s="171">
        <f t="shared" si="13"/>
        <v>14</v>
      </c>
      <c r="I48" s="127">
        <f t="shared" si="6"/>
        <v>25.454545454545453</v>
      </c>
      <c r="J48" s="128"/>
      <c r="K48" s="125">
        <v>14</v>
      </c>
      <c r="L48" s="125">
        <v>0</v>
      </c>
      <c r="M48" s="171">
        <f t="shared" si="14"/>
        <v>12</v>
      </c>
      <c r="N48" s="125"/>
      <c r="O48" s="125">
        <v>12</v>
      </c>
      <c r="P48" s="125"/>
      <c r="Q48" s="125">
        <f t="shared" si="7"/>
        <v>85.714285714285708</v>
      </c>
      <c r="R48" s="131">
        <f t="shared" si="2"/>
        <v>35</v>
      </c>
      <c r="S48" s="266">
        <f t="shared" si="3"/>
        <v>16</v>
      </c>
      <c r="T48" s="132">
        <f t="shared" si="4"/>
        <v>16.8</v>
      </c>
      <c r="U48" s="183">
        <v>12</v>
      </c>
      <c r="V48" s="132">
        <f t="shared" si="5"/>
        <v>12</v>
      </c>
      <c r="W48" s="265">
        <f t="shared" si="0"/>
        <v>25</v>
      </c>
      <c r="X48" s="266">
        <v>12</v>
      </c>
    </row>
    <row r="49" spans="1:24" ht="33.75" customHeight="1" x14ac:dyDescent="0.25">
      <c r="A49" s="121">
        <v>38</v>
      </c>
      <c r="B49" s="146" t="s">
        <v>91</v>
      </c>
      <c r="C49" s="146" t="s">
        <v>49</v>
      </c>
      <c r="D49" s="128">
        <v>19.010000000000002</v>
      </c>
      <c r="E49" s="190" t="s">
        <v>922</v>
      </c>
      <c r="F49" s="125">
        <v>49</v>
      </c>
      <c r="G49" s="128">
        <v>2.5775907417148867</v>
      </c>
      <c r="H49" s="171">
        <f t="shared" si="13"/>
        <v>0</v>
      </c>
      <c r="I49" s="127"/>
      <c r="J49" s="128"/>
      <c r="K49" s="125">
        <v>0</v>
      </c>
      <c r="L49" s="125">
        <v>0</v>
      </c>
      <c r="M49" s="171">
        <f t="shared" si="14"/>
        <v>4</v>
      </c>
      <c r="N49" s="125"/>
      <c r="O49" s="185">
        <v>4</v>
      </c>
      <c r="P49" s="125"/>
      <c r="Q49" s="125"/>
      <c r="R49" s="131">
        <f t="shared" si="2"/>
        <v>35</v>
      </c>
      <c r="S49" s="266">
        <f t="shared" si="3"/>
        <v>17</v>
      </c>
      <c r="T49" s="132">
        <f t="shared" si="4"/>
        <v>17.149999999999999</v>
      </c>
      <c r="U49" s="183">
        <f t="shared" si="8"/>
        <v>17</v>
      </c>
      <c r="V49" s="132">
        <f t="shared" si="5"/>
        <v>17</v>
      </c>
      <c r="W49" s="265">
        <f t="shared" si="0"/>
        <v>34.693877551020407</v>
      </c>
      <c r="X49" s="266">
        <v>17</v>
      </c>
    </row>
    <row r="50" spans="1:24" ht="31.5" x14ac:dyDescent="0.25">
      <c r="A50" s="121">
        <v>39</v>
      </c>
      <c r="B50" s="146" t="s">
        <v>671</v>
      </c>
      <c r="C50" s="146" t="s">
        <v>49</v>
      </c>
      <c r="D50" s="128">
        <v>44.38</v>
      </c>
      <c r="E50" s="125">
        <v>119</v>
      </c>
      <c r="F50" s="125">
        <v>129</v>
      </c>
      <c r="G50" s="128">
        <v>2.906714736367733</v>
      </c>
      <c r="H50" s="171">
        <f t="shared" si="13"/>
        <v>0</v>
      </c>
      <c r="I50" s="127">
        <f t="shared" si="6"/>
        <v>0</v>
      </c>
      <c r="J50" s="128"/>
      <c r="K50" s="125">
        <v>0</v>
      </c>
      <c r="L50" s="125">
        <v>0</v>
      </c>
      <c r="M50" s="171">
        <v>0</v>
      </c>
      <c r="N50" s="125"/>
      <c r="O50" s="185">
        <v>25</v>
      </c>
      <c r="P50" s="125"/>
      <c r="Q50" s="125"/>
      <c r="R50" s="131">
        <f t="shared" si="2"/>
        <v>35</v>
      </c>
      <c r="S50" s="266">
        <f t="shared" si="3"/>
        <v>45</v>
      </c>
      <c r="T50" s="132">
        <f t="shared" si="4"/>
        <v>45.15</v>
      </c>
      <c r="U50" s="183">
        <f t="shared" si="8"/>
        <v>45</v>
      </c>
      <c r="V50" s="132">
        <f t="shared" si="5"/>
        <v>45</v>
      </c>
      <c r="W50" s="265">
        <f t="shared" si="0"/>
        <v>34.883720930232556</v>
      </c>
      <c r="X50" s="266">
        <v>46</v>
      </c>
    </row>
    <row r="51" spans="1:24" ht="31.5" x14ac:dyDescent="0.25">
      <c r="A51" s="121">
        <v>40</v>
      </c>
      <c r="B51" s="146" t="s">
        <v>242</v>
      </c>
      <c r="C51" s="146" t="s">
        <v>49</v>
      </c>
      <c r="D51" s="128">
        <v>45.41</v>
      </c>
      <c r="E51" s="125">
        <v>111</v>
      </c>
      <c r="F51" s="125">
        <v>108</v>
      </c>
      <c r="G51" s="128">
        <v>2.378330764148866</v>
      </c>
      <c r="H51" s="171">
        <f t="shared" si="13"/>
        <v>35</v>
      </c>
      <c r="I51" s="127">
        <f t="shared" si="6"/>
        <v>31.531531531531531</v>
      </c>
      <c r="J51" s="128"/>
      <c r="K51" s="125">
        <v>35</v>
      </c>
      <c r="L51" s="125">
        <v>0</v>
      </c>
      <c r="M51" s="171">
        <f t="shared" si="14"/>
        <v>4</v>
      </c>
      <c r="N51" s="125"/>
      <c r="O51" s="125">
        <v>4</v>
      </c>
      <c r="P51" s="125"/>
      <c r="Q51" s="125">
        <f t="shared" si="7"/>
        <v>11.428571428571429</v>
      </c>
      <c r="R51" s="131">
        <f t="shared" si="2"/>
        <v>35</v>
      </c>
      <c r="S51" s="266">
        <f t="shared" si="3"/>
        <v>37</v>
      </c>
      <c r="T51" s="132">
        <f t="shared" si="4"/>
        <v>37.799999999999997</v>
      </c>
      <c r="U51" s="183">
        <f t="shared" si="8"/>
        <v>37</v>
      </c>
      <c r="V51" s="132">
        <f t="shared" si="5"/>
        <v>37</v>
      </c>
      <c r="W51" s="265">
        <f t="shared" si="0"/>
        <v>34.25925925925926</v>
      </c>
      <c r="X51" s="266">
        <v>37</v>
      </c>
    </row>
    <row r="52" spans="1:24" x14ac:dyDescent="0.25">
      <c r="A52" s="121">
        <v>41</v>
      </c>
      <c r="B52" s="146" t="s">
        <v>2</v>
      </c>
      <c r="C52" s="146" t="s">
        <v>74</v>
      </c>
      <c r="D52" s="128">
        <v>203.2</v>
      </c>
      <c r="E52" s="125">
        <v>62</v>
      </c>
      <c r="F52" s="125">
        <v>56</v>
      </c>
      <c r="G52" s="128">
        <v>0.27559055118110237</v>
      </c>
      <c r="H52" s="171">
        <f>SUM(K52+L52)</f>
        <v>21</v>
      </c>
      <c r="I52" s="127">
        <f t="shared" si="6"/>
        <v>33.87096774193548</v>
      </c>
      <c r="J52" s="128"/>
      <c r="K52" s="125">
        <v>21</v>
      </c>
      <c r="L52" s="125">
        <v>0</v>
      </c>
      <c r="M52" s="171">
        <f>SUM(N52+O52+P52)</f>
        <v>12</v>
      </c>
      <c r="N52" s="125"/>
      <c r="O52" s="125">
        <v>12</v>
      </c>
      <c r="P52" s="125"/>
      <c r="Q52" s="125">
        <f t="shared" si="7"/>
        <v>57.142857142857146</v>
      </c>
      <c r="R52" s="131">
        <f t="shared" si="2"/>
        <v>35</v>
      </c>
      <c r="S52" s="266">
        <f t="shared" si="3"/>
        <v>19</v>
      </c>
      <c r="T52" s="132">
        <f t="shared" si="4"/>
        <v>19.600000000000001</v>
      </c>
      <c r="U52" s="183">
        <f t="shared" si="8"/>
        <v>19</v>
      </c>
      <c r="V52" s="132">
        <f t="shared" si="5"/>
        <v>19</v>
      </c>
      <c r="W52" s="265">
        <f t="shared" si="0"/>
        <v>33.928571428571431</v>
      </c>
      <c r="X52" s="266"/>
    </row>
    <row r="53" spans="1:24" ht="31.5" x14ac:dyDescent="0.25">
      <c r="A53" s="121">
        <v>42</v>
      </c>
      <c r="B53" s="146" t="s">
        <v>673</v>
      </c>
      <c r="C53" s="146" t="s">
        <v>672</v>
      </c>
      <c r="D53" s="128">
        <v>12.6</v>
      </c>
      <c r="E53" s="125">
        <v>40</v>
      </c>
      <c r="F53" s="125">
        <v>27</v>
      </c>
      <c r="G53" s="128">
        <v>2.1428571428571428</v>
      </c>
      <c r="H53" s="171">
        <f t="shared" ref="H53:H59" si="15">SUM(K53+L53)</f>
        <v>12</v>
      </c>
      <c r="I53" s="127">
        <f t="shared" si="6"/>
        <v>30</v>
      </c>
      <c r="J53" s="128"/>
      <c r="K53" s="125">
        <v>12</v>
      </c>
      <c r="L53" s="125">
        <v>0</v>
      </c>
      <c r="M53" s="171">
        <f t="shared" ref="M53:M59" si="16">SUM(N53+O53+P53)</f>
        <v>0</v>
      </c>
      <c r="N53" s="125"/>
      <c r="O53" s="125"/>
      <c r="P53" s="125"/>
      <c r="Q53" s="125">
        <f t="shared" si="7"/>
        <v>0</v>
      </c>
      <c r="R53" s="131">
        <f t="shared" si="2"/>
        <v>35</v>
      </c>
      <c r="S53" s="266">
        <f t="shared" ref="S53:S97" si="17">ROUNDDOWN(T53,0)</f>
        <v>9</v>
      </c>
      <c r="T53" s="132">
        <f t="shared" ref="T53:T96" si="18">F53*R53/100</f>
        <v>9.4499999999999993</v>
      </c>
      <c r="U53" s="183">
        <v>8</v>
      </c>
      <c r="V53" s="132">
        <f t="shared" si="5"/>
        <v>8</v>
      </c>
      <c r="W53" s="265">
        <f t="shared" si="0"/>
        <v>29.62962962962963</v>
      </c>
      <c r="X53" s="266">
        <v>8</v>
      </c>
    </row>
    <row r="54" spans="1:24" ht="47.25" x14ac:dyDescent="0.25">
      <c r="A54" s="121">
        <v>43</v>
      </c>
      <c r="B54" s="146" t="s">
        <v>170</v>
      </c>
      <c r="C54" s="146" t="s">
        <v>672</v>
      </c>
      <c r="D54" s="128">
        <v>993.68</v>
      </c>
      <c r="E54" s="125">
        <v>1869</v>
      </c>
      <c r="F54" s="125">
        <v>1744</v>
      </c>
      <c r="G54" s="128">
        <v>1.755092182593994</v>
      </c>
      <c r="H54" s="171">
        <f t="shared" si="15"/>
        <v>654</v>
      </c>
      <c r="I54" s="127">
        <f t="shared" si="6"/>
        <v>34.991974317817018</v>
      </c>
      <c r="J54" s="128"/>
      <c r="K54" s="125">
        <v>654</v>
      </c>
      <c r="L54" s="125">
        <v>0</v>
      </c>
      <c r="M54" s="171">
        <f t="shared" si="16"/>
        <v>510</v>
      </c>
      <c r="N54" s="125"/>
      <c r="O54" s="125">
        <v>510</v>
      </c>
      <c r="P54" s="125"/>
      <c r="Q54" s="125">
        <f t="shared" si="7"/>
        <v>77.981651376146786</v>
      </c>
      <c r="R54" s="131">
        <f t="shared" si="2"/>
        <v>35</v>
      </c>
      <c r="S54" s="266">
        <f t="shared" si="17"/>
        <v>610</v>
      </c>
      <c r="T54" s="132">
        <f t="shared" si="18"/>
        <v>610.4</v>
      </c>
      <c r="U54" s="183">
        <f t="shared" si="8"/>
        <v>610</v>
      </c>
      <c r="V54" s="132">
        <f t="shared" si="5"/>
        <v>610</v>
      </c>
      <c r="W54" s="265">
        <f t="shared" si="0"/>
        <v>34.977064220183486</v>
      </c>
      <c r="X54" s="266">
        <v>610</v>
      </c>
    </row>
    <row r="55" spans="1:24" x14ac:dyDescent="0.25">
      <c r="A55" s="121">
        <v>44</v>
      </c>
      <c r="B55" s="146" t="s">
        <v>2</v>
      </c>
      <c r="C55" s="146" t="s">
        <v>672</v>
      </c>
      <c r="D55" s="128">
        <v>1057.96</v>
      </c>
      <c r="E55" s="125">
        <v>698</v>
      </c>
      <c r="F55" s="125">
        <v>1163</v>
      </c>
      <c r="G55" s="128">
        <v>1.0992854172180422</v>
      </c>
      <c r="H55" s="171">
        <f t="shared" si="15"/>
        <v>244</v>
      </c>
      <c r="I55" s="127">
        <f t="shared" si="6"/>
        <v>34.957020057306593</v>
      </c>
      <c r="J55" s="128"/>
      <c r="K55" s="125">
        <v>244</v>
      </c>
      <c r="L55" s="125">
        <v>0</v>
      </c>
      <c r="M55" s="171">
        <f t="shared" si="16"/>
        <v>241</v>
      </c>
      <c r="N55" s="125"/>
      <c r="O55" s="125">
        <v>241</v>
      </c>
      <c r="P55" s="125"/>
      <c r="Q55" s="125">
        <f t="shared" si="7"/>
        <v>98.770491803278688</v>
      </c>
      <c r="R55" s="131">
        <f t="shared" si="2"/>
        <v>35</v>
      </c>
      <c r="S55" s="266">
        <f t="shared" si="17"/>
        <v>407</v>
      </c>
      <c r="T55" s="132">
        <f t="shared" si="18"/>
        <v>407.05</v>
      </c>
      <c r="U55" s="183">
        <f t="shared" si="8"/>
        <v>407</v>
      </c>
      <c r="V55" s="132">
        <f t="shared" si="5"/>
        <v>407</v>
      </c>
      <c r="W55" s="265">
        <f t="shared" si="0"/>
        <v>34.995700773860705</v>
      </c>
      <c r="X55" s="266"/>
    </row>
    <row r="56" spans="1:24" ht="47.25" x14ac:dyDescent="0.25">
      <c r="A56" s="121">
        <v>45</v>
      </c>
      <c r="B56" s="146" t="s">
        <v>203</v>
      </c>
      <c r="C56" s="146" t="s">
        <v>672</v>
      </c>
      <c r="D56" s="128">
        <v>56.83</v>
      </c>
      <c r="E56" s="125">
        <v>237</v>
      </c>
      <c r="F56" s="125">
        <v>236</v>
      </c>
      <c r="G56" s="128">
        <v>4.1527362308639804</v>
      </c>
      <c r="H56" s="171">
        <f t="shared" si="15"/>
        <v>82</v>
      </c>
      <c r="I56" s="127">
        <f t="shared" si="6"/>
        <v>34.599156118143462</v>
      </c>
      <c r="J56" s="128"/>
      <c r="K56" s="125">
        <v>82</v>
      </c>
      <c r="L56" s="125">
        <v>0</v>
      </c>
      <c r="M56" s="171">
        <f t="shared" si="16"/>
        <v>82</v>
      </c>
      <c r="N56" s="125"/>
      <c r="O56" s="125">
        <v>82</v>
      </c>
      <c r="P56" s="125"/>
      <c r="Q56" s="125">
        <f t="shared" si="7"/>
        <v>100</v>
      </c>
      <c r="R56" s="131">
        <f t="shared" si="2"/>
        <v>35</v>
      </c>
      <c r="S56" s="266">
        <f t="shared" si="17"/>
        <v>82</v>
      </c>
      <c r="T56" s="132">
        <f t="shared" si="18"/>
        <v>82.6</v>
      </c>
      <c r="U56" s="183">
        <f t="shared" si="8"/>
        <v>82</v>
      </c>
      <c r="V56" s="132">
        <f t="shared" si="5"/>
        <v>82</v>
      </c>
      <c r="W56" s="265">
        <f t="shared" si="0"/>
        <v>34.745762711864408</v>
      </c>
      <c r="X56" s="266">
        <v>84</v>
      </c>
    </row>
    <row r="57" spans="1:24" ht="33.75" customHeight="1" x14ac:dyDescent="0.25">
      <c r="A57" s="121">
        <v>46</v>
      </c>
      <c r="B57" s="146" t="s">
        <v>92</v>
      </c>
      <c r="C57" s="146" t="s">
        <v>672</v>
      </c>
      <c r="D57" s="128">
        <v>1569.54</v>
      </c>
      <c r="E57" s="125">
        <v>5851</v>
      </c>
      <c r="F57" s="125">
        <v>7035</v>
      </c>
      <c r="G57" s="128">
        <v>4.4822049772544821</v>
      </c>
      <c r="H57" s="171">
        <f t="shared" si="15"/>
        <v>2047</v>
      </c>
      <c r="I57" s="127">
        <f t="shared" si="6"/>
        <v>34.985472568791657</v>
      </c>
      <c r="J57" s="128"/>
      <c r="K57" s="125">
        <v>2047</v>
      </c>
      <c r="L57" s="125">
        <v>0</v>
      </c>
      <c r="M57" s="171">
        <f t="shared" si="16"/>
        <v>1911</v>
      </c>
      <c r="N57" s="125"/>
      <c r="O57" s="125">
        <v>1911</v>
      </c>
      <c r="P57" s="125"/>
      <c r="Q57" s="125">
        <f t="shared" si="7"/>
        <v>93.356130923302388</v>
      </c>
      <c r="R57" s="131">
        <f t="shared" si="2"/>
        <v>35</v>
      </c>
      <c r="S57" s="266">
        <f t="shared" si="17"/>
        <v>2462</v>
      </c>
      <c r="T57" s="132">
        <f t="shared" si="18"/>
        <v>2462.25</v>
      </c>
      <c r="U57" s="183">
        <f t="shared" si="8"/>
        <v>2462</v>
      </c>
      <c r="V57" s="132">
        <f t="shared" si="5"/>
        <v>2462</v>
      </c>
      <c r="W57" s="265">
        <f t="shared" si="0"/>
        <v>34.996446339729921</v>
      </c>
      <c r="X57" s="266">
        <v>2462</v>
      </c>
    </row>
    <row r="58" spans="1:24" ht="31.5" x14ac:dyDescent="0.25">
      <c r="A58" s="121">
        <v>47</v>
      </c>
      <c r="B58" s="146" t="s">
        <v>211</v>
      </c>
      <c r="C58" s="146" t="s">
        <v>672</v>
      </c>
      <c r="D58" s="128">
        <v>1415.98</v>
      </c>
      <c r="E58" s="125">
        <v>6841</v>
      </c>
      <c r="F58" s="125">
        <v>8260</v>
      </c>
      <c r="G58" s="128">
        <v>5.8334157262108217</v>
      </c>
      <c r="H58" s="171">
        <f t="shared" si="15"/>
        <v>2394</v>
      </c>
      <c r="I58" s="127">
        <f t="shared" si="6"/>
        <v>34.994883788919751</v>
      </c>
      <c r="J58" s="128"/>
      <c r="K58" s="125">
        <v>2394</v>
      </c>
      <c r="L58" s="125">
        <v>0</v>
      </c>
      <c r="M58" s="171">
        <f t="shared" si="16"/>
        <v>1892</v>
      </c>
      <c r="N58" s="125"/>
      <c r="O58" s="125">
        <v>1892</v>
      </c>
      <c r="P58" s="125"/>
      <c r="Q58" s="125">
        <f t="shared" si="7"/>
        <v>79.030910609857983</v>
      </c>
      <c r="R58" s="131">
        <f t="shared" si="2"/>
        <v>35</v>
      </c>
      <c r="S58" s="266">
        <f t="shared" si="17"/>
        <v>2891</v>
      </c>
      <c r="T58" s="132">
        <f t="shared" si="18"/>
        <v>2891</v>
      </c>
      <c r="U58" s="183">
        <f t="shared" si="8"/>
        <v>2891</v>
      </c>
      <c r="V58" s="132">
        <f t="shared" si="5"/>
        <v>2891</v>
      </c>
      <c r="W58" s="265">
        <f t="shared" si="0"/>
        <v>35</v>
      </c>
      <c r="X58" s="266">
        <v>2891</v>
      </c>
    </row>
    <row r="59" spans="1:24" ht="31.5" x14ac:dyDescent="0.25">
      <c r="A59" s="121">
        <v>48</v>
      </c>
      <c r="B59" s="146" t="s">
        <v>674</v>
      </c>
      <c r="C59" s="146" t="s">
        <v>672</v>
      </c>
      <c r="D59" s="128">
        <v>54.22</v>
      </c>
      <c r="E59" s="125">
        <v>281</v>
      </c>
      <c r="F59" s="125">
        <v>281</v>
      </c>
      <c r="G59" s="128">
        <v>5.1825894503873107</v>
      </c>
      <c r="H59" s="171">
        <f t="shared" si="15"/>
        <v>98</v>
      </c>
      <c r="I59" s="127">
        <f t="shared" si="6"/>
        <v>34.87544483985765</v>
      </c>
      <c r="J59" s="128"/>
      <c r="K59" s="125">
        <v>98</v>
      </c>
      <c r="L59" s="125">
        <v>0</v>
      </c>
      <c r="M59" s="171">
        <f t="shared" si="16"/>
        <v>98</v>
      </c>
      <c r="N59" s="125"/>
      <c r="O59" s="125">
        <v>98</v>
      </c>
      <c r="P59" s="125"/>
      <c r="Q59" s="125">
        <f t="shared" si="7"/>
        <v>100</v>
      </c>
      <c r="R59" s="131">
        <f t="shared" si="2"/>
        <v>35</v>
      </c>
      <c r="S59" s="266">
        <f t="shared" si="17"/>
        <v>98</v>
      </c>
      <c r="T59" s="132">
        <f t="shared" si="18"/>
        <v>98.35</v>
      </c>
      <c r="U59" s="183">
        <f t="shared" si="8"/>
        <v>98</v>
      </c>
      <c r="V59" s="132">
        <f t="shared" si="5"/>
        <v>98</v>
      </c>
      <c r="W59" s="265">
        <f t="shared" si="0"/>
        <v>34.87544483985765</v>
      </c>
      <c r="X59" s="266">
        <v>98</v>
      </c>
    </row>
    <row r="60" spans="1:24" ht="47.25" x14ac:dyDescent="0.25">
      <c r="A60" s="121">
        <v>49</v>
      </c>
      <c r="B60" s="146" t="s">
        <v>52</v>
      </c>
      <c r="C60" s="146" t="s">
        <v>51</v>
      </c>
      <c r="D60" s="128">
        <v>99.68</v>
      </c>
      <c r="E60" s="125">
        <v>261</v>
      </c>
      <c r="F60" s="125">
        <v>333</v>
      </c>
      <c r="G60" s="128">
        <v>3.3406902086677364</v>
      </c>
      <c r="H60" s="171">
        <f t="shared" ref="H60:H66" si="19">SUM(K60+L60)</f>
        <v>10</v>
      </c>
      <c r="I60" s="127">
        <f t="shared" si="6"/>
        <v>3.8314176245210727</v>
      </c>
      <c r="J60" s="128"/>
      <c r="K60" s="125">
        <v>10</v>
      </c>
      <c r="L60" s="125">
        <v>0</v>
      </c>
      <c r="M60" s="171">
        <f t="shared" ref="M60:M66" si="20">SUM(N60+O60+P60)</f>
        <v>5</v>
      </c>
      <c r="N60" s="125"/>
      <c r="O60" s="125">
        <v>5</v>
      </c>
      <c r="P60" s="125"/>
      <c r="Q60" s="125">
        <f t="shared" si="7"/>
        <v>50</v>
      </c>
      <c r="R60" s="131">
        <f t="shared" si="2"/>
        <v>35</v>
      </c>
      <c r="S60" s="266">
        <f t="shared" si="17"/>
        <v>116</v>
      </c>
      <c r="T60" s="132">
        <f t="shared" si="18"/>
        <v>116.55</v>
      </c>
      <c r="U60" s="183">
        <f t="shared" si="8"/>
        <v>116</v>
      </c>
      <c r="V60" s="132">
        <f t="shared" si="5"/>
        <v>116</v>
      </c>
      <c r="W60" s="265">
        <f t="shared" si="0"/>
        <v>34.834834834834837</v>
      </c>
      <c r="X60" s="266">
        <v>116</v>
      </c>
    </row>
    <row r="61" spans="1:24" x14ac:dyDescent="0.25">
      <c r="A61" s="121">
        <v>50</v>
      </c>
      <c r="B61" s="146" t="s">
        <v>2</v>
      </c>
      <c r="C61" s="146" t="s">
        <v>51</v>
      </c>
      <c r="D61" s="128">
        <v>129.57</v>
      </c>
      <c r="E61" s="125">
        <v>212</v>
      </c>
      <c r="F61" s="125">
        <v>247</v>
      </c>
      <c r="G61" s="128">
        <v>1.9063054719456665</v>
      </c>
      <c r="H61" s="171">
        <f t="shared" si="19"/>
        <v>74</v>
      </c>
      <c r="I61" s="127">
        <f t="shared" si="6"/>
        <v>34.905660377358494</v>
      </c>
      <c r="J61" s="128"/>
      <c r="K61" s="125">
        <v>74</v>
      </c>
      <c r="L61" s="125">
        <v>0</v>
      </c>
      <c r="M61" s="171">
        <f t="shared" si="20"/>
        <v>35</v>
      </c>
      <c r="N61" s="125"/>
      <c r="O61" s="125">
        <v>35</v>
      </c>
      <c r="P61" s="125"/>
      <c r="Q61" s="125">
        <f t="shared" si="7"/>
        <v>47.297297297297298</v>
      </c>
      <c r="R61" s="131">
        <f t="shared" si="2"/>
        <v>35</v>
      </c>
      <c r="S61" s="266">
        <f t="shared" si="17"/>
        <v>86</v>
      </c>
      <c r="T61" s="132">
        <f t="shared" si="18"/>
        <v>86.45</v>
      </c>
      <c r="U61" s="183">
        <f t="shared" si="8"/>
        <v>86</v>
      </c>
      <c r="V61" s="132">
        <f t="shared" si="5"/>
        <v>86</v>
      </c>
      <c r="W61" s="265">
        <f t="shared" si="0"/>
        <v>34.817813765182187</v>
      </c>
      <c r="X61" s="266"/>
    </row>
    <row r="62" spans="1:24" ht="31.5" x14ac:dyDescent="0.25">
      <c r="A62" s="121">
        <v>51</v>
      </c>
      <c r="B62" s="146" t="s">
        <v>209</v>
      </c>
      <c r="C62" s="146" t="s">
        <v>51</v>
      </c>
      <c r="D62" s="128">
        <v>16.29</v>
      </c>
      <c r="E62" s="125">
        <v>55</v>
      </c>
      <c r="F62" s="125">
        <v>56</v>
      </c>
      <c r="G62" s="128">
        <v>3.4376918354818908</v>
      </c>
      <c r="H62" s="171">
        <f t="shared" si="19"/>
        <v>12</v>
      </c>
      <c r="I62" s="127">
        <f t="shared" si="6"/>
        <v>21.818181818181817</v>
      </c>
      <c r="J62" s="128"/>
      <c r="K62" s="125">
        <v>12</v>
      </c>
      <c r="L62" s="125">
        <v>0</v>
      </c>
      <c r="M62" s="171">
        <f t="shared" si="20"/>
        <v>0</v>
      </c>
      <c r="N62" s="125"/>
      <c r="O62" s="125">
        <v>0</v>
      </c>
      <c r="P62" s="125"/>
      <c r="Q62" s="125">
        <f t="shared" si="7"/>
        <v>0</v>
      </c>
      <c r="R62" s="131">
        <f t="shared" si="2"/>
        <v>35</v>
      </c>
      <c r="S62" s="266">
        <f t="shared" si="17"/>
        <v>19</v>
      </c>
      <c r="T62" s="132">
        <f t="shared" si="18"/>
        <v>19.600000000000001</v>
      </c>
      <c r="U62" s="183">
        <f t="shared" si="8"/>
        <v>19</v>
      </c>
      <c r="V62" s="132">
        <f t="shared" si="5"/>
        <v>19</v>
      </c>
      <c r="W62" s="265">
        <f t="shared" si="0"/>
        <v>33.928571428571431</v>
      </c>
      <c r="X62" s="266">
        <v>19</v>
      </c>
    </row>
    <row r="63" spans="1:24" ht="31.5" x14ac:dyDescent="0.25">
      <c r="A63" s="121">
        <v>52</v>
      </c>
      <c r="B63" s="146" t="s">
        <v>93</v>
      </c>
      <c r="C63" s="146" t="s">
        <v>51</v>
      </c>
      <c r="D63" s="128">
        <v>31.84</v>
      </c>
      <c r="E63" s="125">
        <v>111</v>
      </c>
      <c r="F63" s="125">
        <v>126</v>
      </c>
      <c r="G63" s="128">
        <v>3.9572864321608039</v>
      </c>
      <c r="H63" s="171">
        <f t="shared" si="19"/>
        <v>38</v>
      </c>
      <c r="I63" s="127">
        <f t="shared" si="6"/>
        <v>34.234234234234236</v>
      </c>
      <c r="J63" s="128"/>
      <c r="K63" s="125">
        <v>38</v>
      </c>
      <c r="L63" s="125">
        <v>0</v>
      </c>
      <c r="M63" s="171">
        <v>15</v>
      </c>
      <c r="N63" s="125"/>
      <c r="O63" s="125"/>
      <c r="P63" s="125"/>
      <c r="Q63" s="125">
        <f t="shared" si="7"/>
        <v>39.473684210526315</v>
      </c>
      <c r="R63" s="131">
        <f t="shared" si="2"/>
        <v>35</v>
      </c>
      <c r="S63" s="266">
        <f t="shared" si="17"/>
        <v>44</v>
      </c>
      <c r="T63" s="132">
        <f t="shared" si="18"/>
        <v>44.1</v>
      </c>
      <c r="U63" s="183">
        <f t="shared" si="8"/>
        <v>44</v>
      </c>
      <c r="V63" s="132">
        <f t="shared" si="5"/>
        <v>44</v>
      </c>
      <c r="W63" s="265">
        <f t="shared" si="0"/>
        <v>34.920634920634917</v>
      </c>
      <c r="X63" s="266">
        <v>44</v>
      </c>
    </row>
    <row r="64" spans="1:24" ht="31.5" x14ac:dyDescent="0.25">
      <c r="A64" s="121">
        <v>53</v>
      </c>
      <c r="B64" s="146" t="s">
        <v>675</v>
      </c>
      <c r="C64" s="146" t="s">
        <v>51</v>
      </c>
      <c r="D64" s="128">
        <v>16.170000000000002</v>
      </c>
      <c r="E64" s="125">
        <v>62</v>
      </c>
      <c r="F64" s="125">
        <v>61</v>
      </c>
      <c r="G64" s="128">
        <v>3.7724180581323434</v>
      </c>
      <c r="H64" s="171">
        <f t="shared" si="19"/>
        <v>21</v>
      </c>
      <c r="I64" s="127">
        <f t="shared" si="6"/>
        <v>33.87096774193548</v>
      </c>
      <c r="J64" s="128"/>
      <c r="K64" s="125">
        <v>21</v>
      </c>
      <c r="L64" s="125">
        <v>0</v>
      </c>
      <c r="M64" s="171">
        <f t="shared" si="20"/>
        <v>0</v>
      </c>
      <c r="N64" s="125"/>
      <c r="O64" s="125">
        <v>0</v>
      </c>
      <c r="P64" s="125"/>
      <c r="Q64" s="125">
        <f t="shared" si="7"/>
        <v>0</v>
      </c>
      <c r="R64" s="131">
        <f t="shared" si="2"/>
        <v>35</v>
      </c>
      <c r="S64" s="266">
        <f t="shared" si="17"/>
        <v>21</v>
      </c>
      <c r="T64" s="132">
        <f t="shared" si="18"/>
        <v>21.35</v>
      </c>
      <c r="U64" s="183">
        <f t="shared" si="8"/>
        <v>21</v>
      </c>
      <c r="V64" s="132">
        <f t="shared" si="5"/>
        <v>21</v>
      </c>
      <c r="W64" s="265">
        <f t="shared" si="0"/>
        <v>34.42622950819672</v>
      </c>
      <c r="X64" s="266">
        <v>21</v>
      </c>
    </row>
    <row r="65" spans="1:24" ht="32.25" customHeight="1" x14ac:dyDescent="0.25">
      <c r="A65" s="121">
        <v>54</v>
      </c>
      <c r="B65" s="146" t="s">
        <v>676</v>
      </c>
      <c r="C65" s="146" t="s">
        <v>51</v>
      </c>
      <c r="D65" s="128">
        <v>50.54</v>
      </c>
      <c r="E65" s="125">
        <v>157</v>
      </c>
      <c r="F65" s="125">
        <v>159</v>
      </c>
      <c r="G65" s="128">
        <v>3.1460229521171348</v>
      </c>
      <c r="H65" s="171">
        <f t="shared" si="19"/>
        <v>50</v>
      </c>
      <c r="I65" s="127">
        <f t="shared" si="6"/>
        <v>31.847133757961782</v>
      </c>
      <c r="J65" s="128"/>
      <c r="K65" s="125">
        <v>50</v>
      </c>
      <c r="L65" s="125">
        <v>0</v>
      </c>
      <c r="M65" s="171">
        <f t="shared" si="20"/>
        <v>8</v>
      </c>
      <c r="N65" s="125"/>
      <c r="O65" s="125">
        <v>8</v>
      </c>
      <c r="P65" s="125"/>
      <c r="Q65" s="125">
        <f t="shared" si="7"/>
        <v>16</v>
      </c>
      <c r="R65" s="131">
        <f t="shared" si="2"/>
        <v>35</v>
      </c>
      <c r="S65" s="266">
        <f t="shared" si="17"/>
        <v>55</v>
      </c>
      <c r="T65" s="132">
        <f t="shared" si="18"/>
        <v>55.65</v>
      </c>
      <c r="U65" s="183">
        <f t="shared" si="8"/>
        <v>55</v>
      </c>
      <c r="V65" s="132">
        <f t="shared" si="5"/>
        <v>55</v>
      </c>
      <c r="W65" s="265">
        <f t="shared" si="0"/>
        <v>34.591194968553459</v>
      </c>
      <c r="X65" s="266">
        <v>55</v>
      </c>
    </row>
    <row r="66" spans="1:24" ht="47.25" x14ac:dyDescent="0.25">
      <c r="A66" s="121">
        <v>55</v>
      </c>
      <c r="B66" s="146" t="s">
        <v>86</v>
      </c>
      <c r="C66" s="146" t="s">
        <v>51</v>
      </c>
      <c r="D66" s="128">
        <v>252.31</v>
      </c>
      <c r="E66" s="125">
        <v>109</v>
      </c>
      <c r="F66" s="125">
        <v>144</v>
      </c>
      <c r="G66" s="128">
        <v>0.57072648725773845</v>
      </c>
      <c r="H66" s="171">
        <f t="shared" si="19"/>
        <v>38</v>
      </c>
      <c r="I66" s="127">
        <f t="shared" si="6"/>
        <v>34.862385321100916</v>
      </c>
      <c r="J66" s="128"/>
      <c r="K66" s="125">
        <v>38</v>
      </c>
      <c r="L66" s="125">
        <v>0</v>
      </c>
      <c r="M66" s="171">
        <f t="shared" si="20"/>
        <v>28</v>
      </c>
      <c r="N66" s="125"/>
      <c r="O66" s="125">
        <v>28</v>
      </c>
      <c r="P66" s="125"/>
      <c r="Q66" s="125">
        <f t="shared" si="7"/>
        <v>73.684210526315795</v>
      </c>
      <c r="R66" s="131">
        <f t="shared" si="2"/>
        <v>35</v>
      </c>
      <c r="S66" s="266">
        <f t="shared" si="17"/>
        <v>50</v>
      </c>
      <c r="T66" s="132">
        <f t="shared" si="18"/>
        <v>50.4</v>
      </c>
      <c r="U66" s="183">
        <f t="shared" si="8"/>
        <v>50</v>
      </c>
      <c r="V66" s="132">
        <f t="shared" si="5"/>
        <v>50</v>
      </c>
      <c r="W66" s="265">
        <f t="shared" si="0"/>
        <v>34.722222222222221</v>
      </c>
      <c r="X66" s="266">
        <v>50</v>
      </c>
    </row>
    <row r="67" spans="1:24" ht="31.5" x14ac:dyDescent="0.25">
      <c r="A67" s="121">
        <v>56</v>
      </c>
      <c r="B67" s="146" t="s">
        <v>54</v>
      </c>
      <c r="C67" s="146" t="s">
        <v>53</v>
      </c>
      <c r="D67" s="128">
        <v>193.8</v>
      </c>
      <c r="E67" s="125">
        <v>306</v>
      </c>
      <c r="F67" s="125">
        <v>369</v>
      </c>
      <c r="G67" s="128">
        <v>1.9040247678018574</v>
      </c>
      <c r="H67" s="171">
        <f t="shared" ref="H67:H76" si="21">SUM(K67+L67)</f>
        <v>60</v>
      </c>
      <c r="I67" s="127">
        <f t="shared" si="6"/>
        <v>19.607843137254903</v>
      </c>
      <c r="J67" s="128"/>
      <c r="K67" s="125">
        <v>60</v>
      </c>
      <c r="L67" s="125">
        <v>0</v>
      </c>
      <c r="M67" s="171">
        <f t="shared" ref="M67:M76" si="22">SUM(N67+O67+P67)</f>
        <v>28</v>
      </c>
      <c r="N67" s="125"/>
      <c r="O67" s="125">
        <v>28</v>
      </c>
      <c r="P67" s="125"/>
      <c r="Q67" s="125">
        <f t="shared" si="7"/>
        <v>46.666666666666664</v>
      </c>
      <c r="R67" s="131">
        <f t="shared" si="2"/>
        <v>35</v>
      </c>
      <c r="S67" s="266">
        <f t="shared" si="17"/>
        <v>129</v>
      </c>
      <c r="T67" s="132">
        <f t="shared" si="18"/>
        <v>129.15</v>
      </c>
      <c r="U67" s="183">
        <f t="shared" si="8"/>
        <v>129</v>
      </c>
      <c r="V67" s="132">
        <f t="shared" si="5"/>
        <v>129</v>
      </c>
      <c r="W67" s="265">
        <f t="shared" si="0"/>
        <v>34.959349593495936</v>
      </c>
      <c r="X67" s="266">
        <v>129</v>
      </c>
    </row>
    <row r="68" spans="1:24" x14ac:dyDescent="0.25">
      <c r="A68" s="121">
        <v>57</v>
      </c>
      <c r="B68" s="146" t="s">
        <v>2</v>
      </c>
      <c r="C68" s="146" t="s">
        <v>53</v>
      </c>
      <c r="D68" s="128">
        <v>65.55</v>
      </c>
      <c r="E68" s="125">
        <v>115</v>
      </c>
      <c r="F68" s="125">
        <v>124</v>
      </c>
      <c r="G68" s="128">
        <v>1.8916857360793289</v>
      </c>
      <c r="H68" s="171">
        <f t="shared" si="21"/>
        <v>40</v>
      </c>
      <c r="I68" s="127">
        <f t="shared" si="6"/>
        <v>34.782608695652172</v>
      </c>
      <c r="J68" s="128"/>
      <c r="K68" s="125">
        <v>40</v>
      </c>
      <c r="L68" s="125">
        <v>0</v>
      </c>
      <c r="M68" s="171">
        <f t="shared" si="22"/>
        <v>40</v>
      </c>
      <c r="N68" s="125"/>
      <c r="O68" s="125">
        <v>40</v>
      </c>
      <c r="P68" s="125"/>
      <c r="Q68" s="125">
        <f t="shared" si="7"/>
        <v>100</v>
      </c>
      <c r="R68" s="131">
        <f t="shared" si="2"/>
        <v>35</v>
      </c>
      <c r="S68" s="266">
        <f t="shared" si="17"/>
        <v>43</v>
      </c>
      <c r="T68" s="132">
        <f t="shared" si="18"/>
        <v>43.4</v>
      </c>
      <c r="U68" s="183">
        <f t="shared" si="8"/>
        <v>43</v>
      </c>
      <c r="V68" s="132">
        <f t="shared" si="5"/>
        <v>43</v>
      </c>
      <c r="W68" s="265">
        <f t="shared" si="0"/>
        <v>34.677419354838712</v>
      </c>
      <c r="X68" s="266"/>
    </row>
    <row r="69" spans="1:24" ht="47.25" x14ac:dyDescent="0.25">
      <c r="A69" s="121">
        <v>58</v>
      </c>
      <c r="B69" s="146" t="s">
        <v>654</v>
      </c>
      <c r="C69" s="146" t="s">
        <v>904</v>
      </c>
      <c r="D69" s="187">
        <v>221.245</v>
      </c>
      <c r="E69" s="125">
        <v>196</v>
      </c>
      <c r="F69" s="125">
        <v>240</v>
      </c>
      <c r="G69" s="128">
        <f>F69/D69</f>
        <v>1.0847702772944021</v>
      </c>
      <c r="H69" s="171">
        <f t="shared" si="21"/>
        <v>68</v>
      </c>
      <c r="I69" s="127">
        <f t="shared" si="6"/>
        <v>34.693877551020407</v>
      </c>
      <c r="J69" s="128"/>
      <c r="K69" s="125">
        <v>68</v>
      </c>
      <c r="L69" s="125">
        <v>0</v>
      </c>
      <c r="M69" s="171">
        <f t="shared" si="22"/>
        <v>20</v>
      </c>
      <c r="N69" s="125"/>
      <c r="O69" s="125">
        <v>20</v>
      </c>
      <c r="P69" s="125"/>
      <c r="Q69" s="125">
        <f t="shared" si="7"/>
        <v>29.411764705882351</v>
      </c>
      <c r="R69" s="131">
        <f t="shared" si="2"/>
        <v>35</v>
      </c>
      <c r="S69" s="266">
        <f t="shared" si="17"/>
        <v>84</v>
      </c>
      <c r="T69" s="132">
        <f t="shared" si="18"/>
        <v>84</v>
      </c>
      <c r="U69" s="183">
        <f t="shared" si="8"/>
        <v>84</v>
      </c>
      <c r="V69" s="132">
        <f t="shared" si="5"/>
        <v>84</v>
      </c>
      <c r="W69" s="265">
        <f t="shared" si="0"/>
        <v>35</v>
      </c>
      <c r="X69" s="266">
        <v>84</v>
      </c>
    </row>
    <row r="70" spans="1:24" ht="31.5" x14ac:dyDescent="0.25">
      <c r="A70" s="121">
        <v>59</v>
      </c>
      <c r="B70" s="146" t="s">
        <v>10</v>
      </c>
      <c r="C70" s="146" t="s">
        <v>9</v>
      </c>
      <c r="D70" s="128">
        <v>164.4</v>
      </c>
      <c r="E70" s="125">
        <v>121</v>
      </c>
      <c r="F70" s="125">
        <v>38</v>
      </c>
      <c r="G70" s="128">
        <v>0.23114355231143552</v>
      </c>
      <c r="H70" s="171">
        <f t="shared" si="21"/>
        <v>30</v>
      </c>
      <c r="I70" s="127">
        <f t="shared" si="6"/>
        <v>24.793388429752067</v>
      </c>
      <c r="J70" s="128"/>
      <c r="K70" s="125">
        <v>30</v>
      </c>
      <c r="L70" s="125">
        <v>0</v>
      </c>
      <c r="M70" s="171">
        <f t="shared" si="22"/>
        <v>11</v>
      </c>
      <c r="N70" s="125"/>
      <c r="O70" s="125">
        <v>11</v>
      </c>
      <c r="P70" s="125"/>
      <c r="Q70" s="125">
        <f t="shared" si="7"/>
        <v>36.666666666666664</v>
      </c>
      <c r="R70" s="131">
        <f t="shared" si="2"/>
        <v>35</v>
      </c>
      <c r="S70" s="266">
        <f t="shared" si="17"/>
        <v>13</v>
      </c>
      <c r="T70" s="132">
        <f t="shared" si="18"/>
        <v>13.3</v>
      </c>
      <c r="U70" s="183">
        <f t="shared" si="8"/>
        <v>13</v>
      </c>
      <c r="V70" s="132">
        <f t="shared" si="5"/>
        <v>13</v>
      </c>
      <c r="W70" s="265">
        <f t="shared" si="0"/>
        <v>34.210526315789473</v>
      </c>
      <c r="X70" s="266">
        <v>13</v>
      </c>
    </row>
    <row r="71" spans="1:24" x14ac:dyDescent="0.25">
      <c r="A71" s="121">
        <v>60</v>
      </c>
      <c r="B71" s="146" t="s">
        <v>2</v>
      </c>
      <c r="C71" s="146" t="s">
        <v>9</v>
      </c>
      <c r="D71" s="128">
        <v>69.3</v>
      </c>
      <c r="E71" s="125">
        <v>0</v>
      </c>
      <c r="F71" s="125">
        <v>5</v>
      </c>
      <c r="G71" s="128">
        <v>7.2150072150072159E-2</v>
      </c>
      <c r="H71" s="171">
        <f t="shared" si="21"/>
        <v>0</v>
      </c>
      <c r="I71" s="127"/>
      <c r="J71" s="128"/>
      <c r="K71" s="125">
        <v>0</v>
      </c>
      <c r="L71" s="125">
        <v>0</v>
      </c>
      <c r="M71" s="171">
        <f t="shared" si="22"/>
        <v>0</v>
      </c>
      <c r="N71" s="125"/>
      <c r="O71" s="125"/>
      <c r="P71" s="125"/>
      <c r="Q71" s="125"/>
      <c r="R71" s="131">
        <f t="shared" si="2"/>
        <v>35</v>
      </c>
      <c r="S71" s="266">
        <f t="shared" si="17"/>
        <v>1</v>
      </c>
      <c r="T71" s="132">
        <f t="shared" si="18"/>
        <v>1.75</v>
      </c>
      <c r="U71" s="183">
        <f t="shared" si="8"/>
        <v>1</v>
      </c>
      <c r="V71" s="132">
        <f t="shared" si="5"/>
        <v>1</v>
      </c>
      <c r="W71" s="265">
        <f t="shared" si="0"/>
        <v>20</v>
      </c>
      <c r="X71" s="266"/>
    </row>
    <row r="72" spans="1:24" ht="63" x14ac:dyDescent="0.25">
      <c r="A72" s="121">
        <v>61</v>
      </c>
      <c r="B72" s="146" t="s">
        <v>677</v>
      </c>
      <c r="C72" s="146" t="s">
        <v>55</v>
      </c>
      <c r="D72" s="128">
        <v>40.01</v>
      </c>
      <c r="E72" s="125">
        <v>190</v>
      </c>
      <c r="F72" s="125">
        <v>211</v>
      </c>
      <c r="G72" s="128">
        <v>5.2736815796050989</v>
      </c>
      <c r="H72" s="171">
        <f t="shared" si="21"/>
        <v>10</v>
      </c>
      <c r="I72" s="127">
        <f t="shared" si="6"/>
        <v>5.2631578947368425</v>
      </c>
      <c r="J72" s="128"/>
      <c r="K72" s="125">
        <v>10</v>
      </c>
      <c r="L72" s="125">
        <v>0</v>
      </c>
      <c r="M72" s="171">
        <f t="shared" si="22"/>
        <v>10</v>
      </c>
      <c r="N72" s="125"/>
      <c r="O72" s="125">
        <v>10</v>
      </c>
      <c r="P72" s="125"/>
      <c r="Q72" s="125">
        <f t="shared" si="7"/>
        <v>100</v>
      </c>
      <c r="R72" s="131">
        <f t="shared" si="2"/>
        <v>35</v>
      </c>
      <c r="S72" s="266">
        <f t="shared" si="17"/>
        <v>73</v>
      </c>
      <c r="T72" s="132">
        <f t="shared" si="18"/>
        <v>73.849999999999994</v>
      </c>
      <c r="U72" s="183">
        <f t="shared" si="8"/>
        <v>73</v>
      </c>
      <c r="V72" s="132">
        <f t="shared" si="5"/>
        <v>73.000000000000014</v>
      </c>
      <c r="W72" s="265">
        <f t="shared" si="0"/>
        <v>34.597156398104268</v>
      </c>
      <c r="X72" s="266">
        <v>73</v>
      </c>
    </row>
    <row r="73" spans="1:24" ht="47.25" x14ac:dyDescent="0.25">
      <c r="A73" s="121">
        <v>62</v>
      </c>
      <c r="B73" s="146" t="s">
        <v>678</v>
      </c>
      <c r="C73" s="146" t="s">
        <v>55</v>
      </c>
      <c r="D73" s="128">
        <v>163.58000000000001</v>
      </c>
      <c r="E73" s="125">
        <v>253</v>
      </c>
      <c r="F73" s="125">
        <v>275</v>
      </c>
      <c r="G73" s="128">
        <v>1.681134613033378</v>
      </c>
      <c r="H73" s="171">
        <f t="shared" si="21"/>
        <v>83</v>
      </c>
      <c r="I73" s="127">
        <f t="shared" si="6"/>
        <v>32.806324110671937</v>
      </c>
      <c r="J73" s="128"/>
      <c r="K73" s="125">
        <v>83</v>
      </c>
      <c r="L73" s="125">
        <v>0</v>
      </c>
      <c r="M73" s="171">
        <f t="shared" si="22"/>
        <v>36</v>
      </c>
      <c r="N73" s="125"/>
      <c r="O73" s="125">
        <v>36</v>
      </c>
      <c r="P73" s="125"/>
      <c r="Q73" s="125">
        <f t="shared" si="7"/>
        <v>43.373493975903614</v>
      </c>
      <c r="R73" s="131">
        <f t="shared" si="2"/>
        <v>35</v>
      </c>
      <c r="S73" s="266">
        <f t="shared" si="17"/>
        <v>96</v>
      </c>
      <c r="T73" s="132">
        <f t="shared" si="18"/>
        <v>96.25</v>
      </c>
      <c r="U73" s="183">
        <v>87</v>
      </c>
      <c r="V73" s="132">
        <f t="shared" si="5"/>
        <v>87</v>
      </c>
      <c r="W73" s="265">
        <f t="shared" si="0"/>
        <v>31.636363636363637</v>
      </c>
      <c r="X73" s="266">
        <v>87</v>
      </c>
    </row>
    <row r="74" spans="1:24" x14ac:dyDescent="0.25">
      <c r="A74" s="121">
        <v>63</v>
      </c>
      <c r="B74" s="146" t="s">
        <v>2</v>
      </c>
      <c r="C74" s="146" t="s">
        <v>55</v>
      </c>
      <c r="D74" s="128">
        <v>116.87</v>
      </c>
      <c r="E74" s="125">
        <v>122</v>
      </c>
      <c r="F74" s="125">
        <v>149</v>
      </c>
      <c r="G74" s="128">
        <v>1.2749208522289723</v>
      </c>
      <c r="H74" s="171">
        <f t="shared" si="21"/>
        <v>42</v>
      </c>
      <c r="I74" s="127">
        <f t="shared" si="6"/>
        <v>34.42622950819672</v>
      </c>
      <c r="J74" s="128"/>
      <c r="K74" s="125">
        <v>42</v>
      </c>
      <c r="L74" s="125">
        <v>0</v>
      </c>
      <c r="M74" s="171">
        <f t="shared" si="22"/>
        <v>36</v>
      </c>
      <c r="N74" s="125"/>
      <c r="O74" s="125">
        <v>36</v>
      </c>
      <c r="P74" s="125"/>
      <c r="Q74" s="125">
        <f t="shared" si="7"/>
        <v>85.714285714285708</v>
      </c>
      <c r="R74" s="131">
        <f t="shared" si="2"/>
        <v>35</v>
      </c>
      <c r="S74" s="266">
        <f t="shared" si="17"/>
        <v>52</v>
      </c>
      <c r="T74" s="132">
        <f t="shared" si="18"/>
        <v>52.15</v>
      </c>
      <c r="U74" s="183">
        <f t="shared" si="8"/>
        <v>52</v>
      </c>
      <c r="V74" s="132">
        <f t="shared" si="5"/>
        <v>52</v>
      </c>
      <c r="W74" s="265">
        <f t="shared" si="0"/>
        <v>34.899328859060404</v>
      </c>
      <c r="X74" s="266"/>
    </row>
    <row r="75" spans="1:24" x14ac:dyDescent="0.25">
      <c r="A75" s="121">
        <v>64</v>
      </c>
      <c r="B75" s="146" t="s">
        <v>57</v>
      </c>
      <c r="C75" s="146" t="s">
        <v>55</v>
      </c>
      <c r="D75" s="128">
        <v>50.96</v>
      </c>
      <c r="E75" s="125">
        <v>86</v>
      </c>
      <c r="F75" s="125">
        <v>126</v>
      </c>
      <c r="G75" s="128">
        <v>2.4725274725274726</v>
      </c>
      <c r="H75" s="171">
        <f t="shared" si="21"/>
        <v>30</v>
      </c>
      <c r="I75" s="127">
        <f t="shared" si="6"/>
        <v>34.883720930232556</v>
      </c>
      <c r="J75" s="128"/>
      <c r="K75" s="125">
        <v>30</v>
      </c>
      <c r="L75" s="125">
        <v>0</v>
      </c>
      <c r="M75" s="171">
        <f t="shared" si="22"/>
        <v>8</v>
      </c>
      <c r="N75" s="125"/>
      <c r="O75" s="125">
        <v>8</v>
      </c>
      <c r="P75" s="125"/>
      <c r="Q75" s="125">
        <f t="shared" si="7"/>
        <v>26.666666666666668</v>
      </c>
      <c r="R75" s="131">
        <f t="shared" si="2"/>
        <v>35</v>
      </c>
      <c r="S75" s="266">
        <f t="shared" si="17"/>
        <v>44</v>
      </c>
      <c r="T75" s="132">
        <f t="shared" si="18"/>
        <v>44.1</v>
      </c>
      <c r="U75" s="183">
        <f t="shared" ref="U75:U136" si="23">S75</f>
        <v>44</v>
      </c>
      <c r="V75" s="132">
        <f t="shared" ref="V75:V137" si="24">F75*W75/100</f>
        <v>44</v>
      </c>
      <c r="W75" s="265">
        <f t="shared" ref="W75:W137" si="25">U75*100/F75</f>
        <v>34.920634920634917</v>
      </c>
      <c r="X75" s="266">
        <v>68</v>
      </c>
    </row>
    <row r="76" spans="1:24" ht="47.25" x14ac:dyDescent="0.25">
      <c r="A76" s="121">
        <v>65</v>
      </c>
      <c r="B76" s="146" t="s">
        <v>86</v>
      </c>
      <c r="C76" s="146" t="s">
        <v>910</v>
      </c>
      <c r="D76" s="187">
        <f>30.99+8.6</f>
        <v>39.589999999999996</v>
      </c>
      <c r="E76" s="125">
        <v>75</v>
      </c>
      <c r="F76" s="125">
        <f>62+25</f>
        <v>87</v>
      </c>
      <c r="G76" s="128">
        <f>F76/D76</f>
        <v>2.1975246274311697</v>
      </c>
      <c r="H76" s="171">
        <f t="shared" si="21"/>
        <v>26</v>
      </c>
      <c r="I76" s="127">
        <f t="shared" si="6"/>
        <v>34.666666666666664</v>
      </c>
      <c r="J76" s="128"/>
      <c r="K76" s="125">
        <v>26</v>
      </c>
      <c r="L76" s="125">
        <v>0</v>
      </c>
      <c r="M76" s="171">
        <f t="shared" si="22"/>
        <v>9</v>
      </c>
      <c r="N76" s="125"/>
      <c r="O76" s="125">
        <v>9</v>
      </c>
      <c r="P76" s="125"/>
      <c r="Q76" s="125">
        <f t="shared" si="7"/>
        <v>34.615384615384613</v>
      </c>
      <c r="R76" s="131">
        <f t="shared" si="2"/>
        <v>35</v>
      </c>
      <c r="S76" s="266">
        <f t="shared" si="17"/>
        <v>30</v>
      </c>
      <c r="T76" s="132">
        <f t="shared" si="18"/>
        <v>30.45</v>
      </c>
      <c r="U76" s="183">
        <f t="shared" si="23"/>
        <v>30</v>
      </c>
      <c r="V76" s="132">
        <f t="shared" si="24"/>
        <v>30.000000000000004</v>
      </c>
      <c r="W76" s="265">
        <f t="shared" si="25"/>
        <v>34.482758620689658</v>
      </c>
      <c r="X76" s="266">
        <v>30</v>
      </c>
    </row>
    <row r="77" spans="1:24" ht="31.5" x14ac:dyDescent="0.25">
      <c r="A77" s="121">
        <v>66</v>
      </c>
      <c r="B77" s="146" t="s">
        <v>680</v>
      </c>
      <c r="C77" s="146" t="s">
        <v>679</v>
      </c>
      <c r="D77" s="128">
        <v>80.09</v>
      </c>
      <c r="E77" s="125">
        <v>76</v>
      </c>
      <c r="F77" s="125">
        <v>55</v>
      </c>
      <c r="G77" s="128">
        <v>0.68672743163940564</v>
      </c>
      <c r="H77" s="171">
        <f t="shared" ref="H77:H91" si="26">SUM(K77+L77)</f>
        <v>25</v>
      </c>
      <c r="I77" s="127">
        <f t="shared" si="6"/>
        <v>32.89473684210526</v>
      </c>
      <c r="J77" s="128"/>
      <c r="K77" s="125">
        <v>25</v>
      </c>
      <c r="L77" s="125">
        <v>0</v>
      </c>
      <c r="M77" s="171">
        <f t="shared" ref="M77:M91" si="27">SUM(N77+O77+P77)</f>
        <v>9</v>
      </c>
      <c r="N77" s="125"/>
      <c r="O77" s="125">
        <v>9</v>
      </c>
      <c r="P77" s="125"/>
      <c r="Q77" s="125">
        <f t="shared" si="7"/>
        <v>36</v>
      </c>
      <c r="R77" s="131">
        <f t="shared" si="2"/>
        <v>35</v>
      </c>
      <c r="S77" s="266">
        <f t="shared" si="17"/>
        <v>19</v>
      </c>
      <c r="T77" s="132">
        <f t="shared" si="18"/>
        <v>19.25</v>
      </c>
      <c r="U77" s="183">
        <v>14</v>
      </c>
      <c r="V77" s="132">
        <f t="shared" si="24"/>
        <v>14</v>
      </c>
      <c r="W77" s="265">
        <f t="shared" si="25"/>
        <v>25.454545454545453</v>
      </c>
      <c r="X77" s="266">
        <v>14</v>
      </c>
    </row>
    <row r="78" spans="1:24" ht="31.5" x14ac:dyDescent="0.25">
      <c r="A78" s="121">
        <v>67</v>
      </c>
      <c r="B78" s="146" t="s">
        <v>60</v>
      </c>
      <c r="C78" s="146" t="s">
        <v>679</v>
      </c>
      <c r="D78" s="128">
        <v>157</v>
      </c>
      <c r="E78" s="125">
        <v>114</v>
      </c>
      <c r="F78" s="125">
        <v>258</v>
      </c>
      <c r="G78" s="128">
        <v>1.6433121019108281</v>
      </c>
      <c r="H78" s="171">
        <f t="shared" si="26"/>
        <v>39</v>
      </c>
      <c r="I78" s="127">
        <f t="shared" ref="I78:I141" si="28">H78*100/E78</f>
        <v>34.210526315789473</v>
      </c>
      <c r="J78" s="128"/>
      <c r="K78" s="125">
        <v>39</v>
      </c>
      <c r="L78" s="125">
        <v>0</v>
      </c>
      <c r="M78" s="171">
        <f t="shared" si="27"/>
        <v>28</v>
      </c>
      <c r="N78" s="125"/>
      <c r="O78" s="125">
        <v>28</v>
      </c>
      <c r="P78" s="125"/>
      <c r="Q78" s="125">
        <f t="shared" ref="Q78:Q141" si="29">M78*100/H78</f>
        <v>71.794871794871796</v>
      </c>
      <c r="R78" s="131">
        <f t="shared" ref="R78:R141" si="30">IF(F78&lt;VLOOKUP(G78,$M$274:$Q$284,2),0,VLOOKUP(G78,$M$274:$Q$284,3))</f>
        <v>35</v>
      </c>
      <c r="S78" s="266">
        <f t="shared" si="17"/>
        <v>90</v>
      </c>
      <c r="T78" s="132">
        <f t="shared" si="18"/>
        <v>90.3</v>
      </c>
      <c r="U78" s="183">
        <f t="shared" si="23"/>
        <v>90</v>
      </c>
      <c r="V78" s="132">
        <f t="shared" si="24"/>
        <v>90</v>
      </c>
      <c r="W78" s="265">
        <f t="shared" si="25"/>
        <v>34.883720930232556</v>
      </c>
      <c r="X78" s="266">
        <v>90</v>
      </c>
    </row>
    <row r="79" spans="1:24" ht="33.75" customHeight="1" x14ac:dyDescent="0.25">
      <c r="A79" s="121">
        <v>68</v>
      </c>
      <c r="B79" s="146" t="s">
        <v>59</v>
      </c>
      <c r="C79" s="146" t="s">
        <v>679</v>
      </c>
      <c r="D79" s="128">
        <v>1311.72</v>
      </c>
      <c r="E79" s="125">
        <v>5944</v>
      </c>
      <c r="F79" s="125">
        <v>6104</v>
      </c>
      <c r="G79" s="128">
        <v>4.6534321349068399</v>
      </c>
      <c r="H79" s="171">
        <f t="shared" si="26"/>
        <v>1000</v>
      </c>
      <c r="I79" s="127">
        <f t="shared" si="28"/>
        <v>16.823687752355315</v>
      </c>
      <c r="J79" s="128"/>
      <c r="K79" s="125">
        <v>1000</v>
      </c>
      <c r="L79" s="125">
        <v>0</v>
      </c>
      <c r="M79" s="171">
        <f t="shared" si="27"/>
        <v>677</v>
      </c>
      <c r="N79" s="125"/>
      <c r="O79" s="125">
        <v>677</v>
      </c>
      <c r="P79" s="125"/>
      <c r="Q79" s="125">
        <f t="shared" si="29"/>
        <v>67.7</v>
      </c>
      <c r="R79" s="131">
        <f t="shared" si="30"/>
        <v>35</v>
      </c>
      <c r="S79" s="266">
        <f t="shared" si="17"/>
        <v>2136</v>
      </c>
      <c r="T79" s="132">
        <f t="shared" si="18"/>
        <v>2136.4</v>
      </c>
      <c r="U79" s="183">
        <f t="shared" si="23"/>
        <v>2136</v>
      </c>
      <c r="V79" s="132">
        <f t="shared" si="24"/>
        <v>2136.0000000000005</v>
      </c>
      <c r="W79" s="265">
        <f t="shared" si="25"/>
        <v>34.993446920052428</v>
      </c>
      <c r="X79" s="266">
        <v>2136</v>
      </c>
    </row>
    <row r="80" spans="1:24" ht="31.5" x14ac:dyDescent="0.25">
      <c r="A80" s="121">
        <v>69</v>
      </c>
      <c r="B80" s="146" t="s">
        <v>681</v>
      </c>
      <c r="C80" s="146" t="s">
        <v>679</v>
      </c>
      <c r="D80" s="128">
        <v>44.85</v>
      </c>
      <c r="E80" s="125">
        <v>175</v>
      </c>
      <c r="F80" s="125">
        <v>189</v>
      </c>
      <c r="G80" s="128">
        <v>4.2140468227424748</v>
      </c>
      <c r="H80" s="171">
        <f t="shared" si="26"/>
        <v>61</v>
      </c>
      <c r="I80" s="127">
        <f t="shared" si="28"/>
        <v>34.857142857142854</v>
      </c>
      <c r="J80" s="128"/>
      <c r="K80" s="125">
        <v>61</v>
      </c>
      <c r="L80" s="125">
        <v>0</v>
      </c>
      <c r="M80" s="171">
        <f t="shared" si="27"/>
        <v>12</v>
      </c>
      <c r="N80" s="125"/>
      <c r="O80" s="125">
        <v>12</v>
      </c>
      <c r="P80" s="125"/>
      <c r="Q80" s="125">
        <f t="shared" si="29"/>
        <v>19.672131147540984</v>
      </c>
      <c r="R80" s="131">
        <f t="shared" si="30"/>
        <v>35</v>
      </c>
      <c r="S80" s="266">
        <f t="shared" si="17"/>
        <v>66</v>
      </c>
      <c r="T80" s="132">
        <f t="shared" si="18"/>
        <v>66.150000000000006</v>
      </c>
      <c r="U80" s="183">
        <f t="shared" si="23"/>
        <v>66</v>
      </c>
      <c r="V80" s="132">
        <f t="shared" si="24"/>
        <v>65.999999999999986</v>
      </c>
      <c r="W80" s="265">
        <f t="shared" si="25"/>
        <v>34.920634920634917</v>
      </c>
      <c r="X80" s="266">
        <v>66</v>
      </c>
    </row>
    <row r="81" spans="1:24" x14ac:dyDescent="0.25">
      <c r="A81" s="121">
        <v>70</v>
      </c>
      <c r="B81" s="146" t="s">
        <v>2</v>
      </c>
      <c r="C81" s="146" t="s">
        <v>679</v>
      </c>
      <c r="D81" s="128">
        <v>2766.11</v>
      </c>
      <c r="E81" s="125">
        <v>4816</v>
      </c>
      <c r="F81" s="125">
        <v>1777</v>
      </c>
      <c r="G81" s="128">
        <v>0.64241841430745705</v>
      </c>
      <c r="H81" s="171">
        <f t="shared" si="26"/>
        <v>1685</v>
      </c>
      <c r="I81" s="127">
        <f t="shared" si="28"/>
        <v>34.987541528239205</v>
      </c>
      <c r="J81" s="128"/>
      <c r="K81" s="125">
        <v>1685</v>
      </c>
      <c r="L81" s="125">
        <v>0</v>
      </c>
      <c r="M81" s="171">
        <f t="shared" si="27"/>
        <v>1667</v>
      </c>
      <c r="N81" s="125"/>
      <c r="O81" s="125">
        <v>1667</v>
      </c>
      <c r="P81" s="125"/>
      <c r="Q81" s="125">
        <f t="shared" si="29"/>
        <v>98.931750741839764</v>
      </c>
      <c r="R81" s="131">
        <f t="shared" si="30"/>
        <v>35</v>
      </c>
      <c r="S81" s="266">
        <f t="shared" si="17"/>
        <v>621</v>
      </c>
      <c r="T81" s="132">
        <f t="shared" si="18"/>
        <v>621.95000000000005</v>
      </c>
      <c r="U81" s="183">
        <f t="shared" si="23"/>
        <v>621</v>
      </c>
      <c r="V81" s="132">
        <f t="shared" si="24"/>
        <v>621</v>
      </c>
      <c r="W81" s="265">
        <f t="shared" si="25"/>
        <v>34.946539110861004</v>
      </c>
      <c r="X81" s="266"/>
    </row>
    <row r="82" spans="1:24" ht="31.5" x14ac:dyDescent="0.25">
      <c r="A82" s="121">
        <v>71</v>
      </c>
      <c r="B82" s="146" t="s">
        <v>682</v>
      </c>
      <c r="C82" s="146" t="s">
        <v>679</v>
      </c>
      <c r="D82" s="128">
        <v>473.84</v>
      </c>
      <c r="E82" s="125">
        <v>1996</v>
      </c>
      <c r="F82" s="125">
        <v>2081</v>
      </c>
      <c r="G82" s="128">
        <v>4.3917778152963027</v>
      </c>
      <c r="H82" s="171">
        <f t="shared" si="26"/>
        <v>698</v>
      </c>
      <c r="I82" s="127">
        <f t="shared" si="28"/>
        <v>34.969939879759522</v>
      </c>
      <c r="J82" s="128"/>
      <c r="K82" s="125">
        <v>698</v>
      </c>
      <c r="L82" s="125">
        <v>0</v>
      </c>
      <c r="M82" s="171">
        <v>0</v>
      </c>
      <c r="N82" s="125"/>
      <c r="O82" s="125">
        <v>698</v>
      </c>
      <c r="P82" s="125"/>
      <c r="Q82" s="125">
        <f t="shared" si="29"/>
        <v>0</v>
      </c>
      <c r="R82" s="131">
        <f t="shared" si="30"/>
        <v>35</v>
      </c>
      <c r="S82" s="266">
        <f t="shared" si="17"/>
        <v>728</v>
      </c>
      <c r="T82" s="132">
        <f t="shared" si="18"/>
        <v>728.35</v>
      </c>
      <c r="U82" s="183">
        <f t="shared" si="23"/>
        <v>728</v>
      </c>
      <c r="V82" s="132">
        <f t="shared" si="24"/>
        <v>728.00000000000011</v>
      </c>
      <c r="W82" s="265">
        <f t="shared" si="25"/>
        <v>34.983181162902454</v>
      </c>
      <c r="X82" s="266">
        <v>728</v>
      </c>
    </row>
    <row r="83" spans="1:24" ht="31.5" x14ac:dyDescent="0.25">
      <c r="A83" s="121">
        <v>72</v>
      </c>
      <c r="B83" s="146" t="s">
        <v>683</v>
      </c>
      <c r="C83" s="146" t="s">
        <v>679</v>
      </c>
      <c r="D83" s="128">
        <v>73.459999999999994</v>
      </c>
      <c r="E83" s="125">
        <v>229</v>
      </c>
      <c r="F83" s="125">
        <v>245</v>
      </c>
      <c r="G83" s="128">
        <v>3.3351483800707871</v>
      </c>
      <c r="H83" s="171">
        <f t="shared" si="26"/>
        <v>80</v>
      </c>
      <c r="I83" s="127">
        <f t="shared" si="28"/>
        <v>34.93449781659389</v>
      </c>
      <c r="J83" s="128"/>
      <c r="K83" s="125">
        <v>80</v>
      </c>
      <c r="L83" s="125">
        <v>0</v>
      </c>
      <c r="M83" s="171">
        <f t="shared" si="27"/>
        <v>0</v>
      </c>
      <c r="N83" s="125"/>
      <c r="O83" s="125">
        <v>0</v>
      </c>
      <c r="P83" s="125"/>
      <c r="Q83" s="125">
        <f t="shared" si="29"/>
        <v>0</v>
      </c>
      <c r="R83" s="131">
        <f t="shared" si="30"/>
        <v>35</v>
      </c>
      <c r="S83" s="266">
        <f t="shared" si="17"/>
        <v>85</v>
      </c>
      <c r="T83" s="132">
        <f t="shared" si="18"/>
        <v>85.75</v>
      </c>
      <c r="U83" s="183">
        <f t="shared" si="23"/>
        <v>85</v>
      </c>
      <c r="V83" s="132">
        <f t="shared" si="24"/>
        <v>85</v>
      </c>
      <c r="W83" s="265">
        <f t="shared" si="25"/>
        <v>34.693877551020407</v>
      </c>
      <c r="X83" s="266">
        <v>85</v>
      </c>
    </row>
    <row r="84" spans="1:24" ht="31.5" x14ac:dyDescent="0.25">
      <c r="A84" s="121">
        <v>73</v>
      </c>
      <c r="B84" s="146" t="s">
        <v>684</v>
      </c>
      <c r="C84" s="146" t="s">
        <v>679</v>
      </c>
      <c r="D84" s="128">
        <v>491.79</v>
      </c>
      <c r="E84" s="125">
        <v>1904</v>
      </c>
      <c r="F84" s="125">
        <v>1984</v>
      </c>
      <c r="G84" s="128">
        <v>4.034242257874296</v>
      </c>
      <c r="H84" s="171">
        <f t="shared" si="26"/>
        <v>666</v>
      </c>
      <c r="I84" s="127">
        <f t="shared" si="28"/>
        <v>34.978991596638657</v>
      </c>
      <c r="J84" s="128"/>
      <c r="K84" s="125">
        <v>666</v>
      </c>
      <c r="L84" s="125">
        <v>0</v>
      </c>
      <c r="M84" s="171">
        <f t="shared" si="27"/>
        <v>0</v>
      </c>
      <c r="N84" s="125"/>
      <c r="O84" s="125">
        <v>0</v>
      </c>
      <c r="P84" s="125"/>
      <c r="Q84" s="125">
        <f t="shared" si="29"/>
        <v>0</v>
      </c>
      <c r="R84" s="131">
        <f t="shared" si="30"/>
        <v>35</v>
      </c>
      <c r="S84" s="266">
        <f t="shared" si="17"/>
        <v>694</v>
      </c>
      <c r="T84" s="132">
        <f t="shared" si="18"/>
        <v>694.4</v>
      </c>
      <c r="U84" s="183">
        <f t="shared" si="23"/>
        <v>694</v>
      </c>
      <c r="V84" s="132">
        <f t="shared" si="24"/>
        <v>694</v>
      </c>
      <c r="W84" s="265">
        <f t="shared" si="25"/>
        <v>34.979838709677416</v>
      </c>
      <c r="X84" s="266">
        <v>694</v>
      </c>
    </row>
    <row r="85" spans="1:24" ht="35.25" customHeight="1" x14ac:dyDescent="0.25">
      <c r="A85" s="121">
        <v>74</v>
      </c>
      <c r="B85" s="146" t="s">
        <v>685</v>
      </c>
      <c r="C85" s="146" t="s">
        <v>679</v>
      </c>
      <c r="D85" s="128">
        <v>495.23</v>
      </c>
      <c r="E85" s="125">
        <v>2099</v>
      </c>
      <c r="F85" s="125">
        <v>2182</v>
      </c>
      <c r="G85" s="128">
        <v>4.406033560163964</v>
      </c>
      <c r="H85" s="171">
        <f t="shared" si="26"/>
        <v>734</v>
      </c>
      <c r="I85" s="127">
        <f t="shared" si="28"/>
        <v>34.969032872796568</v>
      </c>
      <c r="J85" s="128"/>
      <c r="K85" s="125">
        <v>734</v>
      </c>
      <c r="L85" s="125">
        <v>0</v>
      </c>
      <c r="M85" s="171">
        <f t="shared" si="27"/>
        <v>33</v>
      </c>
      <c r="N85" s="125"/>
      <c r="O85" s="125">
        <v>33</v>
      </c>
      <c r="P85" s="125"/>
      <c r="Q85" s="125">
        <f t="shared" si="29"/>
        <v>4.4959128065395095</v>
      </c>
      <c r="R85" s="131">
        <f t="shared" si="30"/>
        <v>35</v>
      </c>
      <c r="S85" s="266">
        <f t="shared" si="17"/>
        <v>763</v>
      </c>
      <c r="T85" s="132">
        <f t="shared" si="18"/>
        <v>763.7</v>
      </c>
      <c r="U85" s="183">
        <f t="shared" si="23"/>
        <v>763</v>
      </c>
      <c r="V85" s="132">
        <f t="shared" si="24"/>
        <v>763</v>
      </c>
      <c r="W85" s="265">
        <f t="shared" si="25"/>
        <v>34.967919340054998</v>
      </c>
      <c r="X85" s="266">
        <v>763</v>
      </c>
    </row>
    <row r="86" spans="1:24" ht="33.75" customHeight="1" x14ac:dyDescent="0.25">
      <c r="A86" s="121">
        <v>75</v>
      </c>
      <c r="B86" s="146" t="s">
        <v>92</v>
      </c>
      <c r="C86" s="146" t="s">
        <v>679</v>
      </c>
      <c r="D86" s="128">
        <v>2033.81</v>
      </c>
      <c r="E86" s="125">
        <v>7727</v>
      </c>
      <c r="F86" s="125">
        <v>9780</v>
      </c>
      <c r="G86" s="128">
        <v>4.8087087781061166</v>
      </c>
      <c r="H86" s="171">
        <f t="shared" si="26"/>
        <v>2704</v>
      </c>
      <c r="I86" s="127">
        <f t="shared" si="28"/>
        <v>34.994176265044651</v>
      </c>
      <c r="J86" s="128"/>
      <c r="K86" s="125">
        <v>2704</v>
      </c>
      <c r="L86" s="125">
        <v>0</v>
      </c>
      <c r="M86" s="171">
        <f t="shared" si="27"/>
        <v>2635</v>
      </c>
      <c r="N86" s="125"/>
      <c r="O86" s="125">
        <v>2635</v>
      </c>
      <c r="P86" s="125"/>
      <c r="Q86" s="125">
        <f t="shared" si="29"/>
        <v>97.448224852071007</v>
      </c>
      <c r="R86" s="131">
        <f t="shared" si="30"/>
        <v>35</v>
      </c>
      <c r="S86" s="266">
        <f t="shared" si="17"/>
        <v>3423</v>
      </c>
      <c r="T86" s="132">
        <f t="shared" si="18"/>
        <v>3423</v>
      </c>
      <c r="U86" s="183">
        <f t="shared" si="23"/>
        <v>3423</v>
      </c>
      <c r="V86" s="132">
        <f t="shared" si="24"/>
        <v>3423</v>
      </c>
      <c r="W86" s="265">
        <f t="shared" si="25"/>
        <v>35</v>
      </c>
      <c r="X86" s="266">
        <v>3423</v>
      </c>
    </row>
    <row r="87" spans="1:24" ht="31.5" customHeight="1" x14ac:dyDescent="0.25">
      <c r="A87" s="121">
        <v>76</v>
      </c>
      <c r="B87" s="146" t="s">
        <v>686</v>
      </c>
      <c r="C87" s="146" t="s">
        <v>679</v>
      </c>
      <c r="D87" s="128">
        <v>492.9</v>
      </c>
      <c r="E87" s="125">
        <v>1807</v>
      </c>
      <c r="F87" s="125">
        <v>1955</v>
      </c>
      <c r="G87" s="128">
        <v>3.9663217691215258</v>
      </c>
      <c r="H87" s="171">
        <f t="shared" si="26"/>
        <v>632</v>
      </c>
      <c r="I87" s="127">
        <f t="shared" si="28"/>
        <v>34.97509684560044</v>
      </c>
      <c r="J87" s="128"/>
      <c r="K87" s="125">
        <v>632</v>
      </c>
      <c r="L87" s="125">
        <v>0</v>
      </c>
      <c r="M87" s="171">
        <f t="shared" si="27"/>
        <v>621</v>
      </c>
      <c r="N87" s="125"/>
      <c r="O87" s="125">
        <v>621</v>
      </c>
      <c r="P87" s="125"/>
      <c r="Q87" s="125">
        <f t="shared" si="29"/>
        <v>98.259493670886073</v>
      </c>
      <c r="R87" s="131">
        <f t="shared" si="30"/>
        <v>35</v>
      </c>
      <c r="S87" s="266">
        <f t="shared" si="17"/>
        <v>684</v>
      </c>
      <c r="T87" s="132">
        <f t="shared" si="18"/>
        <v>684.25</v>
      </c>
      <c r="U87" s="183">
        <f t="shared" si="23"/>
        <v>684</v>
      </c>
      <c r="V87" s="132">
        <f t="shared" si="24"/>
        <v>684</v>
      </c>
      <c r="W87" s="265">
        <f t="shared" si="25"/>
        <v>34.987212276214834</v>
      </c>
      <c r="X87" s="266">
        <v>684</v>
      </c>
    </row>
    <row r="88" spans="1:24" ht="31.5" x14ac:dyDescent="0.25">
      <c r="A88" s="121">
        <v>77</v>
      </c>
      <c r="B88" s="146" t="s">
        <v>687</v>
      </c>
      <c r="C88" s="146" t="s">
        <v>679</v>
      </c>
      <c r="D88" s="128">
        <v>499.13</v>
      </c>
      <c r="E88" s="125">
        <v>1899</v>
      </c>
      <c r="F88" s="125">
        <v>2086</v>
      </c>
      <c r="G88" s="128">
        <v>4.1792719331637045</v>
      </c>
      <c r="H88" s="171">
        <f t="shared" si="26"/>
        <v>664</v>
      </c>
      <c r="I88" s="127">
        <f t="shared" si="28"/>
        <v>34.965771458662452</v>
      </c>
      <c r="J88" s="128"/>
      <c r="K88" s="125">
        <v>664</v>
      </c>
      <c r="L88" s="125">
        <v>0</v>
      </c>
      <c r="M88" s="171">
        <v>661</v>
      </c>
      <c r="N88" s="125"/>
      <c r="O88" s="125"/>
      <c r="P88" s="125"/>
      <c r="Q88" s="125">
        <f t="shared" si="29"/>
        <v>99.548192771084331</v>
      </c>
      <c r="R88" s="131">
        <f t="shared" si="30"/>
        <v>35</v>
      </c>
      <c r="S88" s="266">
        <f t="shared" si="17"/>
        <v>730</v>
      </c>
      <c r="T88" s="132">
        <f t="shared" si="18"/>
        <v>730.1</v>
      </c>
      <c r="U88" s="183">
        <f t="shared" si="23"/>
        <v>730</v>
      </c>
      <c r="V88" s="132">
        <f t="shared" si="24"/>
        <v>730</v>
      </c>
      <c r="W88" s="265">
        <f t="shared" si="25"/>
        <v>34.995206136145733</v>
      </c>
      <c r="X88" s="266">
        <v>730</v>
      </c>
    </row>
    <row r="89" spans="1:24" ht="31.5" x14ac:dyDescent="0.25">
      <c r="A89" s="121">
        <v>78</v>
      </c>
      <c r="B89" s="146" t="s">
        <v>94</v>
      </c>
      <c r="C89" s="146" t="s">
        <v>679</v>
      </c>
      <c r="D89" s="187">
        <f>207.53+291.38</f>
        <v>498.90999999999997</v>
      </c>
      <c r="E89" s="188">
        <v>1266</v>
      </c>
      <c r="F89" s="188">
        <f>559+767</f>
        <v>1326</v>
      </c>
      <c r="G89" s="128">
        <f>F89/D89</f>
        <v>2.6577939909001627</v>
      </c>
      <c r="H89" s="171">
        <f t="shared" si="26"/>
        <v>442</v>
      </c>
      <c r="I89" s="127">
        <f t="shared" si="28"/>
        <v>34.913112164296997</v>
      </c>
      <c r="J89" s="128"/>
      <c r="K89" s="125">
        <v>442</v>
      </c>
      <c r="L89" s="125">
        <v>0</v>
      </c>
      <c r="M89" s="171">
        <f t="shared" si="27"/>
        <v>49</v>
      </c>
      <c r="N89" s="125"/>
      <c r="O89" s="125">
        <v>49</v>
      </c>
      <c r="P89" s="125"/>
      <c r="Q89" s="125">
        <f t="shared" si="29"/>
        <v>11.085972850678733</v>
      </c>
      <c r="R89" s="131">
        <f t="shared" si="30"/>
        <v>35</v>
      </c>
      <c r="S89" s="266">
        <f t="shared" si="17"/>
        <v>464</v>
      </c>
      <c r="T89" s="132">
        <f t="shared" si="18"/>
        <v>464.1</v>
      </c>
      <c r="U89" s="183">
        <v>449</v>
      </c>
      <c r="V89" s="132">
        <f t="shared" si="24"/>
        <v>449</v>
      </c>
      <c r="W89" s="265">
        <f t="shared" si="25"/>
        <v>33.861236802413273</v>
      </c>
      <c r="X89" s="266">
        <v>449</v>
      </c>
    </row>
    <row r="90" spans="1:24" ht="31.5" x14ac:dyDescent="0.25">
      <c r="A90" s="121">
        <v>79</v>
      </c>
      <c r="B90" s="146" t="s">
        <v>688</v>
      </c>
      <c r="C90" s="146" t="s">
        <v>679</v>
      </c>
      <c r="D90" s="128">
        <v>481.76</v>
      </c>
      <c r="E90" s="125">
        <v>1963</v>
      </c>
      <c r="F90" s="125">
        <v>2047</v>
      </c>
      <c r="G90" s="128">
        <v>4.2490036532713384</v>
      </c>
      <c r="H90" s="171">
        <f t="shared" si="26"/>
        <v>687</v>
      </c>
      <c r="I90" s="127">
        <f t="shared" si="28"/>
        <v>34.997452878247579</v>
      </c>
      <c r="J90" s="128"/>
      <c r="K90" s="125">
        <v>687</v>
      </c>
      <c r="L90" s="125">
        <v>0</v>
      </c>
      <c r="M90" s="171">
        <f t="shared" si="27"/>
        <v>0</v>
      </c>
      <c r="N90" s="125"/>
      <c r="O90" s="125">
        <v>0</v>
      </c>
      <c r="P90" s="125"/>
      <c r="Q90" s="125">
        <f t="shared" si="29"/>
        <v>0</v>
      </c>
      <c r="R90" s="131">
        <f t="shared" si="30"/>
        <v>35</v>
      </c>
      <c r="S90" s="266">
        <f t="shared" si="17"/>
        <v>716</v>
      </c>
      <c r="T90" s="132">
        <f t="shared" si="18"/>
        <v>716.45</v>
      </c>
      <c r="U90" s="183">
        <f t="shared" si="23"/>
        <v>716</v>
      </c>
      <c r="V90" s="132">
        <f t="shared" si="24"/>
        <v>716</v>
      </c>
      <c r="W90" s="265">
        <f t="shared" si="25"/>
        <v>34.978016609672693</v>
      </c>
      <c r="X90" s="266">
        <v>716</v>
      </c>
    </row>
    <row r="91" spans="1:24" ht="31.5" x14ac:dyDescent="0.25">
      <c r="A91" s="121">
        <v>80</v>
      </c>
      <c r="B91" s="146" t="s">
        <v>689</v>
      </c>
      <c r="C91" s="146" t="s">
        <v>679</v>
      </c>
      <c r="D91" s="128">
        <v>499.17</v>
      </c>
      <c r="E91" s="125">
        <v>2067</v>
      </c>
      <c r="F91" s="125">
        <v>2155</v>
      </c>
      <c r="G91" s="128">
        <v>4.3171664963839973</v>
      </c>
      <c r="H91" s="171">
        <f t="shared" si="26"/>
        <v>723</v>
      </c>
      <c r="I91" s="127">
        <f t="shared" si="28"/>
        <v>34.978229317851962</v>
      </c>
      <c r="J91" s="128"/>
      <c r="K91" s="125">
        <v>723</v>
      </c>
      <c r="L91" s="125">
        <v>0</v>
      </c>
      <c r="M91" s="171">
        <f t="shared" si="27"/>
        <v>0</v>
      </c>
      <c r="N91" s="125"/>
      <c r="O91" s="125">
        <v>0</v>
      </c>
      <c r="P91" s="125"/>
      <c r="Q91" s="125">
        <f t="shared" si="29"/>
        <v>0</v>
      </c>
      <c r="R91" s="131">
        <f t="shared" si="30"/>
        <v>35</v>
      </c>
      <c r="S91" s="266">
        <f t="shared" si="17"/>
        <v>754</v>
      </c>
      <c r="T91" s="132">
        <f t="shared" si="18"/>
        <v>754.25</v>
      </c>
      <c r="U91" s="183">
        <f t="shared" si="23"/>
        <v>754</v>
      </c>
      <c r="V91" s="132">
        <f t="shared" si="24"/>
        <v>754</v>
      </c>
      <c r="W91" s="265">
        <f t="shared" si="25"/>
        <v>34.988399071925755</v>
      </c>
      <c r="X91" s="266">
        <v>754</v>
      </c>
    </row>
    <row r="92" spans="1:24" ht="31.5" x14ac:dyDescent="0.25">
      <c r="A92" s="121">
        <v>81</v>
      </c>
      <c r="B92" s="146" t="s">
        <v>691</v>
      </c>
      <c r="C92" s="146" t="s">
        <v>690</v>
      </c>
      <c r="D92" s="128">
        <v>18.93</v>
      </c>
      <c r="E92" s="125">
        <v>95</v>
      </c>
      <c r="F92" s="125">
        <v>85</v>
      </c>
      <c r="G92" s="128">
        <v>4.4902271526677229</v>
      </c>
      <c r="H92" s="171">
        <f t="shared" ref="H92:H100" si="31">SUM(K92+L92)</f>
        <v>20</v>
      </c>
      <c r="I92" s="127">
        <f t="shared" si="28"/>
        <v>21.05263157894737</v>
      </c>
      <c r="J92" s="128"/>
      <c r="K92" s="125">
        <v>20</v>
      </c>
      <c r="L92" s="125">
        <v>0</v>
      </c>
      <c r="M92" s="171">
        <f t="shared" ref="M92:M100" si="32">SUM(N92+O92+P92)</f>
        <v>0</v>
      </c>
      <c r="N92" s="125"/>
      <c r="O92" s="125">
        <v>0</v>
      </c>
      <c r="P92" s="125"/>
      <c r="Q92" s="125">
        <f t="shared" si="29"/>
        <v>0</v>
      </c>
      <c r="R92" s="131">
        <f t="shared" si="30"/>
        <v>35</v>
      </c>
      <c r="S92" s="266">
        <f t="shared" si="17"/>
        <v>29</v>
      </c>
      <c r="T92" s="132">
        <f t="shared" si="18"/>
        <v>29.75</v>
      </c>
      <c r="U92" s="183">
        <f t="shared" si="23"/>
        <v>29</v>
      </c>
      <c r="V92" s="132">
        <f t="shared" si="24"/>
        <v>29</v>
      </c>
      <c r="W92" s="265">
        <f t="shared" si="25"/>
        <v>34.117647058823529</v>
      </c>
      <c r="X92" s="266">
        <v>29</v>
      </c>
    </row>
    <row r="93" spans="1:24" ht="30.75" customHeight="1" x14ac:dyDescent="0.25">
      <c r="A93" s="121">
        <v>82</v>
      </c>
      <c r="B93" s="146" t="s">
        <v>692</v>
      </c>
      <c r="C93" s="146" t="s">
        <v>690</v>
      </c>
      <c r="D93" s="187">
        <v>269.8</v>
      </c>
      <c r="E93" s="125">
        <v>643</v>
      </c>
      <c r="F93" s="125">
        <f>G93*D93</f>
        <v>534.62672811059917</v>
      </c>
      <c r="G93" s="128">
        <v>1.9815668202764978</v>
      </c>
      <c r="H93" s="171">
        <f t="shared" si="31"/>
        <v>225</v>
      </c>
      <c r="I93" s="127">
        <f t="shared" si="28"/>
        <v>34.992223950233281</v>
      </c>
      <c r="J93" s="128"/>
      <c r="K93" s="125">
        <v>225</v>
      </c>
      <c r="L93" s="125">
        <v>0</v>
      </c>
      <c r="M93" s="171">
        <f t="shared" si="32"/>
        <v>194</v>
      </c>
      <c r="N93" s="125"/>
      <c r="O93" s="125">
        <v>194</v>
      </c>
      <c r="P93" s="125"/>
      <c r="Q93" s="125">
        <f t="shared" si="29"/>
        <v>86.222222222222229</v>
      </c>
      <c r="R93" s="131">
        <f t="shared" si="30"/>
        <v>35</v>
      </c>
      <c r="S93" s="266">
        <f t="shared" si="17"/>
        <v>187</v>
      </c>
      <c r="T93" s="132">
        <f t="shared" si="18"/>
        <v>187.11935483870968</v>
      </c>
      <c r="U93" s="183">
        <v>160</v>
      </c>
      <c r="V93" s="132">
        <f t="shared" si="24"/>
        <v>160</v>
      </c>
      <c r="W93" s="265">
        <f t="shared" si="25"/>
        <v>29.927422552450562</v>
      </c>
      <c r="X93" s="266">
        <v>160</v>
      </c>
    </row>
    <row r="94" spans="1:24" x14ac:dyDescent="0.25">
      <c r="A94" s="121">
        <v>83</v>
      </c>
      <c r="B94" s="146" t="s">
        <v>2</v>
      </c>
      <c r="C94" s="146" t="s">
        <v>690</v>
      </c>
      <c r="D94" s="128">
        <v>216.86</v>
      </c>
      <c r="E94" s="125">
        <v>412</v>
      </c>
      <c r="F94" s="125">
        <v>938</v>
      </c>
      <c r="G94" s="128">
        <v>4.3253712072304706</v>
      </c>
      <c r="H94" s="171">
        <f t="shared" si="31"/>
        <v>144</v>
      </c>
      <c r="I94" s="127">
        <f t="shared" si="28"/>
        <v>34.95145631067961</v>
      </c>
      <c r="J94" s="128"/>
      <c r="K94" s="125">
        <v>144</v>
      </c>
      <c r="L94" s="125">
        <v>0</v>
      </c>
      <c r="M94" s="171">
        <f t="shared" si="32"/>
        <v>137</v>
      </c>
      <c r="N94" s="125"/>
      <c r="O94" s="125">
        <v>137</v>
      </c>
      <c r="P94" s="125"/>
      <c r="Q94" s="125">
        <f t="shared" si="29"/>
        <v>95.138888888888886</v>
      </c>
      <c r="R94" s="131">
        <f t="shared" si="30"/>
        <v>35</v>
      </c>
      <c r="S94" s="266">
        <f t="shared" si="17"/>
        <v>328</v>
      </c>
      <c r="T94" s="132">
        <f t="shared" si="18"/>
        <v>328.3</v>
      </c>
      <c r="U94" s="183">
        <f t="shared" si="23"/>
        <v>328</v>
      </c>
      <c r="V94" s="132">
        <f t="shared" si="24"/>
        <v>328</v>
      </c>
      <c r="W94" s="265">
        <f t="shared" si="25"/>
        <v>34.968017057569298</v>
      </c>
      <c r="X94" s="266"/>
    </row>
    <row r="95" spans="1:24" ht="31.5" x14ac:dyDescent="0.25">
      <c r="A95" s="121">
        <v>84</v>
      </c>
      <c r="B95" s="146" t="s">
        <v>119</v>
      </c>
      <c r="C95" s="146" t="s">
        <v>690</v>
      </c>
      <c r="D95" s="128">
        <v>74.75</v>
      </c>
      <c r="E95" s="125">
        <v>857</v>
      </c>
      <c r="F95" s="125">
        <v>866</v>
      </c>
      <c r="G95" s="128">
        <v>11.585284280936454</v>
      </c>
      <c r="H95" s="171">
        <f t="shared" si="31"/>
        <v>299</v>
      </c>
      <c r="I95" s="127">
        <f t="shared" si="28"/>
        <v>34.88914819136523</v>
      </c>
      <c r="J95" s="128"/>
      <c r="K95" s="125">
        <v>299</v>
      </c>
      <c r="L95" s="125">
        <v>0</v>
      </c>
      <c r="M95" s="171">
        <f t="shared" si="32"/>
        <v>299</v>
      </c>
      <c r="N95" s="125"/>
      <c r="O95" s="125">
        <v>299</v>
      </c>
      <c r="P95" s="125"/>
      <c r="Q95" s="125">
        <f t="shared" si="29"/>
        <v>100</v>
      </c>
      <c r="R95" s="131">
        <f t="shared" si="30"/>
        <v>35</v>
      </c>
      <c r="S95" s="266">
        <f t="shared" si="17"/>
        <v>303</v>
      </c>
      <c r="T95" s="132">
        <f t="shared" si="18"/>
        <v>303.10000000000002</v>
      </c>
      <c r="U95" s="183">
        <f t="shared" si="23"/>
        <v>303</v>
      </c>
      <c r="V95" s="132">
        <f t="shared" si="24"/>
        <v>303.00000000000006</v>
      </c>
      <c r="W95" s="265">
        <f t="shared" si="25"/>
        <v>34.988452655889148</v>
      </c>
      <c r="X95" s="266">
        <v>303</v>
      </c>
    </row>
    <row r="96" spans="1:24" ht="31.5" x14ac:dyDescent="0.25">
      <c r="A96" s="121">
        <v>85</v>
      </c>
      <c r="B96" s="146" t="s">
        <v>121</v>
      </c>
      <c r="C96" s="146" t="s">
        <v>690</v>
      </c>
      <c r="D96" s="128">
        <v>150.49</v>
      </c>
      <c r="E96" s="125">
        <v>126</v>
      </c>
      <c r="F96" s="125">
        <v>77</v>
      </c>
      <c r="G96" s="128">
        <v>0.5116619044454781</v>
      </c>
      <c r="H96" s="171">
        <f t="shared" si="31"/>
        <v>44</v>
      </c>
      <c r="I96" s="127">
        <f t="shared" si="28"/>
        <v>34.920634920634917</v>
      </c>
      <c r="J96" s="128"/>
      <c r="K96" s="125">
        <v>44</v>
      </c>
      <c r="L96" s="125">
        <v>0</v>
      </c>
      <c r="M96" s="171">
        <f t="shared" si="32"/>
        <v>3</v>
      </c>
      <c r="N96" s="125"/>
      <c r="O96" s="125">
        <v>3</v>
      </c>
      <c r="P96" s="125"/>
      <c r="Q96" s="125">
        <f t="shared" si="29"/>
        <v>6.8181818181818183</v>
      </c>
      <c r="R96" s="131">
        <f t="shared" si="30"/>
        <v>35</v>
      </c>
      <c r="S96" s="266">
        <f t="shared" si="17"/>
        <v>26</v>
      </c>
      <c r="T96" s="132">
        <f t="shared" si="18"/>
        <v>26.95</v>
      </c>
      <c r="U96" s="183">
        <f t="shared" si="23"/>
        <v>26</v>
      </c>
      <c r="V96" s="132">
        <f t="shared" si="24"/>
        <v>26</v>
      </c>
      <c r="W96" s="265">
        <f t="shared" si="25"/>
        <v>33.766233766233768</v>
      </c>
      <c r="X96" s="266">
        <v>26</v>
      </c>
    </row>
    <row r="97" spans="1:24" ht="33.75" customHeight="1" x14ac:dyDescent="0.25">
      <c r="A97" s="121">
        <v>86</v>
      </c>
      <c r="B97" s="146" t="s">
        <v>95</v>
      </c>
      <c r="C97" s="146" t="s">
        <v>690</v>
      </c>
      <c r="D97" s="128">
        <v>245.14</v>
      </c>
      <c r="E97" s="125">
        <v>2156</v>
      </c>
      <c r="F97" s="125">
        <v>2163</v>
      </c>
      <c r="G97" s="128">
        <v>8.8235294117647065</v>
      </c>
      <c r="H97" s="171">
        <f t="shared" si="31"/>
        <v>754</v>
      </c>
      <c r="I97" s="127">
        <f t="shared" si="28"/>
        <v>34.972170686456401</v>
      </c>
      <c r="J97" s="128"/>
      <c r="K97" s="125">
        <v>754</v>
      </c>
      <c r="L97" s="125">
        <v>0</v>
      </c>
      <c r="M97" s="171">
        <f t="shared" si="32"/>
        <v>753</v>
      </c>
      <c r="N97" s="125"/>
      <c r="O97" s="125">
        <v>753</v>
      </c>
      <c r="P97" s="125"/>
      <c r="Q97" s="125">
        <f t="shared" si="29"/>
        <v>99.867374005305038</v>
      </c>
      <c r="R97" s="131">
        <f t="shared" si="30"/>
        <v>35</v>
      </c>
      <c r="S97" s="266">
        <f t="shared" si="17"/>
        <v>757</v>
      </c>
      <c r="T97" s="132">
        <f t="shared" ref="T97:T135" si="33">F97*R97/100</f>
        <v>757.05</v>
      </c>
      <c r="U97" s="183">
        <f t="shared" si="23"/>
        <v>757</v>
      </c>
      <c r="V97" s="132">
        <f t="shared" si="24"/>
        <v>757</v>
      </c>
      <c r="W97" s="265">
        <f t="shared" si="25"/>
        <v>34.99768839574665</v>
      </c>
      <c r="X97" s="266">
        <v>757</v>
      </c>
    </row>
    <row r="98" spans="1:24" ht="31.5" x14ac:dyDescent="0.25">
      <c r="A98" s="121">
        <v>87</v>
      </c>
      <c r="B98" s="146" t="s">
        <v>693</v>
      </c>
      <c r="C98" s="146" t="s">
        <v>690</v>
      </c>
      <c r="D98" s="128">
        <v>41.43</v>
      </c>
      <c r="E98" s="125">
        <v>160</v>
      </c>
      <c r="F98" s="125">
        <v>161</v>
      </c>
      <c r="G98" s="128">
        <v>3.8860728940381368</v>
      </c>
      <c r="H98" s="171">
        <f t="shared" si="31"/>
        <v>56</v>
      </c>
      <c r="I98" s="127">
        <f t="shared" si="28"/>
        <v>35</v>
      </c>
      <c r="J98" s="128"/>
      <c r="K98" s="125">
        <v>56</v>
      </c>
      <c r="L98" s="125">
        <v>0</v>
      </c>
      <c r="M98" s="171">
        <f t="shared" si="32"/>
        <v>56</v>
      </c>
      <c r="N98" s="125"/>
      <c r="O98" s="125">
        <v>56</v>
      </c>
      <c r="P98" s="125"/>
      <c r="Q98" s="125">
        <f t="shared" si="29"/>
        <v>100</v>
      </c>
      <c r="R98" s="131">
        <f t="shared" si="30"/>
        <v>35</v>
      </c>
      <c r="S98" s="266">
        <f t="shared" ref="S98:S136" si="34">ROUNDDOWN(T98,0)</f>
        <v>56</v>
      </c>
      <c r="T98" s="132">
        <f t="shared" si="33"/>
        <v>56.35</v>
      </c>
      <c r="U98" s="183">
        <f t="shared" si="23"/>
        <v>56</v>
      </c>
      <c r="V98" s="132">
        <f t="shared" si="24"/>
        <v>56</v>
      </c>
      <c r="W98" s="265">
        <f t="shared" si="25"/>
        <v>34.782608695652172</v>
      </c>
      <c r="X98" s="266">
        <v>56</v>
      </c>
    </row>
    <row r="99" spans="1:24" ht="31.5" x14ac:dyDescent="0.25">
      <c r="A99" s="121">
        <v>88</v>
      </c>
      <c r="B99" s="146" t="s">
        <v>694</v>
      </c>
      <c r="C99" s="146" t="s">
        <v>690</v>
      </c>
      <c r="D99" s="128">
        <v>197.6</v>
      </c>
      <c r="E99" s="125">
        <v>694</v>
      </c>
      <c r="F99" s="125">
        <v>1143</v>
      </c>
      <c r="G99" s="128">
        <v>5.7844129554655872</v>
      </c>
      <c r="H99" s="171">
        <f t="shared" si="31"/>
        <v>165</v>
      </c>
      <c r="I99" s="127">
        <f t="shared" si="28"/>
        <v>23.775216138328531</v>
      </c>
      <c r="J99" s="128"/>
      <c r="K99" s="125">
        <v>165</v>
      </c>
      <c r="L99" s="125">
        <v>0</v>
      </c>
      <c r="M99" s="171">
        <f t="shared" si="32"/>
        <v>148</v>
      </c>
      <c r="N99" s="125"/>
      <c r="O99" s="125">
        <v>148</v>
      </c>
      <c r="P99" s="125"/>
      <c r="Q99" s="125">
        <f t="shared" si="29"/>
        <v>89.696969696969703</v>
      </c>
      <c r="R99" s="131">
        <f t="shared" si="30"/>
        <v>35</v>
      </c>
      <c r="S99" s="266">
        <f t="shared" si="34"/>
        <v>400</v>
      </c>
      <c r="T99" s="132">
        <f t="shared" si="33"/>
        <v>400.05</v>
      </c>
      <c r="U99" s="183">
        <v>171</v>
      </c>
      <c r="V99" s="132">
        <f t="shared" si="24"/>
        <v>171</v>
      </c>
      <c r="W99" s="265">
        <f t="shared" si="25"/>
        <v>14.960629921259843</v>
      </c>
      <c r="X99" s="266">
        <v>171</v>
      </c>
    </row>
    <row r="100" spans="1:24" ht="31.5" x14ac:dyDescent="0.25">
      <c r="A100" s="121">
        <v>89</v>
      </c>
      <c r="B100" s="146" t="s">
        <v>695</v>
      </c>
      <c r="C100" s="146" t="s">
        <v>690</v>
      </c>
      <c r="D100" s="128">
        <v>60.26</v>
      </c>
      <c r="E100" s="125">
        <v>277</v>
      </c>
      <c r="F100" s="125">
        <v>557</v>
      </c>
      <c r="G100" s="128">
        <v>9.2432791237968797</v>
      </c>
      <c r="H100" s="171">
        <f t="shared" si="31"/>
        <v>96</v>
      </c>
      <c r="I100" s="127">
        <f t="shared" si="28"/>
        <v>34.657039711191338</v>
      </c>
      <c r="J100" s="128"/>
      <c r="K100" s="125">
        <v>96</v>
      </c>
      <c r="L100" s="125">
        <v>0</v>
      </c>
      <c r="M100" s="171">
        <f t="shared" si="32"/>
        <v>96</v>
      </c>
      <c r="N100" s="125"/>
      <c r="O100" s="125">
        <v>96</v>
      </c>
      <c r="P100" s="125"/>
      <c r="Q100" s="125">
        <f t="shared" si="29"/>
        <v>100</v>
      </c>
      <c r="R100" s="131">
        <f t="shared" si="30"/>
        <v>35</v>
      </c>
      <c r="S100" s="266">
        <f t="shared" si="34"/>
        <v>194</v>
      </c>
      <c r="T100" s="132">
        <f t="shared" si="33"/>
        <v>194.95</v>
      </c>
      <c r="U100" s="183">
        <f t="shared" si="23"/>
        <v>194</v>
      </c>
      <c r="V100" s="132">
        <f t="shared" si="24"/>
        <v>194</v>
      </c>
      <c r="W100" s="265">
        <f t="shared" si="25"/>
        <v>34.829443447037704</v>
      </c>
      <c r="X100" s="266">
        <v>194</v>
      </c>
    </row>
    <row r="101" spans="1:24" ht="31.5" x14ac:dyDescent="0.25">
      <c r="A101" s="121">
        <v>90</v>
      </c>
      <c r="B101" s="146" t="s">
        <v>697</v>
      </c>
      <c r="C101" s="146" t="s">
        <v>696</v>
      </c>
      <c r="D101" s="128">
        <v>349.38</v>
      </c>
      <c r="E101" s="125">
        <v>674</v>
      </c>
      <c r="F101" s="125">
        <v>740</v>
      </c>
      <c r="G101" s="128">
        <v>2.1180376667239109</v>
      </c>
      <c r="H101" s="171">
        <f>SUM(K101+L101)</f>
        <v>220</v>
      </c>
      <c r="I101" s="127">
        <f t="shared" si="28"/>
        <v>32.640949554896146</v>
      </c>
      <c r="J101" s="128"/>
      <c r="K101" s="125">
        <v>220</v>
      </c>
      <c r="L101" s="125">
        <v>0</v>
      </c>
      <c r="M101" s="171">
        <v>150</v>
      </c>
      <c r="N101" s="125"/>
      <c r="O101" s="125"/>
      <c r="P101" s="125"/>
      <c r="Q101" s="125">
        <f t="shared" si="29"/>
        <v>68.181818181818187</v>
      </c>
      <c r="R101" s="131">
        <f t="shared" si="30"/>
        <v>35</v>
      </c>
      <c r="S101" s="266">
        <f t="shared" si="34"/>
        <v>259</v>
      </c>
      <c r="T101" s="132">
        <f t="shared" si="33"/>
        <v>259</v>
      </c>
      <c r="U101" s="183">
        <v>253</v>
      </c>
      <c r="V101" s="132">
        <f t="shared" si="24"/>
        <v>252.99999999999997</v>
      </c>
      <c r="W101" s="265">
        <f t="shared" si="25"/>
        <v>34.189189189189186</v>
      </c>
      <c r="X101" s="266">
        <v>253</v>
      </c>
    </row>
    <row r="102" spans="1:24" ht="31.5" x14ac:dyDescent="0.25">
      <c r="A102" s="121">
        <v>91</v>
      </c>
      <c r="B102" s="146" t="s">
        <v>96</v>
      </c>
      <c r="C102" s="146" t="s">
        <v>696</v>
      </c>
      <c r="D102" s="128">
        <v>22.38</v>
      </c>
      <c r="E102" s="125">
        <v>59</v>
      </c>
      <c r="F102" s="125">
        <v>51</v>
      </c>
      <c r="G102" s="128">
        <v>2.2788203753351208</v>
      </c>
      <c r="H102" s="171">
        <f>SUM(K102+L102)</f>
        <v>20</v>
      </c>
      <c r="I102" s="127">
        <f t="shared" si="28"/>
        <v>33.898305084745765</v>
      </c>
      <c r="J102" s="128"/>
      <c r="K102" s="125">
        <v>20</v>
      </c>
      <c r="L102" s="125">
        <v>0</v>
      </c>
      <c r="M102" s="171">
        <f>SUM(N102+O102+P102)</f>
        <v>0</v>
      </c>
      <c r="N102" s="125"/>
      <c r="O102" s="125">
        <v>0</v>
      </c>
      <c r="P102" s="125"/>
      <c r="Q102" s="125">
        <f t="shared" si="29"/>
        <v>0</v>
      </c>
      <c r="R102" s="131">
        <f t="shared" si="30"/>
        <v>35</v>
      </c>
      <c r="S102" s="266">
        <f t="shared" si="34"/>
        <v>17</v>
      </c>
      <c r="T102" s="132">
        <f t="shared" si="33"/>
        <v>17.850000000000001</v>
      </c>
      <c r="U102" s="183">
        <f t="shared" si="23"/>
        <v>17</v>
      </c>
      <c r="V102" s="132">
        <f t="shared" si="24"/>
        <v>17.000000000000004</v>
      </c>
      <c r="W102" s="265">
        <f t="shared" si="25"/>
        <v>33.333333333333336</v>
      </c>
      <c r="X102" s="266">
        <v>17</v>
      </c>
    </row>
    <row r="103" spans="1:24" ht="31.5" x14ac:dyDescent="0.25">
      <c r="A103" s="121">
        <v>92</v>
      </c>
      <c r="B103" s="146" t="s">
        <v>665</v>
      </c>
      <c r="C103" s="146" t="s">
        <v>696</v>
      </c>
      <c r="D103" s="128">
        <v>16.11</v>
      </c>
      <c r="E103" s="125">
        <v>57</v>
      </c>
      <c r="F103" s="125">
        <v>58</v>
      </c>
      <c r="G103" s="128">
        <v>3.6002482929857234</v>
      </c>
      <c r="H103" s="171">
        <f>SUM(K103+L103)</f>
        <v>19</v>
      </c>
      <c r="I103" s="127">
        <f t="shared" si="28"/>
        <v>33.333333333333336</v>
      </c>
      <c r="J103" s="128"/>
      <c r="K103" s="125">
        <v>19</v>
      </c>
      <c r="L103" s="125">
        <v>0</v>
      </c>
      <c r="M103" s="171">
        <f>SUM(N103+O103+P103)</f>
        <v>0</v>
      </c>
      <c r="N103" s="125"/>
      <c r="O103" s="125">
        <v>0</v>
      </c>
      <c r="P103" s="125"/>
      <c r="Q103" s="125">
        <f t="shared" si="29"/>
        <v>0</v>
      </c>
      <c r="R103" s="131">
        <f t="shared" si="30"/>
        <v>35</v>
      </c>
      <c r="S103" s="266">
        <f t="shared" si="34"/>
        <v>20</v>
      </c>
      <c r="T103" s="132">
        <f t="shared" si="33"/>
        <v>20.3</v>
      </c>
      <c r="U103" s="183">
        <f t="shared" si="23"/>
        <v>20</v>
      </c>
      <c r="V103" s="132">
        <f t="shared" si="24"/>
        <v>20.000000000000004</v>
      </c>
      <c r="W103" s="265">
        <f t="shared" si="25"/>
        <v>34.482758620689658</v>
      </c>
      <c r="X103" s="266">
        <v>20</v>
      </c>
    </row>
    <row r="104" spans="1:24" ht="31.5" x14ac:dyDescent="0.25">
      <c r="A104" s="121">
        <v>93</v>
      </c>
      <c r="B104" s="146" t="s">
        <v>221</v>
      </c>
      <c r="C104" s="146" t="s">
        <v>61</v>
      </c>
      <c r="D104" s="128">
        <v>165.23</v>
      </c>
      <c r="E104" s="125">
        <v>206</v>
      </c>
      <c r="F104" s="125">
        <v>224</v>
      </c>
      <c r="G104" s="128">
        <v>1.3556860134358169</v>
      </c>
      <c r="H104" s="171">
        <f>SUM(K104+L104)</f>
        <v>70</v>
      </c>
      <c r="I104" s="127">
        <f t="shared" si="28"/>
        <v>33.980582524271846</v>
      </c>
      <c r="J104" s="128"/>
      <c r="K104" s="125">
        <v>70</v>
      </c>
      <c r="L104" s="125">
        <v>0</v>
      </c>
      <c r="M104" s="171">
        <v>58</v>
      </c>
      <c r="N104" s="125"/>
      <c r="O104" s="125"/>
      <c r="P104" s="125"/>
      <c r="Q104" s="125">
        <f t="shared" si="29"/>
        <v>82.857142857142861</v>
      </c>
      <c r="R104" s="131">
        <f t="shared" si="30"/>
        <v>35</v>
      </c>
      <c r="S104" s="266">
        <f t="shared" si="34"/>
        <v>78</v>
      </c>
      <c r="T104" s="132">
        <f t="shared" si="33"/>
        <v>78.400000000000006</v>
      </c>
      <c r="U104" s="183">
        <f t="shared" si="23"/>
        <v>78</v>
      </c>
      <c r="V104" s="132">
        <f t="shared" si="24"/>
        <v>78</v>
      </c>
      <c r="W104" s="265">
        <f t="shared" si="25"/>
        <v>34.821428571428569</v>
      </c>
      <c r="X104" s="266">
        <v>78</v>
      </c>
    </row>
    <row r="105" spans="1:24" ht="31.5" x14ac:dyDescent="0.25">
      <c r="A105" s="121">
        <v>94</v>
      </c>
      <c r="B105" s="146" t="s">
        <v>87</v>
      </c>
      <c r="C105" s="146" t="s">
        <v>16</v>
      </c>
      <c r="D105" s="128">
        <v>241.09</v>
      </c>
      <c r="E105" s="125">
        <v>565</v>
      </c>
      <c r="F105" s="125">
        <v>545</v>
      </c>
      <c r="G105" s="128">
        <v>2.260566593388361</v>
      </c>
      <c r="H105" s="171">
        <f t="shared" ref="H105:H114" si="35">SUM(K105+L105)</f>
        <v>197</v>
      </c>
      <c r="I105" s="127">
        <f t="shared" si="28"/>
        <v>34.86725663716814</v>
      </c>
      <c r="J105" s="128"/>
      <c r="K105" s="125">
        <v>197</v>
      </c>
      <c r="L105" s="125">
        <v>0</v>
      </c>
      <c r="M105" s="171">
        <f t="shared" ref="M105:M114" si="36">SUM(N105+O105+P105)</f>
        <v>19</v>
      </c>
      <c r="N105" s="125"/>
      <c r="O105" s="125">
        <v>19</v>
      </c>
      <c r="P105" s="125"/>
      <c r="Q105" s="125">
        <f t="shared" si="29"/>
        <v>9.6446700507614214</v>
      </c>
      <c r="R105" s="131">
        <f t="shared" si="30"/>
        <v>35</v>
      </c>
      <c r="S105" s="266">
        <f t="shared" si="34"/>
        <v>190</v>
      </c>
      <c r="T105" s="132">
        <f t="shared" si="33"/>
        <v>190.75</v>
      </c>
      <c r="U105" s="183">
        <f t="shared" si="23"/>
        <v>190</v>
      </c>
      <c r="V105" s="132">
        <f t="shared" si="24"/>
        <v>190</v>
      </c>
      <c r="W105" s="265">
        <f t="shared" si="25"/>
        <v>34.862385321100916</v>
      </c>
      <c r="X105" s="266">
        <v>190</v>
      </c>
    </row>
    <row r="106" spans="1:24" x14ac:dyDescent="0.25">
      <c r="A106" s="121">
        <v>95</v>
      </c>
      <c r="B106" s="146" t="s">
        <v>2</v>
      </c>
      <c r="C106" s="146" t="s">
        <v>16</v>
      </c>
      <c r="D106" s="128">
        <v>271.14999999999998</v>
      </c>
      <c r="E106" s="125">
        <v>83</v>
      </c>
      <c r="F106" s="125">
        <v>59</v>
      </c>
      <c r="G106" s="128">
        <v>0.21759173888991334</v>
      </c>
      <c r="H106" s="171">
        <f t="shared" si="35"/>
        <v>29</v>
      </c>
      <c r="I106" s="127">
        <f t="shared" si="28"/>
        <v>34.939759036144579</v>
      </c>
      <c r="J106" s="128"/>
      <c r="K106" s="125">
        <v>29</v>
      </c>
      <c r="L106" s="125">
        <v>0</v>
      </c>
      <c r="M106" s="171">
        <f t="shared" si="36"/>
        <v>6</v>
      </c>
      <c r="N106" s="125"/>
      <c r="O106" s="125">
        <v>6</v>
      </c>
      <c r="P106" s="125"/>
      <c r="Q106" s="125">
        <f t="shared" si="29"/>
        <v>20.689655172413794</v>
      </c>
      <c r="R106" s="131">
        <f t="shared" si="30"/>
        <v>35</v>
      </c>
      <c r="S106" s="266">
        <f t="shared" si="34"/>
        <v>20</v>
      </c>
      <c r="T106" s="132">
        <f t="shared" si="33"/>
        <v>20.65</v>
      </c>
      <c r="U106" s="183">
        <f t="shared" si="23"/>
        <v>20</v>
      </c>
      <c r="V106" s="132">
        <f t="shared" si="24"/>
        <v>20.000000000000004</v>
      </c>
      <c r="W106" s="265">
        <f t="shared" si="25"/>
        <v>33.898305084745765</v>
      </c>
      <c r="X106" s="266"/>
    </row>
    <row r="107" spans="1:24" ht="31.5" x14ac:dyDescent="0.25">
      <c r="A107" s="121">
        <v>96</v>
      </c>
      <c r="B107" s="146" t="s">
        <v>129</v>
      </c>
      <c r="C107" s="146" t="s">
        <v>16</v>
      </c>
      <c r="D107" s="128">
        <v>27.24</v>
      </c>
      <c r="E107" s="125">
        <v>208</v>
      </c>
      <c r="F107" s="125">
        <v>220</v>
      </c>
      <c r="G107" s="128">
        <v>8.0763582966226135</v>
      </c>
      <c r="H107" s="171">
        <f t="shared" si="35"/>
        <v>72</v>
      </c>
      <c r="I107" s="127">
        <f t="shared" si="28"/>
        <v>34.615384615384613</v>
      </c>
      <c r="J107" s="128"/>
      <c r="K107" s="125">
        <v>72</v>
      </c>
      <c r="L107" s="125">
        <v>0</v>
      </c>
      <c r="M107" s="171">
        <f t="shared" si="36"/>
        <v>15</v>
      </c>
      <c r="N107" s="125"/>
      <c r="O107" s="125">
        <v>15</v>
      </c>
      <c r="P107" s="125"/>
      <c r="Q107" s="125">
        <f t="shared" si="29"/>
        <v>20.833333333333332</v>
      </c>
      <c r="R107" s="131">
        <f t="shared" si="30"/>
        <v>35</v>
      </c>
      <c r="S107" s="266">
        <f t="shared" si="34"/>
        <v>77</v>
      </c>
      <c r="T107" s="132">
        <f t="shared" si="33"/>
        <v>77</v>
      </c>
      <c r="U107" s="183">
        <f t="shared" si="23"/>
        <v>77</v>
      </c>
      <c r="V107" s="132">
        <f t="shared" si="24"/>
        <v>77</v>
      </c>
      <c r="W107" s="265">
        <f t="shared" si="25"/>
        <v>35</v>
      </c>
      <c r="X107" s="266">
        <v>77</v>
      </c>
    </row>
    <row r="108" spans="1:24" ht="31.5" x14ac:dyDescent="0.25">
      <c r="A108" s="121">
        <v>97</v>
      </c>
      <c r="B108" s="146" t="s">
        <v>698</v>
      </c>
      <c r="C108" s="146" t="s">
        <v>16</v>
      </c>
      <c r="D108" s="128">
        <v>69.260000000000005</v>
      </c>
      <c r="E108" s="125">
        <v>342</v>
      </c>
      <c r="F108" s="125">
        <v>367</v>
      </c>
      <c r="G108" s="128">
        <v>5.2988738088362686</v>
      </c>
      <c r="H108" s="171">
        <f t="shared" si="35"/>
        <v>119</v>
      </c>
      <c r="I108" s="127">
        <f t="shared" si="28"/>
        <v>34.795321637426902</v>
      </c>
      <c r="J108" s="128"/>
      <c r="K108" s="125">
        <v>119</v>
      </c>
      <c r="L108" s="125">
        <v>0</v>
      </c>
      <c r="M108" s="171">
        <f t="shared" si="36"/>
        <v>5</v>
      </c>
      <c r="N108" s="125"/>
      <c r="O108" s="125">
        <v>5</v>
      </c>
      <c r="P108" s="125"/>
      <c r="Q108" s="125">
        <f t="shared" si="29"/>
        <v>4.2016806722689077</v>
      </c>
      <c r="R108" s="131">
        <f t="shared" si="30"/>
        <v>35</v>
      </c>
      <c r="S108" s="266">
        <f t="shared" si="34"/>
        <v>128</v>
      </c>
      <c r="T108" s="132">
        <f t="shared" si="33"/>
        <v>128.44999999999999</v>
      </c>
      <c r="U108" s="183">
        <f t="shared" si="23"/>
        <v>128</v>
      </c>
      <c r="V108" s="132">
        <f t="shared" si="24"/>
        <v>128.00000000000003</v>
      </c>
      <c r="W108" s="265">
        <f t="shared" si="25"/>
        <v>34.87738419618529</v>
      </c>
      <c r="X108" s="266">
        <v>128</v>
      </c>
    </row>
    <row r="109" spans="1:24" ht="31.5" x14ac:dyDescent="0.25">
      <c r="A109" s="121">
        <v>98</v>
      </c>
      <c r="B109" s="146" t="s">
        <v>699</v>
      </c>
      <c r="C109" s="146" t="s">
        <v>16</v>
      </c>
      <c r="D109" s="128">
        <v>73.510000000000005</v>
      </c>
      <c r="E109" s="125">
        <v>415</v>
      </c>
      <c r="F109" s="125">
        <v>452</v>
      </c>
      <c r="G109" s="128">
        <v>6.1488232893483872</v>
      </c>
      <c r="H109" s="171">
        <f t="shared" si="35"/>
        <v>145</v>
      </c>
      <c r="I109" s="127">
        <f t="shared" si="28"/>
        <v>34.939759036144579</v>
      </c>
      <c r="J109" s="128"/>
      <c r="K109" s="125">
        <v>145</v>
      </c>
      <c r="L109" s="125">
        <v>0</v>
      </c>
      <c r="M109" s="171">
        <f t="shared" si="36"/>
        <v>65</v>
      </c>
      <c r="N109" s="125"/>
      <c r="O109" s="125">
        <v>65</v>
      </c>
      <c r="P109" s="125"/>
      <c r="Q109" s="125">
        <f t="shared" si="29"/>
        <v>44.827586206896555</v>
      </c>
      <c r="R109" s="131">
        <f t="shared" si="30"/>
        <v>35</v>
      </c>
      <c r="S109" s="266">
        <f t="shared" si="34"/>
        <v>158</v>
      </c>
      <c r="T109" s="132">
        <f t="shared" si="33"/>
        <v>158.19999999999999</v>
      </c>
      <c r="U109" s="183">
        <f t="shared" si="23"/>
        <v>158</v>
      </c>
      <c r="V109" s="132">
        <f t="shared" si="24"/>
        <v>157.99999999999997</v>
      </c>
      <c r="W109" s="265">
        <f t="shared" si="25"/>
        <v>34.955752212389378</v>
      </c>
      <c r="X109" s="266">
        <v>158</v>
      </c>
    </row>
    <row r="110" spans="1:24" ht="31.5" x14ac:dyDescent="0.25">
      <c r="A110" s="121">
        <v>99</v>
      </c>
      <c r="B110" s="146" t="s">
        <v>700</v>
      </c>
      <c r="C110" s="146" t="s">
        <v>16</v>
      </c>
      <c r="D110" s="128">
        <v>56.06</v>
      </c>
      <c r="E110" s="125">
        <v>265</v>
      </c>
      <c r="F110" s="125">
        <v>304</v>
      </c>
      <c r="G110" s="128">
        <v>5.4227613271494821</v>
      </c>
      <c r="H110" s="171">
        <f t="shared" si="35"/>
        <v>92</v>
      </c>
      <c r="I110" s="127">
        <f t="shared" si="28"/>
        <v>34.716981132075475</v>
      </c>
      <c r="J110" s="128"/>
      <c r="K110" s="125">
        <v>92</v>
      </c>
      <c r="L110" s="125">
        <v>0</v>
      </c>
      <c r="M110" s="171">
        <f t="shared" si="36"/>
        <v>60</v>
      </c>
      <c r="N110" s="125"/>
      <c r="O110" s="125">
        <v>60</v>
      </c>
      <c r="P110" s="125"/>
      <c r="Q110" s="125">
        <f t="shared" si="29"/>
        <v>65.217391304347828</v>
      </c>
      <c r="R110" s="131">
        <f t="shared" si="30"/>
        <v>35</v>
      </c>
      <c r="S110" s="266">
        <f t="shared" si="34"/>
        <v>106</v>
      </c>
      <c r="T110" s="132">
        <f t="shared" si="33"/>
        <v>106.4</v>
      </c>
      <c r="U110" s="183">
        <f t="shared" si="23"/>
        <v>106</v>
      </c>
      <c r="V110" s="132">
        <f t="shared" si="24"/>
        <v>106.00000000000001</v>
      </c>
      <c r="W110" s="265">
        <f t="shared" si="25"/>
        <v>34.868421052631582</v>
      </c>
      <c r="X110" s="266">
        <v>106</v>
      </c>
    </row>
    <row r="111" spans="1:24" ht="31.5" x14ac:dyDescent="0.25">
      <c r="A111" s="121">
        <v>100</v>
      </c>
      <c r="B111" s="146" t="s">
        <v>701</v>
      </c>
      <c r="C111" s="146" t="s">
        <v>16</v>
      </c>
      <c r="D111" s="128">
        <v>76.88</v>
      </c>
      <c r="E111" s="125"/>
      <c r="F111" s="125">
        <v>220</v>
      </c>
      <c r="G111" s="128">
        <v>2.8616024973985432</v>
      </c>
      <c r="H111" s="171">
        <f t="shared" si="35"/>
        <v>0</v>
      </c>
      <c r="I111" s="127"/>
      <c r="J111" s="128"/>
      <c r="K111" s="125">
        <v>0</v>
      </c>
      <c r="L111" s="125">
        <v>0</v>
      </c>
      <c r="M111" s="171">
        <f t="shared" si="36"/>
        <v>0</v>
      </c>
      <c r="N111" s="125"/>
      <c r="O111" s="125"/>
      <c r="P111" s="125"/>
      <c r="Q111" s="125"/>
      <c r="R111" s="131">
        <f t="shared" si="30"/>
        <v>35</v>
      </c>
      <c r="S111" s="266">
        <f t="shared" si="34"/>
        <v>77</v>
      </c>
      <c r="T111" s="132">
        <f t="shared" si="33"/>
        <v>77</v>
      </c>
      <c r="U111" s="183">
        <f t="shared" si="23"/>
        <v>77</v>
      </c>
      <c r="V111" s="132">
        <f t="shared" si="24"/>
        <v>77</v>
      </c>
      <c r="W111" s="265">
        <f t="shared" si="25"/>
        <v>35</v>
      </c>
      <c r="X111" s="266">
        <v>77</v>
      </c>
    </row>
    <row r="112" spans="1:24" ht="31.5" x14ac:dyDescent="0.25">
      <c r="A112" s="121">
        <v>101</v>
      </c>
      <c r="B112" s="146" t="s">
        <v>702</v>
      </c>
      <c r="C112" s="146" t="s">
        <v>16</v>
      </c>
      <c r="D112" s="128">
        <v>68.819999999999993</v>
      </c>
      <c r="E112" s="125">
        <v>437</v>
      </c>
      <c r="F112" s="125">
        <v>470</v>
      </c>
      <c r="G112" s="128">
        <v>6.8294100552165071</v>
      </c>
      <c r="H112" s="171">
        <f t="shared" si="35"/>
        <v>152</v>
      </c>
      <c r="I112" s="127">
        <f t="shared" si="28"/>
        <v>34.782608695652172</v>
      </c>
      <c r="J112" s="128"/>
      <c r="K112" s="125">
        <v>152</v>
      </c>
      <c r="L112" s="125">
        <v>0</v>
      </c>
      <c r="M112" s="171">
        <f t="shared" si="36"/>
        <v>48</v>
      </c>
      <c r="N112" s="125"/>
      <c r="O112" s="125">
        <v>48</v>
      </c>
      <c r="P112" s="125"/>
      <c r="Q112" s="125">
        <f t="shared" si="29"/>
        <v>31.578947368421051</v>
      </c>
      <c r="R112" s="131">
        <f t="shared" si="30"/>
        <v>35</v>
      </c>
      <c r="S112" s="266">
        <f t="shared" si="34"/>
        <v>164</v>
      </c>
      <c r="T112" s="132">
        <f t="shared" si="33"/>
        <v>164.5</v>
      </c>
      <c r="U112" s="183">
        <f t="shared" si="23"/>
        <v>164</v>
      </c>
      <c r="V112" s="132">
        <f t="shared" si="24"/>
        <v>164</v>
      </c>
      <c r="W112" s="265">
        <f t="shared" si="25"/>
        <v>34.893617021276597</v>
      </c>
      <c r="X112" s="266">
        <v>164</v>
      </c>
    </row>
    <row r="113" spans="1:24" ht="31.5" x14ac:dyDescent="0.25">
      <c r="A113" s="121">
        <v>102</v>
      </c>
      <c r="B113" s="146" t="s">
        <v>703</v>
      </c>
      <c r="C113" s="146" t="s">
        <v>16</v>
      </c>
      <c r="D113" s="128">
        <v>66.61</v>
      </c>
      <c r="E113" s="125">
        <v>376</v>
      </c>
      <c r="F113" s="125">
        <v>399</v>
      </c>
      <c r="G113" s="128">
        <v>5.9900915778411647</v>
      </c>
      <c r="H113" s="171">
        <f t="shared" si="35"/>
        <v>131</v>
      </c>
      <c r="I113" s="127">
        <f t="shared" si="28"/>
        <v>34.840425531914896</v>
      </c>
      <c r="J113" s="128"/>
      <c r="K113" s="125">
        <v>131</v>
      </c>
      <c r="L113" s="125">
        <v>0</v>
      </c>
      <c r="M113" s="171">
        <f t="shared" si="36"/>
        <v>5</v>
      </c>
      <c r="N113" s="125"/>
      <c r="O113" s="125">
        <v>5</v>
      </c>
      <c r="P113" s="125"/>
      <c r="Q113" s="125">
        <f t="shared" si="29"/>
        <v>3.8167938931297711</v>
      </c>
      <c r="R113" s="131">
        <f t="shared" si="30"/>
        <v>35</v>
      </c>
      <c r="S113" s="266">
        <f t="shared" si="34"/>
        <v>139</v>
      </c>
      <c r="T113" s="132">
        <f t="shared" si="33"/>
        <v>139.65</v>
      </c>
      <c r="U113" s="183">
        <f t="shared" si="23"/>
        <v>139</v>
      </c>
      <c r="V113" s="132">
        <f t="shared" si="24"/>
        <v>138.99999999999997</v>
      </c>
      <c r="W113" s="265">
        <f t="shared" si="25"/>
        <v>34.837092731829571</v>
      </c>
      <c r="X113" s="266">
        <v>139</v>
      </c>
    </row>
    <row r="114" spans="1:24" ht="31.5" x14ac:dyDescent="0.25">
      <c r="A114" s="121">
        <v>103</v>
      </c>
      <c r="B114" s="146" t="s">
        <v>704</v>
      </c>
      <c r="C114" s="146" t="s">
        <v>16</v>
      </c>
      <c r="D114" s="128">
        <v>73.86</v>
      </c>
      <c r="E114" s="125">
        <v>443</v>
      </c>
      <c r="F114" s="125">
        <v>480</v>
      </c>
      <c r="G114" s="128">
        <v>6.498781478472786</v>
      </c>
      <c r="H114" s="171">
        <f t="shared" si="35"/>
        <v>155</v>
      </c>
      <c r="I114" s="127">
        <f t="shared" si="28"/>
        <v>34.988713318284425</v>
      </c>
      <c r="J114" s="128"/>
      <c r="K114" s="125">
        <v>155</v>
      </c>
      <c r="L114" s="125">
        <v>0</v>
      </c>
      <c r="M114" s="171">
        <f t="shared" si="36"/>
        <v>20</v>
      </c>
      <c r="N114" s="125"/>
      <c r="O114" s="125">
        <v>20</v>
      </c>
      <c r="P114" s="125"/>
      <c r="Q114" s="125">
        <f t="shared" si="29"/>
        <v>12.903225806451612</v>
      </c>
      <c r="R114" s="131">
        <f t="shared" si="30"/>
        <v>35</v>
      </c>
      <c r="S114" s="266">
        <f t="shared" si="34"/>
        <v>168</v>
      </c>
      <c r="T114" s="132">
        <f t="shared" si="33"/>
        <v>168</v>
      </c>
      <c r="U114" s="183">
        <f t="shared" si="23"/>
        <v>168</v>
      </c>
      <c r="V114" s="132">
        <f t="shared" si="24"/>
        <v>168</v>
      </c>
      <c r="W114" s="265">
        <f t="shared" si="25"/>
        <v>35</v>
      </c>
      <c r="X114" s="266">
        <v>168</v>
      </c>
    </row>
    <row r="115" spans="1:24" ht="31.5" x14ac:dyDescent="0.25">
      <c r="A115" s="121">
        <v>104</v>
      </c>
      <c r="B115" s="146" t="s">
        <v>705</v>
      </c>
      <c r="C115" s="146" t="s">
        <v>17</v>
      </c>
      <c r="D115" s="128">
        <v>70.53</v>
      </c>
      <c r="E115" s="125">
        <v>302</v>
      </c>
      <c r="F115" s="125">
        <v>307</v>
      </c>
      <c r="G115" s="128">
        <v>4.3527576917623705</v>
      </c>
      <c r="H115" s="171">
        <f t="shared" ref="H115:H137" si="37">SUM(K115+L115)</f>
        <v>105</v>
      </c>
      <c r="I115" s="127">
        <f t="shared" si="28"/>
        <v>34.768211920529801</v>
      </c>
      <c r="J115" s="128"/>
      <c r="K115" s="125">
        <v>105</v>
      </c>
      <c r="L115" s="125">
        <v>0</v>
      </c>
      <c r="M115" s="171">
        <f t="shared" ref="M115:M137" si="38">SUM(N115+O115+P115)</f>
        <v>105</v>
      </c>
      <c r="N115" s="125"/>
      <c r="O115" s="125">
        <v>105</v>
      </c>
      <c r="P115" s="125"/>
      <c r="Q115" s="125">
        <f t="shared" si="29"/>
        <v>100</v>
      </c>
      <c r="R115" s="131">
        <f t="shared" si="30"/>
        <v>35</v>
      </c>
      <c r="S115" s="266">
        <f t="shared" si="34"/>
        <v>107</v>
      </c>
      <c r="T115" s="132">
        <f t="shared" si="33"/>
        <v>107.45</v>
      </c>
      <c r="U115" s="183">
        <f t="shared" si="23"/>
        <v>107</v>
      </c>
      <c r="V115" s="132">
        <f t="shared" si="24"/>
        <v>107</v>
      </c>
      <c r="W115" s="265">
        <f t="shared" si="25"/>
        <v>34.853420195439739</v>
      </c>
      <c r="X115" s="266">
        <v>107</v>
      </c>
    </row>
    <row r="116" spans="1:24" ht="47.25" x14ac:dyDescent="0.25">
      <c r="A116" s="121">
        <v>105</v>
      </c>
      <c r="B116" s="146" t="s">
        <v>62</v>
      </c>
      <c r="C116" s="146" t="s">
        <v>17</v>
      </c>
      <c r="D116" s="128">
        <v>55.27</v>
      </c>
      <c r="E116" s="125">
        <v>51</v>
      </c>
      <c r="F116" s="125">
        <v>91</v>
      </c>
      <c r="G116" s="128">
        <v>1.6464628188890897</v>
      </c>
      <c r="H116" s="171">
        <f t="shared" si="37"/>
        <v>17</v>
      </c>
      <c r="I116" s="127">
        <f t="shared" si="28"/>
        <v>33.333333333333336</v>
      </c>
      <c r="J116" s="128"/>
      <c r="K116" s="125">
        <v>17</v>
      </c>
      <c r="L116" s="125">
        <v>0</v>
      </c>
      <c r="M116" s="171">
        <f t="shared" si="38"/>
        <v>17</v>
      </c>
      <c r="N116" s="125"/>
      <c r="O116" s="125">
        <v>17</v>
      </c>
      <c r="P116" s="125"/>
      <c r="Q116" s="125">
        <f t="shared" si="29"/>
        <v>100</v>
      </c>
      <c r="R116" s="131">
        <f t="shared" si="30"/>
        <v>35</v>
      </c>
      <c r="S116" s="266">
        <f t="shared" si="34"/>
        <v>31</v>
      </c>
      <c r="T116" s="132">
        <f t="shared" si="33"/>
        <v>31.85</v>
      </c>
      <c r="U116" s="183">
        <f t="shared" si="23"/>
        <v>31</v>
      </c>
      <c r="V116" s="132">
        <f t="shared" si="24"/>
        <v>31</v>
      </c>
      <c r="W116" s="265">
        <f t="shared" si="25"/>
        <v>34.065934065934066</v>
      </c>
      <c r="X116" s="266">
        <v>31</v>
      </c>
    </row>
    <row r="117" spans="1:24" x14ac:dyDescent="0.25">
      <c r="A117" s="121">
        <v>106</v>
      </c>
      <c r="B117" s="146" t="s">
        <v>2</v>
      </c>
      <c r="C117" s="146" t="s">
        <v>17</v>
      </c>
      <c r="D117" s="128">
        <v>123.43</v>
      </c>
      <c r="E117" s="125">
        <v>91</v>
      </c>
      <c r="F117" s="125">
        <v>148</v>
      </c>
      <c r="G117" s="128">
        <v>1.1990601960625455</v>
      </c>
      <c r="H117" s="171">
        <f t="shared" si="37"/>
        <v>31</v>
      </c>
      <c r="I117" s="127">
        <f t="shared" si="28"/>
        <v>34.065934065934066</v>
      </c>
      <c r="J117" s="128"/>
      <c r="K117" s="125">
        <v>31</v>
      </c>
      <c r="L117" s="125">
        <v>0</v>
      </c>
      <c r="M117" s="171">
        <f t="shared" si="38"/>
        <v>23</v>
      </c>
      <c r="N117" s="125"/>
      <c r="O117" s="125">
        <v>23</v>
      </c>
      <c r="P117" s="125"/>
      <c r="Q117" s="125">
        <f t="shared" si="29"/>
        <v>74.193548387096769</v>
      </c>
      <c r="R117" s="131">
        <f t="shared" si="30"/>
        <v>35</v>
      </c>
      <c r="S117" s="266">
        <f t="shared" si="34"/>
        <v>51</v>
      </c>
      <c r="T117" s="132">
        <f t="shared" si="33"/>
        <v>51.8</v>
      </c>
      <c r="U117" s="183">
        <f t="shared" si="23"/>
        <v>51</v>
      </c>
      <c r="V117" s="132">
        <f t="shared" si="24"/>
        <v>51</v>
      </c>
      <c r="W117" s="265">
        <f t="shared" si="25"/>
        <v>34.45945945945946</v>
      </c>
      <c r="X117" s="266"/>
    </row>
    <row r="118" spans="1:24" ht="47.25" x14ac:dyDescent="0.25">
      <c r="A118" s="121">
        <v>107</v>
      </c>
      <c r="B118" s="146" t="s">
        <v>86</v>
      </c>
      <c r="C118" s="146" t="s">
        <v>17</v>
      </c>
      <c r="D118" s="128">
        <v>251.71</v>
      </c>
      <c r="E118" s="125">
        <v>334</v>
      </c>
      <c r="F118" s="125">
        <v>356</v>
      </c>
      <c r="G118" s="128">
        <v>1.4143260100909776</v>
      </c>
      <c r="H118" s="171">
        <f t="shared" si="37"/>
        <v>115</v>
      </c>
      <c r="I118" s="127">
        <f t="shared" si="28"/>
        <v>34.431137724550901</v>
      </c>
      <c r="J118" s="128"/>
      <c r="K118" s="125">
        <v>115</v>
      </c>
      <c r="L118" s="125">
        <v>0</v>
      </c>
      <c r="M118" s="171">
        <f t="shared" si="38"/>
        <v>88</v>
      </c>
      <c r="N118" s="125"/>
      <c r="O118" s="125">
        <v>88</v>
      </c>
      <c r="P118" s="125"/>
      <c r="Q118" s="125">
        <f t="shared" si="29"/>
        <v>76.521739130434781</v>
      </c>
      <c r="R118" s="131">
        <f t="shared" si="30"/>
        <v>35</v>
      </c>
      <c r="S118" s="266">
        <f t="shared" si="34"/>
        <v>124</v>
      </c>
      <c r="T118" s="132">
        <f t="shared" si="33"/>
        <v>124.6</v>
      </c>
      <c r="U118" s="183">
        <f t="shared" si="23"/>
        <v>124</v>
      </c>
      <c r="V118" s="132">
        <f t="shared" si="24"/>
        <v>124</v>
      </c>
      <c r="W118" s="265">
        <f t="shared" si="25"/>
        <v>34.831460674157306</v>
      </c>
      <c r="X118" s="266">
        <v>124</v>
      </c>
    </row>
    <row r="119" spans="1:24" ht="31.5" x14ac:dyDescent="0.25">
      <c r="A119" s="121">
        <v>108</v>
      </c>
      <c r="B119" s="146" t="s">
        <v>19</v>
      </c>
      <c r="C119" s="146" t="s">
        <v>18</v>
      </c>
      <c r="D119" s="128">
        <v>161.28</v>
      </c>
      <c r="E119" s="125">
        <v>143</v>
      </c>
      <c r="F119" s="125">
        <v>163</v>
      </c>
      <c r="G119" s="128">
        <v>1.0106646825396826</v>
      </c>
      <c r="H119" s="171">
        <f t="shared" si="37"/>
        <v>50</v>
      </c>
      <c r="I119" s="127">
        <f t="shared" si="28"/>
        <v>34.965034965034967</v>
      </c>
      <c r="J119" s="128"/>
      <c r="K119" s="125">
        <v>50</v>
      </c>
      <c r="L119" s="125">
        <v>0</v>
      </c>
      <c r="M119" s="171">
        <f t="shared" si="38"/>
        <v>29</v>
      </c>
      <c r="N119" s="125"/>
      <c r="O119" s="125">
        <v>29</v>
      </c>
      <c r="P119" s="125"/>
      <c r="Q119" s="125">
        <f t="shared" si="29"/>
        <v>58</v>
      </c>
      <c r="R119" s="131">
        <f t="shared" si="30"/>
        <v>35</v>
      </c>
      <c r="S119" s="266">
        <f t="shared" si="34"/>
        <v>57</v>
      </c>
      <c r="T119" s="132">
        <f t="shared" si="33"/>
        <v>57.05</v>
      </c>
      <c r="U119" s="183">
        <f t="shared" si="23"/>
        <v>57</v>
      </c>
      <c r="V119" s="132">
        <f t="shared" si="24"/>
        <v>57</v>
      </c>
      <c r="W119" s="265">
        <f t="shared" si="25"/>
        <v>34.969325153374236</v>
      </c>
      <c r="X119" s="266">
        <v>57</v>
      </c>
    </row>
    <row r="120" spans="1:24" ht="31.5" x14ac:dyDescent="0.25">
      <c r="A120" s="121">
        <v>109</v>
      </c>
      <c r="B120" s="146" t="s">
        <v>142</v>
      </c>
      <c r="C120" s="146" t="s">
        <v>18</v>
      </c>
      <c r="D120" s="128">
        <v>165.08</v>
      </c>
      <c r="E120" s="125">
        <v>37</v>
      </c>
      <c r="F120" s="125">
        <v>57</v>
      </c>
      <c r="G120" s="128">
        <v>0.34528713351102491</v>
      </c>
      <c r="H120" s="171">
        <f t="shared" si="37"/>
        <v>12</v>
      </c>
      <c r="I120" s="127">
        <f t="shared" si="28"/>
        <v>32.432432432432435</v>
      </c>
      <c r="J120" s="128"/>
      <c r="K120" s="125">
        <v>12</v>
      </c>
      <c r="L120" s="125">
        <v>0</v>
      </c>
      <c r="M120" s="171">
        <f t="shared" si="38"/>
        <v>19</v>
      </c>
      <c r="N120" s="125"/>
      <c r="O120" s="125">
        <v>19</v>
      </c>
      <c r="P120" s="125"/>
      <c r="Q120" s="125">
        <f t="shared" si="29"/>
        <v>158.33333333333334</v>
      </c>
      <c r="R120" s="131">
        <f t="shared" si="30"/>
        <v>35</v>
      </c>
      <c r="S120" s="266">
        <f t="shared" si="34"/>
        <v>19</v>
      </c>
      <c r="T120" s="132">
        <f t="shared" si="33"/>
        <v>19.95</v>
      </c>
      <c r="U120" s="183">
        <f t="shared" si="23"/>
        <v>19</v>
      </c>
      <c r="V120" s="132">
        <f t="shared" si="24"/>
        <v>19.000000000000004</v>
      </c>
      <c r="W120" s="265">
        <f t="shared" si="25"/>
        <v>33.333333333333336</v>
      </c>
      <c r="X120" s="266">
        <v>19</v>
      </c>
    </row>
    <row r="121" spans="1:24" ht="31.5" x14ac:dyDescent="0.25">
      <c r="A121" s="121">
        <v>110</v>
      </c>
      <c r="B121" s="146" t="s">
        <v>186</v>
      </c>
      <c r="C121" s="146" t="s">
        <v>20</v>
      </c>
      <c r="D121" s="128">
        <v>485.12</v>
      </c>
      <c r="E121" s="125">
        <v>937</v>
      </c>
      <c r="F121" s="125">
        <v>639</v>
      </c>
      <c r="G121" s="128">
        <v>1.3171998680738786</v>
      </c>
      <c r="H121" s="171">
        <f t="shared" si="37"/>
        <v>327</v>
      </c>
      <c r="I121" s="127">
        <f t="shared" si="28"/>
        <v>34.898612593383135</v>
      </c>
      <c r="J121" s="128"/>
      <c r="K121" s="125">
        <v>327</v>
      </c>
      <c r="L121" s="125">
        <v>0</v>
      </c>
      <c r="M121" s="171">
        <f t="shared" si="38"/>
        <v>192</v>
      </c>
      <c r="N121" s="125"/>
      <c r="O121" s="125">
        <v>192</v>
      </c>
      <c r="P121" s="125"/>
      <c r="Q121" s="125">
        <f t="shared" si="29"/>
        <v>58.715596330275233</v>
      </c>
      <c r="R121" s="131">
        <f t="shared" si="30"/>
        <v>35</v>
      </c>
      <c r="S121" s="266">
        <f t="shared" si="34"/>
        <v>223</v>
      </c>
      <c r="T121" s="132">
        <f t="shared" si="33"/>
        <v>223.65</v>
      </c>
      <c r="U121" s="183">
        <f t="shared" si="23"/>
        <v>223</v>
      </c>
      <c r="V121" s="132">
        <f t="shared" si="24"/>
        <v>223</v>
      </c>
      <c r="W121" s="265">
        <f t="shared" si="25"/>
        <v>34.89827856025039</v>
      </c>
      <c r="X121" s="266">
        <v>223</v>
      </c>
    </row>
    <row r="122" spans="1:24" ht="31.5" x14ac:dyDescent="0.25">
      <c r="A122" s="121">
        <v>111</v>
      </c>
      <c r="B122" s="146" t="s">
        <v>21</v>
      </c>
      <c r="C122" s="146" t="s">
        <v>20</v>
      </c>
      <c r="D122" s="128">
        <v>227.38</v>
      </c>
      <c r="E122" s="125">
        <v>460</v>
      </c>
      <c r="F122" s="125">
        <v>411</v>
      </c>
      <c r="G122" s="128">
        <v>1.8075468378925148</v>
      </c>
      <c r="H122" s="171">
        <f t="shared" si="37"/>
        <v>161</v>
      </c>
      <c r="I122" s="127">
        <f t="shared" si="28"/>
        <v>35</v>
      </c>
      <c r="J122" s="128"/>
      <c r="K122" s="125">
        <v>161</v>
      </c>
      <c r="L122" s="125">
        <v>0</v>
      </c>
      <c r="M122" s="171">
        <f t="shared" si="38"/>
        <v>82</v>
      </c>
      <c r="N122" s="125"/>
      <c r="O122" s="125">
        <v>82</v>
      </c>
      <c r="P122" s="125"/>
      <c r="Q122" s="125">
        <f t="shared" si="29"/>
        <v>50.931677018633543</v>
      </c>
      <c r="R122" s="131">
        <f t="shared" si="30"/>
        <v>35</v>
      </c>
      <c r="S122" s="266">
        <f t="shared" si="34"/>
        <v>143</v>
      </c>
      <c r="T122" s="132">
        <f t="shared" si="33"/>
        <v>143.85</v>
      </c>
      <c r="U122" s="183">
        <f t="shared" si="23"/>
        <v>143</v>
      </c>
      <c r="V122" s="132">
        <f t="shared" si="24"/>
        <v>143.00000000000003</v>
      </c>
      <c r="W122" s="265">
        <f t="shared" si="25"/>
        <v>34.793187347931877</v>
      </c>
      <c r="X122" s="266">
        <v>143</v>
      </c>
    </row>
    <row r="123" spans="1:24" x14ac:dyDescent="0.25">
      <c r="A123" s="121">
        <v>112</v>
      </c>
      <c r="B123" s="146" t="s">
        <v>2</v>
      </c>
      <c r="C123" s="146" t="s">
        <v>20</v>
      </c>
      <c r="D123" s="128">
        <v>195.72</v>
      </c>
      <c r="E123" s="125">
        <v>215</v>
      </c>
      <c r="F123" s="125">
        <v>203</v>
      </c>
      <c r="G123" s="128">
        <v>1.0371959942775393</v>
      </c>
      <c r="H123" s="171">
        <f t="shared" si="37"/>
        <v>75</v>
      </c>
      <c r="I123" s="127">
        <f t="shared" si="28"/>
        <v>34.883720930232556</v>
      </c>
      <c r="J123" s="128"/>
      <c r="K123" s="125">
        <v>75</v>
      </c>
      <c r="L123" s="125">
        <v>0</v>
      </c>
      <c r="M123" s="171">
        <f t="shared" si="38"/>
        <v>0</v>
      </c>
      <c r="N123" s="125"/>
      <c r="O123" s="185"/>
      <c r="P123" s="125"/>
      <c r="Q123" s="125">
        <f t="shared" si="29"/>
        <v>0</v>
      </c>
      <c r="R123" s="131">
        <f t="shared" si="30"/>
        <v>35</v>
      </c>
      <c r="S123" s="266">
        <f t="shared" si="34"/>
        <v>71</v>
      </c>
      <c r="T123" s="132">
        <f t="shared" si="33"/>
        <v>71.05</v>
      </c>
      <c r="U123" s="183">
        <f t="shared" si="23"/>
        <v>71</v>
      </c>
      <c r="V123" s="132">
        <f t="shared" si="24"/>
        <v>71</v>
      </c>
      <c r="W123" s="265">
        <f t="shared" si="25"/>
        <v>34.975369458128078</v>
      </c>
      <c r="X123" s="266"/>
    </row>
    <row r="124" spans="1:24" ht="31.5" x14ac:dyDescent="0.25">
      <c r="A124" s="121">
        <v>113</v>
      </c>
      <c r="B124" s="146" t="s">
        <v>706</v>
      </c>
      <c r="C124" s="146" t="s">
        <v>20</v>
      </c>
      <c r="D124" s="128">
        <v>61.56</v>
      </c>
      <c r="E124" s="125"/>
      <c r="F124" s="125">
        <v>487</v>
      </c>
      <c r="G124" s="128">
        <v>7.9109811565951915</v>
      </c>
      <c r="H124" s="171">
        <f t="shared" si="37"/>
        <v>0</v>
      </c>
      <c r="I124" s="127"/>
      <c r="J124" s="128"/>
      <c r="K124" s="125">
        <v>0</v>
      </c>
      <c r="L124" s="125">
        <v>0</v>
      </c>
      <c r="M124" s="171">
        <f t="shared" si="38"/>
        <v>0</v>
      </c>
      <c r="N124" s="125"/>
      <c r="O124" s="125">
        <v>0</v>
      </c>
      <c r="P124" s="125"/>
      <c r="Q124" s="125"/>
      <c r="R124" s="131">
        <f t="shared" si="30"/>
        <v>35</v>
      </c>
      <c r="S124" s="266">
        <f t="shared" si="34"/>
        <v>170</v>
      </c>
      <c r="T124" s="132">
        <f t="shared" si="33"/>
        <v>170.45</v>
      </c>
      <c r="U124" s="183">
        <f t="shared" si="23"/>
        <v>170</v>
      </c>
      <c r="V124" s="132">
        <f t="shared" si="24"/>
        <v>170</v>
      </c>
      <c r="W124" s="265">
        <f t="shared" si="25"/>
        <v>34.907597535934293</v>
      </c>
      <c r="X124" s="266">
        <v>170</v>
      </c>
    </row>
    <row r="125" spans="1:24" x14ac:dyDescent="0.25">
      <c r="A125" s="121">
        <v>114</v>
      </c>
      <c r="B125" s="146" t="s">
        <v>2</v>
      </c>
      <c r="C125" s="146" t="s">
        <v>707</v>
      </c>
      <c r="D125" s="128">
        <v>891.37</v>
      </c>
      <c r="E125" s="125">
        <v>1195</v>
      </c>
      <c r="F125" s="125">
        <v>1777</v>
      </c>
      <c r="G125" s="128">
        <v>1.9935604743260373</v>
      </c>
      <c r="H125" s="171">
        <f t="shared" si="37"/>
        <v>418</v>
      </c>
      <c r="I125" s="127">
        <f t="shared" si="28"/>
        <v>34.979079497907946</v>
      </c>
      <c r="J125" s="128"/>
      <c r="K125" s="125">
        <v>418</v>
      </c>
      <c r="L125" s="125">
        <v>0</v>
      </c>
      <c r="M125" s="171">
        <f t="shared" si="38"/>
        <v>62</v>
      </c>
      <c r="N125" s="125"/>
      <c r="O125" s="125">
        <v>62</v>
      </c>
      <c r="P125" s="125"/>
      <c r="Q125" s="125">
        <f t="shared" si="29"/>
        <v>14.832535885167465</v>
      </c>
      <c r="R125" s="131">
        <f t="shared" si="30"/>
        <v>35</v>
      </c>
      <c r="S125" s="266">
        <f t="shared" si="34"/>
        <v>621</v>
      </c>
      <c r="T125" s="132">
        <f t="shared" si="33"/>
        <v>621.95000000000005</v>
      </c>
      <c r="U125" s="183">
        <f t="shared" si="23"/>
        <v>621</v>
      </c>
      <c r="V125" s="132">
        <f t="shared" si="24"/>
        <v>621</v>
      </c>
      <c r="W125" s="265">
        <f t="shared" si="25"/>
        <v>34.946539110861004</v>
      </c>
      <c r="X125" s="266"/>
    </row>
    <row r="126" spans="1:24" ht="32.25" customHeight="1" x14ac:dyDescent="0.25">
      <c r="A126" s="121">
        <v>115</v>
      </c>
      <c r="B126" s="146" t="s">
        <v>708</v>
      </c>
      <c r="C126" s="146" t="s">
        <v>707</v>
      </c>
      <c r="D126" s="128">
        <v>837.74</v>
      </c>
      <c r="E126" s="125">
        <v>987</v>
      </c>
      <c r="F126" s="125">
        <v>1822</v>
      </c>
      <c r="G126" s="128">
        <v>2.1748991333826724</v>
      </c>
      <c r="H126" s="171">
        <f t="shared" si="37"/>
        <v>345</v>
      </c>
      <c r="I126" s="127">
        <f t="shared" si="28"/>
        <v>34.954407294832826</v>
      </c>
      <c r="J126" s="128"/>
      <c r="K126" s="125">
        <v>345</v>
      </c>
      <c r="L126" s="125">
        <v>0</v>
      </c>
      <c r="M126" s="171">
        <f t="shared" si="38"/>
        <v>345</v>
      </c>
      <c r="N126" s="125"/>
      <c r="O126" s="125">
        <v>345</v>
      </c>
      <c r="P126" s="125"/>
      <c r="Q126" s="125">
        <f t="shared" si="29"/>
        <v>100</v>
      </c>
      <c r="R126" s="131">
        <f t="shared" si="30"/>
        <v>35</v>
      </c>
      <c r="S126" s="266">
        <f t="shared" si="34"/>
        <v>637</v>
      </c>
      <c r="T126" s="132">
        <f t="shared" si="33"/>
        <v>637.70000000000005</v>
      </c>
      <c r="U126" s="183">
        <f t="shared" si="23"/>
        <v>637</v>
      </c>
      <c r="V126" s="132">
        <f t="shared" si="24"/>
        <v>637.00000000000011</v>
      </c>
      <c r="W126" s="265">
        <f t="shared" si="25"/>
        <v>34.961580680570805</v>
      </c>
      <c r="X126" s="266">
        <v>637</v>
      </c>
    </row>
    <row r="127" spans="1:24" ht="33" customHeight="1" x14ac:dyDescent="0.25">
      <c r="A127" s="121">
        <v>116</v>
      </c>
      <c r="B127" s="146" t="s">
        <v>165</v>
      </c>
      <c r="C127" s="146" t="s">
        <v>707</v>
      </c>
      <c r="D127" s="128">
        <v>1700.17</v>
      </c>
      <c r="E127" s="125">
        <v>2574</v>
      </c>
      <c r="F127" s="125">
        <v>4268</v>
      </c>
      <c r="G127" s="128">
        <v>2.51033720157396</v>
      </c>
      <c r="H127" s="171">
        <f t="shared" si="37"/>
        <v>900</v>
      </c>
      <c r="I127" s="127">
        <f t="shared" si="28"/>
        <v>34.965034965034967</v>
      </c>
      <c r="J127" s="128"/>
      <c r="K127" s="125">
        <v>900</v>
      </c>
      <c r="L127" s="125">
        <v>0</v>
      </c>
      <c r="M127" s="171">
        <f t="shared" si="38"/>
        <v>744</v>
      </c>
      <c r="N127" s="125"/>
      <c r="O127" s="125">
        <v>744</v>
      </c>
      <c r="P127" s="125"/>
      <c r="Q127" s="125">
        <f t="shared" si="29"/>
        <v>82.666666666666671</v>
      </c>
      <c r="R127" s="131">
        <f t="shared" si="30"/>
        <v>35</v>
      </c>
      <c r="S127" s="266">
        <f t="shared" si="34"/>
        <v>1493</v>
      </c>
      <c r="T127" s="132">
        <f t="shared" si="33"/>
        <v>1493.8</v>
      </c>
      <c r="U127" s="183">
        <f t="shared" si="23"/>
        <v>1493</v>
      </c>
      <c r="V127" s="132">
        <f t="shared" si="24"/>
        <v>1493</v>
      </c>
      <c r="W127" s="265">
        <f t="shared" si="25"/>
        <v>34.981255857544518</v>
      </c>
      <c r="X127" s="266">
        <v>1493</v>
      </c>
    </row>
    <row r="128" spans="1:24" ht="31.5" x14ac:dyDescent="0.25">
      <c r="A128" s="121">
        <v>117</v>
      </c>
      <c r="B128" s="146" t="s">
        <v>24</v>
      </c>
      <c r="C128" s="146" t="s">
        <v>23</v>
      </c>
      <c r="D128" s="128">
        <v>297.57</v>
      </c>
      <c r="E128" s="125">
        <v>210</v>
      </c>
      <c r="F128" s="125">
        <v>223</v>
      </c>
      <c r="G128" s="128">
        <v>0.7494035016970797</v>
      </c>
      <c r="H128" s="171">
        <f t="shared" si="37"/>
        <v>50</v>
      </c>
      <c r="I128" s="127">
        <f t="shared" si="28"/>
        <v>23.80952380952381</v>
      </c>
      <c r="J128" s="128"/>
      <c r="K128" s="125">
        <v>50</v>
      </c>
      <c r="L128" s="125">
        <v>0</v>
      </c>
      <c r="M128" s="171">
        <f t="shared" si="38"/>
        <v>7</v>
      </c>
      <c r="N128" s="125"/>
      <c r="O128" s="125">
        <v>7</v>
      </c>
      <c r="P128" s="125"/>
      <c r="Q128" s="125">
        <f t="shared" si="29"/>
        <v>14</v>
      </c>
      <c r="R128" s="131">
        <f t="shared" si="30"/>
        <v>35</v>
      </c>
      <c r="S128" s="266">
        <f t="shared" si="34"/>
        <v>78</v>
      </c>
      <c r="T128" s="132">
        <f t="shared" si="33"/>
        <v>78.05</v>
      </c>
      <c r="U128" s="183">
        <f t="shared" si="23"/>
        <v>78</v>
      </c>
      <c r="V128" s="132">
        <f t="shared" si="24"/>
        <v>78</v>
      </c>
      <c r="W128" s="265">
        <f t="shared" si="25"/>
        <v>34.977578475336323</v>
      </c>
      <c r="X128" s="266">
        <v>78</v>
      </c>
    </row>
    <row r="129" spans="1:24" x14ac:dyDescent="0.25">
      <c r="A129" s="121">
        <v>118</v>
      </c>
      <c r="B129" s="146" t="s">
        <v>2</v>
      </c>
      <c r="C129" s="146" t="s">
        <v>23</v>
      </c>
      <c r="D129" s="128">
        <v>100.68</v>
      </c>
      <c r="E129" s="125">
        <v>103</v>
      </c>
      <c r="F129" s="125">
        <v>84</v>
      </c>
      <c r="G129" s="128">
        <v>0.83432657926102494</v>
      </c>
      <c r="H129" s="171">
        <f t="shared" si="37"/>
        <v>36</v>
      </c>
      <c r="I129" s="127">
        <f t="shared" si="28"/>
        <v>34.95145631067961</v>
      </c>
      <c r="J129" s="128"/>
      <c r="K129" s="125">
        <v>36</v>
      </c>
      <c r="L129" s="125">
        <v>0</v>
      </c>
      <c r="M129" s="171">
        <f t="shared" si="38"/>
        <v>36</v>
      </c>
      <c r="N129" s="125"/>
      <c r="O129" s="125">
        <v>36</v>
      </c>
      <c r="P129" s="125"/>
      <c r="Q129" s="125">
        <f t="shared" si="29"/>
        <v>100</v>
      </c>
      <c r="R129" s="131">
        <f t="shared" si="30"/>
        <v>35</v>
      </c>
      <c r="S129" s="266">
        <f t="shared" si="34"/>
        <v>29</v>
      </c>
      <c r="T129" s="132">
        <f t="shared" si="33"/>
        <v>29.4</v>
      </c>
      <c r="U129" s="183">
        <f t="shared" si="23"/>
        <v>29</v>
      </c>
      <c r="V129" s="132">
        <f t="shared" si="24"/>
        <v>29</v>
      </c>
      <c r="W129" s="265">
        <f t="shared" si="25"/>
        <v>34.523809523809526</v>
      </c>
      <c r="X129" s="266"/>
    </row>
    <row r="130" spans="1:24" ht="29.25" customHeight="1" x14ac:dyDescent="0.25">
      <c r="A130" s="121">
        <v>119</v>
      </c>
      <c r="B130" s="146" t="s">
        <v>98</v>
      </c>
      <c r="C130" s="146" t="s">
        <v>23</v>
      </c>
      <c r="D130" s="128">
        <v>60.77</v>
      </c>
      <c r="E130" s="125">
        <v>141</v>
      </c>
      <c r="F130" s="125">
        <v>135</v>
      </c>
      <c r="G130" s="128">
        <v>2.2214908672042126</v>
      </c>
      <c r="H130" s="171">
        <f t="shared" si="37"/>
        <v>30</v>
      </c>
      <c r="I130" s="127">
        <f t="shared" si="28"/>
        <v>21.276595744680851</v>
      </c>
      <c r="J130" s="128"/>
      <c r="K130" s="125">
        <v>30</v>
      </c>
      <c r="L130" s="125">
        <v>0</v>
      </c>
      <c r="M130" s="171">
        <f t="shared" si="38"/>
        <v>7</v>
      </c>
      <c r="N130" s="125"/>
      <c r="O130" s="125">
        <v>7</v>
      </c>
      <c r="P130" s="125"/>
      <c r="Q130" s="125">
        <f t="shared" si="29"/>
        <v>23.333333333333332</v>
      </c>
      <c r="R130" s="131">
        <f t="shared" si="30"/>
        <v>35</v>
      </c>
      <c r="S130" s="266">
        <f t="shared" si="34"/>
        <v>47</v>
      </c>
      <c r="T130" s="132">
        <f t="shared" si="33"/>
        <v>47.25</v>
      </c>
      <c r="U130" s="183">
        <f t="shared" si="23"/>
        <v>47</v>
      </c>
      <c r="V130" s="132">
        <f t="shared" si="24"/>
        <v>47</v>
      </c>
      <c r="W130" s="265">
        <f t="shared" si="25"/>
        <v>34.814814814814817</v>
      </c>
      <c r="X130" s="266">
        <v>47</v>
      </c>
    </row>
    <row r="131" spans="1:24" ht="31.5" x14ac:dyDescent="0.25">
      <c r="A131" s="121">
        <v>120</v>
      </c>
      <c r="B131" s="146" t="s">
        <v>97</v>
      </c>
      <c r="C131" s="146" t="s">
        <v>23</v>
      </c>
      <c r="D131" s="128">
        <v>17.87</v>
      </c>
      <c r="E131" s="125">
        <v>45</v>
      </c>
      <c r="F131" s="125">
        <v>45</v>
      </c>
      <c r="G131" s="128">
        <v>2.5181869054280916</v>
      </c>
      <c r="H131" s="171">
        <f t="shared" si="37"/>
        <v>10</v>
      </c>
      <c r="I131" s="127">
        <f t="shared" si="28"/>
        <v>22.222222222222221</v>
      </c>
      <c r="J131" s="128"/>
      <c r="K131" s="125">
        <v>10</v>
      </c>
      <c r="L131" s="125">
        <v>0</v>
      </c>
      <c r="M131" s="171">
        <f t="shared" si="38"/>
        <v>2</v>
      </c>
      <c r="N131" s="125"/>
      <c r="O131" s="125">
        <v>2</v>
      </c>
      <c r="P131" s="125"/>
      <c r="Q131" s="125">
        <f t="shared" si="29"/>
        <v>20</v>
      </c>
      <c r="R131" s="131">
        <f t="shared" si="30"/>
        <v>35</v>
      </c>
      <c r="S131" s="266">
        <f t="shared" si="34"/>
        <v>15</v>
      </c>
      <c r="T131" s="132">
        <f t="shared" si="33"/>
        <v>15.75</v>
      </c>
      <c r="U131" s="183">
        <f t="shared" si="23"/>
        <v>15</v>
      </c>
      <c r="V131" s="132">
        <f t="shared" si="24"/>
        <v>15</v>
      </c>
      <c r="W131" s="265">
        <f t="shared" si="25"/>
        <v>33.333333333333336</v>
      </c>
      <c r="X131" s="266">
        <v>15</v>
      </c>
    </row>
    <row r="132" spans="1:24" ht="31.5" x14ac:dyDescent="0.25">
      <c r="A132" s="121">
        <v>121</v>
      </c>
      <c r="B132" s="146" t="s">
        <v>235</v>
      </c>
      <c r="C132" s="146" t="s">
        <v>709</v>
      </c>
      <c r="D132" s="128">
        <v>20.38</v>
      </c>
      <c r="E132" s="125">
        <v>40</v>
      </c>
      <c r="F132" s="125">
        <v>47</v>
      </c>
      <c r="G132" s="128">
        <v>2.3061825318940139</v>
      </c>
      <c r="H132" s="171">
        <f t="shared" si="37"/>
        <v>14</v>
      </c>
      <c r="I132" s="127">
        <f t="shared" si="28"/>
        <v>35</v>
      </c>
      <c r="J132" s="128"/>
      <c r="K132" s="125">
        <v>14</v>
      </c>
      <c r="L132" s="125">
        <v>0</v>
      </c>
      <c r="M132" s="171">
        <f t="shared" si="38"/>
        <v>1</v>
      </c>
      <c r="N132" s="125"/>
      <c r="O132" s="125">
        <v>1</v>
      </c>
      <c r="P132" s="125"/>
      <c r="Q132" s="125">
        <f t="shared" si="29"/>
        <v>7.1428571428571432</v>
      </c>
      <c r="R132" s="131">
        <f t="shared" si="30"/>
        <v>35</v>
      </c>
      <c r="S132" s="266">
        <f t="shared" si="34"/>
        <v>16</v>
      </c>
      <c r="T132" s="132">
        <f t="shared" si="33"/>
        <v>16.45</v>
      </c>
      <c r="U132" s="183">
        <f t="shared" si="23"/>
        <v>16</v>
      </c>
      <c r="V132" s="132">
        <f t="shared" si="24"/>
        <v>16</v>
      </c>
      <c r="W132" s="265">
        <f t="shared" si="25"/>
        <v>34.042553191489361</v>
      </c>
      <c r="X132" s="266">
        <v>16</v>
      </c>
    </row>
    <row r="133" spans="1:24" ht="31.5" x14ac:dyDescent="0.25">
      <c r="A133" s="121">
        <v>122</v>
      </c>
      <c r="B133" s="146" t="s">
        <v>710</v>
      </c>
      <c r="C133" s="146" t="s">
        <v>26</v>
      </c>
      <c r="D133" s="128">
        <v>14.85</v>
      </c>
      <c r="E133" s="125">
        <v>137</v>
      </c>
      <c r="F133" s="125">
        <v>150</v>
      </c>
      <c r="G133" s="128">
        <v>10.101010101010102</v>
      </c>
      <c r="H133" s="171">
        <f t="shared" si="37"/>
        <v>47</v>
      </c>
      <c r="I133" s="127">
        <f t="shared" si="28"/>
        <v>34.306569343065696</v>
      </c>
      <c r="J133" s="128"/>
      <c r="K133" s="125">
        <v>47</v>
      </c>
      <c r="L133" s="125">
        <v>0</v>
      </c>
      <c r="M133" s="171">
        <f t="shared" si="38"/>
        <v>47</v>
      </c>
      <c r="N133" s="125"/>
      <c r="O133" s="125">
        <v>47</v>
      </c>
      <c r="P133" s="125"/>
      <c r="Q133" s="125">
        <f t="shared" si="29"/>
        <v>100</v>
      </c>
      <c r="R133" s="131">
        <f t="shared" si="30"/>
        <v>35</v>
      </c>
      <c r="S133" s="266">
        <f t="shared" si="34"/>
        <v>52</v>
      </c>
      <c r="T133" s="132">
        <f t="shared" si="33"/>
        <v>52.5</v>
      </c>
      <c r="U133" s="183">
        <f t="shared" si="23"/>
        <v>52</v>
      </c>
      <c r="V133" s="132">
        <f t="shared" si="24"/>
        <v>52</v>
      </c>
      <c r="W133" s="265">
        <f t="shared" si="25"/>
        <v>34.666666666666664</v>
      </c>
      <c r="X133" s="266">
        <v>52</v>
      </c>
    </row>
    <row r="134" spans="1:24" ht="31.5" x14ac:dyDescent="0.25">
      <c r="A134" s="121">
        <v>123</v>
      </c>
      <c r="B134" s="146" t="s">
        <v>252</v>
      </c>
      <c r="C134" s="146" t="s">
        <v>26</v>
      </c>
      <c r="D134" s="128">
        <v>6.66</v>
      </c>
      <c r="E134" s="125">
        <v>56</v>
      </c>
      <c r="F134" s="125">
        <v>58</v>
      </c>
      <c r="G134" s="128">
        <v>8.7087087087087092</v>
      </c>
      <c r="H134" s="171">
        <f t="shared" si="37"/>
        <v>19</v>
      </c>
      <c r="I134" s="127">
        <f t="shared" si="28"/>
        <v>33.928571428571431</v>
      </c>
      <c r="J134" s="128"/>
      <c r="K134" s="125">
        <v>19</v>
      </c>
      <c r="L134" s="125">
        <v>0</v>
      </c>
      <c r="M134" s="171">
        <f t="shared" si="38"/>
        <v>0</v>
      </c>
      <c r="N134" s="125"/>
      <c r="O134" s="125"/>
      <c r="P134" s="125"/>
      <c r="Q134" s="125">
        <f t="shared" si="29"/>
        <v>0</v>
      </c>
      <c r="R134" s="131">
        <f t="shared" si="30"/>
        <v>35</v>
      </c>
      <c r="S134" s="266">
        <f t="shared" si="34"/>
        <v>20</v>
      </c>
      <c r="T134" s="132">
        <f t="shared" si="33"/>
        <v>20.3</v>
      </c>
      <c r="U134" s="183">
        <f t="shared" si="23"/>
        <v>20</v>
      </c>
      <c r="V134" s="132">
        <f t="shared" si="24"/>
        <v>20.000000000000004</v>
      </c>
      <c r="W134" s="265">
        <f t="shared" si="25"/>
        <v>34.482758620689658</v>
      </c>
      <c r="X134" s="266">
        <v>20</v>
      </c>
    </row>
    <row r="135" spans="1:24" ht="31.5" x14ac:dyDescent="0.25">
      <c r="A135" s="121">
        <v>124</v>
      </c>
      <c r="B135" s="146" t="s">
        <v>711</v>
      </c>
      <c r="C135" s="146" t="s">
        <v>26</v>
      </c>
      <c r="D135" s="128">
        <v>424.38</v>
      </c>
      <c r="E135" s="125">
        <v>3625</v>
      </c>
      <c r="F135" s="125">
        <v>4002</v>
      </c>
      <c r="G135" s="128">
        <v>9.4302276261840809</v>
      </c>
      <c r="H135" s="171">
        <f t="shared" si="37"/>
        <v>1244</v>
      </c>
      <c r="I135" s="127">
        <f t="shared" si="28"/>
        <v>34.317241379310346</v>
      </c>
      <c r="J135" s="128"/>
      <c r="K135" s="125">
        <v>1244</v>
      </c>
      <c r="L135" s="125">
        <v>0</v>
      </c>
      <c r="M135" s="171">
        <f t="shared" si="38"/>
        <v>1244</v>
      </c>
      <c r="N135" s="125"/>
      <c r="O135" s="125">
        <v>1244</v>
      </c>
      <c r="P135" s="125"/>
      <c r="Q135" s="125">
        <f t="shared" si="29"/>
        <v>100</v>
      </c>
      <c r="R135" s="131">
        <f t="shared" si="30"/>
        <v>35</v>
      </c>
      <c r="S135" s="266">
        <f t="shared" si="34"/>
        <v>1400</v>
      </c>
      <c r="T135" s="132">
        <f t="shared" si="33"/>
        <v>1400.7</v>
      </c>
      <c r="U135" s="183">
        <f t="shared" si="23"/>
        <v>1400</v>
      </c>
      <c r="V135" s="132">
        <f t="shared" si="24"/>
        <v>1400</v>
      </c>
      <c r="W135" s="265">
        <f t="shared" si="25"/>
        <v>34.982508745627186</v>
      </c>
      <c r="X135" s="266">
        <v>1400</v>
      </c>
    </row>
    <row r="136" spans="1:24" x14ac:dyDescent="0.25">
      <c r="A136" s="121">
        <v>125</v>
      </c>
      <c r="B136" s="146" t="s">
        <v>2</v>
      </c>
      <c r="C136" s="146" t="s">
        <v>26</v>
      </c>
      <c r="D136" s="128">
        <v>125.05</v>
      </c>
      <c r="E136" s="125">
        <v>529</v>
      </c>
      <c r="F136" s="125">
        <v>640</v>
      </c>
      <c r="G136" s="128">
        <v>5.1179528188724515</v>
      </c>
      <c r="H136" s="171">
        <f t="shared" si="37"/>
        <v>185</v>
      </c>
      <c r="I136" s="127">
        <f t="shared" si="28"/>
        <v>34.971644612476368</v>
      </c>
      <c r="J136" s="128"/>
      <c r="K136" s="125">
        <v>185</v>
      </c>
      <c r="L136" s="125">
        <v>0</v>
      </c>
      <c r="M136" s="171">
        <f t="shared" si="38"/>
        <v>185</v>
      </c>
      <c r="N136" s="125"/>
      <c r="O136" s="125">
        <v>185</v>
      </c>
      <c r="P136" s="125"/>
      <c r="Q136" s="125">
        <f t="shared" si="29"/>
        <v>100</v>
      </c>
      <c r="R136" s="131">
        <f t="shared" si="30"/>
        <v>35</v>
      </c>
      <c r="S136" s="266">
        <f t="shared" si="34"/>
        <v>224</v>
      </c>
      <c r="T136" s="132">
        <f t="shared" ref="T136:T170" si="39">F136*R136/100</f>
        <v>224</v>
      </c>
      <c r="U136" s="183">
        <f t="shared" si="23"/>
        <v>224</v>
      </c>
      <c r="V136" s="132">
        <f t="shared" si="24"/>
        <v>224</v>
      </c>
      <c r="W136" s="265">
        <f t="shared" si="25"/>
        <v>35</v>
      </c>
      <c r="X136" s="266"/>
    </row>
    <row r="137" spans="1:24" ht="47.25" x14ac:dyDescent="0.25">
      <c r="A137" s="121">
        <v>126</v>
      </c>
      <c r="B137" s="146" t="s">
        <v>99</v>
      </c>
      <c r="C137" s="146" t="s">
        <v>26</v>
      </c>
      <c r="D137" s="128">
        <v>1715.11</v>
      </c>
      <c r="E137" s="125">
        <v>8214</v>
      </c>
      <c r="F137" s="125">
        <v>7785</v>
      </c>
      <c r="G137" s="128">
        <v>4.5390674650605503</v>
      </c>
      <c r="H137" s="171">
        <f t="shared" si="37"/>
        <v>2400</v>
      </c>
      <c r="I137" s="127">
        <f t="shared" si="28"/>
        <v>29.218407596785976</v>
      </c>
      <c r="J137" s="128"/>
      <c r="K137" s="125">
        <v>2400</v>
      </c>
      <c r="L137" s="125">
        <v>0</v>
      </c>
      <c r="M137" s="171">
        <f t="shared" si="38"/>
        <v>1816</v>
      </c>
      <c r="N137" s="125"/>
      <c r="O137" s="125">
        <v>1816</v>
      </c>
      <c r="P137" s="125"/>
      <c r="Q137" s="125">
        <f t="shared" si="29"/>
        <v>75.666666666666671</v>
      </c>
      <c r="R137" s="131">
        <f t="shared" si="30"/>
        <v>35</v>
      </c>
      <c r="S137" s="266">
        <f t="shared" ref="S137:S171" si="40">ROUNDDOWN(T137,0)</f>
        <v>2724</v>
      </c>
      <c r="T137" s="132">
        <f t="shared" si="39"/>
        <v>2724.75</v>
      </c>
      <c r="U137" s="183">
        <v>2400</v>
      </c>
      <c r="V137" s="132">
        <f t="shared" si="24"/>
        <v>2400</v>
      </c>
      <c r="W137" s="265">
        <f t="shared" si="25"/>
        <v>30.828516377649326</v>
      </c>
      <c r="X137" s="266">
        <v>2400</v>
      </c>
    </row>
    <row r="138" spans="1:24" ht="31.5" x14ac:dyDescent="0.25">
      <c r="A138" s="121">
        <v>127</v>
      </c>
      <c r="B138" s="146" t="s">
        <v>48</v>
      </c>
      <c r="C138" s="146" t="s">
        <v>27</v>
      </c>
      <c r="D138" s="187">
        <v>7.89</v>
      </c>
      <c r="E138" s="188">
        <v>94</v>
      </c>
      <c r="F138" s="125">
        <v>68</v>
      </c>
      <c r="G138" s="128">
        <v>8.6185044359949305</v>
      </c>
      <c r="H138" s="171">
        <v>20</v>
      </c>
      <c r="I138" s="127">
        <f t="shared" si="28"/>
        <v>21.276595744680851</v>
      </c>
      <c r="J138" s="128"/>
      <c r="K138" s="125">
        <v>0</v>
      </c>
      <c r="L138" s="125">
        <v>0</v>
      </c>
      <c r="M138" s="171">
        <f>SUM(N138+O138+P138)</f>
        <v>8</v>
      </c>
      <c r="N138" s="125"/>
      <c r="O138" s="210">
        <v>8</v>
      </c>
      <c r="P138" s="125"/>
      <c r="Q138" s="125">
        <f t="shared" si="29"/>
        <v>40</v>
      </c>
      <c r="R138" s="131">
        <f t="shared" si="30"/>
        <v>35</v>
      </c>
      <c r="S138" s="266">
        <f t="shared" si="40"/>
        <v>23</v>
      </c>
      <c r="T138" s="132">
        <f t="shared" si="39"/>
        <v>23.8</v>
      </c>
      <c r="U138" s="183">
        <f t="shared" ref="U138:U198" si="41">S138</f>
        <v>23</v>
      </c>
      <c r="V138" s="132">
        <f t="shared" ref="V138:V198" si="42">F138*W138/100</f>
        <v>23</v>
      </c>
      <c r="W138" s="265">
        <f t="shared" ref="W138:W198" si="43">U138*100/F138</f>
        <v>33.823529411764703</v>
      </c>
      <c r="X138" s="266">
        <v>23</v>
      </c>
    </row>
    <row r="139" spans="1:24" ht="31.5" x14ac:dyDescent="0.25">
      <c r="A139" s="121">
        <v>128</v>
      </c>
      <c r="B139" s="146" t="s">
        <v>29</v>
      </c>
      <c r="C139" s="146" t="s">
        <v>27</v>
      </c>
      <c r="D139" s="128">
        <v>19.32</v>
      </c>
      <c r="E139" s="125">
        <v>88</v>
      </c>
      <c r="F139" s="125">
        <v>105</v>
      </c>
      <c r="G139" s="128">
        <v>5.4347826086956523</v>
      </c>
      <c r="H139" s="171">
        <f>SUM(K139+L139)</f>
        <v>30</v>
      </c>
      <c r="I139" s="127">
        <f t="shared" si="28"/>
        <v>34.090909090909093</v>
      </c>
      <c r="J139" s="128"/>
      <c r="K139" s="125">
        <v>30</v>
      </c>
      <c r="L139" s="125">
        <v>0</v>
      </c>
      <c r="M139" s="171">
        <f>SUM(N139+O139+P139)</f>
        <v>0</v>
      </c>
      <c r="N139" s="125"/>
      <c r="O139" s="125">
        <v>0</v>
      </c>
      <c r="P139" s="125"/>
      <c r="Q139" s="125">
        <f t="shared" si="29"/>
        <v>0</v>
      </c>
      <c r="R139" s="131">
        <f t="shared" si="30"/>
        <v>35</v>
      </c>
      <c r="S139" s="266">
        <f t="shared" si="40"/>
        <v>36</v>
      </c>
      <c r="T139" s="132">
        <f t="shared" si="39"/>
        <v>36.75</v>
      </c>
      <c r="U139" s="183">
        <f t="shared" si="41"/>
        <v>36</v>
      </c>
      <c r="V139" s="132">
        <f t="shared" si="42"/>
        <v>36</v>
      </c>
      <c r="W139" s="265">
        <f t="shared" si="43"/>
        <v>34.285714285714285</v>
      </c>
      <c r="X139" s="266">
        <v>36</v>
      </c>
    </row>
    <row r="140" spans="1:24" ht="31.5" x14ac:dyDescent="0.25">
      <c r="A140" s="121">
        <v>129</v>
      </c>
      <c r="B140" s="146" t="s">
        <v>28</v>
      </c>
      <c r="C140" s="146" t="s">
        <v>27</v>
      </c>
      <c r="D140" s="128">
        <v>245.29</v>
      </c>
      <c r="E140" s="125">
        <v>164</v>
      </c>
      <c r="F140" s="125">
        <v>332</v>
      </c>
      <c r="G140" s="128">
        <v>1.3534999388478943</v>
      </c>
      <c r="H140" s="171">
        <f>SUM(K140+L140)</f>
        <v>47</v>
      </c>
      <c r="I140" s="127">
        <f t="shared" si="28"/>
        <v>28.658536585365855</v>
      </c>
      <c r="J140" s="128"/>
      <c r="K140" s="125">
        <v>47</v>
      </c>
      <c r="L140" s="125">
        <v>0</v>
      </c>
      <c r="M140" s="171">
        <f>SUM(N140+O140+P140)</f>
        <v>28</v>
      </c>
      <c r="N140" s="125"/>
      <c r="O140" s="125">
        <v>28</v>
      </c>
      <c r="P140" s="125"/>
      <c r="Q140" s="125">
        <f t="shared" si="29"/>
        <v>59.574468085106382</v>
      </c>
      <c r="R140" s="131">
        <f t="shared" si="30"/>
        <v>35</v>
      </c>
      <c r="S140" s="266">
        <f t="shared" si="40"/>
        <v>116</v>
      </c>
      <c r="T140" s="132">
        <f t="shared" si="39"/>
        <v>116.2</v>
      </c>
      <c r="U140" s="183">
        <f t="shared" si="41"/>
        <v>116</v>
      </c>
      <c r="V140" s="132">
        <f t="shared" si="42"/>
        <v>116</v>
      </c>
      <c r="W140" s="265">
        <f t="shared" si="43"/>
        <v>34.939759036144579</v>
      </c>
      <c r="X140" s="266">
        <v>116</v>
      </c>
    </row>
    <row r="141" spans="1:24" ht="31.5" x14ac:dyDescent="0.25">
      <c r="A141" s="121">
        <v>130</v>
      </c>
      <c r="B141" s="146" t="s">
        <v>712</v>
      </c>
      <c r="C141" s="146" t="s">
        <v>27</v>
      </c>
      <c r="D141" s="128">
        <v>100.14</v>
      </c>
      <c r="E141" s="125">
        <v>88</v>
      </c>
      <c r="F141" s="125">
        <v>148</v>
      </c>
      <c r="G141" s="128">
        <v>1.4779308967445577</v>
      </c>
      <c r="H141" s="171">
        <f>SUM(K141+L141)</f>
        <v>30</v>
      </c>
      <c r="I141" s="127">
        <f t="shared" si="28"/>
        <v>34.090909090909093</v>
      </c>
      <c r="J141" s="128"/>
      <c r="K141" s="125">
        <v>30</v>
      </c>
      <c r="L141" s="125">
        <v>0</v>
      </c>
      <c r="M141" s="171">
        <f>SUM(N141+O141+P141)</f>
        <v>9</v>
      </c>
      <c r="N141" s="125"/>
      <c r="O141" s="125">
        <v>9</v>
      </c>
      <c r="P141" s="125"/>
      <c r="Q141" s="125">
        <f t="shared" si="29"/>
        <v>30</v>
      </c>
      <c r="R141" s="131">
        <f t="shared" si="30"/>
        <v>35</v>
      </c>
      <c r="S141" s="266">
        <f t="shared" si="40"/>
        <v>51</v>
      </c>
      <c r="T141" s="132">
        <f t="shared" si="39"/>
        <v>51.8</v>
      </c>
      <c r="U141" s="183">
        <f t="shared" si="41"/>
        <v>51</v>
      </c>
      <c r="V141" s="132">
        <f t="shared" si="42"/>
        <v>51</v>
      </c>
      <c r="W141" s="265">
        <f t="shared" si="43"/>
        <v>34.45945945945946</v>
      </c>
      <c r="X141" s="266">
        <v>51</v>
      </c>
    </row>
    <row r="142" spans="1:24" x14ac:dyDescent="0.25">
      <c r="A142" s="121">
        <v>131</v>
      </c>
      <c r="B142" s="146" t="s">
        <v>2</v>
      </c>
      <c r="C142" s="146" t="s">
        <v>27</v>
      </c>
      <c r="D142" s="128">
        <v>134.47</v>
      </c>
      <c r="E142" s="125">
        <v>101</v>
      </c>
      <c r="F142" s="125">
        <v>24</v>
      </c>
      <c r="G142" s="128">
        <v>0.17847847103443149</v>
      </c>
      <c r="H142" s="171">
        <f>SUM(K142+L142)</f>
        <v>35</v>
      </c>
      <c r="I142" s="127">
        <f t="shared" ref="I142:I205" si="44">H142*100/E142</f>
        <v>34.653465346534652</v>
      </c>
      <c r="J142" s="128"/>
      <c r="K142" s="125">
        <v>35</v>
      </c>
      <c r="L142" s="125">
        <v>0</v>
      </c>
      <c r="M142" s="171">
        <f>SUM(N142+O142+P142)</f>
        <v>0</v>
      </c>
      <c r="N142" s="125"/>
      <c r="O142" s="185"/>
      <c r="P142" s="125"/>
      <c r="Q142" s="125">
        <f t="shared" ref="Q142:Q205" si="45">M142*100/H142</f>
        <v>0</v>
      </c>
      <c r="R142" s="131">
        <f t="shared" ref="R142:R205" si="46">IF(F142&lt;VLOOKUP(G142,$M$274:$Q$284,2),0,VLOOKUP(G142,$M$274:$Q$284,3))</f>
        <v>35</v>
      </c>
      <c r="S142" s="266">
        <f t="shared" si="40"/>
        <v>8</v>
      </c>
      <c r="T142" s="132">
        <f t="shared" si="39"/>
        <v>8.4</v>
      </c>
      <c r="U142" s="183">
        <f t="shared" si="41"/>
        <v>8</v>
      </c>
      <c r="V142" s="132">
        <f t="shared" si="42"/>
        <v>8</v>
      </c>
      <c r="W142" s="265">
        <f t="shared" si="43"/>
        <v>33.333333333333336</v>
      </c>
      <c r="X142" s="266"/>
    </row>
    <row r="143" spans="1:24" ht="31.5" x14ac:dyDescent="0.25">
      <c r="A143" s="121">
        <v>132</v>
      </c>
      <c r="B143" s="146" t="s">
        <v>654</v>
      </c>
      <c r="C143" s="146" t="s">
        <v>63</v>
      </c>
      <c r="D143" s="128">
        <v>269.17</v>
      </c>
      <c r="E143" s="125">
        <v>320</v>
      </c>
      <c r="F143" s="125">
        <v>327</v>
      </c>
      <c r="G143" s="128">
        <v>1.2148456365865437</v>
      </c>
      <c r="H143" s="171">
        <f t="shared" ref="H143:H157" si="47">SUM(K143+L143)</f>
        <v>112</v>
      </c>
      <c r="I143" s="127">
        <f t="shared" si="44"/>
        <v>35</v>
      </c>
      <c r="J143" s="128"/>
      <c r="K143" s="125">
        <v>112</v>
      </c>
      <c r="L143" s="125">
        <v>0</v>
      </c>
      <c r="M143" s="171">
        <f t="shared" ref="M143:M157" si="48">SUM(N143+O143+P143)</f>
        <v>101</v>
      </c>
      <c r="N143" s="125"/>
      <c r="O143" s="125">
        <v>101</v>
      </c>
      <c r="P143" s="125"/>
      <c r="Q143" s="125">
        <f t="shared" si="45"/>
        <v>90.178571428571431</v>
      </c>
      <c r="R143" s="131">
        <f t="shared" si="46"/>
        <v>35</v>
      </c>
      <c r="S143" s="266">
        <f t="shared" si="40"/>
        <v>114</v>
      </c>
      <c r="T143" s="132">
        <f t="shared" si="39"/>
        <v>114.45</v>
      </c>
      <c r="U143" s="183">
        <f t="shared" si="41"/>
        <v>114</v>
      </c>
      <c r="V143" s="132">
        <f t="shared" si="42"/>
        <v>114</v>
      </c>
      <c r="W143" s="265">
        <f t="shared" si="43"/>
        <v>34.862385321100916</v>
      </c>
      <c r="X143" s="266">
        <v>114</v>
      </c>
    </row>
    <row r="144" spans="1:24" x14ac:dyDescent="0.25">
      <c r="A144" s="121">
        <v>133</v>
      </c>
      <c r="B144" s="146" t="s">
        <v>2</v>
      </c>
      <c r="C144" s="146" t="s">
        <v>63</v>
      </c>
      <c r="D144" s="128">
        <v>589.48</v>
      </c>
      <c r="E144" s="125">
        <v>681</v>
      </c>
      <c r="F144" s="125">
        <v>794</v>
      </c>
      <c r="G144" s="128">
        <v>1.3469498541087059</v>
      </c>
      <c r="H144" s="171">
        <f t="shared" si="47"/>
        <v>238</v>
      </c>
      <c r="I144" s="127">
        <f t="shared" si="44"/>
        <v>34.948604992657856</v>
      </c>
      <c r="J144" s="128"/>
      <c r="K144" s="125">
        <v>238</v>
      </c>
      <c r="L144" s="125">
        <v>0</v>
      </c>
      <c r="M144" s="171">
        <f t="shared" si="48"/>
        <v>146</v>
      </c>
      <c r="N144" s="125"/>
      <c r="O144" s="125">
        <v>146</v>
      </c>
      <c r="P144" s="125"/>
      <c r="Q144" s="125">
        <f t="shared" si="45"/>
        <v>61.344537815126053</v>
      </c>
      <c r="R144" s="131">
        <f t="shared" si="46"/>
        <v>35</v>
      </c>
      <c r="S144" s="266">
        <f t="shared" si="40"/>
        <v>277</v>
      </c>
      <c r="T144" s="132">
        <f t="shared" si="39"/>
        <v>277.89999999999998</v>
      </c>
      <c r="U144" s="183">
        <f t="shared" si="41"/>
        <v>277</v>
      </c>
      <c r="V144" s="132">
        <f t="shared" si="42"/>
        <v>277</v>
      </c>
      <c r="W144" s="265">
        <f t="shared" si="43"/>
        <v>34.886649874055415</v>
      </c>
      <c r="X144" s="266"/>
    </row>
    <row r="145" spans="1:24" ht="31.5" x14ac:dyDescent="0.25">
      <c r="A145" s="121">
        <v>134</v>
      </c>
      <c r="B145" s="146" t="s">
        <v>715</v>
      </c>
      <c r="C145" s="146" t="s">
        <v>63</v>
      </c>
      <c r="D145" s="128">
        <v>457.69</v>
      </c>
      <c r="E145" s="125">
        <v>2000</v>
      </c>
      <c r="F145" s="125">
        <v>2764</v>
      </c>
      <c r="G145" s="128">
        <v>6.0390220454893049</v>
      </c>
      <c r="H145" s="171">
        <f t="shared" si="47"/>
        <v>700</v>
      </c>
      <c r="I145" s="127">
        <f t="shared" si="44"/>
        <v>35</v>
      </c>
      <c r="J145" s="128"/>
      <c r="K145" s="125">
        <v>700</v>
      </c>
      <c r="L145" s="125">
        <v>0</v>
      </c>
      <c r="M145" s="171">
        <f t="shared" si="48"/>
        <v>700</v>
      </c>
      <c r="N145" s="125"/>
      <c r="O145" s="125">
        <v>700</v>
      </c>
      <c r="P145" s="125"/>
      <c r="Q145" s="125">
        <f t="shared" si="45"/>
        <v>100</v>
      </c>
      <c r="R145" s="131">
        <f t="shared" si="46"/>
        <v>35</v>
      </c>
      <c r="S145" s="266">
        <f t="shared" si="40"/>
        <v>967</v>
      </c>
      <c r="T145" s="132">
        <f t="shared" si="39"/>
        <v>967.4</v>
      </c>
      <c r="U145" s="183">
        <f t="shared" si="41"/>
        <v>967</v>
      </c>
      <c r="V145" s="132">
        <f t="shared" si="42"/>
        <v>967</v>
      </c>
      <c r="W145" s="265">
        <f t="shared" si="43"/>
        <v>34.985528219971059</v>
      </c>
      <c r="X145" s="266">
        <v>967</v>
      </c>
    </row>
    <row r="146" spans="1:24" ht="30" customHeight="1" x14ac:dyDescent="0.25">
      <c r="A146" s="121">
        <v>135</v>
      </c>
      <c r="B146" s="146" t="s">
        <v>686</v>
      </c>
      <c r="C146" s="146" t="s">
        <v>63</v>
      </c>
      <c r="D146" s="128">
        <v>280.58</v>
      </c>
      <c r="E146" s="125">
        <v>627</v>
      </c>
      <c r="F146" s="125">
        <v>766</v>
      </c>
      <c r="G146" s="128">
        <v>2.7300591631620215</v>
      </c>
      <c r="H146" s="171">
        <f t="shared" si="47"/>
        <v>219</v>
      </c>
      <c r="I146" s="127">
        <f t="shared" si="44"/>
        <v>34.928229665071768</v>
      </c>
      <c r="J146" s="128"/>
      <c r="K146" s="125">
        <v>219</v>
      </c>
      <c r="L146" s="125">
        <v>0</v>
      </c>
      <c r="M146" s="171">
        <f t="shared" si="48"/>
        <v>217</v>
      </c>
      <c r="N146" s="125"/>
      <c r="O146" s="125">
        <v>217</v>
      </c>
      <c r="P146" s="125"/>
      <c r="Q146" s="125">
        <f t="shared" si="45"/>
        <v>99.086757990867582</v>
      </c>
      <c r="R146" s="131">
        <f t="shared" si="46"/>
        <v>35</v>
      </c>
      <c r="S146" s="266">
        <f t="shared" si="40"/>
        <v>268</v>
      </c>
      <c r="T146" s="132">
        <f t="shared" si="39"/>
        <v>268.10000000000002</v>
      </c>
      <c r="U146" s="183">
        <f t="shared" si="41"/>
        <v>268</v>
      </c>
      <c r="V146" s="132">
        <f t="shared" si="42"/>
        <v>268.00000000000006</v>
      </c>
      <c r="W146" s="265">
        <f t="shared" si="43"/>
        <v>34.986945169712797</v>
      </c>
      <c r="X146" s="266">
        <v>268</v>
      </c>
    </row>
    <row r="147" spans="1:24" ht="32.25" customHeight="1" x14ac:dyDescent="0.25">
      <c r="A147" s="121">
        <v>136</v>
      </c>
      <c r="B147" s="146" t="s">
        <v>716</v>
      </c>
      <c r="C147" s="146" t="s">
        <v>63</v>
      </c>
      <c r="D147" s="128">
        <v>50.83</v>
      </c>
      <c r="E147" s="125">
        <v>78</v>
      </c>
      <c r="F147" s="125">
        <v>73</v>
      </c>
      <c r="G147" s="128">
        <v>1.4361597481802086</v>
      </c>
      <c r="H147" s="171">
        <f t="shared" si="47"/>
        <v>25</v>
      </c>
      <c r="I147" s="127">
        <f t="shared" si="44"/>
        <v>32.051282051282051</v>
      </c>
      <c r="J147" s="128"/>
      <c r="K147" s="125">
        <v>25</v>
      </c>
      <c r="L147" s="125">
        <v>0</v>
      </c>
      <c r="M147" s="171">
        <f t="shared" si="48"/>
        <v>0</v>
      </c>
      <c r="N147" s="125"/>
      <c r="O147" s="125">
        <v>0</v>
      </c>
      <c r="P147" s="125"/>
      <c r="Q147" s="125">
        <f t="shared" si="45"/>
        <v>0</v>
      </c>
      <c r="R147" s="131">
        <f t="shared" si="46"/>
        <v>35</v>
      </c>
      <c r="S147" s="266">
        <f t="shared" si="40"/>
        <v>25</v>
      </c>
      <c r="T147" s="132">
        <f t="shared" si="39"/>
        <v>25.55</v>
      </c>
      <c r="U147" s="183">
        <f t="shared" si="41"/>
        <v>25</v>
      </c>
      <c r="V147" s="132">
        <f t="shared" si="42"/>
        <v>25</v>
      </c>
      <c r="W147" s="265">
        <f t="shared" si="43"/>
        <v>34.246575342465754</v>
      </c>
      <c r="X147" s="266">
        <v>25</v>
      </c>
    </row>
    <row r="148" spans="1:24" ht="31.5" x14ac:dyDescent="0.25">
      <c r="A148" s="121">
        <v>137</v>
      </c>
      <c r="B148" s="146" t="s">
        <v>717</v>
      </c>
      <c r="C148" s="146" t="s">
        <v>31</v>
      </c>
      <c r="D148" s="128">
        <v>99.13</v>
      </c>
      <c r="E148" s="125">
        <v>259</v>
      </c>
      <c r="F148" s="125">
        <v>282</v>
      </c>
      <c r="G148" s="128">
        <v>2.844749319075961</v>
      </c>
      <c r="H148" s="171">
        <f t="shared" si="47"/>
        <v>15</v>
      </c>
      <c r="I148" s="127">
        <f t="shared" si="44"/>
        <v>5.7915057915057915</v>
      </c>
      <c r="J148" s="128"/>
      <c r="K148" s="125">
        <v>15</v>
      </c>
      <c r="L148" s="125">
        <v>0</v>
      </c>
      <c r="M148" s="171">
        <f t="shared" si="48"/>
        <v>9</v>
      </c>
      <c r="N148" s="125"/>
      <c r="O148" s="125">
        <v>9</v>
      </c>
      <c r="P148" s="125"/>
      <c r="Q148" s="125">
        <f t="shared" si="45"/>
        <v>60</v>
      </c>
      <c r="R148" s="131">
        <f t="shared" si="46"/>
        <v>35</v>
      </c>
      <c r="S148" s="266">
        <f t="shared" si="40"/>
        <v>98</v>
      </c>
      <c r="T148" s="132">
        <f t="shared" si="39"/>
        <v>98.7</v>
      </c>
      <c r="U148" s="183">
        <f t="shared" si="41"/>
        <v>98</v>
      </c>
      <c r="V148" s="132">
        <f t="shared" si="42"/>
        <v>98.000000000000014</v>
      </c>
      <c r="W148" s="265">
        <f t="shared" si="43"/>
        <v>34.751773049645394</v>
      </c>
      <c r="X148" s="266">
        <v>98</v>
      </c>
    </row>
    <row r="149" spans="1:24" ht="31.5" x14ac:dyDescent="0.25">
      <c r="A149" s="121">
        <v>138</v>
      </c>
      <c r="B149" s="146" t="s">
        <v>718</v>
      </c>
      <c r="C149" s="146" t="s">
        <v>31</v>
      </c>
      <c r="D149" s="128">
        <v>24.9</v>
      </c>
      <c r="E149" s="125">
        <v>62</v>
      </c>
      <c r="F149" s="125">
        <v>40</v>
      </c>
      <c r="G149" s="128">
        <v>1.606425702811245</v>
      </c>
      <c r="H149" s="171">
        <f t="shared" si="47"/>
        <v>20</v>
      </c>
      <c r="I149" s="127">
        <f t="shared" si="44"/>
        <v>32.258064516129032</v>
      </c>
      <c r="J149" s="128"/>
      <c r="K149" s="125">
        <v>20</v>
      </c>
      <c r="L149" s="125">
        <v>0</v>
      </c>
      <c r="M149" s="171">
        <f t="shared" si="48"/>
        <v>13</v>
      </c>
      <c r="N149" s="125"/>
      <c r="O149" s="125">
        <v>13</v>
      </c>
      <c r="P149" s="125"/>
      <c r="Q149" s="125">
        <f t="shared" si="45"/>
        <v>65</v>
      </c>
      <c r="R149" s="131">
        <f t="shared" si="46"/>
        <v>35</v>
      </c>
      <c r="S149" s="266">
        <f t="shared" si="40"/>
        <v>14</v>
      </c>
      <c r="T149" s="132">
        <f t="shared" si="39"/>
        <v>14</v>
      </c>
      <c r="U149" s="183">
        <f t="shared" si="41"/>
        <v>14</v>
      </c>
      <c r="V149" s="132">
        <f t="shared" si="42"/>
        <v>14</v>
      </c>
      <c r="W149" s="265">
        <f t="shared" si="43"/>
        <v>35</v>
      </c>
      <c r="X149" s="266">
        <v>14</v>
      </c>
    </row>
    <row r="150" spans="1:24" ht="47.25" x14ac:dyDescent="0.25">
      <c r="A150" s="121">
        <v>139</v>
      </c>
      <c r="B150" s="146" t="s">
        <v>719</v>
      </c>
      <c r="C150" s="146" t="s">
        <v>31</v>
      </c>
      <c r="D150" s="128">
        <v>217.55</v>
      </c>
      <c r="E150" s="125">
        <v>120</v>
      </c>
      <c r="F150" s="125">
        <v>112</v>
      </c>
      <c r="G150" s="128">
        <v>0.51482417834980465</v>
      </c>
      <c r="H150" s="171">
        <f t="shared" si="47"/>
        <v>37</v>
      </c>
      <c r="I150" s="127">
        <f t="shared" si="44"/>
        <v>30.833333333333332</v>
      </c>
      <c r="J150" s="128"/>
      <c r="K150" s="125">
        <v>37</v>
      </c>
      <c r="L150" s="125">
        <v>0</v>
      </c>
      <c r="M150" s="171">
        <f t="shared" si="48"/>
        <v>15</v>
      </c>
      <c r="N150" s="125"/>
      <c r="O150" s="125">
        <v>15</v>
      </c>
      <c r="P150" s="125"/>
      <c r="Q150" s="125">
        <f t="shared" si="45"/>
        <v>40.54054054054054</v>
      </c>
      <c r="R150" s="131">
        <f t="shared" si="46"/>
        <v>35</v>
      </c>
      <c r="S150" s="266">
        <f t="shared" si="40"/>
        <v>39</v>
      </c>
      <c r="T150" s="132">
        <f t="shared" si="39"/>
        <v>39.200000000000003</v>
      </c>
      <c r="U150" s="183">
        <f t="shared" si="41"/>
        <v>39</v>
      </c>
      <c r="V150" s="132">
        <f t="shared" si="42"/>
        <v>39</v>
      </c>
      <c r="W150" s="265">
        <f t="shared" si="43"/>
        <v>34.821428571428569</v>
      </c>
      <c r="X150" s="266">
        <v>39</v>
      </c>
    </row>
    <row r="151" spans="1:24" x14ac:dyDescent="0.25">
      <c r="A151" s="121">
        <v>140</v>
      </c>
      <c r="B151" s="146" t="s">
        <v>2</v>
      </c>
      <c r="C151" s="146" t="s">
        <v>31</v>
      </c>
      <c r="D151" s="128">
        <v>130.16999999999999</v>
      </c>
      <c r="E151" s="125">
        <v>126</v>
      </c>
      <c r="F151" s="125">
        <v>62</v>
      </c>
      <c r="G151" s="128">
        <v>0.47630022278558815</v>
      </c>
      <c r="H151" s="171">
        <f t="shared" si="47"/>
        <v>44</v>
      </c>
      <c r="I151" s="127">
        <f t="shared" si="44"/>
        <v>34.920634920634917</v>
      </c>
      <c r="J151" s="128"/>
      <c r="K151" s="125">
        <v>44</v>
      </c>
      <c r="L151" s="125">
        <v>0</v>
      </c>
      <c r="M151" s="171">
        <f t="shared" si="48"/>
        <v>23</v>
      </c>
      <c r="N151" s="125"/>
      <c r="O151" s="125">
        <v>23</v>
      </c>
      <c r="P151" s="125"/>
      <c r="Q151" s="125">
        <f t="shared" si="45"/>
        <v>52.272727272727273</v>
      </c>
      <c r="R151" s="131">
        <f t="shared" si="46"/>
        <v>35</v>
      </c>
      <c r="S151" s="266">
        <f t="shared" si="40"/>
        <v>21</v>
      </c>
      <c r="T151" s="132">
        <f t="shared" si="39"/>
        <v>21.7</v>
      </c>
      <c r="U151" s="183">
        <f t="shared" si="41"/>
        <v>21</v>
      </c>
      <c r="V151" s="132">
        <f t="shared" si="42"/>
        <v>21</v>
      </c>
      <c r="W151" s="265">
        <f t="shared" si="43"/>
        <v>33.87096774193548</v>
      </c>
      <c r="X151" s="266"/>
    </row>
    <row r="152" spans="1:24" ht="31.5" x14ac:dyDescent="0.25">
      <c r="A152" s="121">
        <v>141</v>
      </c>
      <c r="B152" s="146" t="s">
        <v>720</v>
      </c>
      <c r="C152" s="146" t="s">
        <v>31</v>
      </c>
      <c r="D152" s="128">
        <v>29.26</v>
      </c>
      <c r="E152" s="125">
        <v>48</v>
      </c>
      <c r="F152" s="125">
        <v>56</v>
      </c>
      <c r="G152" s="128">
        <v>1.9138755980861244</v>
      </c>
      <c r="H152" s="171">
        <f t="shared" si="47"/>
        <v>16</v>
      </c>
      <c r="I152" s="127">
        <f t="shared" si="44"/>
        <v>33.333333333333336</v>
      </c>
      <c r="J152" s="128"/>
      <c r="K152" s="125">
        <v>16</v>
      </c>
      <c r="L152" s="125">
        <v>0</v>
      </c>
      <c r="M152" s="171">
        <f t="shared" si="48"/>
        <v>0</v>
      </c>
      <c r="N152" s="125"/>
      <c r="O152" s="125">
        <v>0</v>
      </c>
      <c r="P152" s="125"/>
      <c r="Q152" s="125">
        <f t="shared" si="45"/>
        <v>0</v>
      </c>
      <c r="R152" s="131">
        <f t="shared" si="46"/>
        <v>35</v>
      </c>
      <c r="S152" s="266">
        <f t="shared" si="40"/>
        <v>19</v>
      </c>
      <c r="T152" s="132">
        <f t="shared" si="39"/>
        <v>19.600000000000001</v>
      </c>
      <c r="U152" s="183">
        <v>5</v>
      </c>
      <c r="V152" s="132">
        <f t="shared" si="42"/>
        <v>5</v>
      </c>
      <c r="W152" s="265">
        <f t="shared" si="43"/>
        <v>8.9285714285714288</v>
      </c>
      <c r="X152" s="266">
        <v>5</v>
      </c>
    </row>
    <row r="153" spans="1:24" ht="31.5" x14ac:dyDescent="0.25">
      <c r="A153" s="121">
        <v>142</v>
      </c>
      <c r="B153" s="146" t="s">
        <v>100</v>
      </c>
      <c r="C153" s="146" t="s">
        <v>31</v>
      </c>
      <c r="D153" s="128">
        <v>71.27</v>
      </c>
      <c r="E153" s="125">
        <v>101</v>
      </c>
      <c r="F153" s="125">
        <v>112</v>
      </c>
      <c r="G153" s="128">
        <v>1.5714887049249335</v>
      </c>
      <c r="H153" s="171">
        <f t="shared" si="47"/>
        <v>35</v>
      </c>
      <c r="I153" s="127">
        <f t="shared" si="44"/>
        <v>34.653465346534652</v>
      </c>
      <c r="J153" s="128"/>
      <c r="K153" s="125">
        <v>35</v>
      </c>
      <c r="L153" s="125">
        <v>0</v>
      </c>
      <c r="M153" s="171">
        <f t="shared" si="48"/>
        <v>8</v>
      </c>
      <c r="N153" s="125"/>
      <c r="O153" s="125">
        <v>8</v>
      </c>
      <c r="P153" s="125"/>
      <c r="Q153" s="125">
        <f t="shared" si="45"/>
        <v>22.857142857142858</v>
      </c>
      <c r="R153" s="131">
        <f t="shared" si="46"/>
        <v>35</v>
      </c>
      <c r="S153" s="266">
        <f t="shared" si="40"/>
        <v>39</v>
      </c>
      <c r="T153" s="132">
        <f t="shared" si="39"/>
        <v>39.200000000000003</v>
      </c>
      <c r="U153" s="183">
        <f t="shared" si="41"/>
        <v>39</v>
      </c>
      <c r="V153" s="132">
        <f t="shared" si="42"/>
        <v>39</v>
      </c>
      <c r="W153" s="265">
        <f t="shared" si="43"/>
        <v>34.821428571428569</v>
      </c>
      <c r="X153" s="266">
        <v>39</v>
      </c>
    </row>
    <row r="154" spans="1:24" ht="31.5" x14ac:dyDescent="0.25">
      <c r="A154" s="121">
        <v>143</v>
      </c>
      <c r="B154" s="146" t="s">
        <v>240</v>
      </c>
      <c r="C154" s="146" t="s">
        <v>721</v>
      </c>
      <c r="D154" s="128">
        <v>15.54</v>
      </c>
      <c r="E154" s="125">
        <v>142</v>
      </c>
      <c r="F154" s="125">
        <v>92</v>
      </c>
      <c r="G154" s="128">
        <v>5.9202059202059205</v>
      </c>
      <c r="H154" s="171">
        <f t="shared" si="47"/>
        <v>49</v>
      </c>
      <c r="I154" s="127">
        <f t="shared" si="44"/>
        <v>34.507042253521128</v>
      </c>
      <c r="J154" s="128"/>
      <c r="K154" s="125">
        <v>49</v>
      </c>
      <c r="L154" s="125">
        <v>0</v>
      </c>
      <c r="M154" s="171">
        <f t="shared" si="48"/>
        <v>7</v>
      </c>
      <c r="N154" s="125"/>
      <c r="O154" s="125">
        <v>7</v>
      </c>
      <c r="P154" s="125"/>
      <c r="Q154" s="125">
        <f t="shared" si="45"/>
        <v>14.285714285714286</v>
      </c>
      <c r="R154" s="131">
        <f t="shared" si="46"/>
        <v>35</v>
      </c>
      <c r="S154" s="266">
        <f t="shared" si="40"/>
        <v>32</v>
      </c>
      <c r="T154" s="132">
        <f t="shared" si="39"/>
        <v>32.200000000000003</v>
      </c>
      <c r="U154" s="183">
        <f t="shared" si="41"/>
        <v>32</v>
      </c>
      <c r="V154" s="132">
        <f t="shared" si="42"/>
        <v>32</v>
      </c>
      <c r="W154" s="265">
        <f t="shared" si="43"/>
        <v>34.782608695652172</v>
      </c>
      <c r="X154" s="266">
        <v>32</v>
      </c>
    </row>
    <row r="155" spans="1:24" ht="31.5" x14ac:dyDescent="0.25">
      <c r="A155" s="121">
        <v>144</v>
      </c>
      <c r="B155" s="146" t="s">
        <v>128</v>
      </c>
      <c r="C155" s="146" t="s">
        <v>721</v>
      </c>
      <c r="D155" s="128">
        <v>30.98</v>
      </c>
      <c r="E155" s="125">
        <v>0</v>
      </c>
      <c r="F155" s="125">
        <v>78</v>
      </c>
      <c r="G155" s="128">
        <v>2.5177533892834085</v>
      </c>
      <c r="H155" s="171">
        <f t="shared" si="47"/>
        <v>0</v>
      </c>
      <c r="I155" s="127"/>
      <c r="J155" s="128"/>
      <c r="K155" s="125">
        <v>0</v>
      </c>
      <c r="L155" s="125">
        <v>0</v>
      </c>
      <c r="M155" s="171">
        <f t="shared" si="48"/>
        <v>0</v>
      </c>
      <c r="N155" s="125"/>
      <c r="O155" s="125">
        <v>0</v>
      </c>
      <c r="P155" s="125"/>
      <c r="Q155" s="125"/>
      <c r="R155" s="131">
        <f t="shared" si="46"/>
        <v>35</v>
      </c>
      <c r="S155" s="266">
        <f t="shared" si="40"/>
        <v>27</v>
      </c>
      <c r="T155" s="132">
        <f t="shared" si="39"/>
        <v>27.3</v>
      </c>
      <c r="U155" s="183">
        <f t="shared" si="41"/>
        <v>27</v>
      </c>
      <c r="V155" s="132">
        <f t="shared" si="42"/>
        <v>27</v>
      </c>
      <c r="W155" s="265">
        <f t="shared" si="43"/>
        <v>34.615384615384613</v>
      </c>
      <c r="X155" s="266">
        <v>27</v>
      </c>
    </row>
    <row r="156" spans="1:24" ht="31.5" x14ac:dyDescent="0.25">
      <c r="A156" s="121">
        <v>145</v>
      </c>
      <c r="B156" s="146" t="s">
        <v>101</v>
      </c>
      <c r="C156" s="146" t="s">
        <v>721</v>
      </c>
      <c r="D156" s="128">
        <v>6.27</v>
      </c>
      <c r="E156" s="125">
        <v>67</v>
      </c>
      <c r="F156" s="125">
        <v>40</v>
      </c>
      <c r="G156" s="128">
        <v>6.3795853269537481</v>
      </c>
      <c r="H156" s="171">
        <f t="shared" si="47"/>
        <v>23</v>
      </c>
      <c r="I156" s="127">
        <f t="shared" si="44"/>
        <v>34.328358208955223</v>
      </c>
      <c r="J156" s="128"/>
      <c r="K156" s="125">
        <v>23</v>
      </c>
      <c r="L156" s="125">
        <v>0</v>
      </c>
      <c r="M156" s="171">
        <f t="shared" si="48"/>
        <v>7</v>
      </c>
      <c r="N156" s="125"/>
      <c r="O156" s="125">
        <v>7</v>
      </c>
      <c r="P156" s="125"/>
      <c r="Q156" s="125">
        <f t="shared" si="45"/>
        <v>30.434782608695652</v>
      </c>
      <c r="R156" s="131">
        <f t="shared" si="46"/>
        <v>35</v>
      </c>
      <c r="S156" s="266">
        <f t="shared" si="40"/>
        <v>14</v>
      </c>
      <c r="T156" s="132">
        <f t="shared" si="39"/>
        <v>14</v>
      </c>
      <c r="U156" s="183">
        <f t="shared" si="41"/>
        <v>14</v>
      </c>
      <c r="V156" s="132">
        <f t="shared" si="42"/>
        <v>14</v>
      </c>
      <c r="W156" s="265">
        <f t="shared" si="43"/>
        <v>35</v>
      </c>
      <c r="X156" s="266">
        <v>14</v>
      </c>
    </row>
    <row r="157" spans="1:24" ht="31.5" x14ac:dyDescent="0.25">
      <c r="A157" s="121">
        <v>146</v>
      </c>
      <c r="B157" s="146" t="s">
        <v>143</v>
      </c>
      <c r="C157" s="146" t="s">
        <v>721</v>
      </c>
      <c r="D157" s="128">
        <v>72.73</v>
      </c>
      <c r="E157" s="125">
        <v>28</v>
      </c>
      <c r="F157" s="125">
        <v>38</v>
      </c>
      <c r="G157" s="128">
        <v>0.52248040698473808</v>
      </c>
      <c r="H157" s="171">
        <f t="shared" si="47"/>
        <v>0</v>
      </c>
      <c r="I157" s="127">
        <f t="shared" si="44"/>
        <v>0</v>
      </c>
      <c r="J157" s="128"/>
      <c r="K157" s="125">
        <v>0</v>
      </c>
      <c r="L157" s="125">
        <v>0</v>
      </c>
      <c r="M157" s="171">
        <f t="shared" si="48"/>
        <v>0</v>
      </c>
      <c r="N157" s="125"/>
      <c r="O157" s="125">
        <v>0</v>
      </c>
      <c r="P157" s="125"/>
      <c r="Q157" s="125"/>
      <c r="R157" s="131">
        <f t="shared" si="46"/>
        <v>35</v>
      </c>
      <c r="S157" s="266">
        <f t="shared" si="40"/>
        <v>13</v>
      </c>
      <c r="T157" s="132">
        <f t="shared" si="39"/>
        <v>13.3</v>
      </c>
      <c r="U157" s="183">
        <f t="shared" si="41"/>
        <v>13</v>
      </c>
      <c r="V157" s="132">
        <f t="shared" si="42"/>
        <v>13</v>
      </c>
      <c r="W157" s="265">
        <f t="shared" si="43"/>
        <v>34.210526315789473</v>
      </c>
      <c r="X157" s="266">
        <v>13</v>
      </c>
    </row>
    <row r="158" spans="1:24" ht="31.5" x14ac:dyDescent="0.25">
      <c r="A158" s="121">
        <v>147</v>
      </c>
      <c r="B158" s="146" t="s">
        <v>722</v>
      </c>
      <c r="C158" s="146" t="s">
        <v>33</v>
      </c>
      <c r="D158" s="128">
        <v>12.32</v>
      </c>
      <c r="E158" s="125">
        <v>138</v>
      </c>
      <c r="F158" s="125">
        <v>141</v>
      </c>
      <c r="G158" s="128">
        <v>11.444805194805195</v>
      </c>
      <c r="H158" s="171">
        <f t="shared" ref="H158:H169" si="49">SUM(K158+L158)</f>
        <v>0</v>
      </c>
      <c r="I158" s="127">
        <f t="shared" si="44"/>
        <v>0</v>
      </c>
      <c r="J158" s="128"/>
      <c r="K158" s="125">
        <v>0</v>
      </c>
      <c r="L158" s="125">
        <v>0</v>
      </c>
      <c r="M158" s="171">
        <f t="shared" ref="M158:M169" si="50">SUM(N158+O158+P158)</f>
        <v>0</v>
      </c>
      <c r="N158" s="125"/>
      <c r="O158" s="125">
        <v>0</v>
      </c>
      <c r="P158" s="125"/>
      <c r="Q158" s="125"/>
      <c r="R158" s="131">
        <f t="shared" si="46"/>
        <v>35</v>
      </c>
      <c r="S158" s="266">
        <f t="shared" si="40"/>
        <v>49</v>
      </c>
      <c r="T158" s="132">
        <f t="shared" si="39"/>
        <v>49.35</v>
      </c>
      <c r="U158" s="183">
        <f t="shared" si="41"/>
        <v>49</v>
      </c>
      <c r="V158" s="132">
        <f t="shared" si="42"/>
        <v>49.000000000000007</v>
      </c>
      <c r="W158" s="265">
        <f t="shared" si="43"/>
        <v>34.751773049645394</v>
      </c>
      <c r="X158" s="266">
        <v>49</v>
      </c>
    </row>
    <row r="159" spans="1:24" ht="47.25" x14ac:dyDescent="0.25">
      <c r="A159" s="121">
        <v>148</v>
      </c>
      <c r="B159" s="146" t="s">
        <v>34</v>
      </c>
      <c r="C159" s="146" t="s">
        <v>33</v>
      </c>
      <c r="D159" s="128">
        <v>54.46</v>
      </c>
      <c r="E159" s="125">
        <v>368</v>
      </c>
      <c r="F159" s="125">
        <v>436</v>
      </c>
      <c r="G159" s="128">
        <v>8.0058758721997787</v>
      </c>
      <c r="H159" s="171">
        <f t="shared" si="49"/>
        <v>128</v>
      </c>
      <c r="I159" s="127">
        <f t="shared" si="44"/>
        <v>34.782608695652172</v>
      </c>
      <c r="J159" s="128"/>
      <c r="K159" s="125">
        <v>128</v>
      </c>
      <c r="L159" s="125">
        <v>0</v>
      </c>
      <c r="M159" s="171">
        <f t="shared" si="50"/>
        <v>56</v>
      </c>
      <c r="N159" s="125"/>
      <c r="O159" s="125">
        <v>56</v>
      </c>
      <c r="P159" s="125"/>
      <c r="Q159" s="125">
        <f t="shared" si="45"/>
        <v>43.75</v>
      </c>
      <c r="R159" s="131">
        <f t="shared" si="46"/>
        <v>35</v>
      </c>
      <c r="S159" s="266">
        <f t="shared" si="40"/>
        <v>152</v>
      </c>
      <c r="T159" s="132">
        <f t="shared" si="39"/>
        <v>152.6</v>
      </c>
      <c r="U159" s="183">
        <f t="shared" si="41"/>
        <v>152</v>
      </c>
      <c r="V159" s="132">
        <f t="shared" si="42"/>
        <v>152</v>
      </c>
      <c r="W159" s="265">
        <f t="shared" si="43"/>
        <v>34.862385321100916</v>
      </c>
      <c r="X159" s="266">
        <v>152</v>
      </c>
    </row>
    <row r="160" spans="1:24" ht="31.5" x14ac:dyDescent="0.25">
      <c r="A160" s="121">
        <v>149</v>
      </c>
      <c r="B160" s="146" t="s">
        <v>48</v>
      </c>
      <c r="C160" s="146" t="s">
        <v>33</v>
      </c>
      <c r="D160" s="128">
        <v>13.48</v>
      </c>
      <c r="E160" s="125">
        <v>135</v>
      </c>
      <c r="F160" s="125">
        <v>194</v>
      </c>
      <c r="G160" s="128">
        <v>14.391691394658753</v>
      </c>
      <c r="H160" s="171">
        <f t="shared" si="49"/>
        <v>39</v>
      </c>
      <c r="I160" s="127">
        <f t="shared" si="44"/>
        <v>28.888888888888889</v>
      </c>
      <c r="J160" s="128"/>
      <c r="K160" s="125">
        <v>39</v>
      </c>
      <c r="L160" s="125">
        <v>0</v>
      </c>
      <c r="M160" s="171">
        <f t="shared" si="50"/>
        <v>33</v>
      </c>
      <c r="N160" s="125"/>
      <c r="O160" s="125">
        <v>33</v>
      </c>
      <c r="P160" s="125"/>
      <c r="Q160" s="125">
        <f t="shared" si="45"/>
        <v>84.615384615384613</v>
      </c>
      <c r="R160" s="131">
        <f t="shared" si="46"/>
        <v>35</v>
      </c>
      <c r="S160" s="266">
        <f t="shared" si="40"/>
        <v>67</v>
      </c>
      <c r="T160" s="132">
        <f t="shared" si="39"/>
        <v>67.900000000000006</v>
      </c>
      <c r="U160" s="183">
        <f t="shared" si="41"/>
        <v>67</v>
      </c>
      <c r="V160" s="132">
        <f t="shared" si="42"/>
        <v>67</v>
      </c>
      <c r="W160" s="265">
        <f t="shared" si="43"/>
        <v>34.536082474226802</v>
      </c>
      <c r="X160" s="266">
        <v>67</v>
      </c>
    </row>
    <row r="161" spans="1:24" ht="31.5" x14ac:dyDescent="0.25">
      <c r="A161" s="121">
        <v>150</v>
      </c>
      <c r="B161" s="146" t="s">
        <v>29</v>
      </c>
      <c r="C161" s="146" t="s">
        <v>33</v>
      </c>
      <c r="D161" s="128">
        <v>8.51</v>
      </c>
      <c r="E161" s="125">
        <v>88</v>
      </c>
      <c r="F161" s="125">
        <v>105</v>
      </c>
      <c r="G161" s="128">
        <v>12.338425381903644</v>
      </c>
      <c r="H161" s="171">
        <f t="shared" si="49"/>
        <v>30</v>
      </c>
      <c r="I161" s="127">
        <f t="shared" si="44"/>
        <v>34.090909090909093</v>
      </c>
      <c r="J161" s="128"/>
      <c r="K161" s="125">
        <v>30</v>
      </c>
      <c r="L161" s="125">
        <v>0</v>
      </c>
      <c r="M161" s="171">
        <f t="shared" si="50"/>
        <v>0</v>
      </c>
      <c r="N161" s="125"/>
      <c r="O161" s="125">
        <v>0</v>
      </c>
      <c r="P161" s="125"/>
      <c r="Q161" s="125">
        <f t="shared" si="45"/>
        <v>0</v>
      </c>
      <c r="R161" s="131">
        <f t="shared" si="46"/>
        <v>35</v>
      </c>
      <c r="S161" s="266">
        <f t="shared" si="40"/>
        <v>36</v>
      </c>
      <c r="T161" s="132">
        <f t="shared" si="39"/>
        <v>36.75</v>
      </c>
      <c r="U161" s="183">
        <f t="shared" si="41"/>
        <v>36</v>
      </c>
      <c r="V161" s="132">
        <f t="shared" si="42"/>
        <v>36</v>
      </c>
      <c r="W161" s="265">
        <f t="shared" si="43"/>
        <v>34.285714285714285</v>
      </c>
      <c r="X161" s="266">
        <v>36</v>
      </c>
    </row>
    <row r="162" spans="1:24" x14ac:dyDescent="0.25">
      <c r="A162" s="121">
        <v>151</v>
      </c>
      <c r="B162" s="146" t="s">
        <v>2</v>
      </c>
      <c r="C162" s="146" t="s">
        <v>33</v>
      </c>
      <c r="D162" s="128">
        <v>100.3</v>
      </c>
      <c r="E162" s="125">
        <v>19</v>
      </c>
      <c r="F162" s="125">
        <v>31</v>
      </c>
      <c r="G162" s="128">
        <v>0.30907278165503488</v>
      </c>
      <c r="H162" s="171">
        <f t="shared" si="49"/>
        <v>0</v>
      </c>
      <c r="I162" s="127">
        <f t="shared" si="44"/>
        <v>0</v>
      </c>
      <c r="J162" s="128"/>
      <c r="K162" s="125">
        <v>0</v>
      </c>
      <c r="L162" s="125">
        <v>0</v>
      </c>
      <c r="M162" s="171">
        <f t="shared" si="50"/>
        <v>0</v>
      </c>
      <c r="N162" s="125"/>
      <c r="O162" s="125"/>
      <c r="P162" s="125"/>
      <c r="Q162" s="125"/>
      <c r="R162" s="131">
        <f t="shared" si="46"/>
        <v>35</v>
      </c>
      <c r="S162" s="266">
        <f t="shared" si="40"/>
        <v>10</v>
      </c>
      <c r="T162" s="132">
        <f t="shared" si="39"/>
        <v>10.85</v>
      </c>
      <c r="U162" s="183">
        <f t="shared" si="41"/>
        <v>10</v>
      </c>
      <c r="V162" s="132">
        <f t="shared" si="42"/>
        <v>10</v>
      </c>
      <c r="W162" s="265">
        <f t="shared" si="43"/>
        <v>32.258064516129032</v>
      </c>
      <c r="X162" s="266"/>
    </row>
    <row r="163" spans="1:24" ht="31.5" x14ac:dyDescent="0.25">
      <c r="A163" s="121">
        <v>152</v>
      </c>
      <c r="B163" s="146" t="s">
        <v>103</v>
      </c>
      <c r="C163" s="146" t="s">
        <v>33</v>
      </c>
      <c r="D163" s="128">
        <v>35.26</v>
      </c>
      <c r="E163" s="125">
        <v>300</v>
      </c>
      <c r="F163" s="125">
        <v>342</v>
      </c>
      <c r="G163" s="128">
        <v>9.6993760635280779</v>
      </c>
      <c r="H163" s="171">
        <f t="shared" si="49"/>
        <v>87</v>
      </c>
      <c r="I163" s="127">
        <f t="shared" si="44"/>
        <v>29</v>
      </c>
      <c r="J163" s="128"/>
      <c r="K163" s="125">
        <v>87</v>
      </c>
      <c r="L163" s="125">
        <v>0</v>
      </c>
      <c r="M163" s="171">
        <f t="shared" si="50"/>
        <v>87</v>
      </c>
      <c r="N163" s="125"/>
      <c r="O163" s="125">
        <v>87</v>
      </c>
      <c r="P163" s="125"/>
      <c r="Q163" s="125">
        <f t="shared" si="45"/>
        <v>100</v>
      </c>
      <c r="R163" s="131">
        <f t="shared" si="46"/>
        <v>35</v>
      </c>
      <c r="S163" s="266">
        <f t="shared" si="40"/>
        <v>119</v>
      </c>
      <c r="T163" s="132">
        <f t="shared" si="39"/>
        <v>119.7</v>
      </c>
      <c r="U163" s="183">
        <f t="shared" si="41"/>
        <v>119</v>
      </c>
      <c r="V163" s="132">
        <f t="shared" si="42"/>
        <v>119</v>
      </c>
      <c r="W163" s="265">
        <f t="shared" si="43"/>
        <v>34.795321637426902</v>
      </c>
      <c r="X163" s="266">
        <v>119</v>
      </c>
    </row>
    <row r="164" spans="1:24" ht="31.5" x14ac:dyDescent="0.25">
      <c r="A164" s="121">
        <v>153</v>
      </c>
      <c r="B164" s="146" t="s">
        <v>723</v>
      </c>
      <c r="C164" s="146" t="s">
        <v>33</v>
      </c>
      <c r="D164" s="128">
        <v>12.31</v>
      </c>
      <c r="E164" s="125">
        <v>107</v>
      </c>
      <c r="F164" s="125">
        <v>134</v>
      </c>
      <c r="G164" s="128">
        <v>10.885458976441917</v>
      </c>
      <c r="H164" s="171">
        <f t="shared" si="49"/>
        <v>37</v>
      </c>
      <c r="I164" s="127">
        <f t="shared" si="44"/>
        <v>34.579439252336449</v>
      </c>
      <c r="J164" s="128"/>
      <c r="K164" s="125">
        <v>37</v>
      </c>
      <c r="L164" s="125">
        <v>0</v>
      </c>
      <c r="M164" s="171">
        <f t="shared" si="50"/>
        <v>10</v>
      </c>
      <c r="N164" s="125"/>
      <c r="O164" s="125">
        <v>10</v>
      </c>
      <c r="P164" s="125"/>
      <c r="Q164" s="125">
        <f t="shared" si="45"/>
        <v>27.027027027027028</v>
      </c>
      <c r="R164" s="131">
        <f t="shared" si="46"/>
        <v>35</v>
      </c>
      <c r="S164" s="266">
        <f t="shared" si="40"/>
        <v>46</v>
      </c>
      <c r="T164" s="132">
        <f t="shared" si="39"/>
        <v>46.9</v>
      </c>
      <c r="U164" s="183">
        <f t="shared" si="41"/>
        <v>46</v>
      </c>
      <c r="V164" s="132">
        <f t="shared" si="42"/>
        <v>46</v>
      </c>
      <c r="W164" s="265">
        <f t="shared" si="43"/>
        <v>34.328358208955223</v>
      </c>
      <c r="X164" s="266">
        <v>46</v>
      </c>
    </row>
    <row r="165" spans="1:24" ht="31.5" x14ac:dyDescent="0.25">
      <c r="A165" s="121">
        <v>154</v>
      </c>
      <c r="B165" s="146" t="s">
        <v>724</v>
      </c>
      <c r="C165" s="146" t="s">
        <v>33</v>
      </c>
      <c r="D165" s="128">
        <v>53.49</v>
      </c>
      <c r="E165" s="125">
        <v>175</v>
      </c>
      <c r="F165" s="125">
        <v>172</v>
      </c>
      <c r="G165" s="128">
        <v>3.2155543092166758</v>
      </c>
      <c r="H165" s="171">
        <f t="shared" si="49"/>
        <v>61</v>
      </c>
      <c r="I165" s="127">
        <f t="shared" si="44"/>
        <v>34.857142857142854</v>
      </c>
      <c r="J165" s="128"/>
      <c r="K165" s="125">
        <v>61</v>
      </c>
      <c r="L165" s="125">
        <v>0</v>
      </c>
      <c r="M165" s="171">
        <f t="shared" si="50"/>
        <v>0</v>
      </c>
      <c r="N165" s="125"/>
      <c r="O165" s="125">
        <v>0</v>
      </c>
      <c r="P165" s="125"/>
      <c r="Q165" s="125">
        <f t="shared" si="45"/>
        <v>0</v>
      </c>
      <c r="R165" s="131">
        <f t="shared" si="46"/>
        <v>35</v>
      </c>
      <c r="S165" s="266">
        <f t="shared" si="40"/>
        <v>60</v>
      </c>
      <c r="T165" s="132">
        <f t="shared" si="39"/>
        <v>60.2</v>
      </c>
      <c r="U165" s="183">
        <f t="shared" si="41"/>
        <v>60</v>
      </c>
      <c r="V165" s="132">
        <f t="shared" si="42"/>
        <v>60</v>
      </c>
      <c r="W165" s="265">
        <f t="shared" si="43"/>
        <v>34.883720930232556</v>
      </c>
      <c r="X165" s="266">
        <v>60</v>
      </c>
    </row>
    <row r="166" spans="1:24" ht="31.5" x14ac:dyDescent="0.25">
      <c r="A166" s="121">
        <v>155</v>
      </c>
      <c r="B166" s="146" t="s">
        <v>725</v>
      </c>
      <c r="C166" s="146" t="s">
        <v>33</v>
      </c>
      <c r="D166" s="128">
        <v>12.95</v>
      </c>
      <c r="E166" s="125">
        <v>67</v>
      </c>
      <c r="F166" s="125">
        <v>58</v>
      </c>
      <c r="G166" s="128">
        <v>4.4787644787644787</v>
      </c>
      <c r="H166" s="171">
        <f t="shared" si="49"/>
        <v>19</v>
      </c>
      <c r="I166" s="127">
        <f t="shared" si="44"/>
        <v>28.35820895522388</v>
      </c>
      <c r="J166" s="128"/>
      <c r="K166" s="125">
        <v>19</v>
      </c>
      <c r="L166" s="125">
        <v>0</v>
      </c>
      <c r="M166" s="171">
        <f t="shared" si="50"/>
        <v>0</v>
      </c>
      <c r="N166" s="125"/>
      <c r="O166" s="125">
        <v>0</v>
      </c>
      <c r="P166" s="125"/>
      <c r="Q166" s="125">
        <f t="shared" si="45"/>
        <v>0</v>
      </c>
      <c r="R166" s="131">
        <f t="shared" si="46"/>
        <v>35</v>
      </c>
      <c r="S166" s="266">
        <f t="shared" si="40"/>
        <v>20</v>
      </c>
      <c r="T166" s="132">
        <f t="shared" si="39"/>
        <v>20.3</v>
      </c>
      <c r="U166" s="183">
        <f t="shared" si="41"/>
        <v>20</v>
      </c>
      <c r="V166" s="132">
        <f t="shared" si="42"/>
        <v>20.000000000000004</v>
      </c>
      <c r="W166" s="265">
        <f t="shared" si="43"/>
        <v>34.482758620689658</v>
      </c>
      <c r="X166" s="266">
        <v>20</v>
      </c>
    </row>
    <row r="167" spans="1:24" ht="47.25" x14ac:dyDescent="0.25">
      <c r="A167" s="121">
        <v>156</v>
      </c>
      <c r="B167" s="146" t="s">
        <v>178</v>
      </c>
      <c r="C167" s="146" t="s">
        <v>33</v>
      </c>
      <c r="D167" s="128">
        <v>99.98</v>
      </c>
      <c r="E167" s="125">
        <v>62</v>
      </c>
      <c r="F167" s="125">
        <v>74</v>
      </c>
      <c r="G167" s="128">
        <v>0.74014802960592119</v>
      </c>
      <c r="H167" s="171">
        <f t="shared" si="49"/>
        <v>21</v>
      </c>
      <c r="I167" s="127">
        <f t="shared" si="44"/>
        <v>33.87096774193548</v>
      </c>
      <c r="J167" s="128"/>
      <c r="K167" s="125">
        <v>21</v>
      </c>
      <c r="L167" s="125">
        <v>0</v>
      </c>
      <c r="M167" s="171">
        <f t="shared" si="50"/>
        <v>0</v>
      </c>
      <c r="N167" s="125"/>
      <c r="O167" s="125">
        <v>0</v>
      </c>
      <c r="P167" s="125"/>
      <c r="Q167" s="125">
        <f t="shared" si="45"/>
        <v>0</v>
      </c>
      <c r="R167" s="131">
        <f t="shared" si="46"/>
        <v>35</v>
      </c>
      <c r="S167" s="266">
        <f t="shared" si="40"/>
        <v>25</v>
      </c>
      <c r="T167" s="132">
        <f t="shared" si="39"/>
        <v>25.9</v>
      </c>
      <c r="U167" s="183">
        <f t="shared" si="41"/>
        <v>25</v>
      </c>
      <c r="V167" s="132">
        <f t="shared" si="42"/>
        <v>25</v>
      </c>
      <c r="W167" s="265">
        <f t="shared" si="43"/>
        <v>33.783783783783782</v>
      </c>
      <c r="X167" s="266">
        <v>25</v>
      </c>
    </row>
    <row r="168" spans="1:24" ht="31.5" x14ac:dyDescent="0.25">
      <c r="A168" s="121">
        <v>157</v>
      </c>
      <c r="B168" s="146" t="s">
        <v>102</v>
      </c>
      <c r="C168" s="146" t="s">
        <v>33</v>
      </c>
      <c r="D168" s="128">
        <v>54.74</v>
      </c>
      <c r="E168" s="125">
        <v>205</v>
      </c>
      <c r="F168" s="125">
        <v>137</v>
      </c>
      <c r="G168" s="128">
        <v>2.5027402265253929</v>
      </c>
      <c r="H168" s="171">
        <f t="shared" si="49"/>
        <v>59</v>
      </c>
      <c r="I168" s="127">
        <f t="shared" si="44"/>
        <v>28.780487804878049</v>
      </c>
      <c r="J168" s="128"/>
      <c r="K168" s="125">
        <v>59</v>
      </c>
      <c r="L168" s="125">
        <v>0</v>
      </c>
      <c r="M168" s="171">
        <f t="shared" si="50"/>
        <v>59</v>
      </c>
      <c r="N168" s="125"/>
      <c r="O168" s="125">
        <v>59</v>
      </c>
      <c r="P168" s="125"/>
      <c r="Q168" s="125">
        <f t="shared" si="45"/>
        <v>100</v>
      </c>
      <c r="R168" s="131">
        <f t="shared" si="46"/>
        <v>35</v>
      </c>
      <c r="S168" s="266">
        <f t="shared" si="40"/>
        <v>47</v>
      </c>
      <c r="T168" s="132">
        <f t="shared" si="39"/>
        <v>47.95</v>
      </c>
      <c r="U168" s="183">
        <f t="shared" si="41"/>
        <v>47</v>
      </c>
      <c r="V168" s="132">
        <f t="shared" si="42"/>
        <v>47</v>
      </c>
      <c r="W168" s="265">
        <f t="shared" si="43"/>
        <v>34.306569343065696</v>
      </c>
      <c r="X168" s="266">
        <v>47</v>
      </c>
    </row>
    <row r="169" spans="1:24" x14ac:dyDescent="0.25">
      <c r="A169" s="121">
        <v>158</v>
      </c>
      <c r="B169" s="146" t="s">
        <v>259</v>
      </c>
      <c r="C169" s="146" t="s">
        <v>33</v>
      </c>
      <c r="D169" s="128">
        <v>37.1</v>
      </c>
      <c r="E169" s="125">
        <v>86</v>
      </c>
      <c r="F169" s="125">
        <v>134</v>
      </c>
      <c r="G169" s="128">
        <v>3.6118598382749325</v>
      </c>
      <c r="H169" s="171">
        <f t="shared" si="49"/>
        <v>24</v>
      </c>
      <c r="I169" s="127">
        <f t="shared" si="44"/>
        <v>27.906976744186046</v>
      </c>
      <c r="J169" s="128"/>
      <c r="K169" s="125">
        <v>24</v>
      </c>
      <c r="L169" s="125">
        <v>0</v>
      </c>
      <c r="M169" s="171">
        <f t="shared" si="50"/>
        <v>10</v>
      </c>
      <c r="N169" s="125"/>
      <c r="O169" s="125">
        <v>10</v>
      </c>
      <c r="P169" s="125"/>
      <c r="Q169" s="125">
        <f t="shared" si="45"/>
        <v>41.666666666666664</v>
      </c>
      <c r="R169" s="131">
        <f t="shared" si="46"/>
        <v>35</v>
      </c>
      <c r="S169" s="266">
        <f t="shared" si="40"/>
        <v>46</v>
      </c>
      <c r="T169" s="132">
        <f t="shared" si="39"/>
        <v>46.9</v>
      </c>
      <c r="U169" s="183">
        <f t="shared" si="41"/>
        <v>46</v>
      </c>
      <c r="V169" s="132">
        <f t="shared" si="42"/>
        <v>46</v>
      </c>
      <c r="W169" s="265">
        <f t="shared" si="43"/>
        <v>34.328358208955223</v>
      </c>
      <c r="X169" s="266">
        <v>46</v>
      </c>
    </row>
    <row r="170" spans="1:24" ht="31.5" x14ac:dyDescent="0.25">
      <c r="A170" s="121">
        <v>159</v>
      </c>
      <c r="B170" s="146" t="s">
        <v>726</v>
      </c>
      <c r="C170" s="146" t="s">
        <v>35</v>
      </c>
      <c r="D170" s="128">
        <v>70.569999999999993</v>
      </c>
      <c r="E170" s="125">
        <v>259</v>
      </c>
      <c r="F170" s="125">
        <v>256</v>
      </c>
      <c r="G170" s="128">
        <v>3.6276037976477262</v>
      </c>
      <c r="H170" s="171">
        <f t="shared" ref="H170:H176" si="51">SUM(K170+L170)</f>
        <v>90</v>
      </c>
      <c r="I170" s="127">
        <f t="shared" si="44"/>
        <v>34.749034749034749</v>
      </c>
      <c r="J170" s="128"/>
      <c r="K170" s="125">
        <v>90</v>
      </c>
      <c r="L170" s="125">
        <v>0</v>
      </c>
      <c r="M170" s="171">
        <f t="shared" ref="M170:M176" si="52">SUM(N170+O170+P170)</f>
        <v>43</v>
      </c>
      <c r="N170" s="125"/>
      <c r="O170" s="125">
        <v>43</v>
      </c>
      <c r="P170" s="125"/>
      <c r="Q170" s="125">
        <f t="shared" si="45"/>
        <v>47.777777777777779</v>
      </c>
      <c r="R170" s="131">
        <f t="shared" si="46"/>
        <v>35</v>
      </c>
      <c r="S170" s="266">
        <f t="shared" si="40"/>
        <v>89</v>
      </c>
      <c r="T170" s="132">
        <f t="shared" si="39"/>
        <v>89.6</v>
      </c>
      <c r="U170" s="183">
        <f t="shared" si="41"/>
        <v>89</v>
      </c>
      <c r="V170" s="132">
        <f t="shared" si="42"/>
        <v>89</v>
      </c>
      <c r="W170" s="265">
        <f t="shared" si="43"/>
        <v>34.765625</v>
      </c>
      <c r="X170" s="266">
        <v>89</v>
      </c>
    </row>
    <row r="171" spans="1:24" ht="31.5" x14ac:dyDescent="0.25">
      <c r="A171" s="121">
        <v>160</v>
      </c>
      <c r="B171" s="146" t="s">
        <v>681</v>
      </c>
      <c r="C171" s="146" t="s">
        <v>35</v>
      </c>
      <c r="D171" s="128">
        <v>30.76</v>
      </c>
      <c r="E171" s="125">
        <v>68</v>
      </c>
      <c r="F171" s="125">
        <v>74</v>
      </c>
      <c r="G171" s="128">
        <v>2.4057217165149543</v>
      </c>
      <c r="H171" s="171">
        <f t="shared" si="51"/>
        <v>23</v>
      </c>
      <c r="I171" s="127">
        <f t="shared" si="44"/>
        <v>33.823529411764703</v>
      </c>
      <c r="J171" s="128"/>
      <c r="K171" s="125">
        <v>23</v>
      </c>
      <c r="L171" s="125">
        <v>0</v>
      </c>
      <c r="M171" s="171">
        <f t="shared" si="52"/>
        <v>4</v>
      </c>
      <c r="N171" s="125"/>
      <c r="O171" s="125">
        <v>4</v>
      </c>
      <c r="P171" s="125"/>
      <c r="Q171" s="125">
        <f t="shared" si="45"/>
        <v>17.391304347826086</v>
      </c>
      <c r="R171" s="131">
        <f t="shared" si="46"/>
        <v>35</v>
      </c>
      <c r="S171" s="266">
        <f t="shared" si="40"/>
        <v>25</v>
      </c>
      <c r="T171" s="132">
        <f t="shared" ref="T171:T213" si="53">F171*R171/100</f>
        <v>25.9</v>
      </c>
      <c r="U171" s="183">
        <f t="shared" si="41"/>
        <v>25</v>
      </c>
      <c r="V171" s="132">
        <f t="shared" si="42"/>
        <v>25</v>
      </c>
      <c r="W171" s="265">
        <f t="shared" si="43"/>
        <v>33.783783783783782</v>
      </c>
      <c r="X171" s="266">
        <v>25</v>
      </c>
    </row>
    <row r="172" spans="1:24" x14ac:dyDescent="0.25">
      <c r="A172" s="121">
        <v>161</v>
      </c>
      <c r="B172" s="146" t="s">
        <v>2</v>
      </c>
      <c r="C172" s="146" t="s">
        <v>35</v>
      </c>
      <c r="D172" s="128">
        <v>138.1</v>
      </c>
      <c r="E172" s="125">
        <v>132</v>
      </c>
      <c r="F172" s="125">
        <v>87</v>
      </c>
      <c r="G172" s="128">
        <v>0.62997827661115136</v>
      </c>
      <c r="H172" s="171">
        <f t="shared" si="51"/>
        <v>46</v>
      </c>
      <c r="I172" s="127">
        <f t="shared" si="44"/>
        <v>34.848484848484851</v>
      </c>
      <c r="J172" s="128"/>
      <c r="K172" s="125">
        <v>46</v>
      </c>
      <c r="L172" s="125">
        <v>0</v>
      </c>
      <c r="M172" s="171">
        <f t="shared" si="52"/>
        <v>32</v>
      </c>
      <c r="N172" s="125"/>
      <c r="O172" s="125">
        <v>32</v>
      </c>
      <c r="P172" s="125"/>
      <c r="Q172" s="125">
        <f t="shared" si="45"/>
        <v>69.565217391304344</v>
      </c>
      <c r="R172" s="131">
        <f t="shared" si="46"/>
        <v>35</v>
      </c>
      <c r="S172" s="266">
        <f t="shared" ref="S172:S213" si="54">ROUNDDOWN(T172,0)</f>
        <v>30</v>
      </c>
      <c r="T172" s="132">
        <f t="shared" si="53"/>
        <v>30.45</v>
      </c>
      <c r="U172" s="183">
        <f t="shared" si="41"/>
        <v>30</v>
      </c>
      <c r="V172" s="132">
        <f t="shared" si="42"/>
        <v>30.000000000000004</v>
      </c>
      <c r="W172" s="265">
        <f t="shared" si="43"/>
        <v>34.482758620689658</v>
      </c>
      <c r="X172" s="266"/>
    </row>
    <row r="173" spans="1:24" ht="31.5" x14ac:dyDescent="0.25">
      <c r="A173" s="121">
        <v>162</v>
      </c>
      <c r="B173" s="146" t="s">
        <v>209</v>
      </c>
      <c r="C173" s="146" t="s">
        <v>35</v>
      </c>
      <c r="D173" s="128">
        <v>106.58</v>
      </c>
      <c r="E173" s="125">
        <v>361</v>
      </c>
      <c r="F173" s="125">
        <v>344</v>
      </c>
      <c r="G173" s="128">
        <v>3.2276224432351288</v>
      </c>
      <c r="H173" s="171">
        <f t="shared" si="51"/>
        <v>60</v>
      </c>
      <c r="I173" s="127">
        <f t="shared" si="44"/>
        <v>16.62049861495845</v>
      </c>
      <c r="J173" s="128"/>
      <c r="K173" s="125">
        <v>60</v>
      </c>
      <c r="L173" s="125">
        <v>0</v>
      </c>
      <c r="M173" s="171">
        <f t="shared" si="52"/>
        <v>4</v>
      </c>
      <c r="N173" s="125"/>
      <c r="O173" s="125">
        <v>4</v>
      </c>
      <c r="P173" s="125"/>
      <c r="Q173" s="125">
        <f t="shared" si="45"/>
        <v>6.666666666666667</v>
      </c>
      <c r="R173" s="131">
        <f t="shared" si="46"/>
        <v>35</v>
      </c>
      <c r="S173" s="266">
        <f t="shared" si="54"/>
        <v>120</v>
      </c>
      <c r="T173" s="132">
        <f t="shared" si="53"/>
        <v>120.4</v>
      </c>
      <c r="U173" s="183">
        <f t="shared" si="41"/>
        <v>120</v>
      </c>
      <c r="V173" s="132">
        <f t="shared" si="42"/>
        <v>120</v>
      </c>
      <c r="W173" s="265">
        <f t="shared" si="43"/>
        <v>34.883720930232556</v>
      </c>
      <c r="X173" s="266">
        <v>120</v>
      </c>
    </row>
    <row r="174" spans="1:24" ht="31.5" x14ac:dyDescent="0.25">
      <c r="A174" s="121">
        <v>163</v>
      </c>
      <c r="B174" s="146" t="s">
        <v>104</v>
      </c>
      <c r="C174" s="146" t="s">
        <v>35</v>
      </c>
      <c r="D174" s="128">
        <v>268.08999999999997</v>
      </c>
      <c r="E174" s="125">
        <v>576</v>
      </c>
      <c r="F174" s="125">
        <v>675</v>
      </c>
      <c r="G174" s="128">
        <v>2.5178111828117427</v>
      </c>
      <c r="H174" s="171">
        <f t="shared" si="51"/>
        <v>201</v>
      </c>
      <c r="I174" s="127">
        <f t="shared" si="44"/>
        <v>34.895833333333336</v>
      </c>
      <c r="J174" s="128"/>
      <c r="K174" s="125">
        <v>201</v>
      </c>
      <c r="L174" s="125">
        <v>0</v>
      </c>
      <c r="M174" s="171">
        <f t="shared" si="52"/>
        <v>40</v>
      </c>
      <c r="N174" s="125"/>
      <c r="O174" s="125">
        <v>40</v>
      </c>
      <c r="P174" s="125"/>
      <c r="Q174" s="125">
        <f t="shared" si="45"/>
        <v>19.900497512437809</v>
      </c>
      <c r="R174" s="131">
        <f t="shared" si="46"/>
        <v>35</v>
      </c>
      <c r="S174" s="266">
        <f t="shared" si="54"/>
        <v>236</v>
      </c>
      <c r="T174" s="132">
        <f t="shared" si="53"/>
        <v>236.25</v>
      </c>
      <c r="U174" s="183">
        <f t="shared" si="41"/>
        <v>236</v>
      </c>
      <c r="V174" s="132">
        <f t="shared" si="42"/>
        <v>236</v>
      </c>
      <c r="W174" s="265">
        <f t="shared" si="43"/>
        <v>34.962962962962962</v>
      </c>
      <c r="X174" s="266">
        <v>236</v>
      </c>
    </row>
    <row r="175" spans="1:24" ht="47.25" x14ac:dyDescent="0.25">
      <c r="A175" s="121">
        <v>164</v>
      </c>
      <c r="B175" s="146" t="s">
        <v>727</v>
      </c>
      <c r="C175" s="146" t="s">
        <v>36</v>
      </c>
      <c r="D175" s="128">
        <v>82.98</v>
      </c>
      <c r="E175" s="125">
        <v>158</v>
      </c>
      <c r="F175" s="125">
        <v>156</v>
      </c>
      <c r="G175" s="128">
        <v>1.8799710773680405</v>
      </c>
      <c r="H175" s="171">
        <f t="shared" si="51"/>
        <v>55</v>
      </c>
      <c r="I175" s="127">
        <f t="shared" si="44"/>
        <v>34.810126582278478</v>
      </c>
      <c r="J175" s="128"/>
      <c r="K175" s="125">
        <v>55</v>
      </c>
      <c r="L175" s="125">
        <v>0</v>
      </c>
      <c r="M175" s="171">
        <f t="shared" si="52"/>
        <v>7</v>
      </c>
      <c r="N175" s="125"/>
      <c r="O175" s="125">
        <v>7</v>
      </c>
      <c r="P175" s="125"/>
      <c r="Q175" s="125">
        <f t="shared" si="45"/>
        <v>12.727272727272727</v>
      </c>
      <c r="R175" s="131">
        <f t="shared" si="46"/>
        <v>35</v>
      </c>
      <c r="S175" s="266">
        <f t="shared" si="54"/>
        <v>54</v>
      </c>
      <c r="T175" s="132">
        <f t="shared" si="53"/>
        <v>54.6</v>
      </c>
      <c r="U175" s="183">
        <v>25</v>
      </c>
      <c r="V175" s="132">
        <f t="shared" si="42"/>
        <v>25</v>
      </c>
      <c r="W175" s="265">
        <f t="shared" si="43"/>
        <v>16.025641025641026</v>
      </c>
      <c r="X175" s="266">
        <v>25</v>
      </c>
    </row>
    <row r="176" spans="1:24" ht="47.25" x14ac:dyDescent="0.25">
      <c r="A176" s="121">
        <v>165</v>
      </c>
      <c r="B176" s="146" t="s">
        <v>658</v>
      </c>
      <c r="C176" s="146" t="s">
        <v>728</v>
      </c>
      <c r="D176" s="128">
        <v>183.6</v>
      </c>
      <c r="E176" s="125">
        <v>210</v>
      </c>
      <c r="F176" s="125">
        <v>153</v>
      </c>
      <c r="G176" s="128">
        <v>0.83333333333333337</v>
      </c>
      <c r="H176" s="171">
        <f t="shared" si="51"/>
        <v>63</v>
      </c>
      <c r="I176" s="127">
        <f t="shared" si="44"/>
        <v>30</v>
      </c>
      <c r="J176" s="128"/>
      <c r="K176" s="125">
        <v>63</v>
      </c>
      <c r="L176" s="125">
        <v>0</v>
      </c>
      <c r="M176" s="171">
        <f t="shared" si="52"/>
        <v>27</v>
      </c>
      <c r="N176" s="125"/>
      <c r="O176" s="125">
        <v>27</v>
      </c>
      <c r="P176" s="125"/>
      <c r="Q176" s="125">
        <f t="shared" si="45"/>
        <v>42.857142857142854</v>
      </c>
      <c r="R176" s="131">
        <f t="shared" si="46"/>
        <v>35</v>
      </c>
      <c r="S176" s="266">
        <f t="shared" si="54"/>
        <v>53</v>
      </c>
      <c r="T176" s="132">
        <f t="shared" si="53"/>
        <v>53.55</v>
      </c>
      <c r="U176" s="183">
        <f t="shared" si="41"/>
        <v>53</v>
      </c>
      <c r="V176" s="132">
        <f t="shared" si="42"/>
        <v>53</v>
      </c>
      <c r="W176" s="265">
        <f t="shared" si="43"/>
        <v>34.640522875816991</v>
      </c>
      <c r="X176" s="266">
        <v>53</v>
      </c>
    </row>
    <row r="177" spans="1:24" x14ac:dyDescent="0.25">
      <c r="A177" s="121">
        <v>166</v>
      </c>
      <c r="B177" s="146" t="s">
        <v>2</v>
      </c>
      <c r="C177" s="146" t="s">
        <v>728</v>
      </c>
      <c r="D177" s="128">
        <v>210.85</v>
      </c>
      <c r="E177" s="125">
        <v>542</v>
      </c>
      <c r="F177" s="125">
        <v>125</v>
      </c>
      <c r="G177" s="128">
        <v>0.59283851078966088</v>
      </c>
      <c r="H177" s="171">
        <f t="shared" ref="H177:H183" si="55">SUM(K177+L177)</f>
        <v>189</v>
      </c>
      <c r="I177" s="127">
        <f t="shared" si="44"/>
        <v>34.870848708487088</v>
      </c>
      <c r="J177" s="128"/>
      <c r="K177" s="125">
        <v>189</v>
      </c>
      <c r="L177" s="125">
        <v>0</v>
      </c>
      <c r="M177" s="171">
        <f t="shared" ref="M177:M183" si="56">SUM(N177+O177+P177)</f>
        <v>12</v>
      </c>
      <c r="N177" s="125"/>
      <c r="O177" s="125">
        <v>12</v>
      </c>
      <c r="P177" s="125"/>
      <c r="Q177" s="125">
        <f t="shared" si="45"/>
        <v>6.3492063492063489</v>
      </c>
      <c r="R177" s="131">
        <f t="shared" si="46"/>
        <v>35</v>
      </c>
      <c r="S177" s="266">
        <f t="shared" si="54"/>
        <v>43</v>
      </c>
      <c r="T177" s="132">
        <f t="shared" si="53"/>
        <v>43.75</v>
      </c>
      <c r="U177" s="183">
        <f t="shared" si="41"/>
        <v>43</v>
      </c>
      <c r="V177" s="132">
        <f t="shared" si="42"/>
        <v>43</v>
      </c>
      <c r="W177" s="265">
        <f t="shared" si="43"/>
        <v>34.4</v>
      </c>
      <c r="X177" s="266"/>
    </row>
    <row r="178" spans="1:24" ht="31.5" x14ac:dyDescent="0.25">
      <c r="A178" s="121">
        <v>167</v>
      </c>
      <c r="B178" s="146" t="s">
        <v>729</v>
      </c>
      <c r="C178" s="146" t="s">
        <v>728</v>
      </c>
      <c r="D178" s="128">
        <v>4.6500000000000004</v>
      </c>
      <c r="E178" s="125"/>
      <c r="F178" s="125">
        <v>10</v>
      </c>
      <c r="G178" s="128">
        <v>2.150537634408602</v>
      </c>
      <c r="H178" s="171">
        <f t="shared" si="55"/>
        <v>0</v>
      </c>
      <c r="I178" s="127"/>
      <c r="J178" s="128"/>
      <c r="K178" s="125"/>
      <c r="L178" s="125">
        <v>0</v>
      </c>
      <c r="M178" s="171">
        <f t="shared" si="56"/>
        <v>0</v>
      </c>
      <c r="N178" s="125"/>
      <c r="O178" s="125">
        <v>0</v>
      </c>
      <c r="P178" s="125"/>
      <c r="Q178" s="125"/>
      <c r="R178" s="131">
        <f t="shared" si="46"/>
        <v>35</v>
      </c>
      <c r="S178" s="266">
        <f t="shared" si="54"/>
        <v>3</v>
      </c>
      <c r="T178" s="132">
        <f t="shared" si="53"/>
        <v>3.5</v>
      </c>
      <c r="U178" s="183">
        <f t="shared" si="41"/>
        <v>3</v>
      </c>
      <c r="V178" s="132">
        <f t="shared" si="42"/>
        <v>3</v>
      </c>
      <c r="W178" s="265">
        <f t="shared" si="43"/>
        <v>30</v>
      </c>
      <c r="X178" s="266">
        <v>3</v>
      </c>
    </row>
    <row r="179" spans="1:24" ht="31.5" x14ac:dyDescent="0.25">
      <c r="A179" s="121">
        <v>168</v>
      </c>
      <c r="B179" s="146" t="s">
        <v>123</v>
      </c>
      <c r="C179" s="146" t="s">
        <v>728</v>
      </c>
      <c r="D179" s="128">
        <v>15.16</v>
      </c>
      <c r="E179" s="125">
        <v>90</v>
      </c>
      <c r="F179" s="125">
        <v>83</v>
      </c>
      <c r="G179" s="128">
        <v>5.474934036939314</v>
      </c>
      <c r="H179" s="171">
        <f t="shared" si="55"/>
        <v>31</v>
      </c>
      <c r="I179" s="127">
        <f t="shared" si="44"/>
        <v>34.444444444444443</v>
      </c>
      <c r="J179" s="128"/>
      <c r="K179" s="125">
        <v>31</v>
      </c>
      <c r="L179" s="125">
        <v>0</v>
      </c>
      <c r="M179" s="171">
        <f t="shared" si="56"/>
        <v>10</v>
      </c>
      <c r="N179" s="125"/>
      <c r="O179" s="125">
        <v>10</v>
      </c>
      <c r="P179" s="125"/>
      <c r="Q179" s="125">
        <f t="shared" si="45"/>
        <v>32.258064516129032</v>
      </c>
      <c r="R179" s="131">
        <f t="shared" si="46"/>
        <v>35</v>
      </c>
      <c r="S179" s="266">
        <f t="shared" si="54"/>
        <v>29</v>
      </c>
      <c r="T179" s="132">
        <f t="shared" si="53"/>
        <v>29.05</v>
      </c>
      <c r="U179" s="183">
        <v>21</v>
      </c>
      <c r="V179" s="132">
        <f t="shared" si="42"/>
        <v>21</v>
      </c>
      <c r="W179" s="265">
        <f t="shared" si="43"/>
        <v>25.301204819277107</v>
      </c>
      <c r="X179" s="266">
        <v>21</v>
      </c>
    </row>
    <row r="180" spans="1:24" ht="31.5" x14ac:dyDescent="0.25">
      <c r="A180" s="121">
        <v>169</v>
      </c>
      <c r="B180" s="146" t="s">
        <v>730</v>
      </c>
      <c r="C180" s="146" t="s">
        <v>728</v>
      </c>
      <c r="D180" s="128">
        <v>103.35</v>
      </c>
      <c r="E180" s="125"/>
      <c r="F180" s="125">
        <v>853</v>
      </c>
      <c r="G180" s="128">
        <v>8.2535074987905173</v>
      </c>
      <c r="H180" s="171">
        <f t="shared" si="55"/>
        <v>0</v>
      </c>
      <c r="I180" s="127"/>
      <c r="J180" s="128"/>
      <c r="K180" s="125"/>
      <c r="L180" s="125">
        <v>0</v>
      </c>
      <c r="M180" s="171">
        <f t="shared" si="56"/>
        <v>0</v>
      </c>
      <c r="N180" s="125"/>
      <c r="O180" s="125">
        <v>0</v>
      </c>
      <c r="P180" s="125"/>
      <c r="Q180" s="125"/>
      <c r="R180" s="131">
        <f t="shared" si="46"/>
        <v>35</v>
      </c>
      <c r="S180" s="266">
        <f t="shared" si="54"/>
        <v>298</v>
      </c>
      <c r="T180" s="132">
        <f t="shared" si="53"/>
        <v>298.55</v>
      </c>
      <c r="U180" s="183">
        <f t="shared" si="41"/>
        <v>298</v>
      </c>
      <c r="V180" s="132">
        <f t="shared" si="42"/>
        <v>298.00000000000006</v>
      </c>
      <c r="W180" s="265">
        <f t="shared" si="43"/>
        <v>34.93552168815944</v>
      </c>
      <c r="X180" s="266">
        <v>298</v>
      </c>
    </row>
    <row r="181" spans="1:24" ht="31.5" x14ac:dyDescent="0.25">
      <c r="A181" s="121">
        <v>170</v>
      </c>
      <c r="B181" s="146" t="s">
        <v>731</v>
      </c>
      <c r="C181" s="146" t="s">
        <v>728</v>
      </c>
      <c r="D181" s="128">
        <v>55.36</v>
      </c>
      <c r="E181" s="125"/>
      <c r="F181" s="125">
        <v>186</v>
      </c>
      <c r="G181" s="128">
        <v>3.3598265895953756</v>
      </c>
      <c r="H181" s="171">
        <f t="shared" si="55"/>
        <v>0</v>
      </c>
      <c r="I181" s="127"/>
      <c r="J181" s="128"/>
      <c r="K181" s="125"/>
      <c r="L181" s="125">
        <v>0</v>
      </c>
      <c r="M181" s="171">
        <f t="shared" si="56"/>
        <v>0</v>
      </c>
      <c r="N181" s="125"/>
      <c r="O181" s="125">
        <v>0</v>
      </c>
      <c r="P181" s="125"/>
      <c r="Q181" s="125"/>
      <c r="R181" s="131">
        <f t="shared" si="46"/>
        <v>35</v>
      </c>
      <c r="S181" s="266">
        <f t="shared" si="54"/>
        <v>65</v>
      </c>
      <c r="T181" s="132">
        <f t="shared" si="53"/>
        <v>65.099999999999994</v>
      </c>
      <c r="U181" s="183">
        <f t="shared" si="41"/>
        <v>65</v>
      </c>
      <c r="V181" s="132">
        <f t="shared" si="42"/>
        <v>65</v>
      </c>
      <c r="W181" s="265">
        <f t="shared" si="43"/>
        <v>34.946236559139784</v>
      </c>
      <c r="X181" s="266">
        <v>65</v>
      </c>
    </row>
    <row r="182" spans="1:24" ht="31.5" x14ac:dyDescent="0.25">
      <c r="A182" s="121">
        <v>171</v>
      </c>
      <c r="B182" s="146" t="s">
        <v>732</v>
      </c>
      <c r="C182" s="146" t="s">
        <v>728</v>
      </c>
      <c r="D182" s="128">
        <v>33.46</v>
      </c>
      <c r="E182" s="125"/>
      <c r="F182" s="125">
        <v>96</v>
      </c>
      <c r="G182" s="128">
        <v>2.8690974297668856</v>
      </c>
      <c r="H182" s="171">
        <f t="shared" si="55"/>
        <v>0</v>
      </c>
      <c r="I182" s="127"/>
      <c r="J182" s="128"/>
      <c r="K182" s="125"/>
      <c r="L182" s="125">
        <v>0</v>
      </c>
      <c r="M182" s="171">
        <f t="shared" si="56"/>
        <v>0</v>
      </c>
      <c r="N182" s="125"/>
      <c r="O182" s="125">
        <v>0</v>
      </c>
      <c r="P182" s="125"/>
      <c r="Q182" s="125"/>
      <c r="R182" s="131">
        <f t="shared" si="46"/>
        <v>35</v>
      </c>
      <c r="S182" s="266">
        <f t="shared" si="54"/>
        <v>33</v>
      </c>
      <c r="T182" s="132">
        <f t="shared" si="53"/>
        <v>33.6</v>
      </c>
      <c r="U182" s="183">
        <f t="shared" si="41"/>
        <v>33</v>
      </c>
      <c r="V182" s="132">
        <f t="shared" si="42"/>
        <v>33</v>
      </c>
      <c r="W182" s="265">
        <f t="shared" si="43"/>
        <v>34.375</v>
      </c>
      <c r="X182" s="266">
        <v>33</v>
      </c>
    </row>
    <row r="183" spans="1:24" ht="31.5" x14ac:dyDescent="0.25">
      <c r="A183" s="121">
        <v>172</v>
      </c>
      <c r="B183" s="146" t="s">
        <v>733</v>
      </c>
      <c r="C183" s="146" t="s">
        <v>728</v>
      </c>
      <c r="D183" s="128">
        <v>108.07</v>
      </c>
      <c r="E183" s="125">
        <v>176</v>
      </c>
      <c r="F183" s="125">
        <v>140</v>
      </c>
      <c r="G183" s="128">
        <v>1.2954566484685852</v>
      </c>
      <c r="H183" s="171">
        <f t="shared" si="55"/>
        <v>60</v>
      </c>
      <c r="I183" s="127">
        <f t="shared" si="44"/>
        <v>34.090909090909093</v>
      </c>
      <c r="J183" s="128"/>
      <c r="K183" s="125">
        <v>60</v>
      </c>
      <c r="L183" s="125">
        <v>0</v>
      </c>
      <c r="M183" s="171">
        <f t="shared" si="56"/>
        <v>53</v>
      </c>
      <c r="N183" s="125"/>
      <c r="O183" s="125">
        <v>53</v>
      </c>
      <c r="P183" s="125"/>
      <c r="Q183" s="125">
        <f t="shared" si="45"/>
        <v>88.333333333333329</v>
      </c>
      <c r="R183" s="131">
        <f t="shared" si="46"/>
        <v>35</v>
      </c>
      <c r="S183" s="266">
        <f t="shared" si="54"/>
        <v>49</v>
      </c>
      <c r="T183" s="132">
        <f t="shared" si="53"/>
        <v>49</v>
      </c>
      <c r="U183" s="183">
        <f t="shared" si="41"/>
        <v>49</v>
      </c>
      <c r="V183" s="132">
        <f t="shared" si="42"/>
        <v>49</v>
      </c>
      <c r="W183" s="265">
        <f t="shared" si="43"/>
        <v>35</v>
      </c>
      <c r="X183" s="266">
        <v>49</v>
      </c>
    </row>
    <row r="184" spans="1:24" ht="31.5" x14ac:dyDescent="0.25">
      <c r="A184" s="121">
        <v>173</v>
      </c>
      <c r="B184" s="146" t="s">
        <v>734</v>
      </c>
      <c r="C184" s="146" t="s">
        <v>65</v>
      </c>
      <c r="D184" s="128">
        <v>36.72</v>
      </c>
      <c r="E184" s="125">
        <v>479</v>
      </c>
      <c r="F184" s="125">
        <v>584</v>
      </c>
      <c r="G184" s="128">
        <v>15.904139433551199</v>
      </c>
      <c r="H184" s="171">
        <f t="shared" ref="H184:H190" si="57">SUM(K184+L184)</f>
        <v>176</v>
      </c>
      <c r="I184" s="127">
        <f t="shared" si="44"/>
        <v>36.743215031315238</v>
      </c>
      <c r="J184" s="128"/>
      <c r="K184" s="125">
        <v>176</v>
      </c>
      <c r="L184" s="125">
        <v>0</v>
      </c>
      <c r="M184" s="171">
        <f t="shared" ref="M184:M190" si="58">SUM(N184+O184+P184)</f>
        <v>140</v>
      </c>
      <c r="N184" s="125"/>
      <c r="O184" s="125">
        <v>140</v>
      </c>
      <c r="P184" s="125"/>
      <c r="Q184" s="125">
        <f t="shared" si="45"/>
        <v>79.545454545454547</v>
      </c>
      <c r="R184" s="131">
        <f t="shared" si="46"/>
        <v>35</v>
      </c>
      <c r="S184" s="266">
        <f t="shared" si="54"/>
        <v>204</v>
      </c>
      <c r="T184" s="132">
        <f t="shared" si="53"/>
        <v>204.4</v>
      </c>
      <c r="U184" s="183">
        <f t="shared" si="41"/>
        <v>204</v>
      </c>
      <c r="V184" s="132">
        <f t="shared" si="42"/>
        <v>204</v>
      </c>
      <c r="W184" s="265">
        <f t="shared" si="43"/>
        <v>34.93150684931507</v>
      </c>
      <c r="X184" s="266">
        <v>204</v>
      </c>
    </row>
    <row r="185" spans="1:24" ht="31.5" x14ac:dyDescent="0.25">
      <c r="A185" s="121">
        <v>174</v>
      </c>
      <c r="B185" s="146" t="s">
        <v>735</v>
      </c>
      <c r="C185" s="146" t="s">
        <v>65</v>
      </c>
      <c r="D185" s="128">
        <v>83.4</v>
      </c>
      <c r="E185" s="125">
        <v>250</v>
      </c>
      <c r="F185" s="125">
        <v>319</v>
      </c>
      <c r="G185" s="128">
        <v>3.8249400479616305</v>
      </c>
      <c r="H185" s="171">
        <f t="shared" si="57"/>
        <v>87</v>
      </c>
      <c r="I185" s="127">
        <f t="shared" si="44"/>
        <v>34.799999999999997</v>
      </c>
      <c r="J185" s="128"/>
      <c r="K185" s="125">
        <v>87</v>
      </c>
      <c r="L185" s="125">
        <v>0</v>
      </c>
      <c r="M185" s="171">
        <f t="shared" si="58"/>
        <v>0</v>
      </c>
      <c r="N185" s="125"/>
      <c r="O185" s="125">
        <v>0</v>
      </c>
      <c r="P185" s="125"/>
      <c r="Q185" s="125">
        <f t="shared" si="45"/>
        <v>0</v>
      </c>
      <c r="R185" s="131">
        <f t="shared" si="46"/>
        <v>35</v>
      </c>
      <c r="S185" s="266">
        <f t="shared" si="54"/>
        <v>111</v>
      </c>
      <c r="T185" s="132">
        <f t="shared" si="53"/>
        <v>111.65</v>
      </c>
      <c r="U185" s="183">
        <f t="shared" si="41"/>
        <v>111</v>
      </c>
      <c r="V185" s="132">
        <f t="shared" si="42"/>
        <v>111</v>
      </c>
      <c r="W185" s="265">
        <f t="shared" si="43"/>
        <v>34.796238244514107</v>
      </c>
      <c r="X185" s="266">
        <v>111</v>
      </c>
    </row>
    <row r="186" spans="1:24" ht="31.5" x14ac:dyDescent="0.25">
      <c r="A186" s="121">
        <v>175</v>
      </c>
      <c r="B186" s="146" t="s">
        <v>736</v>
      </c>
      <c r="C186" s="146" t="s">
        <v>65</v>
      </c>
      <c r="D186" s="128">
        <v>49.51</v>
      </c>
      <c r="E186" s="125"/>
      <c r="F186" s="125">
        <v>103</v>
      </c>
      <c r="G186" s="128">
        <v>2.0803878004443548</v>
      </c>
      <c r="H186" s="171">
        <f t="shared" si="57"/>
        <v>0</v>
      </c>
      <c r="I186" s="127"/>
      <c r="J186" s="128"/>
      <c r="K186" s="125"/>
      <c r="L186" s="125">
        <v>0</v>
      </c>
      <c r="M186" s="171">
        <f t="shared" si="58"/>
        <v>0</v>
      </c>
      <c r="N186" s="125"/>
      <c r="O186" s="125">
        <v>0</v>
      </c>
      <c r="P186" s="125"/>
      <c r="Q186" s="125"/>
      <c r="R186" s="131">
        <f t="shared" si="46"/>
        <v>35</v>
      </c>
      <c r="S186" s="266">
        <f t="shared" si="54"/>
        <v>36</v>
      </c>
      <c r="T186" s="132">
        <f t="shared" si="53"/>
        <v>36.049999999999997</v>
      </c>
      <c r="U186" s="183">
        <f t="shared" si="41"/>
        <v>36</v>
      </c>
      <c r="V186" s="132">
        <f t="shared" si="42"/>
        <v>36</v>
      </c>
      <c r="W186" s="265">
        <f t="shared" si="43"/>
        <v>34.95145631067961</v>
      </c>
      <c r="X186" s="266">
        <v>36</v>
      </c>
    </row>
    <row r="187" spans="1:24" ht="31.5" x14ac:dyDescent="0.25">
      <c r="A187" s="121">
        <v>176</v>
      </c>
      <c r="B187" s="146" t="s">
        <v>737</v>
      </c>
      <c r="C187" s="146" t="s">
        <v>65</v>
      </c>
      <c r="D187" s="128">
        <v>33.49</v>
      </c>
      <c r="E187" s="125">
        <v>430</v>
      </c>
      <c r="F187" s="125">
        <v>538</v>
      </c>
      <c r="G187" s="128">
        <v>16.064496864735741</v>
      </c>
      <c r="H187" s="171">
        <f t="shared" si="57"/>
        <v>150</v>
      </c>
      <c r="I187" s="127">
        <f t="shared" si="44"/>
        <v>34.883720930232556</v>
      </c>
      <c r="J187" s="128"/>
      <c r="K187" s="125">
        <v>150</v>
      </c>
      <c r="L187" s="125">
        <v>0</v>
      </c>
      <c r="M187" s="171">
        <f t="shared" si="58"/>
        <v>100</v>
      </c>
      <c r="N187" s="125"/>
      <c r="O187" s="125">
        <v>100</v>
      </c>
      <c r="P187" s="125"/>
      <c r="Q187" s="125">
        <f t="shared" si="45"/>
        <v>66.666666666666671</v>
      </c>
      <c r="R187" s="131">
        <f t="shared" si="46"/>
        <v>35</v>
      </c>
      <c r="S187" s="266">
        <f t="shared" si="54"/>
        <v>188</v>
      </c>
      <c r="T187" s="132">
        <f t="shared" si="53"/>
        <v>188.3</v>
      </c>
      <c r="U187" s="183">
        <v>115</v>
      </c>
      <c r="V187" s="132">
        <f t="shared" si="42"/>
        <v>115</v>
      </c>
      <c r="W187" s="265">
        <f t="shared" si="43"/>
        <v>21.375464684014869</v>
      </c>
      <c r="X187" s="266">
        <v>115</v>
      </c>
    </row>
    <row r="188" spans="1:24" ht="31.5" x14ac:dyDescent="0.25">
      <c r="A188" s="121">
        <v>177</v>
      </c>
      <c r="B188" s="146" t="s">
        <v>738</v>
      </c>
      <c r="C188" s="146" t="s">
        <v>65</v>
      </c>
      <c r="D188" s="128">
        <v>27.5</v>
      </c>
      <c r="E188" s="125">
        <v>365</v>
      </c>
      <c r="F188" s="125">
        <v>469</v>
      </c>
      <c r="G188" s="128">
        <v>17.054545454545455</v>
      </c>
      <c r="H188" s="171">
        <f t="shared" si="57"/>
        <v>95</v>
      </c>
      <c r="I188" s="127">
        <f t="shared" si="44"/>
        <v>26.027397260273972</v>
      </c>
      <c r="J188" s="128"/>
      <c r="K188" s="125">
        <v>95</v>
      </c>
      <c r="L188" s="125">
        <v>0</v>
      </c>
      <c r="M188" s="171">
        <v>30</v>
      </c>
      <c r="N188" s="125"/>
      <c r="O188" s="125">
        <v>30</v>
      </c>
      <c r="P188" s="125"/>
      <c r="Q188" s="125">
        <f t="shared" si="45"/>
        <v>31.578947368421051</v>
      </c>
      <c r="R188" s="131">
        <f t="shared" si="46"/>
        <v>35</v>
      </c>
      <c r="S188" s="266">
        <f t="shared" si="54"/>
        <v>164</v>
      </c>
      <c r="T188" s="132">
        <f t="shared" si="53"/>
        <v>164.15</v>
      </c>
      <c r="U188" s="183">
        <f t="shared" si="41"/>
        <v>164</v>
      </c>
      <c r="V188" s="132">
        <f t="shared" si="42"/>
        <v>164</v>
      </c>
      <c r="W188" s="265">
        <f t="shared" si="43"/>
        <v>34.968017057569298</v>
      </c>
      <c r="X188" s="266">
        <v>164</v>
      </c>
    </row>
    <row r="189" spans="1:24" x14ac:dyDescent="0.25">
      <c r="A189" s="121">
        <v>178</v>
      </c>
      <c r="B189" s="146" t="s">
        <v>2</v>
      </c>
      <c r="C189" s="146" t="s">
        <v>65</v>
      </c>
      <c r="D189" s="128">
        <v>1105.8499999999999</v>
      </c>
      <c r="E189" s="125">
        <v>2864</v>
      </c>
      <c r="F189" s="125">
        <v>3454</v>
      </c>
      <c r="G189" s="128">
        <v>3.1233892480897052</v>
      </c>
      <c r="H189" s="171">
        <f t="shared" si="57"/>
        <v>1002</v>
      </c>
      <c r="I189" s="127">
        <f t="shared" si="44"/>
        <v>34.986033519553075</v>
      </c>
      <c r="J189" s="128"/>
      <c r="K189" s="125">
        <v>1002</v>
      </c>
      <c r="L189" s="125">
        <v>0</v>
      </c>
      <c r="M189" s="171">
        <v>40</v>
      </c>
      <c r="N189" s="125"/>
      <c r="O189" s="125">
        <v>10</v>
      </c>
      <c r="P189" s="125"/>
      <c r="Q189" s="125">
        <f t="shared" si="45"/>
        <v>3.992015968063872</v>
      </c>
      <c r="R189" s="131">
        <f t="shared" si="46"/>
        <v>35</v>
      </c>
      <c r="S189" s="266">
        <f t="shared" si="54"/>
        <v>1208</v>
      </c>
      <c r="T189" s="132">
        <f t="shared" si="53"/>
        <v>1208.9000000000001</v>
      </c>
      <c r="U189" s="183">
        <f t="shared" si="41"/>
        <v>1208</v>
      </c>
      <c r="V189" s="132">
        <f t="shared" si="42"/>
        <v>1208.0000000000002</v>
      </c>
      <c r="W189" s="265">
        <f t="shared" si="43"/>
        <v>34.973943254198034</v>
      </c>
      <c r="X189" s="266"/>
    </row>
    <row r="190" spans="1:24" ht="31.5" x14ac:dyDescent="0.25">
      <c r="A190" s="121">
        <v>179</v>
      </c>
      <c r="B190" s="146" t="s">
        <v>739</v>
      </c>
      <c r="C190" s="146" t="s">
        <v>65</v>
      </c>
      <c r="D190" s="128">
        <v>24.83</v>
      </c>
      <c r="E190" s="125">
        <v>48</v>
      </c>
      <c r="F190" s="125">
        <v>87</v>
      </c>
      <c r="G190" s="128">
        <v>3.5038260169150224</v>
      </c>
      <c r="H190" s="171">
        <f t="shared" si="57"/>
        <v>12</v>
      </c>
      <c r="I190" s="127">
        <f t="shared" si="44"/>
        <v>25</v>
      </c>
      <c r="J190" s="128"/>
      <c r="K190" s="125">
        <v>12</v>
      </c>
      <c r="L190" s="125">
        <v>0</v>
      </c>
      <c r="M190" s="171">
        <f t="shared" si="58"/>
        <v>12</v>
      </c>
      <c r="N190" s="125"/>
      <c r="O190" s="125">
        <v>12</v>
      </c>
      <c r="P190" s="125"/>
      <c r="Q190" s="125">
        <f t="shared" si="45"/>
        <v>100</v>
      </c>
      <c r="R190" s="131">
        <f t="shared" si="46"/>
        <v>35</v>
      </c>
      <c r="S190" s="266">
        <f t="shared" si="54"/>
        <v>30</v>
      </c>
      <c r="T190" s="132">
        <f t="shared" si="53"/>
        <v>30.45</v>
      </c>
      <c r="U190" s="183">
        <f t="shared" si="41"/>
        <v>30</v>
      </c>
      <c r="V190" s="132">
        <f t="shared" si="42"/>
        <v>30.000000000000004</v>
      </c>
      <c r="W190" s="265">
        <f t="shared" si="43"/>
        <v>34.482758620689658</v>
      </c>
      <c r="X190" s="266">
        <v>30</v>
      </c>
    </row>
    <row r="191" spans="1:24" ht="47.25" x14ac:dyDescent="0.25">
      <c r="A191" s="121">
        <v>180</v>
      </c>
      <c r="B191" s="146" t="s">
        <v>288</v>
      </c>
      <c r="C191" s="146" t="s">
        <v>903</v>
      </c>
      <c r="D191" s="187">
        <f>196.93+47.66</f>
        <v>244.59</v>
      </c>
      <c r="E191" s="125">
        <v>291</v>
      </c>
      <c r="F191" s="125">
        <f>145+128</f>
        <v>273</v>
      </c>
      <c r="G191" s="128">
        <f>F191/D191</f>
        <v>1.1161535631056052</v>
      </c>
      <c r="H191" s="171">
        <f>SUM(K191+L191)</f>
        <v>40</v>
      </c>
      <c r="I191" s="127">
        <f t="shared" si="44"/>
        <v>13.745704467353951</v>
      </c>
      <c r="J191" s="128"/>
      <c r="K191" s="125">
        <v>40</v>
      </c>
      <c r="L191" s="125">
        <v>0</v>
      </c>
      <c r="M191" s="171">
        <v>35</v>
      </c>
      <c r="N191" s="125"/>
      <c r="O191" s="125"/>
      <c r="P191" s="125"/>
      <c r="Q191" s="125">
        <f t="shared" si="45"/>
        <v>87.5</v>
      </c>
      <c r="R191" s="131">
        <f t="shared" si="46"/>
        <v>35</v>
      </c>
      <c r="S191" s="266">
        <f t="shared" si="54"/>
        <v>95</v>
      </c>
      <c r="T191" s="132">
        <f t="shared" si="53"/>
        <v>95.55</v>
      </c>
      <c r="U191" s="183">
        <f t="shared" si="41"/>
        <v>95</v>
      </c>
      <c r="V191" s="132">
        <f t="shared" si="42"/>
        <v>95</v>
      </c>
      <c r="W191" s="265">
        <f t="shared" si="43"/>
        <v>34.798534798534796</v>
      </c>
      <c r="X191" s="266">
        <v>95</v>
      </c>
    </row>
    <row r="192" spans="1:24" x14ac:dyDescent="0.25">
      <c r="A192" s="121">
        <v>181</v>
      </c>
      <c r="B192" s="146" t="s">
        <v>2</v>
      </c>
      <c r="C192" s="146" t="s">
        <v>552</v>
      </c>
      <c r="D192" s="128">
        <v>80.59</v>
      </c>
      <c r="E192" s="125">
        <v>57</v>
      </c>
      <c r="F192" s="125">
        <v>83</v>
      </c>
      <c r="G192" s="128">
        <v>1.0299044546469784</v>
      </c>
      <c r="H192" s="171">
        <f>SUM(K192+L192)</f>
        <v>19</v>
      </c>
      <c r="I192" s="127">
        <f t="shared" si="44"/>
        <v>33.333333333333336</v>
      </c>
      <c r="J192" s="128"/>
      <c r="K192" s="125">
        <v>19</v>
      </c>
      <c r="L192" s="125">
        <v>0</v>
      </c>
      <c r="M192" s="171">
        <f>SUM(N192+O192+P192)</f>
        <v>5</v>
      </c>
      <c r="N192" s="125"/>
      <c r="O192" s="125">
        <v>5</v>
      </c>
      <c r="P192" s="125"/>
      <c r="Q192" s="125">
        <f t="shared" si="45"/>
        <v>26.315789473684209</v>
      </c>
      <c r="R192" s="131">
        <f t="shared" si="46"/>
        <v>35</v>
      </c>
      <c r="S192" s="266">
        <f t="shared" si="54"/>
        <v>29</v>
      </c>
      <c r="T192" s="132">
        <f t="shared" si="53"/>
        <v>29.05</v>
      </c>
      <c r="U192" s="183">
        <f t="shared" si="41"/>
        <v>29</v>
      </c>
      <c r="V192" s="132">
        <f t="shared" si="42"/>
        <v>29</v>
      </c>
      <c r="W192" s="265">
        <f t="shared" si="43"/>
        <v>34.939759036144579</v>
      </c>
      <c r="X192" s="266"/>
    </row>
    <row r="193" spans="1:24" ht="47.25" x14ac:dyDescent="0.25">
      <c r="A193" s="121">
        <v>182</v>
      </c>
      <c r="B193" s="146" t="s">
        <v>86</v>
      </c>
      <c r="C193" s="146" t="s">
        <v>552</v>
      </c>
      <c r="D193" s="187">
        <v>226.38</v>
      </c>
      <c r="E193" s="125"/>
      <c r="F193" s="125">
        <v>92</v>
      </c>
      <c r="G193" s="128">
        <v>0.40639632476367171</v>
      </c>
      <c r="H193" s="171">
        <f>SUM(K193+L193)</f>
        <v>0</v>
      </c>
      <c r="I193" s="127"/>
      <c r="J193" s="128"/>
      <c r="K193" s="125"/>
      <c r="L193" s="125">
        <v>0</v>
      </c>
      <c r="M193" s="171">
        <f>SUM(N193+O193+P193)</f>
        <v>0</v>
      </c>
      <c r="N193" s="125"/>
      <c r="O193" s="125"/>
      <c r="P193" s="125"/>
      <c r="Q193" s="125"/>
      <c r="R193" s="131">
        <f t="shared" si="46"/>
        <v>35</v>
      </c>
      <c r="S193" s="266">
        <f t="shared" si="54"/>
        <v>32</v>
      </c>
      <c r="T193" s="132">
        <f t="shared" si="53"/>
        <v>32.200000000000003</v>
      </c>
      <c r="U193" s="183">
        <f t="shared" si="41"/>
        <v>32</v>
      </c>
      <c r="V193" s="132">
        <f t="shared" si="42"/>
        <v>32</v>
      </c>
      <c r="W193" s="265">
        <f t="shared" si="43"/>
        <v>34.782608695652172</v>
      </c>
      <c r="X193" s="266">
        <v>32</v>
      </c>
    </row>
    <row r="194" spans="1:24" x14ac:dyDescent="0.25">
      <c r="A194" s="121">
        <v>183</v>
      </c>
      <c r="B194" s="146" t="s">
        <v>2</v>
      </c>
      <c r="C194" s="146" t="s">
        <v>40</v>
      </c>
      <c r="D194" s="128">
        <v>232.73</v>
      </c>
      <c r="E194" s="125">
        <v>277</v>
      </c>
      <c r="F194" s="125">
        <v>157</v>
      </c>
      <c r="G194" s="128">
        <v>0.67460146951402922</v>
      </c>
      <c r="H194" s="171">
        <f t="shared" ref="H194:H200" si="59">SUM(K194+L194)</f>
        <v>96</v>
      </c>
      <c r="I194" s="127">
        <f t="shared" si="44"/>
        <v>34.657039711191338</v>
      </c>
      <c r="J194" s="128"/>
      <c r="K194" s="125">
        <v>96</v>
      </c>
      <c r="L194" s="125">
        <v>0</v>
      </c>
      <c r="M194" s="171">
        <f t="shared" ref="M194:M200" si="60">SUM(N194+O194+P194)</f>
        <v>35</v>
      </c>
      <c r="N194" s="125"/>
      <c r="O194" s="125">
        <v>35</v>
      </c>
      <c r="P194" s="125"/>
      <c r="Q194" s="125">
        <f t="shared" si="45"/>
        <v>36.458333333333336</v>
      </c>
      <c r="R194" s="131">
        <f t="shared" si="46"/>
        <v>35</v>
      </c>
      <c r="S194" s="266">
        <f t="shared" si="54"/>
        <v>54</v>
      </c>
      <c r="T194" s="132">
        <f t="shared" si="53"/>
        <v>54.95</v>
      </c>
      <c r="U194" s="183">
        <f t="shared" si="41"/>
        <v>54</v>
      </c>
      <c r="V194" s="132">
        <f t="shared" si="42"/>
        <v>54</v>
      </c>
      <c r="W194" s="265">
        <f t="shared" si="43"/>
        <v>34.394904458598724</v>
      </c>
      <c r="X194" s="266"/>
    </row>
    <row r="195" spans="1:24" ht="31.5" x14ac:dyDescent="0.25">
      <c r="A195" s="121">
        <v>184</v>
      </c>
      <c r="B195" s="146" t="s">
        <v>740</v>
      </c>
      <c r="C195" s="146" t="s">
        <v>40</v>
      </c>
      <c r="D195" s="128">
        <v>217.71</v>
      </c>
      <c r="E195" s="125">
        <v>172</v>
      </c>
      <c r="F195" s="125">
        <v>204</v>
      </c>
      <c r="G195" s="128">
        <v>0.93702631941573644</v>
      </c>
      <c r="H195" s="171">
        <f t="shared" si="59"/>
        <v>60</v>
      </c>
      <c r="I195" s="127">
        <f t="shared" si="44"/>
        <v>34.883720930232556</v>
      </c>
      <c r="J195" s="128"/>
      <c r="K195" s="125">
        <v>60</v>
      </c>
      <c r="L195" s="125">
        <v>0</v>
      </c>
      <c r="M195" s="171">
        <f t="shared" si="60"/>
        <v>60</v>
      </c>
      <c r="N195" s="125"/>
      <c r="O195" s="125">
        <v>60</v>
      </c>
      <c r="P195" s="125"/>
      <c r="Q195" s="125">
        <f t="shared" si="45"/>
        <v>100</v>
      </c>
      <c r="R195" s="131">
        <f t="shared" si="46"/>
        <v>35</v>
      </c>
      <c r="S195" s="266">
        <f t="shared" si="54"/>
        <v>71</v>
      </c>
      <c r="T195" s="132">
        <f t="shared" si="53"/>
        <v>71.400000000000006</v>
      </c>
      <c r="U195" s="183">
        <f t="shared" si="41"/>
        <v>71</v>
      </c>
      <c r="V195" s="132">
        <f t="shared" si="42"/>
        <v>71</v>
      </c>
      <c r="W195" s="265">
        <f t="shared" si="43"/>
        <v>34.803921568627452</v>
      </c>
      <c r="X195" s="266">
        <v>71</v>
      </c>
    </row>
    <row r="196" spans="1:24" ht="31.5" x14ac:dyDescent="0.25">
      <c r="A196" s="121">
        <v>185</v>
      </c>
      <c r="B196" s="146" t="s">
        <v>741</v>
      </c>
      <c r="C196" s="146" t="s">
        <v>40</v>
      </c>
      <c r="D196" s="128">
        <v>59.18</v>
      </c>
      <c r="E196" s="125">
        <v>65</v>
      </c>
      <c r="F196" s="125">
        <v>91</v>
      </c>
      <c r="G196" s="128">
        <v>1.5376816492058127</v>
      </c>
      <c r="H196" s="171">
        <f t="shared" si="59"/>
        <v>22</v>
      </c>
      <c r="I196" s="127">
        <f t="shared" si="44"/>
        <v>33.846153846153847</v>
      </c>
      <c r="J196" s="128"/>
      <c r="K196" s="125">
        <v>22</v>
      </c>
      <c r="L196" s="125">
        <v>0</v>
      </c>
      <c r="M196" s="171">
        <f t="shared" si="60"/>
        <v>22</v>
      </c>
      <c r="N196" s="125"/>
      <c r="O196" s="125">
        <v>22</v>
      </c>
      <c r="P196" s="125"/>
      <c r="Q196" s="125">
        <f t="shared" si="45"/>
        <v>100</v>
      </c>
      <c r="R196" s="131">
        <f t="shared" si="46"/>
        <v>35</v>
      </c>
      <c r="S196" s="266">
        <f t="shared" si="54"/>
        <v>31</v>
      </c>
      <c r="T196" s="132">
        <f t="shared" si="53"/>
        <v>31.85</v>
      </c>
      <c r="U196" s="183">
        <f t="shared" si="41"/>
        <v>31</v>
      </c>
      <c r="V196" s="132">
        <f t="shared" si="42"/>
        <v>31</v>
      </c>
      <c r="W196" s="265">
        <f t="shared" si="43"/>
        <v>34.065934065934066</v>
      </c>
      <c r="X196" s="266">
        <v>31</v>
      </c>
    </row>
    <row r="197" spans="1:24" ht="31.5" x14ac:dyDescent="0.25">
      <c r="A197" s="121">
        <v>186</v>
      </c>
      <c r="B197" s="146" t="s">
        <v>742</v>
      </c>
      <c r="C197" s="146" t="s">
        <v>40</v>
      </c>
      <c r="D197" s="128">
        <v>52.43</v>
      </c>
      <c r="E197" s="125">
        <v>66</v>
      </c>
      <c r="F197" s="125">
        <v>87</v>
      </c>
      <c r="G197" s="128">
        <v>1.6593553309174136</v>
      </c>
      <c r="H197" s="171">
        <f t="shared" si="59"/>
        <v>23</v>
      </c>
      <c r="I197" s="127">
        <f t="shared" si="44"/>
        <v>34.848484848484851</v>
      </c>
      <c r="J197" s="128"/>
      <c r="K197" s="125">
        <v>23</v>
      </c>
      <c r="L197" s="125">
        <v>0</v>
      </c>
      <c r="M197" s="171">
        <f t="shared" si="60"/>
        <v>23</v>
      </c>
      <c r="N197" s="125"/>
      <c r="O197" s="125">
        <v>23</v>
      </c>
      <c r="P197" s="125"/>
      <c r="Q197" s="125">
        <f t="shared" si="45"/>
        <v>100</v>
      </c>
      <c r="R197" s="131">
        <f t="shared" si="46"/>
        <v>35</v>
      </c>
      <c r="S197" s="266">
        <f t="shared" si="54"/>
        <v>30</v>
      </c>
      <c r="T197" s="132">
        <f t="shared" si="53"/>
        <v>30.45</v>
      </c>
      <c r="U197" s="183">
        <f t="shared" si="41"/>
        <v>30</v>
      </c>
      <c r="V197" s="132">
        <f t="shared" si="42"/>
        <v>30.000000000000004</v>
      </c>
      <c r="W197" s="265">
        <f t="shared" si="43"/>
        <v>34.482758620689658</v>
      </c>
      <c r="X197" s="266">
        <v>30</v>
      </c>
    </row>
    <row r="198" spans="1:24" ht="31.5" x14ac:dyDescent="0.25">
      <c r="A198" s="121">
        <v>187</v>
      </c>
      <c r="B198" s="146" t="s">
        <v>743</v>
      </c>
      <c r="C198" s="146" t="s">
        <v>40</v>
      </c>
      <c r="D198" s="128">
        <v>65.08</v>
      </c>
      <c r="E198" s="125">
        <v>64</v>
      </c>
      <c r="F198" s="125">
        <v>72</v>
      </c>
      <c r="G198" s="128">
        <v>1.1063306699446835</v>
      </c>
      <c r="H198" s="171">
        <f t="shared" si="59"/>
        <v>22</v>
      </c>
      <c r="I198" s="127">
        <f t="shared" si="44"/>
        <v>34.375</v>
      </c>
      <c r="J198" s="128"/>
      <c r="K198" s="125">
        <v>22</v>
      </c>
      <c r="L198" s="125">
        <v>0</v>
      </c>
      <c r="M198" s="171">
        <f t="shared" si="60"/>
        <v>0</v>
      </c>
      <c r="N198" s="125"/>
      <c r="O198" s="125">
        <v>0</v>
      </c>
      <c r="P198" s="125"/>
      <c r="Q198" s="125">
        <f t="shared" si="45"/>
        <v>0</v>
      </c>
      <c r="R198" s="131">
        <f t="shared" si="46"/>
        <v>35</v>
      </c>
      <c r="S198" s="266">
        <f t="shared" si="54"/>
        <v>25</v>
      </c>
      <c r="T198" s="132">
        <f t="shared" si="53"/>
        <v>25.2</v>
      </c>
      <c r="U198" s="183">
        <f t="shared" si="41"/>
        <v>25</v>
      </c>
      <c r="V198" s="132">
        <f t="shared" si="42"/>
        <v>25</v>
      </c>
      <c r="W198" s="265">
        <f t="shared" si="43"/>
        <v>34.722222222222221</v>
      </c>
      <c r="X198" s="266">
        <v>25</v>
      </c>
    </row>
    <row r="199" spans="1:24" ht="31.5" x14ac:dyDescent="0.25">
      <c r="A199" s="121">
        <v>188</v>
      </c>
      <c r="B199" s="146" t="s">
        <v>243</v>
      </c>
      <c r="C199" s="146" t="s">
        <v>40</v>
      </c>
      <c r="D199" s="128">
        <v>75.02</v>
      </c>
      <c r="E199" s="125">
        <v>206</v>
      </c>
      <c r="F199" s="125">
        <v>211</v>
      </c>
      <c r="G199" s="128">
        <v>2.8125833111170357</v>
      </c>
      <c r="H199" s="171">
        <f t="shared" si="59"/>
        <v>72</v>
      </c>
      <c r="I199" s="127">
        <f t="shared" si="44"/>
        <v>34.95145631067961</v>
      </c>
      <c r="J199" s="128"/>
      <c r="K199" s="125">
        <v>72</v>
      </c>
      <c r="L199" s="125">
        <v>0</v>
      </c>
      <c r="M199" s="171">
        <f t="shared" si="60"/>
        <v>4</v>
      </c>
      <c r="N199" s="125"/>
      <c r="O199" s="125">
        <v>4</v>
      </c>
      <c r="P199" s="125"/>
      <c r="Q199" s="125">
        <f t="shared" si="45"/>
        <v>5.5555555555555554</v>
      </c>
      <c r="R199" s="131">
        <f t="shared" si="46"/>
        <v>35</v>
      </c>
      <c r="S199" s="266">
        <f t="shared" si="54"/>
        <v>73</v>
      </c>
      <c r="T199" s="132">
        <f t="shared" si="53"/>
        <v>73.849999999999994</v>
      </c>
      <c r="U199" s="183">
        <f t="shared" ref="U199:U256" si="61">S199</f>
        <v>73</v>
      </c>
      <c r="V199" s="132">
        <f t="shared" ref="V199:V258" si="62">F199*W199/100</f>
        <v>73.000000000000014</v>
      </c>
      <c r="W199" s="265">
        <f t="shared" ref="W199:W258" si="63">U199*100/F199</f>
        <v>34.597156398104268</v>
      </c>
      <c r="X199" s="266">
        <v>73</v>
      </c>
    </row>
    <row r="200" spans="1:24" ht="31.5" x14ac:dyDescent="0.25">
      <c r="A200" s="121">
        <v>189</v>
      </c>
      <c r="B200" s="146" t="s">
        <v>744</v>
      </c>
      <c r="C200" s="146" t="s">
        <v>40</v>
      </c>
      <c r="D200" s="128">
        <v>156.19999999999999</v>
      </c>
      <c r="E200" s="125">
        <v>225</v>
      </c>
      <c r="F200" s="125">
        <v>228</v>
      </c>
      <c r="G200" s="128">
        <v>1.4596670934699105</v>
      </c>
      <c r="H200" s="171">
        <f t="shared" si="59"/>
        <v>78</v>
      </c>
      <c r="I200" s="127">
        <f t="shared" si="44"/>
        <v>34.666666666666664</v>
      </c>
      <c r="J200" s="128"/>
      <c r="K200" s="125">
        <v>78</v>
      </c>
      <c r="L200" s="125">
        <v>0</v>
      </c>
      <c r="M200" s="171">
        <f t="shared" si="60"/>
        <v>78</v>
      </c>
      <c r="N200" s="125"/>
      <c r="O200" s="125">
        <v>78</v>
      </c>
      <c r="P200" s="125"/>
      <c r="Q200" s="125">
        <f t="shared" si="45"/>
        <v>100</v>
      </c>
      <c r="R200" s="131">
        <f t="shared" si="46"/>
        <v>35</v>
      </c>
      <c r="S200" s="266">
        <f t="shared" si="54"/>
        <v>79</v>
      </c>
      <c r="T200" s="132">
        <f t="shared" si="53"/>
        <v>79.8</v>
      </c>
      <c r="U200" s="183">
        <f t="shared" si="61"/>
        <v>79</v>
      </c>
      <c r="V200" s="132">
        <f t="shared" si="62"/>
        <v>78.999999999999986</v>
      </c>
      <c r="W200" s="265">
        <f t="shared" si="63"/>
        <v>34.649122807017541</v>
      </c>
      <c r="X200" s="266">
        <v>79</v>
      </c>
    </row>
    <row r="201" spans="1:24" ht="31.5" x14ac:dyDescent="0.25">
      <c r="A201" s="121">
        <v>190</v>
      </c>
      <c r="B201" s="146" t="s">
        <v>745</v>
      </c>
      <c r="C201" s="146" t="s">
        <v>67</v>
      </c>
      <c r="D201" s="128">
        <v>14952.17</v>
      </c>
      <c r="E201" s="125">
        <v>31492</v>
      </c>
      <c r="F201" s="125">
        <v>43040</v>
      </c>
      <c r="G201" s="128">
        <v>2.8785119484329029</v>
      </c>
      <c r="H201" s="171">
        <f>SUM(K201+L201)</f>
        <v>10943</v>
      </c>
      <c r="I201" s="127">
        <f t="shared" si="44"/>
        <v>34.748507557474916</v>
      </c>
      <c r="J201" s="128"/>
      <c r="K201" s="125">
        <v>10943</v>
      </c>
      <c r="L201" s="125">
        <v>0</v>
      </c>
      <c r="M201" s="171">
        <f>SUM(N201+O201+P201)</f>
        <v>4038</v>
      </c>
      <c r="N201" s="125"/>
      <c r="O201" s="125">
        <v>4038</v>
      </c>
      <c r="P201" s="125"/>
      <c r="Q201" s="125">
        <f t="shared" si="45"/>
        <v>36.900301562642788</v>
      </c>
      <c r="R201" s="131">
        <f t="shared" si="46"/>
        <v>35</v>
      </c>
      <c r="S201" s="266">
        <f t="shared" si="54"/>
        <v>15064</v>
      </c>
      <c r="T201" s="132">
        <f t="shared" si="53"/>
        <v>15064</v>
      </c>
      <c r="U201" s="183">
        <f t="shared" si="61"/>
        <v>15064</v>
      </c>
      <c r="V201" s="132">
        <f t="shared" si="62"/>
        <v>15064</v>
      </c>
      <c r="W201" s="265">
        <f t="shared" si="63"/>
        <v>35</v>
      </c>
      <c r="X201" s="266">
        <v>15064</v>
      </c>
    </row>
    <row r="202" spans="1:24" x14ac:dyDescent="0.25">
      <c r="A202" s="121">
        <v>191</v>
      </c>
      <c r="B202" s="146" t="s">
        <v>2</v>
      </c>
      <c r="C202" s="146" t="s">
        <v>67</v>
      </c>
      <c r="D202" s="128">
        <v>3970.56</v>
      </c>
      <c r="E202" s="125">
        <v>2759</v>
      </c>
      <c r="F202" s="125">
        <v>2925</v>
      </c>
      <c r="G202" s="128">
        <v>0.7366719052224372</v>
      </c>
      <c r="H202" s="171">
        <f>SUM(K202+L202)</f>
        <v>965</v>
      </c>
      <c r="I202" s="127">
        <f t="shared" si="44"/>
        <v>34.976440739398335</v>
      </c>
      <c r="J202" s="128"/>
      <c r="K202" s="125">
        <v>965</v>
      </c>
      <c r="L202" s="125">
        <v>0</v>
      </c>
      <c r="M202" s="171">
        <f>SUM(N202+O202+P202)</f>
        <v>50</v>
      </c>
      <c r="N202" s="125"/>
      <c r="O202" s="125">
        <v>50</v>
      </c>
      <c r="P202" s="125"/>
      <c r="Q202" s="125">
        <f t="shared" si="45"/>
        <v>5.1813471502590671</v>
      </c>
      <c r="R202" s="131">
        <f t="shared" si="46"/>
        <v>35</v>
      </c>
      <c r="S202" s="266">
        <f t="shared" si="54"/>
        <v>1023</v>
      </c>
      <c r="T202" s="132">
        <f t="shared" si="53"/>
        <v>1023.75</v>
      </c>
      <c r="U202" s="183">
        <f t="shared" si="61"/>
        <v>1023</v>
      </c>
      <c r="V202" s="132">
        <f t="shared" si="62"/>
        <v>1022.9999999999999</v>
      </c>
      <c r="W202" s="265">
        <f t="shared" si="63"/>
        <v>34.974358974358971</v>
      </c>
      <c r="X202" s="266"/>
    </row>
    <row r="203" spans="1:24" ht="31.5" x14ac:dyDescent="0.25">
      <c r="A203" s="121">
        <v>192</v>
      </c>
      <c r="B203" s="146" t="s">
        <v>746</v>
      </c>
      <c r="C203" s="146" t="s">
        <v>67</v>
      </c>
      <c r="D203" s="128">
        <v>416.08</v>
      </c>
      <c r="E203" s="125">
        <v>891</v>
      </c>
      <c r="F203" s="125">
        <v>2820</v>
      </c>
      <c r="G203" s="128">
        <v>6.7775427802345707</v>
      </c>
      <c r="H203" s="171">
        <f>SUM(K203+L203)</f>
        <v>311</v>
      </c>
      <c r="I203" s="127">
        <f t="shared" si="44"/>
        <v>34.904601571268238</v>
      </c>
      <c r="J203" s="128"/>
      <c r="K203" s="125">
        <v>311</v>
      </c>
      <c r="L203" s="125">
        <v>0</v>
      </c>
      <c r="M203" s="171">
        <f>SUM(N203+O203+P203)</f>
        <v>311</v>
      </c>
      <c r="N203" s="125"/>
      <c r="O203" s="125">
        <v>311</v>
      </c>
      <c r="P203" s="125"/>
      <c r="Q203" s="125">
        <f t="shared" si="45"/>
        <v>100</v>
      </c>
      <c r="R203" s="131">
        <f t="shared" si="46"/>
        <v>35</v>
      </c>
      <c r="S203" s="266">
        <f t="shared" si="54"/>
        <v>987</v>
      </c>
      <c r="T203" s="132">
        <f t="shared" si="53"/>
        <v>987</v>
      </c>
      <c r="U203" s="183">
        <f t="shared" si="61"/>
        <v>987</v>
      </c>
      <c r="V203" s="132">
        <f t="shared" si="62"/>
        <v>987</v>
      </c>
      <c r="W203" s="265">
        <f t="shared" si="63"/>
        <v>35</v>
      </c>
      <c r="X203" s="266">
        <v>987</v>
      </c>
    </row>
    <row r="204" spans="1:24" ht="31.5" x14ac:dyDescent="0.25">
      <c r="A204" s="121">
        <v>193</v>
      </c>
      <c r="B204" s="146" t="s">
        <v>106</v>
      </c>
      <c r="C204" s="146" t="s">
        <v>67</v>
      </c>
      <c r="D204" s="128">
        <v>293.77999999999997</v>
      </c>
      <c r="E204" s="125">
        <v>279</v>
      </c>
      <c r="F204" s="125">
        <v>284</v>
      </c>
      <c r="G204" s="128">
        <v>0.96670978283068976</v>
      </c>
      <c r="H204" s="171">
        <f>SUM(K204+L204)</f>
        <v>60</v>
      </c>
      <c r="I204" s="127">
        <f t="shared" si="44"/>
        <v>21.50537634408602</v>
      </c>
      <c r="J204" s="128"/>
      <c r="K204" s="125">
        <v>60</v>
      </c>
      <c r="L204" s="125">
        <v>0</v>
      </c>
      <c r="M204" s="171">
        <f>SUM(N204+O204+P204)</f>
        <v>30</v>
      </c>
      <c r="N204" s="125"/>
      <c r="O204" s="125">
        <v>30</v>
      </c>
      <c r="P204" s="125"/>
      <c r="Q204" s="125">
        <f t="shared" si="45"/>
        <v>50</v>
      </c>
      <c r="R204" s="131">
        <f t="shared" si="46"/>
        <v>35</v>
      </c>
      <c r="S204" s="266">
        <f t="shared" si="54"/>
        <v>99</v>
      </c>
      <c r="T204" s="132">
        <f t="shared" si="53"/>
        <v>99.4</v>
      </c>
      <c r="U204" s="183">
        <f t="shared" si="61"/>
        <v>99</v>
      </c>
      <c r="V204" s="132">
        <f t="shared" si="62"/>
        <v>99</v>
      </c>
      <c r="W204" s="265">
        <f t="shared" si="63"/>
        <v>34.859154929577464</v>
      </c>
      <c r="X204" s="266">
        <v>99</v>
      </c>
    </row>
    <row r="205" spans="1:24" ht="33" customHeight="1" x14ac:dyDescent="0.25">
      <c r="A205" s="121">
        <v>194</v>
      </c>
      <c r="B205" s="146" t="s">
        <v>747</v>
      </c>
      <c r="C205" s="146" t="s">
        <v>67</v>
      </c>
      <c r="D205" s="128">
        <v>138.86000000000001</v>
      </c>
      <c r="E205" s="125">
        <v>575</v>
      </c>
      <c r="F205" s="125">
        <v>608</v>
      </c>
      <c r="G205" s="128">
        <v>4.3785107302318877</v>
      </c>
      <c r="H205" s="171">
        <f>SUM(K205+L205)</f>
        <v>201</v>
      </c>
      <c r="I205" s="127">
        <f t="shared" si="44"/>
        <v>34.956521739130437</v>
      </c>
      <c r="J205" s="128"/>
      <c r="K205" s="125">
        <v>201</v>
      </c>
      <c r="L205" s="125">
        <v>0</v>
      </c>
      <c r="M205" s="171">
        <f>SUM(N205+O205+P205)</f>
        <v>198</v>
      </c>
      <c r="N205" s="125"/>
      <c r="O205" s="125">
        <v>198</v>
      </c>
      <c r="P205" s="125"/>
      <c r="Q205" s="125">
        <f t="shared" si="45"/>
        <v>98.507462686567166</v>
      </c>
      <c r="R205" s="131">
        <f t="shared" si="46"/>
        <v>35</v>
      </c>
      <c r="S205" s="266">
        <f t="shared" si="54"/>
        <v>212</v>
      </c>
      <c r="T205" s="132">
        <f t="shared" si="53"/>
        <v>212.8</v>
      </c>
      <c r="U205" s="183">
        <f t="shared" si="61"/>
        <v>212</v>
      </c>
      <c r="V205" s="132">
        <f t="shared" si="62"/>
        <v>212.00000000000003</v>
      </c>
      <c r="W205" s="265">
        <f t="shared" si="63"/>
        <v>34.868421052631582</v>
      </c>
      <c r="X205" s="266">
        <v>212</v>
      </c>
    </row>
    <row r="206" spans="1:24" ht="31.5" x14ac:dyDescent="0.25">
      <c r="A206" s="121">
        <v>195</v>
      </c>
      <c r="B206" s="146" t="s">
        <v>748</v>
      </c>
      <c r="C206" s="146" t="s">
        <v>69</v>
      </c>
      <c r="D206" s="128">
        <v>29.53</v>
      </c>
      <c r="E206" s="125">
        <v>100</v>
      </c>
      <c r="F206" s="125">
        <v>94</v>
      </c>
      <c r="G206" s="128">
        <v>3.1832035218421941</v>
      </c>
      <c r="H206" s="171">
        <f t="shared" ref="H206:H213" si="64">SUM(K206+L206)</f>
        <v>35</v>
      </c>
      <c r="I206" s="127">
        <f t="shared" ref="I206:I265" si="65">H206*100/E206</f>
        <v>35</v>
      </c>
      <c r="J206" s="128"/>
      <c r="K206" s="125">
        <v>35</v>
      </c>
      <c r="L206" s="125">
        <v>0</v>
      </c>
      <c r="M206" s="171">
        <f t="shared" ref="M206:M213" si="66">SUM(N206+O206+P206)</f>
        <v>35</v>
      </c>
      <c r="N206" s="125"/>
      <c r="O206" s="125">
        <v>35</v>
      </c>
      <c r="P206" s="125"/>
      <c r="Q206" s="125">
        <f t="shared" ref="Q206:Q265" si="67">M206*100/H206</f>
        <v>100</v>
      </c>
      <c r="R206" s="131">
        <f t="shared" ref="R206:R269" si="68">IF(F206&lt;VLOOKUP(G206,$M$274:$Q$284,2),0,VLOOKUP(G206,$M$274:$Q$284,3))</f>
        <v>35</v>
      </c>
      <c r="S206" s="266">
        <f t="shared" si="54"/>
        <v>32</v>
      </c>
      <c r="T206" s="132">
        <f t="shared" si="53"/>
        <v>32.9</v>
      </c>
      <c r="U206" s="183">
        <f t="shared" si="61"/>
        <v>32</v>
      </c>
      <c r="V206" s="132">
        <f t="shared" si="62"/>
        <v>32</v>
      </c>
      <c r="W206" s="265">
        <f t="shared" si="63"/>
        <v>34.042553191489361</v>
      </c>
      <c r="X206" s="266">
        <v>32</v>
      </c>
    </row>
    <row r="207" spans="1:24" x14ac:dyDescent="0.25">
      <c r="A207" s="121">
        <v>196</v>
      </c>
      <c r="B207" s="146" t="s">
        <v>2</v>
      </c>
      <c r="C207" s="146" t="s">
        <v>69</v>
      </c>
      <c r="D207" s="128">
        <v>489.02</v>
      </c>
      <c r="E207" s="125">
        <v>886</v>
      </c>
      <c r="F207" s="125">
        <v>1040</v>
      </c>
      <c r="G207" s="128">
        <v>2.1267023843605579</v>
      </c>
      <c r="H207" s="171">
        <f t="shared" si="64"/>
        <v>310</v>
      </c>
      <c r="I207" s="127">
        <f t="shared" si="65"/>
        <v>34.988713318284425</v>
      </c>
      <c r="J207" s="128"/>
      <c r="K207" s="125">
        <v>310</v>
      </c>
      <c r="L207" s="125">
        <v>0</v>
      </c>
      <c r="M207" s="171">
        <f t="shared" si="66"/>
        <v>300</v>
      </c>
      <c r="N207" s="125"/>
      <c r="O207" s="125">
        <v>300</v>
      </c>
      <c r="P207" s="125"/>
      <c r="Q207" s="125">
        <f t="shared" si="67"/>
        <v>96.774193548387103</v>
      </c>
      <c r="R207" s="131">
        <f t="shared" si="68"/>
        <v>35</v>
      </c>
      <c r="S207" s="266">
        <f t="shared" si="54"/>
        <v>364</v>
      </c>
      <c r="T207" s="132">
        <f t="shared" si="53"/>
        <v>364</v>
      </c>
      <c r="U207" s="183">
        <f t="shared" si="61"/>
        <v>364</v>
      </c>
      <c r="V207" s="132">
        <f t="shared" si="62"/>
        <v>364</v>
      </c>
      <c r="W207" s="265">
        <f t="shared" si="63"/>
        <v>35</v>
      </c>
      <c r="X207" s="266"/>
    </row>
    <row r="208" spans="1:24" ht="31.5" x14ac:dyDescent="0.25">
      <c r="A208" s="121">
        <v>197</v>
      </c>
      <c r="B208" s="146" t="s">
        <v>749</v>
      </c>
      <c r="C208" s="146" t="s">
        <v>69</v>
      </c>
      <c r="D208" s="128">
        <v>41.94</v>
      </c>
      <c r="E208" s="125">
        <v>93</v>
      </c>
      <c r="F208" s="125">
        <v>100</v>
      </c>
      <c r="G208" s="128">
        <v>2.3843586075345735</v>
      </c>
      <c r="H208" s="171">
        <f t="shared" si="64"/>
        <v>32</v>
      </c>
      <c r="I208" s="127">
        <f t="shared" si="65"/>
        <v>34.408602150537632</v>
      </c>
      <c r="J208" s="128"/>
      <c r="K208" s="125">
        <v>32</v>
      </c>
      <c r="L208" s="125">
        <v>0</v>
      </c>
      <c r="M208" s="171">
        <f t="shared" si="66"/>
        <v>25</v>
      </c>
      <c r="N208" s="125"/>
      <c r="O208" s="125">
        <v>25</v>
      </c>
      <c r="P208" s="125"/>
      <c r="Q208" s="125">
        <f t="shared" si="67"/>
        <v>78.125</v>
      </c>
      <c r="R208" s="131">
        <f t="shared" si="68"/>
        <v>35</v>
      </c>
      <c r="S208" s="266">
        <f t="shared" si="54"/>
        <v>35</v>
      </c>
      <c r="T208" s="132">
        <f t="shared" si="53"/>
        <v>35</v>
      </c>
      <c r="U208" s="183">
        <f t="shared" si="61"/>
        <v>35</v>
      </c>
      <c r="V208" s="132">
        <f t="shared" si="62"/>
        <v>35</v>
      </c>
      <c r="W208" s="265">
        <f t="shared" si="63"/>
        <v>35</v>
      </c>
      <c r="X208" s="266">
        <v>35</v>
      </c>
    </row>
    <row r="209" spans="1:24" ht="31.5" x14ac:dyDescent="0.25">
      <c r="A209" s="121">
        <v>198</v>
      </c>
      <c r="B209" s="146" t="s">
        <v>108</v>
      </c>
      <c r="C209" s="146" t="s">
        <v>69</v>
      </c>
      <c r="D209" s="128">
        <v>24.92</v>
      </c>
      <c r="E209" s="125">
        <v>55</v>
      </c>
      <c r="F209" s="125">
        <v>52</v>
      </c>
      <c r="G209" s="128">
        <v>2.086677367576244</v>
      </c>
      <c r="H209" s="171">
        <f t="shared" si="64"/>
        <v>19</v>
      </c>
      <c r="I209" s="127">
        <f t="shared" si="65"/>
        <v>34.545454545454547</v>
      </c>
      <c r="J209" s="128"/>
      <c r="K209" s="125">
        <v>19</v>
      </c>
      <c r="L209" s="125">
        <v>0</v>
      </c>
      <c r="M209" s="171">
        <f t="shared" si="66"/>
        <v>0</v>
      </c>
      <c r="N209" s="125"/>
      <c r="O209" s="125">
        <v>0</v>
      </c>
      <c r="P209" s="125"/>
      <c r="Q209" s="125">
        <f t="shared" si="67"/>
        <v>0</v>
      </c>
      <c r="R209" s="131">
        <f t="shared" si="68"/>
        <v>35</v>
      </c>
      <c r="S209" s="266">
        <f t="shared" si="54"/>
        <v>18</v>
      </c>
      <c r="T209" s="132">
        <f t="shared" si="53"/>
        <v>18.2</v>
      </c>
      <c r="U209" s="183">
        <f t="shared" si="61"/>
        <v>18</v>
      </c>
      <c r="V209" s="132">
        <f t="shared" si="62"/>
        <v>18</v>
      </c>
      <c r="W209" s="265">
        <f t="shared" si="63"/>
        <v>34.615384615384613</v>
      </c>
      <c r="X209" s="266">
        <v>18</v>
      </c>
    </row>
    <row r="210" spans="1:24" ht="31.5" x14ac:dyDescent="0.25">
      <c r="A210" s="121">
        <v>199</v>
      </c>
      <c r="B210" s="146" t="s">
        <v>280</v>
      </c>
      <c r="C210" s="146" t="s">
        <v>69</v>
      </c>
      <c r="D210" s="128">
        <v>108.7</v>
      </c>
      <c r="E210" s="125">
        <v>292</v>
      </c>
      <c r="F210" s="125">
        <v>302</v>
      </c>
      <c r="G210" s="128">
        <v>2.7782888684452622</v>
      </c>
      <c r="H210" s="171">
        <f t="shared" si="64"/>
        <v>102</v>
      </c>
      <c r="I210" s="127">
        <f t="shared" si="65"/>
        <v>34.93150684931507</v>
      </c>
      <c r="J210" s="128"/>
      <c r="K210" s="125">
        <v>102</v>
      </c>
      <c r="L210" s="125">
        <v>0</v>
      </c>
      <c r="M210" s="171">
        <f t="shared" si="66"/>
        <v>73</v>
      </c>
      <c r="N210" s="125"/>
      <c r="O210" s="125">
        <v>73</v>
      </c>
      <c r="P210" s="125"/>
      <c r="Q210" s="125">
        <f t="shared" si="67"/>
        <v>71.568627450980387</v>
      </c>
      <c r="R210" s="131">
        <f t="shared" si="68"/>
        <v>35</v>
      </c>
      <c r="S210" s="266">
        <f t="shared" si="54"/>
        <v>105</v>
      </c>
      <c r="T210" s="132">
        <f t="shared" si="53"/>
        <v>105.7</v>
      </c>
      <c r="U210" s="183">
        <f t="shared" si="61"/>
        <v>105</v>
      </c>
      <c r="V210" s="132">
        <f t="shared" si="62"/>
        <v>105</v>
      </c>
      <c r="W210" s="265">
        <f t="shared" si="63"/>
        <v>34.768211920529801</v>
      </c>
      <c r="X210" s="266">
        <v>105</v>
      </c>
    </row>
    <row r="211" spans="1:24" ht="31.5" x14ac:dyDescent="0.25">
      <c r="A211" s="121">
        <v>200</v>
      </c>
      <c r="B211" s="146" t="s">
        <v>107</v>
      </c>
      <c r="C211" s="146" t="s">
        <v>69</v>
      </c>
      <c r="D211" s="128">
        <v>59.71</v>
      </c>
      <c r="E211" s="125">
        <v>130</v>
      </c>
      <c r="F211" s="125">
        <v>121</v>
      </c>
      <c r="G211" s="128">
        <v>2.0264612292748283</v>
      </c>
      <c r="H211" s="171">
        <f t="shared" si="64"/>
        <v>0</v>
      </c>
      <c r="I211" s="127">
        <f t="shared" si="65"/>
        <v>0</v>
      </c>
      <c r="J211" s="128"/>
      <c r="K211" s="125"/>
      <c r="L211" s="125">
        <v>0</v>
      </c>
      <c r="M211" s="171">
        <f t="shared" si="66"/>
        <v>0</v>
      </c>
      <c r="N211" s="125"/>
      <c r="O211" s="125">
        <v>0</v>
      </c>
      <c r="P211" s="125"/>
      <c r="Q211" s="125"/>
      <c r="R211" s="131">
        <f t="shared" si="68"/>
        <v>35</v>
      </c>
      <c r="S211" s="266">
        <f t="shared" si="54"/>
        <v>42</v>
      </c>
      <c r="T211" s="132">
        <f t="shared" si="53"/>
        <v>42.35</v>
      </c>
      <c r="U211" s="183">
        <f t="shared" si="61"/>
        <v>42</v>
      </c>
      <c r="V211" s="132">
        <f t="shared" si="62"/>
        <v>42</v>
      </c>
      <c r="W211" s="265">
        <f t="shared" si="63"/>
        <v>34.710743801652896</v>
      </c>
      <c r="X211" s="266">
        <v>42</v>
      </c>
    </row>
    <row r="212" spans="1:24" ht="31.5" x14ac:dyDescent="0.25">
      <c r="A212" s="121">
        <v>201</v>
      </c>
      <c r="B212" s="146" t="s">
        <v>750</v>
      </c>
      <c r="C212" s="146" t="s">
        <v>69</v>
      </c>
      <c r="D212" s="128">
        <v>52.71</v>
      </c>
      <c r="E212" s="125">
        <v>107</v>
      </c>
      <c r="F212" s="125">
        <v>110</v>
      </c>
      <c r="G212" s="128">
        <v>2.0868905331056724</v>
      </c>
      <c r="H212" s="171">
        <f t="shared" si="64"/>
        <v>37</v>
      </c>
      <c r="I212" s="127">
        <f t="shared" si="65"/>
        <v>34.579439252336449</v>
      </c>
      <c r="J212" s="128"/>
      <c r="K212" s="125">
        <v>37</v>
      </c>
      <c r="L212" s="125">
        <v>0</v>
      </c>
      <c r="M212" s="171">
        <f t="shared" si="66"/>
        <v>12</v>
      </c>
      <c r="N212" s="125"/>
      <c r="O212" s="125">
        <v>12</v>
      </c>
      <c r="P212" s="125"/>
      <c r="Q212" s="125">
        <f t="shared" si="67"/>
        <v>32.432432432432435</v>
      </c>
      <c r="R212" s="131">
        <f t="shared" si="68"/>
        <v>35</v>
      </c>
      <c r="S212" s="266">
        <f t="shared" si="54"/>
        <v>38</v>
      </c>
      <c r="T212" s="132">
        <f t="shared" si="53"/>
        <v>38.5</v>
      </c>
      <c r="U212" s="183">
        <f t="shared" si="61"/>
        <v>38</v>
      </c>
      <c r="V212" s="132">
        <f t="shared" si="62"/>
        <v>38</v>
      </c>
      <c r="W212" s="265">
        <f t="shared" si="63"/>
        <v>34.545454545454547</v>
      </c>
      <c r="X212" s="266">
        <v>38</v>
      </c>
    </row>
    <row r="213" spans="1:24" ht="31.5" x14ac:dyDescent="0.25">
      <c r="A213" s="121">
        <v>202</v>
      </c>
      <c r="B213" s="146" t="s">
        <v>109</v>
      </c>
      <c r="C213" s="146" t="s">
        <v>69</v>
      </c>
      <c r="D213" s="128">
        <v>75.680000000000007</v>
      </c>
      <c r="E213" s="125">
        <v>310</v>
      </c>
      <c r="F213" s="125">
        <v>296</v>
      </c>
      <c r="G213" s="128">
        <v>3.9112050739957711</v>
      </c>
      <c r="H213" s="171">
        <f t="shared" si="64"/>
        <v>108</v>
      </c>
      <c r="I213" s="127">
        <f t="shared" si="65"/>
        <v>34.838709677419352</v>
      </c>
      <c r="J213" s="128"/>
      <c r="K213" s="125">
        <v>108</v>
      </c>
      <c r="L213" s="125">
        <v>0</v>
      </c>
      <c r="M213" s="171">
        <f t="shared" si="66"/>
        <v>50</v>
      </c>
      <c r="N213" s="125"/>
      <c r="O213" s="125">
        <v>50</v>
      </c>
      <c r="P213" s="125"/>
      <c r="Q213" s="125">
        <f t="shared" si="67"/>
        <v>46.296296296296298</v>
      </c>
      <c r="R213" s="131">
        <f t="shared" si="68"/>
        <v>35</v>
      </c>
      <c r="S213" s="266">
        <f t="shared" si="54"/>
        <v>103</v>
      </c>
      <c r="T213" s="132">
        <f t="shared" si="53"/>
        <v>103.6</v>
      </c>
      <c r="U213" s="183">
        <f t="shared" si="61"/>
        <v>103</v>
      </c>
      <c r="V213" s="132">
        <f t="shared" si="62"/>
        <v>103</v>
      </c>
      <c r="W213" s="265">
        <f t="shared" si="63"/>
        <v>34.797297297297298</v>
      </c>
      <c r="X213" s="266">
        <v>103</v>
      </c>
    </row>
    <row r="214" spans="1:24" ht="47.25" x14ac:dyDescent="0.25">
      <c r="A214" s="121">
        <v>203</v>
      </c>
      <c r="B214" s="146" t="s">
        <v>86</v>
      </c>
      <c r="C214" s="146" t="s">
        <v>41</v>
      </c>
      <c r="D214" s="128">
        <v>165.58</v>
      </c>
      <c r="E214" s="125">
        <v>116</v>
      </c>
      <c r="F214" s="125">
        <v>98</v>
      </c>
      <c r="G214" s="128">
        <v>0.59185892015943953</v>
      </c>
      <c r="H214" s="171">
        <f>SUM(K214+L214)</f>
        <v>40</v>
      </c>
      <c r="I214" s="127">
        <f t="shared" si="65"/>
        <v>34.482758620689658</v>
      </c>
      <c r="J214" s="128"/>
      <c r="K214" s="125">
        <v>40</v>
      </c>
      <c r="L214" s="125">
        <v>0</v>
      </c>
      <c r="M214" s="171">
        <f>SUM(N214+O214+P214)</f>
        <v>39</v>
      </c>
      <c r="N214" s="125"/>
      <c r="O214" s="125">
        <v>39</v>
      </c>
      <c r="P214" s="125"/>
      <c r="Q214" s="125">
        <f t="shared" si="67"/>
        <v>97.5</v>
      </c>
      <c r="R214" s="131">
        <f t="shared" si="68"/>
        <v>35</v>
      </c>
      <c r="S214" s="266">
        <f t="shared" ref="S214:S260" si="69">ROUNDDOWN(T214,0)</f>
        <v>34</v>
      </c>
      <c r="T214" s="132">
        <f t="shared" ref="T214:T259" si="70">F214*R214/100</f>
        <v>34.299999999999997</v>
      </c>
      <c r="U214" s="183">
        <f t="shared" si="61"/>
        <v>34</v>
      </c>
      <c r="V214" s="132">
        <f t="shared" si="62"/>
        <v>34</v>
      </c>
      <c r="W214" s="265">
        <f t="shared" si="63"/>
        <v>34.693877551020407</v>
      </c>
      <c r="X214" s="266">
        <v>34</v>
      </c>
    </row>
    <row r="215" spans="1:24" ht="31.5" x14ac:dyDescent="0.25">
      <c r="A215" s="121">
        <v>204</v>
      </c>
      <c r="B215" s="146" t="s">
        <v>45</v>
      </c>
      <c r="C215" s="146" t="s">
        <v>44</v>
      </c>
      <c r="D215" s="128">
        <v>177.71</v>
      </c>
      <c r="E215" s="125">
        <v>97</v>
      </c>
      <c r="F215" s="125">
        <v>125</v>
      </c>
      <c r="G215" s="128">
        <v>0.70339316864554613</v>
      </c>
      <c r="H215" s="171">
        <f>SUM(K215+L215)</f>
        <v>30</v>
      </c>
      <c r="I215" s="127">
        <f t="shared" si="65"/>
        <v>30.927835051546392</v>
      </c>
      <c r="J215" s="128"/>
      <c r="K215" s="125">
        <v>30</v>
      </c>
      <c r="L215" s="125">
        <v>0</v>
      </c>
      <c r="M215" s="171">
        <f>SUM(N215+O215+P215)</f>
        <v>11</v>
      </c>
      <c r="N215" s="125"/>
      <c r="O215" s="125">
        <v>11</v>
      </c>
      <c r="P215" s="125"/>
      <c r="Q215" s="125">
        <f t="shared" si="67"/>
        <v>36.666666666666664</v>
      </c>
      <c r="R215" s="131">
        <f t="shared" si="68"/>
        <v>35</v>
      </c>
      <c r="S215" s="266">
        <f t="shared" si="69"/>
        <v>43</v>
      </c>
      <c r="T215" s="132">
        <f t="shared" si="70"/>
        <v>43.75</v>
      </c>
      <c r="U215" s="183">
        <f t="shared" si="61"/>
        <v>43</v>
      </c>
      <c r="V215" s="132">
        <f t="shared" si="62"/>
        <v>43</v>
      </c>
      <c r="W215" s="265">
        <f t="shared" si="63"/>
        <v>34.4</v>
      </c>
      <c r="X215" s="266">
        <v>43</v>
      </c>
    </row>
    <row r="216" spans="1:24" x14ac:dyDescent="0.25">
      <c r="A216" s="121">
        <v>205</v>
      </c>
      <c r="B216" s="146" t="s">
        <v>2</v>
      </c>
      <c r="C216" s="146" t="s">
        <v>44</v>
      </c>
      <c r="D216" s="128">
        <v>6.03</v>
      </c>
      <c r="E216" s="125">
        <v>43</v>
      </c>
      <c r="F216" s="125">
        <v>75</v>
      </c>
      <c r="G216" s="128">
        <v>12.437810945273631</v>
      </c>
      <c r="H216" s="171">
        <f>SUM(K216+L216)</f>
        <v>15</v>
      </c>
      <c r="I216" s="127">
        <f t="shared" si="65"/>
        <v>34.883720930232556</v>
      </c>
      <c r="J216" s="128"/>
      <c r="K216" s="125">
        <v>15</v>
      </c>
      <c r="L216" s="125">
        <v>0</v>
      </c>
      <c r="M216" s="171">
        <f>SUM(N216+O216+P216)</f>
        <v>15</v>
      </c>
      <c r="N216" s="125"/>
      <c r="O216" s="125">
        <v>15</v>
      </c>
      <c r="P216" s="125"/>
      <c r="Q216" s="125">
        <f t="shared" si="67"/>
        <v>100</v>
      </c>
      <c r="R216" s="131">
        <f t="shared" si="68"/>
        <v>35</v>
      </c>
      <c r="S216" s="266">
        <f t="shared" si="69"/>
        <v>26</v>
      </c>
      <c r="T216" s="132">
        <f t="shared" si="70"/>
        <v>26.25</v>
      </c>
      <c r="U216" s="183">
        <f t="shared" si="61"/>
        <v>26</v>
      </c>
      <c r="V216" s="132">
        <f t="shared" si="62"/>
        <v>26</v>
      </c>
      <c r="W216" s="265">
        <f t="shared" si="63"/>
        <v>34.666666666666664</v>
      </c>
      <c r="X216" s="266"/>
    </row>
    <row r="217" spans="1:24" ht="31.5" x14ac:dyDescent="0.25">
      <c r="A217" s="121">
        <v>206</v>
      </c>
      <c r="B217" s="146" t="s">
        <v>272</v>
      </c>
      <c r="C217" s="146" t="s">
        <v>44</v>
      </c>
      <c r="D217" s="128">
        <v>604.91</v>
      </c>
      <c r="E217" s="125">
        <v>2460</v>
      </c>
      <c r="F217" s="125">
        <v>3442</v>
      </c>
      <c r="G217" s="128">
        <v>5.6901026598998197</v>
      </c>
      <c r="H217" s="171">
        <f>SUM(K217+L217)</f>
        <v>861</v>
      </c>
      <c r="I217" s="127">
        <f t="shared" si="65"/>
        <v>35</v>
      </c>
      <c r="J217" s="128"/>
      <c r="K217" s="125">
        <v>861</v>
      </c>
      <c r="L217" s="125">
        <v>0</v>
      </c>
      <c r="M217" s="171">
        <f>SUM(N217+O217+P217)</f>
        <v>840</v>
      </c>
      <c r="N217" s="125"/>
      <c r="O217" s="125">
        <v>840</v>
      </c>
      <c r="P217" s="125"/>
      <c r="Q217" s="125">
        <f t="shared" si="67"/>
        <v>97.560975609756099</v>
      </c>
      <c r="R217" s="131">
        <f t="shared" si="68"/>
        <v>35</v>
      </c>
      <c r="S217" s="266">
        <f t="shared" si="69"/>
        <v>1204</v>
      </c>
      <c r="T217" s="132">
        <f t="shared" si="70"/>
        <v>1204.7</v>
      </c>
      <c r="U217" s="183">
        <f t="shared" si="61"/>
        <v>1204</v>
      </c>
      <c r="V217" s="132">
        <f t="shared" si="62"/>
        <v>1203.9999999999998</v>
      </c>
      <c r="W217" s="265">
        <f t="shared" si="63"/>
        <v>34.979662986635674</v>
      </c>
      <c r="X217" s="266">
        <v>1204</v>
      </c>
    </row>
    <row r="218" spans="1:24" ht="31.5" x14ac:dyDescent="0.25">
      <c r="A218" s="121">
        <v>207</v>
      </c>
      <c r="B218" s="146" t="s">
        <v>752</v>
      </c>
      <c r="C218" s="146" t="s">
        <v>70</v>
      </c>
      <c r="D218" s="128">
        <v>134.62</v>
      </c>
      <c r="E218" s="125">
        <v>212</v>
      </c>
      <c r="F218" s="125">
        <v>212</v>
      </c>
      <c r="G218" s="128">
        <v>1.5748031496062991</v>
      </c>
      <c r="H218" s="171">
        <f t="shared" ref="H218:H268" si="71">SUM(K218+L218)</f>
        <v>0</v>
      </c>
      <c r="I218" s="127">
        <f t="shared" si="65"/>
        <v>0</v>
      </c>
      <c r="J218" s="128"/>
      <c r="K218" s="125"/>
      <c r="L218" s="125">
        <v>0</v>
      </c>
      <c r="M218" s="171">
        <f t="shared" ref="M218:M268" si="72">SUM(N218+O218+P218)</f>
        <v>0</v>
      </c>
      <c r="N218" s="125"/>
      <c r="O218" s="125"/>
      <c r="P218" s="125"/>
      <c r="Q218" s="125"/>
      <c r="R218" s="131">
        <f t="shared" si="68"/>
        <v>35</v>
      </c>
      <c r="S218" s="266">
        <f t="shared" si="69"/>
        <v>74</v>
      </c>
      <c r="T218" s="132">
        <f t="shared" si="70"/>
        <v>74.2</v>
      </c>
      <c r="U218" s="183">
        <f t="shared" si="61"/>
        <v>74</v>
      </c>
      <c r="V218" s="132">
        <f t="shared" si="62"/>
        <v>74.000000000000014</v>
      </c>
      <c r="W218" s="265">
        <f t="shared" si="63"/>
        <v>34.905660377358494</v>
      </c>
      <c r="X218" s="266">
        <v>100</v>
      </c>
    </row>
    <row r="219" spans="1:24" ht="31.5" x14ac:dyDescent="0.25">
      <c r="A219" s="121">
        <v>209</v>
      </c>
      <c r="B219" s="146" t="s">
        <v>753</v>
      </c>
      <c r="C219" s="146" t="s">
        <v>70</v>
      </c>
      <c r="D219" s="128">
        <v>536.70000000000005</v>
      </c>
      <c r="E219" s="125">
        <v>1966</v>
      </c>
      <c r="F219" s="125">
        <v>1967</v>
      </c>
      <c r="G219" s="128">
        <v>3.6649897521893049</v>
      </c>
      <c r="H219" s="171">
        <f t="shared" si="71"/>
        <v>688</v>
      </c>
      <c r="I219" s="127">
        <f t="shared" si="65"/>
        <v>34.994913530010173</v>
      </c>
      <c r="J219" s="128"/>
      <c r="K219" s="125">
        <v>688</v>
      </c>
      <c r="L219" s="125">
        <v>0</v>
      </c>
      <c r="M219" s="171">
        <v>688</v>
      </c>
      <c r="N219" s="125"/>
      <c r="O219" s="125"/>
      <c r="P219" s="125"/>
      <c r="Q219" s="125">
        <f t="shared" si="67"/>
        <v>100</v>
      </c>
      <c r="R219" s="131">
        <f t="shared" si="68"/>
        <v>35</v>
      </c>
      <c r="S219" s="266">
        <f t="shared" si="69"/>
        <v>688</v>
      </c>
      <c r="T219" s="132">
        <f t="shared" si="70"/>
        <v>688.45</v>
      </c>
      <c r="U219" s="183">
        <f t="shared" si="61"/>
        <v>688</v>
      </c>
      <c r="V219" s="132">
        <f t="shared" si="62"/>
        <v>688</v>
      </c>
      <c r="W219" s="265">
        <f t="shared" si="63"/>
        <v>34.97712252160651</v>
      </c>
      <c r="X219" s="266">
        <v>1500</v>
      </c>
    </row>
    <row r="220" spans="1:24" ht="31.5" x14ac:dyDescent="0.25">
      <c r="A220" s="121">
        <v>210</v>
      </c>
      <c r="B220" s="146" t="s">
        <v>754</v>
      </c>
      <c r="C220" s="146" t="s">
        <v>70</v>
      </c>
      <c r="D220" s="128">
        <v>163.19</v>
      </c>
      <c r="E220" s="125">
        <v>173</v>
      </c>
      <c r="F220" s="125">
        <v>174</v>
      </c>
      <c r="G220" s="128">
        <v>1.0662418040321098</v>
      </c>
      <c r="H220" s="171">
        <f t="shared" si="71"/>
        <v>50</v>
      </c>
      <c r="I220" s="127">
        <f t="shared" si="65"/>
        <v>28.901734104046241</v>
      </c>
      <c r="J220" s="128"/>
      <c r="K220" s="125">
        <v>50</v>
      </c>
      <c r="L220" s="125">
        <v>0</v>
      </c>
      <c r="M220" s="171">
        <v>50</v>
      </c>
      <c r="N220" s="125"/>
      <c r="O220" s="125"/>
      <c r="P220" s="125"/>
      <c r="Q220" s="125">
        <f t="shared" si="67"/>
        <v>100</v>
      </c>
      <c r="R220" s="131">
        <f t="shared" si="68"/>
        <v>35</v>
      </c>
      <c r="S220" s="266">
        <f t="shared" si="69"/>
        <v>60</v>
      </c>
      <c r="T220" s="132">
        <f t="shared" si="70"/>
        <v>60.9</v>
      </c>
      <c r="U220" s="183">
        <v>50</v>
      </c>
      <c r="V220" s="132">
        <f t="shared" si="62"/>
        <v>50</v>
      </c>
      <c r="W220" s="265">
        <f t="shared" si="63"/>
        <v>28.735632183908045</v>
      </c>
      <c r="X220" s="266">
        <v>50</v>
      </c>
    </row>
    <row r="221" spans="1:24" ht="31.5" x14ac:dyDescent="0.25">
      <c r="A221" s="121">
        <v>211</v>
      </c>
      <c r="B221" s="146" t="s">
        <v>755</v>
      </c>
      <c r="C221" s="146" t="s">
        <v>70</v>
      </c>
      <c r="D221" s="128">
        <v>417.73</v>
      </c>
      <c r="E221" s="125">
        <v>904</v>
      </c>
      <c r="F221" s="125">
        <v>859</v>
      </c>
      <c r="G221" s="128">
        <v>2.0563521892131278</v>
      </c>
      <c r="H221" s="171">
        <f t="shared" si="71"/>
        <v>150</v>
      </c>
      <c r="I221" s="127">
        <f t="shared" si="65"/>
        <v>16.592920353982301</v>
      </c>
      <c r="J221" s="128"/>
      <c r="K221" s="125">
        <v>150</v>
      </c>
      <c r="L221" s="125">
        <v>0</v>
      </c>
      <c r="M221" s="171">
        <f t="shared" si="72"/>
        <v>0</v>
      </c>
      <c r="N221" s="125"/>
      <c r="O221" s="125"/>
      <c r="P221" s="125"/>
      <c r="Q221" s="125">
        <f t="shared" si="67"/>
        <v>0</v>
      </c>
      <c r="R221" s="131">
        <f t="shared" si="68"/>
        <v>35</v>
      </c>
      <c r="S221" s="266">
        <f t="shared" si="69"/>
        <v>300</v>
      </c>
      <c r="T221" s="132">
        <f t="shared" si="70"/>
        <v>300.64999999999998</v>
      </c>
      <c r="U221" s="183">
        <v>120</v>
      </c>
      <c r="V221" s="132">
        <f t="shared" si="62"/>
        <v>120</v>
      </c>
      <c r="W221" s="265">
        <f t="shared" si="63"/>
        <v>13.969732246798603</v>
      </c>
      <c r="X221" s="266">
        <v>120</v>
      </c>
    </row>
    <row r="222" spans="1:24" ht="31.5" x14ac:dyDescent="0.25">
      <c r="A222" s="121">
        <v>213</v>
      </c>
      <c r="B222" s="146" t="s">
        <v>757</v>
      </c>
      <c r="C222" s="146" t="s">
        <v>70</v>
      </c>
      <c r="D222" s="128">
        <v>331.07</v>
      </c>
      <c r="E222" s="125">
        <v>1437</v>
      </c>
      <c r="F222" s="125">
        <v>1158</v>
      </c>
      <c r="G222" s="128">
        <v>3.4977497206028936</v>
      </c>
      <c r="H222" s="171">
        <f t="shared" si="71"/>
        <v>400</v>
      </c>
      <c r="I222" s="127">
        <f t="shared" si="65"/>
        <v>27.835768963117605</v>
      </c>
      <c r="J222" s="128"/>
      <c r="K222" s="125">
        <v>400</v>
      </c>
      <c r="L222" s="125">
        <v>0</v>
      </c>
      <c r="M222" s="171">
        <v>400</v>
      </c>
      <c r="N222" s="125"/>
      <c r="O222" s="125"/>
      <c r="P222" s="125"/>
      <c r="Q222" s="125">
        <f t="shared" si="67"/>
        <v>100</v>
      </c>
      <c r="R222" s="131">
        <f t="shared" si="68"/>
        <v>35</v>
      </c>
      <c r="S222" s="266">
        <f t="shared" si="69"/>
        <v>405</v>
      </c>
      <c r="T222" s="132">
        <f t="shared" si="70"/>
        <v>405.3</v>
      </c>
      <c r="U222" s="183">
        <f t="shared" si="61"/>
        <v>405</v>
      </c>
      <c r="V222" s="132">
        <f t="shared" si="62"/>
        <v>405.00000000000006</v>
      </c>
      <c r="W222" s="265">
        <f t="shared" si="63"/>
        <v>34.974093264248708</v>
      </c>
      <c r="X222" s="266">
        <v>1000</v>
      </c>
    </row>
    <row r="223" spans="1:24" ht="31.5" x14ac:dyDescent="0.25">
      <c r="A223" s="121">
        <v>214</v>
      </c>
      <c r="B223" s="146" t="s">
        <v>758</v>
      </c>
      <c r="C223" s="146" t="s">
        <v>70</v>
      </c>
      <c r="D223" s="128">
        <v>170.48</v>
      </c>
      <c r="E223" s="125">
        <v>253</v>
      </c>
      <c r="F223" s="125">
        <v>253</v>
      </c>
      <c r="G223" s="128">
        <v>1.484045049272642</v>
      </c>
      <c r="H223" s="171">
        <f t="shared" si="71"/>
        <v>88</v>
      </c>
      <c r="I223" s="127">
        <f t="shared" si="65"/>
        <v>34.782608695652172</v>
      </c>
      <c r="J223" s="128"/>
      <c r="K223" s="125">
        <v>88</v>
      </c>
      <c r="L223" s="125">
        <v>0</v>
      </c>
      <c r="M223" s="171">
        <f t="shared" si="72"/>
        <v>0</v>
      </c>
      <c r="N223" s="125"/>
      <c r="O223" s="125"/>
      <c r="P223" s="125"/>
      <c r="Q223" s="125">
        <f t="shared" si="67"/>
        <v>0</v>
      </c>
      <c r="R223" s="131">
        <f t="shared" si="68"/>
        <v>35</v>
      </c>
      <c r="S223" s="266">
        <f t="shared" si="69"/>
        <v>88</v>
      </c>
      <c r="T223" s="132">
        <f t="shared" si="70"/>
        <v>88.55</v>
      </c>
      <c r="U223" s="183">
        <f t="shared" si="61"/>
        <v>88</v>
      </c>
      <c r="V223" s="132">
        <f t="shared" si="62"/>
        <v>88</v>
      </c>
      <c r="W223" s="265">
        <f t="shared" si="63"/>
        <v>34.782608695652172</v>
      </c>
      <c r="X223" s="266">
        <v>250</v>
      </c>
    </row>
    <row r="224" spans="1:24" ht="31.5" x14ac:dyDescent="0.25">
      <c r="A224" s="121">
        <v>215</v>
      </c>
      <c r="B224" s="146" t="s">
        <v>759</v>
      </c>
      <c r="C224" s="146" t="s">
        <v>70</v>
      </c>
      <c r="D224" s="128">
        <v>139.80000000000001</v>
      </c>
      <c r="E224" s="125">
        <v>343</v>
      </c>
      <c r="F224" s="125">
        <v>369</v>
      </c>
      <c r="G224" s="128">
        <v>2.6394849785407724</v>
      </c>
      <c r="H224" s="171">
        <f t="shared" si="71"/>
        <v>120</v>
      </c>
      <c r="I224" s="127">
        <f t="shared" si="65"/>
        <v>34.985422740524783</v>
      </c>
      <c r="J224" s="128"/>
      <c r="K224" s="125">
        <v>120</v>
      </c>
      <c r="L224" s="125">
        <v>0</v>
      </c>
      <c r="M224" s="171">
        <f t="shared" si="72"/>
        <v>0</v>
      </c>
      <c r="N224" s="125"/>
      <c r="O224" s="125">
        <v>0</v>
      </c>
      <c r="P224" s="125"/>
      <c r="Q224" s="125">
        <f t="shared" si="67"/>
        <v>0</v>
      </c>
      <c r="R224" s="131">
        <f t="shared" si="68"/>
        <v>35</v>
      </c>
      <c r="S224" s="266">
        <f t="shared" si="69"/>
        <v>129</v>
      </c>
      <c r="T224" s="132">
        <f t="shared" si="70"/>
        <v>129.15</v>
      </c>
      <c r="U224" s="183">
        <f t="shared" si="61"/>
        <v>129</v>
      </c>
      <c r="V224" s="132">
        <f t="shared" si="62"/>
        <v>129</v>
      </c>
      <c r="W224" s="265">
        <f t="shared" si="63"/>
        <v>34.959349593495936</v>
      </c>
      <c r="X224" s="266">
        <v>129</v>
      </c>
    </row>
    <row r="225" spans="1:24" ht="31.5" x14ac:dyDescent="0.25">
      <c r="A225" s="121">
        <v>216</v>
      </c>
      <c r="B225" s="146" t="s">
        <v>760</v>
      </c>
      <c r="C225" s="146" t="s">
        <v>70</v>
      </c>
      <c r="D225" s="128">
        <v>15.86</v>
      </c>
      <c r="E225" s="125">
        <v>77</v>
      </c>
      <c r="F225" s="125">
        <v>69</v>
      </c>
      <c r="G225" s="128">
        <v>4.3505674653215642</v>
      </c>
      <c r="H225" s="171">
        <f t="shared" si="71"/>
        <v>0</v>
      </c>
      <c r="I225" s="127">
        <f t="shared" si="65"/>
        <v>0</v>
      </c>
      <c r="J225" s="128"/>
      <c r="K225" s="125"/>
      <c r="L225" s="125">
        <v>0</v>
      </c>
      <c r="M225" s="171">
        <f t="shared" si="72"/>
        <v>0</v>
      </c>
      <c r="N225" s="125"/>
      <c r="O225" s="125"/>
      <c r="P225" s="125"/>
      <c r="Q225" s="125"/>
      <c r="R225" s="131">
        <f t="shared" si="68"/>
        <v>35</v>
      </c>
      <c r="S225" s="266">
        <f t="shared" si="69"/>
        <v>24</v>
      </c>
      <c r="T225" s="132">
        <f t="shared" si="70"/>
        <v>24.15</v>
      </c>
      <c r="U225" s="183">
        <v>20</v>
      </c>
      <c r="V225" s="132">
        <f t="shared" si="62"/>
        <v>20</v>
      </c>
      <c r="W225" s="265">
        <f t="shared" si="63"/>
        <v>28.985507246376812</v>
      </c>
      <c r="X225" s="266">
        <v>20</v>
      </c>
    </row>
    <row r="226" spans="1:24" ht="31.5" x14ac:dyDescent="0.25">
      <c r="A226" s="121">
        <v>217</v>
      </c>
      <c r="B226" s="146" t="s">
        <v>761</v>
      </c>
      <c r="C226" s="146" t="s">
        <v>70</v>
      </c>
      <c r="D226" s="128">
        <v>118.21</v>
      </c>
      <c r="E226" s="125">
        <v>175</v>
      </c>
      <c r="F226" s="125">
        <v>195</v>
      </c>
      <c r="G226" s="128">
        <v>1.6496066322646139</v>
      </c>
      <c r="H226" s="171">
        <f t="shared" si="71"/>
        <v>59</v>
      </c>
      <c r="I226" s="127">
        <f t="shared" si="65"/>
        <v>33.714285714285715</v>
      </c>
      <c r="J226" s="128"/>
      <c r="K226" s="125">
        <v>59</v>
      </c>
      <c r="L226" s="125">
        <v>0</v>
      </c>
      <c r="M226" s="171">
        <f t="shared" si="72"/>
        <v>0</v>
      </c>
      <c r="N226" s="125"/>
      <c r="O226" s="125"/>
      <c r="P226" s="125"/>
      <c r="Q226" s="125">
        <f t="shared" si="67"/>
        <v>0</v>
      </c>
      <c r="R226" s="131">
        <f t="shared" si="68"/>
        <v>35</v>
      </c>
      <c r="S226" s="266">
        <f t="shared" si="69"/>
        <v>68</v>
      </c>
      <c r="T226" s="132">
        <f t="shared" si="70"/>
        <v>68.25</v>
      </c>
      <c r="U226" s="183">
        <f t="shared" si="61"/>
        <v>68</v>
      </c>
      <c r="V226" s="132">
        <f t="shared" si="62"/>
        <v>67.999999999999986</v>
      </c>
      <c r="W226" s="265">
        <f t="shared" si="63"/>
        <v>34.871794871794869</v>
      </c>
      <c r="X226" s="266">
        <v>68</v>
      </c>
    </row>
    <row r="227" spans="1:24" ht="31.5" x14ac:dyDescent="0.25">
      <c r="A227" s="121">
        <v>218</v>
      </c>
      <c r="B227" s="146" t="s">
        <v>762</v>
      </c>
      <c r="C227" s="146" t="s">
        <v>70</v>
      </c>
      <c r="D227" s="128">
        <v>75.84</v>
      </c>
      <c r="E227" s="125">
        <v>138</v>
      </c>
      <c r="F227" s="125">
        <v>162</v>
      </c>
      <c r="G227" s="128">
        <v>2.1360759493670884</v>
      </c>
      <c r="H227" s="171">
        <f t="shared" si="71"/>
        <v>46</v>
      </c>
      <c r="I227" s="127">
        <f t="shared" si="65"/>
        <v>33.333333333333336</v>
      </c>
      <c r="J227" s="128"/>
      <c r="K227" s="125">
        <v>46</v>
      </c>
      <c r="L227" s="125">
        <v>0</v>
      </c>
      <c r="M227" s="171">
        <f t="shared" si="72"/>
        <v>0</v>
      </c>
      <c r="N227" s="125"/>
      <c r="O227" s="125"/>
      <c r="P227" s="125"/>
      <c r="Q227" s="125">
        <f t="shared" si="67"/>
        <v>0</v>
      </c>
      <c r="R227" s="131">
        <f t="shared" si="68"/>
        <v>35</v>
      </c>
      <c r="S227" s="266">
        <f t="shared" si="69"/>
        <v>56</v>
      </c>
      <c r="T227" s="132">
        <f t="shared" si="70"/>
        <v>56.7</v>
      </c>
      <c r="U227" s="183">
        <f t="shared" si="61"/>
        <v>56</v>
      </c>
      <c r="V227" s="132">
        <f t="shared" si="62"/>
        <v>56</v>
      </c>
      <c r="W227" s="265">
        <f t="shared" si="63"/>
        <v>34.567901234567898</v>
      </c>
      <c r="X227" s="266">
        <v>56</v>
      </c>
    </row>
    <row r="228" spans="1:24" ht="31.5" x14ac:dyDescent="0.25">
      <c r="A228" s="121">
        <v>219</v>
      </c>
      <c r="B228" s="146" t="s">
        <v>763</v>
      </c>
      <c r="C228" s="146" t="s">
        <v>70</v>
      </c>
      <c r="D228" s="128">
        <v>186.81</v>
      </c>
      <c r="E228" s="125">
        <v>668</v>
      </c>
      <c r="F228" s="125">
        <v>608</v>
      </c>
      <c r="G228" s="128">
        <v>3.2546437556875971</v>
      </c>
      <c r="H228" s="171">
        <f t="shared" si="71"/>
        <v>100</v>
      </c>
      <c r="I228" s="127">
        <f t="shared" si="65"/>
        <v>14.970059880239521</v>
      </c>
      <c r="J228" s="128"/>
      <c r="K228" s="125">
        <v>100</v>
      </c>
      <c r="L228" s="125">
        <v>0</v>
      </c>
      <c r="M228" s="171">
        <f t="shared" si="72"/>
        <v>0</v>
      </c>
      <c r="N228" s="125"/>
      <c r="O228" s="125"/>
      <c r="P228" s="125"/>
      <c r="Q228" s="125">
        <f t="shared" si="67"/>
        <v>0</v>
      </c>
      <c r="R228" s="131">
        <f t="shared" si="68"/>
        <v>35</v>
      </c>
      <c r="S228" s="266">
        <f t="shared" si="69"/>
        <v>212</v>
      </c>
      <c r="T228" s="132">
        <f t="shared" si="70"/>
        <v>212.8</v>
      </c>
      <c r="U228" s="183">
        <v>100</v>
      </c>
      <c r="V228" s="132">
        <f t="shared" si="62"/>
        <v>100</v>
      </c>
      <c r="W228" s="265">
        <f t="shared" si="63"/>
        <v>16.44736842105263</v>
      </c>
      <c r="X228" s="266">
        <v>100</v>
      </c>
    </row>
    <row r="229" spans="1:24" ht="31.5" x14ac:dyDescent="0.25">
      <c r="A229" s="121">
        <v>220</v>
      </c>
      <c r="B229" s="146" t="s">
        <v>764</v>
      </c>
      <c r="C229" s="146" t="s">
        <v>70</v>
      </c>
      <c r="D229" s="128">
        <v>77.98</v>
      </c>
      <c r="E229" s="125">
        <v>147</v>
      </c>
      <c r="F229" s="125">
        <v>116</v>
      </c>
      <c r="G229" s="128">
        <v>1.4875609130546292</v>
      </c>
      <c r="H229" s="171">
        <f t="shared" si="71"/>
        <v>40</v>
      </c>
      <c r="I229" s="127">
        <f t="shared" si="65"/>
        <v>27.210884353741495</v>
      </c>
      <c r="J229" s="128"/>
      <c r="K229" s="125">
        <v>40</v>
      </c>
      <c r="L229" s="125">
        <v>0</v>
      </c>
      <c r="M229" s="171">
        <v>40</v>
      </c>
      <c r="N229" s="125"/>
      <c r="O229" s="125"/>
      <c r="P229" s="125"/>
      <c r="Q229" s="125">
        <f t="shared" si="67"/>
        <v>100</v>
      </c>
      <c r="R229" s="131">
        <f t="shared" si="68"/>
        <v>35</v>
      </c>
      <c r="S229" s="266">
        <f t="shared" si="69"/>
        <v>40</v>
      </c>
      <c r="T229" s="132">
        <f t="shared" si="70"/>
        <v>40.6</v>
      </c>
      <c r="U229" s="183">
        <v>33</v>
      </c>
      <c r="V229" s="132">
        <f t="shared" si="62"/>
        <v>33</v>
      </c>
      <c r="W229" s="265">
        <f t="shared" si="63"/>
        <v>28.448275862068964</v>
      </c>
      <c r="X229" s="266">
        <v>33</v>
      </c>
    </row>
    <row r="230" spans="1:24" ht="31.5" x14ac:dyDescent="0.25">
      <c r="A230" s="121">
        <v>221</v>
      </c>
      <c r="B230" s="146" t="s">
        <v>765</v>
      </c>
      <c r="C230" s="146" t="s">
        <v>70</v>
      </c>
      <c r="D230" s="128">
        <v>128.66</v>
      </c>
      <c r="E230" s="125">
        <v>321</v>
      </c>
      <c r="F230" s="125">
        <v>339</v>
      </c>
      <c r="G230" s="128">
        <v>2.6348515467122651</v>
      </c>
      <c r="H230" s="171">
        <f t="shared" si="71"/>
        <v>112</v>
      </c>
      <c r="I230" s="127">
        <f t="shared" si="65"/>
        <v>34.890965732087224</v>
      </c>
      <c r="J230" s="128"/>
      <c r="K230" s="125">
        <v>112</v>
      </c>
      <c r="L230" s="125">
        <v>0</v>
      </c>
      <c r="M230" s="171">
        <f t="shared" si="72"/>
        <v>0</v>
      </c>
      <c r="N230" s="125"/>
      <c r="O230" s="125">
        <v>0</v>
      </c>
      <c r="P230" s="125"/>
      <c r="Q230" s="125">
        <f t="shared" si="67"/>
        <v>0</v>
      </c>
      <c r="R230" s="131">
        <f t="shared" si="68"/>
        <v>35</v>
      </c>
      <c r="S230" s="266">
        <f t="shared" si="69"/>
        <v>118</v>
      </c>
      <c r="T230" s="132">
        <f t="shared" si="70"/>
        <v>118.65</v>
      </c>
      <c r="U230" s="183">
        <v>115</v>
      </c>
      <c r="V230" s="132">
        <f t="shared" si="62"/>
        <v>115</v>
      </c>
      <c r="W230" s="265">
        <f t="shared" si="63"/>
        <v>33.923303834808259</v>
      </c>
      <c r="X230" s="266">
        <v>115</v>
      </c>
    </row>
    <row r="231" spans="1:24" ht="31.5" x14ac:dyDescent="0.25">
      <c r="A231" s="121">
        <v>222</v>
      </c>
      <c r="B231" s="146" t="s">
        <v>766</v>
      </c>
      <c r="C231" s="146" t="s">
        <v>70</v>
      </c>
      <c r="D231" s="128">
        <v>54.15</v>
      </c>
      <c r="E231" s="125">
        <v>220</v>
      </c>
      <c r="F231" s="125">
        <v>274</v>
      </c>
      <c r="G231" s="128">
        <v>5.0600184672206838</v>
      </c>
      <c r="H231" s="171">
        <f t="shared" si="71"/>
        <v>30</v>
      </c>
      <c r="I231" s="127">
        <f t="shared" si="65"/>
        <v>13.636363636363637</v>
      </c>
      <c r="J231" s="128"/>
      <c r="K231" s="125">
        <v>30</v>
      </c>
      <c r="L231" s="125">
        <v>0</v>
      </c>
      <c r="M231" s="171">
        <v>30</v>
      </c>
      <c r="N231" s="125"/>
      <c r="O231" s="125"/>
      <c r="P231" s="125"/>
      <c r="Q231" s="125">
        <f t="shared" si="67"/>
        <v>100</v>
      </c>
      <c r="R231" s="131">
        <f t="shared" si="68"/>
        <v>35</v>
      </c>
      <c r="S231" s="266">
        <f t="shared" si="69"/>
        <v>95</v>
      </c>
      <c r="T231" s="132">
        <f t="shared" si="70"/>
        <v>95.9</v>
      </c>
      <c r="U231" s="183">
        <v>90</v>
      </c>
      <c r="V231" s="132">
        <f t="shared" si="62"/>
        <v>90</v>
      </c>
      <c r="W231" s="265">
        <f t="shared" si="63"/>
        <v>32.846715328467155</v>
      </c>
      <c r="X231" s="266">
        <v>90</v>
      </c>
    </row>
    <row r="232" spans="1:24" ht="31.5" x14ac:dyDescent="0.25">
      <c r="A232" s="121">
        <v>223</v>
      </c>
      <c r="B232" s="146" t="s">
        <v>767</v>
      </c>
      <c r="C232" s="146" t="s">
        <v>70</v>
      </c>
      <c r="D232" s="128">
        <v>128</v>
      </c>
      <c r="E232" s="125">
        <v>211</v>
      </c>
      <c r="F232" s="125">
        <v>232</v>
      </c>
      <c r="G232" s="128">
        <v>1.8125</v>
      </c>
      <c r="H232" s="171">
        <f t="shared" si="71"/>
        <v>71</v>
      </c>
      <c r="I232" s="127">
        <f t="shared" si="65"/>
        <v>33.649289099526065</v>
      </c>
      <c r="J232" s="128"/>
      <c r="K232" s="125">
        <v>71</v>
      </c>
      <c r="L232" s="125">
        <v>0</v>
      </c>
      <c r="M232" s="171">
        <f t="shared" si="72"/>
        <v>0</v>
      </c>
      <c r="N232" s="125"/>
      <c r="O232" s="125">
        <v>0</v>
      </c>
      <c r="P232" s="125"/>
      <c r="Q232" s="125">
        <f t="shared" si="67"/>
        <v>0</v>
      </c>
      <c r="R232" s="131">
        <f t="shared" si="68"/>
        <v>35</v>
      </c>
      <c r="S232" s="266">
        <f t="shared" si="69"/>
        <v>81</v>
      </c>
      <c r="T232" s="132">
        <f t="shared" si="70"/>
        <v>81.2</v>
      </c>
      <c r="U232" s="183">
        <f t="shared" si="61"/>
        <v>81</v>
      </c>
      <c r="V232" s="132">
        <f t="shared" si="62"/>
        <v>81</v>
      </c>
      <c r="W232" s="265">
        <f t="shared" si="63"/>
        <v>34.913793103448278</v>
      </c>
      <c r="X232" s="266">
        <v>81</v>
      </c>
    </row>
    <row r="233" spans="1:24" ht="31.5" x14ac:dyDescent="0.25">
      <c r="A233" s="121">
        <v>224</v>
      </c>
      <c r="B233" s="146" t="s">
        <v>768</v>
      </c>
      <c r="C233" s="146" t="s">
        <v>70</v>
      </c>
      <c r="D233" s="128">
        <v>98.41</v>
      </c>
      <c r="E233" s="125">
        <v>308</v>
      </c>
      <c r="F233" s="125">
        <v>277</v>
      </c>
      <c r="G233" s="128">
        <v>2.8147545981099484</v>
      </c>
      <c r="H233" s="171">
        <f t="shared" si="71"/>
        <v>100</v>
      </c>
      <c r="I233" s="127">
        <f t="shared" si="65"/>
        <v>32.467532467532465</v>
      </c>
      <c r="J233" s="128"/>
      <c r="K233" s="125">
        <v>100</v>
      </c>
      <c r="L233" s="125">
        <v>0</v>
      </c>
      <c r="M233" s="171">
        <f t="shared" si="72"/>
        <v>0</v>
      </c>
      <c r="N233" s="125"/>
      <c r="O233" s="125"/>
      <c r="P233" s="125"/>
      <c r="Q233" s="125">
        <f t="shared" si="67"/>
        <v>0</v>
      </c>
      <c r="R233" s="131">
        <f t="shared" si="68"/>
        <v>35</v>
      </c>
      <c r="S233" s="266">
        <f t="shared" si="69"/>
        <v>96</v>
      </c>
      <c r="T233" s="132">
        <f t="shared" si="70"/>
        <v>96.95</v>
      </c>
      <c r="U233" s="183">
        <f t="shared" si="61"/>
        <v>96</v>
      </c>
      <c r="V233" s="132">
        <f t="shared" si="62"/>
        <v>96</v>
      </c>
      <c r="W233" s="265">
        <f t="shared" si="63"/>
        <v>34.657039711191338</v>
      </c>
      <c r="X233" s="266">
        <v>200</v>
      </c>
    </row>
    <row r="234" spans="1:24" ht="63" x14ac:dyDescent="0.25">
      <c r="A234" s="121">
        <v>225</v>
      </c>
      <c r="B234" s="146" t="s">
        <v>769</v>
      </c>
      <c r="C234" s="146" t="s">
        <v>70</v>
      </c>
      <c r="D234" s="128">
        <v>100.28</v>
      </c>
      <c r="E234" s="125">
        <v>410</v>
      </c>
      <c r="F234" s="125">
        <v>427</v>
      </c>
      <c r="G234" s="128">
        <v>4.2580773833266852</v>
      </c>
      <c r="H234" s="171">
        <f t="shared" si="71"/>
        <v>30</v>
      </c>
      <c r="I234" s="127">
        <f t="shared" si="65"/>
        <v>7.3170731707317076</v>
      </c>
      <c r="J234" s="128"/>
      <c r="K234" s="125">
        <v>30</v>
      </c>
      <c r="L234" s="125">
        <v>0</v>
      </c>
      <c r="M234" s="171">
        <v>30</v>
      </c>
      <c r="N234" s="125"/>
      <c r="O234" s="125"/>
      <c r="P234" s="125"/>
      <c r="Q234" s="125">
        <f t="shared" si="67"/>
        <v>100</v>
      </c>
      <c r="R234" s="131">
        <f t="shared" si="68"/>
        <v>35</v>
      </c>
      <c r="S234" s="266">
        <f t="shared" si="69"/>
        <v>149</v>
      </c>
      <c r="T234" s="132">
        <f t="shared" si="70"/>
        <v>149.44999999999999</v>
      </c>
      <c r="U234" s="183">
        <v>30</v>
      </c>
      <c r="V234" s="132">
        <f t="shared" si="62"/>
        <v>30</v>
      </c>
      <c r="W234" s="265">
        <f t="shared" si="63"/>
        <v>7.0257611241217797</v>
      </c>
      <c r="X234" s="266">
        <v>30</v>
      </c>
    </row>
    <row r="235" spans="1:24" ht="47.25" x14ac:dyDescent="0.25">
      <c r="A235" s="121">
        <v>226</v>
      </c>
      <c r="B235" s="146" t="s">
        <v>136</v>
      </c>
      <c r="C235" s="146" t="s">
        <v>70</v>
      </c>
      <c r="D235" s="128">
        <v>1854.7</v>
      </c>
      <c r="E235" s="125">
        <v>8874</v>
      </c>
      <c r="F235" s="125">
        <v>7393</v>
      </c>
      <c r="G235" s="128">
        <v>3.9860893945112417</v>
      </c>
      <c r="H235" s="171">
        <f t="shared" si="71"/>
        <v>2000</v>
      </c>
      <c r="I235" s="127">
        <f t="shared" si="65"/>
        <v>22.537750732476898</v>
      </c>
      <c r="J235" s="128"/>
      <c r="K235" s="125">
        <v>2000</v>
      </c>
      <c r="L235" s="125">
        <v>0</v>
      </c>
      <c r="M235" s="171">
        <v>175</v>
      </c>
      <c r="N235" s="125"/>
      <c r="O235" s="125"/>
      <c r="P235" s="125"/>
      <c r="Q235" s="125">
        <f t="shared" si="67"/>
        <v>8.75</v>
      </c>
      <c r="R235" s="131">
        <f t="shared" si="68"/>
        <v>35</v>
      </c>
      <c r="S235" s="266">
        <f t="shared" si="69"/>
        <v>2587</v>
      </c>
      <c r="T235" s="132">
        <f t="shared" si="70"/>
        <v>2587.5500000000002</v>
      </c>
      <c r="U235" s="183">
        <v>2000</v>
      </c>
      <c r="V235" s="132">
        <f t="shared" si="62"/>
        <v>2000</v>
      </c>
      <c r="W235" s="265">
        <f t="shared" si="63"/>
        <v>27.052617340727714</v>
      </c>
      <c r="X235" s="266">
        <v>2000</v>
      </c>
    </row>
    <row r="236" spans="1:24" x14ac:dyDescent="0.25">
      <c r="A236" s="121">
        <v>227</v>
      </c>
      <c r="B236" s="146" t="s">
        <v>2</v>
      </c>
      <c r="C236" s="146" t="s">
        <v>70</v>
      </c>
      <c r="D236" s="128">
        <v>50697.120000000003</v>
      </c>
      <c r="E236" s="125">
        <v>108209</v>
      </c>
      <c r="F236" s="125">
        <v>107562</v>
      </c>
      <c r="G236" s="128">
        <v>2.1216589818119846</v>
      </c>
      <c r="H236" s="171">
        <f t="shared" si="71"/>
        <v>37873</v>
      </c>
      <c r="I236" s="127">
        <f t="shared" si="65"/>
        <v>34.999861379367708</v>
      </c>
      <c r="J236" s="128"/>
      <c r="K236" s="125">
        <v>37873</v>
      </c>
      <c r="L236" s="125">
        <v>0</v>
      </c>
      <c r="M236" s="171">
        <f t="shared" si="72"/>
        <v>33700</v>
      </c>
      <c r="N236" s="125"/>
      <c r="O236" s="125">
        <v>33700</v>
      </c>
      <c r="P236" s="125"/>
      <c r="Q236" s="125">
        <f t="shared" si="67"/>
        <v>88.981596387928079</v>
      </c>
      <c r="R236" s="131">
        <f t="shared" si="68"/>
        <v>35</v>
      </c>
      <c r="S236" s="266">
        <f t="shared" si="69"/>
        <v>37646</v>
      </c>
      <c r="T236" s="132">
        <f t="shared" si="70"/>
        <v>37646.699999999997</v>
      </c>
      <c r="U236" s="183">
        <f t="shared" si="61"/>
        <v>37646</v>
      </c>
      <c r="V236" s="132">
        <f t="shared" si="62"/>
        <v>37646</v>
      </c>
      <c r="W236" s="265">
        <f t="shared" si="63"/>
        <v>34.99934921254718</v>
      </c>
      <c r="X236" s="266"/>
    </row>
    <row r="237" spans="1:24" ht="31.5" x14ac:dyDescent="0.25">
      <c r="A237" s="121">
        <v>228</v>
      </c>
      <c r="B237" s="146" t="s">
        <v>130</v>
      </c>
      <c r="C237" s="146" t="s">
        <v>70</v>
      </c>
      <c r="D237" s="128">
        <v>532.75</v>
      </c>
      <c r="E237" s="125">
        <v>1654</v>
      </c>
      <c r="F237" s="125">
        <v>1373</v>
      </c>
      <c r="G237" s="128">
        <v>2.5771938057250119</v>
      </c>
      <c r="H237" s="171">
        <f t="shared" si="71"/>
        <v>0</v>
      </c>
      <c r="I237" s="127">
        <f t="shared" si="65"/>
        <v>0</v>
      </c>
      <c r="J237" s="128"/>
      <c r="K237" s="125"/>
      <c r="L237" s="125">
        <v>0</v>
      </c>
      <c r="M237" s="171">
        <f t="shared" si="72"/>
        <v>0</v>
      </c>
      <c r="N237" s="125"/>
      <c r="O237" s="125"/>
      <c r="P237" s="125"/>
      <c r="Q237" s="125"/>
      <c r="R237" s="131">
        <f t="shared" si="68"/>
        <v>35</v>
      </c>
      <c r="S237" s="266">
        <f t="shared" si="69"/>
        <v>480</v>
      </c>
      <c r="T237" s="132">
        <f t="shared" si="70"/>
        <v>480.55</v>
      </c>
      <c r="U237" s="183">
        <v>472</v>
      </c>
      <c r="V237" s="132">
        <f t="shared" si="62"/>
        <v>472</v>
      </c>
      <c r="W237" s="265">
        <f t="shared" si="63"/>
        <v>34.377276037873273</v>
      </c>
      <c r="X237" s="266">
        <v>472</v>
      </c>
    </row>
    <row r="238" spans="1:24" ht="31.5" x14ac:dyDescent="0.25">
      <c r="A238" s="121">
        <v>229</v>
      </c>
      <c r="B238" s="146" t="s">
        <v>770</v>
      </c>
      <c r="C238" s="146" t="s">
        <v>70</v>
      </c>
      <c r="D238" s="128">
        <v>64.040000000000006</v>
      </c>
      <c r="E238" s="125">
        <v>253</v>
      </c>
      <c r="F238" s="125">
        <v>295</v>
      </c>
      <c r="G238" s="128">
        <v>4.6064959400374761</v>
      </c>
      <c r="H238" s="171">
        <f t="shared" si="71"/>
        <v>30</v>
      </c>
      <c r="I238" s="127">
        <f t="shared" si="65"/>
        <v>11.857707509881424</v>
      </c>
      <c r="J238" s="128"/>
      <c r="K238" s="125">
        <v>30</v>
      </c>
      <c r="L238" s="125">
        <v>0</v>
      </c>
      <c r="M238" s="171">
        <f t="shared" si="72"/>
        <v>0</v>
      </c>
      <c r="N238" s="125"/>
      <c r="O238" s="125"/>
      <c r="P238" s="125"/>
      <c r="Q238" s="125">
        <f t="shared" si="67"/>
        <v>0</v>
      </c>
      <c r="R238" s="131">
        <f t="shared" si="68"/>
        <v>35</v>
      </c>
      <c r="S238" s="266">
        <f t="shared" si="69"/>
        <v>103</v>
      </c>
      <c r="T238" s="132">
        <f t="shared" si="70"/>
        <v>103.25</v>
      </c>
      <c r="U238" s="183">
        <v>100</v>
      </c>
      <c r="V238" s="132">
        <f t="shared" si="62"/>
        <v>100</v>
      </c>
      <c r="W238" s="265">
        <f t="shared" si="63"/>
        <v>33.898305084745765</v>
      </c>
      <c r="X238" s="266">
        <v>100</v>
      </c>
    </row>
    <row r="239" spans="1:24" ht="31.5" x14ac:dyDescent="0.25">
      <c r="A239" s="121">
        <v>230</v>
      </c>
      <c r="B239" s="146" t="s">
        <v>771</v>
      </c>
      <c r="C239" s="146" t="s">
        <v>70</v>
      </c>
      <c r="D239" s="128">
        <v>208.42</v>
      </c>
      <c r="E239" s="125">
        <v>683</v>
      </c>
      <c r="F239" s="125">
        <v>621</v>
      </c>
      <c r="G239" s="128">
        <v>2.9795605028308225</v>
      </c>
      <c r="H239" s="171">
        <f t="shared" si="71"/>
        <v>50</v>
      </c>
      <c r="I239" s="127">
        <f t="shared" si="65"/>
        <v>7.3206442166910692</v>
      </c>
      <c r="J239" s="128"/>
      <c r="K239" s="125">
        <v>50</v>
      </c>
      <c r="L239" s="125">
        <v>0</v>
      </c>
      <c r="M239" s="171">
        <f t="shared" si="72"/>
        <v>0</v>
      </c>
      <c r="N239" s="125"/>
      <c r="O239" s="125"/>
      <c r="P239" s="125"/>
      <c r="Q239" s="125">
        <f t="shared" si="67"/>
        <v>0</v>
      </c>
      <c r="R239" s="131">
        <f t="shared" si="68"/>
        <v>35</v>
      </c>
      <c r="S239" s="266">
        <f t="shared" si="69"/>
        <v>217</v>
      </c>
      <c r="T239" s="132">
        <f t="shared" si="70"/>
        <v>217.35</v>
      </c>
      <c r="U239" s="183">
        <v>150</v>
      </c>
      <c r="V239" s="132">
        <f t="shared" si="62"/>
        <v>150</v>
      </c>
      <c r="W239" s="265">
        <f t="shared" si="63"/>
        <v>24.154589371980677</v>
      </c>
      <c r="X239" s="266">
        <v>150</v>
      </c>
    </row>
    <row r="240" spans="1:24" ht="31.5" x14ac:dyDescent="0.25">
      <c r="A240" s="121">
        <v>231</v>
      </c>
      <c r="B240" s="146" t="s">
        <v>110</v>
      </c>
      <c r="C240" s="146" t="s">
        <v>70</v>
      </c>
      <c r="D240" s="128">
        <v>417.94</v>
      </c>
      <c r="E240" s="125">
        <v>1735</v>
      </c>
      <c r="F240" s="125">
        <v>1736</v>
      </c>
      <c r="G240" s="128">
        <v>4.1537062736277939</v>
      </c>
      <c r="H240" s="171">
        <f t="shared" si="71"/>
        <v>607</v>
      </c>
      <c r="I240" s="127">
        <f t="shared" si="65"/>
        <v>34.985590778097986</v>
      </c>
      <c r="J240" s="128"/>
      <c r="K240" s="125">
        <v>607</v>
      </c>
      <c r="L240" s="125">
        <v>0</v>
      </c>
      <c r="M240" s="171">
        <v>607</v>
      </c>
      <c r="N240" s="125"/>
      <c r="O240" s="125"/>
      <c r="P240" s="125"/>
      <c r="Q240" s="125">
        <f t="shared" si="67"/>
        <v>100</v>
      </c>
      <c r="R240" s="131">
        <f t="shared" si="68"/>
        <v>35</v>
      </c>
      <c r="S240" s="266">
        <f t="shared" si="69"/>
        <v>607</v>
      </c>
      <c r="T240" s="132">
        <f t="shared" si="70"/>
        <v>607.6</v>
      </c>
      <c r="U240" s="183">
        <f t="shared" si="61"/>
        <v>607</v>
      </c>
      <c r="V240" s="132">
        <f t="shared" si="62"/>
        <v>607</v>
      </c>
      <c r="W240" s="265">
        <f t="shared" si="63"/>
        <v>34.965437788018434</v>
      </c>
      <c r="X240" s="266">
        <v>1000</v>
      </c>
    </row>
    <row r="241" spans="1:24" ht="31.5" x14ac:dyDescent="0.25">
      <c r="A241" s="121">
        <v>232</v>
      </c>
      <c r="B241" s="146" t="s">
        <v>111</v>
      </c>
      <c r="C241" s="146" t="s">
        <v>70</v>
      </c>
      <c r="D241" s="128">
        <v>221.75</v>
      </c>
      <c r="E241" s="125">
        <v>438</v>
      </c>
      <c r="F241" s="125">
        <v>446</v>
      </c>
      <c r="G241" s="128">
        <v>2.0112739571589628</v>
      </c>
      <c r="H241" s="171">
        <f t="shared" si="71"/>
        <v>153</v>
      </c>
      <c r="I241" s="127">
        <f t="shared" si="65"/>
        <v>34.93150684931507</v>
      </c>
      <c r="J241" s="128"/>
      <c r="K241" s="125">
        <v>153</v>
      </c>
      <c r="L241" s="125">
        <v>0</v>
      </c>
      <c r="M241" s="171">
        <f t="shared" si="72"/>
        <v>153</v>
      </c>
      <c r="N241" s="125"/>
      <c r="O241" s="125">
        <v>153</v>
      </c>
      <c r="P241" s="125"/>
      <c r="Q241" s="125">
        <f t="shared" si="67"/>
        <v>100</v>
      </c>
      <c r="R241" s="131">
        <f t="shared" si="68"/>
        <v>35</v>
      </c>
      <c r="S241" s="266">
        <f t="shared" si="69"/>
        <v>156</v>
      </c>
      <c r="T241" s="132">
        <f t="shared" si="70"/>
        <v>156.1</v>
      </c>
      <c r="U241" s="183">
        <f t="shared" si="61"/>
        <v>156</v>
      </c>
      <c r="V241" s="132">
        <f t="shared" si="62"/>
        <v>156</v>
      </c>
      <c r="W241" s="265">
        <f t="shared" si="63"/>
        <v>34.977578475336323</v>
      </c>
      <c r="X241" s="266">
        <v>156</v>
      </c>
    </row>
    <row r="242" spans="1:24" ht="32.25" customHeight="1" x14ac:dyDescent="0.25">
      <c r="A242" s="121">
        <v>233</v>
      </c>
      <c r="B242" s="146" t="s">
        <v>772</v>
      </c>
      <c r="C242" s="146" t="s">
        <v>70</v>
      </c>
      <c r="D242" s="128">
        <v>66.8</v>
      </c>
      <c r="E242" s="125"/>
      <c r="F242" s="125">
        <v>277</v>
      </c>
      <c r="G242" s="128">
        <v>4.1467065868263475</v>
      </c>
      <c r="H242" s="171">
        <f t="shared" si="71"/>
        <v>0</v>
      </c>
      <c r="I242" s="127"/>
      <c r="J242" s="128"/>
      <c r="K242" s="125"/>
      <c r="L242" s="125">
        <v>0</v>
      </c>
      <c r="M242" s="171">
        <f t="shared" si="72"/>
        <v>0</v>
      </c>
      <c r="N242" s="125"/>
      <c r="O242" s="125">
        <v>0</v>
      </c>
      <c r="P242" s="125"/>
      <c r="Q242" s="125"/>
      <c r="R242" s="131">
        <f t="shared" si="68"/>
        <v>35</v>
      </c>
      <c r="S242" s="266">
        <f t="shared" si="69"/>
        <v>96</v>
      </c>
      <c r="T242" s="132">
        <f t="shared" si="70"/>
        <v>96.95</v>
      </c>
      <c r="U242" s="183">
        <f t="shared" si="61"/>
        <v>96</v>
      </c>
      <c r="V242" s="132">
        <f t="shared" si="62"/>
        <v>96</v>
      </c>
      <c r="W242" s="265">
        <f t="shared" si="63"/>
        <v>34.657039711191338</v>
      </c>
      <c r="X242" s="266">
        <v>96</v>
      </c>
    </row>
    <row r="243" spans="1:24" ht="31.5" x14ac:dyDescent="0.25">
      <c r="A243" s="121">
        <v>234</v>
      </c>
      <c r="B243" s="146" t="s">
        <v>773</v>
      </c>
      <c r="C243" s="146" t="s">
        <v>70</v>
      </c>
      <c r="D243" s="128">
        <v>377.22</v>
      </c>
      <c r="E243" s="125"/>
      <c r="F243" s="125">
        <v>1446</v>
      </c>
      <c r="G243" s="128">
        <v>3.8333068236042624</v>
      </c>
      <c r="H243" s="171">
        <f t="shared" si="71"/>
        <v>0</v>
      </c>
      <c r="I243" s="127"/>
      <c r="J243" s="128"/>
      <c r="K243" s="125"/>
      <c r="L243" s="125">
        <v>0</v>
      </c>
      <c r="M243" s="171">
        <f t="shared" si="72"/>
        <v>0</v>
      </c>
      <c r="N243" s="125"/>
      <c r="O243" s="125"/>
      <c r="P243" s="125"/>
      <c r="Q243" s="125"/>
      <c r="R243" s="131">
        <f t="shared" si="68"/>
        <v>35</v>
      </c>
      <c r="S243" s="266">
        <f t="shared" si="69"/>
        <v>506</v>
      </c>
      <c r="T243" s="132">
        <f t="shared" si="70"/>
        <v>506.1</v>
      </c>
      <c r="U243" s="183">
        <f t="shared" si="61"/>
        <v>506</v>
      </c>
      <c r="V243" s="132">
        <f t="shared" si="62"/>
        <v>505.99999999999994</v>
      </c>
      <c r="W243" s="265">
        <f t="shared" si="63"/>
        <v>34.993084370677728</v>
      </c>
      <c r="X243" s="266">
        <v>1500</v>
      </c>
    </row>
    <row r="244" spans="1:24" ht="31.5" x14ac:dyDescent="0.25">
      <c r="A244" s="121">
        <v>235</v>
      </c>
      <c r="B244" s="146" t="s">
        <v>112</v>
      </c>
      <c r="C244" s="146" t="s">
        <v>70</v>
      </c>
      <c r="D244" s="128">
        <v>1230.32</v>
      </c>
      <c r="E244" s="125">
        <v>3869</v>
      </c>
      <c r="F244" s="125">
        <v>4204</v>
      </c>
      <c r="G244" s="128">
        <v>3.4169972039794527</v>
      </c>
      <c r="H244" s="171">
        <f t="shared" si="71"/>
        <v>0</v>
      </c>
      <c r="I244" s="127">
        <f t="shared" si="65"/>
        <v>0</v>
      </c>
      <c r="J244" s="128"/>
      <c r="K244" s="125"/>
      <c r="L244" s="125">
        <v>0</v>
      </c>
      <c r="M244" s="171">
        <f t="shared" si="72"/>
        <v>0</v>
      </c>
      <c r="N244" s="125"/>
      <c r="O244" s="125"/>
      <c r="P244" s="125"/>
      <c r="Q244" s="125"/>
      <c r="R244" s="131">
        <f t="shared" si="68"/>
        <v>35</v>
      </c>
      <c r="S244" s="266">
        <f t="shared" si="69"/>
        <v>1471</v>
      </c>
      <c r="T244" s="132">
        <f t="shared" si="70"/>
        <v>1471.4</v>
      </c>
      <c r="U244" s="183">
        <v>1428</v>
      </c>
      <c r="V244" s="132">
        <f t="shared" si="62"/>
        <v>1428</v>
      </c>
      <c r="W244" s="265">
        <f t="shared" si="63"/>
        <v>33.967649857278779</v>
      </c>
      <c r="X244" s="266">
        <v>1428</v>
      </c>
    </row>
    <row r="245" spans="1:24" ht="33" customHeight="1" x14ac:dyDescent="0.25">
      <c r="A245" s="121">
        <v>236</v>
      </c>
      <c r="B245" s="146" t="s">
        <v>92</v>
      </c>
      <c r="C245" s="146" t="s">
        <v>70</v>
      </c>
      <c r="D245" s="128">
        <v>232.64</v>
      </c>
      <c r="E245" s="125">
        <v>938</v>
      </c>
      <c r="F245" s="125">
        <v>1007</v>
      </c>
      <c r="G245" s="128">
        <v>4.3285763411279232</v>
      </c>
      <c r="H245" s="171">
        <f t="shared" si="71"/>
        <v>304</v>
      </c>
      <c r="I245" s="127">
        <f t="shared" si="65"/>
        <v>32.40938166311301</v>
      </c>
      <c r="J245" s="128"/>
      <c r="K245" s="125">
        <v>304</v>
      </c>
      <c r="L245" s="125">
        <v>0</v>
      </c>
      <c r="M245" s="171">
        <f t="shared" si="72"/>
        <v>304</v>
      </c>
      <c r="N245" s="125"/>
      <c r="O245" s="125">
        <v>304</v>
      </c>
      <c r="P245" s="125"/>
      <c r="Q245" s="125">
        <f t="shared" si="67"/>
        <v>100</v>
      </c>
      <c r="R245" s="131">
        <f t="shared" si="68"/>
        <v>35</v>
      </c>
      <c r="S245" s="266">
        <f t="shared" si="69"/>
        <v>352</v>
      </c>
      <c r="T245" s="132">
        <f t="shared" si="70"/>
        <v>352.45</v>
      </c>
      <c r="U245" s="183">
        <f t="shared" si="61"/>
        <v>352</v>
      </c>
      <c r="V245" s="132">
        <f t="shared" si="62"/>
        <v>352</v>
      </c>
      <c r="W245" s="265">
        <f t="shared" si="63"/>
        <v>34.955312810327705</v>
      </c>
      <c r="X245" s="266">
        <v>352</v>
      </c>
    </row>
    <row r="246" spans="1:24" ht="31.5" x14ac:dyDescent="0.25">
      <c r="A246" s="121">
        <v>238</v>
      </c>
      <c r="B246" s="146" t="s">
        <v>243</v>
      </c>
      <c r="C246" s="146" t="s">
        <v>70</v>
      </c>
      <c r="D246" s="128">
        <v>472.43</v>
      </c>
      <c r="E246" s="125"/>
      <c r="F246" s="125">
        <v>2002</v>
      </c>
      <c r="G246" s="128">
        <v>4.2376648392354426</v>
      </c>
      <c r="H246" s="171">
        <f t="shared" si="71"/>
        <v>0</v>
      </c>
      <c r="I246" s="127"/>
      <c r="J246" s="128"/>
      <c r="K246" s="125"/>
      <c r="L246" s="125">
        <v>0</v>
      </c>
      <c r="M246" s="171">
        <f t="shared" si="72"/>
        <v>0</v>
      </c>
      <c r="N246" s="125"/>
      <c r="O246" s="125">
        <v>0</v>
      </c>
      <c r="P246" s="125"/>
      <c r="Q246" s="125"/>
      <c r="R246" s="131">
        <f t="shared" si="68"/>
        <v>35</v>
      </c>
      <c r="S246" s="266">
        <f t="shared" si="69"/>
        <v>700</v>
      </c>
      <c r="T246" s="132">
        <f t="shared" si="70"/>
        <v>700.7</v>
      </c>
      <c r="U246" s="183">
        <f t="shared" si="61"/>
        <v>700</v>
      </c>
      <c r="V246" s="132">
        <f t="shared" si="62"/>
        <v>700</v>
      </c>
      <c r="W246" s="265">
        <f t="shared" si="63"/>
        <v>34.965034965034967</v>
      </c>
      <c r="X246" s="266">
        <v>700</v>
      </c>
    </row>
    <row r="247" spans="1:24" ht="33" customHeight="1" x14ac:dyDescent="0.25">
      <c r="A247" s="121">
        <v>239</v>
      </c>
      <c r="B247" s="146" t="s">
        <v>775</v>
      </c>
      <c r="C247" s="146" t="s">
        <v>70</v>
      </c>
      <c r="D247" s="128">
        <v>586.53</v>
      </c>
      <c r="E247" s="125">
        <v>2945</v>
      </c>
      <c r="F247" s="125">
        <v>3040</v>
      </c>
      <c r="G247" s="128">
        <v>5.1830255911888568</v>
      </c>
      <c r="H247" s="171">
        <f t="shared" si="71"/>
        <v>1001</v>
      </c>
      <c r="I247" s="127">
        <f t="shared" si="65"/>
        <v>33.989813242784379</v>
      </c>
      <c r="J247" s="128"/>
      <c r="K247" s="125">
        <v>1001</v>
      </c>
      <c r="L247" s="125">
        <v>0</v>
      </c>
      <c r="M247" s="171">
        <v>979</v>
      </c>
      <c r="N247" s="125"/>
      <c r="O247" s="125">
        <v>0</v>
      </c>
      <c r="P247" s="125"/>
      <c r="Q247" s="125">
        <f t="shared" si="67"/>
        <v>97.802197802197796</v>
      </c>
      <c r="R247" s="131">
        <f t="shared" si="68"/>
        <v>35</v>
      </c>
      <c r="S247" s="266">
        <f t="shared" si="69"/>
        <v>1064</v>
      </c>
      <c r="T247" s="132">
        <f t="shared" si="70"/>
        <v>1064</v>
      </c>
      <c r="U247" s="183">
        <f t="shared" si="61"/>
        <v>1064</v>
      </c>
      <c r="V247" s="132">
        <f t="shared" si="62"/>
        <v>1064</v>
      </c>
      <c r="W247" s="265">
        <f t="shared" si="63"/>
        <v>35</v>
      </c>
      <c r="X247" s="266">
        <v>1064</v>
      </c>
    </row>
    <row r="248" spans="1:24" ht="32.25" customHeight="1" x14ac:dyDescent="0.25">
      <c r="A248" s="121">
        <v>240</v>
      </c>
      <c r="B248" s="146" t="s">
        <v>775</v>
      </c>
      <c r="C248" s="146" t="s">
        <v>70</v>
      </c>
      <c r="D248" s="128">
        <v>380.62</v>
      </c>
      <c r="E248" s="125"/>
      <c r="F248" s="125">
        <v>1939</v>
      </c>
      <c r="G248" s="128">
        <v>5.0943197940202829</v>
      </c>
      <c r="H248" s="171">
        <f t="shared" si="71"/>
        <v>0</v>
      </c>
      <c r="I248" s="127"/>
      <c r="J248" s="128"/>
      <c r="K248" s="125"/>
      <c r="L248" s="125">
        <v>0</v>
      </c>
      <c r="M248" s="171">
        <f t="shared" si="72"/>
        <v>0</v>
      </c>
      <c r="N248" s="125"/>
      <c r="O248" s="125">
        <v>0</v>
      </c>
      <c r="P248" s="125"/>
      <c r="Q248" s="125"/>
      <c r="R248" s="131">
        <f t="shared" si="68"/>
        <v>35</v>
      </c>
      <c r="S248" s="266">
        <f t="shared" si="69"/>
        <v>678</v>
      </c>
      <c r="T248" s="132">
        <f t="shared" si="70"/>
        <v>678.65</v>
      </c>
      <c r="U248" s="183">
        <f t="shared" si="61"/>
        <v>678</v>
      </c>
      <c r="V248" s="132">
        <f t="shared" si="62"/>
        <v>678</v>
      </c>
      <c r="W248" s="265">
        <f t="shared" si="63"/>
        <v>34.966477565755547</v>
      </c>
      <c r="X248" s="266">
        <v>678</v>
      </c>
    </row>
    <row r="249" spans="1:24" ht="31.5" x14ac:dyDescent="0.25">
      <c r="A249" s="121">
        <v>241</v>
      </c>
      <c r="B249" s="146" t="s">
        <v>114</v>
      </c>
      <c r="C249" s="146" t="s">
        <v>70</v>
      </c>
      <c r="D249" s="128">
        <v>757.58</v>
      </c>
      <c r="E249" s="125">
        <v>1681</v>
      </c>
      <c r="F249" s="125">
        <v>4998</v>
      </c>
      <c r="G249" s="128">
        <v>6.5973230549908921</v>
      </c>
      <c r="H249" s="171">
        <f t="shared" si="71"/>
        <v>588</v>
      </c>
      <c r="I249" s="127">
        <f t="shared" si="65"/>
        <v>34.979179060083283</v>
      </c>
      <c r="J249" s="128"/>
      <c r="K249" s="125">
        <v>588</v>
      </c>
      <c r="L249" s="125">
        <v>0</v>
      </c>
      <c r="M249" s="171">
        <v>588</v>
      </c>
      <c r="N249" s="125"/>
      <c r="O249" s="125"/>
      <c r="P249" s="125"/>
      <c r="Q249" s="125">
        <f t="shared" si="67"/>
        <v>100</v>
      </c>
      <c r="R249" s="131">
        <f t="shared" si="68"/>
        <v>35</v>
      </c>
      <c r="S249" s="266">
        <f t="shared" si="69"/>
        <v>1749</v>
      </c>
      <c r="T249" s="132">
        <f t="shared" si="70"/>
        <v>1749.3</v>
      </c>
      <c r="U249" s="183">
        <v>780</v>
      </c>
      <c r="V249" s="132">
        <f t="shared" si="62"/>
        <v>780</v>
      </c>
      <c r="W249" s="265">
        <f t="shared" si="63"/>
        <v>15.606242496998799</v>
      </c>
      <c r="X249" s="266">
        <v>780</v>
      </c>
    </row>
    <row r="250" spans="1:24" ht="31.5" x14ac:dyDescent="0.25">
      <c r="A250" s="121">
        <v>242</v>
      </c>
      <c r="B250" s="146" t="s">
        <v>776</v>
      </c>
      <c r="C250" s="146" t="s">
        <v>70</v>
      </c>
      <c r="D250" s="128">
        <v>86.48</v>
      </c>
      <c r="E250" s="125">
        <v>157</v>
      </c>
      <c r="F250" s="125">
        <v>171</v>
      </c>
      <c r="G250" s="128">
        <v>1.9773358001850139</v>
      </c>
      <c r="H250" s="171">
        <f t="shared" si="71"/>
        <v>53</v>
      </c>
      <c r="I250" s="127">
        <f t="shared" si="65"/>
        <v>33.757961783439491</v>
      </c>
      <c r="J250" s="128"/>
      <c r="K250" s="125">
        <v>53</v>
      </c>
      <c r="L250" s="125">
        <v>0</v>
      </c>
      <c r="M250" s="171">
        <v>53</v>
      </c>
      <c r="N250" s="125"/>
      <c r="O250" s="125"/>
      <c r="P250" s="125"/>
      <c r="Q250" s="125">
        <f t="shared" si="67"/>
        <v>100</v>
      </c>
      <c r="R250" s="131">
        <f t="shared" si="68"/>
        <v>35</v>
      </c>
      <c r="S250" s="266">
        <f t="shared" si="69"/>
        <v>59</v>
      </c>
      <c r="T250" s="132">
        <f t="shared" si="70"/>
        <v>59.85</v>
      </c>
      <c r="U250" s="183">
        <f t="shared" si="61"/>
        <v>59</v>
      </c>
      <c r="V250" s="132">
        <f t="shared" si="62"/>
        <v>59</v>
      </c>
      <c r="W250" s="265">
        <f t="shared" si="63"/>
        <v>34.502923976608187</v>
      </c>
      <c r="X250" s="266">
        <v>59</v>
      </c>
    </row>
    <row r="251" spans="1:24" ht="31.5" x14ac:dyDescent="0.25">
      <c r="A251" s="121">
        <v>243</v>
      </c>
      <c r="B251" s="146" t="s">
        <v>161</v>
      </c>
      <c r="C251" s="146" t="s">
        <v>70</v>
      </c>
      <c r="D251" s="128">
        <v>58.26</v>
      </c>
      <c r="E251" s="125">
        <v>240</v>
      </c>
      <c r="F251" s="125">
        <v>231</v>
      </c>
      <c r="G251" s="128">
        <v>3.964984552008239</v>
      </c>
      <c r="H251" s="171">
        <f t="shared" si="71"/>
        <v>40</v>
      </c>
      <c r="I251" s="127">
        <f t="shared" si="65"/>
        <v>16.666666666666668</v>
      </c>
      <c r="J251" s="128"/>
      <c r="K251" s="125">
        <v>40</v>
      </c>
      <c r="L251" s="125">
        <v>0</v>
      </c>
      <c r="M251" s="171">
        <f t="shared" si="72"/>
        <v>0</v>
      </c>
      <c r="N251" s="125"/>
      <c r="O251" s="125"/>
      <c r="P251" s="125"/>
      <c r="Q251" s="125">
        <f t="shared" si="67"/>
        <v>0</v>
      </c>
      <c r="R251" s="131">
        <f t="shared" si="68"/>
        <v>35</v>
      </c>
      <c r="S251" s="266">
        <f t="shared" si="69"/>
        <v>80</v>
      </c>
      <c r="T251" s="132">
        <f t="shared" si="70"/>
        <v>80.849999999999994</v>
      </c>
      <c r="U251" s="183">
        <v>40</v>
      </c>
      <c r="V251" s="132">
        <f t="shared" si="62"/>
        <v>40</v>
      </c>
      <c r="W251" s="265">
        <f t="shared" si="63"/>
        <v>17.316017316017316</v>
      </c>
      <c r="X251" s="266">
        <v>40</v>
      </c>
    </row>
    <row r="252" spans="1:24" ht="31.5" x14ac:dyDescent="0.25">
      <c r="A252" s="121">
        <v>244</v>
      </c>
      <c r="B252" s="146" t="s">
        <v>71</v>
      </c>
      <c r="C252" s="146" t="s">
        <v>70</v>
      </c>
      <c r="D252" s="128">
        <v>1046.951</v>
      </c>
      <c r="E252" s="190" t="s">
        <v>922</v>
      </c>
      <c r="F252" s="125">
        <f>D252*G252</f>
        <v>4856.3113712915565</v>
      </c>
      <c r="G252" s="128">
        <v>4.6385278501969589</v>
      </c>
      <c r="H252" s="171">
        <f t="shared" si="71"/>
        <v>0</v>
      </c>
      <c r="I252" s="127"/>
      <c r="J252" s="128"/>
      <c r="K252" s="125"/>
      <c r="L252" s="125">
        <v>0</v>
      </c>
      <c r="M252" s="171">
        <f t="shared" si="72"/>
        <v>0</v>
      </c>
      <c r="N252" s="125"/>
      <c r="O252" s="125">
        <v>0</v>
      </c>
      <c r="P252" s="125"/>
      <c r="Q252" s="125"/>
      <c r="R252" s="131">
        <f t="shared" si="68"/>
        <v>35</v>
      </c>
      <c r="S252" s="266">
        <f t="shared" si="69"/>
        <v>1699</v>
      </c>
      <c r="T252" s="132">
        <f t="shared" si="70"/>
        <v>1699.708979952045</v>
      </c>
      <c r="U252" s="183">
        <f t="shared" si="61"/>
        <v>1699</v>
      </c>
      <c r="V252" s="132">
        <f t="shared" si="62"/>
        <v>1698.9999999999998</v>
      </c>
      <c r="W252" s="265">
        <f t="shared" si="63"/>
        <v>34.985400854726159</v>
      </c>
      <c r="X252" s="266">
        <v>1706</v>
      </c>
    </row>
    <row r="253" spans="1:24" ht="31.5" x14ac:dyDescent="0.25">
      <c r="A253" s="121">
        <v>245</v>
      </c>
      <c r="B253" s="146" t="s">
        <v>152</v>
      </c>
      <c r="C253" s="146" t="s">
        <v>70</v>
      </c>
      <c r="D253" s="128">
        <v>46.59</v>
      </c>
      <c r="E253" s="125">
        <v>200</v>
      </c>
      <c r="F253" s="125">
        <v>200</v>
      </c>
      <c r="G253" s="128">
        <v>4.2927666881304996</v>
      </c>
      <c r="H253" s="171">
        <f t="shared" si="71"/>
        <v>68</v>
      </c>
      <c r="I253" s="127">
        <f t="shared" si="65"/>
        <v>34</v>
      </c>
      <c r="J253" s="128"/>
      <c r="K253" s="125">
        <v>68</v>
      </c>
      <c r="L253" s="125">
        <v>0</v>
      </c>
      <c r="M253" s="171">
        <f t="shared" si="72"/>
        <v>0</v>
      </c>
      <c r="N253" s="125"/>
      <c r="O253" s="125"/>
      <c r="P253" s="125"/>
      <c r="Q253" s="125">
        <f t="shared" si="67"/>
        <v>0</v>
      </c>
      <c r="R253" s="131">
        <f t="shared" si="68"/>
        <v>35</v>
      </c>
      <c r="S253" s="266">
        <f t="shared" si="69"/>
        <v>70</v>
      </c>
      <c r="T253" s="132">
        <f t="shared" si="70"/>
        <v>70</v>
      </c>
      <c r="U253" s="183">
        <v>60</v>
      </c>
      <c r="V253" s="132">
        <f t="shared" si="62"/>
        <v>60</v>
      </c>
      <c r="W253" s="265">
        <f t="shared" si="63"/>
        <v>30</v>
      </c>
      <c r="X253" s="266">
        <v>60</v>
      </c>
    </row>
    <row r="254" spans="1:24" ht="31.5" x14ac:dyDescent="0.25">
      <c r="A254" s="121">
        <v>246</v>
      </c>
      <c r="B254" s="146" t="s">
        <v>137</v>
      </c>
      <c r="C254" s="146" t="s">
        <v>70</v>
      </c>
      <c r="D254" s="128">
        <v>213.12</v>
      </c>
      <c r="E254" s="125">
        <v>201</v>
      </c>
      <c r="F254" s="125">
        <v>201</v>
      </c>
      <c r="G254" s="128">
        <v>0.94313063063063063</v>
      </c>
      <c r="H254" s="171">
        <f t="shared" si="71"/>
        <v>70</v>
      </c>
      <c r="I254" s="127">
        <f t="shared" si="65"/>
        <v>34.82587064676617</v>
      </c>
      <c r="J254" s="128"/>
      <c r="K254" s="125">
        <v>70</v>
      </c>
      <c r="L254" s="125">
        <v>0</v>
      </c>
      <c r="M254" s="171">
        <v>70</v>
      </c>
      <c r="N254" s="125"/>
      <c r="O254" s="125"/>
      <c r="P254" s="125"/>
      <c r="Q254" s="125">
        <f t="shared" si="67"/>
        <v>100</v>
      </c>
      <c r="R254" s="131">
        <f t="shared" si="68"/>
        <v>35</v>
      </c>
      <c r="S254" s="266">
        <f t="shared" si="69"/>
        <v>70</v>
      </c>
      <c r="T254" s="132">
        <f t="shared" si="70"/>
        <v>70.349999999999994</v>
      </c>
      <c r="U254" s="183">
        <f t="shared" si="61"/>
        <v>70</v>
      </c>
      <c r="V254" s="132">
        <f t="shared" si="62"/>
        <v>70</v>
      </c>
      <c r="W254" s="265">
        <f t="shared" si="63"/>
        <v>34.82587064676617</v>
      </c>
      <c r="X254" s="266">
        <v>200</v>
      </c>
    </row>
    <row r="255" spans="1:24" ht="47.25" x14ac:dyDescent="0.25">
      <c r="A255" s="121">
        <v>247</v>
      </c>
      <c r="B255" s="146" t="s">
        <v>777</v>
      </c>
      <c r="C255" s="146" t="s">
        <v>70</v>
      </c>
      <c r="D255" s="128">
        <v>85.7</v>
      </c>
      <c r="E255" s="125">
        <v>515</v>
      </c>
      <c r="F255" s="125">
        <v>530</v>
      </c>
      <c r="G255" s="128">
        <v>6.1843640606767796</v>
      </c>
      <c r="H255" s="171">
        <f t="shared" si="71"/>
        <v>175</v>
      </c>
      <c r="I255" s="127">
        <f t="shared" si="65"/>
        <v>33.980582524271846</v>
      </c>
      <c r="J255" s="128"/>
      <c r="K255" s="125">
        <v>175</v>
      </c>
      <c r="L255" s="125">
        <v>0</v>
      </c>
      <c r="M255" s="171">
        <v>175</v>
      </c>
      <c r="N255" s="125"/>
      <c r="O255" s="125"/>
      <c r="P255" s="125"/>
      <c r="Q255" s="125">
        <f t="shared" si="67"/>
        <v>100</v>
      </c>
      <c r="R255" s="131">
        <f t="shared" si="68"/>
        <v>35</v>
      </c>
      <c r="S255" s="266">
        <f t="shared" si="69"/>
        <v>185</v>
      </c>
      <c r="T255" s="132">
        <f t="shared" si="70"/>
        <v>185.5</v>
      </c>
      <c r="U255" s="183">
        <f t="shared" si="61"/>
        <v>185</v>
      </c>
      <c r="V255" s="132">
        <f t="shared" si="62"/>
        <v>185</v>
      </c>
      <c r="W255" s="265">
        <f t="shared" si="63"/>
        <v>34.905660377358494</v>
      </c>
      <c r="X255" s="266">
        <v>200</v>
      </c>
    </row>
    <row r="256" spans="1:24" ht="47.25" x14ac:dyDescent="0.25">
      <c r="A256" s="121">
        <v>249</v>
      </c>
      <c r="B256" s="146" t="s">
        <v>778</v>
      </c>
      <c r="C256" s="146" t="s">
        <v>70</v>
      </c>
      <c r="D256" s="128">
        <v>517.61</v>
      </c>
      <c r="E256" s="125">
        <v>284</v>
      </c>
      <c r="F256" s="125">
        <v>1730</v>
      </c>
      <c r="G256" s="128">
        <v>3.3422847317478408</v>
      </c>
      <c r="H256" s="171">
        <f t="shared" si="71"/>
        <v>99</v>
      </c>
      <c r="I256" s="127">
        <f t="shared" si="65"/>
        <v>34.859154929577464</v>
      </c>
      <c r="J256" s="128"/>
      <c r="K256" s="125">
        <v>99</v>
      </c>
      <c r="L256" s="125">
        <v>0</v>
      </c>
      <c r="M256" s="171">
        <v>99</v>
      </c>
      <c r="N256" s="125"/>
      <c r="O256" s="125"/>
      <c r="P256" s="125"/>
      <c r="Q256" s="125">
        <f t="shared" si="67"/>
        <v>100</v>
      </c>
      <c r="R256" s="131">
        <f t="shared" si="68"/>
        <v>35</v>
      </c>
      <c r="S256" s="266">
        <f t="shared" si="69"/>
        <v>605</v>
      </c>
      <c r="T256" s="132">
        <f t="shared" si="70"/>
        <v>605.5</v>
      </c>
      <c r="U256" s="183">
        <f t="shared" si="61"/>
        <v>605</v>
      </c>
      <c r="V256" s="132">
        <f t="shared" si="62"/>
        <v>605</v>
      </c>
      <c r="W256" s="265">
        <f t="shared" si="63"/>
        <v>34.971098265895954</v>
      </c>
      <c r="X256" s="266">
        <v>1000</v>
      </c>
    </row>
    <row r="257" spans="1:24" ht="47.25" x14ac:dyDescent="0.25">
      <c r="A257" s="121">
        <v>250</v>
      </c>
      <c r="B257" s="146" t="s">
        <v>779</v>
      </c>
      <c r="C257" s="146" t="s">
        <v>70</v>
      </c>
      <c r="D257" s="128">
        <v>1989</v>
      </c>
      <c r="E257" s="125">
        <v>2024</v>
      </c>
      <c r="F257" s="125">
        <v>7771</v>
      </c>
      <c r="G257" s="128">
        <v>3.906988436400201</v>
      </c>
      <c r="H257" s="171">
        <f t="shared" si="71"/>
        <v>708</v>
      </c>
      <c r="I257" s="127">
        <f t="shared" si="65"/>
        <v>34.980237154150196</v>
      </c>
      <c r="J257" s="128"/>
      <c r="K257" s="125">
        <v>708</v>
      </c>
      <c r="L257" s="125">
        <v>0</v>
      </c>
      <c r="M257" s="171">
        <v>708</v>
      </c>
      <c r="N257" s="125"/>
      <c r="O257" s="125"/>
      <c r="P257" s="125"/>
      <c r="Q257" s="125">
        <f t="shared" si="67"/>
        <v>100</v>
      </c>
      <c r="R257" s="131">
        <f t="shared" si="68"/>
        <v>35</v>
      </c>
      <c r="S257" s="266">
        <f t="shared" si="69"/>
        <v>2719</v>
      </c>
      <c r="T257" s="132">
        <f t="shared" si="70"/>
        <v>2719.85</v>
      </c>
      <c r="U257" s="183">
        <v>2500</v>
      </c>
      <c r="V257" s="132">
        <f t="shared" si="62"/>
        <v>2500</v>
      </c>
      <c r="W257" s="265">
        <f t="shared" si="63"/>
        <v>32.170891777120062</v>
      </c>
      <c r="X257" s="266">
        <v>2500</v>
      </c>
    </row>
    <row r="258" spans="1:24" ht="47.25" x14ac:dyDescent="0.25">
      <c r="A258" s="121">
        <v>251</v>
      </c>
      <c r="B258" s="146" t="s">
        <v>780</v>
      </c>
      <c r="C258" s="146" t="s">
        <v>70</v>
      </c>
      <c r="D258" s="128">
        <v>1096.3499999999999</v>
      </c>
      <c r="E258" s="125">
        <v>4221</v>
      </c>
      <c r="F258" s="125">
        <v>4088</v>
      </c>
      <c r="G258" s="128">
        <v>3.7287362612304467</v>
      </c>
      <c r="H258" s="171">
        <f t="shared" si="71"/>
        <v>0</v>
      </c>
      <c r="I258" s="127">
        <f t="shared" si="65"/>
        <v>0</v>
      </c>
      <c r="J258" s="128"/>
      <c r="K258" s="125"/>
      <c r="L258" s="125">
        <v>0</v>
      </c>
      <c r="M258" s="171">
        <f t="shared" si="72"/>
        <v>0</v>
      </c>
      <c r="N258" s="125"/>
      <c r="O258" s="125"/>
      <c r="P258" s="125"/>
      <c r="Q258" s="125"/>
      <c r="R258" s="131">
        <f t="shared" si="68"/>
        <v>35</v>
      </c>
      <c r="S258" s="266">
        <f t="shared" si="69"/>
        <v>1430</v>
      </c>
      <c r="T258" s="132">
        <f t="shared" si="70"/>
        <v>1430.8</v>
      </c>
      <c r="U258" s="183">
        <v>1200</v>
      </c>
      <c r="V258" s="132">
        <f t="shared" si="62"/>
        <v>1200</v>
      </c>
      <c r="W258" s="265">
        <f t="shared" si="63"/>
        <v>29.354207436399218</v>
      </c>
      <c r="X258" s="266">
        <v>1200</v>
      </c>
    </row>
    <row r="259" spans="1:24" ht="47.25" x14ac:dyDescent="0.25">
      <c r="A259" s="121">
        <v>252</v>
      </c>
      <c r="B259" s="146" t="s">
        <v>781</v>
      </c>
      <c r="C259" s="146" t="s">
        <v>70</v>
      </c>
      <c r="D259" s="128">
        <v>83.2</v>
      </c>
      <c r="E259" s="125">
        <v>164</v>
      </c>
      <c r="F259" s="125">
        <v>178</v>
      </c>
      <c r="G259" s="128">
        <v>2.1394230769230766</v>
      </c>
      <c r="H259" s="171">
        <f t="shared" si="71"/>
        <v>56</v>
      </c>
      <c r="I259" s="127">
        <f t="shared" si="65"/>
        <v>34.146341463414636</v>
      </c>
      <c r="J259" s="128"/>
      <c r="K259" s="125">
        <v>56</v>
      </c>
      <c r="L259" s="125">
        <v>0</v>
      </c>
      <c r="M259" s="171">
        <v>56</v>
      </c>
      <c r="N259" s="125"/>
      <c r="O259" s="125"/>
      <c r="P259" s="125"/>
      <c r="Q259" s="125">
        <f t="shared" si="67"/>
        <v>100</v>
      </c>
      <c r="R259" s="131">
        <f t="shared" si="68"/>
        <v>35</v>
      </c>
      <c r="S259" s="266">
        <f t="shared" si="69"/>
        <v>62</v>
      </c>
      <c r="T259" s="132">
        <f t="shared" si="70"/>
        <v>62.3</v>
      </c>
      <c r="U259" s="183">
        <f>S259</f>
        <v>62</v>
      </c>
      <c r="V259" s="132">
        <f t="shared" ref="V259:V269" si="73">F259*W259/100</f>
        <v>62</v>
      </c>
      <c r="W259" s="265">
        <f t="shared" ref="W259:W269" si="74">U259*100/F259</f>
        <v>34.831460674157306</v>
      </c>
      <c r="X259" s="266">
        <v>62</v>
      </c>
    </row>
    <row r="260" spans="1:24" ht="47.25" x14ac:dyDescent="0.25">
      <c r="A260" s="121">
        <v>253</v>
      </c>
      <c r="B260" s="146" t="s">
        <v>782</v>
      </c>
      <c r="C260" s="146" t="s">
        <v>70</v>
      </c>
      <c r="D260" s="128">
        <v>609.64</v>
      </c>
      <c r="E260" s="125">
        <v>1130</v>
      </c>
      <c r="F260" s="125">
        <v>1082</v>
      </c>
      <c r="G260" s="128">
        <v>1.7748179253329834</v>
      </c>
      <c r="H260" s="171">
        <f t="shared" si="71"/>
        <v>0</v>
      </c>
      <c r="I260" s="127">
        <f t="shared" si="65"/>
        <v>0</v>
      </c>
      <c r="J260" s="128"/>
      <c r="K260" s="125"/>
      <c r="L260" s="125">
        <v>0</v>
      </c>
      <c r="M260" s="171">
        <f t="shared" si="72"/>
        <v>0</v>
      </c>
      <c r="N260" s="125"/>
      <c r="O260" s="125"/>
      <c r="P260" s="125"/>
      <c r="Q260" s="125"/>
      <c r="R260" s="131">
        <f t="shared" si="68"/>
        <v>35</v>
      </c>
      <c r="S260" s="266">
        <f t="shared" si="69"/>
        <v>378</v>
      </c>
      <c r="T260" s="132">
        <f t="shared" ref="T260:T268" si="75">F260*R260/100</f>
        <v>378.7</v>
      </c>
      <c r="U260" s="183">
        <v>360</v>
      </c>
      <c r="V260" s="132">
        <f t="shared" si="73"/>
        <v>360</v>
      </c>
      <c r="W260" s="265">
        <f t="shared" si="74"/>
        <v>33.271719038817004</v>
      </c>
      <c r="X260" s="266">
        <v>360</v>
      </c>
    </row>
    <row r="261" spans="1:24" ht="47.25" x14ac:dyDescent="0.25">
      <c r="A261" s="121">
        <v>254</v>
      </c>
      <c r="B261" s="146" t="s">
        <v>783</v>
      </c>
      <c r="C261" s="146" t="s">
        <v>70</v>
      </c>
      <c r="D261" s="128">
        <v>159.04</v>
      </c>
      <c r="E261" s="125">
        <v>384</v>
      </c>
      <c r="F261" s="125">
        <v>457</v>
      </c>
      <c r="G261" s="128">
        <v>2.8734909456740443</v>
      </c>
      <c r="H261" s="171">
        <f t="shared" si="71"/>
        <v>134</v>
      </c>
      <c r="I261" s="127">
        <f t="shared" si="65"/>
        <v>34.895833333333336</v>
      </c>
      <c r="J261" s="128"/>
      <c r="K261" s="125">
        <v>134</v>
      </c>
      <c r="L261" s="125">
        <v>0</v>
      </c>
      <c r="M261" s="171">
        <v>134</v>
      </c>
      <c r="N261" s="125"/>
      <c r="O261" s="125"/>
      <c r="P261" s="125"/>
      <c r="Q261" s="125">
        <f t="shared" si="67"/>
        <v>100</v>
      </c>
      <c r="R261" s="131">
        <f t="shared" si="68"/>
        <v>35</v>
      </c>
      <c r="S261" s="266">
        <f t="shared" ref="S261:S268" si="76">ROUNDDOWN(T261,0)</f>
        <v>159</v>
      </c>
      <c r="T261" s="132">
        <f t="shared" si="75"/>
        <v>159.94999999999999</v>
      </c>
      <c r="U261" s="183">
        <v>100</v>
      </c>
      <c r="V261" s="132">
        <f t="shared" si="73"/>
        <v>100</v>
      </c>
      <c r="W261" s="265">
        <f t="shared" si="74"/>
        <v>21.881838074398249</v>
      </c>
      <c r="X261" s="266">
        <v>100</v>
      </c>
    </row>
    <row r="262" spans="1:24" ht="47.25" x14ac:dyDescent="0.25">
      <c r="A262" s="121">
        <v>255</v>
      </c>
      <c r="B262" s="146" t="s">
        <v>784</v>
      </c>
      <c r="C262" s="146" t="s">
        <v>70</v>
      </c>
      <c r="D262" s="128">
        <v>618.70000000000005</v>
      </c>
      <c r="E262" s="125">
        <v>3232</v>
      </c>
      <c r="F262" s="125">
        <v>3149</v>
      </c>
      <c r="G262" s="128">
        <v>5.0897042185227086</v>
      </c>
      <c r="H262" s="171">
        <f t="shared" si="71"/>
        <v>0</v>
      </c>
      <c r="I262" s="127">
        <f t="shared" si="65"/>
        <v>0</v>
      </c>
      <c r="J262" s="128"/>
      <c r="K262" s="125"/>
      <c r="L262" s="125">
        <v>0</v>
      </c>
      <c r="M262" s="171">
        <f t="shared" si="72"/>
        <v>0</v>
      </c>
      <c r="N262" s="125"/>
      <c r="O262" s="125"/>
      <c r="P262" s="125"/>
      <c r="Q262" s="125"/>
      <c r="R262" s="131">
        <f t="shared" si="68"/>
        <v>35</v>
      </c>
      <c r="S262" s="266">
        <f t="shared" si="76"/>
        <v>1102</v>
      </c>
      <c r="T262" s="132">
        <f t="shared" si="75"/>
        <v>1102.1500000000001</v>
      </c>
      <c r="U262" s="183">
        <v>900</v>
      </c>
      <c r="V262" s="132">
        <f t="shared" si="73"/>
        <v>900</v>
      </c>
      <c r="W262" s="265">
        <f t="shared" si="74"/>
        <v>28.580501746586219</v>
      </c>
      <c r="X262" s="266">
        <v>900</v>
      </c>
    </row>
    <row r="263" spans="1:24" ht="47.25" x14ac:dyDescent="0.25">
      <c r="A263" s="121">
        <v>256</v>
      </c>
      <c r="B263" s="146" t="s">
        <v>785</v>
      </c>
      <c r="C263" s="146" t="s">
        <v>70</v>
      </c>
      <c r="D263" s="128">
        <v>1450.5</v>
      </c>
      <c r="E263" s="125">
        <v>4552</v>
      </c>
      <c r="F263" s="125">
        <v>6743</v>
      </c>
      <c r="G263" s="128">
        <v>4.6487418131678728</v>
      </c>
      <c r="H263" s="171">
        <f t="shared" si="71"/>
        <v>1545</v>
      </c>
      <c r="I263" s="127">
        <f t="shared" si="65"/>
        <v>33.941124780316343</v>
      </c>
      <c r="J263" s="128"/>
      <c r="K263" s="125">
        <v>1545</v>
      </c>
      <c r="L263" s="125">
        <v>0</v>
      </c>
      <c r="M263" s="171">
        <v>528</v>
      </c>
      <c r="N263" s="125"/>
      <c r="O263" s="125"/>
      <c r="P263" s="125"/>
      <c r="Q263" s="125">
        <f t="shared" si="67"/>
        <v>34.174757281553397</v>
      </c>
      <c r="R263" s="131">
        <f t="shared" si="68"/>
        <v>35</v>
      </c>
      <c r="S263" s="266">
        <f t="shared" si="76"/>
        <v>2360</v>
      </c>
      <c r="T263" s="132">
        <f t="shared" si="75"/>
        <v>2360.0500000000002</v>
      </c>
      <c r="U263" s="183">
        <v>2000</v>
      </c>
      <c r="V263" s="132">
        <f t="shared" si="73"/>
        <v>2000</v>
      </c>
      <c r="W263" s="265">
        <f t="shared" si="74"/>
        <v>29.660388551090019</v>
      </c>
      <c r="X263" s="266">
        <v>2000</v>
      </c>
    </row>
    <row r="264" spans="1:24" ht="47.25" x14ac:dyDescent="0.25">
      <c r="A264" s="121">
        <v>257</v>
      </c>
      <c r="B264" s="146" t="s">
        <v>786</v>
      </c>
      <c r="C264" s="146" t="s">
        <v>70</v>
      </c>
      <c r="D264" s="128">
        <v>607.6</v>
      </c>
      <c r="E264" s="125">
        <v>427</v>
      </c>
      <c r="F264" s="125">
        <v>2146</v>
      </c>
      <c r="G264" s="128">
        <v>3.531928900592495</v>
      </c>
      <c r="H264" s="171">
        <f t="shared" si="71"/>
        <v>149</v>
      </c>
      <c r="I264" s="127">
        <f t="shared" si="65"/>
        <v>34.894613583138174</v>
      </c>
      <c r="J264" s="128"/>
      <c r="K264" s="125">
        <v>149</v>
      </c>
      <c r="L264" s="125">
        <v>0</v>
      </c>
      <c r="M264" s="171">
        <v>100</v>
      </c>
      <c r="N264" s="125"/>
      <c r="O264" s="125"/>
      <c r="P264" s="125"/>
      <c r="Q264" s="125">
        <f t="shared" si="67"/>
        <v>67.114093959731548</v>
      </c>
      <c r="R264" s="131">
        <f t="shared" si="68"/>
        <v>35</v>
      </c>
      <c r="S264" s="266">
        <f t="shared" si="76"/>
        <v>751</v>
      </c>
      <c r="T264" s="132">
        <f t="shared" si="75"/>
        <v>751.1</v>
      </c>
      <c r="U264" s="183">
        <v>500</v>
      </c>
      <c r="V264" s="132">
        <f t="shared" si="73"/>
        <v>500.00000000000006</v>
      </c>
      <c r="W264" s="265">
        <f t="shared" si="74"/>
        <v>23.299161230195715</v>
      </c>
      <c r="X264" s="266">
        <v>500</v>
      </c>
    </row>
    <row r="265" spans="1:24" ht="31.5" x14ac:dyDescent="0.25">
      <c r="A265" s="121">
        <v>258</v>
      </c>
      <c r="B265" s="146" t="s">
        <v>787</v>
      </c>
      <c r="C265" s="146" t="s">
        <v>70</v>
      </c>
      <c r="D265" s="128">
        <v>406.22</v>
      </c>
      <c r="E265" s="125">
        <v>445</v>
      </c>
      <c r="F265" s="125">
        <v>1463</v>
      </c>
      <c r="G265" s="128">
        <v>3.6014967259120669</v>
      </c>
      <c r="H265" s="171">
        <f t="shared" si="71"/>
        <v>155</v>
      </c>
      <c r="I265" s="127">
        <f t="shared" si="65"/>
        <v>34.831460674157306</v>
      </c>
      <c r="J265" s="128"/>
      <c r="K265" s="125">
        <v>155</v>
      </c>
      <c r="L265" s="125">
        <v>0</v>
      </c>
      <c r="M265" s="171">
        <v>155</v>
      </c>
      <c r="N265" s="125"/>
      <c r="O265" s="125"/>
      <c r="P265" s="125"/>
      <c r="Q265" s="125">
        <f t="shared" si="67"/>
        <v>100</v>
      </c>
      <c r="R265" s="131">
        <f t="shared" si="68"/>
        <v>35</v>
      </c>
      <c r="S265" s="266">
        <f t="shared" si="76"/>
        <v>512</v>
      </c>
      <c r="T265" s="132">
        <f t="shared" si="75"/>
        <v>512.04999999999995</v>
      </c>
      <c r="U265" s="183">
        <f>S265</f>
        <v>512</v>
      </c>
      <c r="V265" s="132">
        <f t="shared" si="73"/>
        <v>512</v>
      </c>
      <c r="W265" s="265">
        <f t="shared" si="74"/>
        <v>34.99658236500342</v>
      </c>
      <c r="X265" s="266">
        <v>1463</v>
      </c>
    </row>
    <row r="266" spans="1:24" x14ac:dyDescent="0.25">
      <c r="A266" s="121">
        <v>259</v>
      </c>
      <c r="B266" s="146" t="s">
        <v>788</v>
      </c>
      <c r="C266" s="146" t="s">
        <v>70</v>
      </c>
      <c r="D266" s="128">
        <v>1259.46</v>
      </c>
      <c r="E266" s="125">
        <v>2720</v>
      </c>
      <c r="F266" s="125">
        <v>1532</v>
      </c>
      <c r="G266" s="128">
        <v>1.2163943277277562</v>
      </c>
      <c r="H266" s="171">
        <f t="shared" si="71"/>
        <v>0</v>
      </c>
      <c r="I266" s="127">
        <f>H266*100/E266</f>
        <v>0</v>
      </c>
      <c r="J266" s="128"/>
      <c r="K266" s="125"/>
      <c r="L266" s="125">
        <v>0</v>
      </c>
      <c r="M266" s="171">
        <f t="shared" si="72"/>
        <v>0</v>
      </c>
      <c r="N266" s="125"/>
      <c r="O266" s="125"/>
      <c r="P266" s="125"/>
      <c r="Q266" s="125"/>
      <c r="R266" s="131">
        <f t="shared" si="68"/>
        <v>35</v>
      </c>
      <c r="S266" s="266">
        <f t="shared" si="76"/>
        <v>536</v>
      </c>
      <c r="T266" s="132">
        <f t="shared" si="75"/>
        <v>536.20000000000005</v>
      </c>
      <c r="U266" s="183">
        <f>S266</f>
        <v>536</v>
      </c>
      <c r="V266" s="132">
        <f t="shared" si="73"/>
        <v>536.00000000000011</v>
      </c>
      <c r="W266" s="265">
        <f t="shared" si="74"/>
        <v>34.986945169712797</v>
      </c>
      <c r="X266" s="266">
        <v>2000</v>
      </c>
    </row>
    <row r="267" spans="1:24" ht="47.25" x14ac:dyDescent="0.25">
      <c r="A267" s="121">
        <v>260</v>
      </c>
      <c r="B267" s="146" t="s">
        <v>789</v>
      </c>
      <c r="C267" s="146" t="s">
        <v>70</v>
      </c>
      <c r="D267" s="128">
        <v>256.74</v>
      </c>
      <c r="E267" s="125">
        <v>610</v>
      </c>
      <c r="F267" s="125">
        <v>1157</v>
      </c>
      <c r="G267" s="128">
        <v>4.506504635039339</v>
      </c>
      <c r="H267" s="171">
        <f t="shared" si="71"/>
        <v>40</v>
      </c>
      <c r="I267" s="127">
        <f>H267*100/E267</f>
        <v>6.557377049180328</v>
      </c>
      <c r="J267" s="128"/>
      <c r="K267" s="125">
        <v>40</v>
      </c>
      <c r="L267" s="125">
        <v>0</v>
      </c>
      <c r="M267" s="171">
        <f t="shared" si="72"/>
        <v>0</v>
      </c>
      <c r="N267" s="125"/>
      <c r="O267" s="125"/>
      <c r="P267" s="125"/>
      <c r="Q267" s="125">
        <f>M267*100/H267</f>
        <v>0</v>
      </c>
      <c r="R267" s="131">
        <f t="shared" si="68"/>
        <v>35</v>
      </c>
      <c r="S267" s="266">
        <f t="shared" si="76"/>
        <v>404</v>
      </c>
      <c r="T267" s="132">
        <f t="shared" si="75"/>
        <v>404.95</v>
      </c>
      <c r="U267" s="183">
        <v>15</v>
      </c>
      <c r="V267" s="132">
        <f t="shared" si="73"/>
        <v>15</v>
      </c>
      <c r="W267" s="265">
        <f t="shared" si="74"/>
        <v>1.2964563526361279</v>
      </c>
      <c r="X267" s="266">
        <v>15</v>
      </c>
    </row>
    <row r="268" spans="1:24" ht="31.5" x14ac:dyDescent="0.25">
      <c r="A268" s="121">
        <v>261</v>
      </c>
      <c r="B268" s="146" t="s">
        <v>790</v>
      </c>
      <c r="C268" s="146" t="s">
        <v>70</v>
      </c>
      <c r="D268" s="128">
        <v>33.39</v>
      </c>
      <c r="E268" s="125">
        <v>48</v>
      </c>
      <c r="F268" s="125">
        <v>115</v>
      </c>
      <c r="G268" s="128">
        <v>3.4441449535789159</v>
      </c>
      <c r="H268" s="171">
        <f t="shared" si="71"/>
        <v>0</v>
      </c>
      <c r="I268" s="127">
        <f>H268*100/E268</f>
        <v>0</v>
      </c>
      <c r="J268" s="128"/>
      <c r="K268" s="125"/>
      <c r="L268" s="125">
        <v>0</v>
      </c>
      <c r="M268" s="171">
        <f t="shared" si="72"/>
        <v>0</v>
      </c>
      <c r="N268" s="125"/>
      <c r="O268" s="125"/>
      <c r="P268" s="125"/>
      <c r="Q268" s="125"/>
      <c r="R268" s="131">
        <f t="shared" si="68"/>
        <v>35</v>
      </c>
      <c r="S268" s="266">
        <f t="shared" si="76"/>
        <v>40</v>
      </c>
      <c r="T268" s="132">
        <f t="shared" si="75"/>
        <v>40.25</v>
      </c>
      <c r="U268" s="183">
        <v>16</v>
      </c>
      <c r="V268" s="132">
        <f t="shared" si="73"/>
        <v>16</v>
      </c>
      <c r="W268" s="265">
        <f t="shared" si="74"/>
        <v>13.913043478260869</v>
      </c>
      <c r="X268" s="266">
        <v>16</v>
      </c>
    </row>
    <row r="269" spans="1:24" hidden="1" x14ac:dyDescent="0.25">
      <c r="A269" s="121">
        <v>492</v>
      </c>
      <c r="B269" s="146">
        <v>0</v>
      </c>
      <c r="C269" s="146">
        <v>0</v>
      </c>
      <c r="D269" s="128">
        <v>0</v>
      </c>
      <c r="E269" s="125"/>
      <c r="F269" s="125">
        <v>0</v>
      </c>
      <c r="G269" s="128">
        <v>0</v>
      </c>
      <c r="H269" s="171"/>
      <c r="I269" s="127"/>
      <c r="J269" s="128"/>
      <c r="K269" s="128"/>
      <c r="L269" s="128"/>
      <c r="M269" s="171"/>
      <c r="N269" s="125"/>
      <c r="O269" s="125"/>
      <c r="P269" s="125"/>
      <c r="Q269" s="125"/>
      <c r="R269" s="131">
        <f t="shared" si="68"/>
        <v>0</v>
      </c>
      <c r="S269" s="266">
        <f>ROUNDDOWN(T269,0)</f>
        <v>0</v>
      </c>
      <c r="T269" s="132">
        <f>F269*R269/100</f>
        <v>0</v>
      </c>
      <c r="U269" s="183">
        <f>S269</f>
        <v>0</v>
      </c>
      <c r="V269" s="132" t="e">
        <f t="shared" si="73"/>
        <v>#DIV/0!</v>
      </c>
      <c r="W269" s="265" t="e">
        <f t="shared" si="74"/>
        <v>#DIV/0!</v>
      </c>
      <c r="X269" s="266"/>
    </row>
    <row r="270" spans="1:24" s="271" customFormat="1" ht="41.25" customHeight="1" x14ac:dyDescent="0.25">
      <c r="A270" s="268" t="s">
        <v>854</v>
      </c>
      <c r="B270" s="268"/>
      <c r="C270" s="269"/>
      <c r="D270" s="270"/>
      <c r="E270" s="260"/>
      <c r="F270" s="260"/>
      <c r="G270" s="260"/>
      <c r="H270" s="231"/>
      <c r="I270" s="387"/>
      <c r="J270" s="260"/>
      <c r="K270" s="231"/>
      <c r="L270" s="231"/>
      <c r="M270" s="231"/>
      <c r="N270" s="231"/>
      <c r="O270" s="231"/>
      <c r="P270" s="231"/>
      <c r="Q270" s="231"/>
      <c r="R270" s="231"/>
      <c r="S270" s="260"/>
      <c r="W270" s="272"/>
      <c r="X270" s="222"/>
    </row>
    <row r="271" spans="1:24" s="271" customFormat="1" ht="29.25" customHeight="1" x14ac:dyDescent="0.25">
      <c r="A271" s="361"/>
      <c r="B271" s="349"/>
      <c r="C271" s="349"/>
      <c r="D271" s="349"/>
      <c r="E271" s="349"/>
      <c r="F271" s="349"/>
      <c r="G271" s="349"/>
      <c r="H271" s="362"/>
      <c r="I271" s="389"/>
      <c r="J271" s="349"/>
      <c r="K271" s="362"/>
      <c r="L271" s="362"/>
      <c r="M271" s="362"/>
      <c r="N271" s="362"/>
      <c r="O271" s="362"/>
      <c r="P271" s="362"/>
      <c r="Q271" s="362"/>
      <c r="R271" s="362"/>
      <c r="S271" s="349"/>
      <c r="T271" s="349"/>
      <c r="U271" s="349"/>
      <c r="V271" s="349"/>
      <c r="W271" s="389"/>
      <c r="X271" s="222"/>
    </row>
    <row r="272" spans="1:24" s="271" customFormat="1" ht="19.5" hidden="1" customHeight="1" x14ac:dyDescent="0.25">
      <c r="A272" s="301"/>
      <c r="B272" s="161"/>
      <c r="C272" s="161"/>
      <c r="D272" s="224"/>
      <c r="E272" s="222"/>
      <c r="F272" s="222"/>
      <c r="G272" s="224"/>
      <c r="H272" s="222"/>
      <c r="I272" s="272"/>
      <c r="J272" s="224"/>
      <c r="K272" s="222"/>
      <c r="L272" s="222"/>
      <c r="M272" s="222"/>
      <c r="N272" s="222"/>
      <c r="O272" s="222"/>
      <c r="P272" s="222"/>
      <c r="Q272" s="222"/>
      <c r="R272" s="222"/>
      <c r="S272" s="222"/>
      <c r="T272" s="224"/>
      <c r="U272" s="224"/>
      <c r="V272" s="224"/>
      <c r="W272" s="272"/>
      <c r="X272" s="222"/>
    </row>
    <row r="273" spans="1:24" s="271" customFormat="1" hidden="1" x14ac:dyDescent="0.25">
      <c r="A273" s="301"/>
      <c r="B273" s="158" t="s">
        <v>624</v>
      </c>
      <c r="C273" s="158" t="s">
        <v>619</v>
      </c>
      <c r="D273" s="273" t="s">
        <v>620</v>
      </c>
      <c r="E273" s="272"/>
      <c r="F273" s="272"/>
      <c r="G273" s="222"/>
      <c r="H273" s="222"/>
      <c r="I273" s="272"/>
      <c r="J273" s="224"/>
      <c r="K273" s="224"/>
      <c r="L273" s="224"/>
      <c r="M273" s="273" t="s">
        <v>616</v>
      </c>
      <c r="N273" s="273" t="s">
        <v>617</v>
      </c>
      <c r="O273" s="273" t="s">
        <v>613</v>
      </c>
      <c r="P273" s="273" t="s">
        <v>615</v>
      </c>
      <c r="Q273" s="273" t="s">
        <v>614</v>
      </c>
      <c r="R273" s="222"/>
      <c r="S273" s="222"/>
      <c r="T273" s="222"/>
      <c r="U273" s="222"/>
      <c r="V273" s="224"/>
      <c r="W273" s="272"/>
    </row>
    <row r="274" spans="1:24" s="271" customFormat="1" hidden="1" x14ac:dyDescent="0.25">
      <c r="A274" s="301"/>
      <c r="B274" s="158"/>
      <c r="C274" s="158"/>
      <c r="D274" s="273"/>
      <c r="E274" s="272"/>
      <c r="F274" s="272"/>
      <c r="G274" s="222"/>
      <c r="H274" s="222"/>
      <c r="I274" s="272"/>
      <c r="J274" s="224"/>
      <c r="K274" s="224"/>
      <c r="L274" s="224"/>
      <c r="M274" s="273">
        <v>0</v>
      </c>
      <c r="N274" s="273">
        <v>3</v>
      </c>
      <c r="O274" s="273">
        <v>35</v>
      </c>
      <c r="P274" s="273">
        <v>0</v>
      </c>
      <c r="Q274" s="273">
        <v>0</v>
      </c>
      <c r="R274" s="222"/>
      <c r="S274" s="222"/>
      <c r="T274" s="222"/>
      <c r="U274" s="222"/>
      <c r="V274" s="224"/>
      <c r="W274" s="272"/>
    </row>
    <row r="275" spans="1:24" s="271" customFormat="1" hidden="1" x14ac:dyDescent="0.25">
      <c r="A275" s="301"/>
      <c r="B275" s="158"/>
      <c r="C275" s="158"/>
      <c r="D275" s="273"/>
      <c r="E275" s="272"/>
      <c r="F275" s="272"/>
      <c r="G275" s="222"/>
      <c r="H275" s="222"/>
      <c r="I275" s="272"/>
      <c r="J275" s="224"/>
      <c r="K275" s="224"/>
      <c r="L275" s="224"/>
      <c r="M275" s="273">
        <v>1.01</v>
      </c>
      <c r="N275" s="273">
        <v>3</v>
      </c>
      <c r="O275" s="273">
        <v>35</v>
      </c>
      <c r="P275" s="273">
        <v>0</v>
      </c>
      <c r="Q275" s="273">
        <v>0</v>
      </c>
      <c r="R275" s="222"/>
      <c r="S275" s="222"/>
      <c r="T275" s="222"/>
      <c r="U275" s="222"/>
      <c r="V275" s="224"/>
      <c r="W275" s="272"/>
    </row>
    <row r="276" spans="1:24" s="271" customFormat="1" hidden="1" x14ac:dyDescent="0.25">
      <c r="A276" s="301"/>
      <c r="B276" s="158" t="s">
        <v>623</v>
      </c>
      <c r="C276" s="158" t="s">
        <v>622</v>
      </c>
      <c r="D276" s="273" t="s">
        <v>78</v>
      </c>
      <c r="E276" s="272"/>
      <c r="F276" s="272"/>
      <c r="G276" s="222"/>
      <c r="H276" s="222"/>
      <c r="I276" s="272"/>
      <c r="J276" s="224"/>
      <c r="K276" s="224"/>
      <c r="L276" s="224"/>
      <c r="M276" s="273">
        <v>2.0099999999999998</v>
      </c>
      <c r="N276" s="273">
        <v>3</v>
      </c>
      <c r="O276" s="273">
        <v>35</v>
      </c>
      <c r="P276" s="273">
        <v>0</v>
      </c>
      <c r="Q276" s="273">
        <v>0</v>
      </c>
      <c r="R276" s="222"/>
      <c r="S276" s="222"/>
      <c r="T276" s="222"/>
      <c r="U276" s="222"/>
      <c r="V276" s="224"/>
      <c r="W276" s="272"/>
    </row>
    <row r="277" spans="1:24" s="271" customFormat="1" hidden="1" x14ac:dyDescent="0.25">
      <c r="A277" s="301"/>
      <c r="B277" s="161"/>
      <c r="C277" s="161"/>
      <c r="D277" s="224"/>
      <c r="E277" s="272"/>
      <c r="F277" s="272"/>
      <c r="G277" s="222"/>
      <c r="H277" s="222"/>
      <c r="I277" s="272"/>
      <c r="J277" s="224"/>
      <c r="K277" s="224"/>
      <c r="L277" s="224"/>
      <c r="M277" s="273">
        <v>4.01</v>
      </c>
      <c r="N277" s="273">
        <v>3</v>
      </c>
      <c r="O277" s="273">
        <v>35</v>
      </c>
      <c r="P277" s="273">
        <v>0</v>
      </c>
      <c r="Q277" s="273">
        <v>0</v>
      </c>
      <c r="R277" s="222"/>
      <c r="S277" s="222"/>
      <c r="T277" s="222"/>
      <c r="U277" s="222"/>
      <c r="V277" s="224"/>
      <c r="W277" s="272"/>
    </row>
    <row r="278" spans="1:24" s="271" customFormat="1" hidden="1" x14ac:dyDescent="0.25">
      <c r="A278" s="302"/>
      <c r="B278" s="164"/>
      <c r="C278" s="164"/>
      <c r="D278" s="274"/>
      <c r="E278" s="275"/>
      <c r="F278" s="272"/>
      <c r="G278" s="222"/>
      <c r="H278" s="222"/>
      <c r="I278" s="272"/>
      <c r="J278" s="224"/>
      <c r="K278" s="222"/>
      <c r="L278" s="222"/>
      <c r="M278" s="303">
        <v>6.01</v>
      </c>
      <c r="N278" s="303">
        <v>3</v>
      </c>
      <c r="O278" s="303">
        <v>35</v>
      </c>
      <c r="P278" s="303">
        <v>0</v>
      </c>
      <c r="Q278" s="303">
        <v>0</v>
      </c>
      <c r="R278" s="222"/>
      <c r="S278" s="222"/>
      <c r="T278" s="222"/>
      <c r="U278" s="222"/>
      <c r="V278" s="224"/>
      <c r="W278" s="272"/>
    </row>
    <row r="279" spans="1:24" hidden="1" x14ac:dyDescent="0.25">
      <c r="A279" s="145"/>
      <c r="B279" s="164"/>
      <c r="C279" s="165"/>
      <c r="D279" s="177"/>
      <c r="E279" s="174"/>
      <c r="F279" s="115"/>
      <c r="G279" s="114"/>
      <c r="H279" s="114"/>
      <c r="M279" s="281">
        <v>8.01</v>
      </c>
      <c r="N279" s="281">
        <v>3</v>
      </c>
      <c r="O279" s="281">
        <v>35</v>
      </c>
      <c r="P279" s="281">
        <v>0</v>
      </c>
      <c r="Q279" s="281">
        <v>0</v>
      </c>
      <c r="T279" s="114"/>
      <c r="U279" s="181"/>
      <c r="X279" s="271"/>
    </row>
    <row r="280" spans="1:24" hidden="1" x14ac:dyDescent="0.25">
      <c r="A280" s="145"/>
      <c r="B280" s="164"/>
      <c r="C280" s="165"/>
      <c r="D280" s="177"/>
      <c r="E280" s="174"/>
      <c r="F280" s="115"/>
      <c r="G280" s="114"/>
      <c r="H280" s="114"/>
      <c r="M280" s="281">
        <v>10.01</v>
      </c>
      <c r="N280" s="281">
        <v>3</v>
      </c>
      <c r="O280" s="281">
        <v>35</v>
      </c>
      <c r="P280" s="281">
        <v>0</v>
      </c>
      <c r="Q280" s="281">
        <v>0</v>
      </c>
      <c r="T280" s="114"/>
      <c r="U280" s="181"/>
      <c r="X280" s="271"/>
    </row>
    <row r="281" spans="1:24" hidden="1" x14ac:dyDescent="0.25">
      <c r="A281" s="145"/>
      <c r="B281" s="164"/>
      <c r="C281" s="165"/>
      <c r="D281" s="177"/>
      <c r="E281" s="174"/>
      <c r="F281" s="115"/>
      <c r="G281" s="114"/>
      <c r="H281" s="114"/>
      <c r="M281" s="281">
        <v>12.01</v>
      </c>
      <c r="N281" s="281">
        <v>3</v>
      </c>
      <c r="O281" s="281">
        <v>35</v>
      </c>
      <c r="P281" s="281">
        <v>0</v>
      </c>
      <c r="Q281" s="281">
        <v>0</v>
      </c>
      <c r="T281" s="114"/>
      <c r="U281" s="181"/>
      <c r="X281" s="271"/>
    </row>
    <row r="282" spans="1:24" hidden="1" x14ac:dyDescent="0.25">
      <c r="A282" s="145"/>
      <c r="B282" s="164"/>
      <c r="C282" s="165"/>
      <c r="D282" s="177"/>
      <c r="E282" s="174"/>
      <c r="F282" s="115"/>
      <c r="G282" s="114"/>
      <c r="H282" s="114"/>
      <c r="M282" s="281">
        <v>15.01</v>
      </c>
      <c r="N282" s="281">
        <v>3</v>
      </c>
      <c r="O282" s="281">
        <v>35</v>
      </c>
      <c r="P282" s="281">
        <v>0</v>
      </c>
      <c r="Q282" s="281">
        <v>0</v>
      </c>
      <c r="T282" s="114"/>
      <c r="U282" s="181"/>
      <c r="X282" s="271"/>
    </row>
    <row r="283" spans="1:24" hidden="1" x14ac:dyDescent="0.25">
      <c r="A283" s="145"/>
      <c r="B283" s="164"/>
      <c r="C283" s="165"/>
      <c r="D283" s="177"/>
      <c r="E283" s="174"/>
      <c r="F283" s="115"/>
      <c r="G283" s="114"/>
      <c r="H283" s="114"/>
      <c r="M283" s="281">
        <v>20.010000000000002</v>
      </c>
      <c r="N283" s="281">
        <v>3</v>
      </c>
      <c r="O283" s="281">
        <v>35</v>
      </c>
      <c r="P283" s="281">
        <v>0</v>
      </c>
      <c r="Q283" s="281">
        <v>0</v>
      </c>
      <c r="T283" s="114"/>
      <c r="U283" s="181"/>
      <c r="X283" s="271"/>
    </row>
    <row r="284" spans="1:24" hidden="1" x14ac:dyDescent="0.25">
      <c r="A284" s="145"/>
      <c r="B284" s="164"/>
      <c r="C284" s="165"/>
      <c r="D284" s="177"/>
      <c r="E284" s="174"/>
      <c r="F284" s="115"/>
      <c r="G284" s="114"/>
      <c r="H284" s="114"/>
      <c r="M284" s="281">
        <v>100000</v>
      </c>
      <c r="N284" s="282">
        <v>3</v>
      </c>
      <c r="O284" s="281">
        <v>35</v>
      </c>
      <c r="P284" s="281">
        <v>0</v>
      </c>
      <c r="Q284" s="281">
        <v>0</v>
      </c>
      <c r="T284" s="114"/>
      <c r="U284" s="181"/>
      <c r="X284" s="271"/>
    </row>
    <row r="285" spans="1:24" hidden="1" x14ac:dyDescent="0.25">
      <c r="E285" s="115"/>
      <c r="F285" s="115"/>
      <c r="G285" s="114"/>
      <c r="H285" s="114"/>
      <c r="M285" s="114"/>
      <c r="T285" s="114"/>
      <c r="U285" s="181"/>
      <c r="X285" s="271"/>
    </row>
  </sheetData>
  <sheetProtection formatRows="0"/>
  <autoFilter ref="A9:X271"/>
  <mergeCells count="28">
    <mergeCell ref="U6:U8"/>
    <mergeCell ref="V6:V8"/>
    <mergeCell ref="W6:W8"/>
    <mergeCell ref="J7:K7"/>
    <mergeCell ref="L7:L8"/>
    <mergeCell ref="N7:O7"/>
    <mergeCell ref="P7:P8"/>
    <mergeCell ref="I6:I8"/>
    <mergeCell ref="J6:L6"/>
    <mergeCell ref="M6:M8"/>
    <mergeCell ref="N6:P6"/>
    <mergeCell ref="Q6:Q8"/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J54"/>
  <sheetViews>
    <sheetView view="pageBreakPreview" zoomScaleSheetLayoutView="100" workbookViewId="0">
      <pane xSplit="3" ySplit="11" topLeftCell="D12" activePane="bottomRight" state="frozen"/>
      <selection activeCell="C16" sqref="C16"/>
      <selection pane="topRight" activeCell="C16" sqref="C16"/>
      <selection pane="bottomLeft" activeCell="C16" sqref="C16"/>
      <selection pane="bottomRight" activeCell="Y6" sqref="A6:XFD8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hidden="1" customWidth="1"/>
    <col min="5" max="5" width="6.85546875" style="114" hidden="1" customWidth="1"/>
    <col min="6" max="6" width="7" style="114" hidden="1" customWidth="1"/>
    <col min="7" max="7" width="13.28515625" style="52" hidden="1" customWidth="1"/>
    <col min="8" max="8" width="7.5703125" style="173" hidden="1" customWidth="1"/>
    <col min="9" max="9" width="8.140625" style="115" hidden="1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hidden="1" customWidth="1" collapsed="1"/>
    <col min="14" max="14" width="7.7109375" style="52" hidden="1" customWidth="1" outlineLevel="1"/>
    <col min="15" max="15" width="10.5703125" style="114" hidden="1" customWidth="1" outlineLevel="1"/>
    <col min="16" max="16" width="8.28515625" style="52" hidden="1" customWidth="1" outlineLevel="1"/>
    <col min="17" max="17" width="7.42578125" style="115" hidden="1" customWidth="1" collapsed="1"/>
    <col min="18" max="18" width="14.28515625" style="114" hidden="1" customWidth="1"/>
    <col min="19" max="19" width="11.140625" style="222" hidden="1" customWidth="1"/>
    <col min="20" max="20" width="9.5703125" style="52" hidden="1" customWidth="1" outlineLevel="1"/>
    <col min="21" max="21" width="20.28515625" style="182" customWidth="1" collapsed="1"/>
    <col min="22" max="22" width="9" style="52" hidden="1" customWidth="1" outlineLevel="1"/>
    <col min="23" max="23" width="9" style="272" hidden="1" customWidth="1" collapsed="1"/>
    <col min="24" max="24" width="8.5703125" style="114" customWidth="1" outlineLevel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8"/>
      <c r="J1" s="257"/>
      <c r="K1" s="195"/>
      <c r="L1" s="195"/>
      <c r="M1" s="195"/>
      <c r="N1" s="257"/>
      <c r="O1" s="195"/>
      <c r="P1" s="257"/>
      <c r="Q1" s="258"/>
      <c r="R1" s="195"/>
      <c r="S1" s="195"/>
      <c r="T1" s="257"/>
      <c r="U1" s="257"/>
      <c r="V1" s="257"/>
      <c r="W1" s="258"/>
      <c r="X1" s="195"/>
    </row>
    <row r="2" spans="1:36" s="200" customFormat="1" ht="39.75" customHeight="1" x14ac:dyDescent="0.3">
      <c r="A2" s="503" t="s">
        <v>651</v>
      </c>
      <c r="B2" s="503"/>
      <c r="C2" s="503"/>
      <c r="D2" s="503"/>
      <c r="E2" s="503"/>
      <c r="F2" s="503"/>
      <c r="G2" s="503"/>
      <c r="H2" s="504"/>
      <c r="I2" s="507"/>
      <c r="J2" s="507"/>
      <c r="K2" s="504"/>
      <c r="L2" s="504"/>
      <c r="M2" s="507"/>
      <c r="N2" s="507"/>
      <c r="O2" s="504"/>
      <c r="P2" s="507"/>
      <c r="Q2" s="507"/>
      <c r="R2" s="503"/>
      <c r="S2" s="503"/>
      <c r="T2" s="507"/>
      <c r="U2" s="507"/>
      <c r="V2" s="507"/>
      <c r="W2" s="507"/>
      <c r="X2" s="507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7"/>
      <c r="K3" s="196"/>
      <c r="L3" s="196"/>
      <c r="M3" s="196"/>
      <c r="N3" s="197"/>
      <c r="O3" s="196"/>
      <c r="P3" s="197"/>
      <c r="Q3" s="259"/>
      <c r="R3" s="196"/>
      <c r="S3" s="196"/>
      <c r="T3" s="197"/>
      <c r="U3" s="197"/>
      <c r="V3" s="197"/>
      <c r="W3" s="259"/>
      <c r="X3" s="196"/>
    </row>
    <row r="4" spans="1:36" s="116" customFormat="1" ht="31.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02"/>
      <c r="K4" s="519"/>
      <c r="L4" s="519"/>
      <c r="M4" s="502"/>
      <c r="N4" s="502"/>
      <c r="O4" s="519"/>
      <c r="P4" s="502"/>
      <c r="Q4" s="502"/>
      <c r="R4" s="520" t="s">
        <v>632</v>
      </c>
      <c r="S4" s="521"/>
      <c r="T4" s="521"/>
      <c r="U4" s="521"/>
      <c r="V4" s="521"/>
      <c r="W4" s="521"/>
      <c r="X4" s="513" t="s">
        <v>608</v>
      </c>
    </row>
    <row r="5" spans="1:36" s="116" customFormat="1" ht="33" customHeight="1" x14ac:dyDescent="0.25">
      <c r="A5" s="509"/>
      <c r="B5" s="509"/>
      <c r="C5" s="509"/>
      <c r="D5" s="512"/>
      <c r="E5" s="515"/>
      <c r="F5" s="516"/>
      <c r="G5" s="512"/>
      <c r="H5" s="519" t="s">
        <v>634</v>
      </c>
      <c r="I5" s="502"/>
      <c r="J5" s="502"/>
      <c r="K5" s="519"/>
      <c r="L5" s="519"/>
      <c r="M5" s="502" t="s">
        <v>640</v>
      </c>
      <c r="N5" s="502"/>
      <c r="O5" s="519"/>
      <c r="P5" s="502"/>
      <c r="Q5" s="502"/>
      <c r="R5" s="526" t="s">
        <v>630</v>
      </c>
      <c r="S5" s="526"/>
      <c r="T5" s="540" t="s">
        <v>606</v>
      </c>
      <c r="U5" s="502" t="s">
        <v>642</v>
      </c>
      <c r="V5" s="502"/>
      <c r="W5" s="502"/>
      <c r="X5" s="515"/>
    </row>
    <row r="6" spans="1:36" s="116" customFormat="1" ht="15.75" hidden="1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49" t="s">
        <v>636</v>
      </c>
      <c r="K6" s="533"/>
      <c r="L6" s="514"/>
      <c r="M6" s="500" t="s">
        <v>299</v>
      </c>
      <c r="N6" s="549" t="s">
        <v>636</v>
      </c>
      <c r="O6" s="533"/>
      <c r="P6" s="540"/>
      <c r="Q6" s="543" t="s">
        <v>641</v>
      </c>
      <c r="R6" s="519" t="s">
        <v>631</v>
      </c>
      <c r="S6" s="557" t="s">
        <v>610</v>
      </c>
      <c r="T6" s="541"/>
      <c r="U6" s="537" t="s">
        <v>610</v>
      </c>
      <c r="V6" s="512" t="s">
        <v>645</v>
      </c>
      <c r="W6" s="538" t="s">
        <v>631</v>
      </c>
      <c r="X6" s="515"/>
    </row>
    <row r="7" spans="1:36" s="116" customFormat="1" ht="11.25" hidden="1" customHeight="1" x14ac:dyDescent="0.25">
      <c r="A7" s="509"/>
      <c r="B7" s="509"/>
      <c r="C7" s="509"/>
      <c r="D7" s="512"/>
      <c r="E7" s="517"/>
      <c r="F7" s="518"/>
      <c r="G7" s="512"/>
      <c r="H7" s="612"/>
      <c r="I7" s="544"/>
      <c r="J7" s="502" t="s">
        <v>637</v>
      </c>
      <c r="K7" s="502"/>
      <c r="L7" s="511" t="s">
        <v>638</v>
      </c>
      <c r="M7" s="501"/>
      <c r="N7" s="502" t="s">
        <v>637</v>
      </c>
      <c r="O7" s="502"/>
      <c r="P7" s="511" t="s">
        <v>638</v>
      </c>
      <c r="Q7" s="544"/>
      <c r="R7" s="519"/>
      <c r="S7" s="557"/>
      <c r="T7" s="541"/>
      <c r="U7" s="537"/>
      <c r="V7" s="512"/>
      <c r="W7" s="538"/>
      <c r="X7" s="515"/>
    </row>
    <row r="8" spans="1:36" s="118" customFormat="1" ht="4.5" hidden="1" customHeight="1" x14ac:dyDescent="0.25">
      <c r="A8" s="509"/>
      <c r="B8" s="509"/>
      <c r="C8" s="509"/>
      <c r="D8" s="542"/>
      <c r="E8" s="167">
        <v>2020</v>
      </c>
      <c r="F8" s="167">
        <v>2021</v>
      </c>
      <c r="G8" s="542"/>
      <c r="H8" s="545"/>
      <c r="I8" s="548"/>
      <c r="J8" s="168" t="s">
        <v>639</v>
      </c>
      <c r="K8" s="290" t="s">
        <v>592</v>
      </c>
      <c r="L8" s="536"/>
      <c r="M8" s="545"/>
      <c r="N8" s="168" t="s">
        <v>639</v>
      </c>
      <c r="O8" s="293" t="s">
        <v>592</v>
      </c>
      <c r="P8" s="542"/>
      <c r="Q8" s="548"/>
      <c r="R8" s="519"/>
      <c r="S8" s="557"/>
      <c r="T8" s="542"/>
      <c r="U8" s="546"/>
      <c r="V8" s="542"/>
      <c r="W8" s="547"/>
      <c r="X8" s="517"/>
    </row>
    <row r="9" spans="1:36" s="123" customFormat="1" x14ac:dyDescent="0.25">
      <c r="A9" s="119">
        <v>1</v>
      </c>
      <c r="B9" s="120">
        <v>2</v>
      </c>
      <c r="C9" s="121">
        <v>3</v>
      </c>
      <c r="D9" s="345">
        <v>4</v>
      </c>
      <c r="E9" s="345">
        <v>5</v>
      </c>
      <c r="F9" s="345">
        <v>6</v>
      </c>
      <c r="G9" s="345">
        <v>7</v>
      </c>
      <c r="H9" s="343">
        <v>8</v>
      </c>
      <c r="I9" s="345">
        <v>9</v>
      </c>
      <c r="J9" s="345">
        <v>10</v>
      </c>
      <c r="K9" s="345">
        <v>11</v>
      </c>
      <c r="L9" s="345">
        <v>12</v>
      </c>
      <c r="M9" s="343">
        <v>10</v>
      </c>
      <c r="N9" s="345">
        <v>14</v>
      </c>
      <c r="O9" s="345">
        <v>15</v>
      </c>
      <c r="P9" s="345">
        <v>16</v>
      </c>
      <c r="Q9" s="395">
        <v>11</v>
      </c>
      <c r="R9" s="345">
        <v>12</v>
      </c>
      <c r="S9" s="351">
        <v>13</v>
      </c>
      <c r="T9" s="345"/>
      <c r="U9" s="178">
        <v>14</v>
      </c>
      <c r="V9" s="345">
        <v>20</v>
      </c>
      <c r="W9" s="351">
        <v>15</v>
      </c>
      <c r="X9" s="344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36" s="124" customFormat="1" x14ac:dyDescent="0.25">
      <c r="A10" s="121">
        <v>1</v>
      </c>
      <c r="B10" s="146" t="s">
        <v>627</v>
      </c>
      <c r="C10" s="121"/>
      <c r="D10" s="444"/>
      <c r="E10" s="444"/>
      <c r="F10" s="444"/>
      <c r="G10" s="444"/>
      <c r="H10" s="442"/>
      <c r="I10" s="444"/>
      <c r="J10" s="444"/>
      <c r="K10" s="444"/>
      <c r="L10" s="444"/>
      <c r="M10" s="442"/>
      <c r="N10" s="444"/>
      <c r="O10" s="444"/>
      <c r="P10" s="444"/>
      <c r="Q10" s="444"/>
      <c r="R10" s="444"/>
      <c r="S10" s="458">
        <f>S11</f>
        <v>71</v>
      </c>
      <c r="T10" s="459"/>
      <c r="U10" s="460">
        <f>U11</f>
        <v>47</v>
      </c>
      <c r="V10" s="444"/>
      <c r="W10" s="451"/>
      <c r="X10" s="443"/>
    </row>
    <row r="11" spans="1:36" s="129" customFormat="1" hidden="1" outlineLevel="1" x14ac:dyDescent="0.25">
      <c r="A11" s="121">
        <v>1</v>
      </c>
      <c r="B11" s="146" t="s">
        <v>627</v>
      </c>
      <c r="C11" s="384"/>
      <c r="D11" s="128">
        <f>SUM(D14:D38)</f>
        <v>66939.035000000003</v>
      </c>
      <c r="E11" s="125">
        <f>SUM(E14:E38)</f>
        <v>556</v>
      </c>
      <c r="F11" s="125">
        <f>SUM(F14:F38)</f>
        <v>788</v>
      </c>
      <c r="G11" s="128"/>
      <c r="H11" s="171">
        <f>SUM(H14:H38)</f>
        <v>29</v>
      </c>
      <c r="I11" s="127"/>
      <c r="J11" s="128"/>
      <c r="K11" s="128"/>
      <c r="L11" s="128"/>
      <c r="M11" s="171">
        <f>SUM(M14:M38)</f>
        <v>8</v>
      </c>
      <c r="N11" s="128"/>
      <c r="O11" s="128"/>
      <c r="P11" s="128"/>
      <c r="Q11" s="127"/>
      <c r="R11" s="125">
        <f>S11*100/F11</f>
        <v>9.0101522842639596</v>
      </c>
      <c r="S11" s="188">
        <f>SUM(S14:S38)</f>
        <v>71</v>
      </c>
      <c r="T11" s="171">
        <f>SUM(T14:T38)</f>
        <v>78.8</v>
      </c>
      <c r="U11" s="179">
        <f>SUM(U14:U38)</f>
        <v>47</v>
      </c>
      <c r="V11" s="125"/>
      <c r="W11" s="265">
        <f>U11*100/F11</f>
        <v>5.9644670050761421</v>
      </c>
      <c r="X11" s="125">
        <f>SUM(X14:X38)</f>
        <v>40</v>
      </c>
    </row>
    <row r="12" spans="1:36" s="129" customFormat="1" hidden="1" outlineLevel="1" x14ac:dyDescent="0.25">
      <c r="A12" s="121" t="s">
        <v>938</v>
      </c>
      <c r="B12" s="383" t="s">
        <v>948</v>
      </c>
      <c r="C12" s="384"/>
      <c r="D12" s="128">
        <f>D16+D19+D27+D35</f>
        <v>52776.020000000004</v>
      </c>
      <c r="E12" s="125">
        <f>E16+E19+E27+E35</f>
        <v>126</v>
      </c>
      <c r="F12" s="125">
        <f>F16+F19+F27+F35</f>
        <v>230</v>
      </c>
      <c r="G12" s="128">
        <f>F12/D12</f>
        <v>4.3580398825072445E-3</v>
      </c>
      <c r="H12" s="171">
        <f>H16+H19+H27+H35</f>
        <v>11</v>
      </c>
      <c r="I12" s="127">
        <f>H12*100/E12</f>
        <v>8.7301587301587293</v>
      </c>
      <c r="J12" s="128">
        <f t="shared" ref="J12:P12" si="0">J15+J23+J35+J42+J48+J55+J60+J67+J79+J88+J99+J105+J107+J111+J116+J123+J130+J144+J158+J161+J163+J164+J172+J177+J200</f>
        <v>0</v>
      </c>
      <c r="K12" s="128">
        <f t="shared" si="0"/>
        <v>10</v>
      </c>
      <c r="L12" s="128">
        <f t="shared" si="0"/>
        <v>0</v>
      </c>
      <c r="M12" s="171">
        <f>M16+M19+M27+M35</f>
        <v>0</v>
      </c>
      <c r="N12" s="128" t="e">
        <f t="shared" si="0"/>
        <v>#VALUE!</v>
      </c>
      <c r="O12" s="128" t="e">
        <f t="shared" si="0"/>
        <v>#VALUE!</v>
      </c>
      <c r="P12" s="128" t="e">
        <f t="shared" si="0"/>
        <v>#VALUE!</v>
      </c>
      <c r="Q12" s="127">
        <f>M12*100/H12</f>
        <v>0</v>
      </c>
      <c r="R12" s="131">
        <f>IF(F12&lt;VLOOKUP(G12,$M$43:$Q$53,2),0,VLOOKUP(G12,$M$43:$Q$53,3))</f>
        <v>10</v>
      </c>
      <c r="S12" s="188">
        <f>S16+S19+S27+S35</f>
        <v>21</v>
      </c>
      <c r="T12" s="171">
        <f>T15+T23+T35+T42+T48+T55+T60+T67+T79+T88+T99+T105+T107+T111+T116+T123+T130+T144+T158+T161+T163+T164+T172+T177+T200</f>
        <v>15.899999999999999</v>
      </c>
      <c r="U12" s="179">
        <f>U16+U19+U27+U35</f>
        <v>7</v>
      </c>
      <c r="V12" s="125">
        <f>U12*100/F12</f>
        <v>3.0434782608695654</v>
      </c>
      <c r="W12" s="265">
        <f>U12*100/F12</f>
        <v>3.0434782608695654</v>
      </c>
      <c r="X12" s="125"/>
    </row>
    <row r="13" spans="1:36" s="129" customFormat="1" hidden="1" outlineLevel="1" x14ac:dyDescent="0.25">
      <c r="A13" s="121" t="s">
        <v>940</v>
      </c>
      <c r="B13" s="383" t="s">
        <v>439</v>
      </c>
      <c r="C13" s="384"/>
      <c r="D13" s="128">
        <f>D11-D12</f>
        <v>14163.014999999999</v>
      </c>
      <c r="E13" s="125">
        <f>E11-E12</f>
        <v>430</v>
      </c>
      <c r="F13" s="125">
        <f>F11-F12</f>
        <v>558</v>
      </c>
      <c r="G13" s="128">
        <f>F13/D13</f>
        <v>3.9398390808736701E-2</v>
      </c>
      <c r="H13" s="171">
        <f t="shared" ref="H13:U13" si="1">H11-H12</f>
        <v>18</v>
      </c>
      <c r="I13" s="127">
        <f>H13*100/E13</f>
        <v>4.1860465116279073</v>
      </c>
      <c r="J13" s="128">
        <f t="shared" si="1"/>
        <v>0</v>
      </c>
      <c r="K13" s="128">
        <f t="shared" si="1"/>
        <v>-10</v>
      </c>
      <c r="L13" s="128">
        <f t="shared" si="1"/>
        <v>0</v>
      </c>
      <c r="M13" s="171">
        <f t="shared" si="1"/>
        <v>8</v>
      </c>
      <c r="N13" s="128" t="e">
        <f t="shared" si="1"/>
        <v>#VALUE!</v>
      </c>
      <c r="O13" s="128" t="e">
        <f t="shared" si="1"/>
        <v>#VALUE!</v>
      </c>
      <c r="P13" s="128" t="e">
        <f t="shared" si="1"/>
        <v>#VALUE!</v>
      </c>
      <c r="Q13" s="127">
        <f>M13*100/H13</f>
        <v>44.444444444444443</v>
      </c>
      <c r="R13" s="131">
        <f>IF(F13&lt;VLOOKUP(G13,$M$43:$Q$53,2),0,VLOOKUP(G13,$M$43:$Q$53,3))</f>
        <v>10</v>
      </c>
      <c r="S13" s="188">
        <f t="shared" si="1"/>
        <v>50</v>
      </c>
      <c r="T13" s="171">
        <f t="shared" si="1"/>
        <v>62.9</v>
      </c>
      <c r="U13" s="179">
        <f t="shared" si="1"/>
        <v>40</v>
      </c>
      <c r="V13" s="125">
        <f>U13*100/F13</f>
        <v>7.1684587813620073</v>
      </c>
      <c r="W13" s="265">
        <f>U13*100/F13</f>
        <v>7.1684587813620073</v>
      </c>
      <c r="X13" s="125">
        <f>X11</f>
        <v>40</v>
      </c>
    </row>
    <row r="14" spans="1:36" s="133" customFormat="1" collapsed="1" x14ac:dyDescent="0.25">
      <c r="A14" s="121">
        <v>2</v>
      </c>
      <c r="B14" s="146" t="s">
        <v>2</v>
      </c>
      <c r="C14" s="146" t="s">
        <v>653</v>
      </c>
      <c r="D14" s="128">
        <v>221.72</v>
      </c>
      <c r="E14" s="125">
        <v>0</v>
      </c>
      <c r="F14" s="125">
        <v>12</v>
      </c>
      <c r="G14" s="128">
        <v>5.4122316435143425E-2</v>
      </c>
      <c r="H14" s="171">
        <f>SUM(K14+L14)</f>
        <v>0</v>
      </c>
      <c r="I14" s="127"/>
      <c r="J14" s="128"/>
      <c r="K14" s="125"/>
      <c r="L14" s="125"/>
      <c r="M14" s="171">
        <f>SUM(N14+O14+P14)</f>
        <v>0</v>
      </c>
      <c r="N14" s="128"/>
      <c r="O14" s="125"/>
      <c r="P14" s="128"/>
      <c r="Q14" s="127"/>
      <c r="R14" s="131">
        <f t="shared" ref="R14:R38" si="2">IF(F14&lt;VLOOKUP(G14,$M$43:$Q$53,2),0,VLOOKUP(G14,$M$43:$Q$53,3))</f>
        <v>10</v>
      </c>
      <c r="S14" s="266">
        <f>ROUNDDOWN(T14,0)</f>
        <v>1</v>
      </c>
      <c r="T14" s="132">
        <f>F14*R14/100</f>
        <v>1.2</v>
      </c>
      <c r="U14" s="183">
        <f>S14</f>
        <v>1</v>
      </c>
      <c r="V14" s="132">
        <f>F14*W14/100</f>
        <v>1</v>
      </c>
      <c r="W14" s="265">
        <f>U14*100/F14</f>
        <v>8.3333333333333339</v>
      </c>
      <c r="X14" s="131"/>
    </row>
    <row r="15" spans="1:36" ht="47.25" x14ac:dyDescent="0.25">
      <c r="A15" s="121">
        <v>3</v>
      </c>
      <c r="B15" s="146" t="s">
        <v>170</v>
      </c>
      <c r="C15" s="146" t="s">
        <v>672</v>
      </c>
      <c r="D15" s="128">
        <v>993.68</v>
      </c>
      <c r="E15" s="125">
        <v>40</v>
      </c>
      <c r="F15" s="125">
        <v>52</v>
      </c>
      <c r="G15" s="128">
        <v>5.2330730214958543E-2</v>
      </c>
      <c r="H15" s="171">
        <f>SUM(K15+L15)</f>
        <v>3</v>
      </c>
      <c r="I15" s="127">
        <f>H15*100/E15</f>
        <v>7.5</v>
      </c>
      <c r="J15" s="128"/>
      <c r="K15" s="125">
        <v>3</v>
      </c>
      <c r="L15" s="125">
        <v>0</v>
      </c>
      <c r="M15" s="171">
        <f>SUM(N15+O15+P15)</f>
        <v>3</v>
      </c>
      <c r="N15" s="128"/>
      <c r="O15" s="125">
        <v>3</v>
      </c>
      <c r="P15" s="128"/>
      <c r="Q15" s="127">
        <f>M15*100/H15</f>
        <v>100</v>
      </c>
      <c r="R15" s="131">
        <f t="shared" si="2"/>
        <v>10</v>
      </c>
      <c r="S15" s="266">
        <f t="shared" ref="S15:S25" si="3">ROUNDDOWN(T15,0)</f>
        <v>5</v>
      </c>
      <c r="T15" s="132">
        <f t="shared" ref="T15:T25" si="4">F15*R15/100</f>
        <v>5.2</v>
      </c>
      <c r="U15" s="183">
        <f t="shared" ref="U15:U38" si="5">S15</f>
        <v>5</v>
      </c>
      <c r="V15" s="132">
        <f t="shared" ref="V15:V38" si="6">F15*W15/100</f>
        <v>5</v>
      </c>
      <c r="W15" s="265">
        <f t="shared" ref="W15:W38" si="7">U15*100/F15</f>
        <v>9.615384615384615</v>
      </c>
      <c r="X15" s="131">
        <v>5</v>
      </c>
    </row>
    <row r="16" spans="1:36" x14ac:dyDescent="0.25">
      <c r="A16" s="121">
        <v>4</v>
      </c>
      <c r="B16" s="146" t="s">
        <v>2</v>
      </c>
      <c r="C16" s="146" t="s">
        <v>672</v>
      </c>
      <c r="D16" s="128">
        <v>1057.96</v>
      </c>
      <c r="E16" s="125">
        <v>26</v>
      </c>
      <c r="F16" s="125">
        <v>64</v>
      </c>
      <c r="G16" s="128">
        <v>6.0493780483194072E-2</v>
      </c>
      <c r="H16" s="171">
        <f>SUM(K16+L16)</f>
        <v>2</v>
      </c>
      <c r="I16" s="127">
        <f>H16*100/E16</f>
        <v>7.6923076923076925</v>
      </c>
      <c r="J16" s="128"/>
      <c r="K16" s="125">
        <v>2</v>
      </c>
      <c r="L16" s="125">
        <v>0</v>
      </c>
      <c r="M16" s="171">
        <f>SUM(N16+O16+P16)</f>
        <v>0</v>
      </c>
      <c r="N16" s="128"/>
      <c r="O16" s="125"/>
      <c r="P16" s="128"/>
      <c r="Q16" s="127">
        <f t="shared" ref="Q16:Q36" si="8">M16*100/H16</f>
        <v>0</v>
      </c>
      <c r="R16" s="131">
        <f t="shared" si="2"/>
        <v>10</v>
      </c>
      <c r="S16" s="266">
        <f t="shared" si="3"/>
        <v>6</v>
      </c>
      <c r="T16" s="132">
        <f t="shared" si="4"/>
        <v>6.4</v>
      </c>
      <c r="U16" s="183">
        <v>2</v>
      </c>
      <c r="V16" s="132">
        <f t="shared" si="6"/>
        <v>2</v>
      </c>
      <c r="W16" s="265">
        <f t="shared" si="7"/>
        <v>3.125</v>
      </c>
      <c r="X16" s="131"/>
    </row>
    <row r="17" spans="1:24" ht="30.75" customHeight="1" x14ac:dyDescent="0.25">
      <c r="A17" s="121">
        <v>5</v>
      </c>
      <c r="B17" s="146" t="s">
        <v>92</v>
      </c>
      <c r="C17" s="146" t="s">
        <v>672</v>
      </c>
      <c r="D17" s="128">
        <v>1569.54</v>
      </c>
      <c r="E17" s="125">
        <v>28</v>
      </c>
      <c r="F17" s="125">
        <v>34</v>
      </c>
      <c r="G17" s="128">
        <v>2.1662397900021661E-2</v>
      </c>
      <c r="H17" s="171">
        <f>SUM(K17+L17)</f>
        <v>0</v>
      </c>
      <c r="I17" s="127">
        <f>H17*100/E17</f>
        <v>0</v>
      </c>
      <c r="J17" s="128"/>
      <c r="K17" s="125">
        <v>0</v>
      </c>
      <c r="L17" s="125">
        <v>0</v>
      </c>
      <c r="M17" s="171">
        <f>SUM(N17+O17+P17)</f>
        <v>0</v>
      </c>
      <c r="N17" s="128"/>
      <c r="O17" s="125">
        <v>0</v>
      </c>
      <c r="P17" s="128"/>
      <c r="Q17" s="127"/>
      <c r="R17" s="131">
        <f t="shared" si="2"/>
        <v>10</v>
      </c>
      <c r="S17" s="266">
        <f t="shared" si="3"/>
        <v>3</v>
      </c>
      <c r="T17" s="132">
        <f t="shared" si="4"/>
        <v>3.4</v>
      </c>
      <c r="U17" s="183">
        <v>1</v>
      </c>
      <c r="V17" s="132">
        <f t="shared" si="6"/>
        <v>1</v>
      </c>
      <c r="W17" s="265">
        <f t="shared" si="7"/>
        <v>2.9411764705882355</v>
      </c>
      <c r="X17" s="131">
        <v>1</v>
      </c>
    </row>
    <row r="18" spans="1:24" ht="31.5" x14ac:dyDescent="0.25">
      <c r="A18" s="121">
        <v>6</v>
      </c>
      <c r="B18" s="146" t="s">
        <v>211</v>
      </c>
      <c r="C18" s="146" t="s">
        <v>672</v>
      </c>
      <c r="D18" s="128">
        <v>1415.98</v>
      </c>
      <c r="E18" s="125">
        <v>65</v>
      </c>
      <c r="F18" s="125">
        <v>62</v>
      </c>
      <c r="G18" s="128">
        <v>4.3785929179790677E-2</v>
      </c>
      <c r="H18" s="171">
        <f>SUM(K18+L18)</f>
        <v>6</v>
      </c>
      <c r="I18" s="127">
        <f>H18*100/E18</f>
        <v>9.2307692307692299</v>
      </c>
      <c r="J18" s="128"/>
      <c r="K18" s="125">
        <v>6</v>
      </c>
      <c r="L18" s="125">
        <v>0</v>
      </c>
      <c r="M18" s="171">
        <f>SUM(N18+O18+P18)</f>
        <v>0</v>
      </c>
      <c r="N18" s="128"/>
      <c r="O18" s="125">
        <v>0</v>
      </c>
      <c r="P18" s="128"/>
      <c r="Q18" s="127">
        <f t="shared" si="8"/>
        <v>0</v>
      </c>
      <c r="R18" s="131">
        <f t="shared" si="2"/>
        <v>10</v>
      </c>
      <c r="S18" s="266">
        <f t="shared" si="3"/>
        <v>6</v>
      </c>
      <c r="T18" s="132">
        <f t="shared" si="4"/>
        <v>6.2</v>
      </c>
      <c r="U18" s="183">
        <f t="shared" si="5"/>
        <v>6</v>
      </c>
      <c r="V18" s="132">
        <f t="shared" si="6"/>
        <v>6</v>
      </c>
      <c r="W18" s="265">
        <f t="shared" si="7"/>
        <v>9.67741935483871</v>
      </c>
      <c r="X18" s="131">
        <v>6</v>
      </c>
    </row>
    <row r="19" spans="1:24" x14ac:dyDescent="0.25">
      <c r="A19" s="121">
        <v>7</v>
      </c>
      <c r="B19" s="146" t="s">
        <v>2</v>
      </c>
      <c r="C19" s="146" t="s">
        <v>51</v>
      </c>
      <c r="D19" s="128">
        <v>129.57</v>
      </c>
      <c r="E19" s="125">
        <v>0</v>
      </c>
      <c r="F19" s="125">
        <v>10</v>
      </c>
      <c r="G19" s="128">
        <v>7.7178359188083662E-2</v>
      </c>
      <c r="H19" s="171">
        <f t="shared" ref="H19:H32" si="9">SUM(K19+L19)</f>
        <v>0</v>
      </c>
      <c r="I19" s="127"/>
      <c r="J19" s="128"/>
      <c r="K19" s="125">
        <v>0</v>
      </c>
      <c r="L19" s="125">
        <v>0</v>
      </c>
      <c r="M19" s="171">
        <f t="shared" ref="M19:M32" si="10">SUM(N19+O19+P19)</f>
        <v>0</v>
      </c>
      <c r="N19" s="128"/>
      <c r="O19" s="125"/>
      <c r="P19" s="128"/>
      <c r="Q19" s="127"/>
      <c r="R19" s="131">
        <f t="shared" si="2"/>
        <v>10</v>
      </c>
      <c r="S19" s="266">
        <f t="shared" si="3"/>
        <v>1</v>
      </c>
      <c r="T19" s="132">
        <f t="shared" si="4"/>
        <v>1</v>
      </c>
      <c r="U19" s="183">
        <f t="shared" si="5"/>
        <v>1</v>
      </c>
      <c r="V19" s="132">
        <f t="shared" si="6"/>
        <v>1</v>
      </c>
      <c r="W19" s="265">
        <f t="shared" si="7"/>
        <v>10</v>
      </c>
      <c r="X19" s="131"/>
    </row>
    <row r="20" spans="1:24" ht="47.25" x14ac:dyDescent="0.25">
      <c r="A20" s="121">
        <v>8</v>
      </c>
      <c r="B20" s="146" t="s">
        <v>86</v>
      </c>
      <c r="C20" s="146" t="s">
        <v>51</v>
      </c>
      <c r="D20" s="128">
        <v>252.31</v>
      </c>
      <c r="E20" s="125">
        <v>11</v>
      </c>
      <c r="F20" s="125">
        <v>15</v>
      </c>
      <c r="G20" s="128">
        <v>5.9450675756014426E-2</v>
      </c>
      <c r="H20" s="171">
        <f t="shared" si="9"/>
        <v>1</v>
      </c>
      <c r="I20" s="127">
        <f t="shared" ref="I20:I25" si="11">H20*100/E20</f>
        <v>9.0909090909090917</v>
      </c>
      <c r="J20" s="128"/>
      <c r="K20" s="125">
        <v>1</v>
      </c>
      <c r="L20" s="125">
        <v>0</v>
      </c>
      <c r="M20" s="171">
        <f t="shared" si="10"/>
        <v>0</v>
      </c>
      <c r="N20" s="128"/>
      <c r="O20" s="125"/>
      <c r="P20" s="128"/>
      <c r="Q20" s="127">
        <f t="shared" si="8"/>
        <v>0</v>
      </c>
      <c r="R20" s="131">
        <f t="shared" si="2"/>
        <v>10</v>
      </c>
      <c r="S20" s="266">
        <f t="shared" si="3"/>
        <v>1</v>
      </c>
      <c r="T20" s="132">
        <f t="shared" si="4"/>
        <v>1.5</v>
      </c>
      <c r="U20" s="183">
        <f t="shared" si="5"/>
        <v>1</v>
      </c>
      <c r="V20" s="132">
        <f t="shared" si="6"/>
        <v>1</v>
      </c>
      <c r="W20" s="265">
        <f t="shared" si="7"/>
        <v>6.666666666666667</v>
      </c>
      <c r="X20" s="131">
        <v>1</v>
      </c>
    </row>
    <row r="21" spans="1:24" ht="47.25" x14ac:dyDescent="0.25">
      <c r="A21" s="121">
        <v>9</v>
      </c>
      <c r="B21" s="146" t="s">
        <v>654</v>
      </c>
      <c r="C21" s="146" t="s">
        <v>904</v>
      </c>
      <c r="D21" s="128">
        <v>221.245</v>
      </c>
      <c r="E21" s="125">
        <v>27</v>
      </c>
      <c r="F21" s="125">
        <f>18+22</f>
        <v>40</v>
      </c>
      <c r="G21" s="128">
        <v>0.18905577145257851</v>
      </c>
      <c r="H21" s="171">
        <f t="shared" si="9"/>
        <v>2</v>
      </c>
      <c r="I21" s="127">
        <f t="shared" si="11"/>
        <v>7.4074074074074074</v>
      </c>
      <c r="J21" s="128"/>
      <c r="K21" s="125">
        <v>2</v>
      </c>
      <c r="L21" s="125">
        <v>0</v>
      </c>
      <c r="M21" s="171">
        <f t="shared" si="10"/>
        <v>2</v>
      </c>
      <c r="N21" s="128"/>
      <c r="O21" s="125">
        <v>2</v>
      </c>
      <c r="P21" s="128"/>
      <c r="Q21" s="127">
        <f t="shared" si="8"/>
        <v>100</v>
      </c>
      <c r="R21" s="131">
        <f t="shared" si="2"/>
        <v>10</v>
      </c>
      <c r="S21" s="266">
        <f t="shared" si="3"/>
        <v>4</v>
      </c>
      <c r="T21" s="132">
        <f t="shared" si="4"/>
        <v>4</v>
      </c>
      <c r="U21" s="183">
        <f t="shared" si="5"/>
        <v>4</v>
      </c>
      <c r="V21" s="132">
        <f t="shared" si="6"/>
        <v>4</v>
      </c>
      <c r="W21" s="265">
        <f t="shared" si="7"/>
        <v>10</v>
      </c>
      <c r="X21" s="266">
        <v>4</v>
      </c>
    </row>
    <row r="22" spans="1:24" ht="31.5" x14ac:dyDescent="0.25">
      <c r="A22" s="121">
        <v>10</v>
      </c>
      <c r="B22" s="146" t="s">
        <v>682</v>
      </c>
      <c r="C22" s="146" t="s">
        <v>679</v>
      </c>
      <c r="D22" s="128">
        <v>473.84</v>
      </c>
      <c r="E22" s="125">
        <v>15</v>
      </c>
      <c r="F22" s="125">
        <v>29</v>
      </c>
      <c r="G22" s="128">
        <v>6.1202093533682257E-2</v>
      </c>
      <c r="H22" s="171">
        <f t="shared" si="9"/>
        <v>1</v>
      </c>
      <c r="I22" s="127">
        <f t="shared" si="11"/>
        <v>6.666666666666667</v>
      </c>
      <c r="J22" s="128"/>
      <c r="K22" s="125">
        <v>1</v>
      </c>
      <c r="L22" s="125">
        <v>0</v>
      </c>
      <c r="M22" s="171">
        <f t="shared" si="10"/>
        <v>1</v>
      </c>
      <c r="N22" s="128"/>
      <c r="O22" s="125">
        <v>1</v>
      </c>
      <c r="P22" s="128"/>
      <c r="Q22" s="127">
        <f t="shared" si="8"/>
        <v>100</v>
      </c>
      <c r="R22" s="131">
        <f t="shared" si="2"/>
        <v>10</v>
      </c>
      <c r="S22" s="266">
        <f t="shared" si="3"/>
        <v>2</v>
      </c>
      <c r="T22" s="132">
        <f t="shared" si="4"/>
        <v>2.9</v>
      </c>
      <c r="U22" s="183">
        <v>1</v>
      </c>
      <c r="V22" s="132">
        <f t="shared" si="6"/>
        <v>1</v>
      </c>
      <c r="W22" s="265">
        <f t="shared" si="7"/>
        <v>3.4482758620689653</v>
      </c>
      <c r="X22" s="131">
        <v>1</v>
      </c>
    </row>
    <row r="23" spans="1:24" ht="31.5" customHeight="1" x14ac:dyDescent="0.25">
      <c r="A23" s="121">
        <v>11</v>
      </c>
      <c r="B23" s="146" t="s">
        <v>92</v>
      </c>
      <c r="C23" s="146" t="s">
        <v>679</v>
      </c>
      <c r="D23" s="128">
        <v>2033.81</v>
      </c>
      <c r="E23" s="125">
        <v>16</v>
      </c>
      <c r="F23" s="125">
        <v>30</v>
      </c>
      <c r="G23" s="128">
        <v>1.4750640423638394E-2</v>
      </c>
      <c r="H23" s="171">
        <f t="shared" si="9"/>
        <v>0</v>
      </c>
      <c r="I23" s="127">
        <f t="shared" si="11"/>
        <v>0</v>
      </c>
      <c r="J23" s="128"/>
      <c r="K23" s="125">
        <v>0</v>
      </c>
      <c r="L23" s="125">
        <v>0</v>
      </c>
      <c r="M23" s="171">
        <f t="shared" si="10"/>
        <v>0</v>
      </c>
      <c r="N23" s="128"/>
      <c r="O23" s="125">
        <v>0</v>
      </c>
      <c r="P23" s="128"/>
      <c r="Q23" s="127"/>
      <c r="R23" s="131">
        <f t="shared" si="2"/>
        <v>10</v>
      </c>
      <c r="S23" s="266">
        <f t="shared" si="3"/>
        <v>3</v>
      </c>
      <c r="T23" s="132">
        <f t="shared" si="4"/>
        <v>3</v>
      </c>
      <c r="U23" s="183">
        <f t="shared" si="5"/>
        <v>3</v>
      </c>
      <c r="V23" s="132">
        <f t="shared" si="6"/>
        <v>3</v>
      </c>
      <c r="W23" s="265">
        <f t="shared" si="7"/>
        <v>10</v>
      </c>
      <c r="X23" s="131">
        <v>3</v>
      </c>
    </row>
    <row r="24" spans="1:24" ht="31.5" customHeight="1" x14ac:dyDescent="0.25">
      <c r="A24" s="121">
        <v>12</v>
      </c>
      <c r="B24" s="146" t="s">
        <v>686</v>
      </c>
      <c r="C24" s="146" t="s">
        <v>679</v>
      </c>
      <c r="D24" s="128">
        <v>492.9</v>
      </c>
      <c r="E24" s="125">
        <v>15</v>
      </c>
      <c r="F24" s="125">
        <v>14</v>
      </c>
      <c r="G24" s="128">
        <v>2.8403327246906068E-2</v>
      </c>
      <c r="H24" s="171">
        <f t="shared" si="9"/>
        <v>1</v>
      </c>
      <c r="I24" s="127">
        <f t="shared" si="11"/>
        <v>6.666666666666667</v>
      </c>
      <c r="J24" s="128"/>
      <c r="K24" s="125">
        <v>1</v>
      </c>
      <c r="L24" s="125">
        <v>0</v>
      </c>
      <c r="M24" s="171">
        <f t="shared" si="10"/>
        <v>0</v>
      </c>
      <c r="N24" s="128"/>
      <c r="O24" s="125">
        <v>0</v>
      </c>
      <c r="P24" s="128"/>
      <c r="Q24" s="127">
        <f t="shared" si="8"/>
        <v>0</v>
      </c>
      <c r="R24" s="131">
        <f t="shared" si="2"/>
        <v>10</v>
      </c>
      <c r="S24" s="266">
        <f t="shared" si="3"/>
        <v>1</v>
      </c>
      <c r="T24" s="132">
        <f t="shared" si="4"/>
        <v>1.4</v>
      </c>
      <c r="U24" s="183">
        <f t="shared" si="5"/>
        <v>1</v>
      </c>
      <c r="V24" s="132">
        <f t="shared" si="6"/>
        <v>1</v>
      </c>
      <c r="W24" s="265">
        <f t="shared" si="7"/>
        <v>7.1428571428571432</v>
      </c>
      <c r="X24" s="131">
        <v>1</v>
      </c>
    </row>
    <row r="25" spans="1:24" ht="31.5" x14ac:dyDescent="0.25">
      <c r="A25" s="121">
        <v>13</v>
      </c>
      <c r="B25" s="146" t="s">
        <v>688</v>
      </c>
      <c r="C25" s="146" t="s">
        <v>679</v>
      </c>
      <c r="D25" s="128">
        <v>481.76</v>
      </c>
      <c r="E25" s="125">
        <v>15</v>
      </c>
      <c r="F25" s="125">
        <v>29</v>
      </c>
      <c r="G25" s="128">
        <v>6.0195948189970108E-2</v>
      </c>
      <c r="H25" s="171">
        <f t="shared" si="9"/>
        <v>1</v>
      </c>
      <c r="I25" s="127">
        <f t="shared" si="11"/>
        <v>6.666666666666667</v>
      </c>
      <c r="J25" s="128"/>
      <c r="K25" s="125">
        <v>1</v>
      </c>
      <c r="L25" s="125">
        <v>0</v>
      </c>
      <c r="M25" s="171">
        <f t="shared" si="10"/>
        <v>1</v>
      </c>
      <c r="N25" s="128"/>
      <c r="O25" s="125">
        <v>1</v>
      </c>
      <c r="P25" s="128"/>
      <c r="Q25" s="127">
        <f t="shared" si="8"/>
        <v>100</v>
      </c>
      <c r="R25" s="131">
        <f t="shared" si="2"/>
        <v>10</v>
      </c>
      <c r="S25" s="266">
        <f t="shared" si="3"/>
        <v>2</v>
      </c>
      <c r="T25" s="132">
        <f t="shared" si="4"/>
        <v>2.9</v>
      </c>
      <c r="U25" s="183">
        <f t="shared" si="5"/>
        <v>2</v>
      </c>
      <c r="V25" s="132">
        <f t="shared" si="6"/>
        <v>2</v>
      </c>
      <c r="W25" s="265">
        <f t="shared" si="7"/>
        <v>6.8965517241379306</v>
      </c>
      <c r="X25" s="131">
        <v>2</v>
      </c>
    </row>
    <row r="26" spans="1:24" ht="31.5" x14ac:dyDescent="0.25">
      <c r="A26" s="121">
        <v>14</v>
      </c>
      <c r="B26" s="146" t="s">
        <v>695</v>
      </c>
      <c r="C26" s="146" t="s">
        <v>690</v>
      </c>
      <c r="D26" s="128">
        <v>60.26</v>
      </c>
      <c r="E26" s="125">
        <v>0</v>
      </c>
      <c r="F26" s="125">
        <v>11</v>
      </c>
      <c r="G26" s="128">
        <v>0.18254231662794557</v>
      </c>
      <c r="H26" s="171">
        <f t="shared" si="9"/>
        <v>0</v>
      </c>
      <c r="I26" s="127"/>
      <c r="J26" s="128"/>
      <c r="K26" s="125">
        <v>0</v>
      </c>
      <c r="L26" s="125">
        <v>0</v>
      </c>
      <c r="M26" s="171">
        <f t="shared" si="10"/>
        <v>0</v>
      </c>
      <c r="N26" s="128"/>
      <c r="O26" s="125">
        <v>0</v>
      </c>
      <c r="P26" s="128"/>
      <c r="Q26" s="127"/>
      <c r="R26" s="131">
        <f t="shared" si="2"/>
        <v>10</v>
      </c>
      <c r="S26" s="266">
        <f t="shared" ref="S26:S38" si="12">ROUNDDOWN(T26,0)</f>
        <v>1</v>
      </c>
      <c r="T26" s="132">
        <f t="shared" ref="T26:T38" si="13">F26*R26/100</f>
        <v>1.1000000000000001</v>
      </c>
      <c r="U26" s="183">
        <f t="shared" si="5"/>
        <v>1</v>
      </c>
      <c r="V26" s="132">
        <f t="shared" si="6"/>
        <v>1.0000000000000002</v>
      </c>
      <c r="W26" s="265">
        <f t="shared" si="7"/>
        <v>9.0909090909090917</v>
      </c>
      <c r="X26" s="131">
        <v>1</v>
      </c>
    </row>
    <row r="27" spans="1:24" x14ac:dyDescent="0.25">
      <c r="A27" s="121">
        <v>15</v>
      </c>
      <c r="B27" s="146" t="s">
        <v>2</v>
      </c>
      <c r="C27" s="146" t="s">
        <v>707</v>
      </c>
      <c r="D27" s="128">
        <v>891.37</v>
      </c>
      <c r="E27" s="125">
        <v>28</v>
      </c>
      <c r="F27" s="125">
        <v>79</v>
      </c>
      <c r="G27" s="128">
        <v>8.8627618160808636E-2</v>
      </c>
      <c r="H27" s="171">
        <f t="shared" si="9"/>
        <v>2</v>
      </c>
      <c r="I27" s="127">
        <f>H27*100/E27</f>
        <v>7.1428571428571432</v>
      </c>
      <c r="J27" s="128"/>
      <c r="K27" s="125">
        <v>2</v>
      </c>
      <c r="L27" s="125">
        <v>0</v>
      </c>
      <c r="M27" s="171">
        <f t="shared" si="10"/>
        <v>0</v>
      </c>
      <c r="N27" s="128"/>
      <c r="O27" s="125"/>
      <c r="P27" s="128"/>
      <c r="Q27" s="127">
        <f t="shared" si="8"/>
        <v>0</v>
      </c>
      <c r="R27" s="131">
        <f t="shared" si="2"/>
        <v>10</v>
      </c>
      <c r="S27" s="266">
        <f t="shared" si="12"/>
        <v>7</v>
      </c>
      <c r="T27" s="132">
        <f t="shared" si="13"/>
        <v>7.9</v>
      </c>
      <c r="U27" s="183">
        <v>2</v>
      </c>
      <c r="V27" s="132">
        <f t="shared" si="6"/>
        <v>2</v>
      </c>
      <c r="W27" s="265">
        <f t="shared" si="7"/>
        <v>2.5316455696202533</v>
      </c>
      <c r="X27" s="131"/>
    </row>
    <row r="28" spans="1:24" ht="31.5" customHeight="1" x14ac:dyDescent="0.25">
      <c r="A28" s="121">
        <v>16</v>
      </c>
      <c r="B28" s="146" t="s">
        <v>708</v>
      </c>
      <c r="C28" s="146" t="s">
        <v>707</v>
      </c>
      <c r="D28" s="128">
        <v>837.74</v>
      </c>
      <c r="E28" s="125">
        <v>41</v>
      </c>
      <c r="F28" s="125">
        <v>69</v>
      </c>
      <c r="G28" s="128">
        <v>8.2364456752691759E-2</v>
      </c>
      <c r="H28" s="171">
        <f t="shared" si="9"/>
        <v>0</v>
      </c>
      <c r="I28" s="127">
        <f>H28*100/E28</f>
        <v>0</v>
      </c>
      <c r="J28" s="128"/>
      <c r="K28" s="125">
        <v>0</v>
      </c>
      <c r="L28" s="125">
        <v>0</v>
      </c>
      <c r="M28" s="171">
        <f t="shared" si="10"/>
        <v>0</v>
      </c>
      <c r="N28" s="128"/>
      <c r="O28" s="125"/>
      <c r="P28" s="128"/>
      <c r="Q28" s="127"/>
      <c r="R28" s="131">
        <f t="shared" si="2"/>
        <v>10</v>
      </c>
      <c r="S28" s="266">
        <f t="shared" si="12"/>
        <v>6</v>
      </c>
      <c r="T28" s="132">
        <f t="shared" si="13"/>
        <v>6.9</v>
      </c>
      <c r="U28" s="183">
        <v>3</v>
      </c>
      <c r="V28" s="132">
        <f t="shared" si="6"/>
        <v>3</v>
      </c>
      <c r="W28" s="265">
        <f t="shared" si="7"/>
        <v>4.3478260869565215</v>
      </c>
      <c r="X28" s="131">
        <v>3</v>
      </c>
    </row>
    <row r="29" spans="1:24" ht="30.75" customHeight="1" x14ac:dyDescent="0.25">
      <c r="A29" s="121">
        <v>17</v>
      </c>
      <c r="B29" s="146" t="s">
        <v>165</v>
      </c>
      <c r="C29" s="146" t="s">
        <v>707</v>
      </c>
      <c r="D29" s="128">
        <v>1700.17</v>
      </c>
      <c r="E29" s="125">
        <v>89</v>
      </c>
      <c r="F29" s="125">
        <v>72</v>
      </c>
      <c r="G29" s="128">
        <v>4.2348706305839999E-2</v>
      </c>
      <c r="H29" s="171">
        <f t="shared" si="9"/>
        <v>0</v>
      </c>
      <c r="I29" s="127">
        <f>H29*100/E29</f>
        <v>0</v>
      </c>
      <c r="J29" s="128"/>
      <c r="K29" s="125">
        <v>0</v>
      </c>
      <c r="L29" s="125">
        <v>0</v>
      </c>
      <c r="M29" s="171">
        <f t="shared" si="10"/>
        <v>0</v>
      </c>
      <c r="N29" s="128"/>
      <c r="O29" s="125"/>
      <c r="P29" s="128"/>
      <c r="Q29" s="127"/>
      <c r="R29" s="131">
        <f t="shared" si="2"/>
        <v>10</v>
      </c>
      <c r="S29" s="266">
        <f t="shared" si="12"/>
        <v>7</v>
      </c>
      <c r="T29" s="132">
        <f t="shared" si="13"/>
        <v>7.2</v>
      </c>
      <c r="U29" s="183">
        <v>3</v>
      </c>
      <c r="V29" s="132">
        <f t="shared" si="6"/>
        <v>3</v>
      </c>
      <c r="W29" s="265">
        <f t="shared" si="7"/>
        <v>4.166666666666667</v>
      </c>
      <c r="X29" s="131">
        <v>3</v>
      </c>
    </row>
    <row r="30" spans="1:24" ht="31.5" x14ac:dyDescent="0.25">
      <c r="A30" s="121">
        <v>18</v>
      </c>
      <c r="B30" s="146" t="s">
        <v>24</v>
      </c>
      <c r="C30" s="146" t="s">
        <v>23</v>
      </c>
      <c r="D30" s="128">
        <v>297.57</v>
      </c>
      <c r="E30" s="125">
        <v>15</v>
      </c>
      <c r="F30" s="125">
        <v>10</v>
      </c>
      <c r="G30" s="128">
        <v>3.3605538192694157E-2</v>
      </c>
      <c r="H30" s="171">
        <f t="shared" si="9"/>
        <v>0</v>
      </c>
      <c r="I30" s="127">
        <f>H30*100/E30</f>
        <v>0</v>
      </c>
      <c r="J30" s="128"/>
      <c r="K30" s="125">
        <v>0</v>
      </c>
      <c r="L30" s="125">
        <v>0</v>
      </c>
      <c r="M30" s="171">
        <f t="shared" si="10"/>
        <v>0</v>
      </c>
      <c r="N30" s="128"/>
      <c r="O30" s="125"/>
      <c r="P30" s="128"/>
      <c r="Q30" s="127"/>
      <c r="R30" s="131">
        <f t="shared" si="2"/>
        <v>10</v>
      </c>
      <c r="S30" s="266">
        <f t="shared" si="12"/>
        <v>1</v>
      </c>
      <c r="T30" s="132">
        <f t="shared" si="13"/>
        <v>1</v>
      </c>
      <c r="U30" s="183">
        <f t="shared" si="5"/>
        <v>1</v>
      </c>
      <c r="V30" s="132">
        <f t="shared" si="6"/>
        <v>1</v>
      </c>
      <c r="W30" s="265">
        <f t="shared" si="7"/>
        <v>10</v>
      </c>
      <c r="X30" s="131">
        <v>1</v>
      </c>
    </row>
    <row r="31" spans="1:24" ht="47.25" x14ac:dyDescent="0.25">
      <c r="A31" s="121">
        <v>19</v>
      </c>
      <c r="B31" s="146" t="s">
        <v>99</v>
      </c>
      <c r="C31" s="146" t="s">
        <v>26</v>
      </c>
      <c r="D31" s="128">
        <v>1715.11</v>
      </c>
      <c r="E31" s="125">
        <v>0</v>
      </c>
      <c r="F31" s="125">
        <v>13</v>
      </c>
      <c r="G31" s="128">
        <v>7.5796887663181958E-3</v>
      </c>
      <c r="H31" s="171">
        <f t="shared" si="9"/>
        <v>0</v>
      </c>
      <c r="I31" s="127"/>
      <c r="J31" s="128"/>
      <c r="K31" s="125">
        <v>0</v>
      </c>
      <c r="L31" s="125">
        <v>0</v>
      </c>
      <c r="M31" s="171">
        <f t="shared" si="10"/>
        <v>0</v>
      </c>
      <c r="N31" s="128"/>
      <c r="O31" s="125">
        <v>0</v>
      </c>
      <c r="P31" s="128"/>
      <c r="Q31" s="127"/>
      <c r="R31" s="131">
        <f t="shared" si="2"/>
        <v>10</v>
      </c>
      <c r="S31" s="266">
        <f t="shared" si="12"/>
        <v>1</v>
      </c>
      <c r="T31" s="132">
        <f t="shared" si="13"/>
        <v>1.3</v>
      </c>
      <c r="U31" s="183">
        <f t="shared" si="5"/>
        <v>1</v>
      </c>
      <c r="V31" s="132">
        <f t="shared" si="6"/>
        <v>1</v>
      </c>
      <c r="W31" s="265">
        <f t="shared" si="7"/>
        <v>7.6923076923076925</v>
      </c>
      <c r="X31" s="131">
        <v>1</v>
      </c>
    </row>
    <row r="32" spans="1:24" ht="31.5" x14ac:dyDescent="0.25">
      <c r="A32" s="121">
        <v>20</v>
      </c>
      <c r="B32" s="146" t="s">
        <v>733</v>
      </c>
      <c r="C32" s="146" t="s">
        <v>728</v>
      </c>
      <c r="D32" s="128">
        <v>108.07</v>
      </c>
      <c r="E32" s="125">
        <v>29</v>
      </c>
      <c r="F32" s="125">
        <v>31</v>
      </c>
      <c r="G32" s="128">
        <v>0.28685111501804389</v>
      </c>
      <c r="H32" s="171">
        <f t="shared" si="9"/>
        <v>2</v>
      </c>
      <c r="I32" s="127">
        <f>H32*100/E32</f>
        <v>6.8965517241379306</v>
      </c>
      <c r="J32" s="128"/>
      <c r="K32" s="125">
        <v>2</v>
      </c>
      <c r="L32" s="125">
        <v>0</v>
      </c>
      <c r="M32" s="171">
        <f t="shared" si="10"/>
        <v>0</v>
      </c>
      <c r="N32" s="128"/>
      <c r="O32" s="125">
        <v>0</v>
      </c>
      <c r="P32" s="128"/>
      <c r="Q32" s="127">
        <f t="shared" si="8"/>
        <v>0</v>
      </c>
      <c r="R32" s="131">
        <f t="shared" si="2"/>
        <v>10</v>
      </c>
      <c r="S32" s="266">
        <f t="shared" si="12"/>
        <v>3</v>
      </c>
      <c r="T32" s="132">
        <f t="shared" si="13"/>
        <v>3.1</v>
      </c>
      <c r="U32" s="183">
        <f t="shared" si="5"/>
        <v>3</v>
      </c>
      <c r="V32" s="132">
        <f t="shared" si="6"/>
        <v>3</v>
      </c>
      <c r="W32" s="265">
        <f t="shared" si="7"/>
        <v>9.67741935483871</v>
      </c>
      <c r="X32" s="131">
        <v>3</v>
      </c>
    </row>
    <row r="33" spans="1:24" ht="34.5" customHeight="1" x14ac:dyDescent="0.25">
      <c r="A33" s="121">
        <v>22</v>
      </c>
      <c r="B33" s="146" t="s">
        <v>747</v>
      </c>
      <c r="C33" s="146" t="s">
        <v>67</v>
      </c>
      <c r="D33" s="128">
        <v>138.86000000000001</v>
      </c>
      <c r="E33" s="125"/>
      <c r="F33" s="125">
        <v>0</v>
      </c>
      <c r="G33" s="128">
        <v>0</v>
      </c>
      <c r="H33" s="169"/>
      <c r="I33" s="127"/>
      <c r="J33" s="128"/>
      <c r="K33" s="128"/>
      <c r="L33" s="128"/>
      <c r="M33" s="171"/>
      <c r="N33" s="128"/>
      <c r="O33" s="128"/>
      <c r="P33" s="128"/>
      <c r="Q33" s="127"/>
      <c r="R33" s="131">
        <f t="shared" si="2"/>
        <v>0</v>
      </c>
      <c r="S33" s="266">
        <f t="shared" si="12"/>
        <v>0</v>
      </c>
      <c r="T33" s="132">
        <f t="shared" si="13"/>
        <v>0</v>
      </c>
      <c r="U33" s="183">
        <f t="shared" si="5"/>
        <v>0</v>
      </c>
      <c r="V33" s="132">
        <f t="shared" si="6"/>
        <v>0</v>
      </c>
      <c r="W33" s="265"/>
      <c r="X33" s="266">
        <v>1</v>
      </c>
    </row>
    <row r="34" spans="1:24" ht="63" x14ac:dyDescent="0.25">
      <c r="A34" s="121">
        <v>23</v>
      </c>
      <c r="B34" s="146" t="s">
        <v>43</v>
      </c>
      <c r="C34" s="146" t="s">
        <v>751</v>
      </c>
      <c r="D34" s="128">
        <v>181.3</v>
      </c>
      <c r="E34" s="125">
        <v>11</v>
      </c>
      <c r="F34" s="125">
        <v>11</v>
      </c>
      <c r="G34" s="128">
        <v>6.0672917815774954E-2</v>
      </c>
      <c r="H34" s="171">
        <f>SUM(K34+L34)</f>
        <v>0</v>
      </c>
      <c r="I34" s="127">
        <f>H34*100/E34</f>
        <v>0</v>
      </c>
      <c r="J34" s="128"/>
      <c r="K34" s="125">
        <v>0</v>
      </c>
      <c r="L34" s="125">
        <v>0</v>
      </c>
      <c r="M34" s="171">
        <f>SUM(N34+O34+P34)</f>
        <v>0</v>
      </c>
      <c r="N34" s="128"/>
      <c r="O34" s="125">
        <v>0</v>
      </c>
      <c r="P34" s="128"/>
      <c r="Q34" s="127"/>
      <c r="R34" s="131">
        <f t="shared" si="2"/>
        <v>10</v>
      </c>
      <c r="S34" s="266">
        <f t="shared" si="12"/>
        <v>1</v>
      </c>
      <c r="T34" s="132">
        <f t="shared" si="13"/>
        <v>1.1000000000000001</v>
      </c>
      <c r="U34" s="183">
        <f t="shared" si="5"/>
        <v>1</v>
      </c>
      <c r="V34" s="132">
        <f t="shared" si="6"/>
        <v>1.0000000000000002</v>
      </c>
      <c r="W34" s="265">
        <f t="shared" si="7"/>
        <v>9.0909090909090917</v>
      </c>
      <c r="X34" s="131">
        <v>1</v>
      </c>
    </row>
    <row r="35" spans="1:24" x14ac:dyDescent="0.25">
      <c r="A35" s="121">
        <v>24</v>
      </c>
      <c r="B35" s="146" t="s">
        <v>2</v>
      </c>
      <c r="C35" s="146" t="s">
        <v>70</v>
      </c>
      <c r="D35" s="128">
        <v>50697.120000000003</v>
      </c>
      <c r="E35" s="125">
        <v>72</v>
      </c>
      <c r="F35" s="125">
        <v>77</v>
      </c>
      <c r="G35" s="128">
        <v>1.5188239489738271E-3</v>
      </c>
      <c r="H35" s="171">
        <f>SUM(K35+L35)</f>
        <v>7</v>
      </c>
      <c r="I35" s="127">
        <f>H35*100/E35</f>
        <v>9.7222222222222214</v>
      </c>
      <c r="J35" s="128"/>
      <c r="K35" s="125">
        <v>7</v>
      </c>
      <c r="L35" s="125">
        <v>0</v>
      </c>
      <c r="M35" s="171">
        <f>SUM(N35+O35+P35)</f>
        <v>0</v>
      </c>
      <c r="N35" s="128"/>
      <c r="O35" s="125"/>
      <c r="P35" s="128"/>
      <c r="Q35" s="127">
        <f t="shared" si="8"/>
        <v>0</v>
      </c>
      <c r="R35" s="131">
        <f t="shared" si="2"/>
        <v>10</v>
      </c>
      <c r="S35" s="266">
        <f t="shared" si="12"/>
        <v>7</v>
      </c>
      <c r="T35" s="132">
        <f t="shared" si="13"/>
        <v>7.7</v>
      </c>
      <c r="U35" s="183">
        <v>2</v>
      </c>
      <c r="V35" s="132">
        <f t="shared" si="6"/>
        <v>2</v>
      </c>
      <c r="W35" s="265">
        <f t="shared" si="7"/>
        <v>2.5974025974025974</v>
      </c>
      <c r="X35" s="131"/>
    </row>
    <row r="36" spans="1:24" ht="31.5" customHeight="1" x14ac:dyDescent="0.25">
      <c r="A36" s="121">
        <v>25</v>
      </c>
      <c r="B36" s="146" t="s">
        <v>775</v>
      </c>
      <c r="C36" s="146" t="s">
        <v>70</v>
      </c>
      <c r="D36" s="128">
        <v>586.53</v>
      </c>
      <c r="E36" s="125">
        <v>13</v>
      </c>
      <c r="F36" s="125">
        <v>14</v>
      </c>
      <c r="G36" s="128">
        <v>2.3869196801527631E-2</v>
      </c>
      <c r="H36" s="171">
        <f>SUM(K36+L36)</f>
        <v>1</v>
      </c>
      <c r="I36" s="127">
        <f>H36*100/E36</f>
        <v>7.6923076923076925</v>
      </c>
      <c r="J36" s="128"/>
      <c r="K36" s="125">
        <v>1</v>
      </c>
      <c r="L36" s="125">
        <v>0</v>
      </c>
      <c r="M36" s="171">
        <v>1</v>
      </c>
      <c r="N36" s="128"/>
      <c r="O36" s="125">
        <v>0</v>
      </c>
      <c r="P36" s="128"/>
      <c r="Q36" s="127">
        <f t="shared" si="8"/>
        <v>100</v>
      </c>
      <c r="R36" s="131">
        <f t="shared" si="2"/>
        <v>10</v>
      </c>
      <c r="S36" s="266">
        <f t="shared" si="12"/>
        <v>1</v>
      </c>
      <c r="T36" s="132">
        <f t="shared" si="13"/>
        <v>1.4</v>
      </c>
      <c r="U36" s="183">
        <f t="shared" si="5"/>
        <v>1</v>
      </c>
      <c r="V36" s="132">
        <f t="shared" si="6"/>
        <v>1</v>
      </c>
      <c r="W36" s="265">
        <f t="shared" si="7"/>
        <v>7.1428571428571432</v>
      </c>
      <c r="X36" s="131">
        <v>1</v>
      </c>
    </row>
    <row r="37" spans="1:24" ht="31.5" customHeight="1" x14ac:dyDescent="0.25">
      <c r="A37" s="121">
        <v>26</v>
      </c>
      <c r="B37" s="146" t="s">
        <v>775</v>
      </c>
      <c r="C37" s="146" t="s">
        <v>70</v>
      </c>
      <c r="D37" s="128">
        <v>380.62</v>
      </c>
      <c r="E37" s="125">
        <v>0</v>
      </c>
      <c r="F37" s="125">
        <v>10</v>
      </c>
      <c r="G37" s="128">
        <v>2.6272923125426936E-2</v>
      </c>
      <c r="H37" s="171">
        <f>SUM(K37+L37)</f>
        <v>0</v>
      </c>
      <c r="I37" s="127"/>
      <c r="J37" s="128"/>
      <c r="K37" s="125">
        <v>0</v>
      </c>
      <c r="L37" s="125">
        <v>0</v>
      </c>
      <c r="M37" s="171">
        <f>SUM(N37+O37+P37)</f>
        <v>0</v>
      </c>
      <c r="N37" s="128"/>
      <c r="O37" s="125">
        <v>0</v>
      </c>
      <c r="P37" s="128"/>
      <c r="Q37" s="127"/>
      <c r="R37" s="131">
        <f t="shared" si="2"/>
        <v>10</v>
      </c>
      <c r="S37" s="266">
        <f t="shared" si="12"/>
        <v>1</v>
      </c>
      <c r="T37" s="132">
        <f t="shared" si="13"/>
        <v>1</v>
      </c>
      <c r="U37" s="183">
        <f t="shared" si="5"/>
        <v>1</v>
      </c>
      <c r="V37" s="132">
        <f t="shared" si="6"/>
        <v>1</v>
      </c>
      <c r="W37" s="265">
        <f t="shared" si="7"/>
        <v>10</v>
      </c>
      <c r="X37" s="131">
        <v>1</v>
      </c>
    </row>
    <row r="38" spans="1:24" hidden="1" x14ac:dyDescent="0.25">
      <c r="A38" s="121">
        <v>492</v>
      </c>
      <c r="B38" s="146">
        <v>0</v>
      </c>
      <c r="C38" s="146">
        <v>0</v>
      </c>
      <c r="D38" s="128">
        <v>0</v>
      </c>
      <c r="E38" s="125"/>
      <c r="F38" s="125">
        <v>0</v>
      </c>
      <c r="G38" s="128">
        <v>0</v>
      </c>
      <c r="H38" s="169"/>
      <c r="I38" s="127"/>
      <c r="J38" s="128"/>
      <c r="K38" s="128"/>
      <c r="L38" s="128"/>
      <c r="M38" s="171"/>
      <c r="N38" s="128"/>
      <c r="O38" s="128"/>
      <c r="P38" s="128"/>
      <c r="Q38" s="127"/>
      <c r="R38" s="131">
        <f t="shared" si="2"/>
        <v>0</v>
      </c>
      <c r="S38" s="266">
        <f t="shared" si="12"/>
        <v>0</v>
      </c>
      <c r="T38" s="132">
        <f t="shared" si="13"/>
        <v>0</v>
      </c>
      <c r="U38" s="183">
        <f t="shared" si="5"/>
        <v>0</v>
      </c>
      <c r="V38" s="132" t="e">
        <f t="shared" si="6"/>
        <v>#DIV/0!</v>
      </c>
      <c r="W38" s="265" t="e">
        <f t="shared" si="7"/>
        <v>#DIV/0!</v>
      </c>
      <c r="X38" s="131"/>
    </row>
    <row r="39" spans="1:24" s="271" customFormat="1" ht="41.25" customHeight="1" x14ac:dyDescent="0.25">
      <c r="A39" s="268" t="s">
        <v>854</v>
      </c>
      <c r="B39" s="268"/>
      <c r="C39" s="269"/>
      <c r="D39" s="270"/>
      <c r="E39" s="260"/>
      <c r="F39" s="260"/>
      <c r="G39" s="260"/>
      <c r="H39" s="231"/>
      <c r="I39" s="387"/>
      <c r="J39" s="260"/>
      <c r="K39" s="231"/>
      <c r="L39" s="231"/>
      <c r="M39" s="231"/>
      <c r="N39" s="260"/>
      <c r="O39" s="231"/>
      <c r="P39" s="260"/>
      <c r="Q39" s="387"/>
      <c r="R39" s="231"/>
      <c r="S39" s="260"/>
      <c r="W39" s="272"/>
      <c r="X39" s="222"/>
    </row>
    <row r="40" spans="1:24" ht="29.25" customHeight="1" x14ac:dyDescent="0.25">
      <c r="A40" s="346"/>
      <c r="B40" s="347"/>
      <c r="C40" s="347"/>
      <c r="D40" s="347"/>
      <c r="E40" s="347"/>
      <c r="F40" s="347"/>
      <c r="G40" s="347"/>
      <c r="H40" s="348"/>
      <c r="I40" s="390"/>
      <c r="J40" s="347"/>
      <c r="K40" s="348"/>
      <c r="L40" s="348"/>
      <c r="M40" s="348"/>
      <c r="N40" s="347"/>
      <c r="O40" s="348"/>
      <c r="P40" s="347"/>
      <c r="Q40" s="390"/>
      <c r="R40" s="348"/>
      <c r="S40" s="349"/>
      <c r="T40" s="347"/>
      <c r="U40" s="347"/>
      <c r="V40" s="347"/>
      <c r="W40" s="389"/>
      <c r="X40" s="141"/>
    </row>
    <row r="42" spans="1:24" hidden="1" x14ac:dyDescent="0.25">
      <c r="B42" s="158" t="s">
        <v>624</v>
      </c>
      <c r="C42" s="159" t="s">
        <v>619</v>
      </c>
      <c r="D42" s="144" t="s">
        <v>620</v>
      </c>
      <c r="E42" s="115"/>
      <c r="F42" s="115"/>
      <c r="G42" s="114"/>
      <c r="H42" s="114"/>
      <c r="K42" s="52"/>
      <c r="L42" s="52"/>
      <c r="M42" s="281" t="s">
        <v>616</v>
      </c>
      <c r="N42" s="144" t="s">
        <v>617</v>
      </c>
      <c r="O42" s="144" t="s">
        <v>613</v>
      </c>
      <c r="P42" s="144" t="s">
        <v>615</v>
      </c>
      <c r="Q42" s="143" t="s">
        <v>614</v>
      </c>
      <c r="T42" s="114"/>
      <c r="U42" s="181"/>
      <c r="X42" s="6"/>
    </row>
    <row r="43" spans="1:24" hidden="1" x14ac:dyDescent="0.25">
      <c r="B43" s="158"/>
      <c r="C43" s="159"/>
      <c r="D43" s="144"/>
      <c r="E43" s="115"/>
      <c r="F43" s="115"/>
      <c r="G43" s="114"/>
      <c r="H43" s="114"/>
      <c r="K43" s="52"/>
      <c r="L43" s="52"/>
      <c r="M43" s="281">
        <v>0</v>
      </c>
      <c r="N43" s="144">
        <v>10</v>
      </c>
      <c r="O43" s="144">
        <v>10</v>
      </c>
      <c r="P43" s="144">
        <v>0</v>
      </c>
      <c r="Q43" s="143">
        <v>0</v>
      </c>
      <c r="T43" s="114"/>
      <c r="U43" s="181"/>
      <c r="X43" s="6"/>
    </row>
    <row r="44" spans="1:24" hidden="1" x14ac:dyDescent="0.25">
      <c r="B44" s="158"/>
      <c r="C44" s="159"/>
      <c r="D44" s="144"/>
      <c r="E44" s="115"/>
      <c r="F44" s="115"/>
      <c r="G44" s="114"/>
      <c r="H44" s="114"/>
      <c r="K44" s="52"/>
      <c r="L44" s="52"/>
      <c r="M44" s="281">
        <v>1.01</v>
      </c>
      <c r="N44" s="144">
        <v>10</v>
      </c>
      <c r="O44" s="144">
        <v>10</v>
      </c>
      <c r="P44" s="144">
        <v>0</v>
      </c>
      <c r="Q44" s="143">
        <v>0</v>
      </c>
      <c r="T44" s="114"/>
      <c r="U44" s="181"/>
      <c r="X44" s="6"/>
    </row>
    <row r="45" spans="1:24" hidden="1" x14ac:dyDescent="0.25">
      <c r="B45" s="158" t="s">
        <v>623</v>
      </c>
      <c r="C45" s="159" t="s">
        <v>622</v>
      </c>
      <c r="D45" s="144" t="s">
        <v>79</v>
      </c>
      <c r="E45" s="115"/>
      <c r="F45" s="115"/>
      <c r="G45" s="114"/>
      <c r="H45" s="114"/>
      <c r="K45" s="52"/>
      <c r="L45" s="52"/>
      <c r="M45" s="281">
        <v>2.0099999999999998</v>
      </c>
      <c r="N45" s="144">
        <v>10</v>
      </c>
      <c r="O45" s="144">
        <v>10</v>
      </c>
      <c r="P45" s="144">
        <v>0</v>
      </c>
      <c r="Q45" s="143">
        <v>0</v>
      </c>
      <c r="T45" s="114"/>
      <c r="U45" s="181"/>
      <c r="X45" s="6"/>
    </row>
    <row r="46" spans="1:24" hidden="1" x14ac:dyDescent="0.25">
      <c r="E46" s="115"/>
      <c r="F46" s="115"/>
      <c r="G46" s="114"/>
      <c r="H46" s="114"/>
      <c r="K46" s="52"/>
      <c r="L46" s="52"/>
      <c r="M46" s="281">
        <v>4.01</v>
      </c>
      <c r="N46" s="144">
        <v>10</v>
      </c>
      <c r="O46" s="144">
        <v>10</v>
      </c>
      <c r="P46" s="144">
        <v>0</v>
      </c>
      <c r="Q46" s="143">
        <v>0</v>
      </c>
      <c r="T46" s="114"/>
      <c r="U46" s="181"/>
      <c r="X46" s="6"/>
    </row>
    <row r="47" spans="1:24" hidden="1" x14ac:dyDescent="0.25">
      <c r="A47" s="145"/>
      <c r="B47" s="164"/>
      <c r="C47" s="165"/>
      <c r="D47" s="177"/>
      <c r="E47" s="174"/>
      <c r="F47" s="115"/>
      <c r="G47" s="114"/>
      <c r="H47" s="114"/>
      <c r="M47" s="281">
        <v>6.01</v>
      </c>
      <c r="N47" s="144">
        <v>10</v>
      </c>
      <c r="O47" s="281">
        <v>10</v>
      </c>
      <c r="P47" s="144">
        <v>0</v>
      </c>
      <c r="Q47" s="143">
        <v>0</v>
      </c>
      <c r="T47" s="114"/>
      <c r="U47" s="181"/>
      <c r="X47" s="6"/>
    </row>
    <row r="48" spans="1:24" hidden="1" x14ac:dyDescent="0.25">
      <c r="A48" s="145"/>
      <c r="B48" s="164"/>
      <c r="C48" s="165"/>
      <c r="D48" s="177"/>
      <c r="E48" s="174"/>
      <c r="F48" s="115"/>
      <c r="G48" s="114"/>
      <c r="H48" s="114"/>
      <c r="M48" s="281">
        <v>8.01</v>
      </c>
      <c r="N48" s="144">
        <v>10</v>
      </c>
      <c r="O48" s="281">
        <v>10</v>
      </c>
      <c r="P48" s="144">
        <v>0</v>
      </c>
      <c r="Q48" s="143">
        <v>0</v>
      </c>
      <c r="T48" s="114"/>
      <c r="U48" s="181"/>
      <c r="X48" s="6"/>
    </row>
    <row r="49" spans="1:24" hidden="1" x14ac:dyDescent="0.25">
      <c r="A49" s="145"/>
      <c r="B49" s="164"/>
      <c r="C49" s="165"/>
      <c r="D49" s="177"/>
      <c r="E49" s="174"/>
      <c r="F49" s="115"/>
      <c r="G49" s="114"/>
      <c r="H49" s="114"/>
      <c r="M49" s="281">
        <v>10.01</v>
      </c>
      <c r="N49" s="144">
        <v>10</v>
      </c>
      <c r="O49" s="281">
        <v>10</v>
      </c>
      <c r="P49" s="144">
        <v>0</v>
      </c>
      <c r="Q49" s="143">
        <v>0</v>
      </c>
      <c r="T49" s="114"/>
      <c r="U49" s="181"/>
      <c r="X49" s="6"/>
    </row>
    <row r="50" spans="1:24" hidden="1" x14ac:dyDescent="0.25">
      <c r="A50" s="145"/>
      <c r="B50" s="164"/>
      <c r="C50" s="165"/>
      <c r="D50" s="177"/>
      <c r="E50" s="174"/>
      <c r="F50" s="115"/>
      <c r="G50" s="114"/>
      <c r="H50" s="114"/>
      <c r="M50" s="281">
        <v>12.01</v>
      </c>
      <c r="N50" s="144">
        <v>10</v>
      </c>
      <c r="O50" s="281">
        <v>10</v>
      </c>
      <c r="P50" s="144">
        <v>0</v>
      </c>
      <c r="Q50" s="143">
        <v>0</v>
      </c>
      <c r="T50" s="114"/>
      <c r="U50" s="181"/>
      <c r="X50" s="6"/>
    </row>
    <row r="51" spans="1:24" hidden="1" x14ac:dyDescent="0.25">
      <c r="A51" s="145"/>
      <c r="B51" s="164"/>
      <c r="C51" s="165"/>
      <c r="D51" s="177"/>
      <c r="E51" s="174"/>
      <c r="F51" s="115"/>
      <c r="G51" s="114"/>
      <c r="H51" s="114"/>
      <c r="M51" s="281">
        <v>15.01</v>
      </c>
      <c r="N51" s="144">
        <v>10</v>
      </c>
      <c r="O51" s="281">
        <v>10</v>
      </c>
      <c r="P51" s="144">
        <v>0</v>
      </c>
      <c r="Q51" s="143">
        <v>0</v>
      </c>
      <c r="T51" s="114"/>
      <c r="U51" s="181"/>
      <c r="X51" s="6"/>
    </row>
    <row r="52" spans="1:24" hidden="1" x14ac:dyDescent="0.25">
      <c r="A52" s="145"/>
      <c r="B52" s="164"/>
      <c r="C52" s="165"/>
      <c r="D52" s="177"/>
      <c r="E52" s="174"/>
      <c r="F52" s="115"/>
      <c r="G52" s="114"/>
      <c r="H52" s="114"/>
      <c r="M52" s="281">
        <v>20.010000000000002</v>
      </c>
      <c r="N52" s="144">
        <v>10</v>
      </c>
      <c r="O52" s="281">
        <v>10</v>
      </c>
      <c r="P52" s="144">
        <v>0</v>
      </c>
      <c r="Q52" s="143">
        <v>0</v>
      </c>
      <c r="T52" s="114"/>
      <c r="U52" s="181"/>
      <c r="X52" s="6"/>
    </row>
    <row r="53" spans="1:24" hidden="1" x14ac:dyDescent="0.25">
      <c r="A53" s="145"/>
      <c r="B53" s="164"/>
      <c r="C53" s="165"/>
      <c r="D53" s="177"/>
      <c r="E53" s="174"/>
      <c r="F53" s="115"/>
      <c r="G53" s="114"/>
      <c r="H53" s="114"/>
      <c r="M53" s="281">
        <v>100000</v>
      </c>
      <c r="N53" s="175">
        <v>10</v>
      </c>
      <c r="O53" s="281">
        <v>10</v>
      </c>
      <c r="P53" s="144">
        <v>0</v>
      </c>
      <c r="Q53" s="143">
        <v>0</v>
      </c>
      <c r="T53" s="114"/>
      <c r="U53" s="181"/>
      <c r="X53" s="6"/>
    </row>
    <row r="54" spans="1:24" hidden="1" x14ac:dyDescent="0.25">
      <c r="E54" s="115"/>
      <c r="F54" s="115"/>
      <c r="G54" s="114"/>
      <c r="H54" s="114"/>
      <c r="M54" s="114"/>
      <c r="N54" s="114"/>
      <c r="P54" s="114"/>
      <c r="T54" s="114"/>
      <c r="U54" s="181"/>
      <c r="X54" s="6"/>
    </row>
  </sheetData>
  <autoFilter ref="A9:X40"/>
  <mergeCells count="30">
    <mergeCell ref="I6:I8"/>
    <mergeCell ref="J6:L6"/>
    <mergeCell ref="M6:M8"/>
    <mergeCell ref="N6:P6"/>
    <mergeCell ref="R5:S5"/>
    <mergeCell ref="R6:R8"/>
    <mergeCell ref="U5:W5"/>
    <mergeCell ref="J7:K7"/>
    <mergeCell ref="L7:L8"/>
    <mergeCell ref="N7:O7"/>
    <mergeCell ref="P7:P8"/>
    <mergeCell ref="U6:U8"/>
    <mergeCell ref="V6:V8"/>
    <mergeCell ref="W6:W8"/>
    <mergeCell ref="H6:H8"/>
    <mergeCell ref="Q6:Q8"/>
    <mergeCell ref="S6:S8"/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T5:T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V256"/>
  <sheetViews>
    <sheetView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U5" sqref="U5:W5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1" style="52" hidden="1" customWidth="1"/>
    <col min="5" max="5" width="6.85546875" style="114" hidden="1" customWidth="1"/>
    <col min="6" max="6" width="7" style="114" hidden="1" customWidth="1"/>
    <col min="7" max="7" width="13.28515625" style="52" hidden="1" customWidth="1"/>
    <col min="8" max="8" width="7.85546875" style="173" hidden="1" customWidth="1"/>
    <col min="9" max="9" width="10.140625" style="115" hidden="1" customWidth="1"/>
    <col min="10" max="10" width="7.7109375" style="52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hidden="1" customWidth="1" collapsed="1"/>
    <col min="14" max="14" width="7.7109375" style="52" hidden="1" customWidth="1" outlineLevel="1"/>
    <col min="15" max="15" width="10.5703125" style="114" hidden="1" customWidth="1" outlineLevel="1" collapsed="1"/>
    <col min="16" max="16" width="8.28515625" style="52" hidden="1" customWidth="1" outlineLevel="1"/>
    <col min="17" max="17" width="10" style="114" hidden="1" customWidth="1" collapsed="1"/>
    <col min="18" max="18" width="14.140625" style="114" hidden="1" customWidth="1"/>
    <col min="19" max="19" width="11" style="222" hidden="1" customWidth="1"/>
    <col min="20" max="20" width="9.5703125" style="52" hidden="1" customWidth="1" outlineLevel="1"/>
    <col min="21" max="21" width="26.140625" style="182" customWidth="1" collapsed="1"/>
    <col min="22" max="22" width="6.28515625" style="114" hidden="1" customWidth="1" outlineLevel="1"/>
    <col min="23" max="23" width="18.5703125" style="272" hidden="1" customWidth="1" collapsed="1"/>
    <col min="24" max="24" width="7.140625" style="114" customWidth="1" outlineLevel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8"/>
      <c r="J1" s="257"/>
      <c r="K1" s="195"/>
      <c r="L1" s="195"/>
      <c r="M1" s="195"/>
      <c r="N1" s="257"/>
      <c r="O1" s="195"/>
      <c r="P1" s="257"/>
      <c r="Q1" s="195"/>
      <c r="R1" s="195"/>
      <c r="S1" s="195"/>
      <c r="T1" s="257"/>
      <c r="U1" s="257"/>
      <c r="V1" s="195"/>
      <c r="W1" s="258"/>
      <c r="X1" s="195"/>
    </row>
    <row r="2" spans="1:36" s="200" customFormat="1" ht="39.75" customHeight="1" x14ac:dyDescent="0.3">
      <c r="A2" s="503" t="s">
        <v>791</v>
      </c>
      <c r="B2" s="503"/>
      <c r="C2" s="503"/>
      <c r="D2" s="503"/>
      <c r="E2" s="503"/>
      <c r="F2" s="503"/>
      <c r="G2" s="503"/>
      <c r="H2" s="504"/>
      <c r="I2" s="507"/>
      <c r="J2" s="507"/>
      <c r="K2" s="504"/>
      <c r="L2" s="504"/>
      <c r="M2" s="504"/>
      <c r="N2" s="507"/>
      <c r="O2" s="504"/>
      <c r="P2" s="507"/>
      <c r="Q2" s="504"/>
      <c r="R2" s="503"/>
      <c r="S2" s="503"/>
      <c r="T2" s="507"/>
      <c r="U2" s="507"/>
      <c r="V2" s="504"/>
      <c r="W2" s="507"/>
      <c r="X2" s="507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7"/>
      <c r="K3" s="196"/>
      <c r="L3" s="196"/>
      <c r="M3" s="196"/>
      <c r="N3" s="197"/>
      <c r="O3" s="196"/>
      <c r="P3" s="197"/>
      <c r="Q3" s="196"/>
      <c r="R3" s="196"/>
      <c r="S3" s="196"/>
      <c r="T3" s="197"/>
      <c r="U3" s="197"/>
      <c r="V3" s="196"/>
      <c r="W3" s="259"/>
      <c r="X3" s="196"/>
    </row>
    <row r="4" spans="1:36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02"/>
      <c r="K4" s="519"/>
      <c r="L4" s="519"/>
      <c r="M4" s="519"/>
      <c r="N4" s="502"/>
      <c r="O4" s="519"/>
      <c r="P4" s="502"/>
      <c r="Q4" s="519"/>
      <c r="R4" s="520" t="s">
        <v>632</v>
      </c>
      <c r="S4" s="521"/>
      <c r="T4" s="521"/>
      <c r="U4" s="521"/>
      <c r="V4" s="587"/>
      <c r="W4" s="521"/>
      <c r="X4" s="519" t="s">
        <v>608</v>
      </c>
    </row>
    <row r="5" spans="1:36" s="116" customFormat="1" ht="30.75" customHeight="1" x14ac:dyDescent="0.25">
      <c r="A5" s="509"/>
      <c r="B5" s="509"/>
      <c r="C5" s="509"/>
      <c r="D5" s="512"/>
      <c r="E5" s="515"/>
      <c r="F5" s="516"/>
      <c r="G5" s="512"/>
      <c r="H5" s="519" t="s">
        <v>634</v>
      </c>
      <c r="I5" s="511"/>
      <c r="J5" s="502"/>
      <c r="K5" s="524"/>
      <c r="L5" s="524"/>
      <c r="M5" s="524" t="s">
        <v>640</v>
      </c>
      <c r="N5" s="511"/>
      <c r="O5" s="524"/>
      <c r="P5" s="511"/>
      <c r="Q5" s="519"/>
      <c r="R5" s="527" t="s">
        <v>630</v>
      </c>
      <c r="S5" s="528"/>
      <c r="T5" s="540" t="s">
        <v>606</v>
      </c>
      <c r="U5" s="502" t="s">
        <v>642</v>
      </c>
      <c r="V5" s="519"/>
      <c r="W5" s="502"/>
      <c r="X5" s="519"/>
    </row>
    <row r="6" spans="1:36" s="116" customFormat="1" ht="15.75" hidden="1" customHeight="1" x14ac:dyDescent="0.25">
      <c r="A6" s="509"/>
      <c r="B6" s="509"/>
      <c r="C6" s="509"/>
      <c r="D6" s="512"/>
      <c r="E6" s="515"/>
      <c r="F6" s="516"/>
      <c r="G6" s="512"/>
      <c r="H6" s="613" t="s">
        <v>299</v>
      </c>
      <c r="I6" s="526" t="s">
        <v>635</v>
      </c>
      <c r="J6" s="549" t="s">
        <v>636</v>
      </c>
      <c r="K6" s="519"/>
      <c r="L6" s="519"/>
      <c r="M6" s="552" t="s">
        <v>299</v>
      </c>
      <c r="N6" s="502" t="s">
        <v>636</v>
      </c>
      <c r="O6" s="519"/>
      <c r="P6" s="502"/>
      <c r="Q6" s="524" t="s">
        <v>641</v>
      </c>
      <c r="R6" s="529"/>
      <c r="S6" s="530"/>
      <c r="T6" s="541"/>
      <c r="U6" s="537" t="s">
        <v>646</v>
      </c>
      <c r="V6" s="525" t="s">
        <v>645</v>
      </c>
      <c r="W6" s="538" t="s">
        <v>631</v>
      </c>
      <c r="X6" s="519"/>
    </row>
    <row r="7" spans="1:36" s="116" customFormat="1" ht="11.25" hidden="1" customHeight="1" x14ac:dyDescent="0.25">
      <c r="A7" s="509"/>
      <c r="B7" s="509"/>
      <c r="C7" s="509"/>
      <c r="D7" s="512"/>
      <c r="E7" s="517"/>
      <c r="F7" s="518"/>
      <c r="G7" s="512"/>
      <c r="H7" s="612"/>
      <c r="I7" s="544"/>
      <c r="J7" s="502" t="s">
        <v>637</v>
      </c>
      <c r="K7" s="512"/>
      <c r="L7" s="512" t="s">
        <v>638</v>
      </c>
      <c r="M7" s="612"/>
      <c r="N7" s="512" t="s">
        <v>637</v>
      </c>
      <c r="O7" s="512"/>
      <c r="P7" s="512" t="s">
        <v>638</v>
      </c>
      <c r="Q7" s="512"/>
      <c r="R7" s="531"/>
      <c r="S7" s="532"/>
      <c r="T7" s="541"/>
      <c r="U7" s="537"/>
      <c r="V7" s="512"/>
      <c r="W7" s="538"/>
      <c r="X7" s="519"/>
    </row>
    <row r="8" spans="1:36" s="118" customFormat="1" ht="21.75" hidden="1" customHeight="1" x14ac:dyDescent="0.25">
      <c r="A8" s="509"/>
      <c r="B8" s="509"/>
      <c r="C8" s="509"/>
      <c r="D8" s="542"/>
      <c r="E8" s="167">
        <v>2020</v>
      </c>
      <c r="F8" s="167">
        <v>2021</v>
      </c>
      <c r="G8" s="542"/>
      <c r="H8" s="614"/>
      <c r="I8" s="526"/>
      <c r="J8" s="292" t="s">
        <v>639</v>
      </c>
      <c r="K8" s="291" t="s">
        <v>592</v>
      </c>
      <c r="L8" s="519"/>
      <c r="M8" s="552"/>
      <c r="N8" s="289" t="s">
        <v>639</v>
      </c>
      <c r="O8" s="294" t="s">
        <v>592</v>
      </c>
      <c r="P8" s="502"/>
      <c r="Q8" s="536"/>
      <c r="R8" s="344" t="s">
        <v>631</v>
      </c>
      <c r="S8" s="350" t="s">
        <v>610</v>
      </c>
      <c r="T8" s="542"/>
      <c r="U8" s="546"/>
      <c r="V8" s="536"/>
      <c r="W8" s="547"/>
      <c r="X8" s="519"/>
    </row>
    <row r="9" spans="1:36" s="123" customFormat="1" x14ac:dyDescent="0.25">
      <c r="A9" s="119">
        <v>1</v>
      </c>
      <c r="B9" s="120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8">
        <v>9</v>
      </c>
      <c r="J9" s="366">
        <v>10</v>
      </c>
      <c r="K9" s="368">
        <v>11</v>
      </c>
      <c r="L9" s="368">
        <v>12</v>
      </c>
      <c r="M9" s="373">
        <v>10</v>
      </c>
      <c r="N9" s="368">
        <v>14</v>
      </c>
      <c r="O9" s="368">
        <v>15</v>
      </c>
      <c r="P9" s="368">
        <v>16</v>
      </c>
      <c r="Q9" s="366">
        <v>11</v>
      </c>
      <c r="R9" s="366">
        <v>12</v>
      </c>
      <c r="S9" s="380">
        <v>13</v>
      </c>
      <c r="T9" s="366"/>
      <c r="U9" s="178">
        <v>14</v>
      </c>
      <c r="V9" s="366">
        <v>20</v>
      </c>
      <c r="W9" s="380">
        <v>15</v>
      </c>
      <c r="X9" s="367">
        <v>16</v>
      </c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</row>
    <row r="10" spans="1:36" s="124" customFormat="1" x14ac:dyDescent="0.25">
      <c r="A10" s="121">
        <v>1</v>
      </c>
      <c r="B10" s="146" t="s">
        <v>627</v>
      </c>
      <c r="C10" s="384"/>
      <c r="D10" s="444"/>
      <c r="E10" s="444"/>
      <c r="F10" s="444"/>
      <c r="G10" s="444"/>
      <c r="H10" s="446"/>
      <c r="I10" s="443"/>
      <c r="J10" s="443"/>
      <c r="K10" s="443"/>
      <c r="L10" s="443"/>
      <c r="M10" s="446"/>
      <c r="N10" s="443"/>
      <c r="O10" s="443"/>
      <c r="P10" s="443"/>
      <c r="Q10" s="443"/>
      <c r="R10" s="443"/>
      <c r="S10" s="398">
        <f>S11</f>
        <v>9344</v>
      </c>
      <c r="T10" s="461"/>
      <c r="U10" s="403">
        <f>U11</f>
        <v>3145</v>
      </c>
      <c r="V10" s="444"/>
      <c r="W10" s="451"/>
      <c r="X10" s="445"/>
    </row>
    <row r="11" spans="1:36" s="129" customFormat="1" hidden="1" outlineLevel="1" x14ac:dyDescent="0.25">
      <c r="A11" s="121">
        <v>1</v>
      </c>
      <c r="B11" s="146" t="s">
        <v>627</v>
      </c>
      <c r="C11" s="384"/>
      <c r="D11" s="128">
        <f>SUM(D14:D240)</f>
        <v>124207.81599999999</v>
      </c>
      <c r="E11" s="125">
        <f>SUM(E14:E240)</f>
        <v>30798</v>
      </c>
      <c r="F11" s="125">
        <f>SUM(F14:F240)</f>
        <v>31450.156344999999</v>
      </c>
      <c r="G11" s="128"/>
      <c r="H11" s="171">
        <f>SUM(H14:H240)</f>
        <v>1929</v>
      </c>
      <c r="I11" s="127">
        <f t="shared" ref="I11:I18" si="0">H11*100/E11</f>
        <v>6.263393726865381</v>
      </c>
      <c r="J11" s="128"/>
      <c r="K11" s="128"/>
      <c r="L11" s="128"/>
      <c r="M11" s="171">
        <f>SUM(M14:M240)</f>
        <v>112</v>
      </c>
      <c r="N11" s="128"/>
      <c r="O11" s="128"/>
      <c r="P11" s="128"/>
      <c r="Q11" s="125">
        <f>M11*100/H11</f>
        <v>5.8061171591498182</v>
      </c>
      <c r="R11" s="125"/>
      <c r="S11" s="188">
        <f>SUM(S14:S240)</f>
        <v>9344</v>
      </c>
      <c r="T11" s="125"/>
      <c r="U11" s="179">
        <f>SUM(U14:U240)</f>
        <v>3145</v>
      </c>
      <c r="V11" s="125"/>
      <c r="W11" s="241"/>
      <c r="X11" s="125">
        <f>SUM(X14:X240)</f>
        <v>2018</v>
      </c>
    </row>
    <row r="12" spans="1:36" s="129" customFormat="1" hidden="1" outlineLevel="1" x14ac:dyDescent="0.25">
      <c r="A12" s="121" t="s">
        <v>938</v>
      </c>
      <c r="B12" s="383" t="s">
        <v>948</v>
      </c>
      <c r="C12" s="384"/>
      <c r="D12" s="128">
        <f>D15+D18+D26+D47+D52+D55+D60+D67+D70+D73+D78+D91+D100+D104+D106+D116+D122+D123+D127+D135+D141+D143+D148+D152+D155+D165+D175+D181+D189+D192+D194+D195+D207+D215+D217+D222+D232+D90</f>
        <v>70738.24500000001</v>
      </c>
      <c r="E12" s="125">
        <f>E15+E18+E26+E47+E52+E55+E60+E67+E70+E73+E78+E91+E100+E104+E106+E116+E122+E123+E127+E135+E141+E143+E148+E152+E155+E165+E175+E181+E189+E192+E194+E195+E207+E215+E217+E222+E232+E90</f>
        <v>10879</v>
      </c>
      <c r="F12" s="125">
        <f>F15+F18+F26+F47+F52+F55+F60+F67+F70+F73+F78+F91+F100+F104+F106+F116+F122+F123+F127+F135+F141+F143+F148+F152+F155+F165+F175+F181+F189+F192+F194+F195+F207+F215+F217+F222+F232+F90</f>
        <v>10096.740024999999</v>
      </c>
      <c r="G12" s="128">
        <f>F12/D12</f>
        <v>0.14273382135788071</v>
      </c>
      <c r="H12" s="171">
        <f>H15+H18+H26+H47+H52+H55+H60+H67+H70+H73+H78+H91+H100+H104+H106+H116+H122+H123+H127+H135+H141+H143+H148+H152+H155+H165+H175+H181+H189+H192+H194+H195+H207+H215+H217+H222+H232+H90</f>
        <v>808</v>
      </c>
      <c r="I12" s="127">
        <f t="shared" si="0"/>
        <v>7.4271532309954962</v>
      </c>
      <c r="J12" s="128">
        <f>J15+J23+J35+J42+J48+J55+J60+J67+J79+J88+J98+J104+J106+J110+J115+J122+J129+J143+J157+J160+J162+J163+J171+J176+J200</f>
        <v>0</v>
      </c>
      <c r="K12" s="128">
        <f>K15+K23+K35+K42+K48+K55+K60+K67+K79+K88+K98+K104+K106+K110+K115+K122+K129+K143+K157+K160+K162+K163+K171+K176+K200</f>
        <v>265</v>
      </c>
      <c r="L12" s="128">
        <f>L15+L23+L35+L42+L48+L55+L60+L67+L79+L88+L98+L104+L106+L110+L115+L122+L129+L143+L157+L160+L162+L163+L171+L176+L200</f>
        <v>0</v>
      </c>
      <c r="M12" s="171">
        <f>M15+M18+M26+M47+M52+M55+M60+M67+M70+M73+M78+M91+M100+M104+M106+M116+M122+M123+M127+M135+M141+M143+M148+M152+M155+M165+M175+M181+M189+M192+M194+M195+M207+M215+M217+M222+M232+M90</f>
        <v>37</v>
      </c>
      <c r="N12" s="128">
        <f>N15+N23+N35+N42+N48+N55+N60+N67+N79+N88+N98+N104+N106+N110+N115+N122+N129+N143+N157+N160+N162+N163+N171+N176+N200</f>
        <v>0</v>
      </c>
      <c r="O12" s="128">
        <f>O15+O23+O35+O42+O48+O55+O60+O67+O79+O88+O98+O104+O106+O110+O115+O122+O129+O143+O157+O160+O162+O163+O171+O176+O200</f>
        <v>11</v>
      </c>
      <c r="P12" s="128">
        <f>P15+P23+P35+P42+P48+P55+P60+P67+P79+P88+P98+P104+P106+P110+P115+P122+P129+P143+P157+P160+P162+P163+P171+P176+P200</f>
        <v>0</v>
      </c>
      <c r="Q12" s="125">
        <f>M12*100/H12</f>
        <v>4.5792079207920793</v>
      </c>
      <c r="R12" s="125"/>
      <c r="S12" s="188">
        <f>S15+S18+S26+S47+S52+S55+S60+S67+S70+S73+S78+S91+S100+S104+S106+S116+S122+S123+S127+S135+S141+S143+S148+S152+S155+S165+S175+S181+S189+S192+S194+S195+S207+S215+S217+S222+S232+S90</f>
        <v>3013</v>
      </c>
      <c r="T12" s="125">
        <f>T15+T18+T26+T47+T52+T55+T60+T67+T70+T73+T78+T91+T100+T104+T106+T116+T122+T123+T127+T135+T141+T143+T148+T152+T155+T165+T175+T181+T189+T192+T194+T195+T207+T215+T217+T222+T232+T90</f>
        <v>3029.0220074999997</v>
      </c>
      <c r="U12" s="179">
        <f>U15+U18+U26+U47+U52+U55+U60+U67+U70+U73+U78+U91+U100+U104+U106+U116+U122+U123+U127+U135+U141+U143+U148+U152+U155+U165+U175+U181+U189+U192+U194+U195+U207+U215+U217+U222+U232+U90</f>
        <v>1147</v>
      </c>
      <c r="V12" s="125">
        <f>U12*100/F12</f>
        <v>11.360102341547613</v>
      </c>
      <c r="W12" s="265">
        <f>U12*100/F12</f>
        <v>11.360102341547613</v>
      </c>
      <c r="X12" s="125">
        <f>X90</f>
        <v>20</v>
      </c>
    </row>
    <row r="13" spans="1:36" s="129" customFormat="1" hidden="1" outlineLevel="1" x14ac:dyDescent="0.25">
      <c r="A13" s="121" t="s">
        <v>940</v>
      </c>
      <c r="B13" s="383" t="s">
        <v>439</v>
      </c>
      <c r="C13" s="384"/>
      <c r="D13" s="128">
        <f>D11-D12</f>
        <v>53469.570999999982</v>
      </c>
      <c r="E13" s="125">
        <f>E11-E12</f>
        <v>19919</v>
      </c>
      <c r="F13" s="125">
        <f>F11-F12</f>
        <v>21353.41632</v>
      </c>
      <c r="G13" s="128">
        <f>F13/D13</f>
        <v>0.39935641750333117</v>
      </c>
      <c r="H13" s="171">
        <f>H11-H12</f>
        <v>1121</v>
      </c>
      <c r="I13" s="127">
        <f t="shared" si="0"/>
        <v>5.627792559867463</v>
      </c>
      <c r="J13" s="128">
        <f t="shared" ref="J13:P13" si="1">J11-J12</f>
        <v>0</v>
      </c>
      <c r="K13" s="128">
        <f t="shared" si="1"/>
        <v>-265</v>
      </c>
      <c r="L13" s="128">
        <f t="shared" si="1"/>
        <v>0</v>
      </c>
      <c r="M13" s="171">
        <f>M11-M12</f>
        <v>75</v>
      </c>
      <c r="N13" s="128">
        <f t="shared" si="1"/>
        <v>0</v>
      </c>
      <c r="O13" s="128">
        <f t="shared" si="1"/>
        <v>-11</v>
      </c>
      <c r="P13" s="128">
        <f t="shared" si="1"/>
        <v>0</v>
      </c>
      <c r="Q13" s="125">
        <f>M13*100/H13</f>
        <v>6.6904549509366635</v>
      </c>
      <c r="R13" s="125"/>
      <c r="S13" s="188">
        <f>S11-S12</f>
        <v>6331</v>
      </c>
      <c r="T13" s="125">
        <f>T11-T12</f>
        <v>-3029.0220074999997</v>
      </c>
      <c r="U13" s="179">
        <f>U11-U12</f>
        <v>1998</v>
      </c>
      <c r="V13" s="125">
        <f>U13*100/F13</f>
        <v>9.3568165864336965</v>
      </c>
      <c r="W13" s="265">
        <f>U13*100/F13</f>
        <v>9.3568165864336965</v>
      </c>
      <c r="X13" s="125">
        <f>X11-X12</f>
        <v>1998</v>
      </c>
    </row>
    <row r="14" spans="1:36" s="133" customFormat="1" ht="33" customHeight="1" collapsed="1" x14ac:dyDescent="0.25">
      <c r="A14" s="121">
        <v>2</v>
      </c>
      <c r="B14" s="211" t="s">
        <v>47</v>
      </c>
      <c r="C14" s="146" t="s">
        <v>653</v>
      </c>
      <c r="D14" s="128">
        <v>280</v>
      </c>
      <c r="E14" s="125">
        <v>392</v>
      </c>
      <c r="F14" s="125">
        <v>401</v>
      </c>
      <c r="G14" s="128">
        <v>1.4321428571428572</v>
      </c>
      <c r="H14" s="171">
        <f>SUM(K14+L14)</f>
        <v>11</v>
      </c>
      <c r="I14" s="127">
        <f t="shared" si="0"/>
        <v>2.806122448979592</v>
      </c>
      <c r="J14" s="128"/>
      <c r="K14" s="125">
        <v>11</v>
      </c>
      <c r="L14" s="125">
        <v>0</v>
      </c>
      <c r="M14" s="171">
        <f>SUM(N14+O14+P14)</f>
        <v>1</v>
      </c>
      <c r="N14" s="128"/>
      <c r="O14" s="125">
        <v>1</v>
      </c>
      <c r="P14" s="128"/>
      <c r="Q14" s="125">
        <f>M14*100/H14</f>
        <v>9.0909090909090917</v>
      </c>
      <c r="R14" s="131">
        <f t="shared" ref="R14:R45" si="2">IF(F14&lt;VLOOKUP(G14,$M$245:$Q$255,2),0,VLOOKUP(G14,$M$245:$Q$255,3))</f>
        <v>30</v>
      </c>
      <c r="S14" s="266">
        <f>ROUNDDOWN(T14,0)</f>
        <v>120</v>
      </c>
      <c r="T14" s="132">
        <f t="shared" ref="T14:T63" si="3">F14*R14/100</f>
        <v>120.3</v>
      </c>
      <c r="U14" s="183">
        <v>12</v>
      </c>
      <c r="V14" s="131">
        <f>F14*W14/100</f>
        <v>12</v>
      </c>
      <c r="W14" s="265">
        <f>U14*100/F14</f>
        <v>2.9925187032418954</v>
      </c>
      <c r="X14" s="131">
        <v>12</v>
      </c>
    </row>
    <row r="15" spans="1:36" s="133" customFormat="1" ht="21" customHeight="1" x14ac:dyDescent="0.25">
      <c r="A15" s="121">
        <v>3</v>
      </c>
      <c r="B15" s="146" t="s">
        <v>2</v>
      </c>
      <c r="C15" s="146" t="s">
        <v>653</v>
      </c>
      <c r="D15" s="128">
        <v>132</v>
      </c>
      <c r="E15" s="125">
        <v>29</v>
      </c>
      <c r="F15" s="125">
        <v>44</v>
      </c>
      <c r="G15" s="128">
        <v>0.33333333333333331</v>
      </c>
      <c r="H15" s="171">
        <f>SUM(K15+L15)</f>
        <v>4</v>
      </c>
      <c r="I15" s="127">
        <f t="shared" si="0"/>
        <v>13.793103448275861</v>
      </c>
      <c r="J15" s="128"/>
      <c r="K15" s="125">
        <v>4</v>
      </c>
      <c r="L15" s="125">
        <v>0</v>
      </c>
      <c r="M15" s="171">
        <f>SUM(N15+O15+P15)</f>
        <v>2</v>
      </c>
      <c r="N15" s="128"/>
      <c r="O15" s="125">
        <v>2</v>
      </c>
      <c r="P15" s="128"/>
      <c r="Q15" s="125">
        <f t="shared" ref="Q15:Q74" si="4">M15*100/H15</f>
        <v>50</v>
      </c>
      <c r="R15" s="131">
        <f t="shared" si="2"/>
        <v>30</v>
      </c>
      <c r="S15" s="266">
        <f t="shared" ref="S15:S65" si="5">ROUNDDOWN(T15,0)</f>
        <v>13</v>
      </c>
      <c r="T15" s="132">
        <f t="shared" si="3"/>
        <v>13.2</v>
      </c>
      <c r="U15" s="183">
        <f t="shared" ref="U15:U74" si="6">S15</f>
        <v>13</v>
      </c>
      <c r="V15" s="131">
        <f t="shared" ref="V15:V74" si="7">F15*W15/100</f>
        <v>13</v>
      </c>
      <c r="W15" s="265">
        <f t="shared" ref="W15:W74" si="8">U15*100/F15</f>
        <v>29.545454545454547</v>
      </c>
      <c r="X15" s="131"/>
    </row>
    <row r="16" spans="1:36" s="133" customFormat="1" ht="31.5" x14ac:dyDescent="0.25">
      <c r="A16" s="121">
        <v>4</v>
      </c>
      <c r="B16" s="211" t="s">
        <v>195</v>
      </c>
      <c r="C16" s="146" t="s">
        <v>653</v>
      </c>
      <c r="D16" s="128">
        <v>276.39999999999998</v>
      </c>
      <c r="E16" s="125">
        <v>83</v>
      </c>
      <c r="F16" s="125">
        <v>88</v>
      </c>
      <c r="G16" s="128">
        <v>0.31837916063675836</v>
      </c>
      <c r="H16" s="171">
        <f>SUM(K16+L16)</f>
        <v>12</v>
      </c>
      <c r="I16" s="127">
        <f t="shared" si="0"/>
        <v>14.457831325301205</v>
      </c>
      <c r="J16" s="128"/>
      <c r="K16" s="125">
        <v>12</v>
      </c>
      <c r="L16" s="125">
        <v>0</v>
      </c>
      <c r="M16" s="171">
        <f>SUM(N16+O16+P16)</f>
        <v>0</v>
      </c>
      <c r="N16" s="128"/>
      <c r="O16" s="125">
        <v>0</v>
      </c>
      <c r="P16" s="128"/>
      <c r="Q16" s="125">
        <f t="shared" si="4"/>
        <v>0</v>
      </c>
      <c r="R16" s="131">
        <f t="shared" si="2"/>
        <v>30</v>
      </c>
      <c r="S16" s="266">
        <f t="shared" si="5"/>
        <v>26</v>
      </c>
      <c r="T16" s="132">
        <f t="shared" si="3"/>
        <v>26.4</v>
      </c>
      <c r="U16" s="183">
        <v>15</v>
      </c>
      <c r="V16" s="131">
        <f t="shared" si="7"/>
        <v>15</v>
      </c>
      <c r="W16" s="265">
        <f t="shared" si="8"/>
        <v>17.045454545454547</v>
      </c>
      <c r="X16" s="131">
        <v>15</v>
      </c>
    </row>
    <row r="17" spans="1:16298" s="133" customFormat="1" ht="31.5" x14ac:dyDescent="0.25">
      <c r="A17" s="121">
        <v>5</v>
      </c>
      <c r="B17" s="146" t="s">
        <v>193</v>
      </c>
      <c r="C17" s="146" t="s">
        <v>73</v>
      </c>
      <c r="D17" s="128">
        <v>77</v>
      </c>
      <c r="E17" s="125">
        <v>21</v>
      </c>
      <c r="F17" s="125">
        <v>142</v>
      </c>
      <c r="G17" s="128">
        <v>1.8441558441558441</v>
      </c>
      <c r="H17" s="171">
        <f>SUM(K17+L17)</f>
        <v>3</v>
      </c>
      <c r="I17" s="127">
        <f t="shared" si="0"/>
        <v>14.285714285714286</v>
      </c>
      <c r="J17" s="128"/>
      <c r="K17" s="125">
        <v>3</v>
      </c>
      <c r="L17" s="125">
        <v>0</v>
      </c>
      <c r="M17" s="171">
        <f>SUM(N17+O17+P17)</f>
        <v>0</v>
      </c>
      <c r="N17" s="128"/>
      <c r="O17" s="125">
        <v>0</v>
      </c>
      <c r="P17" s="128"/>
      <c r="Q17" s="125">
        <f t="shared" si="4"/>
        <v>0</v>
      </c>
      <c r="R17" s="131">
        <f t="shared" si="2"/>
        <v>30</v>
      </c>
      <c r="S17" s="266">
        <f t="shared" si="5"/>
        <v>42</v>
      </c>
      <c r="T17" s="132">
        <f t="shared" si="3"/>
        <v>42.6</v>
      </c>
      <c r="U17" s="183">
        <f t="shared" si="6"/>
        <v>42</v>
      </c>
      <c r="V17" s="131">
        <f t="shared" si="7"/>
        <v>42</v>
      </c>
      <c r="W17" s="265">
        <f t="shared" si="8"/>
        <v>29.577464788732396</v>
      </c>
      <c r="X17" s="131">
        <v>42</v>
      </c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  <c r="DP17" s="135"/>
      <c r="DQ17" s="135"/>
      <c r="DR17" s="135"/>
      <c r="DS17" s="135"/>
      <c r="DT17" s="135"/>
      <c r="DU17" s="135"/>
      <c r="DV17" s="135"/>
      <c r="DW17" s="135"/>
      <c r="DX17" s="135"/>
      <c r="DY17" s="135"/>
      <c r="DZ17" s="135"/>
      <c r="EA17" s="135"/>
      <c r="EB17" s="135"/>
      <c r="EC17" s="135"/>
      <c r="ED17" s="135"/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35"/>
      <c r="EP17" s="135"/>
      <c r="EQ17" s="135"/>
      <c r="ER17" s="135"/>
      <c r="ES17" s="135"/>
      <c r="ET17" s="135"/>
      <c r="EU17" s="135"/>
      <c r="EV17" s="135"/>
      <c r="EW17" s="135"/>
      <c r="EX17" s="135"/>
      <c r="EY17" s="135"/>
      <c r="EZ17" s="135"/>
      <c r="FA17" s="135"/>
      <c r="FB17" s="135"/>
      <c r="FC17" s="135"/>
      <c r="FD17" s="135"/>
      <c r="FE17" s="135"/>
      <c r="FF17" s="135"/>
      <c r="FG17" s="135"/>
      <c r="FH17" s="135"/>
      <c r="FI17" s="135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35"/>
      <c r="FU17" s="135"/>
      <c r="FV17" s="135"/>
      <c r="FW17" s="135"/>
      <c r="FX17" s="135"/>
      <c r="FY17" s="135"/>
      <c r="FZ17" s="135"/>
      <c r="GA17" s="135"/>
      <c r="GB17" s="135"/>
      <c r="GC17" s="135"/>
      <c r="GD17" s="135"/>
      <c r="GE17" s="135"/>
      <c r="GF17" s="135"/>
      <c r="GG17" s="135"/>
      <c r="GH17" s="135"/>
      <c r="GI17" s="135"/>
      <c r="GJ17" s="135"/>
      <c r="GK17" s="135"/>
      <c r="GL17" s="135"/>
      <c r="GM17" s="135"/>
      <c r="GN17" s="135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35"/>
      <c r="GZ17" s="135"/>
      <c r="HA17" s="135"/>
      <c r="HB17" s="135"/>
      <c r="HC17" s="135"/>
      <c r="HD17" s="135"/>
      <c r="HE17" s="135"/>
      <c r="HF17" s="135"/>
      <c r="HG17" s="135"/>
      <c r="HH17" s="135"/>
      <c r="HI17" s="135"/>
      <c r="HJ17" s="135"/>
      <c r="HK17" s="135"/>
      <c r="HL17" s="135"/>
      <c r="HM17" s="135"/>
      <c r="HN17" s="135"/>
      <c r="HO17" s="135"/>
      <c r="HP17" s="135"/>
      <c r="HQ17" s="135"/>
      <c r="HR17" s="135"/>
      <c r="HS17" s="135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35"/>
      <c r="IE17" s="135"/>
      <c r="IF17" s="135"/>
      <c r="IG17" s="135"/>
      <c r="IH17" s="135"/>
      <c r="II17" s="135"/>
      <c r="IJ17" s="135"/>
      <c r="IK17" s="135"/>
      <c r="IL17" s="135"/>
      <c r="IM17" s="135"/>
      <c r="IN17" s="135"/>
      <c r="IO17" s="135"/>
      <c r="IP17" s="135"/>
      <c r="IQ17" s="135"/>
      <c r="IR17" s="135"/>
      <c r="IS17" s="135"/>
      <c r="IT17" s="135"/>
      <c r="IU17" s="135"/>
      <c r="IV17" s="135"/>
      <c r="IW17" s="135"/>
      <c r="IX17" s="135"/>
      <c r="IY17" s="135"/>
      <c r="IZ17" s="135"/>
      <c r="JA17" s="135"/>
      <c r="JB17" s="135"/>
      <c r="JC17" s="135"/>
      <c r="JD17" s="135"/>
      <c r="JE17" s="135"/>
      <c r="JF17" s="135"/>
      <c r="JG17" s="135"/>
      <c r="JH17" s="135"/>
      <c r="JI17" s="135"/>
      <c r="JJ17" s="135"/>
      <c r="JK17" s="135"/>
      <c r="JL17" s="135"/>
      <c r="JM17" s="135"/>
      <c r="JN17" s="135"/>
      <c r="JO17" s="135"/>
      <c r="JP17" s="135"/>
      <c r="JQ17" s="135"/>
      <c r="JR17" s="135"/>
      <c r="JS17" s="135"/>
      <c r="JT17" s="135"/>
      <c r="JU17" s="135"/>
      <c r="JV17" s="135"/>
      <c r="JW17" s="135"/>
      <c r="JX17" s="135"/>
      <c r="JY17" s="135"/>
      <c r="JZ17" s="135"/>
      <c r="KA17" s="135"/>
      <c r="KB17" s="135"/>
      <c r="KC17" s="135"/>
      <c r="KD17" s="135"/>
      <c r="KE17" s="135"/>
      <c r="KF17" s="135"/>
      <c r="KG17" s="135"/>
      <c r="KH17" s="135"/>
      <c r="KI17" s="135"/>
      <c r="KJ17" s="135"/>
      <c r="KK17" s="135"/>
      <c r="KL17" s="135"/>
      <c r="KM17" s="135"/>
      <c r="KN17" s="135"/>
      <c r="KO17" s="135"/>
      <c r="KP17" s="135"/>
      <c r="KQ17" s="135"/>
      <c r="KR17" s="135"/>
      <c r="KS17" s="135"/>
      <c r="KT17" s="135"/>
      <c r="KU17" s="135"/>
      <c r="KV17" s="135"/>
      <c r="KW17" s="135"/>
      <c r="KX17" s="135"/>
      <c r="KY17" s="135"/>
      <c r="KZ17" s="135"/>
      <c r="LA17" s="135"/>
      <c r="LB17" s="135"/>
      <c r="LC17" s="135"/>
      <c r="LD17" s="135"/>
      <c r="LE17" s="135"/>
      <c r="LF17" s="135"/>
      <c r="LG17" s="135"/>
      <c r="LH17" s="135"/>
      <c r="LI17" s="135"/>
      <c r="LJ17" s="135"/>
      <c r="LK17" s="135"/>
      <c r="LL17" s="135"/>
      <c r="LM17" s="135"/>
      <c r="LN17" s="135"/>
      <c r="LO17" s="135"/>
      <c r="LP17" s="135"/>
      <c r="LQ17" s="135"/>
      <c r="LR17" s="135"/>
      <c r="LS17" s="135"/>
      <c r="LT17" s="135"/>
      <c r="LU17" s="135"/>
      <c r="LV17" s="135"/>
      <c r="LW17" s="135"/>
      <c r="LX17" s="135"/>
      <c r="LY17" s="135"/>
      <c r="LZ17" s="135"/>
      <c r="MA17" s="135"/>
      <c r="MB17" s="135"/>
      <c r="MC17" s="135"/>
      <c r="MD17" s="135"/>
      <c r="ME17" s="135"/>
      <c r="MF17" s="135"/>
      <c r="MG17" s="135"/>
      <c r="MH17" s="135"/>
      <c r="MI17" s="135"/>
      <c r="MJ17" s="135"/>
      <c r="MK17" s="135"/>
      <c r="ML17" s="135"/>
      <c r="MM17" s="135"/>
      <c r="MN17" s="135"/>
      <c r="MO17" s="135"/>
      <c r="MP17" s="135"/>
      <c r="MQ17" s="135"/>
      <c r="MR17" s="135"/>
      <c r="MS17" s="135"/>
      <c r="MT17" s="135"/>
      <c r="MU17" s="135"/>
      <c r="MV17" s="135"/>
      <c r="MW17" s="135"/>
      <c r="MX17" s="135"/>
      <c r="MY17" s="135"/>
      <c r="MZ17" s="135"/>
      <c r="NA17" s="135"/>
      <c r="NB17" s="135"/>
      <c r="NC17" s="135"/>
      <c r="ND17" s="135"/>
      <c r="NE17" s="135"/>
      <c r="NF17" s="135"/>
      <c r="NG17" s="135"/>
      <c r="NH17" s="135"/>
      <c r="NI17" s="135"/>
      <c r="NJ17" s="135"/>
      <c r="NK17" s="135"/>
      <c r="NL17" s="135"/>
      <c r="NM17" s="135"/>
      <c r="NN17" s="135"/>
      <c r="NO17" s="135"/>
      <c r="NP17" s="135"/>
      <c r="NQ17" s="135"/>
      <c r="NR17" s="135"/>
      <c r="NS17" s="135"/>
      <c r="NT17" s="135"/>
      <c r="NU17" s="135"/>
      <c r="NV17" s="135"/>
      <c r="NW17" s="135"/>
      <c r="NX17" s="135"/>
      <c r="NY17" s="135"/>
      <c r="NZ17" s="135"/>
      <c r="OA17" s="135"/>
      <c r="OB17" s="135"/>
      <c r="OC17" s="135"/>
      <c r="OD17" s="135"/>
      <c r="OE17" s="135"/>
      <c r="OF17" s="135"/>
      <c r="OG17" s="135"/>
      <c r="OH17" s="135"/>
      <c r="OI17" s="135"/>
      <c r="OJ17" s="135"/>
      <c r="OK17" s="135"/>
      <c r="OL17" s="135"/>
      <c r="OM17" s="135"/>
      <c r="ON17" s="135"/>
      <c r="OO17" s="135"/>
      <c r="OP17" s="135"/>
      <c r="OQ17" s="135"/>
      <c r="OR17" s="135"/>
      <c r="OS17" s="135"/>
      <c r="OT17" s="135"/>
      <c r="OU17" s="135"/>
      <c r="OV17" s="135"/>
      <c r="OW17" s="135"/>
      <c r="OX17" s="135"/>
      <c r="OY17" s="135"/>
      <c r="OZ17" s="135"/>
      <c r="PA17" s="135"/>
      <c r="PB17" s="135"/>
      <c r="PC17" s="135"/>
      <c r="PD17" s="135"/>
      <c r="PE17" s="135"/>
      <c r="PF17" s="135"/>
      <c r="PG17" s="135"/>
      <c r="PH17" s="135"/>
      <c r="PI17" s="135"/>
      <c r="PJ17" s="135"/>
      <c r="PK17" s="135"/>
      <c r="PL17" s="135"/>
      <c r="PM17" s="135"/>
      <c r="PN17" s="135"/>
      <c r="PO17" s="135"/>
      <c r="PP17" s="135"/>
      <c r="PQ17" s="135"/>
      <c r="PR17" s="135"/>
      <c r="PS17" s="135"/>
      <c r="PT17" s="135"/>
      <c r="PU17" s="135"/>
      <c r="PV17" s="135"/>
      <c r="PW17" s="135"/>
      <c r="PX17" s="135"/>
      <c r="PY17" s="135"/>
      <c r="PZ17" s="135"/>
      <c r="QA17" s="135"/>
      <c r="QB17" s="135"/>
      <c r="QC17" s="135"/>
      <c r="QD17" s="135"/>
      <c r="QE17" s="135"/>
      <c r="QF17" s="135"/>
      <c r="QG17" s="135"/>
      <c r="QH17" s="135"/>
      <c r="QI17" s="135"/>
      <c r="QJ17" s="135"/>
      <c r="QK17" s="135"/>
      <c r="QL17" s="135"/>
      <c r="QM17" s="135"/>
      <c r="QN17" s="135"/>
      <c r="QO17" s="135"/>
      <c r="QP17" s="135"/>
      <c r="QQ17" s="135"/>
      <c r="QR17" s="135"/>
      <c r="QS17" s="135"/>
      <c r="QT17" s="135"/>
      <c r="QU17" s="135"/>
      <c r="QV17" s="135"/>
      <c r="QW17" s="135"/>
      <c r="QX17" s="135"/>
      <c r="QY17" s="135"/>
      <c r="QZ17" s="135"/>
      <c r="RA17" s="135"/>
      <c r="RB17" s="135"/>
      <c r="RC17" s="135"/>
      <c r="RD17" s="135"/>
      <c r="RE17" s="135"/>
      <c r="RF17" s="135"/>
      <c r="RG17" s="135"/>
      <c r="RH17" s="135"/>
      <c r="RI17" s="135"/>
      <c r="RJ17" s="135"/>
      <c r="RK17" s="135"/>
      <c r="RL17" s="135"/>
      <c r="RM17" s="135"/>
      <c r="RN17" s="135"/>
      <c r="RO17" s="135"/>
      <c r="RP17" s="135"/>
      <c r="RQ17" s="135"/>
      <c r="RR17" s="135"/>
      <c r="RS17" s="135"/>
      <c r="RT17" s="135"/>
      <c r="RU17" s="135"/>
      <c r="RV17" s="135"/>
      <c r="RW17" s="135"/>
      <c r="RX17" s="135"/>
      <c r="RY17" s="135"/>
      <c r="RZ17" s="135"/>
      <c r="SA17" s="135"/>
      <c r="SB17" s="135"/>
      <c r="SC17" s="135"/>
      <c r="SD17" s="135"/>
      <c r="SE17" s="135"/>
      <c r="SF17" s="135"/>
      <c r="SG17" s="135"/>
      <c r="SH17" s="135"/>
      <c r="SI17" s="135"/>
      <c r="SJ17" s="135"/>
      <c r="SK17" s="135"/>
      <c r="SL17" s="135"/>
      <c r="SM17" s="135"/>
      <c r="SN17" s="135"/>
      <c r="SO17" s="135"/>
      <c r="SP17" s="135"/>
      <c r="SQ17" s="135"/>
      <c r="SR17" s="135"/>
      <c r="SS17" s="135"/>
      <c r="ST17" s="135"/>
      <c r="SU17" s="135"/>
      <c r="SV17" s="135"/>
      <c r="SW17" s="135"/>
      <c r="SX17" s="135"/>
      <c r="SY17" s="135"/>
      <c r="SZ17" s="135"/>
      <c r="TA17" s="135"/>
      <c r="TB17" s="135"/>
      <c r="TC17" s="135"/>
      <c r="TD17" s="135"/>
      <c r="TE17" s="135"/>
      <c r="TF17" s="135"/>
      <c r="TG17" s="135"/>
      <c r="TH17" s="135"/>
      <c r="TI17" s="135"/>
      <c r="TJ17" s="135"/>
      <c r="TK17" s="135"/>
      <c r="TL17" s="135"/>
      <c r="TM17" s="135"/>
      <c r="TN17" s="135"/>
      <c r="TO17" s="135"/>
      <c r="TP17" s="135"/>
      <c r="TQ17" s="135"/>
      <c r="TR17" s="135"/>
      <c r="TS17" s="135"/>
      <c r="TT17" s="135"/>
      <c r="TU17" s="135"/>
      <c r="TV17" s="135"/>
      <c r="TW17" s="135"/>
      <c r="TX17" s="135"/>
      <c r="TY17" s="135"/>
      <c r="TZ17" s="135"/>
      <c r="UA17" s="135"/>
      <c r="UB17" s="135"/>
      <c r="UC17" s="135"/>
      <c r="UD17" s="135"/>
      <c r="UE17" s="135"/>
      <c r="UF17" s="135"/>
      <c r="UG17" s="135"/>
      <c r="UH17" s="135"/>
      <c r="UI17" s="135"/>
      <c r="UJ17" s="135"/>
      <c r="UK17" s="135"/>
      <c r="UL17" s="135"/>
      <c r="UM17" s="135"/>
      <c r="UN17" s="135"/>
      <c r="UO17" s="135"/>
      <c r="UP17" s="135"/>
      <c r="UQ17" s="135"/>
      <c r="UR17" s="135"/>
      <c r="US17" s="135"/>
      <c r="UT17" s="135"/>
      <c r="UU17" s="135"/>
      <c r="UV17" s="135"/>
      <c r="UW17" s="135"/>
      <c r="UX17" s="135"/>
      <c r="UY17" s="135"/>
      <c r="UZ17" s="135"/>
      <c r="VA17" s="135"/>
      <c r="VB17" s="135"/>
      <c r="VC17" s="135"/>
      <c r="VD17" s="135"/>
      <c r="VE17" s="135"/>
      <c r="VF17" s="135"/>
      <c r="VG17" s="135"/>
      <c r="VH17" s="135"/>
      <c r="VI17" s="135"/>
      <c r="VJ17" s="135"/>
      <c r="VK17" s="135"/>
      <c r="VL17" s="135"/>
      <c r="VM17" s="135"/>
      <c r="VN17" s="135"/>
      <c r="VO17" s="135"/>
      <c r="VP17" s="135"/>
      <c r="VQ17" s="135"/>
      <c r="VR17" s="135"/>
      <c r="VS17" s="135"/>
      <c r="VT17" s="135"/>
      <c r="VU17" s="135"/>
      <c r="VV17" s="135"/>
      <c r="VW17" s="135"/>
      <c r="VX17" s="135"/>
      <c r="VY17" s="135"/>
      <c r="VZ17" s="135"/>
      <c r="WA17" s="135"/>
      <c r="WB17" s="135"/>
      <c r="WC17" s="135"/>
      <c r="WD17" s="135"/>
      <c r="WE17" s="135"/>
      <c r="WF17" s="135"/>
      <c r="WG17" s="135"/>
      <c r="WH17" s="135"/>
      <c r="WI17" s="135"/>
      <c r="WJ17" s="135"/>
      <c r="WK17" s="135"/>
      <c r="WL17" s="135"/>
      <c r="WM17" s="135"/>
      <c r="WN17" s="135"/>
      <c r="WO17" s="135"/>
      <c r="WP17" s="135"/>
      <c r="WQ17" s="135"/>
      <c r="WR17" s="135"/>
      <c r="WS17" s="135"/>
      <c r="WT17" s="135"/>
      <c r="WU17" s="135"/>
      <c r="WV17" s="135"/>
      <c r="WW17" s="135"/>
      <c r="WX17" s="135"/>
      <c r="WY17" s="135"/>
      <c r="WZ17" s="135"/>
      <c r="XA17" s="135"/>
      <c r="XB17" s="135"/>
      <c r="XC17" s="135"/>
      <c r="XD17" s="135"/>
      <c r="XE17" s="135"/>
      <c r="XF17" s="135"/>
      <c r="XG17" s="135"/>
      <c r="XH17" s="135"/>
      <c r="XI17" s="135"/>
      <c r="XJ17" s="135"/>
      <c r="XK17" s="135"/>
      <c r="XL17" s="135"/>
      <c r="XM17" s="135"/>
      <c r="XN17" s="135"/>
      <c r="XO17" s="135"/>
      <c r="XP17" s="135"/>
      <c r="XQ17" s="135"/>
      <c r="XR17" s="135"/>
      <c r="XS17" s="135"/>
      <c r="XT17" s="135"/>
      <c r="XU17" s="135"/>
      <c r="XV17" s="135"/>
      <c r="XW17" s="135"/>
      <c r="XX17" s="135"/>
      <c r="XY17" s="135"/>
      <c r="XZ17" s="135"/>
      <c r="YA17" s="135"/>
      <c r="YB17" s="135"/>
      <c r="YC17" s="135"/>
      <c r="YD17" s="135"/>
      <c r="YE17" s="135"/>
      <c r="YF17" s="135"/>
      <c r="YG17" s="135"/>
      <c r="YH17" s="135"/>
      <c r="YI17" s="135"/>
      <c r="YJ17" s="135"/>
      <c r="YK17" s="135"/>
      <c r="YL17" s="135"/>
      <c r="YM17" s="135"/>
      <c r="YN17" s="135"/>
      <c r="YO17" s="135"/>
      <c r="YP17" s="135"/>
      <c r="YQ17" s="135"/>
      <c r="YR17" s="135"/>
      <c r="YS17" s="135"/>
      <c r="YT17" s="135"/>
      <c r="YU17" s="135"/>
      <c r="YV17" s="135"/>
      <c r="YW17" s="135"/>
      <c r="YX17" s="135"/>
      <c r="YY17" s="135"/>
      <c r="YZ17" s="135"/>
      <c r="ZA17" s="135"/>
      <c r="ZB17" s="135"/>
      <c r="ZC17" s="135"/>
      <c r="ZD17" s="135"/>
      <c r="ZE17" s="135"/>
      <c r="ZF17" s="135"/>
      <c r="ZG17" s="135"/>
      <c r="ZH17" s="135"/>
      <c r="ZI17" s="135"/>
      <c r="ZJ17" s="135"/>
      <c r="ZK17" s="135"/>
      <c r="ZL17" s="135"/>
      <c r="ZM17" s="135"/>
      <c r="ZN17" s="135"/>
      <c r="ZO17" s="135"/>
      <c r="ZP17" s="135"/>
      <c r="ZQ17" s="135"/>
      <c r="ZR17" s="135"/>
      <c r="ZS17" s="135"/>
      <c r="ZT17" s="135"/>
      <c r="ZU17" s="135"/>
      <c r="ZV17" s="135"/>
      <c r="ZW17" s="135"/>
      <c r="ZX17" s="135"/>
      <c r="ZY17" s="135"/>
      <c r="ZZ17" s="135"/>
      <c r="AAA17" s="135"/>
      <c r="AAB17" s="135"/>
      <c r="AAC17" s="135"/>
      <c r="AAD17" s="135"/>
      <c r="AAE17" s="135"/>
      <c r="AAF17" s="135"/>
      <c r="AAG17" s="135"/>
      <c r="AAH17" s="135"/>
      <c r="AAI17" s="135"/>
      <c r="AAJ17" s="135"/>
      <c r="AAK17" s="135"/>
      <c r="AAL17" s="135"/>
      <c r="AAM17" s="135"/>
      <c r="AAN17" s="135"/>
      <c r="AAO17" s="135"/>
      <c r="AAP17" s="135"/>
      <c r="AAQ17" s="135"/>
      <c r="AAR17" s="135"/>
      <c r="AAS17" s="135"/>
      <c r="AAT17" s="135"/>
      <c r="AAU17" s="135"/>
      <c r="AAV17" s="135"/>
      <c r="AAW17" s="135"/>
      <c r="AAX17" s="135"/>
      <c r="AAY17" s="135"/>
      <c r="AAZ17" s="135"/>
      <c r="ABA17" s="135"/>
      <c r="ABB17" s="135"/>
      <c r="ABC17" s="135"/>
      <c r="ABD17" s="135"/>
      <c r="ABE17" s="135"/>
      <c r="ABF17" s="135"/>
      <c r="ABG17" s="135"/>
      <c r="ABH17" s="135"/>
      <c r="ABI17" s="135"/>
      <c r="ABJ17" s="135"/>
      <c r="ABK17" s="135"/>
      <c r="ABL17" s="135"/>
      <c r="ABM17" s="135"/>
      <c r="ABN17" s="135"/>
      <c r="ABO17" s="135"/>
      <c r="ABP17" s="135"/>
      <c r="ABQ17" s="135"/>
      <c r="ABR17" s="135"/>
      <c r="ABS17" s="135"/>
      <c r="ABT17" s="135"/>
      <c r="ABU17" s="135"/>
      <c r="ABV17" s="135"/>
      <c r="ABW17" s="135"/>
      <c r="ABX17" s="135"/>
      <c r="ABY17" s="135"/>
      <c r="ABZ17" s="135"/>
      <c r="ACA17" s="135"/>
      <c r="ACB17" s="135"/>
      <c r="ACC17" s="135"/>
      <c r="ACD17" s="135"/>
      <c r="ACE17" s="135"/>
      <c r="ACF17" s="135"/>
      <c r="ACG17" s="135"/>
      <c r="ACH17" s="135"/>
      <c r="ACI17" s="135"/>
      <c r="ACJ17" s="135"/>
      <c r="ACK17" s="135"/>
      <c r="ACL17" s="135"/>
      <c r="ACM17" s="135"/>
      <c r="ACN17" s="135"/>
      <c r="ACO17" s="135"/>
      <c r="ACP17" s="135"/>
      <c r="ACQ17" s="135"/>
      <c r="ACR17" s="135"/>
      <c r="ACS17" s="135"/>
      <c r="ACT17" s="135"/>
      <c r="ACU17" s="135"/>
      <c r="ACV17" s="135"/>
      <c r="ACW17" s="135"/>
      <c r="ACX17" s="135"/>
      <c r="ACY17" s="135"/>
      <c r="ACZ17" s="135"/>
      <c r="ADA17" s="135"/>
      <c r="ADB17" s="135"/>
      <c r="ADC17" s="135"/>
      <c r="ADD17" s="135"/>
      <c r="ADE17" s="135"/>
      <c r="ADF17" s="135"/>
      <c r="ADG17" s="135"/>
      <c r="ADH17" s="135"/>
      <c r="ADI17" s="135"/>
      <c r="ADJ17" s="135"/>
      <c r="ADK17" s="135"/>
      <c r="ADL17" s="135"/>
      <c r="ADM17" s="135"/>
      <c r="ADN17" s="135"/>
      <c r="ADO17" s="135"/>
      <c r="ADP17" s="135"/>
      <c r="ADQ17" s="135"/>
      <c r="ADR17" s="135"/>
      <c r="ADS17" s="135"/>
      <c r="ADT17" s="135"/>
      <c r="ADU17" s="135"/>
      <c r="ADV17" s="135"/>
      <c r="ADW17" s="135"/>
      <c r="ADX17" s="135"/>
      <c r="ADY17" s="135"/>
      <c r="ADZ17" s="135"/>
      <c r="AEA17" s="135"/>
      <c r="AEB17" s="135"/>
      <c r="AEC17" s="135"/>
      <c r="AED17" s="135"/>
      <c r="AEE17" s="135"/>
      <c r="AEF17" s="135"/>
      <c r="AEG17" s="135"/>
      <c r="AEH17" s="135"/>
      <c r="AEI17" s="135"/>
      <c r="AEJ17" s="135"/>
      <c r="AEK17" s="135"/>
      <c r="AEL17" s="135"/>
      <c r="AEM17" s="135"/>
      <c r="AEN17" s="135"/>
      <c r="AEO17" s="135"/>
      <c r="AEP17" s="135"/>
      <c r="AEQ17" s="135"/>
      <c r="AER17" s="135"/>
      <c r="AES17" s="135"/>
      <c r="AET17" s="135"/>
      <c r="AEU17" s="135"/>
      <c r="AEV17" s="135"/>
      <c r="AEW17" s="135"/>
      <c r="AEX17" s="135"/>
      <c r="AEY17" s="135"/>
      <c r="AEZ17" s="135"/>
      <c r="AFA17" s="135"/>
      <c r="AFB17" s="135"/>
      <c r="AFC17" s="135"/>
      <c r="AFD17" s="135"/>
      <c r="AFE17" s="135"/>
      <c r="AFF17" s="135"/>
      <c r="AFG17" s="135"/>
      <c r="AFH17" s="135"/>
      <c r="AFI17" s="135"/>
      <c r="AFJ17" s="135"/>
      <c r="AFK17" s="135"/>
      <c r="AFL17" s="135"/>
      <c r="AFM17" s="135"/>
      <c r="AFN17" s="135"/>
      <c r="AFO17" s="135"/>
      <c r="AFP17" s="135"/>
      <c r="AFQ17" s="135"/>
      <c r="AFR17" s="135"/>
      <c r="AFS17" s="135"/>
      <c r="AFT17" s="135"/>
      <c r="AFU17" s="135"/>
      <c r="AFV17" s="135"/>
      <c r="AFW17" s="135"/>
      <c r="AFX17" s="135"/>
      <c r="AFY17" s="135"/>
      <c r="AFZ17" s="135"/>
      <c r="AGA17" s="135"/>
      <c r="AGB17" s="135"/>
      <c r="AGC17" s="135"/>
      <c r="AGD17" s="135"/>
      <c r="AGE17" s="135"/>
      <c r="AGF17" s="135"/>
      <c r="AGG17" s="135"/>
      <c r="AGH17" s="135"/>
      <c r="AGI17" s="135"/>
      <c r="AGJ17" s="135"/>
      <c r="AGK17" s="135"/>
      <c r="AGL17" s="135"/>
      <c r="AGM17" s="135"/>
      <c r="AGN17" s="135"/>
      <c r="AGO17" s="135"/>
      <c r="AGP17" s="135"/>
      <c r="AGQ17" s="135"/>
      <c r="AGR17" s="135"/>
      <c r="AGS17" s="135"/>
      <c r="AGT17" s="135"/>
      <c r="AGU17" s="135"/>
      <c r="AGV17" s="135"/>
      <c r="AGW17" s="135"/>
      <c r="AGX17" s="135"/>
      <c r="AGY17" s="135"/>
      <c r="AGZ17" s="135"/>
      <c r="AHA17" s="135"/>
      <c r="AHB17" s="135"/>
      <c r="AHC17" s="135"/>
      <c r="AHD17" s="135"/>
      <c r="AHE17" s="135"/>
      <c r="AHF17" s="135"/>
      <c r="AHG17" s="135"/>
      <c r="AHH17" s="135"/>
      <c r="AHI17" s="135"/>
      <c r="AHJ17" s="135"/>
      <c r="AHK17" s="135"/>
      <c r="AHL17" s="135"/>
      <c r="AHM17" s="135"/>
      <c r="AHN17" s="135"/>
      <c r="AHO17" s="135"/>
      <c r="AHP17" s="135"/>
      <c r="AHQ17" s="135"/>
      <c r="AHR17" s="135"/>
      <c r="AHS17" s="135"/>
      <c r="AHT17" s="135"/>
      <c r="AHU17" s="135"/>
      <c r="AHV17" s="135"/>
      <c r="AHW17" s="135"/>
      <c r="AHX17" s="135"/>
      <c r="AHY17" s="135"/>
      <c r="AHZ17" s="135"/>
      <c r="AIA17" s="135"/>
      <c r="AIB17" s="135"/>
      <c r="AIC17" s="135"/>
      <c r="AID17" s="135"/>
      <c r="AIE17" s="135"/>
      <c r="AIF17" s="135"/>
      <c r="AIG17" s="135"/>
      <c r="AIH17" s="135"/>
      <c r="AII17" s="135"/>
      <c r="AIJ17" s="135"/>
      <c r="AIK17" s="135"/>
      <c r="AIL17" s="135"/>
      <c r="AIM17" s="135"/>
      <c r="AIN17" s="135"/>
      <c r="AIO17" s="135"/>
      <c r="AIP17" s="135"/>
      <c r="AIQ17" s="135"/>
      <c r="AIR17" s="135"/>
      <c r="AIS17" s="135"/>
      <c r="AIT17" s="135"/>
      <c r="AIU17" s="135"/>
      <c r="AIV17" s="135"/>
      <c r="AIW17" s="135"/>
      <c r="AIX17" s="135"/>
      <c r="AIY17" s="135"/>
      <c r="AIZ17" s="135"/>
      <c r="AJA17" s="135"/>
      <c r="AJB17" s="135"/>
      <c r="AJC17" s="135"/>
      <c r="AJD17" s="135"/>
      <c r="AJE17" s="135"/>
      <c r="AJF17" s="135"/>
      <c r="AJG17" s="135"/>
      <c r="AJH17" s="135"/>
      <c r="AJI17" s="135"/>
      <c r="AJJ17" s="135"/>
      <c r="AJK17" s="135"/>
      <c r="AJL17" s="135"/>
      <c r="AJM17" s="135"/>
      <c r="AJN17" s="135"/>
      <c r="AJO17" s="135"/>
      <c r="AJP17" s="135"/>
      <c r="AJQ17" s="135"/>
      <c r="AJR17" s="135"/>
      <c r="AJS17" s="135"/>
      <c r="AJT17" s="135"/>
      <c r="AJU17" s="135"/>
      <c r="AJV17" s="135"/>
      <c r="AJW17" s="135"/>
      <c r="AJX17" s="135"/>
      <c r="AJY17" s="135"/>
      <c r="AJZ17" s="135"/>
      <c r="AKA17" s="135"/>
      <c r="AKB17" s="135"/>
      <c r="AKC17" s="135"/>
      <c r="AKD17" s="135"/>
      <c r="AKE17" s="135"/>
      <c r="AKF17" s="135"/>
      <c r="AKG17" s="135"/>
      <c r="AKH17" s="135"/>
      <c r="AKI17" s="135"/>
      <c r="AKJ17" s="135"/>
      <c r="AKK17" s="135"/>
      <c r="AKL17" s="135"/>
      <c r="AKM17" s="135"/>
      <c r="AKN17" s="135"/>
      <c r="AKO17" s="135"/>
      <c r="AKP17" s="135"/>
      <c r="AKQ17" s="135"/>
      <c r="AKR17" s="135"/>
      <c r="AKS17" s="135"/>
      <c r="AKT17" s="135"/>
      <c r="AKU17" s="135"/>
      <c r="AKV17" s="135"/>
      <c r="AKW17" s="135"/>
      <c r="AKX17" s="135"/>
      <c r="AKY17" s="135"/>
      <c r="AKZ17" s="135"/>
      <c r="ALA17" s="135"/>
      <c r="ALB17" s="135"/>
      <c r="ALC17" s="135"/>
      <c r="ALD17" s="135"/>
      <c r="ALE17" s="135"/>
      <c r="ALF17" s="135"/>
      <c r="ALG17" s="135"/>
      <c r="ALH17" s="135"/>
      <c r="ALI17" s="135"/>
      <c r="ALJ17" s="135"/>
      <c r="ALK17" s="135"/>
      <c r="ALL17" s="135"/>
      <c r="ALM17" s="135"/>
      <c r="ALN17" s="135"/>
      <c r="ALO17" s="135"/>
      <c r="ALP17" s="135"/>
      <c r="ALQ17" s="135"/>
      <c r="ALR17" s="135"/>
      <c r="ALS17" s="135"/>
      <c r="ALT17" s="135"/>
      <c r="ALU17" s="135"/>
      <c r="ALV17" s="135"/>
      <c r="ALW17" s="135"/>
      <c r="ALX17" s="135"/>
      <c r="ALY17" s="135"/>
      <c r="ALZ17" s="135"/>
      <c r="AMA17" s="135"/>
      <c r="AMB17" s="135"/>
      <c r="AMC17" s="135"/>
      <c r="AMD17" s="135"/>
      <c r="AME17" s="135"/>
      <c r="AMF17" s="135"/>
      <c r="AMG17" s="135"/>
      <c r="AMH17" s="135"/>
      <c r="AMI17" s="135"/>
      <c r="AMJ17" s="135"/>
      <c r="AMK17" s="135"/>
      <c r="AML17" s="135"/>
      <c r="AMM17" s="135"/>
      <c r="AMN17" s="135"/>
      <c r="AMO17" s="135"/>
      <c r="AMP17" s="135"/>
      <c r="AMQ17" s="135"/>
      <c r="AMR17" s="135"/>
      <c r="AMS17" s="135"/>
      <c r="AMT17" s="135"/>
      <c r="AMU17" s="135"/>
      <c r="AMV17" s="135"/>
      <c r="AMW17" s="135"/>
      <c r="AMX17" s="135"/>
      <c r="AMY17" s="135"/>
      <c r="AMZ17" s="135"/>
      <c r="ANA17" s="135"/>
      <c r="ANB17" s="135"/>
      <c r="ANC17" s="135"/>
      <c r="AND17" s="135"/>
      <c r="ANE17" s="135"/>
      <c r="ANF17" s="135"/>
      <c r="ANG17" s="135"/>
      <c r="ANH17" s="135"/>
      <c r="ANI17" s="135"/>
      <c r="ANJ17" s="135"/>
      <c r="ANK17" s="135"/>
      <c r="ANL17" s="135"/>
      <c r="ANM17" s="135"/>
      <c r="ANN17" s="135"/>
      <c r="ANO17" s="135"/>
      <c r="ANP17" s="135"/>
      <c r="ANQ17" s="135"/>
      <c r="ANR17" s="135"/>
      <c r="ANS17" s="135"/>
      <c r="ANT17" s="135"/>
      <c r="ANU17" s="135"/>
      <c r="ANV17" s="135"/>
      <c r="ANW17" s="135"/>
      <c r="ANX17" s="135"/>
      <c r="ANY17" s="135"/>
      <c r="ANZ17" s="135"/>
      <c r="AOA17" s="135"/>
      <c r="AOB17" s="135"/>
      <c r="AOC17" s="135"/>
      <c r="AOD17" s="135"/>
      <c r="AOE17" s="135"/>
      <c r="AOF17" s="135"/>
      <c r="AOG17" s="135"/>
      <c r="AOH17" s="135"/>
      <c r="AOI17" s="135"/>
      <c r="AOJ17" s="135"/>
      <c r="AOK17" s="135"/>
      <c r="AOL17" s="135"/>
      <c r="AOM17" s="135"/>
      <c r="AON17" s="135"/>
      <c r="AOO17" s="135"/>
      <c r="AOP17" s="135"/>
      <c r="AOQ17" s="135"/>
      <c r="AOR17" s="135"/>
      <c r="AOS17" s="135"/>
      <c r="AOT17" s="135"/>
      <c r="AOU17" s="135"/>
      <c r="AOV17" s="135"/>
      <c r="AOW17" s="135"/>
      <c r="AOX17" s="135"/>
      <c r="AOY17" s="135"/>
      <c r="AOZ17" s="135"/>
      <c r="APA17" s="135"/>
      <c r="APB17" s="135"/>
      <c r="APC17" s="135"/>
      <c r="APD17" s="135"/>
      <c r="APE17" s="135"/>
      <c r="APF17" s="135"/>
      <c r="APG17" s="135"/>
      <c r="APH17" s="135"/>
      <c r="API17" s="135"/>
      <c r="APJ17" s="135"/>
      <c r="APK17" s="135"/>
      <c r="APL17" s="135"/>
      <c r="APM17" s="135"/>
      <c r="APN17" s="135"/>
      <c r="APO17" s="135"/>
      <c r="APP17" s="135"/>
      <c r="APQ17" s="135"/>
      <c r="APR17" s="135"/>
      <c r="APS17" s="135"/>
      <c r="APT17" s="135"/>
      <c r="APU17" s="135"/>
      <c r="APV17" s="135"/>
      <c r="APW17" s="135"/>
      <c r="APX17" s="135"/>
      <c r="APY17" s="135"/>
      <c r="APZ17" s="135"/>
      <c r="AQA17" s="135"/>
      <c r="AQB17" s="135"/>
      <c r="AQC17" s="135"/>
      <c r="AQD17" s="135"/>
      <c r="AQE17" s="135"/>
      <c r="AQF17" s="135"/>
      <c r="AQG17" s="135"/>
      <c r="AQH17" s="135"/>
      <c r="AQI17" s="135"/>
      <c r="AQJ17" s="135"/>
      <c r="AQK17" s="135"/>
      <c r="AQL17" s="135"/>
      <c r="AQM17" s="135"/>
      <c r="AQN17" s="135"/>
      <c r="AQO17" s="135"/>
      <c r="AQP17" s="135"/>
      <c r="AQQ17" s="135"/>
      <c r="AQR17" s="135"/>
      <c r="AQS17" s="135"/>
      <c r="AQT17" s="135"/>
      <c r="AQU17" s="135"/>
      <c r="AQV17" s="135"/>
      <c r="AQW17" s="135"/>
      <c r="AQX17" s="135"/>
      <c r="AQY17" s="135"/>
      <c r="AQZ17" s="135"/>
      <c r="ARA17" s="135"/>
      <c r="ARB17" s="135"/>
      <c r="ARC17" s="135"/>
      <c r="ARD17" s="135"/>
      <c r="ARE17" s="135"/>
      <c r="ARF17" s="135"/>
      <c r="ARG17" s="135"/>
      <c r="ARH17" s="135"/>
      <c r="ARI17" s="135"/>
      <c r="ARJ17" s="135"/>
      <c r="ARK17" s="135"/>
      <c r="ARL17" s="135"/>
      <c r="ARM17" s="135"/>
      <c r="ARN17" s="135"/>
      <c r="ARO17" s="135"/>
      <c r="ARP17" s="135"/>
      <c r="ARQ17" s="135"/>
      <c r="ARR17" s="135"/>
      <c r="ARS17" s="135"/>
      <c r="ART17" s="135"/>
      <c r="ARU17" s="135"/>
      <c r="ARV17" s="135"/>
      <c r="ARW17" s="135"/>
      <c r="ARX17" s="135"/>
      <c r="ARY17" s="135"/>
      <c r="ARZ17" s="135"/>
      <c r="ASA17" s="135"/>
      <c r="ASB17" s="135"/>
      <c r="ASC17" s="135"/>
      <c r="ASD17" s="135"/>
      <c r="ASE17" s="135"/>
      <c r="ASF17" s="135"/>
      <c r="ASG17" s="135"/>
      <c r="ASH17" s="135"/>
      <c r="ASI17" s="135"/>
      <c r="ASJ17" s="135"/>
      <c r="ASK17" s="135"/>
      <c r="ASL17" s="135"/>
      <c r="ASM17" s="135"/>
      <c r="ASN17" s="135"/>
      <c r="ASO17" s="135"/>
      <c r="ASP17" s="135"/>
      <c r="ASQ17" s="135"/>
      <c r="ASR17" s="135"/>
      <c r="ASS17" s="135"/>
      <c r="AST17" s="135"/>
      <c r="ASU17" s="135"/>
      <c r="ASV17" s="135"/>
      <c r="ASW17" s="135"/>
      <c r="ASX17" s="135"/>
      <c r="ASY17" s="135"/>
      <c r="ASZ17" s="135"/>
      <c r="ATA17" s="135"/>
      <c r="ATB17" s="135"/>
      <c r="ATC17" s="135"/>
      <c r="ATD17" s="135"/>
      <c r="ATE17" s="135"/>
      <c r="ATF17" s="135"/>
      <c r="ATG17" s="135"/>
      <c r="ATH17" s="135"/>
      <c r="ATI17" s="135"/>
      <c r="ATJ17" s="135"/>
      <c r="ATK17" s="135"/>
      <c r="ATL17" s="135"/>
      <c r="ATM17" s="135"/>
      <c r="ATN17" s="135"/>
      <c r="ATO17" s="135"/>
      <c r="ATP17" s="135"/>
      <c r="ATQ17" s="135"/>
      <c r="ATR17" s="135"/>
      <c r="ATS17" s="135"/>
      <c r="ATT17" s="135"/>
      <c r="ATU17" s="135"/>
      <c r="ATV17" s="135"/>
      <c r="ATW17" s="135"/>
      <c r="ATX17" s="135"/>
      <c r="ATY17" s="135"/>
      <c r="ATZ17" s="135"/>
      <c r="AUA17" s="135"/>
      <c r="AUB17" s="135"/>
      <c r="AUC17" s="135"/>
      <c r="AUD17" s="135"/>
      <c r="AUE17" s="135"/>
      <c r="AUF17" s="135"/>
      <c r="AUG17" s="135"/>
      <c r="AUH17" s="135"/>
      <c r="AUI17" s="135"/>
      <c r="AUJ17" s="135"/>
      <c r="AUK17" s="135"/>
      <c r="AUL17" s="135"/>
      <c r="AUM17" s="135"/>
      <c r="AUN17" s="135"/>
      <c r="AUO17" s="135"/>
      <c r="AUP17" s="135"/>
      <c r="AUQ17" s="135"/>
      <c r="AUR17" s="135"/>
      <c r="AUS17" s="135"/>
      <c r="AUT17" s="135"/>
      <c r="AUU17" s="135"/>
      <c r="AUV17" s="135"/>
      <c r="AUW17" s="135"/>
      <c r="AUX17" s="135"/>
      <c r="AUY17" s="135"/>
      <c r="AUZ17" s="135"/>
      <c r="AVA17" s="135"/>
      <c r="AVB17" s="135"/>
      <c r="AVC17" s="135"/>
      <c r="AVD17" s="135"/>
      <c r="AVE17" s="135"/>
      <c r="AVF17" s="135"/>
      <c r="AVG17" s="135"/>
      <c r="AVH17" s="135"/>
      <c r="AVI17" s="135"/>
      <c r="AVJ17" s="135"/>
      <c r="AVK17" s="135"/>
      <c r="AVL17" s="135"/>
      <c r="AVM17" s="135"/>
      <c r="AVN17" s="135"/>
      <c r="AVO17" s="135"/>
      <c r="AVP17" s="135"/>
      <c r="AVQ17" s="135"/>
      <c r="AVR17" s="135"/>
      <c r="AVS17" s="135"/>
      <c r="AVT17" s="135"/>
      <c r="AVU17" s="135"/>
      <c r="AVV17" s="135"/>
      <c r="AVW17" s="135"/>
      <c r="AVX17" s="135"/>
      <c r="AVY17" s="135"/>
      <c r="AVZ17" s="135"/>
      <c r="AWA17" s="135"/>
      <c r="AWB17" s="135"/>
      <c r="AWC17" s="135"/>
      <c r="AWD17" s="135"/>
      <c r="AWE17" s="135"/>
      <c r="AWF17" s="135"/>
      <c r="AWG17" s="135"/>
      <c r="AWH17" s="135"/>
      <c r="AWI17" s="135"/>
      <c r="AWJ17" s="135"/>
      <c r="AWK17" s="135"/>
      <c r="AWL17" s="135"/>
      <c r="AWM17" s="135"/>
      <c r="AWN17" s="135"/>
      <c r="AWO17" s="135"/>
      <c r="AWP17" s="135"/>
      <c r="AWQ17" s="135"/>
      <c r="AWR17" s="135"/>
      <c r="AWS17" s="135"/>
      <c r="AWT17" s="135"/>
      <c r="AWU17" s="135"/>
      <c r="AWV17" s="135"/>
      <c r="AWW17" s="135"/>
      <c r="AWX17" s="135"/>
      <c r="AWY17" s="135"/>
      <c r="AWZ17" s="135"/>
      <c r="AXA17" s="135"/>
      <c r="AXB17" s="135"/>
      <c r="AXC17" s="135"/>
      <c r="AXD17" s="135"/>
      <c r="AXE17" s="135"/>
      <c r="AXF17" s="135"/>
      <c r="AXG17" s="135"/>
      <c r="AXH17" s="135"/>
      <c r="AXI17" s="135"/>
      <c r="AXJ17" s="135"/>
      <c r="AXK17" s="135"/>
      <c r="AXL17" s="135"/>
      <c r="AXM17" s="135"/>
      <c r="AXN17" s="135"/>
      <c r="AXO17" s="135"/>
      <c r="AXP17" s="135"/>
      <c r="AXQ17" s="135"/>
      <c r="AXR17" s="135"/>
      <c r="AXS17" s="135"/>
      <c r="AXT17" s="135"/>
      <c r="AXU17" s="135"/>
      <c r="AXV17" s="135"/>
      <c r="AXW17" s="135"/>
      <c r="AXX17" s="135"/>
      <c r="AXY17" s="135"/>
      <c r="AXZ17" s="135"/>
      <c r="AYA17" s="135"/>
      <c r="AYB17" s="135"/>
      <c r="AYC17" s="135"/>
      <c r="AYD17" s="135"/>
      <c r="AYE17" s="135"/>
      <c r="AYF17" s="135"/>
      <c r="AYG17" s="135"/>
      <c r="AYH17" s="135"/>
      <c r="AYI17" s="135"/>
      <c r="AYJ17" s="135"/>
      <c r="AYK17" s="135"/>
      <c r="AYL17" s="135"/>
      <c r="AYM17" s="135"/>
      <c r="AYN17" s="135"/>
      <c r="AYO17" s="135"/>
      <c r="AYP17" s="135"/>
      <c r="AYQ17" s="135"/>
      <c r="AYR17" s="135"/>
      <c r="AYS17" s="135"/>
      <c r="AYT17" s="135"/>
      <c r="AYU17" s="135"/>
      <c r="AYV17" s="135"/>
      <c r="AYW17" s="135"/>
      <c r="AYX17" s="135"/>
      <c r="AYY17" s="135"/>
      <c r="AYZ17" s="135"/>
      <c r="AZA17" s="135"/>
      <c r="AZB17" s="135"/>
      <c r="AZC17" s="135"/>
      <c r="AZD17" s="135"/>
      <c r="AZE17" s="135"/>
      <c r="AZF17" s="135"/>
      <c r="AZG17" s="135"/>
      <c r="AZH17" s="135"/>
      <c r="AZI17" s="135"/>
      <c r="AZJ17" s="135"/>
      <c r="AZK17" s="135"/>
      <c r="AZL17" s="135"/>
      <c r="AZM17" s="135"/>
      <c r="AZN17" s="135"/>
      <c r="AZO17" s="135"/>
      <c r="AZP17" s="135"/>
      <c r="AZQ17" s="135"/>
      <c r="AZR17" s="135"/>
      <c r="AZS17" s="135"/>
      <c r="AZT17" s="135"/>
      <c r="AZU17" s="135"/>
      <c r="AZV17" s="135"/>
      <c r="AZW17" s="135"/>
      <c r="AZX17" s="135"/>
      <c r="AZY17" s="135"/>
      <c r="AZZ17" s="135"/>
      <c r="BAA17" s="135"/>
      <c r="BAB17" s="135"/>
      <c r="BAC17" s="135"/>
      <c r="BAD17" s="135"/>
      <c r="BAE17" s="135"/>
      <c r="BAF17" s="135"/>
      <c r="BAG17" s="135"/>
      <c r="BAH17" s="135"/>
      <c r="BAI17" s="135"/>
      <c r="BAJ17" s="135"/>
      <c r="BAK17" s="135"/>
      <c r="BAL17" s="135"/>
      <c r="BAM17" s="135"/>
      <c r="BAN17" s="135"/>
      <c r="BAO17" s="135"/>
      <c r="BAP17" s="135"/>
      <c r="BAQ17" s="135"/>
      <c r="BAR17" s="135"/>
      <c r="BAS17" s="135"/>
      <c r="BAT17" s="135"/>
      <c r="BAU17" s="135"/>
      <c r="BAV17" s="135"/>
      <c r="BAW17" s="135"/>
      <c r="BAX17" s="135"/>
      <c r="BAY17" s="135"/>
      <c r="BAZ17" s="135"/>
      <c r="BBA17" s="135"/>
      <c r="BBB17" s="135"/>
      <c r="BBC17" s="135"/>
      <c r="BBD17" s="135"/>
      <c r="BBE17" s="135"/>
      <c r="BBF17" s="135"/>
      <c r="BBG17" s="135"/>
      <c r="BBH17" s="135"/>
      <c r="BBI17" s="135"/>
      <c r="BBJ17" s="135"/>
      <c r="BBK17" s="135"/>
      <c r="BBL17" s="135"/>
      <c r="BBM17" s="135"/>
      <c r="BBN17" s="135"/>
      <c r="BBO17" s="135"/>
      <c r="BBP17" s="135"/>
      <c r="BBQ17" s="135"/>
      <c r="BBR17" s="135"/>
      <c r="BBS17" s="135"/>
      <c r="BBT17" s="135"/>
      <c r="BBU17" s="135"/>
      <c r="BBV17" s="135"/>
      <c r="BBW17" s="135"/>
      <c r="BBX17" s="135"/>
      <c r="BBY17" s="135"/>
      <c r="BBZ17" s="135"/>
      <c r="BCA17" s="135"/>
      <c r="BCB17" s="135"/>
      <c r="BCC17" s="135"/>
      <c r="BCD17" s="135"/>
      <c r="BCE17" s="135"/>
      <c r="BCF17" s="135"/>
      <c r="BCG17" s="135"/>
      <c r="BCH17" s="135"/>
      <c r="BCI17" s="135"/>
      <c r="BCJ17" s="135"/>
      <c r="BCK17" s="135"/>
      <c r="BCL17" s="135"/>
      <c r="BCM17" s="135"/>
      <c r="BCN17" s="135"/>
      <c r="BCO17" s="135"/>
      <c r="BCP17" s="135"/>
      <c r="BCQ17" s="135"/>
      <c r="BCR17" s="135"/>
      <c r="BCS17" s="135"/>
      <c r="BCT17" s="135"/>
      <c r="BCU17" s="135"/>
      <c r="BCV17" s="135"/>
      <c r="BCW17" s="135"/>
      <c r="BCX17" s="135"/>
      <c r="BCY17" s="135"/>
      <c r="BCZ17" s="135"/>
      <c r="BDA17" s="135"/>
      <c r="BDB17" s="135"/>
      <c r="BDC17" s="135"/>
      <c r="BDD17" s="135"/>
      <c r="BDE17" s="135"/>
      <c r="BDF17" s="135"/>
      <c r="BDG17" s="135"/>
      <c r="BDH17" s="135"/>
      <c r="BDI17" s="135"/>
      <c r="BDJ17" s="135"/>
      <c r="BDK17" s="135"/>
      <c r="BDL17" s="135"/>
      <c r="BDM17" s="135"/>
      <c r="BDN17" s="135"/>
      <c r="BDO17" s="135"/>
      <c r="BDP17" s="135"/>
      <c r="BDQ17" s="135"/>
      <c r="BDR17" s="135"/>
      <c r="BDS17" s="135"/>
      <c r="BDT17" s="135"/>
      <c r="BDU17" s="135"/>
      <c r="BDV17" s="135"/>
      <c r="BDW17" s="135"/>
      <c r="BDX17" s="135"/>
      <c r="BDY17" s="135"/>
      <c r="BDZ17" s="135"/>
      <c r="BEA17" s="135"/>
      <c r="BEB17" s="135"/>
      <c r="BEC17" s="135"/>
      <c r="BED17" s="135"/>
      <c r="BEE17" s="135"/>
      <c r="BEF17" s="135"/>
      <c r="BEG17" s="135"/>
      <c r="BEH17" s="135"/>
      <c r="BEI17" s="135"/>
      <c r="BEJ17" s="135"/>
      <c r="BEK17" s="135"/>
      <c r="BEL17" s="135"/>
      <c r="BEM17" s="135"/>
      <c r="BEN17" s="135"/>
      <c r="BEO17" s="135"/>
      <c r="BEP17" s="135"/>
      <c r="BEQ17" s="135"/>
      <c r="BER17" s="135"/>
      <c r="BES17" s="135"/>
      <c r="BET17" s="135"/>
      <c r="BEU17" s="135"/>
      <c r="BEV17" s="135"/>
      <c r="BEW17" s="135"/>
      <c r="BEX17" s="135"/>
      <c r="BEY17" s="135"/>
      <c r="BEZ17" s="135"/>
      <c r="BFA17" s="135"/>
      <c r="BFB17" s="135"/>
      <c r="BFC17" s="135"/>
      <c r="BFD17" s="135"/>
      <c r="BFE17" s="135"/>
      <c r="BFF17" s="135"/>
      <c r="BFG17" s="135"/>
      <c r="BFH17" s="135"/>
      <c r="BFI17" s="135"/>
      <c r="BFJ17" s="135"/>
      <c r="BFK17" s="135"/>
      <c r="BFL17" s="135"/>
      <c r="BFM17" s="135"/>
      <c r="BFN17" s="135"/>
      <c r="BFO17" s="135"/>
      <c r="BFP17" s="135"/>
      <c r="BFQ17" s="135"/>
      <c r="BFR17" s="135"/>
      <c r="BFS17" s="135"/>
      <c r="BFT17" s="135"/>
      <c r="BFU17" s="135"/>
      <c r="BFV17" s="135"/>
      <c r="BFW17" s="135"/>
      <c r="BFX17" s="135"/>
      <c r="BFY17" s="135"/>
      <c r="BFZ17" s="135"/>
      <c r="BGA17" s="135"/>
      <c r="BGB17" s="135"/>
      <c r="BGC17" s="135"/>
      <c r="BGD17" s="135"/>
      <c r="BGE17" s="135"/>
      <c r="BGF17" s="135"/>
      <c r="BGG17" s="135"/>
      <c r="BGH17" s="135"/>
      <c r="BGI17" s="135"/>
      <c r="BGJ17" s="135"/>
      <c r="BGK17" s="135"/>
      <c r="BGL17" s="135"/>
      <c r="BGM17" s="135"/>
      <c r="BGN17" s="135"/>
      <c r="BGO17" s="135"/>
      <c r="BGP17" s="135"/>
      <c r="BGQ17" s="135"/>
      <c r="BGR17" s="135"/>
      <c r="BGS17" s="135"/>
      <c r="BGT17" s="135"/>
      <c r="BGU17" s="135"/>
      <c r="BGV17" s="135"/>
      <c r="BGW17" s="135"/>
      <c r="BGX17" s="135"/>
      <c r="BGY17" s="135"/>
      <c r="BGZ17" s="135"/>
      <c r="BHA17" s="135"/>
      <c r="BHB17" s="135"/>
      <c r="BHC17" s="135"/>
      <c r="BHD17" s="135"/>
      <c r="BHE17" s="135"/>
      <c r="BHF17" s="135"/>
      <c r="BHG17" s="135"/>
      <c r="BHH17" s="135"/>
      <c r="BHI17" s="135"/>
      <c r="BHJ17" s="135"/>
      <c r="BHK17" s="135"/>
      <c r="BHL17" s="135"/>
      <c r="BHM17" s="135"/>
      <c r="BHN17" s="135"/>
      <c r="BHO17" s="135"/>
      <c r="BHP17" s="135"/>
      <c r="BHQ17" s="135"/>
      <c r="BHR17" s="135"/>
      <c r="BHS17" s="135"/>
      <c r="BHT17" s="135"/>
      <c r="BHU17" s="135"/>
      <c r="BHV17" s="135"/>
      <c r="BHW17" s="135"/>
      <c r="BHX17" s="135"/>
      <c r="BHY17" s="135"/>
      <c r="BHZ17" s="135"/>
      <c r="BIA17" s="135"/>
      <c r="BIB17" s="135"/>
      <c r="BIC17" s="135"/>
      <c r="BID17" s="135"/>
      <c r="BIE17" s="135"/>
      <c r="BIF17" s="135"/>
      <c r="BIG17" s="135"/>
      <c r="BIH17" s="135"/>
      <c r="BII17" s="135"/>
      <c r="BIJ17" s="135"/>
      <c r="BIK17" s="135"/>
      <c r="BIL17" s="135"/>
      <c r="BIM17" s="135"/>
      <c r="BIN17" s="135"/>
      <c r="BIO17" s="135"/>
      <c r="BIP17" s="135"/>
      <c r="BIQ17" s="135"/>
      <c r="BIR17" s="135"/>
      <c r="BIS17" s="135"/>
      <c r="BIT17" s="135"/>
      <c r="BIU17" s="135"/>
      <c r="BIV17" s="135"/>
      <c r="BIW17" s="135"/>
      <c r="BIX17" s="135"/>
      <c r="BIY17" s="135"/>
      <c r="BIZ17" s="135"/>
      <c r="BJA17" s="135"/>
      <c r="BJB17" s="135"/>
      <c r="BJC17" s="135"/>
      <c r="BJD17" s="135"/>
      <c r="BJE17" s="135"/>
      <c r="BJF17" s="135"/>
      <c r="BJG17" s="135"/>
      <c r="BJH17" s="135"/>
      <c r="BJI17" s="135"/>
      <c r="BJJ17" s="135"/>
      <c r="BJK17" s="135"/>
      <c r="BJL17" s="135"/>
      <c r="BJM17" s="135"/>
      <c r="BJN17" s="135"/>
      <c r="BJO17" s="135"/>
      <c r="BJP17" s="135"/>
      <c r="BJQ17" s="135"/>
      <c r="BJR17" s="135"/>
      <c r="BJS17" s="135"/>
      <c r="BJT17" s="135"/>
      <c r="BJU17" s="135"/>
      <c r="BJV17" s="135"/>
      <c r="BJW17" s="135"/>
      <c r="BJX17" s="135"/>
      <c r="BJY17" s="135"/>
      <c r="BJZ17" s="135"/>
      <c r="BKA17" s="135"/>
      <c r="BKB17" s="135"/>
      <c r="BKC17" s="135"/>
      <c r="BKD17" s="135"/>
      <c r="BKE17" s="135"/>
      <c r="BKF17" s="135"/>
      <c r="BKG17" s="135"/>
      <c r="BKH17" s="135"/>
      <c r="BKI17" s="135"/>
      <c r="BKJ17" s="135"/>
      <c r="BKK17" s="135"/>
      <c r="BKL17" s="135"/>
      <c r="BKM17" s="135"/>
      <c r="BKN17" s="135"/>
      <c r="BKO17" s="135"/>
      <c r="BKP17" s="135"/>
      <c r="BKQ17" s="135"/>
      <c r="BKR17" s="135"/>
      <c r="BKS17" s="135"/>
      <c r="BKT17" s="135"/>
      <c r="BKU17" s="135"/>
      <c r="BKV17" s="135"/>
      <c r="BKW17" s="135"/>
      <c r="BKX17" s="135"/>
      <c r="BKY17" s="135"/>
      <c r="BKZ17" s="135"/>
      <c r="BLA17" s="135"/>
      <c r="BLB17" s="135"/>
      <c r="BLC17" s="135"/>
      <c r="BLD17" s="135"/>
      <c r="BLE17" s="135"/>
      <c r="BLF17" s="135"/>
      <c r="BLG17" s="135"/>
      <c r="BLH17" s="135"/>
      <c r="BLI17" s="135"/>
      <c r="BLJ17" s="135"/>
      <c r="BLK17" s="135"/>
      <c r="BLL17" s="135"/>
      <c r="BLM17" s="135"/>
      <c r="BLN17" s="135"/>
      <c r="BLO17" s="135"/>
      <c r="BLP17" s="135"/>
      <c r="BLQ17" s="135"/>
      <c r="BLR17" s="135"/>
      <c r="BLS17" s="135"/>
      <c r="BLT17" s="135"/>
      <c r="BLU17" s="135"/>
      <c r="BLV17" s="135"/>
      <c r="BLW17" s="135"/>
      <c r="BLX17" s="135"/>
      <c r="BLY17" s="135"/>
      <c r="BLZ17" s="135"/>
      <c r="BMA17" s="135"/>
      <c r="BMB17" s="135"/>
      <c r="BMC17" s="135"/>
      <c r="BMD17" s="135"/>
      <c r="BME17" s="135"/>
      <c r="BMF17" s="135"/>
      <c r="BMG17" s="135"/>
      <c r="BMH17" s="135"/>
      <c r="BMI17" s="135"/>
      <c r="BMJ17" s="135"/>
      <c r="BMK17" s="135"/>
      <c r="BML17" s="135"/>
      <c r="BMM17" s="135"/>
      <c r="BMN17" s="135"/>
      <c r="BMO17" s="135"/>
      <c r="BMP17" s="135"/>
      <c r="BMQ17" s="135"/>
      <c r="BMR17" s="135"/>
      <c r="BMS17" s="135"/>
      <c r="BMT17" s="135"/>
      <c r="BMU17" s="135"/>
      <c r="BMV17" s="135"/>
      <c r="BMW17" s="135"/>
      <c r="BMX17" s="135"/>
      <c r="BMY17" s="135"/>
      <c r="BMZ17" s="135"/>
      <c r="BNA17" s="135"/>
      <c r="BNB17" s="135"/>
      <c r="BNC17" s="135"/>
      <c r="BND17" s="135"/>
      <c r="BNE17" s="135"/>
      <c r="BNF17" s="135"/>
      <c r="BNG17" s="135"/>
      <c r="BNH17" s="135"/>
      <c r="BNI17" s="135"/>
      <c r="BNJ17" s="135"/>
      <c r="BNK17" s="135"/>
      <c r="BNL17" s="135"/>
      <c r="BNM17" s="135"/>
      <c r="BNN17" s="135"/>
      <c r="BNO17" s="135"/>
      <c r="BNP17" s="135"/>
      <c r="BNQ17" s="135"/>
      <c r="BNR17" s="135"/>
      <c r="BNS17" s="135"/>
      <c r="BNT17" s="135"/>
      <c r="BNU17" s="135"/>
      <c r="BNV17" s="135"/>
      <c r="BNW17" s="135"/>
      <c r="BNX17" s="135"/>
      <c r="BNY17" s="135"/>
      <c r="BNZ17" s="135"/>
      <c r="BOA17" s="135"/>
      <c r="BOB17" s="135"/>
      <c r="BOC17" s="135"/>
      <c r="BOD17" s="135"/>
      <c r="BOE17" s="135"/>
      <c r="BOF17" s="135"/>
      <c r="BOG17" s="135"/>
      <c r="BOH17" s="135"/>
      <c r="BOI17" s="135"/>
      <c r="BOJ17" s="135"/>
      <c r="BOK17" s="135"/>
      <c r="BOL17" s="135"/>
      <c r="BOM17" s="135"/>
      <c r="BON17" s="135"/>
      <c r="BOO17" s="135"/>
      <c r="BOP17" s="135"/>
      <c r="BOQ17" s="135"/>
      <c r="BOR17" s="135"/>
      <c r="BOS17" s="135"/>
      <c r="BOT17" s="135"/>
      <c r="BOU17" s="135"/>
      <c r="BOV17" s="135"/>
      <c r="BOW17" s="135"/>
      <c r="BOX17" s="135"/>
      <c r="BOY17" s="135"/>
      <c r="BOZ17" s="135"/>
      <c r="BPA17" s="135"/>
      <c r="BPB17" s="135"/>
      <c r="BPC17" s="135"/>
      <c r="BPD17" s="135"/>
      <c r="BPE17" s="135"/>
      <c r="BPF17" s="135"/>
      <c r="BPG17" s="135"/>
      <c r="BPH17" s="135"/>
      <c r="BPI17" s="135"/>
      <c r="BPJ17" s="135"/>
      <c r="BPK17" s="135"/>
      <c r="BPL17" s="135"/>
      <c r="BPM17" s="135"/>
      <c r="BPN17" s="135"/>
      <c r="BPO17" s="135"/>
      <c r="BPP17" s="135"/>
      <c r="BPQ17" s="135"/>
      <c r="BPR17" s="135"/>
      <c r="BPS17" s="135"/>
      <c r="BPT17" s="135"/>
      <c r="BPU17" s="135"/>
      <c r="BPV17" s="135"/>
      <c r="BPW17" s="135"/>
      <c r="BPX17" s="135"/>
      <c r="BPY17" s="135"/>
      <c r="BPZ17" s="135"/>
      <c r="BQA17" s="135"/>
      <c r="BQB17" s="135"/>
      <c r="BQC17" s="135"/>
      <c r="BQD17" s="135"/>
      <c r="BQE17" s="135"/>
      <c r="BQF17" s="135"/>
      <c r="BQG17" s="135"/>
      <c r="BQH17" s="135"/>
      <c r="BQI17" s="135"/>
      <c r="BQJ17" s="135"/>
      <c r="BQK17" s="135"/>
      <c r="BQL17" s="135"/>
      <c r="BQM17" s="135"/>
      <c r="BQN17" s="135"/>
      <c r="BQO17" s="135"/>
      <c r="BQP17" s="135"/>
      <c r="BQQ17" s="135"/>
      <c r="BQR17" s="135"/>
      <c r="BQS17" s="135"/>
      <c r="BQT17" s="135"/>
      <c r="BQU17" s="135"/>
      <c r="BQV17" s="135"/>
      <c r="BQW17" s="135"/>
      <c r="BQX17" s="135"/>
      <c r="BQY17" s="135"/>
      <c r="BQZ17" s="135"/>
      <c r="BRA17" s="135"/>
      <c r="BRB17" s="135"/>
      <c r="BRC17" s="135"/>
      <c r="BRD17" s="135"/>
      <c r="BRE17" s="135"/>
      <c r="BRF17" s="135"/>
      <c r="BRG17" s="135"/>
      <c r="BRH17" s="135"/>
      <c r="BRI17" s="135"/>
      <c r="BRJ17" s="135"/>
      <c r="BRK17" s="135"/>
      <c r="BRL17" s="135"/>
      <c r="BRM17" s="135"/>
      <c r="BRN17" s="135"/>
      <c r="BRO17" s="135"/>
      <c r="BRP17" s="135"/>
      <c r="BRQ17" s="135"/>
      <c r="BRR17" s="135"/>
      <c r="BRS17" s="135"/>
      <c r="BRT17" s="135"/>
      <c r="BRU17" s="135"/>
      <c r="BRV17" s="135"/>
      <c r="BRW17" s="135"/>
      <c r="BRX17" s="135"/>
      <c r="BRY17" s="135"/>
      <c r="BRZ17" s="135"/>
      <c r="BSA17" s="135"/>
      <c r="BSB17" s="135"/>
      <c r="BSC17" s="135"/>
      <c r="BSD17" s="135"/>
      <c r="BSE17" s="135"/>
      <c r="BSF17" s="135"/>
      <c r="BSG17" s="135"/>
      <c r="BSH17" s="135"/>
      <c r="BSI17" s="135"/>
      <c r="BSJ17" s="135"/>
      <c r="BSK17" s="135"/>
      <c r="BSL17" s="135"/>
      <c r="BSM17" s="135"/>
      <c r="BSN17" s="135"/>
      <c r="BSO17" s="135"/>
      <c r="BSP17" s="135"/>
      <c r="BSQ17" s="135"/>
      <c r="BSR17" s="135"/>
      <c r="BSS17" s="135"/>
      <c r="BST17" s="135"/>
      <c r="BSU17" s="135"/>
      <c r="BSV17" s="135"/>
      <c r="BSW17" s="135"/>
      <c r="BSX17" s="135"/>
      <c r="BSY17" s="135"/>
      <c r="BSZ17" s="135"/>
      <c r="BTA17" s="135"/>
      <c r="BTB17" s="135"/>
      <c r="BTC17" s="135"/>
      <c r="BTD17" s="135"/>
      <c r="BTE17" s="135"/>
      <c r="BTF17" s="135"/>
      <c r="BTG17" s="135"/>
      <c r="BTH17" s="135"/>
      <c r="BTI17" s="135"/>
      <c r="BTJ17" s="135"/>
      <c r="BTK17" s="135"/>
      <c r="BTL17" s="135"/>
      <c r="BTM17" s="135"/>
      <c r="BTN17" s="135"/>
      <c r="BTO17" s="135"/>
      <c r="BTP17" s="135"/>
      <c r="BTQ17" s="135"/>
      <c r="BTR17" s="135"/>
      <c r="BTS17" s="135"/>
      <c r="BTT17" s="135"/>
      <c r="BTU17" s="135"/>
      <c r="BTV17" s="135"/>
      <c r="BTW17" s="135"/>
      <c r="BTX17" s="135"/>
      <c r="BTY17" s="135"/>
      <c r="BTZ17" s="135"/>
      <c r="BUA17" s="135"/>
      <c r="BUB17" s="135"/>
      <c r="BUC17" s="135"/>
      <c r="BUD17" s="135"/>
      <c r="BUE17" s="135"/>
      <c r="BUF17" s="135"/>
      <c r="BUG17" s="135"/>
      <c r="BUH17" s="135"/>
      <c r="BUI17" s="135"/>
      <c r="BUJ17" s="135"/>
      <c r="BUK17" s="135"/>
      <c r="BUL17" s="135"/>
      <c r="BUM17" s="135"/>
      <c r="BUN17" s="135"/>
      <c r="BUO17" s="135"/>
      <c r="BUP17" s="135"/>
      <c r="BUQ17" s="135"/>
      <c r="BUR17" s="135"/>
      <c r="BUS17" s="135"/>
      <c r="BUT17" s="135"/>
      <c r="BUU17" s="135"/>
      <c r="BUV17" s="135"/>
      <c r="BUW17" s="135"/>
      <c r="BUX17" s="135"/>
      <c r="BUY17" s="135"/>
      <c r="BUZ17" s="135"/>
      <c r="BVA17" s="135"/>
      <c r="BVB17" s="135"/>
      <c r="BVC17" s="135"/>
      <c r="BVD17" s="135"/>
      <c r="BVE17" s="135"/>
      <c r="BVF17" s="135"/>
      <c r="BVG17" s="135"/>
      <c r="BVH17" s="135"/>
      <c r="BVI17" s="135"/>
      <c r="BVJ17" s="135"/>
      <c r="BVK17" s="135"/>
      <c r="BVL17" s="135"/>
      <c r="BVM17" s="135"/>
      <c r="BVN17" s="135"/>
      <c r="BVO17" s="135"/>
      <c r="BVP17" s="135"/>
      <c r="BVQ17" s="135"/>
      <c r="BVR17" s="135"/>
      <c r="BVS17" s="135"/>
      <c r="BVT17" s="135"/>
      <c r="BVU17" s="135"/>
      <c r="BVV17" s="135"/>
      <c r="BVW17" s="135"/>
      <c r="BVX17" s="135"/>
      <c r="BVY17" s="135"/>
      <c r="BVZ17" s="135"/>
      <c r="BWA17" s="135"/>
      <c r="BWB17" s="135"/>
      <c r="BWC17" s="135"/>
      <c r="BWD17" s="135"/>
      <c r="BWE17" s="135"/>
      <c r="BWF17" s="135"/>
      <c r="BWG17" s="135"/>
      <c r="BWH17" s="135"/>
      <c r="BWI17" s="135"/>
      <c r="BWJ17" s="135"/>
      <c r="BWK17" s="135"/>
      <c r="BWL17" s="135"/>
      <c r="BWM17" s="135"/>
      <c r="BWN17" s="135"/>
      <c r="BWO17" s="135"/>
      <c r="BWP17" s="135"/>
      <c r="BWQ17" s="135"/>
      <c r="BWR17" s="135"/>
      <c r="BWS17" s="135"/>
      <c r="BWT17" s="135"/>
      <c r="BWU17" s="135"/>
      <c r="BWV17" s="135"/>
      <c r="BWW17" s="135"/>
      <c r="BWX17" s="135"/>
      <c r="BWY17" s="135"/>
      <c r="BWZ17" s="135"/>
      <c r="BXA17" s="135"/>
      <c r="BXB17" s="135"/>
      <c r="BXC17" s="135"/>
      <c r="BXD17" s="135"/>
      <c r="BXE17" s="135"/>
      <c r="BXF17" s="135"/>
      <c r="BXG17" s="135"/>
      <c r="BXH17" s="135"/>
      <c r="BXI17" s="135"/>
      <c r="BXJ17" s="135"/>
      <c r="BXK17" s="135"/>
      <c r="BXL17" s="135"/>
      <c r="BXM17" s="135"/>
      <c r="BXN17" s="135"/>
      <c r="BXO17" s="135"/>
      <c r="BXP17" s="135"/>
      <c r="BXQ17" s="135"/>
      <c r="BXR17" s="135"/>
      <c r="BXS17" s="135"/>
      <c r="BXT17" s="135"/>
      <c r="BXU17" s="135"/>
      <c r="BXV17" s="135"/>
      <c r="BXW17" s="135"/>
      <c r="BXX17" s="135"/>
      <c r="BXY17" s="135"/>
      <c r="BXZ17" s="135"/>
      <c r="BYA17" s="135"/>
      <c r="BYB17" s="135"/>
      <c r="BYC17" s="135"/>
      <c r="BYD17" s="135"/>
      <c r="BYE17" s="135"/>
      <c r="BYF17" s="135"/>
      <c r="BYG17" s="135"/>
      <c r="BYH17" s="135"/>
      <c r="BYI17" s="135"/>
      <c r="BYJ17" s="135"/>
      <c r="BYK17" s="135"/>
      <c r="BYL17" s="135"/>
      <c r="BYM17" s="135"/>
      <c r="BYN17" s="135"/>
      <c r="BYO17" s="135"/>
      <c r="BYP17" s="135"/>
      <c r="BYQ17" s="135"/>
      <c r="BYR17" s="135"/>
      <c r="BYS17" s="135"/>
      <c r="BYT17" s="135"/>
      <c r="BYU17" s="135"/>
      <c r="BYV17" s="135"/>
      <c r="BYW17" s="135"/>
      <c r="BYX17" s="135"/>
      <c r="BYY17" s="135"/>
      <c r="BYZ17" s="135"/>
      <c r="BZA17" s="135"/>
      <c r="BZB17" s="135"/>
      <c r="BZC17" s="135"/>
      <c r="BZD17" s="135"/>
      <c r="BZE17" s="135"/>
      <c r="BZF17" s="135"/>
      <c r="BZG17" s="135"/>
      <c r="BZH17" s="135"/>
      <c r="BZI17" s="135"/>
      <c r="BZJ17" s="135"/>
      <c r="BZK17" s="135"/>
      <c r="BZL17" s="135"/>
      <c r="BZM17" s="135"/>
      <c r="BZN17" s="135"/>
      <c r="BZO17" s="135"/>
      <c r="BZP17" s="135"/>
      <c r="BZQ17" s="135"/>
      <c r="BZR17" s="135"/>
      <c r="BZS17" s="135"/>
      <c r="BZT17" s="135"/>
      <c r="BZU17" s="135"/>
      <c r="BZV17" s="135"/>
      <c r="BZW17" s="135"/>
      <c r="BZX17" s="135"/>
      <c r="BZY17" s="135"/>
      <c r="BZZ17" s="135"/>
      <c r="CAA17" s="135"/>
      <c r="CAB17" s="135"/>
      <c r="CAC17" s="135"/>
      <c r="CAD17" s="135"/>
      <c r="CAE17" s="135"/>
      <c r="CAF17" s="135"/>
      <c r="CAG17" s="135"/>
      <c r="CAH17" s="135"/>
      <c r="CAI17" s="135"/>
      <c r="CAJ17" s="135"/>
      <c r="CAK17" s="135"/>
      <c r="CAL17" s="135"/>
      <c r="CAM17" s="135"/>
      <c r="CAN17" s="135"/>
      <c r="CAO17" s="135"/>
      <c r="CAP17" s="135"/>
      <c r="CAQ17" s="135"/>
      <c r="CAR17" s="135"/>
      <c r="CAS17" s="135"/>
      <c r="CAT17" s="135"/>
      <c r="CAU17" s="135"/>
      <c r="CAV17" s="135"/>
      <c r="CAW17" s="135"/>
      <c r="CAX17" s="135"/>
      <c r="CAY17" s="135"/>
      <c r="CAZ17" s="135"/>
      <c r="CBA17" s="135"/>
      <c r="CBB17" s="135"/>
      <c r="CBC17" s="135"/>
      <c r="CBD17" s="135"/>
      <c r="CBE17" s="135"/>
      <c r="CBF17" s="135"/>
      <c r="CBG17" s="135"/>
      <c r="CBH17" s="135"/>
      <c r="CBI17" s="135"/>
      <c r="CBJ17" s="135"/>
      <c r="CBK17" s="135"/>
      <c r="CBL17" s="135"/>
      <c r="CBM17" s="135"/>
      <c r="CBN17" s="135"/>
      <c r="CBO17" s="135"/>
      <c r="CBP17" s="135"/>
      <c r="CBQ17" s="135"/>
      <c r="CBR17" s="135"/>
      <c r="CBS17" s="135"/>
      <c r="CBT17" s="135"/>
      <c r="CBU17" s="135"/>
      <c r="CBV17" s="135"/>
      <c r="CBW17" s="135"/>
      <c r="CBX17" s="135"/>
      <c r="CBY17" s="135"/>
      <c r="CBZ17" s="135"/>
      <c r="CCA17" s="135"/>
      <c r="CCB17" s="135"/>
      <c r="CCC17" s="135"/>
      <c r="CCD17" s="135"/>
      <c r="CCE17" s="135"/>
      <c r="CCF17" s="135"/>
      <c r="CCG17" s="135"/>
      <c r="CCH17" s="135"/>
      <c r="CCI17" s="135"/>
      <c r="CCJ17" s="135"/>
      <c r="CCK17" s="135"/>
      <c r="CCL17" s="135"/>
      <c r="CCM17" s="135"/>
      <c r="CCN17" s="135"/>
      <c r="CCO17" s="135"/>
      <c r="CCP17" s="135"/>
      <c r="CCQ17" s="135"/>
      <c r="CCR17" s="135"/>
      <c r="CCS17" s="135"/>
      <c r="CCT17" s="135"/>
      <c r="CCU17" s="135"/>
      <c r="CCV17" s="135"/>
      <c r="CCW17" s="135"/>
      <c r="CCX17" s="135"/>
      <c r="CCY17" s="135"/>
      <c r="CCZ17" s="135"/>
      <c r="CDA17" s="135"/>
      <c r="CDB17" s="135"/>
      <c r="CDC17" s="135"/>
      <c r="CDD17" s="135"/>
      <c r="CDE17" s="135"/>
      <c r="CDF17" s="135"/>
      <c r="CDG17" s="135"/>
      <c r="CDH17" s="135"/>
      <c r="CDI17" s="135"/>
      <c r="CDJ17" s="135"/>
      <c r="CDK17" s="135"/>
      <c r="CDL17" s="135"/>
      <c r="CDM17" s="135"/>
      <c r="CDN17" s="135"/>
      <c r="CDO17" s="135"/>
      <c r="CDP17" s="135"/>
      <c r="CDQ17" s="135"/>
      <c r="CDR17" s="135"/>
      <c r="CDS17" s="135"/>
      <c r="CDT17" s="135"/>
      <c r="CDU17" s="135"/>
      <c r="CDV17" s="135"/>
      <c r="CDW17" s="135"/>
      <c r="CDX17" s="135"/>
      <c r="CDY17" s="135"/>
      <c r="CDZ17" s="135"/>
      <c r="CEA17" s="135"/>
      <c r="CEB17" s="135"/>
      <c r="CEC17" s="135"/>
      <c r="CED17" s="135"/>
      <c r="CEE17" s="135"/>
      <c r="CEF17" s="135"/>
      <c r="CEG17" s="135"/>
      <c r="CEH17" s="135"/>
      <c r="CEI17" s="135"/>
      <c r="CEJ17" s="135"/>
      <c r="CEK17" s="135"/>
      <c r="CEL17" s="135"/>
      <c r="CEM17" s="135"/>
      <c r="CEN17" s="135"/>
      <c r="CEO17" s="135"/>
      <c r="CEP17" s="135"/>
      <c r="CEQ17" s="135"/>
      <c r="CER17" s="135"/>
      <c r="CES17" s="135"/>
      <c r="CET17" s="135"/>
      <c r="CEU17" s="135"/>
      <c r="CEV17" s="135"/>
      <c r="CEW17" s="135"/>
      <c r="CEX17" s="135"/>
      <c r="CEY17" s="135"/>
      <c r="CEZ17" s="135"/>
      <c r="CFA17" s="135"/>
      <c r="CFB17" s="135"/>
      <c r="CFC17" s="135"/>
      <c r="CFD17" s="135"/>
      <c r="CFE17" s="135"/>
      <c r="CFF17" s="135"/>
      <c r="CFG17" s="135"/>
      <c r="CFH17" s="135"/>
      <c r="CFI17" s="135"/>
      <c r="CFJ17" s="135"/>
      <c r="CFK17" s="135"/>
      <c r="CFL17" s="135"/>
      <c r="CFM17" s="135"/>
      <c r="CFN17" s="135"/>
      <c r="CFO17" s="135"/>
      <c r="CFP17" s="135"/>
      <c r="CFQ17" s="135"/>
      <c r="CFR17" s="135"/>
      <c r="CFS17" s="135"/>
      <c r="CFT17" s="135"/>
      <c r="CFU17" s="135"/>
      <c r="CFV17" s="135"/>
      <c r="CFW17" s="135"/>
      <c r="CFX17" s="135"/>
      <c r="CFY17" s="135"/>
      <c r="CFZ17" s="135"/>
      <c r="CGA17" s="135"/>
      <c r="CGB17" s="135"/>
      <c r="CGC17" s="135"/>
      <c r="CGD17" s="135"/>
      <c r="CGE17" s="135"/>
      <c r="CGF17" s="135"/>
      <c r="CGG17" s="135"/>
      <c r="CGH17" s="135"/>
      <c r="CGI17" s="135"/>
      <c r="CGJ17" s="135"/>
      <c r="CGK17" s="135"/>
      <c r="CGL17" s="135"/>
      <c r="CGM17" s="135"/>
      <c r="CGN17" s="135"/>
      <c r="CGO17" s="135"/>
      <c r="CGP17" s="135"/>
      <c r="CGQ17" s="135"/>
      <c r="CGR17" s="135"/>
      <c r="CGS17" s="135"/>
      <c r="CGT17" s="135"/>
      <c r="CGU17" s="135"/>
      <c r="CGV17" s="135"/>
      <c r="CGW17" s="135"/>
      <c r="CGX17" s="135"/>
      <c r="CGY17" s="135"/>
      <c r="CGZ17" s="135"/>
      <c r="CHA17" s="135"/>
      <c r="CHB17" s="135"/>
      <c r="CHC17" s="135"/>
      <c r="CHD17" s="135"/>
      <c r="CHE17" s="135"/>
      <c r="CHF17" s="135"/>
      <c r="CHG17" s="135"/>
      <c r="CHH17" s="135"/>
      <c r="CHI17" s="135"/>
      <c r="CHJ17" s="135"/>
      <c r="CHK17" s="135"/>
      <c r="CHL17" s="135"/>
      <c r="CHM17" s="135"/>
      <c r="CHN17" s="135"/>
      <c r="CHO17" s="135"/>
      <c r="CHP17" s="135"/>
      <c r="CHQ17" s="135"/>
      <c r="CHR17" s="135"/>
      <c r="CHS17" s="135"/>
      <c r="CHT17" s="135"/>
      <c r="CHU17" s="135"/>
      <c r="CHV17" s="135"/>
      <c r="CHW17" s="135"/>
      <c r="CHX17" s="135"/>
      <c r="CHY17" s="135"/>
      <c r="CHZ17" s="135"/>
      <c r="CIA17" s="135"/>
      <c r="CIB17" s="135"/>
      <c r="CIC17" s="135"/>
      <c r="CID17" s="135"/>
      <c r="CIE17" s="135"/>
      <c r="CIF17" s="135"/>
      <c r="CIG17" s="135"/>
      <c r="CIH17" s="135"/>
      <c r="CII17" s="135"/>
      <c r="CIJ17" s="135"/>
      <c r="CIK17" s="135"/>
      <c r="CIL17" s="135"/>
      <c r="CIM17" s="135"/>
      <c r="CIN17" s="135"/>
      <c r="CIO17" s="135"/>
      <c r="CIP17" s="135"/>
      <c r="CIQ17" s="135"/>
      <c r="CIR17" s="135"/>
      <c r="CIS17" s="135"/>
      <c r="CIT17" s="135"/>
      <c r="CIU17" s="135"/>
      <c r="CIV17" s="135"/>
      <c r="CIW17" s="135"/>
      <c r="CIX17" s="135"/>
      <c r="CIY17" s="135"/>
      <c r="CIZ17" s="135"/>
      <c r="CJA17" s="135"/>
      <c r="CJB17" s="135"/>
      <c r="CJC17" s="135"/>
      <c r="CJD17" s="135"/>
      <c r="CJE17" s="135"/>
      <c r="CJF17" s="135"/>
      <c r="CJG17" s="135"/>
      <c r="CJH17" s="135"/>
      <c r="CJI17" s="135"/>
      <c r="CJJ17" s="135"/>
      <c r="CJK17" s="135"/>
      <c r="CJL17" s="135"/>
      <c r="CJM17" s="135"/>
      <c r="CJN17" s="135"/>
      <c r="CJO17" s="135"/>
      <c r="CJP17" s="135"/>
      <c r="CJQ17" s="135"/>
      <c r="CJR17" s="135"/>
      <c r="CJS17" s="135"/>
      <c r="CJT17" s="135"/>
      <c r="CJU17" s="135"/>
      <c r="CJV17" s="135"/>
      <c r="CJW17" s="135"/>
      <c r="CJX17" s="135"/>
      <c r="CJY17" s="135"/>
      <c r="CJZ17" s="135"/>
      <c r="CKA17" s="135"/>
      <c r="CKB17" s="135"/>
      <c r="CKC17" s="135"/>
      <c r="CKD17" s="135"/>
      <c r="CKE17" s="135"/>
      <c r="CKF17" s="135"/>
      <c r="CKG17" s="135"/>
      <c r="CKH17" s="135"/>
      <c r="CKI17" s="135"/>
      <c r="CKJ17" s="135"/>
      <c r="CKK17" s="135"/>
      <c r="CKL17" s="135"/>
      <c r="CKM17" s="135"/>
      <c r="CKN17" s="135"/>
      <c r="CKO17" s="135"/>
      <c r="CKP17" s="135"/>
      <c r="CKQ17" s="135"/>
      <c r="CKR17" s="135"/>
      <c r="CKS17" s="135"/>
      <c r="CKT17" s="135"/>
      <c r="CKU17" s="135"/>
      <c r="CKV17" s="135"/>
      <c r="CKW17" s="135"/>
      <c r="CKX17" s="135"/>
      <c r="CKY17" s="135"/>
      <c r="CKZ17" s="135"/>
      <c r="CLA17" s="135"/>
      <c r="CLB17" s="135"/>
      <c r="CLC17" s="135"/>
      <c r="CLD17" s="135"/>
      <c r="CLE17" s="135"/>
      <c r="CLF17" s="135"/>
      <c r="CLG17" s="135"/>
      <c r="CLH17" s="135"/>
      <c r="CLI17" s="135"/>
      <c r="CLJ17" s="135"/>
      <c r="CLK17" s="135"/>
      <c r="CLL17" s="135"/>
      <c r="CLM17" s="135"/>
      <c r="CLN17" s="135"/>
      <c r="CLO17" s="135"/>
      <c r="CLP17" s="135"/>
      <c r="CLQ17" s="135"/>
      <c r="CLR17" s="135"/>
      <c r="CLS17" s="135"/>
      <c r="CLT17" s="135"/>
      <c r="CLU17" s="135"/>
      <c r="CLV17" s="135"/>
      <c r="CLW17" s="135"/>
      <c r="CLX17" s="135"/>
      <c r="CLY17" s="135"/>
      <c r="CLZ17" s="135"/>
      <c r="CMA17" s="135"/>
      <c r="CMB17" s="135"/>
      <c r="CMC17" s="135"/>
      <c r="CMD17" s="135"/>
      <c r="CME17" s="135"/>
      <c r="CMF17" s="135"/>
      <c r="CMG17" s="135"/>
      <c r="CMH17" s="135"/>
      <c r="CMI17" s="135"/>
      <c r="CMJ17" s="135"/>
      <c r="CMK17" s="135"/>
      <c r="CML17" s="135"/>
      <c r="CMM17" s="135"/>
      <c r="CMN17" s="135"/>
      <c r="CMO17" s="135"/>
      <c r="CMP17" s="135"/>
      <c r="CMQ17" s="135"/>
      <c r="CMR17" s="135"/>
      <c r="CMS17" s="135"/>
      <c r="CMT17" s="135"/>
      <c r="CMU17" s="135"/>
      <c r="CMV17" s="135"/>
      <c r="CMW17" s="135"/>
      <c r="CMX17" s="135"/>
      <c r="CMY17" s="135"/>
      <c r="CMZ17" s="135"/>
      <c r="CNA17" s="135"/>
      <c r="CNB17" s="135"/>
      <c r="CNC17" s="135"/>
      <c r="CND17" s="135"/>
      <c r="CNE17" s="135"/>
      <c r="CNF17" s="135"/>
      <c r="CNG17" s="135"/>
      <c r="CNH17" s="135"/>
      <c r="CNI17" s="135"/>
      <c r="CNJ17" s="135"/>
      <c r="CNK17" s="135"/>
      <c r="CNL17" s="135"/>
      <c r="CNM17" s="135"/>
      <c r="CNN17" s="135"/>
      <c r="CNO17" s="135"/>
      <c r="CNP17" s="135"/>
      <c r="CNQ17" s="135"/>
      <c r="CNR17" s="135"/>
      <c r="CNS17" s="135"/>
      <c r="CNT17" s="135"/>
      <c r="CNU17" s="135"/>
      <c r="CNV17" s="135"/>
      <c r="CNW17" s="135"/>
      <c r="CNX17" s="135"/>
      <c r="CNY17" s="135"/>
      <c r="CNZ17" s="135"/>
      <c r="COA17" s="135"/>
      <c r="COB17" s="135"/>
      <c r="COC17" s="135"/>
      <c r="COD17" s="135"/>
      <c r="COE17" s="135"/>
      <c r="COF17" s="135"/>
      <c r="COG17" s="135"/>
      <c r="COH17" s="135"/>
      <c r="COI17" s="135"/>
      <c r="COJ17" s="135"/>
      <c r="COK17" s="135"/>
      <c r="COL17" s="135"/>
      <c r="COM17" s="135"/>
      <c r="CON17" s="135"/>
      <c r="COO17" s="135"/>
      <c r="COP17" s="135"/>
      <c r="COQ17" s="135"/>
      <c r="COR17" s="135"/>
      <c r="COS17" s="135"/>
      <c r="COT17" s="135"/>
      <c r="COU17" s="135"/>
      <c r="COV17" s="135"/>
      <c r="COW17" s="135"/>
      <c r="COX17" s="135"/>
      <c r="COY17" s="135"/>
      <c r="COZ17" s="135"/>
      <c r="CPA17" s="135"/>
      <c r="CPB17" s="135"/>
      <c r="CPC17" s="135"/>
      <c r="CPD17" s="135"/>
      <c r="CPE17" s="135"/>
      <c r="CPF17" s="135"/>
      <c r="CPG17" s="135"/>
      <c r="CPH17" s="135"/>
      <c r="CPI17" s="135"/>
      <c r="CPJ17" s="135"/>
      <c r="CPK17" s="135"/>
      <c r="CPL17" s="135"/>
      <c r="CPM17" s="135"/>
      <c r="CPN17" s="135"/>
      <c r="CPO17" s="135"/>
      <c r="CPP17" s="135"/>
      <c r="CPQ17" s="135"/>
      <c r="CPR17" s="135"/>
      <c r="CPS17" s="135"/>
      <c r="CPT17" s="135"/>
      <c r="CPU17" s="135"/>
      <c r="CPV17" s="135"/>
      <c r="CPW17" s="135"/>
      <c r="CPX17" s="135"/>
      <c r="CPY17" s="135"/>
      <c r="CPZ17" s="135"/>
      <c r="CQA17" s="135"/>
      <c r="CQB17" s="135"/>
      <c r="CQC17" s="135"/>
      <c r="CQD17" s="135"/>
      <c r="CQE17" s="135"/>
      <c r="CQF17" s="135"/>
      <c r="CQG17" s="135"/>
      <c r="CQH17" s="135"/>
      <c r="CQI17" s="135"/>
      <c r="CQJ17" s="135"/>
      <c r="CQK17" s="135"/>
      <c r="CQL17" s="135"/>
      <c r="CQM17" s="135"/>
      <c r="CQN17" s="135"/>
      <c r="CQO17" s="135"/>
      <c r="CQP17" s="135"/>
      <c r="CQQ17" s="135"/>
      <c r="CQR17" s="135"/>
      <c r="CQS17" s="135"/>
      <c r="CQT17" s="135"/>
      <c r="CQU17" s="135"/>
      <c r="CQV17" s="135"/>
      <c r="CQW17" s="135"/>
      <c r="CQX17" s="135"/>
      <c r="CQY17" s="135"/>
      <c r="CQZ17" s="135"/>
      <c r="CRA17" s="135"/>
      <c r="CRB17" s="135"/>
      <c r="CRC17" s="135"/>
      <c r="CRD17" s="135"/>
      <c r="CRE17" s="135"/>
      <c r="CRF17" s="135"/>
      <c r="CRG17" s="135"/>
      <c r="CRH17" s="135"/>
      <c r="CRI17" s="135"/>
      <c r="CRJ17" s="135"/>
      <c r="CRK17" s="135"/>
      <c r="CRL17" s="135"/>
      <c r="CRM17" s="135"/>
      <c r="CRN17" s="135"/>
      <c r="CRO17" s="135"/>
      <c r="CRP17" s="135"/>
      <c r="CRQ17" s="135"/>
      <c r="CRR17" s="135"/>
      <c r="CRS17" s="135"/>
      <c r="CRT17" s="135"/>
      <c r="CRU17" s="135"/>
      <c r="CRV17" s="135"/>
      <c r="CRW17" s="135"/>
      <c r="CRX17" s="135"/>
      <c r="CRY17" s="135"/>
      <c r="CRZ17" s="135"/>
      <c r="CSA17" s="135"/>
      <c r="CSB17" s="135"/>
      <c r="CSC17" s="135"/>
      <c r="CSD17" s="135"/>
      <c r="CSE17" s="135"/>
      <c r="CSF17" s="135"/>
      <c r="CSG17" s="135"/>
      <c r="CSH17" s="135"/>
      <c r="CSI17" s="135"/>
      <c r="CSJ17" s="135"/>
      <c r="CSK17" s="135"/>
      <c r="CSL17" s="135"/>
      <c r="CSM17" s="135"/>
      <c r="CSN17" s="135"/>
      <c r="CSO17" s="135"/>
      <c r="CSP17" s="135"/>
      <c r="CSQ17" s="135"/>
      <c r="CSR17" s="135"/>
      <c r="CSS17" s="135"/>
      <c r="CST17" s="135"/>
      <c r="CSU17" s="135"/>
      <c r="CSV17" s="135"/>
      <c r="CSW17" s="135"/>
      <c r="CSX17" s="135"/>
      <c r="CSY17" s="135"/>
      <c r="CSZ17" s="135"/>
      <c r="CTA17" s="135"/>
      <c r="CTB17" s="135"/>
      <c r="CTC17" s="135"/>
      <c r="CTD17" s="135"/>
      <c r="CTE17" s="135"/>
      <c r="CTF17" s="135"/>
      <c r="CTG17" s="135"/>
      <c r="CTH17" s="135"/>
      <c r="CTI17" s="135"/>
      <c r="CTJ17" s="135"/>
      <c r="CTK17" s="135"/>
      <c r="CTL17" s="135"/>
      <c r="CTM17" s="135"/>
      <c r="CTN17" s="135"/>
      <c r="CTO17" s="135"/>
      <c r="CTP17" s="135"/>
      <c r="CTQ17" s="135"/>
      <c r="CTR17" s="135"/>
      <c r="CTS17" s="135"/>
      <c r="CTT17" s="135"/>
      <c r="CTU17" s="135"/>
      <c r="CTV17" s="135"/>
      <c r="CTW17" s="135"/>
      <c r="CTX17" s="135"/>
      <c r="CTY17" s="135"/>
      <c r="CTZ17" s="135"/>
      <c r="CUA17" s="135"/>
      <c r="CUB17" s="135"/>
      <c r="CUC17" s="135"/>
      <c r="CUD17" s="135"/>
      <c r="CUE17" s="135"/>
      <c r="CUF17" s="135"/>
      <c r="CUG17" s="135"/>
      <c r="CUH17" s="135"/>
      <c r="CUI17" s="135"/>
      <c r="CUJ17" s="135"/>
      <c r="CUK17" s="135"/>
      <c r="CUL17" s="135"/>
      <c r="CUM17" s="135"/>
      <c r="CUN17" s="135"/>
      <c r="CUO17" s="135"/>
      <c r="CUP17" s="135"/>
      <c r="CUQ17" s="135"/>
      <c r="CUR17" s="135"/>
      <c r="CUS17" s="135"/>
      <c r="CUT17" s="135"/>
      <c r="CUU17" s="135"/>
      <c r="CUV17" s="135"/>
      <c r="CUW17" s="135"/>
      <c r="CUX17" s="135"/>
      <c r="CUY17" s="135"/>
      <c r="CUZ17" s="135"/>
      <c r="CVA17" s="135"/>
      <c r="CVB17" s="135"/>
      <c r="CVC17" s="135"/>
      <c r="CVD17" s="135"/>
      <c r="CVE17" s="135"/>
      <c r="CVF17" s="135"/>
      <c r="CVG17" s="135"/>
      <c r="CVH17" s="135"/>
      <c r="CVI17" s="135"/>
      <c r="CVJ17" s="135"/>
      <c r="CVK17" s="135"/>
      <c r="CVL17" s="135"/>
      <c r="CVM17" s="135"/>
      <c r="CVN17" s="135"/>
      <c r="CVO17" s="135"/>
      <c r="CVP17" s="135"/>
      <c r="CVQ17" s="135"/>
      <c r="CVR17" s="135"/>
      <c r="CVS17" s="135"/>
      <c r="CVT17" s="135"/>
      <c r="CVU17" s="135"/>
      <c r="CVV17" s="135"/>
      <c r="CVW17" s="135"/>
      <c r="CVX17" s="135"/>
      <c r="CVY17" s="135"/>
      <c r="CVZ17" s="135"/>
      <c r="CWA17" s="135"/>
      <c r="CWB17" s="135"/>
      <c r="CWC17" s="135"/>
      <c r="CWD17" s="135"/>
      <c r="CWE17" s="135"/>
      <c r="CWF17" s="135"/>
      <c r="CWG17" s="135"/>
      <c r="CWH17" s="135"/>
      <c r="CWI17" s="135"/>
      <c r="CWJ17" s="135"/>
      <c r="CWK17" s="135"/>
      <c r="CWL17" s="135"/>
      <c r="CWM17" s="135"/>
      <c r="CWN17" s="135"/>
      <c r="CWO17" s="135"/>
      <c r="CWP17" s="135"/>
      <c r="CWQ17" s="135"/>
      <c r="CWR17" s="135"/>
      <c r="CWS17" s="135"/>
      <c r="CWT17" s="135"/>
      <c r="CWU17" s="135"/>
      <c r="CWV17" s="135"/>
      <c r="CWW17" s="135"/>
      <c r="CWX17" s="135"/>
      <c r="CWY17" s="135"/>
      <c r="CWZ17" s="135"/>
      <c r="CXA17" s="135"/>
      <c r="CXB17" s="135"/>
      <c r="CXC17" s="135"/>
      <c r="CXD17" s="135"/>
      <c r="CXE17" s="135"/>
      <c r="CXF17" s="135"/>
      <c r="CXG17" s="135"/>
      <c r="CXH17" s="135"/>
      <c r="CXI17" s="135"/>
      <c r="CXJ17" s="135"/>
      <c r="CXK17" s="135"/>
      <c r="CXL17" s="135"/>
      <c r="CXM17" s="135"/>
      <c r="CXN17" s="135"/>
      <c r="CXO17" s="135"/>
      <c r="CXP17" s="135"/>
      <c r="CXQ17" s="135"/>
      <c r="CXR17" s="135"/>
      <c r="CXS17" s="135"/>
      <c r="CXT17" s="135"/>
      <c r="CXU17" s="135"/>
      <c r="CXV17" s="135"/>
      <c r="CXW17" s="135"/>
      <c r="CXX17" s="135"/>
      <c r="CXY17" s="135"/>
      <c r="CXZ17" s="135"/>
      <c r="CYA17" s="135"/>
      <c r="CYB17" s="135"/>
      <c r="CYC17" s="135"/>
      <c r="CYD17" s="135"/>
      <c r="CYE17" s="135"/>
      <c r="CYF17" s="135"/>
      <c r="CYG17" s="135"/>
      <c r="CYH17" s="135"/>
      <c r="CYI17" s="135"/>
      <c r="CYJ17" s="135"/>
      <c r="CYK17" s="135"/>
      <c r="CYL17" s="135"/>
      <c r="CYM17" s="135"/>
      <c r="CYN17" s="135"/>
      <c r="CYO17" s="135"/>
      <c r="CYP17" s="135"/>
      <c r="CYQ17" s="135"/>
      <c r="CYR17" s="135"/>
      <c r="CYS17" s="135"/>
      <c r="CYT17" s="135"/>
      <c r="CYU17" s="135"/>
      <c r="CYV17" s="135"/>
      <c r="CYW17" s="135"/>
      <c r="CYX17" s="135"/>
      <c r="CYY17" s="135"/>
      <c r="CYZ17" s="135"/>
      <c r="CZA17" s="135"/>
      <c r="CZB17" s="135"/>
      <c r="CZC17" s="135"/>
      <c r="CZD17" s="135"/>
      <c r="CZE17" s="135"/>
      <c r="CZF17" s="135"/>
      <c r="CZG17" s="135"/>
      <c r="CZH17" s="135"/>
      <c r="CZI17" s="135"/>
      <c r="CZJ17" s="135"/>
      <c r="CZK17" s="135"/>
      <c r="CZL17" s="135"/>
      <c r="CZM17" s="135"/>
      <c r="CZN17" s="135"/>
      <c r="CZO17" s="135"/>
      <c r="CZP17" s="135"/>
      <c r="CZQ17" s="135"/>
      <c r="CZR17" s="135"/>
      <c r="CZS17" s="135"/>
      <c r="CZT17" s="135"/>
      <c r="CZU17" s="135"/>
      <c r="CZV17" s="135"/>
      <c r="CZW17" s="135"/>
      <c r="CZX17" s="135"/>
      <c r="CZY17" s="135"/>
      <c r="CZZ17" s="135"/>
      <c r="DAA17" s="135"/>
      <c r="DAB17" s="135"/>
      <c r="DAC17" s="135"/>
      <c r="DAD17" s="135"/>
      <c r="DAE17" s="135"/>
      <c r="DAF17" s="135"/>
      <c r="DAG17" s="135"/>
      <c r="DAH17" s="135"/>
      <c r="DAI17" s="135"/>
      <c r="DAJ17" s="135"/>
      <c r="DAK17" s="135"/>
      <c r="DAL17" s="135"/>
      <c r="DAM17" s="135"/>
      <c r="DAN17" s="135"/>
      <c r="DAO17" s="135"/>
      <c r="DAP17" s="135"/>
      <c r="DAQ17" s="135"/>
      <c r="DAR17" s="135"/>
      <c r="DAS17" s="135"/>
      <c r="DAT17" s="135"/>
      <c r="DAU17" s="135"/>
      <c r="DAV17" s="135"/>
      <c r="DAW17" s="135"/>
      <c r="DAX17" s="135"/>
      <c r="DAY17" s="135"/>
      <c r="DAZ17" s="135"/>
      <c r="DBA17" s="135"/>
      <c r="DBB17" s="135"/>
      <c r="DBC17" s="135"/>
      <c r="DBD17" s="135"/>
      <c r="DBE17" s="135"/>
      <c r="DBF17" s="135"/>
      <c r="DBG17" s="135"/>
      <c r="DBH17" s="135"/>
      <c r="DBI17" s="135"/>
      <c r="DBJ17" s="135"/>
      <c r="DBK17" s="135"/>
      <c r="DBL17" s="135"/>
      <c r="DBM17" s="135"/>
      <c r="DBN17" s="135"/>
      <c r="DBO17" s="135"/>
      <c r="DBP17" s="135"/>
      <c r="DBQ17" s="135"/>
      <c r="DBR17" s="135"/>
      <c r="DBS17" s="135"/>
      <c r="DBT17" s="135"/>
      <c r="DBU17" s="135"/>
      <c r="DBV17" s="135"/>
      <c r="DBW17" s="135"/>
      <c r="DBX17" s="135"/>
      <c r="DBY17" s="135"/>
      <c r="DBZ17" s="135"/>
      <c r="DCA17" s="135"/>
      <c r="DCB17" s="135"/>
      <c r="DCC17" s="135"/>
      <c r="DCD17" s="135"/>
      <c r="DCE17" s="135"/>
      <c r="DCF17" s="135"/>
      <c r="DCG17" s="135"/>
      <c r="DCH17" s="135"/>
      <c r="DCI17" s="135"/>
      <c r="DCJ17" s="135"/>
      <c r="DCK17" s="135"/>
      <c r="DCL17" s="135"/>
      <c r="DCM17" s="135"/>
      <c r="DCN17" s="135"/>
      <c r="DCO17" s="135"/>
      <c r="DCP17" s="135"/>
      <c r="DCQ17" s="135"/>
      <c r="DCR17" s="135"/>
      <c r="DCS17" s="135"/>
      <c r="DCT17" s="135"/>
      <c r="DCU17" s="135"/>
      <c r="DCV17" s="135"/>
      <c r="DCW17" s="135"/>
      <c r="DCX17" s="135"/>
      <c r="DCY17" s="135"/>
      <c r="DCZ17" s="135"/>
      <c r="DDA17" s="135"/>
      <c r="DDB17" s="135"/>
      <c r="DDC17" s="135"/>
      <c r="DDD17" s="135"/>
      <c r="DDE17" s="135"/>
      <c r="DDF17" s="135"/>
      <c r="DDG17" s="135"/>
      <c r="DDH17" s="135"/>
      <c r="DDI17" s="135"/>
      <c r="DDJ17" s="135"/>
      <c r="DDK17" s="135"/>
      <c r="DDL17" s="135"/>
      <c r="DDM17" s="135"/>
      <c r="DDN17" s="135"/>
      <c r="DDO17" s="135"/>
      <c r="DDP17" s="135"/>
      <c r="DDQ17" s="135"/>
      <c r="DDR17" s="135"/>
      <c r="DDS17" s="135"/>
      <c r="DDT17" s="135"/>
      <c r="DDU17" s="135"/>
      <c r="DDV17" s="135"/>
      <c r="DDW17" s="135"/>
      <c r="DDX17" s="135"/>
      <c r="DDY17" s="135"/>
      <c r="DDZ17" s="135"/>
      <c r="DEA17" s="135"/>
      <c r="DEB17" s="135"/>
      <c r="DEC17" s="135"/>
      <c r="DED17" s="135"/>
      <c r="DEE17" s="135"/>
      <c r="DEF17" s="135"/>
      <c r="DEG17" s="135"/>
      <c r="DEH17" s="135"/>
      <c r="DEI17" s="135"/>
      <c r="DEJ17" s="135"/>
      <c r="DEK17" s="135"/>
      <c r="DEL17" s="135"/>
      <c r="DEM17" s="135"/>
      <c r="DEN17" s="135"/>
      <c r="DEO17" s="135"/>
      <c r="DEP17" s="135"/>
      <c r="DEQ17" s="135"/>
      <c r="DER17" s="135"/>
      <c r="DES17" s="135"/>
      <c r="DET17" s="135"/>
      <c r="DEU17" s="135"/>
      <c r="DEV17" s="135"/>
      <c r="DEW17" s="135"/>
      <c r="DEX17" s="135"/>
      <c r="DEY17" s="135"/>
      <c r="DEZ17" s="135"/>
      <c r="DFA17" s="135"/>
      <c r="DFB17" s="135"/>
      <c r="DFC17" s="135"/>
      <c r="DFD17" s="135"/>
      <c r="DFE17" s="135"/>
      <c r="DFF17" s="135"/>
      <c r="DFG17" s="135"/>
      <c r="DFH17" s="135"/>
      <c r="DFI17" s="135"/>
      <c r="DFJ17" s="135"/>
      <c r="DFK17" s="135"/>
      <c r="DFL17" s="135"/>
      <c r="DFM17" s="135"/>
      <c r="DFN17" s="135"/>
      <c r="DFO17" s="135"/>
      <c r="DFP17" s="135"/>
      <c r="DFQ17" s="135"/>
      <c r="DFR17" s="135"/>
      <c r="DFS17" s="135"/>
      <c r="DFT17" s="135"/>
      <c r="DFU17" s="135"/>
      <c r="DFV17" s="135"/>
      <c r="DFW17" s="135"/>
      <c r="DFX17" s="135"/>
      <c r="DFY17" s="135"/>
      <c r="DFZ17" s="135"/>
      <c r="DGA17" s="135"/>
      <c r="DGB17" s="135"/>
      <c r="DGC17" s="135"/>
      <c r="DGD17" s="135"/>
      <c r="DGE17" s="135"/>
      <c r="DGF17" s="135"/>
      <c r="DGG17" s="135"/>
      <c r="DGH17" s="135"/>
      <c r="DGI17" s="135"/>
      <c r="DGJ17" s="135"/>
      <c r="DGK17" s="135"/>
      <c r="DGL17" s="135"/>
      <c r="DGM17" s="135"/>
      <c r="DGN17" s="135"/>
      <c r="DGO17" s="135"/>
      <c r="DGP17" s="135"/>
      <c r="DGQ17" s="135"/>
      <c r="DGR17" s="135"/>
      <c r="DGS17" s="135"/>
      <c r="DGT17" s="135"/>
      <c r="DGU17" s="135"/>
      <c r="DGV17" s="135"/>
      <c r="DGW17" s="135"/>
      <c r="DGX17" s="135"/>
      <c r="DGY17" s="135"/>
      <c r="DGZ17" s="135"/>
      <c r="DHA17" s="135"/>
      <c r="DHB17" s="135"/>
      <c r="DHC17" s="135"/>
      <c r="DHD17" s="135"/>
      <c r="DHE17" s="135"/>
      <c r="DHF17" s="135"/>
      <c r="DHG17" s="135"/>
      <c r="DHH17" s="135"/>
      <c r="DHI17" s="135"/>
      <c r="DHJ17" s="135"/>
      <c r="DHK17" s="135"/>
      <c r="DHL17" s="135"/>
      <c r="DHM17" s="135"/>
      <c r="DHN17" s="135"/>
      <c r="DHO17" s="135"/>
      <c r="DHP17" s="135"/>
      <c r="DHQ17" s="135"/>
      <c r="DHR17" s="135"/>
      <c r="DHS17" s="135"/>
      <c r="DHT17" s="135"/>
      <c r="DHU17" s="135"/>
      <c r="DHV17" s="135"/>
      <c r="DHW17" s="135"/>
      <c r="DHX17" s="135"/>
      <c r="DHY17" s="135"/>
      <c r="DHZ17" s="135"/>
      <c r="DIA17" s="135"/>
      <c r="DIB17" s="135"/>
      <c r="DIC17" s="135"/>
      <c r="DID17" s="135"/>
      <c r="DIE17" s="135"/>
      <c r="DIF17" s="135"/>
      <c r="DIG17" s="135"/>
      <c r="DIH17" s="135"/>
      <c r="DII17" s="135"/>
      <c r="DIJ17" s="135"/>
      <c r="DIK17" s="135"/>
      <c r="DIL17" s="135"/>
      <c r="DIM17" s="135"/>
      <c r="DIN17" s="135"/>
      <c r="DIO17" s="135"/>
      <c r="DIP17" s="135"/>
      <c r="DIQ17" s="135"/>
      <c r="DIR17" s="135"/>
      <c r="DIS17" s="135"/>
      <c r="DIT17" s="135"/>
      <c r="DIU17" s="135"/>
      <c r="DIV17" s="135"/>
      <c r="DIW17" s="135"/>
      <c r="DIX17" s="135"/>
      <c r="DIY17" s="135"/>
      <c r="DIZ17" s="135"/>
      <c r="DJA17" s="135"/>
      <c r="DJB17" s="135"/>
      <c r="DJC17" s="135"/>
      <c r="DJD17" s="135"/>
      <c r="DJE17" s="135"/>
      <c r="DJF17" s="135"/>
      <c r="DJG17" s="135"/>
      <c r="DJH17" s="135"/>
      <c r="DJI17" s="135"/>
      <c r="DJJ17" s="135"/>
      <c r="DJK17" s="135"/>
      <c r="DJL17" s="135"/>
      <c r="DJM17" s="135"/>
      <c r="DJN17" s="135"/>
      <c r="DJO17" s="135"/>
      <c r="DJP17" s="135"/>
      <c r="DJQ17" s="135"/>
      <c r="DJR17" s="135"/>
      <c r="DJS17" s="135"/>
      <c r="DJT17" s="135"/>
      <c r="DJU17" s="135"/>
      <c r="DJV17" s="135"/>
      <c r="DJW17" s="135"/>
      <c r="DJX17" s="135"/>
      <c r="DJY17" s="135"/>
      <c r="DJZ17" s="135"/>
      <c r="DKA17" s="135"/>
      <c r="DKB17" s="135"/>
      <c r="DKC17" s="135"/>
      <c r="DKD17" s="135"/>
      <c r="DKE17" s="135"/>
      <c r="DKF17" s="135"/>
      <c r="DKG17" s="135"/>
      <c r="DKH17" s="135"/>
      <c r="DKI17" s="135"/>
      <c r="DKJ17" s="135"/>
      <c r="DKK17" s="135"/>
      <c r="DKL17" s="135"/>
      <c r="DKM17" s="135"/>
      <c r="DKN17" s="135"/>
      <c r="DKO17" s="135"/>
      <c r="DKP17" s="135"/>
      <c r="DKQ17" s="135"/>
      <c r="DKR17" s="135"/>
      <c r="DKS17" s="135"/>
      <c r="DKT17" s="135"/>
      <c r="DKU17" s="135"/>
      <c r="DKV17" s="135"/>
      <c r="DKW17" s="135"/>
      <c r="DKX17" s="135"/>
      <c r="DKY17" s="135"/>
      <c r="DKZ17" s="135"/>
      <c r="DLA17" s="135"/>
      <c r="DLB17" s="135"/>
      <c r="DLC17" s="135"/>
      <c r="DLD17" s="135"/>
      <c r="DLE17" s="135"/>
      <c r="DLF17" s="135"/>
      <c r="DLG17" s="135"/>
      <c r="DLH17" s="135"/>
      <c r="DLI17" s="135"/>
      <c r="DLJ17" s="135"/>
      <c r="DLK17" s="135"/>
      <c r="DLL17" s="135"/>
      <c r="DLM17" s="135"/>
      <c r="DLN17" s="135"/>
      <c r="DLO17" s="135"/>
      <c r="DLP17" s="135"/>
      <c r="DLQ17" s="135"/>
      <c r="DLR17" s="135"/>
      <c r="DLS17" s="135"/>
      <c r="DLT17" s="135"/>
      <c r="DLU17" s="135"/>
      <c r="DLV17" s="135"/>
      <c r="DLW17" s="135"/>
      <c r="DLX17" s="135"/>
      <c r="DLY17" s="135"/>
      <c r="DLZ17" s="135"/>
      <c r="DMA17" s="135"/>
      <c r="DMB17" s="135"/>
      <c r="DMC17" s="135"/>
      <c r="DMD17" s="135"/>
      <c r="DME17" s="135"/>
      <c r="DMF17" s="135"/>
      <c r="DMG17" s="135"/>
      <c r="DMH17" s="135"/>
      <c r="DMI17" s="135"/>
      <c r="DMJ17" s="135"/>
      <c r="DMK17" s="135"/>
      <c r="DML17" s="135"/>
      <c r="DMM17" s="135"/>
      <c r="DMN17" s="135"/>
      <c r="DMO17" s="135"/>
      <c r="DMP17" s="135"/>
      <c r="DMQ17" s="135"/>
      <c r="DMR17" s="135"/>
      <c r="DMS17" s="135"/>
      <c r="DMT17" s="135"/>
      <c r="DMU17" s="135"/>
      <c r="DMV17" s="135"/>
      <c r="DMW17" s="135"/>
      <c r="DMX17" s="135"/>
      <c r="DMY17" s="135"/>
      <c r="DMZ17" s="135"/>
      <c r="DNA17" s="135"/>
      <c r="DNB17" s="135"/>
      <c r="DNC17" s="135"/>
      <c r="DND17" s="135"/>
      <c r="DNE17" s="135"/>
      <c r="DNF17" s="135"/>
      <c r="DNG17" s="135"/>
      <c r="DNH17" s="135"/>
      <c r="DNI17" s="135"/>
      <c r="DNJ17" s="135"/>
      <c r="DNK17" s="135"/>
      <c r="DNL17" s="135"/>
      <c r="DNM17" s="135"/>
      <c r="DNN17" s="135"/>
      <c r="DNO17" s="135"/>
      <c r="DNP17" s="135"/>
      <c r="DNQ17" s="135"/>
      <c r="DNR17" s="135"/>
      <c r="DNS17" s="135"/>
      <c r="DNT17" s="135"/>
      <c r="DNU17" s="135"/>
      <c r="DNV17" s="135"/>
      <c r="DNW17" s="135"/>
      <c r="DNX17" s="135"/>
      <c r="DNY17" s="135"/>
      <c r="DNZ17" s="135"/>
      <c r="DOA17" s="135"/>
      <c r="DOB17" s="135"/>
      <c r="DOC17" s="135"/>
      <c r="DOD17" s="135"/>
      <c r="DOE17" s="135"/>
      <c r="DOF17" s="135"/>
      <c r="DOG17" s="135"/>
      <c r="DOH17" s="135"/>
      <c r="DOI17" s="135"/>
      <c r="DOJ17" s="135"/>
      <c r="DOK17" s="135"/>
      <c r="DOL17" s="135"/>
      <c r="DOM17" s="135"/>
      <c r="DON17" s="135"/>
      <c r="DOO17" s="135"/>
      <c r="DOP17" s="135"/>
      <c r="DOQ17" s="135"/>
      <c r="DOR17" s="135"/>
      <c r="DOS17" s="135"/>
      <c r="DOT17" s="135"/>
      <c r="DOU17" s="135"/>
      <c r="DOV17" s="135"/>
      <c r="DOW17" s="135"/>
      <c r="DOX17" s="135"/>
      <c r="DOY17" s="135"/>
      <c r="DOZ17" s="135"/>
      <c r="DPA17" s="135"/>
      <c r="DPB17" s="135"/>
      <c r="DPC17" s="135"/>
      <c r="DPD17" s="135"/>
      <c r="DPE17" s="135"/>
      <c r="DPF17" s="135"/>
      <c r="DPG17" s="135"/>
      <c r="DPH17" s="135"/>
      <c r="DPI17" s="135"/>
      <c r="DPJ17" s="135"/>
      <c r="DPK17" s="135"/>
      <c r="DPL17" s="135"/>
      <c r="DPM17" s="135"/>
      <c r="DPN17" s="135"/>
      <c r="DPO17" s="135"/>
      <c r="DPP17" s="135"/>
      <c r="DPQ17" s="135"/>
      <c r="DPR17" s="135"/>
      <c r="DPS17" s="135"/>
      <c r="DPT17" s="135"/>
      <c r="DPU17" s="135"/>
      <c r="DPV17" s="135"/>
      <c r="DPW17" s="135"/>
      <c r="DPX17" s="135"/>
      <c r="DPY17" s="135"/>
      <c r="DPZ17" s="135"/>
      <c r="DQA17" s="135"/>
      <c r="DQB17" s="135"/>
      <c r="DQC17" s="135"/>
      <c r="DQD17" s="135"/>
      <c r="DQE17" s="135"/>
      <c r="DQF17" s="135"/>
      <c r="DQG17" s="135"/>
      <c r="DQH17" s="135"/>
      <c r="DQI17" s="135"/>
      <c r="DQJ17" s="135"/>
      <c r="DQK17" s="135"/>
      <c r="DQL17" s="135"/>
      <c r="DQM17" s="135"/>
      <c r="DQN17" s="135"/>
      <c r="DQO17" s="135"/>
      <c r="DQP17" s="135"/>
      <c r="DQQ17" s="135"/>
      <c r="DQR17" s="135"/>
      <c r="DQS17" s="135"/>
      <c r="DQT17" s="135"/>
      <c r="DQU17" s="135"/>
      <c r="DQV17" s="135"/>
      <c r="DQW17" s="135"/>
      <c r="DQX17" s="135"/>
      <c r="DQY17" s="135"/>
      <c r="DQZ17" s="135"/>
      <c r="DRA17" s="135"/>
      <c r="DRB17" s="135"/>
      <c r="DRC17" s="135"/>
      <c r="DRD17" s="135"/>
      <c r="DRE17" s="135"/>
      <c r="DRF17" s="135"/>
      <c r="DRG17" s="135"/>
      <c r="DRH17" s="135"/>
      <c r="DRI17" s="135"/>
      <c r="DRJ17" s="135"/>
      <c r="DRK17" s="135"/>
      <c r="DRL17" s="135"/>
      <c r="DRM17" s="135"/>
      <c r="DRN17" s="135"/>
      <c r="DRO17" s="135"/>
      <c r="DRP17" s="135"/>
      <c r="DRQ17" s="135"/>
      <c r="DRR17" s="135"/>
      <c r="DRS17" s="135"/>
      <c r="DRT17" s="135"/>
      <c r="DRU17" s="135"/>
      <c r="DRV17" s="135"/>
      <c r="DRW17" s="135"/>
      <c r="DRX17" s="135"/>
      <c r="DRY17" s="135"/>
      <c r="DRZ17" s="135"/>
      <c r="DSA17" s="135"/>
      <c r="DSB17" s="135"/>
      <c r="DSC17" s="135"/>
      <c r="DSD17" s="135"/>
      <c r="DSE17" s="135"/>
      <c r="DSF17" s="135"/>
      <c r="DSG17" s="135"/>
      <c r="DSH17" s="135"/>
      <c r="DSI17" s="135"/>
      <c r="DSJ17" s="135"/>
      <c r="DSK17" s="135"/>
      <c r="DSL17" s="135"/>
      <c r="DSM17" s="135"/>
      <c r="DSN17" s="135"/>
      <c r="DSO17" s="135"/>
      <c r="DSP17" s="135"/>
      <c r="DSQ17" s="135"/>
      <c r="DSR17" s="135"/>
      <c r="DSS17" s="135"/>
      <c r="DST17" s="135"/>
      <c r="DSU17" s="135"/>
      <c r="DSV17" s="135"/>
      <c r="DSW17" s="135"/>
      <c r="DSX17" s="135"/>
      <c r="DSY17" s="135"/>
      <c r="DSZ17" s="135"/>
      <c r="DTA17" s="135"/>
      <c r="DTB17" s="135"/>
      <c r="DTC17" s="135"/>
      <c r="DTD17" s="135"/>
      <c r="DTE17" s="135"/>
      <c r="DTF17" s="135"/>
      <c r="DTG17" s="135"/>
      <c r="DTH17" s="135"/>
      <c r="DTI17" s="135"/>
      <c r="DTJ17" s="135"/>
      <c r="DTK17" s="135"/>
      <c r="DTL17" s="135"/>
      <c r="DTM17" s="135"/>
      <c r="DTN17" s="135"/>
      <c r="DTO17" s="135"/>
      <c r="DTP17" s="135"/>
      <c r="DTQ17" s="135"/>
      <c r="DTR17" s="135"/>
      <c r="DTS17" s="135"/>
      <c r="DTT17" s="135"/>
      <c r="DTU17" s="135"/>
      <c r="DTV17" s="135"/>
      <c r="DTW17" s="135"/>
      <c r="DTX17" s="135"/>
      <c r="DTY17" s="135"/>
      <c r="DTZ17" s="135"/>
      <c r="DUA17" s="135"/>
      <c r="DUB17" s="135"/>
      <c r="DUC17" s="135"/>
      <c r="DUD17" s="135"/>
      <c r="DUE17" s="135"/>
      <c r="DUF17" s="135"/>
      <c r="DUG17" s="135"/>
      <c r="DUH17" s="135"/>
      <c r="DUI17" s="135"/>
      <c r="DUJ17" s="135"/>
      <c r="DUK17" s="135"/>
      <c r="DUL17" s="135"/>
      <c r="DUM17" s="135"/>
      <c r="DUN17" s="135"/>
      <c r="DUO17" s="135"/>
      <c r="DUP17" s="135"/>
      <c r="DUQ17" s="135"/>
      <c r="DUR17" s="135"/>
      <c r="DUS17" s="135"/>
      <c r="DUT17" s="135"/>
      <c r="DUU17" s="135"/>
      <c r="DUV17" s="135"/>
      <c r="DUW17" s="135"/>
      <c r="DUX17" s="135"/>
      <c r="DUY17" s="135"/>
      <c r="DUZ17" s="135"/>
      <c r="DVA17" s="135"/>
      <c r="DVB17" s="135"/>
      <c r="DVC17" s="135"/>
      <c r="DVD17" s="135"/>
      <c r="DVE17" s="135"/>
      <c r="DVF17" s="135"/>
      <c r="DVG17" s="135"/>
      <c r="DVH17" s="135"/>
      <c r="DVI17" s="135"/>
      <c r="DVJ17" s="135"/>
      <c r="DVK17" s="135"/>
      <c r="DVL17" s="135"/>
      <c r="DVM17" s="135"/>
      <c r="DVN17" s="135"/>
      <c r="DVO17" s="135"/>
      <c r="DVP17" s="135"/>
      <c r="DVQ17" s="135"/>
      <c r="DVR17" s="135"/>
      <c r="DVS17" s="135"/>
      <c r="DVT17" s="135"/>
      <c r="DVU17" s="135"/>
      <c r="DVV17" s="135"/>
      <c r="DVW17" s="135"/>
      <c r="DVX17" s="135"/>
      <c r="DVY17" s="135"/>
      <c r="DVZ17" s="135"/>
      <c r="DWA17" s="135"/>
      <c r="DWB17" s="135"/>
      <c r="DWC17" s="135"/>
      <c r="DWD17" s="135"/>
      <c r="DWE17" s="135"/>
      <c r="DWF17" s="135"/>
      <c r="DWG17" s="135"/>
      <c r="DWH17" s="135"/>
      <c r="DWI17" s="135"/>
      <c r="DWJ17" s="135"/>
      <c r="DWK17" s="135"/>
      <c r="DWL17" s="135"/>
      <c r="DWM17" s="135"/>
      <c r="DWN17" s="135"/>
      <c r="DWO17" s="135"/>
      <c r="DWP17" s="135"/>
      <c r="DWQ17" s="135"/>
      <c r="DWR17" s="135"/>
      <c r="DWS17" s="135"/>
      <c r="DWT17" s="135"/>
      <c r="DWU17" s="135"/>
      <c r="DWV17" s="135"/>
      <c r="DWW17" s="135"/>
      <c r="DWX17" s="135"/>
      <c r="DWY17" s="135"/>
      <c r="DWZ17" s="135"/>
      <c r="DXA17" s="135"/>
      <c r="DXB17" s="135"/>
      <c r="DXC17" s="135"/>
      <c r="DXD17" s="135"/>
      <c r="DXE17" s="135"/>
      <c r="DXF17" s="135"/>
      <c r="DXG17" s="135"/>
      <c r="DXH17" s="135"/>
      <c r="DXI17" s="135"/>
      <c r="DXJ17" s="135"/>
      <c r="DXK17" s="135"/>
      <c r="DXL17" s="135"/>
      <c r="DXM17" s="135"/>
      <c r="DXN17" s="135"/>
      <c r="DXO17" s="135"/>
      <c r="DXP17" s="135"/>
      <c r="DXQ17" s="135"/>
      <c r="DXR17" s="135"/>
      <c r="DXS17" s="135"/>
      <c r="DXT17" s="135"/>
      <c r="DXU17" s="135"/>
      <c r="DXV17" s="135"/>
      <c r="DXW17" s="135"/>
      <c r="DXX17" s="135"/>
      <c r="DXY17" s="135"/>
      <c r="DXZ17" s="135"/>
      <c r="DYA17" s="135"/>
      <c r="DYB17" s="135"/>
      <c r="DYC17" s="135"/>
      <c r="DYD17" s="135"/>
      <c r="DYE17" s="135"/>
      <c r="DYF17" s="135"/>
      <c r="DYG17" s="135"/>
      <c r="DYH17" s="135"/>
      <c r="DYI17" s="135"/>
      <c r="DYJ17" s="135"/>
      <c r="DYK17" s="135"/>
      <c r="DYL17" s="135"/>
      <c r="DYM17" s="135"/>
      <c r="DYN17" s="135"/>
      <c r="DYO17" s="135"/>
      <c r="DYP17" s="135"/>
      <c r="DYQ17" s="135"/>
      <c r="DYR17" s="135"/>
      <c r="DYS17" s="135"/>
      <c r="DYT17" s="135"/>
      <c r="DYU17" s="135"/>
      <c r="DYV17" s="135"/>
      <c r="DYW17" s="135"/>
      <c r="DYX17" s="135"/>
      <c r="DYY17" s="135"/>
      <c r="DYZ17" s="135"/>
      <c r="DZA17" s="135"/>
      <c r="DZB17" s="135"/>
      <c r="DZC17" s="135"/>
      <c r="DZD17" s="135"/>
      <c r="DZE17" s="135"/>
      <c r="DZF17" s="135"/>
      <c r="DZG17" s="135"/>
      <c r="DZH17" s="135"/>
      <c r="DZI17" s="135"/>
      <c r="DZJ17" s="135"/>
      <c r="DZK17" s="135"/>
      <c r="DZL17" s="135"/>
      <c r="DZM17" s="135"/>
      <c r="DZN17" s="135"/>
      <c r="DZO17" s="135"/>
      <c r="DZP17" s="135"/>
      <c r="DZQ17" s="135"/>
      <c r="DZR17" s="135"/>
      <c r="DZS17" s="135"/>
      <c r="DZT17" s="135"/>
      <c r="DZU17" s="135"/>
      <c r="DZV17" s="135"/>
      <c r="DZW17" s="135"/>
      <c r="DZX17" s="135"/>
      <c r="DZY17" s="135"/>
      <c r="DZZ17" s="135"/>
      <c r="EAA17" s="135"/>
      <c r="EAB17" s="135"/>
      <c r="EAC17" s="135"/>
      <c r="EAD17" s="135"/>
      <c r="EAE17" s="135"/>
      <c r="EAF17" s="135"/>
      <c r="EAG17" s="135"/>
      <c r="EAH17" s="135"/>
      <c r="EAI17" s="135"/>
      <c r="EAJ17" s="135"/>
      <c r="EAK17" s="135"/>
      <c r="EAL17" s="135"/>
      <c r="EAM17" s="135"/>
      <c r="EAN17" s="135"/>
      <c r="EAO17" s="135"/>
      <c r="EAP17" s="135"/>
      <c r="EAQ17" s="135"/>
      <c r="EAR17" s="135"/>
      <c r="EAS17" s="135"/>
      <c r="EAT17" s="135"/>
      <c r="EAU17" s="135"/>
      <c r="EAV17" s="135"/>
      <c r="EAW17" s="135"/>
      <c r="EAX17" s="135"/>
      <c r="EAY17" s="135"/>
      <c r="EAZ17" s="135"/>
      <c r="EBA17" s="135"/>
      <c r="EBB17" s="135"/>
      <c r="EBC17" s="135"/>
      <c r="EBD17" s="135"/>
      <c r="EBE17" s="135"/>
      <c r="EBF17" s="135"/>
      <c r="EBG17" s="135"/>
      <c r="EBH17" s="135"/>
      <c r="EBI17" s="135"/>
      <c r="EBJ17" s="135"/>
      <c r="EBK17" s="135"/>
      <c r="EBL17" s="135"/>
      <c r="EBM17" s="135"/>
      <c r="EBN17" s="135"/>
      <c r="EBO17" s="135"/>
      <c r="EBP17" s="135"/>
      <c r="EBQ17" s="135"/>
      <c r="EBR17" s="135"/>
      <c r="EBS17" s="135"/>
      <c r="EBT17" s="135"/>
      <c r="EBU17" s="135"/>
      <c r="EBV17" s="135"/>
      <c r="EBW17" s="135"/>
      <c r="EBX17" s="135"/>
      <c r="EBY17" s="135"/>
      <c r="EBZ17" s="135"/>
      <c r="ECA17" s="135"/>
      <c r="ECB17" s="135"/>
      <c r="ECC17" s="135"/>
      <c r="ECD17" s="135"/>
      <c r="ECE17" s="135"/>
      <c r="ECF17" s="135"/>
      <c r="ECG17" s="135"/>
      <c r="ECH17" s="135"/>
      <c r="ECI17" s="135"/>
      <c r="ECJ17" s="135"/>
      <c r="ECK17" s="135"/>
      <c r="ECL17" s="135"/>
      <c r="ECM17" s="135"/>
      <c r="ECN17" s="135"/>
      <c r="ECO17" s="135"/>
      <c r="ECP17" s="135"/>
      <c r="ECQ17" s="135"/>
      <c r="ECR17" s="135"/>
      <c r="ECS17" s="135"/>
      <c r="ECT17" s="135"/>
      <c r="ECU17" s="135"/>
      <c r="ECV17" s="135"/>
      <c r="ECW17" s="135"/>
      <c r="ECX17" s="135"/>
      <c r="ECY17" s="135"/>
      <c r="ECZ17" s="135"/>
      <c r="EDA17" s="135"/>
      <c r="EDB17" s="135"/>
      <c r="EDC17" s="135"/>
      <c r="EDD17" s="135"/>
      <c r="EDE17" s="135"/>
      <c r="EDF17" s="135"/>
      <c r="EDG17" s="135"/>
      <c r="EDH17" s="135"/>
      <c r="EDI17" s="135"/>
      <c r="EDJ17" s="135"/>
      <c r="EDK17" s="135"/>
      <c r="EDL17" s="135"/>
      <c r="EDM17" s="135"/>
      <c r="EDN17" s="135"/>
      <c r="EDO17" s="135"/>
      <c r="EDP17" s="135"/>
      <c r="EDQ17" s="135"/>
      <c r="EDR17" s="135"/>
      <c r="EDS17" s="135"/>
      <c r="EDT17" s="135"/>
      <c r="EDU17" s="135"/>
      <c r="EDV17" s="135"/>
      <c r="EDW17" s="135"/>
      <c r="EDX17" s="135"/>
      <c r="EDY17" s="135"/>
      <c r="EDZ17" s="135"/>
      <c r="EEA17" s="135"/>
      <c r="EEB17" s="135"/>
      <c r="EEC17" s="135"/>
      <c r="EED17" s="135"/>
      <c r="EEE17" s="135"/>
      <c r="EEF17" s="135"/>
      <c r="EEG17" s="135"/>
      <c r="EEH17" s="135"/>
      <c r="EEI17" s="135"/>
      <c r="EEJ17" s="135"/>
      <c r="EEK17" s="135"/>
      <c r="EEL17" s="135"/>
      <c r="EEM17" s="135"/>
      <c r="EEN17" s="135"/>
      <c r="EEO17" s="135"/>
      <c r="EEP17" s="135"/>
      <c r="EEQ17" s="135"/>
      <c r="EER17" s="135"/>
      <c r="EES17" s="135"/>
      <c r="EET17" s="135"/>
      <c r="EEU17" s="135"/>
      <c r="EEV17" s="135"/>
      <c r="EEW17" s="135"/>
      <c r="EEX17" s="135"/>
      <c r="EEY17" s="135"/>
      <c r="EEZ17" s="135"/>
      <c r="EFA17" s="135"/>
      <c r="EFB17" s="135"/>
      <c r="EFC17" s="135"/>
      <c r="EFD17" s="135"/>
      <c r="EFE17" s="135"/>
      <c r="EFF17" s="135"/>
      <c r="EFG17" s="135"/>
      <c r="EFH17" s="135"/>
      <c r="EFI17" s="135"/>
      <c r="EFJ17" s="135"/>
      <c r="EFK17" s="135"/>
      <c r="EFL17" s="135"/>
      <c r="EFM17" s="135"/>
      <c r="EFN17" s="135"/>
      <c r="EFO17" s="135"/>
      <c r="EFP17" s="135"/>
      <c r="EFQ17" s="135"/>
      <c r="EFR17" s="135"/>
      <c r="EFS17" s="135"/>
      <c r="EFT17" s="135"/>
      <c r="EFU17" s="135"/>
      <c r="EFV17" s="135"/>
      <c r="EFW17" s="135"/>
      <c r="EFX17" s="135"/>
      <c r="EFY17" s="135"/>
      <c r="EFZ17" s="135"/>
      <c r="EGA17" s="135"/>
      <c r="EGB17" s="135"/>
      <c r="EGC17" s="135"/>
      <c r="EGD17" s="135"/>
      <c r="EGE17" s="135"/>
      <c r="EGF17" s="135"/>
      <c r="EGG17" s="135"/>
      <c r="EGH17" s="135"/>
      <c r="EGI17" s="135"/>
      <c r="EGJ17" s="135"/>
      <c r="EGK17" s="135"/>
      <c r="EGL17" s="135"/>
      <c r="EGM17" s="135"/>
      <c r="EGN17" s="135"/>
      <c r="EGO17" s="135"/>
      <c r="EGP17" s="135"/>
      <c r="EGQ17" s="135"/>
      <c r="EGR17" s="135"/>
      <c r="EGS17" s="135"/>
      <c r="EGT17" s="135"/>
      <c r="EGU17" s="135"/>
      <c r="EGV17" s="135"/>
      <c r="EGW17" s="135"/>
      <c r="EGX17" s="135"/>
      <c r="EGY17" s="135"/>
      <c r="EGZ17" s="135"/>
      <c r="EHA17" s="135"/>
      <c r="EHB17" s="135"/>
      <c r="EHC17" s="135"/>
      <c r="EHD17" s="135"/>
      <c r="EHE17" s="135"/>
      <c r="EHF17" s="135"/>
      <c r="EHG17" s="135"/>
      <c r="EHH17" s="135"/>
      <c r="EHI17" s="135"/>
      <c r="EHJ17" s="135"/>
      <c r="EHK17" s="135"/>
      <c r="EHL17" s="135"/>
      <c r="EHM17" s="135"/>
      <c r="EHN17" s="135"/>
      <c r="EHO17" s="135"/>
      <c r="EHP17" s="135"/>
      <c r="EHQ17" s="135"/>
      <c r="EHR17" s="135"/>
      <c r="EHS17" s="135"/>
      <c r="EHT17" s="135"/>
      <c r="EHU17" s="135"/>
      <c r="EHV17" s="135"/>
      <c r="EHW17" s="135"/>
      <c r="EHX17" s="135"/>
      <c r="EHY17" s="135"/>
      <c r="EHZ17" s="135"/>
      <c r="EIA17" s="135"/>
      <c r="EIB17" s="135"/>
      <c r="EIC17" s="135"/>
      <c r="EID17" s="135"/>
      <c r="EIE17" s="135"/>
      <c r="EIF17" s="135"/>
      <c r="EIG17" s="135"/>
      <c r="EIH17" s="135"/>
      <c r="EII17" s="135"/>
      <c r="EIJ17" s="135"/>
      <c r="EIK17" s="135"/>
      <c r="EIL17" s="135"/>
      <c r="EIM17" s="135"/>
      <c r="EIN17" s="135"/>
      <c r="EIO17" s="135"/>
      <c r="EIP17" s="135"/>
      <c r="EIQ17" s="135"/>
      <c r="EIR17" s="135"/>
      <c r="EIS17" s="135"/>
      <c r="EIT17" s="135"/>
      <c r="EIU17" s="135"/>
      <c r="EIV17" s="135"/>
      <c r="EIW17" s="135"/>
      <c r="EIX17" s="135"/>
      <c r="EIY17" s="135"/>
      <c r="EIZ17" s="135"/>
      <c r="EJA17" s="135"/>
      <c r="EJB17" s="135"/>
      <c r="EJC17" s="135"/>
      <c r="EJD17" s="135"/>
      <c r="EJE17" s="135"/>
      <c r="EJF17" s="135"/>
      <c r="EJG17" s="135"/>
      <c r="EJH17" s="135"/>
      <c r="EJI17" s="135"/>
      <c r="EJJ17" s="135"/>
      <c r="EJK17" s="135"/>
      <c r="EJL17" s="135"/>
      <c r="EJM17" s="135"/>
      <c r="EJN17" s="135"/>
      <c r="EJO17" s="135"/>
      <c r="EJP17" s="135"/>
      <c r="EJQ17" s="135"/>
      <c r="EJR17" s="135"/>
      <c r="EJS17" s="135"/>
      <c r="EJT17" s="135"/>
      <c r="EJU17" s="135"/>
      <c r="EJV17" s="135"/>
      <c r="EJW17" s="135"/>
      <c r="EJX17" s="135"/>
      <c r="EJY17" s="135"/>
      <c r="EJZ17" s="135"/>
      <c r="EKA17" s="135"/>
      <c r="EKB17" s="135"/>
      <c r="EKC17" s="135"/>
      <c r="EKD17" s="135"/>
      <c r="EKE17" s="135"/>
      <c r="EKF17" s="135"/>
      <c r="EKG17" s="135"/>
      <c r="EKH17" s="135"/>
      <c r="EKI17" s="135"/>
      <c r="EKJ17" s="135"/>
      <c r="EKK17" s="135"/>
      <c r="EKL17" s="135"/>
      <c r="EKM17" s="135"/>
      <c r="EKN17" s="135"/>
      <c r="EKO17" s="135"/>
      <c r="EKP17" s="135"/>
      <c r="EKQ17" s="135"/>
      <c r="EKR17" s="135"/>
      <c r="EKS17" s="135"/>
      <c r="EKT17" s="135"/>
      <c r="EKU17" s="135"/>
      <c r="EKV17" s="135"/>
      <c r="EKW17" s="135"/>
      <c r="EKX17" s="135"/>
      <c r="EKY17" s="135"/>
      <c r="EKZ17" s="135"/>
      <c r="ELA17" s="135"/>
      <c r="ELB17" s="135"/>
      <c r="ELC17" s="135"/>
      <c r="ELD17" s="135"/>
      <c r="ELE17" s="135"/>
      <c r="ELF17" s="135"/>
      <c r="ELG17" s="135"/>
      <c r="ELH17" s="135"/>
      <c r="ELI17" s="135"/>
      <c r="ELJ17" s="135"/>
      <c r="ELK17" s="135"/>
      <c r="ELL17" s="135"/>
      <c r="ELM17" s="135"/>
      <c r="ELN17" s="135"/>
      <c r="ELO17" s="135"/>
      <c r="ELP17" s="135"/>
      <c r="ELQ17" s="135"/>
      <c r="ELR17" s="135"/>
      <c r="ELS17" s="135"/>
      <c r="ELT17" s="135"/>
      <c r="ELU17" s="135"/>
      <c r="ELV17" s="135"/>
      <c r="ELW17" s="135"/>
      <c r="ELX17" s="135"/>
      <c r="ELY17" s="135"/>
      <c r="ELZ17" s="135"/>
      <c r="EMA17" s="135"/>
      <c r="EMB17" s="135"/>
      <c r="EMC17" s="135"/>
      <c r="EMD17" s="135"/>
      <c r="EME17" s="135"/>
      <c r="EMF17" s="135"/>
      <c r="EMG17" s="135"/>
      <c r="EMH17" s="135"/>
      <c r="EMI17" s="135"/>
      <c r="EMJ17" s="135"/>
      <c r="EMK17" s="135"/>
      <c r="EML17" s="135"/>
      <c r="EMM17" s="135"/>
      <c r="EMN17" s="135"/>
      <c r="EMO17" s="135"/>
      <c r="EMP17" s="135"/>
      <c r="EMQ17" s="135"/>
      <c r="EMR17" s="135"/>
      <c r="EMS17" s="135"/>
      <c r="EMT17" s="135"/>
      <c r="EMU17" s="135"/>
      <c r="EMV17" s="135"/>
      <c r="EMW17" s="135"/>
      <c r="EMX17" s="135"/>
      <c r="EMY17" s="135"/>
      <c r="EMZ17" s="135"/>
      <c r="ENA17" s="135"/>
      <c r="ENB17" s="135"/>
      <c r="ENC17" s="135"/>
      <c r="END17" s="135"/>
      <c r="ENE17" s="135"/>
      <c r="ENF17" s="135"/>
      <c r="ENG17" s="135"/>
      <c r="ENH17" s="135"/>
      <c r="ENI17" s="135"/>
      <c r="ENJ17" s="135"/>
      <c r="ENK17" s="135"/>
      <c r="ENL17" s="135"/>
      <c r="ENM17" s="135"/>
      <c r="ENN17" s="135"/>
      <c r="ENO17" s="135"/>
      <c r="ENP17" s="135"/>
      <c r="ENQ17" s="135"/>
      <c r="ENR17" s="135"/>
      <c r="ENS17" s="135"/>
      <c r="ENT17" s="135"/>
      <c r="ENU17" s="135"/>
      <c r="ENV17" s="135"/>
      <c r="ENW17" s="135"/>
      <c r="ENX17" s="135"/>
      <c r="ENY17" s="135"/>
      <c r="ENZ17" s="135"/>
      <c r="EOA17" s="135"/>
      <c r="EOB17" s="135"/>
      <c r="EOC17" s="135"/>
      <c r="EOD17" s="135"/>
      <c r="EOE17" s="135"/>
      <c r="EOF17" s="135"/>
      <c r="EOG17" s="135"/>
      <c r="EOH17" s="135"/>
      <c r="EOI17" s="135"/>
      <c r="EOJ17" s="135"/>
      <c r="EOK17" s="135"/>
      <c r="EOL17" s="135"/>
      <c r="EOM17" s="135"/>
      <c r="EON17" s="135"/>
      <c r="EOO17" s="135"/>
      <c r="EOP17" s="135"/>
      <c r="EOQ17" s="135"/>
      <c r="EOR17" s="135"/>
      <c r="EOS17" s="135"/>
      <c r="EOT17" s="135"/>
      <c r="EOU17" s="135"/>
      <c r="EOV17" s="135"/>
      <c r="EOW17" s="135"/>
      <c r="EOX17" s="135"/>
      <c r="EOY17" s="135"/>
      <c r="EOZ17" s="135"/>
      <c r="EPA17" s="135"/>
      <c r="EPB17" s="135"/>
      <c r="EPC17" s="135"/>
      <c r="EPD17" s="135"/>
      <c r="EPE17" s="135"/>
      <c r="EPF17" s="135"/>
      <c r="EPG17" s="135"/>
      <c r="EPH17" s="135"/>
      <c r="EPI17" s="135"/>
      <c r="EPJ17" s="135"/>
      <c r="EPK17" s="135"/>
      <c r="EPL17" s="135"/>
      <c r="EPM17" s="135"/>
      <c r="EPN17" s="135"/>
      <c r="EPO17" s="135"/>
      <c r="EPP17" s="135"/>
      <c r="EPQ17" s="135"/>
      <c r="EPR17" s="135"/>
      <c r="EPS17" s="135"/>
      <c r="EPT17" s="135"/>
      <c r="EPU17" s="135"/>
      <c r="EPV17" s="135"/>
      <c r="EPW17" s="135"/>
      <c r="EPX17" s="135"/>
      <c r="EPY17" s="135"/>
      <c r="EPZ17" s="135"/>
      <c r="EQA17" s="135"/>
      <c r="EQB17" s="135"/>
      <c r="EQC17" s="135"/>
      <c r="EQD17" s="135"/>
      <c r="EQE17" s="135"/>
      <c r="EQF17" s="135"/>
      <c r="EQG17" s="135"/>
      <c r="EQH17" s="135"/>
      <c r="EQI17" s="135"/>
      <c r="EQJ17" s="135"/>
      <c r="EQK17" s="135"/>
      <c r="EQL17" s="135"/>
      <c r="EQM17" s="135"/>
      <c r="EQN17" s="135"/>
      <c r="EQO17" s="135"/>
      <c r="EQP17" s="135"/>
      <c r="EQQ17" s="135"/>
      <c r="EQR17" s="135"/>
      <c r="EQS17" s="135"/>
      <c r="EQT17" s="135"/>
      <c r="EQU17" s="135"/>
      <c r="EQV17" s="135"/>
      <c r="EQW17" s="135"/>
      <c r="EQX17" s="135"/>
      <c r="EQY17" s="135"/>
      <c r="EQZ17" s="135"/>
      <c r="ERA17" s="135"/>
      <c r="ERB17" s="135"/>
      <c r="ERC17" s="135"/>
      <c r="ERD17" s="135"/>
      <c r="ERE17" s="135"/>
      <c r="ERF17" s="135"/>
      <c r="ERG17" s="135"/>
      <c r="ERH17" s="135"/>
      <c r="ERI17" s="135"/>
      <c r="ERJ17" s="135"/>
      <c r="ERK17" s="135"/>
      <c r="ERL17" s="135"/>
      <c r="ERM17" s="135"/>
      <c r="ERN17" s="135"/>
      <c r="ERO17" s="135"/>
      <c r="ERP17" s="135"/>
      <c r="ERQ17" s="135"/>
      <c r="ERR17" s="135"/>
      <c r="ERS17" s="135"/>
      <c r="ERT17" s="135"/>
      <c r="ERU17" s="135"/>
      <c r="ERV17" s="135"/>
      <c r="ERW17" s="135"/>
      <c r="ERX17" s="135"/>
      <c r="ERY17" s="135"/>
      <c r="ERZ17" s="135"/>
      <c r="ESA17" s="135"/>
      <c r="ESB17" s="135"/>
      <c r="ESC17" s="135"/>
      <c r="ESD17" s="135"/>
      <c r="ESE17" s="135"/>
      <c r="ESF17" s="135"/>
      <c r="ESG17" s="135"/>
      <c r="ESH17" s="135"/>
      <c r="ESI17" s="135"/>
      <c r="ESJ17" s="135"/>
      <c r="ESK17" s="135"/>
      <c r="ESL17" s="135"/>
      <c r="ESM17" s="135"/>
      <c r="ESN17" s="135"/>
      <c r="ESO17" s="135"/>
      <c r="ESP17" s="135"/>
      <c r="ESQ17" s="135"/>
      <c r="ESR17" s="135"/>
      <c r="ESS17" s="135"/>
      <c r="EST17" s="135"/>
      <c r="ESU17" s="135"/>
      <c r="ESV17" s="135"/>
      <c r="ESW17" s="135"/>
      <c r="ESX17" s="135"/>
      <c r="ESY17" s="135"/>
      <c r="ESZ17" s="135"/>
      <c r="ETA17" s="135"/>
      <c r="ETB17" s="135"/>
      <c r="ETC17" s="135"/>
      <c r="ETD17" s="135"/>
      <c r="ETE17" s="135"/>
      <c r="ETF17" s="135"/>
      <c r="ETG17" s="135"/>
      <c r="ETH17" s="135"/>
      <c r="ETI17" s="135"/>
      <c r="ETJ17" s="135"/>
      <c r="ETK17" s="135"/>
      <c r="ETL17" s="135"/>
      <c r="ETM17" s="135"/>
      <c r="ETN17" s="135"/>
      <c r="ETO17" s="135"/>
      <c r="ETP17" s="135"/>
      <c r="ETQ17" s="135"/>
      <c r="ETR17" s="135"/>
      <c r="ETS17" s="135"/>
      <c r="ETT17" s="135"/>
      <c r="ETU17" s="135"/>
      <c r="ETV17" s="135"/>
      <c r="ETW17" s="135"/>
      <c r="ETX17" s="135"/>
      <c r="ETY17" s="135"/>
      <c r="ETZ17" s="135"/>
      <c r="EUA17" s="135"/>
      <c r="EUB17" s="135"/>
      <c r="EUC17" s="135"/>
      <c r="EUD17" s="135"/>
      <c r="EUE17" s="135"/>
      <c r="EUF17" s="135"/>
      <c r="EUG17" s="135"/>
      <c r="EUH17" s="135"/>
      <c r="EUI17" s="135"/>
      <c r="EUJ17" s="135"/>
      <c r="EUK17" s="135"/>
      <c r="EUL17" s="135"/>
      <c r="EUM17" s="135"/>
      <c r="EUN17" s="135"/>
      <c r="EUO17" s="135"/>
      <c r="EUP17" s="135"/>
      <c r="EUQ17" s="135"/>
      <c r="EUR17" s="135"/>
      <c r="EUS17" s="135"/>
      <c r="EUT17" s="135"/>
      <c r="EUU17" s="135"/>
      <c r="EUV17" s="135"/>
      <c r="EUW17" s="135"/>
      <c r="EUX17" s="135"/>
      <c r="EUY17" s="135"/>
      <c r="EUZ17" s="135"/>
      <c r="EVA17" s="135"/>
      <c r="EVB17" s="135"/>
      <c r="EVC17" s="135"/>
      <c r="EVD17" s="135"/>
      <c r="EVE17" s="135"/>
      <c r="EVF17" s="135"/>
      <c r="EVG17" s="135"/>
      <c r="EVH17" s="135"/>
      <c r="EVI17" s="135"/>
      <c r="EVJ17" s="135"/>
      <c r="EVK17" s="135"/>
      <c r="EVL17" s="135"/>
      <c r="EVM17" s="135"/>
      <c r="EVN17" s="135"/>
      <c r="EVO17" s="135"/>
      <c r="EVP17" s="135"/>
      <c r="EVQ17" s="135"/>
      <c r="EVR17" s="135"/>
      <c r="EVS17" s="135"/>
      <c r="EVT17" s="135"/>
      <c r="EVU17" s="135"/>
      <c r="EVV17" s="135"/>
      <c r="EVW17" s="135"/>
      <c r="EVX17" s="135"/>
      <c r="EVY17" s="135"/>
      <c r="EVZ17" s="135"/>
      <c r="EWA17" s="135"/>
      <c r="EWB17" s="135"/>
      <c r="EWC17" s="135"/>
      <c r="EWD17" s="135"/>
      <c r="EWE17" s="135"/>
      <c r="EWF17" s="135"/>
      <c r="EWG17" s="135"/>
      <c r="EWH17" s="135"/>
      <c r="EWI17" s="135"/>
      <c r="EWJ17" s="135"/>
      <c r="EWK17" s="135"/>
      <c r="EWL17" s="135"/>
      <c r="EWM17" s="135"/>
      <c r="EWN17" s="135"/>
      <c r="EWO17" s="135"/>
      <c r="EWP17" s="135"/>
      <c r="EWQ17" s="135"/>
      <c r="EWR17" s="135"/>
      <c r="EWS17" s="135"/>
      <c r="EWT17" s="135"/>
      <c r="EWU17" s="135"/>
      <c r="EWV17" s="135"/>
      <c r="EWW17" s="135"/>
      <c r="EWX17" s="135"/>
      <c r="EWY17" s="135"/>
      <c r="EWZ17" s="135"/>
      <c r="EXA17" s="135"/>
      <c r="EXB17" s="135"/>
      <c r="EXC17" s="135"/>
      <c r="EXD17" s="135"/>
      <c r="EXE17" s="135"/>
      <c r="EXF17" s="135"/>
      <c r="EXG17" s="135"/>
      <c r="EXH17" s="135"/>
      <c r="EXI17" s="135"/>
      <c r="EXJ17" s="135"/>
      <c r="EXK17" s="135"/>
      <c r="EXL17" s="135"/>
      <c r="EXM17" s="135"/>
      <c r="EXN17" s="135"/>
      <c r="EXO17" s="135"/>
      <c r="EXP17" s="135"/>
      <c r="EXQ17" s="135"/>
      <c r="EXR17" s="135"/>
      <c r="EXS17" s="135"/>
      <c r="EXT17" s="135"/>
      <c r="EXU17" s="135"/>
      <c r="EXV17" s="135"/>
      <c r="EXW17" s="135"/>
      <c r="EXX17" s="135"/>
      <c r="EXY17" s="135"/>
      <c r="EXZ17" s="135"/>
      <c r="EYA17" s="135"/>
      <c r="EYB17" s="135"/>
      <c r="EYC17" s="135"/>
      <c r="EYD17" s="135"/>
      <c r="EYE17" s="135"/>
      <c r="EYF17" s="135"/>
      <c r="EYG17" s="135"/>
      <c r="EYH17" s="135"/>
      <c r="EYI17" s="135"/>
      <c r="EYJ17" s="135"/>
      <c r="EYK17" s="135"/>
      <c r="EYL17" s="135"/>
      <c r="EYM17" s="135"/>
      <c r="EYN17" s="135"/>
      <c r="EYO17" s="135"/>
      <c r="EYP17" s="135"/>
      <c r="EYQ17" s="135"/>
      <c r="EYR17" s="135"/>
      <c r="EYS17" s="135"/>
      <c r="EYT17" s="135"/>
      <c r="EYU17" s="135"/>
      <c r="EYV17" s="135"/>
      <c r="EYW17" s="135"/>
      <c r="EYX17" s="135"/>
      <c r="EYY17" s="135"/>
      <c r="EYZ17" s="135"/>
      <c r="EZA17" s="135"/>
      <c r="EZB17" s="135"/>
      <c r="EZC17" s="135"/>
      <c r="EZD17" s="135"/>
      <c r="EZE17" s="135"/>
      <c r="EZF17" s="135"/>
      <c r="EZG17" s="135"/>
      <c r="EZH17" s="135"/>
      <c r="EZI17" s="135"/>
      <c r="EZJ17" s="135"/>
      <c r="EZK17" s="135"/>
      <c r="EZL17" s="135"/>
      <c r="EZM17" s="135"/>
      <c r="EZN17" s="135"/>
      <c r="EZO17" s="135"/>
      <c r="EZP17" s="135"/>
      <c r="EZQ17" s="135"/>
      <c r="EZR17" s="135"/>
      <c r="EZS17" s="135"/>
      <c r="EZT17" s="135"/>
      <c r="EZU17" s="135"/>
      <c r="EZV17" s="135"/>
      <c r="EZW17" s="135"/>
      <c r="EZX17" s="135"/>
      <c r="EZY17" s="135"/>
      <c r="EZZ17" s="135"/>
      <c r="FAA17" s="135"/>
      <c r="FAB17" s="135"/>
      <c r="FAC17" s="135"/>
      <c r="FAD17" s="135"/>
      <c r="FAE17" s="135"/>
      <c r="FAF17" s="135"/>
      <c r="FAG17" s="135"/>
      <c r="FAH17" s="135"/>
      <c r="FAI17" s="135"/>
      <c r="FAJ17" s="135"/>
      <c r="FAK17" s="135"/>
      <c r="FAL17" s="135"/>
      <c r="FAM17" s="135"/>
      <c r="FAN17" s="135"/>
      <c r="FAO17" s="135"/>
      <c r="FAP17" s="135"/>
      <c r="FAQ17" s="135"/>
      <c r="FAR17" s="135"/>
      <c r="FAS17" s="135"/>
      <c r="FAT17" s="135"/>
      <c r="FAU17" s="135"/>
      <c r="FAV17" s="135"/>
      <c r="FAW17" s="135"/>
      <c r="FAX17" s="135"/>
      <c r="FAY17" s="135"/>
      <c r="FAZ17" s="135"/>
      <c r="FBA17" s="135"/>
      <c r="FBB17" s="135"/>
      <c r="FBC17" s="135"/>
      <c r="FBD17" s="135"/>
      <c r="FBE17" s="135"/>
      <c r="FBF17" s="135"/>
      <c r="FBG17" s="135"/>
      <c r="FBH17" s="135"/>
      <c r="FBI17" s="135"/>
      <c r="FBJ17" s="135"/>
      <c r="FBK17" s="135"/>
      <c r="FBL17" s="135"/>
      <c r="FBM17" s="135"/>
      <c r="FBN17" s="135"/>
      <c r="FBO17" s="135"/>
      <c r="FBP17" s="135"/>
      <c r="FBQ17" s="135"/>
      <c r="FBR17" s="135"/>
      <c r="FBS17" s="135"/>
      <c r="FBT17" s="135"/>
      <c r="FBU17" s="135"/>
      <c r="FBV17" s="135"/>
      <c r="FBW17" s="135"/>
      <c r="FBX17" s="135"/>
      <c r="FBY17" s="135"/>
      <c r="FBZ17" s="135"/>
      <c r="FCA17" s="135"/>
      <c r="FCB17" s="135"/>
      <c r="FCC17" s="135"/>
      <c r="FCD17" s="135"/>
      <c r="FCE17" s="135"/>
      <c r="FCF17" s="135"/>
      <c r="FCG17" s="135"/>
      <c r="FCH17" s="135"/>
      <c r="FCI17" s="135"/>
      <c r="FCJ17" s="135"/>
      <c r="FCK17" s="135"/>
      <c r="FCL17" s="135"/>
      <c r="FCM17" s="135"/>
      <c r="FCN17" s="135"/>
      <c r="FCO17" s="135"/>
      <c r="FCP17" s="135"/>
      <c r="FCQ17" s="135"/>
      <c r="FCR17" s="135"/>
      <c r="FCS17" s="135"/>
      <c r="FCT17" s="135"/>
      <c r="FCU17" s="135"/>
      <c r="FCV17" s="135"/>
      <c r="FCW17" s="135"/>
      <c r="FCX17" s="135"/>
      <c r="FCY17" s="135"/>
      <c r="FCZ17" s="135"/>
      <c r="FDA17" s="135"/>
      <c r="FDB17" s="135"/>
      <c r="FDC17" s="135"/>
      <c r="FDD17" s="135"/>
      <c r="FDE17" s="135"/>
      <c r="FDF17" s="135"/>
      <c r="FDG17" s="135"/>
      <c r="FDH17" s="135"/>
      <c r="FDI17" s="135"/>
      <c r="FDJ17" s="135"/>
      <c r="FDK17" s="135"/>
      <c r="FDL17" s="135"/>
      <c r="FDM17" s="135"/>
      <c r="FDN17" s="135"/>
      <c r="FDO17" s="135"/>
      <c r="FDP17" s="135"/>
      <c r="FDQ17" s="135"/>
      <c r="FDR17" s="135"/>
      <c r="FDS17" s="135"/>
      <c r="FDT17" s="135"/>
      <c r="FDU17" s="135"/>
      <c r="FDV17" s="135"/>
      <c r="FDW17" s="135"/>
      <c r="FDX17" s="135"/>
      <c r="FDY17" s="135"/>
      <c r="FDZ17" s="135"/>
      <c r="FEA17" s="135"/>
      <c r="FEB17" s="135"/>
      <c r="FEC17" s="135"/>
      <c r="FED17" s="135"/>
      <c r="FEE17" s="135"/>
      <c r="FEF17" s="135"/>
      <c r="FEG17" s="135"/>
      <c r="FEH17" s="135"/>
      <c r="FEI17" s="135"/>
      <c r="FEJ17" s="135"/>
      <c r="FEK17" s="135"/>
      <c r="FEL17" s="135"/>
      <c r="FEM17" s="135"/>
      <c r="FEN17" s="135"/>
      <c r="FEO17" s="135"/>
      <c r="FEP17" s="135"/>
      <c r="FEQ17" s="135"/>
      <c r="FER17" s="135"/>
      <c r="FES17" s="135"/>
      <c r="FET17" s="135"/>
      <c r="FEU17" s="135"/>
      <c r="FEV17" s="135"/>
      <c r="FEW17" s="135"/>
      <c r="FEX17" s="135"/>
      <c r="FEY17" s="135"/>
      <c r="FEZ17" s="135"/>
      <c r="FFA17" s="135"/>
      <c r="FFB17" s="135"/>
      <c r="FFC17" s="135"/>
      <c r="FFD17" s="135"/>
      <c r="FFE17" s="135"/>
      <c r="FFF17" s="135"/>
      <c r="FFG17" s="135"/>
      <c r="FFH17" s="135"/>
      <c r="FFI17" s="135"/>
      <c r="FFJ17" s="135"/>
      <c r="FFK17" s="135"/>
      <c r="FFL17" s="135"/>
      <c r="FFM17" s="135"/>
      <c r="FFN17" s="135"/>
      <c r="FFO17" s="135"/>
      <c r="FFP17" s="135"/>
      <c r="FFQ17" s="135"/>
      <c r="FFR17" s="135"/>
      <c r="FFS17" s="135"/>
      <c r="FFT17" s="135"/>
      <c r="FFU17" s="135"/>
      <c r="FFV17" s="135"/>
      <c r="FFW17" s="135"/>
      <c r="FFX17" s="135"/>
      <c r="FFY17" s="135"/>
      <c r="FFZ17" s="135"/>
      <c r="FGA17" s="135"/>
      <c r="FGB17" s="135"/>
      <c r="FGC17" s="135"/>
      <c r="FGD17" s="135"/>
      <c r="FGE17" s="135"/>
      <c r="FGF17" s="135"/>
      <c r="FGG17" s="135"/>
      <c r="FGH17" s="135"/>
      <c r="FGI17" s="135"/>
      <c r="FGJ17" s="135"/>
      <c r="FGK17" s="135"/>
      <c r="FGL17" s="135"/>
      <c r="FGM17" s="135"/>
      <c r="FGN17" s="135"/>
      <c r="FGO17" s="135"/>
      <c r="FGP17" s="135"/>
      <c r="FGQ17" s="135"/>
      <c r="FGR17" s="135"/>
      <c r="FGS17" s="135"/>
      <c r="FGT17" s="135"/>
      <c r="FGU17" s="135"/>
      <c r="FGV17" s="135"/>
      <c r="FGW17" s="135"/>
      <c r="FGX17" s="135"/>
      <c r="FGY17" s="135"/>
      <c r="FGZ17" s="135"/>
      <c r="FHA17" s="135"/>
      <c r="FHB17" s="135"/>
      <c r="FHC17" s="135"/>
      <c r="FHD17" s="135"/>
      <c r="FHE17" s="135"/>
      <c r="FHF17" s="135"/>
      <c r="FHG17" s="135"/>
      <c r="FHH17" s="135"/>
      <c r="FHI17" s="135"/>
      <c r="FHJ17" s="135"/>
      <c r="FHK17" s="135"/>
      <c r="FHL17" s="135"/>
      <c r="FHM17" s="135"/>
      <c r="FHN17" s="135"/>
      <c r="FHO17" s="135"/>
      <c r="FHP17" s="135"/>
      <c r="FHQ17" s="135"/>
      <c r="FHR17" s="135"/>
      <c r="FHS17" s="135"/>
      <c r="FHT17" s="135"/>
      <c r="FHU17" s="135"/>
      <c r="FHV17" s="135"/>
      <c r="FHW17" s="135"/>
      <c r="FHX17" s="135"/>
      <c r="FHY17" s="135"/>
      <c r="FHZ17" s="135"/>
      <c r="FIA17" s="135"/>
      <c r="FIB17" s="135"/>
      <c r="FIC17" s="135"/>
      <c r="FID17" s="135"/>
      <c r="FIE17" s="135"/>
      <c r="FIF17" s="135"/>
      <c r="FIG17" s="135"/>
      <c r="FIH17" s="135"/>
      <c r="FII17" s="135"/>
      <c r="FIJ17" s="135"/>
      <c r="FIK17" s="135"/>
      <c r="FIL17" s="135"/>
      <c r="FIM17" s="135"/>
      <c r="FIN17" s="135"/>
      <c r="FIO17" s="135"/>
      <c r="FIP17" s="135"/>
      <c r="FIQ17" s="135"/>
      <c r="FIR17" s="135"/>
      <c r="FIS17" s="135"/>
      <c r="FIT17" s="135"/>
      <c r="FIU17" s="135"/>
      <c r="FIV17" s="135"/>
      <c r="FIW17" s="135"/>
      <c r="FIX17" s="135"/>
      <c r="FIY17" s="135"/>
      <c r="FIZ17" s="135"/>
      <c r="FJA17" s="135"/>
      <c r="FJB17" s="135"/>
      <c r="FJC17" s="135"/>
      <c r="FJD17" s="135"/>
      <c r="FJE17" s="135"/>
      <c r="FJF17" s="135"/>
      <c r="FJG17" s="135"/>
      <c r="FJH17" s="135"/>
      <c r="FJI17" s="135"/>
      <c r="FJJ17" s="135"/>
      <c r="FJK17" s="135"/>
      <c r="FJL17" s="135"/>
      <c r="FJM17" s="135"/>
      <c r="FJN17" s="135"/>
      <c r="FJO17" s="135"/>
      <c r="FJP17" s="135"/>
      <c r="FJQ17" s="135"/>
      <c r="FJR17" s="135"/>
      <c r="FJS17" s="135"/>
      <c r="FJT17" s="135"/>
      <c r="FJU17" s="135"/>
      <c r="FJV17" s="135"/>
      <c r="FJW17" s="135"/>
      <c r="FJX17" s="135"/>
      <c r="FJY17" s="135"/>
      <c r="FJZ17" s="135"/>
      <c r="FKA17" s="135"/>
      <c r="FKB17" s="135"/>
      <c r="FKC17" s="135"/>
      <c r="FKD17" s="135"/>
      <c r="FKE17" s="135"/>
      <c r="FKF17" s="135"/>
      <c r="FKG17" s="135"/>
      <c r="FKH17" s="135"/>
      <c r="FKI17" s="135"/>
      <c r="FKJ17" s="135"/>
      <c r="FKK17" s="135"/>
      <c r="FKL17" s="135"/>
      <c r="FKM17" s="135"/>
      <c r="FKN17" s="135"/>
      <c r="FKO17" s="135"/>
      <c r="FKP17" s="135"/>
      <c r="FKQ17" s="135"/>
      <c r="FKR17" s="135"/>
      <c r="FKS17" s="135"/>
      <c r="FKT17" s="135"/>
      <c r="FKU17" s="135"/>
      <c r="FKV17" s="135"/>
      <c r="FKW17" s="135"/>
      <c r="FKX17" s="135"/>
      <c r="FKY17" s="135"/>
      <c r="FKZ17" s="135"/>
      <c r="FLA17" s="135"/>
      <c r="FLB17" s="135"/>
      <c r="FLC17" s="135"/>
      <c r="FLD17" s="135"/>
      <c r="FLE17" s="135"/>
      <c r="FLF17" s="135"/>
      <c r="FLG17" s="135"/>
      <c r="FLH17" s="135"/>
      <c r="FLI17" s="135"/>
      <c r="FLJ17" s="135"/>
      <c r="FLK17" s="135"/>
      <c r="FLL17" s="135"/>
      <c r="FLM17" s="135"/>
      <c r="FLN17" s="135"/>
      <c r="FLO17" s="135"/>
      <c r="FLP17" s="135"/>
      <c r="FLQ17" s="135"/>
      <c r="FLR17" s="135"/>
      <c r="FLS17" s="135"/>
      <c r="FLT17" s="135"/>
      <c r="FLU17" s="135"/>
      <c r="FLV17" s="135"/>
      <c r="FLW17" s="135"/>
      <c r="FLX17" s="135"/>
      <c r="FLY17" s="135"/>
      <c r="FLZ17" s="135"/>
      <c r="FMA17" s="135"/>
      <c r="FMB17" s="135"/>
      <c r="FMC17" s="135"/>
      <c r="FMD17" s="135"/>
      <c r="FME17" s="135"/>
      <c r="FMF17" s="135"/>
      <c r="FMG17" s="135"/>
      <c r="FMH17" s="135"/>
      <c r="FMI17" s="135"/>
      <c r="FMJ17" s="135"/>
      <c r="FMK17" s="135"/>
      <c r="FML17" s="135"/>
      <c r="FMM17" s="135"/>
      <c r="FMN17" s="135"/>
      <c r="FMO17" s="135"/>
      <c r="FMP17" s="135"/>
      <c r="FMQ17" s="135"/>
      <c r="FMR17" s="135"/>
      <c r="FMS17" s="135"/>
      <c r="FMT17" s="135"/>
      <c r="FMU17" s="135"/>
      <c r="FMV17" s="135"/>
      <c r="FMW17" s="135"/>
      <c r="FMX17" s="135"/>
      <c r="FMY17" s="135"/>
      <c r="FMZ17" s="135"/>
      <c r="FNA17" s="135"/>
      <c r="FNB17" s="135"/>
      <c r="FNC17" s="135"/>
      <c r="FND17" s="135"/>
      <c r="FNE17" s="135"/>
      <c r="FNF17" s="135"/>
      <c r="FNG17" s="135"/>
      <c r="FNH17" s="135"/>
      <c r="FNI17" s="135"/>
      <c r="FNJ17" s="135"/>
      <c r="FNK17" s="135"/>
      <c r="FNL17" s="135"/>
      <c r="FNM17" s="135"/>
      <c r="FNN17" s="135"/>
      <c r="FNO17" s="135"/>
      <c r="FNP17" s="135"/>
      <c r="FNQ17" s="135"/>
      <c r="FNR17" s="135"/>
      <c r="FNS17" s="135"/>
      <c r="FNT17" s="135"/>
      <c r="FNU17" s="135"/>
      <c r="FNV17" s="135"/>
      <c r="FNW17" s="135"/>
      <c r="FNX17" s="135"/>
      <c r="FNY17" s="135"/>
      <c r="FNZ17" s="135"/>
      <c r="FOA17" s="135"/>
      <c r="FOB17" s="135"/>
      <c r="FOC17" s="135"/>
      <c r="FOD17" s="135"/>
      <c r="FOE17" s="135"/>
      <c r="FOF17" s="135"/>
      <c r="FOG17" s="135"/>
      <c r="FOH17" s="135"/>
      <c r="FOI17" s="135"/>
      <c r="FOJ17" s="135"/>
      <c r="FOK17" s="135"/>
      <c r="FOL17" s="135"/>
      <c r="FOM17" s="135"/>
      <c r="FON17" s="135"/>
      <c r="FOO17" s="135"/>
      <c r="FOP17" s="135"/>
      <c r="FOQ17" s="135"/>
      <c r="FOR17" s="135"/>
      <c r="FOS17" s="135"/>
      <c r="FOT17" s="135"/>
      <c r="FOU17" s="135"/>
      <c r="FOV17" s="135"/>
      <c r="FOW17" s="135"/>
      <c r="FOX17" s="135"/>
      <c r="FOY17" s="135"/>
      <c r="FOZ17" s="135"/>
      <c r="FPA17" s="135"/>
      <c r="FPB17" s="135"/>
      <c r="FPC17" s="135"/>
      <c r="FPD17" s="135"/>
      <c r="FPE17" s="135"/>
      <c r="FPF17" s="135"/>
      <c r="FPG17" s="135"/>
      <c r="FPH17" s="135"/>
      <c r="FPI17" s="135"/>
      <c r="FPJ17" s="135"/>
      <c r="FPK17" s="135"/>
      <c r="FPL17" s="135"/>
      <c r="FPM17" s="135"/>
      <c r="FPN17" s="135"/>
      <c r="FPO17" s="135"/>
      <c r="FPP17" s="135"/>
      <c r="FPQ17" s="135"/>
      <c r="FPR17" s="135"/>
      <c r="FPS17" s="135"/>
      <c r="FPT17" s="135"/>
      <c r="FPU17" s="135"/>
      <c r="FPV17" s="135"/>
      <c r="FPW17" s="135"/>
      <c r="FPX17" s="135"/>
      <c r="FPY17" s="135"/>
      <c r="FPZ17" s="135"/>
      <c r="FQA17" s="135"/>
      <c r="FQB17" s="135"/>
      <c r="FQC17" s="135"/>
      <c r="FQD17" s="135"/>
      <c r="FQE17" s="135"/>
      <c r="FQF17" s="135"/>
      <c r="FQG17" s="135"/>
      <c r="FQH17" s="135"/>
      <c r="FQI17" s="135"/>
      <c r="FQJ17" s="135"/>
      <c r="FQK17" s="135"/>
      <c r="FQL17" s="135"/>
      <c r="FQM17" s="135"/>
      <c r="FQN17" s="135"/>
      <c r="FQO17" s="135"/>
      <c r="FQP17" s="135"/>
      <c r="FQQ17" s="135"/>
      <c r="FQR17" s="135"/>
      <c r="FQS17" s="135"/>
      <c r="FQT17" s="135"/>
      <c r="FQU17" s="135"/>
      <c r="FQV17" s="135"/>
      <c r="FQW17" s="135"/>
      <c r="FQX17" s="135"/>
      <c r="FQY17" s="135"/>
      <c r="FQZ17" s="135"/>
      <c r="FRA17" s="135"/>
      <c r="FRB17" s="135"/>
      <c r="FRC17" s="135"/>
      <c r="FRD17" s="135"/>
      <c r="FRE17" s="135"/>
      <c r="FRF17" s="135"/>
      <c r="FRG17" s="135"/>
      <c r="FRH17" s="135"/>
      <c r="FRI17" s="135"/>
      <c r="FRJ17" s="135"/>
      <c r="FRK17" s="135"/>
      <c r="FRL17" s="135"/>
      <c r="FRM17" s="135"/>
      <c r="FRN17" s="135"/>
      <c r="FRO17" s="135"/>
      <c r="FRP17" s="135"/>
      <c r="FRQ17" s="135"/>
      <c r="FRR17" s="135"/>
      <c r="FRS17" s="135"/>
      <c r="FRT17" s="135"/>
      <c r="FRU17" s="135"/>
      <c r="FRV17" s="135"/>
      <c r="FRW17" s="135"/>
      <c r="FRX17" s="135"/>
      <c r="FRY17" s="135"/>
      <c r="FRZ17" s="135"/>
      <c r="FSA17" s="135"/>
      <c r="FSB17" s="135"/>
      <c r="FSC17" s="135"/>
      <c r="FSD17" s="135"/>
      <c r="FSE17" s="135"/>
      <c r="FSF17" s="135"/>
      <c r="FSG17" s="135"/>
      <c r="FSH17" s="135"/>
      <c r="FSI17" s="135"/>
      <c r="FSJ17" s="135"/>
      <c r="FSK17" s="135"/>
      <c r="FSL17" s="135"/>
      <c r="FSM17" s="135"/>
      <c r="FSN17" s="135"/>
      <c r="FSO17" s="135"/>
      <c r="FSP17" s="135"/>
      <c r="FSQ17" s="135"/>
      <c r="FSR17" s="135"/>
      <c r="FSS17" s="135"/>
      <c r="FST17" s="135"/>
      <c r="FSU17" s="135"/>
      <c r="FSV17" s="135"/>
      <c r="FSW17" s="135"/>
      <c r="FSX17" s="135"/>
      <c r="FSY17" s="135"/>
      <c r="FSZ17" s="135"/>
      <c r="FTA17" s="135"/>
      <c r="FTB17" s="135"/>
      <c r="FTC17" s="135"/>
      <c r="FTD17" s="135"/>
      <c r="FTE17" s="135"/>
      <c r="FTF17" s="135"/>
      <c r="FTG17" s="135"/>
      <c r="FTH17" s="135"/>
      <c r="FTI17" s="135"/>
      <c r="FTJ17" s="135"/>
      <c r="FTK17" s="135"/>
      <c r="FTL17" s="135"/>
      <c r="FTM17" s="135"/>
      <c r="FTN17" s="135"/>
      <c r="FTO17" s="135"/>
      <c r="FTP17" s="135"/>
      <c r="FTQ17" s="135"/>
      <c r="FTR17" s="135"/>
      <c r="FTS17" s="135"/>
      <c r="FTT17" s="135"/>
      <c r="FTU17" s="135"/>
      <c r="FTV17" s="135"/>
      <c r="FTW17" s="135"/>
      <c r="FTX17" s="135"/>
      <c r="FTY17" s="135"/>
      <c r="FTZ17" s="135"/>
      <c r="FUA17" s="135"/>
      <c r="FUB17" s="135"/>
      <c r="FUC17" s="135"/>
      <c r="FUD17" s="135"/>
      <c r="FUE17" s="135"/>
      <c r="FUF17" s="135"/>
      <c r="FUG17" s="135"/>
      <c r="FUH17" s="135"/>
      <c r="FUI17" s="135"/>
      <c r="FUJ17" s="135"/>
      <c r="FUK17" s="135"/>
      <c r="FUL17" s="135"/>
      <c r="FUM17" s="135"/>
      <c r="FUN17" s="135"/>
      <c r="FUO17" s="135"/>
      <c r="FUP17" s="135"/>
      <c r="FUQ17" s="135"/>
      <c r="FUR17" s="135"/>
      <c r="FUS17" s="135"/>
      <c r="FUT17" s="135"/>
      <c r="FUU17" s="135"/>
      <c r="FUV17" s="135"/>
      <c r="FUW17" s="135"/>
      <c r="FUX17" s="135"/>
      <c r="FUY17" s="135"/>
      <c r="FUZ17" s="135"/>
      <c r="FVA17" s="135"/>
      <c r="FVB17" s="135"/>
      <c r="FVC17" s="135"/>
      <c r="FVD17" s="135"/>
      <c r="FVE17" s="135"/>
      <c r="FVF17" s="135"/>
      <c r="FVG17" s="135"/>
      <c r="FVH17" s="135"/>
      <c r="FVI17" s="135"/>
      <c r="FVJ17" s="135"/>
      <c r="FVK17" s="135"/>
      <c r="FVL17" s="135"/>
      <c r="FVM17" s="135"/>
      <c r="FVN17" s="135"/>
      <c r="FVO17" s="135"/>
      <c r="FVP17" s="135"/>
      <c r="FVQ17" s="135"/>
      <c r="FVR17" s="135"/>
      <c r="FVS17" s="135"/>
      <c r="FVT17" s="135"/>
      <c r="FVU17" s="135"/>
      <c r="FVV17" s="135"/>
      <c r="FVW17" s="135"/>
      <c r="FVX17" s="135"/>
      <c r="FVY17" s="135"/>
      <c r="FVZ17" s="135"/>
      <c r="FWA17" s="135"/>
      <c r="FWB17" s="135"/>
      <c r="FWC17" s="135"/>
      <c r="FWD17" s="135"/>
      <c r="FWE17" s="135"/>
      <c r="FWF17" s="135"/>
      <c r="FWG17" s="135"/>
      <c r="FWH17" s="135"/>
      <c r="FWI17" s="135"/>
      <c r="FWJ17" s="135"/>
      <c r="FWK17" s="135"/>
      <c r="FWL17" s="135"/>
      <c r="FWM17" s="135"/>
      <c r="FWN17" s="135"/>
      <c r="FWO17" s="135"/>
      <c r="FWP17" s="135"/>
      <c r="FWQ17" s="135"/>
      <c r="FWR17" s="135"/>
      <c r="FWS17" s="135"/>
      <c r="FWT17" s="135"/>
      <c r="FWU17" s="135"/>
      <c r="FWV17" s="135"/>
      <c r="FWW17" s="135"/>
      <c r="FWX17" s="135"/>
      <c r="FWY17" s="135"/>
      <c r="FWZ17" s="135"/>
      <c r="FXA17" s="135"/>
      <c r="FXB17" s="135"/>
      <c r="FXC17" s="135"/>
      <c r="FXD17" s="135"/>
      <c r="FXE17" s="135"/>
      <c r="FXF17" s="135"/>
      <c r="FXG17" s="135"/>
      <c r="FXH17" s="135"/>
      <c r="FXI17" s="135"/>
      <c r="FXJ17" s="135"/>
      <c r="FXK17" s="135"/>
      <c r="FXL17" s="135"/>
      <c r="FXM17" s="135"/>
      <c r="FXN17" s="135"/>
      <c r="FXO17" s="135"/>
      <c r="FXP17" s="135"/>
      <c r="FXQ17" s="135"/>
      <c r="FXR17" s="135"/>
      <c r="FXS17" s="135"/>
      <c r="FXT17" s="135"/>
      <c r="FXU17" s="135"/>
      <c r="FXV17" s="135"/>
      <c r="FXW17" s="135"/>
      <c r="FXX17" s="135"/>
      <c r="FXY17" s="135"/>
      <c r="FXZ17" s="135"/>
      <c r="FYA17" s="135"/>
      <c r="FYB17" s="135"/>
      <c r="FYC17" s="135"/>
      <c r="FYD17" s="135"/>
      <c r="FYE17" s="135"/>
      <c r="FYF17" s="135"/>
      <c r="FYG17" s="135"/>
      <c r="FYH17" s="135"/>
      <c r="FYI17" s="135"/>
      <c r="FYJ17" s="135"/>
      <c r="FYK17" s="135"/>
      <c r="FYL17" s="135"/>
      <c r="FYM17" s="135"/>
      <c r="FYN17" s="135"/>
      <c r="FYO17" s="135"/>
      <c r="FYP17" s="135"/>
      <c r="FYQ17" s="135"/>
      <c r="FYR17" s="135"/>
      <c r="FYS17" s="135"/>
      <c r="FYT17" s="135"/>
      <c r="FYU17" s="135"/>
      <c r="FYV17" s="135"/>
      <c r="FYW17" s="135"/>
      <c r="FYX17" s="135"/>
      <c r="FYY17" s="135"/>
      <c r="FYZ17" s="135"/>
      <c r="FZA17" s="135"/>
      <c r="FZB17" s="135"/>
      <c r="FZC17" s="135"/>
      <c r="FZD17" s="135"/>
      <c r="FZE17" s="135"/>
      <c r="FZF17" s="135"/>
      <c r="FZG17" s="135"/>
      <c r="FZH17" s="135"/>
      <c r="FZI17" s="135"/>
      <c r="FZJ17" s="135"/>
      <c r="FZK17" s="135"/>
      <c r="FZL17" s="135"/>
      <c r="FZM17" s="135"/>
      <c r="FZN17" s="135"/>
      <c r="FZO17" s="135"/>
      <c r="FZP17" s="135"/>
      <c r="FZQ17" s="135"/>
      <c r="FZR17" s="135"/>
      <c r="FZS17" s="135"/>
      <c r="FZT17" s="135"/>
      <c r="FZU17" s="135"/>
      <c r="FZV17" s="135"/>
      <c r="FZW17" s="135"/>
      <c r="FZX17" s="135"/>
      <c r="FZY17" s="135"/>
      <c r="FZZ17" s="135"/>
      <c r="GAA17" s="135"/>
      <c r="GAB17" s="135"/>
      <c r="GAC17" s="135"/>
      <c r="GAD17" s="135"/>
      <c r="GAE17" s="135"/>
      <c r="GAF17" s="135"/>
      <c r="GAG17" s="135"/>
      <c r="GAH17" s="135"/>
      <c r="GAI17" s="135"/>
      <c r="GAJ17" s="135"/>
      <c r="GAK17" s="135"/>
      <c r="GAL17" s="135"/>
      <c r="GAM17" s="135"/>
      <c r="GAN17" s="135"/>
      <c r="GAO17" s="135"/>
      <c r="GAP17" s="135"/>
      <c r="GAQ17" s="135"/>
      <c r="GAR17" s="135"/>
      <c r="GAS17" s="135"/>
      <c r="GAT17" s="135"/>
      <c r="GAU17" s="135"/>
      <c r="GAV17" s="135"/>
      <c r="GAW17" s="135"/>
      <c r="GAX17" s="135"/>
      <c r="GAY17" s="135"/>
      <c r="GAZ17" s="135"/>
      <c r="GBA17" s="135"/>
      <c r="GBB17" s="135"/>
      <c r="GBC17" s="135"/>
      <c r="GBD17" s="135"/>
      <c r="GBE17" s="135"/>
      <c r="GBF17" s="135"/>
      <c r="GBG17" s="135"/>
      <c r="GBH17" s="135"/>
      <c r="GBI17" s="135"/>
      <c r="GBJ17" s="135"/>
      <c r="GBK17" s="135"/>
      <c r="GBL17" s="135"/>
      <c r="GBM17" s="135"/>
      <c r="GBN17" s="135"/>
      <c r="GBO17" s="135"/>
      <c r="GBP17" s="135"/>
      <c r="GBQ17" s="135"/>
      <c r="GBR17" s="135"/>
      <c r="GBS17" s="135"/>
      <c r="GBT17" s="135"/>
      <c r="GBU17" s="135"/>
      <c r="GBV17" s="135"/>
      <c r="GBW17" s="135"/>
      <c r="GBX17" s="135"/>
      <c r="GBY17" s="135"/>
      <c r="GBZ17" s="135"/>
      <c r="GCA17" s="135"/>
      <c r="GCB17" s="135"/>
      <c r="GCC17" s="135"/>
      <c r="GCD17" s="135"/>
      <c r="GCE17" s="135"/>
      <c r="GCF17" s="135"/>
      <c r="GCG17" s="135"/>
      <c r="GCH17" s="135"/>
      <c r="GCI17" s="135"/>
      <c r="GCJ17" s="135"/>
      <c r="GCK17" s="135"/>
      <c r="GCL17" s="135"/>
      <c r="GCM17" s="135"/>
      <c r="GCN17" s="135"/>
      <c r="GCO17" s="135"/>
      <c r="GCP17" s="135"/>
      <c r="GCQ17" s="135"/>
      <c r="GCR17" s="135"/>
      <c r="GCS17" s="135"/>
      <c r="GCT17" s="135"/>
      <c r="GCU17" s="135"/>
      <c r="GCV17" s="135"/>
      <c r="GCW17" s="135"/>
      <c r="GCX17" s="135"/>
      <c r="GCY17" s="135"/>
      <c r="GCZ17" s="135"/>
      <c r="GDA17" s="135"/>
      <c r="GDB17" s="135"/>
      <c r="GDC17" s="135"/>
      <c r="GDD17" s="135"/>
      <c r="GDE17" s="135"/>
      <c r="GDF17" s="135"/>
      <c r="GDG17" s="135"/>
      <c r="GDH17" s="135"/>
      <c r="GDI17" s="135"/>
      <c r="GDJ17" s="135"/>
      <c r="GDK17" s="135"/>
      <c r="GDL17" s="135"/>
      <c r="GDM17" s="135"/>
      <c r="GDN17" s="135"/>
      <c r="GDO17" s="135"/>
      <c r="GDP17" s="135"/>
      <c r="GDQ17" s="135"/>
      <c r="GDR17" s="135"/>
      <c r="GDS17" s="135"/>
      <c r="GDT17" s="135"/>
      <c r="GDU17" s="135"/>
      <c r="GDV17" s="135"/>
      <c r="GDW17" s="135"/>
      <c r="GDX17" s="135"/>
      <c r="GDY17" s="135"/>
      <c r="GDZ17" s="135"/>
      <c r="GEA17" s="135"/>
      <c r="GEB17" s="135"/>
      <c r="GEC17" s="135"/>
      <c r="GED17" s="135"/>
      <c r="GEE17" s="135"/>
      <c r="GEF17" s="135"/>
      <c r="GEG17" s="135"/>
      <c r="GEH17" s="135"/>
      <c r="GEI17" s="135"/>
      <c r="GEJ17" s="135"/>
      <c r="GEK17" s="135"/>
      <c r="GEL17" s="135"/>
      <c r="GEM17" s="135"/>
      <c r="GEN17" s="135"/>
      <c r="GEO17" s="135"/>
      <c r="GEP17" s="135"/>
      <c r="GEQ17" s="135"/>
      <c r="GER17" s="135"/>
      <c r="GES17" s="135"/>
      <c r="GET17" s="135"/>
      <c r="GEU17" s="135"/>
      <c r="GEV17" s="135"/>
      <c r="GEW17" s="135"/>
      <c r="GEX17" s="135"/>
      <c r="GEY17" s="135"/>
      <c r="GEZ17" s="135"/>
      <c r="GFA17" s="135"/>
      <c r="GFB17" s="135"/>
      <c r="GFC17" s="135"/>
      <c r="GFD17" s="135"/>
      <c r="GFE17" s="135"/>
      <c r="GFF17" s="135"/>
      <c r="GFG17" s="135"/>
      <c r="GFH17" s="135"/>
      <c r="GFI17" s="135"/>
      <c r="GFJ17" s="135"/>
      <c r="GFK17" s="135"/>
      <c r="GFL17" s="135"/>
      <c r="GFM17" s="135"/>
      <c r="GFN17" s="135"/>
      <c r="GFO17" s="135"/>
      <c r="GFP17" s="135"/>
      <c r="GFQ17" s="135"/>
      <c r="GFR17" s="135"/>
      <c r="GFS17" s="135"/>
      <c r="GFT17" s="135"/>
      <c r="GFU17" s="135"/>
      <c r="GFV17" s="135"/>
      <c r="GFW17" s="135"/>
      <c r="GFX17" s="135"/>
      <c r="GFY17" s="135"/>
      <c r="GFZ17" s="135"/>
      <c r="GGA17" s="135"/>
      <c r="GGB17" s="135"/>
      <c r="GGC17" s="135"/>
      <c r="GGD17" s="135"/>
      <c r="GGE17" s="135"/>
      <c r="GGF17" s="135"/>
      <c r="GGG17" s="135"/>
      <c r="GGH17" s="135"/>
      <c r="GGI17" s="135"/>
      <c r="GGJ17" s="135"/>
      <c r="GGK17" s="135"/>
      <c r="GGL17" s="135"/>
      <c r="GGM17" s="135"/>
      <c r="GGN17" s="135"/>
      <c r="GGO17" s="135"/>
      <c r="GGP17" s="135"/>
      <c r="GGQ17" s="135"/>
      <c r="GGR17" s="135"/>
      <c r="GGS17" s="135"/>
      <c r="GGT17" s="135"/>
      <c r="GGU17" s="135"/>
      <c r="GGV17" s="135"/>
      <c r="GGW17" s="135"/>
      <c r="GGX17" s="135"/>
      <c r="GGY17" s="135"/>
      <c r="GGZ17" s="135"/>
      <c r="GHA17" s="135"/>
      <c r="GHB17" s="135"/>
      <c r="GHC17" s="135"/>
      <c r="GHD17" s="135"/>
      <c r="GHE17" s="135"/>
      <c r="GHF17" s="135"/>
      <c r="GHG17" s="135"/>
      <c r="GHH17" s="135"/>
      <c r="GHI17" s="135"/>
      <c r="GHJ17" s="135"/>
      <c r="GHK17" s="135"/>
      <c r="GHL17" s="135"/>
      <c r="GHM17" s="135"/>
      <c r="GHN17" s="135"/>
      <c r="GHO17" s="135"/>
      <c r="GHP17" s="135"/>
      <c r="GHQ17" s="135"/>
      <c r="GHR17" s="135"/>
      <c r="GHS17" s="135"/>
      <c r="GHT17" s="135"/>
      <c r="GHU17" s="135"/>
      <c r="GHV17" s="135"/>
      <c r="GHW17" s="135"/>
      <c r="GHX17" s="135"/>
      <c r="GHY17" s="135"/>
      <c r="GHZ17" s="135"/>
      <c r="GIA17" s="135"/>
      <c r="GIB17" s="135"/>
      <c r="GIC17" s="135"/>
      <c r="GID17" s="135"/>
      <c r="GIE17" s="135"/>
      <c r="GIF17" s="135"/>
      <c r="GIG17" s="135"/>
      <c r="GIH17" s="135"/>
      <c r="GII17" s="135"/>
      <c r="GIJ17" s="135"/>
      <c r="GIK17" s="135"/>
      <c r="GIL17" s="135"/>
      <c r="GIM17" s="135"/>
      <c r="GIN17" s="135"/>
      <c r="GIO17" s="135"/>
      <c r="GIP17" s="135"/>
      <c r="GIQ17" s="135"/>
      <c r="GIR17" s="135"/>
      <c r="GIS17" s="135"/>
      <c r="GIT17" s="135"/>
      <c r="GIU17" s="135"/>
      <c r="GIV17" s="135"/>
      <c r="GIW17" s="135"/>
      <c r="GIX17" s="135"/>
      <c r="GIY17" s="135"/>
      <c r="GIZ17" s="135"/>
      <c r="GJA17" s="135"/>
      <c r="GJB17" s="135"/>
      <c r="GJC17" s="135"/>
      <c r="GJD17" s="135"/>
      <c r="GJE17" s="135"/>
      <c r="GJF17" s="135"/>
      <c r="GJG17" s="135"/>
      <c r="GJH17" s="135"/>
      <c r="GJI17" s="135"/>
      <c r="GJJ17" s="135"/>
      <c r="GJK17" s="135"/>
      <c r="GJL17" s="135"/>
      <c r="GJM17" s="135"/>
      <c r="GJN17" s="135"/>
      <c r="GJO17" s="135"/>
      <c r="GJP17" s="135"/>
      <c r="GJQ17" s="135"/>
      <c r="GJR17" s="135"/>
      <c r="GJS17" s="135"/>
      <c r="GJT17" s="135"/>
      <c r="GJU17" s="135"/>
      <c r="GJV17" s="135"/>
      <c r="GJW17" s="135"/>
      <c r="GJX17" s="135"/>
      <c r="GJY17" s="135"/>
      <c r="GJZ17" s="135"/>
      <c r="GKA17" s="135"/>
      <c r="GKB17" s="135"/>
      <c r="GKC17" s="135"/>
      <c r="GKD17" s="135"/>
      <c r="GKE17" s="135"/>
      <c r="GKF17" s="135"/>
      <c r="GKG17" s="135"/>
      <c r="GKH17" s="135"/>
      <c r="GKI17" s="135"/>
      <c r="GKJ17" s="135"/>
      <c r="GKK17" s="135"/>
      <c r="GKL17" s="135"/>
      <c r="GKM17" s="135"/>
      <c r="GKN17" s="135"/>
      <c r="GKO17" s="135"/>
      <c r="GKP17" s="135"/>
      <c r="GKQ17" s="135"/>
      <c r="GKR17" s="135"/>
      <c r="GKS17" s="135"/>
      <c r="GKT17" s="135"/>
      <c r="GKU17" s="135"/>
      <c r="GKV17" s="135"/>
      <c r="GKW17" s="135"/>
      <c r="GKX17" s="135"/>
      <c r="GKY17" s="135"/>
      <c r="GKZ17" s="135"/>
      <c r="GLA17" s="135"/>
      <c r="GLB17" s="135"/>
      <c r="GLC17" s="135"/>
      <c r="GLD17" s="135"/>
      <c r="GLE17" s="135"/>
      <c r="GLF17" s="135"/>
      <c r="GLG17" s="135"/>
      <c r="GLH17" s="135"/>
      <c r="GLI17" s="135"/>
      <c r="GLJ17" s="135"/>
      <c r="GLK17" s="135"/>
      <c r="GLL17" s="135"/>
      <c r="GLM17" s="135"/>
      <c r="GLN17" s="135"/>
      <c r="GLO17" s="135"/>
      <c r="GLP17" s="135"/>
      <c r="GLQ17" s="135"/>
      <c r="GLR17" s="135"/>
      <c r="GLS17" s="135"/>
      <c r="GLT17" s="135"/>
      <c r="GLU17" s="135"/>
      <c r="GLV17" s="135"/>
      <c r="GLW17" s="135"/>
      <c r="GLX17" s="135"/>
      <c r="GLY17" s="135"/>
      <c r="GLZ17" s="135"/>
      <c r="GMA17" s="135"/>
      <c r="GMB17" s="135"/>
      <c r="GMC17" s="135"/>
      <c r="GMD17" s="135"/>
      <c r="GME17" s="135"/>
      <c r="GMF17" s="135"/>
      <c r="GMG17" s="135"/>
      <c r="GMH17" s="135"/>
      <c r="GMI17" s="135"/>
      <c r="GMJ17" s="135"/>
      <c r="GMK17" s="135"/>
      <c r="GML17" s="135"/>
      <c r="GMM17" s="135"/>
      <c r="GMN17" s="135"/>
      <c r="GMO17" s="135"/>
      <c r="GMP17" s="135"/>
      <c r="GMQ17" s="135"/>
      <c r="GMR17" s="135"/>
      <c r="GMS17" s="135"/>
      <c r="GMT17" s="135"/>
      <c r="GMU17" s="135"/>
      <c r="GMV17" s="135"/>
      <c r="GMW17" s="135"/>
      <c r="GMX17" s="135"/>
      <c r="GMY17" s="135"/>
      <c r="GMZ17" s="135"/>
      <c r="GNA17" s="135"/>
      <c r="GNB17" s="135"/>
      <c r="GNC17" s="135"/>
      <c r="GND17" s="135"/>
      <c r="GNE17" s="135"/>
      <c r="GNF17" s="135"/>
      <c r="GNG17" s="135"/>
      <c r="GNH17" s="135"/>
      <c r="GNI17" s="135"/>
      <c r="GNJ17" s="135"/>
      <c r="GNK17" s="135"/>
      <c r="GNL17" s="135"/>
      <c r="GNM17" s="135"/>
      <c r="GNN17" s="135"/>
      <c r="GNO17" s="135"/>
      <c r="GNP17" s="135"/>
      <c r="GNQ17" s="135"/>
      <c r="GNR17" s="135"/>
      <c r="GNS17" s="135"/>
      <c r="GNT17" s="135"/>
      <c r="GNU17" s="135"/>
      <c r="GNV17" s="135"/>
      <c r="GNW17" s="135"/>
      <c r="GNX17" s="135"/>
      <c r="GNY17" s="135"/>
      <c r="GNZ17" s="135"/>
      <c r="GOA17" s="135"/>
      <c r="GOB17" s="135"/>
      <c r="GOC17" s="135"/>
      <c r="GOD17" s="135"/>
      <c r="GOE17" s="135"/>
      <c r="GOF17" s="135"/>
      <c r="GOG17" s="135"/>
      <c r="GOH17" s="135"/>
      <c r="GOI17" s="135"/>
      <c r="GOJ17" s="135"/>
      <c r="GOK17" s="135"/>
      <c r="GOL17" s="135"/>
      <c r="GOM17" s="135"/>
      <c r="GON17" s="135"/>
      <c r="GOO17" s="135"/>
      <c r="GOP17" s="135"/>
      <c r="GOQ17" s="135"/>
      <c r="GOR17" s="135"/>
      <c r="GOS17" s="135"/>
      <c r="GOT17" s="135"/>
      <c r="GOU17" s="135"/>
      <c r="GOV17" s="135"/>
      <c r="GOW17" s="135"/>
      <c r="GOX17" s="135"/>
      <c r="GOY17" s="135"/>
      <c r="GOZ17" s="135"/>
      <c r="GPA17" s="135"/>
      <c r="GPB17" s="135"/>
      <c r="GPC17" s="135"/>
      <c r="GPD17" s="135"/>
      <c r="GPE17" s="135"/>
      <c r="GPF17" s="135"/>
      <c r="GPG17" s="135"/>
      <c r="GPH17" s="135"/>
      <c r="GPI17" s="135"/>
      <c r="GPJ17" s="135"/>
      <c r="GPK17" s="135"/>
      <c r="GPL17" s="135"/>
      <c r="GPM17" s="135"/>
      <c r="GPN17" s="135"/>
      <c r="GPO17" s="135"/>
      <c r="GPP17" s="135"/>
      <c r="GPQ17" s="135"/>
      <c r="GPR17" s="135"/>
      <c r="GPS17" s="135"/>
      <c r="GPT17" s="135"/>
      <c r="GPU17" s="135"/>
      <c r="GPV17" s="135"/>
      <c r="GPW17" s="135"/>
      <c r="GPX17" s="135"/>
      <c r="GPY17" s="135"/>
      <c r="GPZ17" s="135"/>
      <c r="GQA17" s="135"/>
      <c r="GQB17" s="135"/>
      <c r="GQC17" s="135"/>
      <c r="GQD17" s="135"/>
      <c r="GQE17" s="135"/>
      <c r="GQF17" s="135"/>
      <c r="GQG17" s="135"/>
      <c r="GQH17" s="135"/>
      <c r="GQI17" s="135"/>
      <c r="GQJ17" s="135"/>
      <c r="GQK17" s="135"/>
      <c r="GQL17" s="135"/>
      <c r="GQM17" s="135"/>
      <c r="GQN17" s="135"/>
      <c r="GQO17" s="135"/>
      <c r="GQP17" s="135"/>
      <c r="GQQ17" s="135"/>
      <c r="GQR17" s="135"/>
      <c r="GQS17" s="135"/>
      <c r="GQT17" s="135"/>
      <c r="GQU17" s="135"/>
      <c r="GQV17" s="135"/>
      <c r="GQW17" s="135"/>
      <c r="GQX17" s="135"/>
      <c r="GQY17" s="135"/>
      <c r="GQZ17" s="135"/>
      <c r="GRA17" s="135"/>
      <c r="GRB17" s="135"/>
      <c r="GRC17" s="135"/>
      <c r="GRD17" s="135"/>
      <c r="GRE17" s="135"/>
      <c r="GRF17" s="135"/>
      <c r="GRG17" s="135"/>
      <c r="GRH17" s="135"/>
      <c r="GRI17" s="135"/>
      <c r="GRJ17" s="135"/>
      <c r="GRK17" s="135"/>
      <c r="GRL17" s="135"/>
      <c r="GRM17" s="135"/>
      <c r="GRN17" s="135"/>
      <c r="GRO17" s="135"/>
      <c r="GRP17" s="135"/>
      <c r="GRQ17" s="135"/>
      <c r="GRR17" s="135"/>
      <c r="GRS17" s="135"/>
      <c r="GRT17" s="135"/>
      <c r="GRU17" s="135"/>
      <c r="GRV17" s="135"/>
      <c r="GRW17" s="135"/>
      <c r="GRX17" s="135"/>
      <c r="GRY17" s="135"/>
      <c r="GRZ17" s="135"/>
      <c r="GSA17" s="135"/>
      <c r="GSB17" s="135"/>
      <c r="GSC17" s="135"/>
      <c r="GSD17" s="135"/>
      <c r="GSE17" s="135"/>
      <c r="GSF17" s="135"/>
      <c r="GSG17" s="135"/>
      <c r="GSH17" s="135"/>
      <c r="GSI17" s="135"/>
      <c r="GSJ17" s="135"/>
      <c r="GSK17" s="135"/>
      <c r="GSL17" s="135"/>
      <c r="GSM17" s="135"/>
      <c r="GSN17" s="135"/>
      <c r="GSO17" s="135"/>
      <c r="GSP17" s="135"/>
      <c r="GSQ17" s="135"/>
      <c r="GSR17" s="135"/>
      <c r="GSS17" s="135"/>
      <c r="GST17" s="135"/>
      <c r="GSU17" s="135"/>
      <c r="GSV17" s="135"/>
      <c r="GSW17" s="135"/>
      <c r="GSX17" s="135"/>
      <c r="GSY17" s="135"/>
      <c r="GSZ17" s="135"/>
      <c r="GTA17" s="135"/>
      <c r="GTB17" s="135"/>
      <c r="GTC17" s="135"/>
      <c r="GTD17" s="135"/>
      <c r="GTE17" s="135"/>
      <c r="GTF17" s="135"/>
      <c r="GTG17" s="135"/>
      <c r="GTH17" s="135"/>
      <c r="GTI17" s="135"/>
      <c r="GTJ17" s="135"/>
      <c r="GTK17" s="135"/>
      <c r="GTL17" s="135"/>
      <c r="GTM17" s="135"/>
      <c r="GTN17" s="135"/>
      <c r="GTO17" s="135"/>
      <c r="GTP17" s="135"/>
      <c r="GTQ17" s="135"/>
      <c r="GTR17" s="135"/>
      <c r="GTS17" s="135"/>
      <c r="GTT17" s="135"/>
      <c r="GTU17" s="135"/>
      <c r="GTV17" s="135"/>
      <c r="GTW17" s="135"/>
      <c r="GTX17" s="135"/>
      <c r="GTY17" s="135"/>
      <c r="GTZ17" s="135"/>
      <c r="GUA17" s="135"/>
      <c r="GUB17" s="135"/>
      <c r="GUC17" s="135"/>
      <c r="GUD17" s="135"/>
      <c r="GUE17" s="135"/>
      <c r="GUF17" s="135"/>
      <c r="GUG17" s="135"/>
      <c r="GUH17" s="135"/>
      <c r="GUI17" s="135"/>
      <c r="GUJ17" s="135"/>
      <c r="GUK17" s="135"/>
      <c r="GUL17" s="135"/>
      <c r="GUM17" s="135"/>
      <c r="GUN17" s="135"/>
      <c r="GUO17" s="135"/>
      <c r="GUP17" s="135"/>
      <c r="GUQ17" s="135"/>
      <c r="GUR17" s="135"/>
      <c r="GUS17" s="135"/>
      <c r="GUT17" s="135"/>
      <c r="GUU17" s="135"/>
      <c r="GUV17" s="135"/>
      <c r="GUW17" s="135"/>
      <c r="GUX17" s="135"/>
      <c r="GUY17" s="135"/>
      <c r="GUZ17" s="135"/>
      <c r="GVA17" s="135"/>
      <c r="GVB17" s="135"/>
      <c r="GVC17" s="135"/>
      <c r="GVD17" s="135"/>
      <c r="GVE17" s="135"/>
      <c r="GVF17" s="135"/>
      <c r="GVG17" s="135"/>
      <c r="GVH17" s="135"/>
      <c r="GVI17" s="135"/>
      <c r="GVJ17" s="135"/>
      <c r="GVK17" s="135"/>
      <c r="GVL17" s="135"/>
      <c r="GVM17" s="135"/>
      <c r="GVN17" s="135"/>
      <c r="GVO17" s="135"/>
      <c r="GVP17" s="135"/>
      <c r="GVQ17" s="135"/>
      <c r="GVR17" s="135"/>
      <c r="GVS17" s="135"/>
      <c r="GVT17" s="135"/>
      <c r="GVU17" s="135"/>
      <c r="GVV17" s="135"/>
      <c r="GVW17" s="135"/>
      <c r="GVX17" s="135"/>
      <c r="GVY17" s="135"/>
      <c r="GVZ17" s="135"/>
      <c r="GWA17" s="135"/>
      <c r="GWB17" s="135"/>
      <c r="GWC17" s="135"/>
      <c r="GWD17" s="135"/>
      <c r="GWE17" s="135"/>
      <c r="GWF17" s="135"/>
      <c r="GWG17" s="135"/>
      <c r="GWH17" s="135"/>
      <c r="GWI17" s="135"/>
      <c r="GWJ17" s="135"/>
      <c r="GWK17" s="135"/>
      <c r="GWL17" s="135"/>
      <c r="GWM17" s="135"/>
      <c r="GWN17" s="135"/>
      <c r="GWO17" s="135"/>
      <c r="GWP17" s="135"/>
      <c r="GWQ17" s="135"/>
      <c r="GWR17" s="135"/>
      <c r="GWS17" s="135"/>
      <c r="GWT17" s="135"/>
      <c r="GWU17" s="135"/>
      <c r="GWV17" s="135"/>
      <c r="GWW17" s="135"/>
      <c r="GWX17" s="135"/>
      <c r="GWY17" s="135"/>
      <c r="GWZ17" s="135"/>
      <c r="GXA17" s="135"/>
      <c r="GXB17" s="135"/>
      <c r="GXC17" s="135"/>
      <c r="GXD17" s="135"/>
      <c r="GXE17" s="135"/>
      <c r="GXF17" s="135"/>
      <c r="GXG17" s="135"/>
      <c r="GXH17" s="135"/>
      <c r="GXI17" s="135"/>
      <c r="GXJ17" s="135"/>
      <c r="GXK17" s="135"/>
      <c r="GXL17" s="135"/>
      <c r="GXM17" s="135"/>
      <c r="GXN17" s="135"/>
      <c r="GXO17" s="135"/>
      <c r="GXP17" s="135"/>
      <c r="GXQ17" s="135"/>
      <c r="GXR17" s="135"/>
      <c r="GXS17" s="135"/>
      <c r="GXT17" s="135"/>
      <c r="GXU17" s="135"/>
      <c r="GXV17" s="135"/>
      <c r="GXW17" s="135"/>
      <c r="GXX17" s="135"/>
      <c r="GXY17" s="135"/>
      <c r="GXZ17" s="135"/>
      <c r="GYA17" s="135"/>
      <c r="GYB17" s="135"/>
      <c r="GYC17" s="135"/>
      <c r="GYD17" s="135"/>
      <c r="GYE17" s="135"/>
      <c r="GYF17" s="135"/>
      <c r="GYG17" s="135"/>
      <c r="GYH17" s="135"/>
      <c r="GYI17" s="135"/>
      <c r="GYJ17" s="135"/>
      <c r="GYK17" s="135"/>
      <c r="GYL17" s="135"/>
      <c r="GYM17" s="135"/>
      <c r="GYN17" s="135"/>
      <c r="GYO17" s="135"/>
      <c r="GYP17" s="135"/>
      <c r="GYQ17" s="135"/>
      <c r="GYR17" s="135"/>
      <c r="GYS17" s="135"/>
      <c r="GYT17" s="135"/>
      <c r="GYU17" s="135"/>
      <c r="GYV17" s="135"/>
      <c r="GYW17" s="135"/>
      <c r="GYX17" s="135"/>
      <c r="GYY17" s="135"/>
      <c r="GYZ17" s="135"/>
      <c r="GZA17" s="135"/>
      <c r="GZB17" s="135"/>
      <c r="GZC17" s="135"/>
      <c r="GZD17" s="135"/>
      <c r="GZE17" s="135"/>
      <c r="GZF17" s="135"/>
      <c r="GZG17" s="135"/>
      <c r="GZH17" s="135"/>
      <c r="GZI17" s="135"/>
      <c r="GZJ17" s="135"/>
      <c r="GZK17" s="135"/>
      <c r="GZL17" s="135"/>
      <c r="GZM17" s="135"/>
      <c r="GZN17" s="135"/>
      <c r="GZO17" s="135"/>
      <c r="GZP17" s="135"/>
      <c r="GZQ17" s="135"/>
      <c r="GZR17" s="135"/>
      <c r="GZS17" s="135"/>
      <c r="GZT17" s="135"/>
      <c r="GZU17" s="135"/>
      <c r="GZV17" s="135"/>
      <c r="GZW17" s="135"/>
      <c r="GZX17" s="135"/>
      <c r="GZY17" s="135"/>
      <c r="GZZ17" s="135"/>
      <c r="HAA17" s="135"/>
      <c r="HAB17" s="135"/>
      <c r="HAC17" s="135"/>
      <c r="HAD17" s="135"/>
      <c r="HAE17" s="135"/>
      <c r="HAF17" s="135"/>
      <c r="HAG17" s="135"/>
      <c r="HAH17" s="135"/>
      <c r="HAI17" s="135"/>
      <c r="HAJ17" s="135"/>
      <c r="HAK17" s="135"/>
      <c r="HAL17" s="135"/>
      <c r="HAM17" s="135"/>
      <c r="HAN17" s="135"/>
      <c r="HAO17" s="135"/>
      <c r="HAP17" s="135"/>
      <c r="HAQ17" s="135"/>
      <c r="HAR17" s="135"/>
      <c r="HAS17" s="135"/>
      <c r="HAT17" s="135"/>
      <c r="HAU17" s="135"/>
      <c r="HAV17" s="135"/>
      <c r="HAW17" s="135"/>
      <c r="HAX17" s="135"/>
      <c r="HAY17" s="135"/>
      <c r="HAZ17" s="135"/>
      <c r="HBA17" s="135"/>
      <c r="HBB17" s="135"/>
      <c r="HBC17" s="135"/>
      <c r="HBD17" s="135"/>
      <c r="HBE17" s="135"/>
      <c r="HBF17" s="135"/>
      <c r="HBG17" s="135"/>
      <c r="HBH17" s="135"/>
      <c r="HBI17" s="135"/>
      <c r="HBJ17" s="135"/>
      <c r="HBK17" s="135"/>
      <c r="HBL17" s="135"/>
      <c r="HBM17" s="135"/>
      <c r="HBN17" s="135"/>
      <c r="HBO17" s="135"/>
      <c r="HBP17" s="135"/>
      <c r="HBQ17" s="135"/>
      <c r="HBR17" s="135"/>
      <c r="HBS17" s="135"/>
      <c r="HBT17" s="135"/>
      <c r="HBU17" s="135"/>
      <c r="HBV17" s="135"/>
      <c r="HBW17" s="135"/>
      <c r="HBX17" s="135"/>
      <c r="HBY17" s="135"/>
      <c r="HBZ17" s="135"/>
      <c r="HCA17" s="135"/>
      <c r="HCB17" s="135"/>
      <c r="HCC17" s="135"/>
      <c r="HCD17" s="135"/>
      <c r="HCE17" s="135"/>
      <c r="HCF17" s="135"/>
      <c r="HCG17" s="135"/>
      <c r="HCH17" s="135"/>
      <c r="HCI17" s="135"/>
      <c r="HCJ17" s="135"/>
      <c r="HCK17" s="135"/>
      <c r="HCL17" s="135"/>
      <c r="HCM17" s="135"/>
      <c r="HCN17" s="135"/>
      <c r="HCO17" s="135"/>
      <c r="HCP17" s="135"/>
      <c r="HCQ17" s="135"/>
      <c r="HCR17" s="135"/>
      <c r="HCS17" s="135"/>
      <c r="HCT17" s="135"/>
      <c r="HCU17" s="135"/>
      <c r="HCV17" s="135"/>
      <c r="HCW17" s="135"/>
      <c r="HCX17" s="135"/>
      <c r="HCY17" s="135"/>
      <c r="HCZ17" s="135"/>
      <c r="HDA17" s="135"/>
      <c r="HDB17" s="135"/>
      <c r="HDC17" s="135"/>
      <c r="HDD17" s="135"/>
      <c r="HDE17" s="135"/>
      <c r="HDF17" s="135"/>
      <c r="HDG17" s="135"/>
      <c r="HDH17" s="135"/>
      <c r="HDI17" s="135"/>
      <c r="HDJ17" s="135"/>
      <c r="HDK17" s="135"/>
      <c r="HDL17" s="135"/>
      <c r="HDM17" s="135"/>
      <c r="HDN17" s="135"/>
      <c r="HDO17" s="135"/>
      <c r="HDP17" s="135"/>
      <c r="HDQ17" s="135"/>
      <c r="HDR17" s="135"/>
      <c r="HDS17" s="135"/>
      <c r="HDT17" s="135"/>
      <c r="HDU17" s="135"/>
      <c r="HDV17" s="135"/>
      <c r="HDW17" s="135"/>
      <c r="HDX17" s="135"/>
      <c r="HDY17" s="135"/>
      <c r="HDZ17" s="135"/>
      <c r="HEA17" s="135"/>
      <c r="HEB17" s="135"/>
      <c r="HEC17" s="135"/>
      <c r="HED17" s="135"/>
      <c r="HEE17" s="135"/>
      <c r="HEF17" s="135"/>
      <c r="HEG17" s="135"/>
      <c r="HEH17" s="135"/>
      <c r="HEI17" s="135"/>
      <c r="HEJ17" s="135"/>
      <c r="HEK17" s="135"/>
      <c r="HEL17" s="135"/>
      <c r="HEM17" s="135"/>
      <c r="HEN17" s="135"/>
      <c r="HEO17" s="135"/>
      <c r="HEP17" s="135"/>
      <c r="HEQ17" s="135"/>
      <c r="HER17" s="135"/>
      <c r="HES17" s="135"/>
      <c r="HET17" s="135"/>
      <c r="HEU17" s="135"/>
      <c r="HEV17" s="135"/>
      <c r="HEW17" s="135"/>
      <c r="HEX17" s="135"/>
      <c r="HEY17" s="135"/>
      <c r="HEZ17" s="135"/>
      <c r="HFA17" s="135"/>
      <c r="HFB17" s="135"/>
      <c r="HFC17" s="135"/>
      <c r="HFD17" s="135"/>
      <c r="HFE17" s="135"/>
      <c r="HFF17" s="135"/>
      <c r="HFG17" s="135"/>
      <c r="HFH17" s="135"/>
      <c r="HFI17" s="135"/>
      <c r="HFJ17" s="135"/>
      <c r="HFK17" s="135"/>
      <c r="HFL17" s="135"/>
      <c r="HFM17" s="135"/>
      <c r="HFN17" s="135"/>
      <c r="HFO17" s="135"/>
      <c r="HFP17" s="135"/>
      <c r="HFQ17" s="135"/>
      <c r="HFR17" s="135"/>
      <c r="HFS17" s="135"/>
      <c r="HFT17" s="135"/>
      <c r="HFU17" s="135"/>
      <c r="HFV17" s="135"/>
      <c r="HFW17" s="135"/>
      <c r="HFX17" s="135"/>
      <c r="HFY17" s="135"/>
      <c r="HFZ17" s="135"/>
      <c r="HGA17" s="135"/>
      <c r="HGB17" s="135"/>
      <c r="HGC17" s="135"/>
      <c r="HGD17" s="135"/>
      <c r="HGE17" s="135"/>
      <c r="HGF17" s="135"/>
      <c r="HGG17" s="135"/>
      <c r="HGH17" s="135"/>
      <c r="HGI17" s="135"/>
      <c r="HGJ17" s="135"/>
      <c r="HGK17" s="135"/>
      <c r="HGL17" s="135"/>
      <c r="HGM17" s="135"/>
      <c r="HGN17" s="135"/>
      <c r="HGO17" s="135"/>
      <c r="HGP17" s="135"/>
      <c r="HGQ17" s="135"/>
      <c r="HGR17" s="135"/>
      <c r="HGS17" s="135"/>
      <c r="HGT17" s="135"/>
      <c r="HGU17" s="135"/>
      <c r="HGV17" s="135"/>
      <c r="HGW17" s="135"/>
      <c r="HGX17" s="135"/>
      <c r="HGY17" s="135"/>
      <c r="HGZ17" s="135"/>
      <c r="HHA17" s="135"/>
      <c r="HHB17" s="135"/>
      <c r="HHC17" s="135"/>
      <c r="HHD17" s="135"/>
      <c r="HHE17" s="135"/>
      <c r="HHF17" s="135"/>
      <c r="HHG17" s="135"/>
      <c r="HHH17" s="135"/>
      <c r="HHI17" s="135"/>
      <c r="HHJ17" s="135"/>
      <c r="HHK17" s="135"/>
      <c r="HHL17" s="135"/>
      <c r="HHM17" s="135"/>
      <c r="HHN17" s="135"/>
      <c r="HHO17" s="135"/>
      <c r="HHP17" s="135"/>
      <c r="HHQ17" s="135"/>
      <c r="HHR17" s="135"/>
      <c r="HHS17" s="135"/>
      <c r="HHT17" s="135"/>
      <c r="HHU17" s="135"/>
      <c r="HHV17" s="135"/>
      <c r="HHW17" s="135"/>
      <c r="HHX17" s="135"/>
      <c r="HHY17" s="135"/>
      <c r="HHZ17" s="135"/>
      <c r="HIA17" s="135"/>
      <c r="HIB17" s="135"/>
      <c r="HIC17" s="135"/>
      <c r="HID17" s="135"/>
      <c r="HIE17" s="135"/>
      <c r="HIF17" s="135"/>
      <c r="HIG17" s="135"/>
      <c r="HIH17" s="135"/>
      <c r="HII17" s="135"/>
      <c r="HIJ17" s="135"/>
      <c r="HIK17" s="135"/>
      <c r="HIL17" s="135"/>
      <c r="HIM17" s="135"/>
      <c r="HIN17" s="135"/>
      <c r="HIO17" s="135"/>
      <c r="HIP17" s="135"/>
      <c r="HIQ17" s="135"/>
      <c r="HIR17" s="135"/>
      <c r="HIS17" s="135"/>
      <c r="HIT17" s="135"/>
      <c r="HIU17" s="135"/>
      <c r="HIV17" s="135"/>
      <c r="HIW17" s="135"/>
      <c r="HIX17" s="135"/>
      <c r="HIY17" s="135"/>
      <c r="HIZ17" s="135"/>
      <c r="HJA17" s="135"/>
      <c r="HJB17" s="135"/>
      <c r="HJC17" s="135"/>
      <c r="HJD17" s="135"/>
      <c r="HJE17" s="135"/>
      <c r="HJF17" s="135"/>
      <c r="HJG17" s="135"/>
      <c r="HJH17" s="135"/>
      <c r="HJI17" s="135"/>
      <c r="HJJ17" s="135"/>
      <c r="HJK17" s="135"/>
      <c r="HJL17" s="135"/>
      <c r="HJM17" s="135"/>
      <c r="HJN17" s="135"/>
      <c r="HJO17" s="135"/>
      <c r="HJP17" s="135"/>
      <c r="HJQ17" s="135"/>
      <c r="HJR17" s="135"/>
      <c r="HJS17" s="135"/>
      <c r="HJT17" s="135"/>
      <c r="HJU17" s="135"/>
      <c r="HJV17" s="135"/>
      <c r="HJW17" s="135"/>
      <c r="HJX17" s="135"/>
      <c r="HJY17" s="135"/>
      <c r="HJZ17" s="135"/>
      <c r="HKA17" s="135"/>
      <c r="HKB17" s="135"/>
      <c r="HKC17" s="135"/>
      <c r="HKD17" s="135"/>
      <c r="HKE17" s="135"/>
      <c r="HKF17" s="135"/>
      <c r="HKG17" s="135"/>
      <c r="HKH17" s="135"/>
      <c r="HKI17" s="135"/>
      <c r="HKJ17" s="135"/>
      <c r="HKK17" s="135"/>
      <c r="HKL17" s="135"/>
      <c r="HKM17" s="135"/>
      <c r="HKN17" s="135"/>
      <c r="HKO17" s="135"/>
      <c r="HKP17" s="135"/>
      <c r="HKQ17" s="135"/>
      <c r="HKR17" s="135"/>
      <c r="HKS17" s="135"/>
      <c r="HKT17" s="135"/>
      <c r="HKU17" s="135"/>
      <c r="HKV17" s="135"/>
      <c r="HKW17" s="135"/>
      <c r="HKX17" s="135"/>
      <c r="HKY17" s="135"/>
      <c r="HKZ17" s="135"/>
      <c r="HLA17" s="135"/>
      <c r="HLB17" s="135"/>
      <c r="HLC17" s="135"/>
      <c r="HLD17" s="135"/>
      <c r="HLE17" s="135"/>
      <c r="HLF17" s="135"/>
      <c r="HLG17" s="135"/>
      <c r="HLH17" s="135"/>
      <c r="HLI17" s="135"/>
      <c r="HLJ17" s="135"/>
      <c r="HLK17" s="135"/>
      <c r="HLL17" s="135"/>
      <c r="HLM17" s="135"/>
      <c r="HLN17" s="135"/>
      <c r="HLO17" s="135"/>
      <c r="HLP17" s="135"/>
      <c r="HLQ17" s="135"/>
      <c r="HLR17" s="135"/>
      <c r="HLS17" s="135"/>
      <c r="HLT17" s="135"/>
      <c r="HLU17" s="135"/>
      <c r="HLV17" s="135"/>
      <c r="HLW17" s="135"/>
      <c r="HLX17" s="135"/>
      <c r="HLY17" s="135"/>
      <c r="HLZ17" s="135"/>
      <c r="HMA17" s="135"/>
      <c r="HMB17" s="135"/>
      <c r="HMC17" s="135"/>
      <c r="HMD17" s="135"/>
      <c r="HME17" s="135"/>
      <c r="HMF17" s="135"/>
      <c r="HMG17" s="135"/>
      <c r="HMH17" s="135"/>
      <c r="HMI17" s="135"/>
      <c r="HMJ17" s="135"/>
      <c r="HMK17" s="135"/>
      <c r="HML17" s="135"/>
      <c r="HMM17" s="135"/>
      <c r="HMN17" s="135"/>
      <c r="HMO17" s="135"/>
      <c r="HMP17" s="135"/>
      <c r="HMQ17" s="135"/>
      <c r="HMR17" s="135"/>
      <c r="HMS17" s="135"/>
      <c r="HMT17" s="135"/>
      <c r="HMU17" s="135"/>
      <c r="HMV17" s="135"/>
      <c r="HMW17" s="135"/>
      <c r="HMX17" s="135"/>
      <c r="HMY17" s="135"/>
      <c r="HMZ17" s="135"/>
      <c r="HNA17" s="135"/>
      <c r="HNB17" s="135"/>
      <c r="HNC17" s="135"/>
      <c r="HND17" s="135"/>
      <c r="HNE17" s="135"/>
      <c r="HNF17" s="135"/>
      <c r="HNG17" s="135"/>
      <c r="HNH17" s="135"/>
      <c r="HNI17" s="135"/>
      <c r="HNJ17" s="135"/>
      <c r="HNK17" s="135"/>
      <c r="HNL17" s="135"/>
      <c r="HNM17" s="135"/>
      <c r="HNN17" s="135"/>
      <c r="HNO17" s="135"/>
      <c r="HNP17" s="135"/>
      <c r="HNQ17" s="135"/>
      <c r="HNR17" s="135"/>
      <c r="HNS17" s="135"/>
      <c r="HNT17" s="135"/>
      <c r="HNU17" s="135"/>
      <c r="HNV17" s="135"/>
      <c r="HNW17" s="135"/>
      <c r="HNX17" s="135"/>
      <c r="HNY17" s="135"/>
      <c r="HNZ17" s="135"/>
      <c r="HOA17" s="135"/>
      <c r="HOB17" s="135"/>
      <c r="HOC17" s="135"/>
      <c r="HOD17" s="135"/>
      <c r="HOE17" s="135"/>
      <c r="HOF17" s="135"/>
      <c r="HOG17" s="135"/>
      <c r="HOH17" s="135"/>
      <c r="HOI17" s="135"/>
      <c r="HOJ17" s="135"/>
      <c r="HOK17" s="135"/>
      <c r="HOL17" s="135"/>
      <c r="HOM17" s="135"/>
      <c r="HON17" s="135"/>
      <c r="HOO17" s="135"/>
      <c r="HOP17" s="135"/>
      <c r="HOQ17" s="135"/>
      <c r="HOR17" s="135"/>
      <c r="HOS17" s="135"/>
      <c r="HOT17" s="135"/>
      <c r="HOU17" s="135"/>
      <c r="HOV17" s="135"/>
      <c r="HOW17" s="135"/>
      <c r="HOX17" s="135"/>
      <c r="HOY17" s="135"/>
      <c r="HOZ17" s="135"/>
      <c r="HPA17" s="135"/>
      <c r="HPB17" s="135"/>
      <c r="HPC17" s="135"/>
      <c r="HPD17" s="135"/>
      <c r="HPE17" s="135"/>
      <c r="HPF17" s="135"/>
      <c r="HPG17" s="135"/>
      <c r="HPH17" s="135"/>
      <c r="HPI17" s="135"/>
      <c r="HPJ17" s="135"/>
      <c r="HPK17" s="135"/>
      <c r="HPL17" s="135"/>
      <c r="HPM17" s="135"/>
      <c r="HPN17" s="135"/>
      <c r="HPO17" s="135"/>
      <c r="HPP17" s="135"/>
      <c r="HPQ17" s="135"/>
      <c r="HPR17" s="135"/>
      <c r="HPS17" s="135"/>
      <c r="HPT17" s="135"/>
      <c r="HPU17" s="135"/>
      <c r="HPV17" s="135"/>
      <c r="HPW17" s="135"/>
      <c r="HPX17" s="135"/>
      <c r="HPY17" s="135"/>
      <c r="HPZ17" s="135"/>
      <c r="HQA17" s="135"/>
      <c r="HQB17" s="135"/>
      <c r="HQC17" s="135"/>
      <c r="HQD17" s="135"/>
      <c r="HQE17" s="135"/>
      <c r="HQF17" s="135"/>
      <c r="HQG17" s="135"/>
      <c r="HQH17" s="135"/>
      <c r="HQI17" s="135"/>
      <c r="HQJ17" s="135"/>
      <c r="HQK17" s="135"/>
      <c r="HQL17" s="135"/>
      <c r="HQM17" s="135"/>
      <c r="HQN17" s="135"/>
      <c r="HQO17" s="135"/>
      <c r="HQP17" s="135"/>
      <c r="HQQ17" s="135"/>
      <c r="HQR17" s="135"/>
      <c r="HQS17" s="135"/>
      <c r="HQT17" s="135"/>
      <c r="HQU17" s="135"/>
      <c r="HQV17" s="135"/>
      <c r="HQW17" s="135"/>
      <c r="HQX17" s="135"/>
      <c r="HQY17" s="135"/>
      <c r="HQZ17" s="135"/>
      <c r="HRA17" s="135"/>
      <c r="HRB17" s="135"/>
      <c r="HRC17" s="135"/>
      <c r="HRD17" s="135"/>
      <c r="HRE17" s="135"/>
      <c r="HRF17" s="135"/>
      <c r="HRG17" s="135"/>
      <c r="HRH17" s="135"/>
      <c r="HRI17" s="135"/>
      <c r="HRJ17" s="135"/>
      <c r="HRK17" s="135"/>
      <c r="HRL17" s="135"/>
      <c r="HRM17" s="135"/>
      <c r="HRN17" s="135"/>
      <c r="HRO17" s="135"/>
      <c r="HRP17" s="135"/>
      <c r="HRQ17" s="135"/>
      <c r="HRR17" s="135"/>
      <c r="HRS17" s="135"/>
      <c r="HRT17" s="135"/>
      <c r="HRU17" s="135"/>
      <c r="HRV17" s="135"/>
      <c r="HRW17" s="135"/>
      <c r="HRX17" s="135"/>
      <c r="HRY17" s="135"/>
      <c r="HRZ17" s="135"/>
      <c r="HSA17" s="135"/>
      <c r="HSB17" s="135"/>
      <c r="HSC17" s="135"/>
      <c r="HSD17" s="135"/>
      <c r="HSE17" s="135"/>
      <c r="HSF17" s="135"/>
      <c r="HSG17" s="135"/>
      <c r="HSH17" s="135"/>
      <c r="HSI17" s="135"/>
      <c r="HSJ17" s="135"/>
      <c r="HSK17" s="135"/>
      <c r="HSL17" s="135"/>
      <c r="HSM17" s="135"/>
      <c r="HSN17" s="135"/>
      <c r="HSO17" s="135"/>
      <c r="HSP17" s="135"/>
      <c r="HSQ17" s="135"/>
      <c r="HSR17" s="135"/>
      <c r="HSS17" s="135"/>
      <c r="HST17" s="135"/>
      <c r="HSU17" s="135"/>
      <c r="HSV17" s="135"/>
      <c r="HSW17" s="135"/>
      <c r="HSX17" s="135"/>
      <c r="HSY17" s="135"/>
      <c r="HSZ17" s="135"/>
      <c r="HTA17" s="135"/>
      <c r="HTB17" s="135"/>
      <c r="HTC17" s="135"/>
      <c r="HTD17" s="135"/>
      <c r="HTE17" s="135"/>
      <c r="HTF17" s="135"/>
      <c r="HTG17" s="135"/>
      <c r="HTH17" s="135"/>
      <c r="HTI17" s="135"/>
      <c r="HTJ17" s="135"/>
      <c r="HTK17" s="135"/>
      <c r="HTL17" s="135"/>
      <c r="HTM17" s="135"/>
      <c r="HTN17" s="135"/>
      <c r="HTO17" s="135"/>
      <c r="HTP17" s="135"/>
      <c r="HTQ17" s="135"/>
      <c r="HTR17" s="135"/>
      <c r="HTS17" s="135"/>
      <c r="HTT17" s="135"/>
      <c r="HTU17" s="135"/>
      <c r="HTV17" s="135"/>
      <c r="HTW17" s="135"/>
      <c r="HTX17" s="135"/>
      <c r="HTY17" s="135"/>
      <c r="HTZ17" s="135"/>
      <c r="HUA17" s="135"/>
      <c r="HUB17" s="135"/>
      <c r="HUC17" s="135"/>
      <c r="HUD17" s="135"/>
      <c r="HUE17" s="135"/>
      <c r="HUF17" s="135"/>
      <c r="HUG17" s="135"/>
      <c r="HUH17" s="135"/>
      <c r="HUI17" s="135"/>
      <c r="HUJ17" s="135"/>
      <c r="HUK17" s="135"/>
      <c r="HUL17" s="135"/>
      <c r="HUM17" s="135"/>
      <c r="HUN17" s="135"/>
      <c r="HUO17" s="135"/>
      <c r="HUP17" s="135"/>
      <c r="HUQ17" s="135"/>
      <c r="HUR17" s="135"/>
      <c r="HUS17" s="135"/>
      <c r="HUT17" s="135"/>
      <c r="HUU17" s="135"/>
      <c r="HUV17" s="135"/>
      <c r="HUW17" s="135"/>
      <c r="HUX17" s="135"/>
      <c r="HUY17" s="135"/>
      <c r="HUZ17" s="135"/>
      <c r="HVA17" s="135"/>
      <c r="HVB17" s="135"/>
      <c r="HVC17" s="135"/>
      <c r="HVD17" s="135"/>
      <c r="HVE17" s="135"/>
      <c r="HVF17" s="135"/>
      <c r="HVG17" s="135"/>
      <c r="HVH17" s="135"/>
      <c r="HVI17" s="135"/>
      <c r="HVJ17" s="135"/>
      <c r="HVK17" s="135"/>
      <c r="HVL17" s="135"/>
      <c r="HVM17" s="135"/>
      <c r="HVN17" s="135"/>
      <c r="HVO17" s="135"/>
      <c r="HVP17" s="135"/>
      <c r="HVQ17" s="135"/>
      <c r="HVR17" s="135"/>
      <c r="HVS17" s="135"/>
      <c r="HVT17" s="135"/>
      <c r="HVU17" s="135"/>
      <c r="HVV17" s="135"/>
      <c r="HVW17" s="135"/>
      <c r="HVX17" s="135"/>
      <c r="HVY17" s="135"/>
      <c r="HVZ17" s="135"/>
      <c r="HWA17" s="135"/>
      <c r="HWB17" s="135"/>
      <c r="HWC17" s="135"/>
      <c r="HWD17" s="135"/>
      <c r="HWE17" s="135"/>
      <c r="HWF17" s="135"/>
      <c r="HWG17" s="135"/>
      <c r="HWH17" s="135"/>
      <c r="HWI17" s="135"/>
      <c r="HWJ17" s="135"/>
      <c r="HWK17" s="135"/>
      <c r="HWL17" s="135"/>
      <c r="HWM17" s="135"/>
      <c r="HWN17" s="135"/>
      <c r="HWO17" s="135"/>
      <c r="HWP17" s="135"/>
      <c r="HWQ17" s="135"/>
      <c r="HWR17" s="135"/>
      <c r="HWS17" s="135"/>
      <c r="HWT17" s="135"/>
      <c r="HWU17" s="135"/>
      <c r="HWV17" s="135"/>
      <c r="HWW17" s="135"/>
      <c r="HWX17" s="135"/>
      <c r="HWY17" s="135"/>
      <c r="HWZ17" s="135"/>
      <c r="HXA17" s="135"/>
      <c r="HXB17" s="135"/>
      <c r="HXC17" s="135"/>
      <c r="HXD17" s="135"/>
      <c r="HXE17" s="135"/>
      <c r="HXF17" s="135"/>
      <c r="HXG17" s="135"/>
      <c r="HXH17" s="135"/>
      <c r="HXI17" s="135"/>
      <c r="HXJ17" s="135"/>
      <c r="HXK17" s="135"/>
      <c r="HXL17" s="135"/>
      <c r="HXM17" s="135"/>
      <c r="HXN17" s="135"/>
      <c r="HXO17" s="135"/>
      <c r="HXP17" s="135"/>
      <c r="HXQ17" s="135"/>
      <c r="HXR17" s="135"/>
      <c r="HXS17" s="135"/>
      <c r="HXT17" s="135"/>
      <c r="HXU17" s="135"/>
      <c r="HXV17" s="135"/>
      <c r="HXW17" s="135"/>
      <c r="HXX17" s="135"/>
      <c r="HXY17" s="135"/>
      <c r="HXZ17" s="135"/>
      <c r="HYA17" s="135"/>
      <c r="HYB17" s="135"/>
      <c r="HYC17" s="135"/>
      <c r="HYD17" s="135"/>
      <c r="HYE17" s="135"/>
      <c r="HYF17" s="135"/>
      <c r="HYG17" s="135"/>
      <c r="HYH17" s="135"/>
      <c r="HYI17" s="135"/>
      <c r="HYJ17" s="135"/>
      <c r="HYK17" s="135"/>
      <c r="HYL17" s="135"/>
      <c r="HYM17" s="135"/>
      <c r="HYN17" s="135"/>
      <c r="HYO17" s="135"/>
      <c r="HYP17" s="135"/>
      <c r="HYQ17" s="135"/>
      <c r="HYR17" s="135"/>
      <c r="HYS17" s="135"/>
      <c r="HYT17" s="135"/>
      <c r="HYU17" s="135"/>
      <c r="HYV17" s="135"/>
      <c r="HYW17" s="135"/>
      <c r="HYX17" s="135"/>
      <c r="HYY17" s="135"/>
      <c r="HYZ17" s="135"/>
      <c r="HZA17" s="135"/>
      <c r="HZB17" s="135"/>
      <c r="HZC17" s="135"/>
      <c r="HZD17" s="135"/>
      <c r="HZE17" s="135"/>
      <c r="HZF17" s="135"/>
      <c r="HZG17" s="135"/>
      <c r="HZH17" s="135"/>
      <c r="HZI17" s="135"/>
      <c r="HZJ17" s="135"/>
      <c r="HZK17" s="135"/>
      <c r="HZL17" s="135"/>
      <c r="HZM17" s="135"/>
      <c r="HZN17" s="135"/>
      <c r="HZO17" s="135"/>
      <c r="HZP17" s="135"/>
      <c r="HZQ17" s="135"/>
      <c r="HZR17" s="135"/>
      <c r="HZS17" s="135"/>
      <c r="HZT17" s="135"/>
      <c r="HZU17" s="135"/>
      <c r="HZV17" s="135"/>
      <c r="HZW17" s="135"/>
      <c r="HZX17" s="135"/>
      <c r="HZY17" s="135"/>
      <c r="HZZ17" s="135"/>
      <c r="IAA17" s="135"/>
      <c r="IAB17" s="135"/>
      <c r="IAC17" s="135"/>
      <c r="IAD17" s="135"/>
      <c r="IAE17" s="135"/>
      <c r="IAF17" s="135"/>
      <c r="IAG17" s="135"/>
      <c r="IAH17" s="135"/>
      <c r="IAI17" s="135"/>
      <c r="IAJ17" s="135"/>
      <c r="IAK17" s="135"/>
      <c r="IAL17" s="135"/>
      <c r="IAM17" s="135"/>
      <c r="IAN17" s="135"/>
      <c r="IAO17" s="135"/>
      <c r="IAP17" s="135"/>
      <c r="IAQ17" s="135"/>
      <c r="IAR17" s="135"/>
      <c r="IAS17" s="135"/>
      <c r="IAT17" s="135"/>
      <c r="IAU17" s="135"/>
      <c r="IAV17" s="135"/>
      <c r="IAW17" s="135"/>
      <c r="IAX17" s="135"/>
      <c r="IAY17" s="135"/>
      <c r="IAZ17" s="135"/>
      <c r="IBA17" s="135"/>
      <c r="IBB17" s="135"/>
      <c r="IBC17" s="135"/>
      <c r="IBD17" s="135"/>
      <c r="IBE17" s="135"/>
      <c r="IBF17" s="135"/>
      <c r="IBG17" s="135"/>
      <c r="IBH17" s="135"/>
      <c r="IBI17" s="135"/>
      <c r="IBJ17" s="135"/>
      <c r="IBK17" s="135"/>
      <c r="IBL17" s="135"/>
      <c r="IBM17" s="135"/>
      <c r="IBN17" s="135"/>
      <c r="IBO17" s="135"/>
      <c r="IBP17" s="135"/>
      <c r="IBQ17" s="135"/>
      <c r="IBR17" s="135"/>
      <c r="IBS17" s="135"/>
      <c r="IBT17" s="135"/>
      <c r="IBU17" s="135"/>
      <c r="IBV17" s="135"/>
      <c r="IBW17" s="135"/>
      <c r="IBX17" s="135"/>
      <c r="IBY17" s="135"/>
      <c r="IBZ17" s="135"/>
      <c r="ICA17" s="135"/>
      <c r="ICB17" s="135"/>
      <c r="ICC17" s="135"/>
      <c r="ICD17" s="135"/>
      <c r="ICE17" s="135"/>
      <c r="ICF17" s="135"/>
      <c r="ICG17" s="135"/>
      <c r="ICH17" s="135"/>
      <c r="ICI17" s="135"/>
      <c r="ICJ17" s="135"/>
      <c r="ICK17" s="135"/>
      <c r="ICL17" s="135"/>
      <c r="ICM17" s="135"/>
      <c r="ICN17" s="135"/>
      <c r="ICO17" s="135"/>
      <c r="ICP17" s="135"/>
      <c r="ICQ17" s="135"/>
      <c r="ICR17" s="135"/>
      <c r="ICS17" s="135"/>
      <c r="ICT17" s="135"/>
      <c r="ICU17" s="135"/>
      <c r="ICV17" s="135"/>
      <c r="ICW17" s="135"/>
      <c r="ICX17" s="135"/>
      <c r="ICY17" s="135"/>
      <c r="ICZ17" s="135"/>
      <c r="IDA17" s="135"/>
      <c r="IDB17" s="135"/>
      <c r="IDC17" s="135"/>
      <c r="IDD17" s="135"/>
      <c r="IDE17" s="135"/>
      <c r="IDF17" s="135"/>
      <c r="IDG17" s="135"/>
      <c r="IDH17" s="135"/>
      <c r="IDI17" s="135"/>
      <c r="IDJ17" s="135"/>
      <c r="IDK17" s="135"/>
      <c r="IDL17" s="135"/>
      <c r="IDM17" s="135"/>
      <c r="IDN17" s="135"/>
      <c r="IDO17" s="135"/>
      <c r="IDP17" s="135"/>
      <c r="IDQ17" s="135"/>
      <c r="IDR17" s="135"/>
      <c r="IDS17" s="135"/>
      <c r="IDT17" s="135"/>
      <c r="IDU17" s="135"/>
      <c r="IDV17" s="135"/>
      <c r="IDW17" s="135"/>
      <c r="IDX17" s="135"/>
      <c r="IDY17" s="135"/>
      <c r="IDZ17" s="135"/>
      <c r="IEA17" s="135"/>
      <c r="IEB17" s="135"/>
      <c r="IEC17" s="135"/>
      <c r="IED17" s="135"/>
      <c r="IEE17" s="135"/>
      <c r="IEF17" s="135"/>
      <c r="IEG17" s="135"/>
      <c r="IEH17" s="135"/>
      <c r="IEI17" s="135"/>
      <c r="IEJ17" s="135"/>
      <c r="IEK17" s="135"/>
      <c r="IEL17" s="135"/>
      <c r="IEM17" s="135"/>
      <c r="IEN17" s="135"/>
      <c r="IEO17" s="135"/>
      <c r="IEP17" s="135"/>
      <c r="IEQ17" s="135"/>
      <c r="IER17" s="135"/>
      <c r="IES17" s="135"/>
      <c r="IET17" s="135"/>
      <c r="IEU17" s="135"/>
      <c r="IEV17" s="135"/>
      <c r="IEW17" s="135"/>
      <c r="IEX17" s="135"/>
      <c r="IEY17" s="135"/>
      <c r="IEZ17" s="135"/>
      <c r="IFA17" s="135"/>
      <c r="IFB17" s="135"/>
      <c r="IFC17" s="135"/>
      <c r="IFD17" s="135"/>
      <c r="IFE17" s="135"/>
      <c r="IFF17" s="135"/>
      <c r="IFG17" s="135"/>
      <c r="IFH17" s="135"/>
      <c r="IFI17" s="135"/>
      <c r="IFJ17" s="135"/>
      <c r="IFK17" s="135"/>
      <c r="IFL17" s="135"/>
      <c r="IFM17" s="135"/>
      <c r="IFN17" s="135"/>
      <c r="IFO17" s="135"/>
      <c r="IFP17" s="135"/>
      <c r="IFQ17" s="135"/>
      <c r="IFR17" s="135"/>
      <c r="IFS17" s="135"/>
      <c r="IFT17" s="135"/>
      <c r="IFU17" s="135"/>
      <c r="IFV17" s="135"/>
      <c r="IFW17" s="135"/>
      <c r="IFX17" s="135"/>
      <c r="IFY17" s="135"/>
      <c r="IFZ17" s="135"/>
      <c r="IGA17" s="135"/>
      <c r="IGB17" s="135"/>
      <c r="IGC17" s="135"/>
      <c r="IGD17" s="135"/>
      <c r="IGE17" s="135"/>
      <c r="IGF17" s="135"/>
      <c r="IGG17" s="135"/>
      <c r="IGH17" s="135"/>
      <c r="IGI17" s="135"/>
      <c r="IGJ17" s="135"/>
      <c r="IGK17" s="135"/>
      <c r="IGL17" s="135"/>
      <c r="IGM17" s="135"/>
      <c r="IGN17" s="135"/>
      <c r="IGO17" s="135"/>
      <c r="IGP17" s="135"/>
      <c r="IGQ17" s="135"/>
      <c r="IGR17" s="135"/>
      <c r="IGS17" s="135"/>
      <c r="IGT17" s="135"/>
      <c r="IGU17" s="135"/>
      <c r="IGV17" s="135"/>
      <c r="IGW17" s="135"/>
      <c r="IGX17" s="135"/>
      <c r="IGY17" s="135"/>
      <c r="IGZ17" s="135"/>
      <c r="IHA17" s="135"/>
      <c r="IHB17" s="135"/>
      <c r="IHC17" s="135"/>
      <c r="IHD17" s="135"/>
      <c r="IHE17" s="135"/>
      <c r="IHF17" s="135"/>
      <c r="IHG17" s="135"/>
      <c r="IHH17" s="135"/>
      <c r="IHI17" s="135"/>
      <c r="IHJ17" s="135"/>
      <c r="IHK17" s="135"/>
      <c r="IHL17" s="135"/>
      <c r="IHM17" s="135"/>
      <c r="IHN17" s="135"/>
      <c r="IHO17" s="135"/>
      <c r="IHP17" s="135"/>
      <c r="IHQ17" s="135"/>
      <c r="IHR17" s="135"/>
      <c r="IHS17" s="135"/>
      <c r="IHT17" s="135"/>
      <c r="IHU17" s="135"/>
      <c r="IHV17" s="135"/>
      <c r="IHW17" s="135"/>
      <c r="IHX17" s="135"/>
      <c r="IHY17" s="135"/>
      <c r="IHZ17" s="135"/>
      <c r="IIA17" s="135"/>
      <c r="IIB17" s="135"/>
      <c r="IIC17" s="135"/>
      <c r="IID17" s="135"/>
      <c r="IIE17" s="135"/>
      <c r="IIF17" s="135"/>
      <c r="IIG17" s="135"/>
      <c r="IIH17" s="135"/>
      <c r="III17" s="135"/>
      <c r="IIJ17" s="135"/>
      <c r="IIK17" s="135"/>
      <c r="IIL17" s="135"/>
      <c r="IIM17" s="135"/>
      <c r="IIN17" s="135"/>
      <c r="IIO17" s="135"/>
      <c r="IIP17" s="135"/>
      <c r="IIQ17" s="135"/>
      <c r="IIR17" s="135"/>
      <c r="IIS17" s="135"/>
      <c r="IIT17" s="135"/>
      <c r="IIU17" s="135"/>
      <c r="IIV17" s="135"/>
      <c r="IIW17" s="135"/>
      <c r="IIX17" s="135"/>
      <c r="IIY17" s="135"/>
      <c r="IIZ17" s="135"/>
      <c r="IJA17" s="135"/>
      <c r="IJB17" s="135"/>
      <c r="IJC17" s="135"/>
      <c r="IJD17" s="135"/>
      <c r="IJE17" s="135"/>
      <c r="IJF17" s="135"/>
      <c r="IJG17" s="135"/>
      <c r="IJH17" s="135"/>
      <c r="IJI17" s="135"/>
      <c r="IJJ17" s="135"/>
      <c r="IJK17" s="135"/>
      <c r="IJL17" s="135"/>
      <c r="IJM17" s="135"/>
      <c r="IJN17" s="135"/>
      <c r="IJO17" s="135"/>
      <c r="IJP17" s="135"/>
      <c r="IJQ17" s="135"/>
      <c r="IJR17" s="135"/>
      <c r="IJS17" s="135"/>
      <c r="IJT17" s="135"/>
      <c r="IJU17" s="135"/>
      <c r="IJV17" s="135"/>
      <c r="IJW17" s="135"/>
      <c r="IJX17" s="135"/>
      <c r="IJY17" s="135"/>
      <c r="IJZ17" s="135"/>
      <c r="IKA17" s="135"/>
      <c r="IKB17" s="135"/>
      <c r="IKC17" s="135"/>
      <c r="IKD17" s="135"/>
      <c r="IKE17" s="135"/>
      <c r="IKF17" s="135"/>
      <c r="IKG17" s="135"/>
      <c r="IKH17" s="135"/>
      <c r="IKI17" s="135"/>
      <c r="IKJ17" s="135"/>
      <c r="IKK17" s="135"/>
      <c r="IKL17" s="135"/>
      <c r="IKM17" s="135"/>
      <c r="IKN17" s="135"/>
      <c r="IKO17" s="135"/>
      <c r="IKP17" s="135"/>
      <c r="IKQ17" s="135"/>
      <c r="IKR17" s="135"/>
      <c r="IKS17" s="135"/>
      <c r="IKT17" s="135"/>
      <c r="IKU17" s="135"/>
      <c r="IKV17" s="135"/>
      <c r="IKW17" s="135"/>
      <c r="IKX17" s="135"/>
      <c r="IKY17" s="135"/>
      <c r="IKZ17" s="135"/>
      <c r="ILA17" s="135"/>
      <c r="ILB17" s="135"/>
      <c r="ILC17" s="135"/>
      <c r="ILD17" s="135"/>
      <c r="ILE17" s="135"/>
      <c r="ILF17" s="135"/>
      <c r="ILG17" s="135"/>
      <c r="ILH17" s="135"/>
      <c r="ILI17" s="135"/>
      <c r="ILJ17" s="135"/>
      <c r="ILK17" s="135"/>
      <c r="ILL17" s="135"/>
      <c r="ILM17" s="135"/>
      <c r="ILN17" s="135"/>
      <c r="ILO17" s="135"/>
      <c r="ILP17" s="135"/>
      <c r="ILQ17" s="135"/>
      <c r="ILR17" s="135"/>
      <c r="ILS17" s="135"/>
      <c r="ILT17" s="135"/>
      <c r="ILU17" s="135"/>
      <c r="ILV17" s="135"/>
      <c r="ILW17" s="135"/>
      <c r="ILX17" s="135"/>
      <c r="ILY17" s="135"/>
      <c r="ILZ17" s="135"/>
      <c r="IMA17" s="135"/>
      <c r="IMB17" s="135"/>
      <c r="IMC17" s="135"/>
      <c r="IMD17" s="135"/>
      <c r="IME17" s="135"/>
      <c r="IMF17" s="135"/>
      <c r="IMG17" s="135"/>
      <c r="IMH17" s="135"/>
      <c r="IMI17" s="135"/>
      <c r="IMJ17" s="135"/>
      <c r="IMK17" s="135"/>
      <c r="IML17" s="135"/>
      <c r="IMM17" s="135"/>
      <c r="IMN17" s="135"/>
      <c r="IMO17" s="135"/>
      <c r="IMP17" s="135"/>
      <c r="IMQ17" s="135"/>
      <c r="IMR17" s="135"/>
      <c r="IMS17" s="135"/>
      <c r="IMT17" s="135"/>
      <c r="IMU17" s="135"/>
      <c r="IMV17" s="135"/>
      <c r="IMW17" s="135"/>
      <c r="IMX17" s="135"/>
      <c r="IMY17" s="135"/>
      <c r="IMZ17" s="135"/>
      <c r="INA17" s="135"/>
      <c r="INB17" s="135"/>
      <c r="INC17" s="135"/>
      <c r="IND17" s="135"/>
      <c r="INE17" s="135"/>
      <c r="INF17" s="135"/>
      <c r="ING17" s="135"/>
      <c r="INH17" s="135"/>
      <c r="INI17" s="135"/>
      <c r="INJ17" s="135"/>
      <c r="INK17" s="135"/>
      <c r="INL17" s="135"/>
      <c r="INM17" s="135"/>
      <c r="INN17" s="135"/>
      <c r="INO17" s="135"/>
      <c r="INP17" s="135"/>
      <c r="INQ17" s="135"/>
      <c r="INR17" s="135"/>
      <c r="INS17" s="135"/>
      <c r="INT17" s="135"/>
      <c r="INU17" s="135"/>
      <c r="INV17" s="135"/>
      <c r="INW17" s="135"/>
      <c r="INX17" s="135"/>
      <c r="INY17" s="135"/>
      <c r="INZ17" s="135"/>
      <c r="IOA17" s="135"/>
      <c r="IOB17" s="135"/>
      <c r="IOC17" s="135"/>
      <c r="IOD17" s="135"/>
      <c r="IOE17" s="135"/>
      <c r="IOF17" s="135"/>
      <c r="IOG17" s="135"/>
      <c r="IOH17" s="135"/>
      <c r="IOI17" s="135"/>
      <c r="IOJ17" s="135"/>
      <c r="IOK17" s="135"/>
      <c r="IOL17" s="135"/>
      <c r="IOM17" s="135"/>
      <c r="ION17" s="135"/>
      <c r="IOO17" s="135"/>
      <c r="IOP17" s="135"/>
      <c r="IOQ17" s="135"/>
      <c r="IOR17" s="135"/>
      <c r="IOS17" s="135"/>
      <c r="IOT17" s="135"/>
      <c r="IOU17" s="135"/>
      <c r="IOV17" s="135"/>
      <c r="IOW17" s="135"/>
      <c r="IOX17" s="135"/>
      <c r="IOY17" s="135"/>
      <c r="IOZ17" s="135"/>
      <c r="IPA17" s="135"/>
      <c r="IPB17" s="135"/>
      <c r="IPC17" s="135"/>
      <c r="IPD17" s="135"/>
      <c r="IPE17" s="135"/>
      <c r="IPF17" s="135"/>
      <c r="IPG17" s="135"/>
      <c r="IPH17" s="135"/>
      <c r="IPI17" s="135"/>
      <c r="IPJ17" s="135"/>
      <c r="IPK17" s="135"/>
      <c r="IPL17" s="135"/>
      <c r="IPM17" s="135"/>
      <c r="IPN17" s="135"/>
      <c r="IPO17" s="135"/>
      <c r="IPP17" s="135"/>
      <c r="IPQ17" s="135"/>
      <c r="IPR17" s="135"/>
      <c r="IPS17" s="135"/>
      <c r="IPT17" s="135"/>
      <c r="IPU17" s="135"/>
      <c r="IPV17" s="135"/>
      <c r="IPW17" s="135"/>
      <c r="IPX17" s="135"/>
      <c r="IPY17" s="135"/>
      <c r="IPZ17" s="135"/>
      <c r="IQA17" s="135"/>
      <c r="IQB17" s="135"/>
      <c r="IQC17" s="135"/>
      <c r="IQD17" s="135"/>
      <c r="IQE17" s="135"/>
      <c r="IQF17" s="135"/>
      <c r="IQG17" s="135"/>
      <c r="IQH17" s="135"/>
      <c r="IQI17" s="135"/>
      <c r="IQJ17" s="135"/>
      <c r="IQK17" s="135"/>
      <c r="IQL17" s="135"/>
      <c r="IQM17" s="135"/>
      <c r="IQN17" s="135"/>
      <c r="IQO17" s="135"/>
      <c r="IQP17" s="135"/>
      <c r="IQQ17" s="135"/>
      <c r="IQR17" s="135"/>
      <c r="IQS17" s="135"/>
      <c r="IQT17" s="135"/>
      <c r="IQU17" s="135"/>
      <c r="IQV17" s="135"/>
      <c r="IQW17" s="135"/>
      <c r="IQX17" s="135"/>
      <c r="IQY17" s="135"/>
      <c r="IQZ17" s="135"/>
      <c r="IRA17" s="135"/>
      <c r="IRB17" s="135"/>
      <c r="IRC17" s="135"/>
      <c r="IRD17" s="135"/>
      <c r="IRE17" s="135"/>
      <c r="IRF17" s="135"/>
      <c r="IRG17" s="135"/>
      <c r="IRH17" s="135"/>
      <c r="IRI17" s="135"/>
      <c r="IRJ17" s="135"/>
      <c r="IRK17" s="135"/>
      <c r="IRL17" s="135"/>
      <c r="IRM17" s="135"/>
      <c r="IRN17" s="135"/>
      <c r="IRO17" s="135"/>
      <c r="IRP17" s="135"/>
      <c r="IRQ17" s="135"/>
      <c r="IRR17" s="135"/>
      <c r="IRS17" s="135"/>
      <c r="IRT17" s="135"/>
      <c r="IRU17" s="135"/>
      <c r="IRV17" s="135"/>
      <c r="IRW17" s="135"/>
      <c r="IRX17" s="135"/>
      <c r="IRY17" s="135"/>
      <c r="IRZ17" s="135"/>
      <c r="ISA17" s="135"/>
      <c r="ISB17" s="135"/>
      <c r="ISC17" s="135"/>
      <c r="ISD17" s="135"/>
      <c r="ISE17" s="135"/>
      <c r="ISF17" s="135"/>
      <c r="ISG17" s="135"/>
      <c r="ISH17" s="135"/>
      <c r="ISI17" s="135"/>
      <c r="ISJ17" s="135"/>
      <c r="ISK17" s="135"/>
      <c r="ISL17" s="135"/>
      <c r="ISM17" s="135"/>
      <c r="ISN17" s="135"/>
      <c r="ISO17" s="135"/>
      <c r="ISP17" s="135"/>
      <c r="ISQ17" s="135"/>
      <c r="ISR17" s="135"/>
      <c r="ISS17" s="135"/>
      <c r="IST17" s="135"/>
      <c r="ISU17" s="135"/>
      <c r="ISV17" s="135"/>
      <c r="ISW17" s="135"/>
      <c r="ISX17" s="135"/>
      <c r="ISY17" s="135"/>
      <c r="ISZ17" s="135"/>
      <c r="ITA17" s="135"/>
      <c r="ITB17" s="135"/>
      <c r="ITC17" s="135"/>
      <c r="ITD17" s="135"/>
      <c r="ITE17" s="135"/>
      <c r="ITF17" s="135"/>
      <c r="ITG17" s="135"/>
      <c r="ITH17" s="135"/>
      <c r="ITI17" s="135"/>
      <c r="ITJ17" s="135"/>
      <c r="ITK17" s="135"/>
      <c r="ITL17" s="135"/>
      <c r="ITM17" s="135"/>
      <c r="ITN17" s="135"/>
      <c r="ITO17" s="135"/>
      <c r="ITP17" s="135"/>
      <c r="ITQ17" s="135"/>
      <c r="ITR17" s="135"/>
      <c r="ITS17" s="135"/>
      <c r="ITT17" s="135"/>
      <c r="ITU17" s="135"/>
      <c r="ITV17" s="135"/>
      <c r="ITW17" s="135"/>
      <c r="ITX17" s="135"/>
      <c r="ITY17" s="135"/>
      <c r="ITZ17" s="135"/>
      <c r="IUA17" s="135"/>
      <c r="IUB17" s="135"/>
      <c r="IUC17" s="135"/>
      <c r="IUD17" s="135"/>
      <c r="IUE17" s="135"/>
      <c r="IUF17" s="135"/>
      <c r="IUG17" s="135"/>
      <c r="IUH17" s="135"/>
      <c r="IUI17" s="135"/>
      <c r="IUJ17" s="135"/>
      <c r="IUK17" s="135"/>
      <c r="IUL17" s="135"/>
      <c r="IUM17" s="135"/>
      <c r="IUN17" s="135"/>
      <c r="IUO17" s="135"/>
      <c r="IUP17" s="135"/>
      <c r="IUQ17" s="135"/>
      <c r="IUR17" s="135"/>
      <c r="IUS17" s="135"/>
      <c r="IUT17" s="135"/>
      <c r="IUU17" s="135"/>
      <c r="IUV17" s="135"/>
      <c r="IUW17" s="135"/>
      <c r="IUX17" s="135"/>
      <c r="IUY17" s="135"/>
      <c r="IUZ17" s="135"/>
      <c r="IVA17" s="135"/>
      <c r="IVB17" s="135"/>
      <c r="IVC17" s="135"/>
      <c r="IVD17" s="135"/>
      <c r="IVE17" s="135"/>
      <c r="IVF17" s="135"/>
      <c r="IVG17" s="135"/>
      <c r="IVH17" s="135"/>
      <c r="IVI17" s="135"/>
      <c r="IVJ17" s="135"/>
      <c r="IVK17" s="135"/>
      <c r="IVL17" s="135"/>
      <c r="IVM17" s="135"/>
      <c r="IVN17" s="135"/>
      <c r="IVO17" s="135"/>
      <c r="IVP17" s="135"/>
      <c r="IVQ17" s="135"/>
      <c r="IVR17" s="135"/>
      <c r="IVS17" s="135"/>
      <c r="IVT17" s="135"/>
      <c r="IVU17" s="135"/>
      <c r="IVV17" s="135"/>
      <c r="IVW17" s="135"/>
      <c r="IVX17" s="135"/>
      <c r="IVY17" s="135"/>
      <c r="IVZ17" s="135"/>
      <c r="IWA17" s="135"/>
      <c r="IWB17" s="135"/>
      <c r="IWC17" s="135"/>
      <c r="IWD17" s="135"/>
      <c r="IWE17" s="135"/>
      <c r="IWF17" s="135"/>
      <c r="IWG17" s="135"/>
      <c r="IWH17" s="135"/>
      <c r="IWI17" s="135"/>
      <c r="IWJ17" s="135"/>
      <c r="IWK17" s="135"/>
      <c r="IWL17" s="135"/>
      <c r="IWM17" s="135"/>
      <c r="IWN17" s="135"/>
      <c r="IWO17" s="135"/>
      <c r="IWP17" s="135"/>
      <c r="IWQ17" s="135"/>
      <c r="IWR17" s="135"/>
      <c r="IWS17" s="135"/>
      <c r="IWT17" s="135"/>
      <c r="IWU17" s="135"/>
      <c r="IWV17" s="135"/>
      <c r="IWW17" s="135"/>
      <c r="IWX17" s="135"/>
      <c r="IWY17" s="135"/>
      <c r="IWZ17" s="135"/>
      <c r="IXA17" s="135"/>
      <c r="IXB17" s="135"/>
      <c r="IXC17" s="135"/>
      <c r="IXD17" s="135"/>
      <c r="IXE17" s="135"/>
      <c r="IXF17" s="135"/>
      <c r="IXG17" s="135"/>
      <c r="IXH17" s="135"/>
      <c r="IXI17" s="135"/>
      <c r="IXJ17" s="135"/>
      <c r="IXK17" s="135"/>
      <c r="IXL17" s="135"/>
      <c r="IXM17" s="135"/>
      <c r="IXN17" s="135"/>
      <c r="IXO17" s="135"/>
      <c r="IXP17" s="135"/>
      <c r="IXQ17" s="135"/>
      <c r="IXR17" s="135"/>
      <c r="IXS17" s="135"/>
      <c r="IXT17" s="135"/>
      <c r="IXU17" s="135"/>
      <c r="IXV17" s="135"/>
      <c r="IXW17" s="135"/>
      <c r="IXX17" s="135"/>
      <c r="IXY17" s="135"/>
      <c r="IXZ17" s="135"/>
      <c r="IYA17" s="135"/>
      <c r="IYB17" s="135"/>
      <c r="IYC17" s="135"/>
      <c r="IYD17" s="135"/>
      <c r="IYE17" s="135"/>
      <c r="IYF17" s="135"/>
      <c r="IYG17" s="135"/>
      <c r="IYH17" s="135"/>
      <c r="IYI17" s="135"/>
      <c r="IYJ17" s="135"/>
      <c r="IYK17" s="135"/>
      <c r="IYL17" s="135"/>
      <c r="IYM17" s="135"/>
      <c r="IYN17" s="135"/>
      <c r="IYO17" s="135"/>
      <c r="IYP17" s="135"/>
      <c r="IYQ17" s="135"/>
      <c r="IYR17" s="135"/>
      <c r="IYS17" s="135"/>
      <c r="IYT17" s="135"/>
      <c r="IYU17" s="135"/>
      <c r="IYV17" s="135"/>
      <c r="IYW17" s="135"/>
      <c r="IYX17" s="135"/>
      <c r="IYY17" s="135"/>
      <c r="IYZ17" s="135"/>
      <c r="IZA17" s="135"/>
      <c r="IZB17" s="135"/>
      <c r="IZC17" s="135"/>
      <c r="IZD17" s="135"/>
      <c r="IZE17" s="135"/>
      <c r="IZF17" s="135"/>
      <c r="IZG17" s="135"/>
      <c r="IZH17" s="135"/>
      <c r="IZI17" s="135"/>
      <c r="IZJ17" s="135"/>
      <c r="IZK17" s="135"/>
      <c r="IZL17" s="135"/>
      <c r="IZM17" s="135"/>
      <c r="IZN17" s="135"/>
      <c r="IZO17" s="135"/>
      <c r="IZP17" s="135"/>
      <c r="IZQ17" s="135"/>
      <c r="IZR17" s="135"/>
      <c r="IZS17" s="135"/>
      <c r="IZT17" s="135"/>
      <c r="IZU17" s="135"/>
      <c r="IZV17" s="135"/>
      <c r="IZW17" s="135"/>
      <c r="IZX17" s="135"/>
      <c r="IZY17" s="135"/>
      <c r="IZZ17" s="135"/>
      <c r="JAA17" s="135"/>
      <c r="JAB17" s="135"/>
      <c r="JAC17" s="135"/>
      <c r="JAD17" s="135"/>
      <c r="JAE17" s="135"/>
      <c r="JAF17" s="135"/>
      <c r="JAG17" s="135"/>
      <c r="JAH17" s="135"/>
      <c r="JAI17" s="135"/>
      <c r="JAJ17" s="135"/>
      <c r="JAK17" s="135"/>
      <c r="JAL17" s="135"/>
      <c r="JAM17" s="135"/>
      <c r="JAN17" s="135"/>
      <c r="JAO17" s="135"/>
      <c r="JAP17" s="135"/>
      <c r="JAQ17" s="135"/>
      <c r="JAR17" s="135"/>
      <c r="JAS17" s="135"/>
      <c r="JAT17" s="135"/>
      <c r="JAU17" s="135"/>
      <c r="JAV17" s="135"/>
      <c r="JAW17" s="135"/>
      <c r="JAX17" s="135"/>
      <c r="JAY17" s="135"/>
      <c r="JAZ17" s="135"/>
      <c r="JBA17" s="135"/>
      <c r="JBB17" s="135"/>
      <c r="JBC17" s="135"/>
      <c r="JBD17" s="135"/>
      <c r="JBE17" s="135"/>
      <c r="JBF17" s="135"/>
      <c r="JBG17" s="135"/>
      <c r="JBH17" s="135"/>
      <c r="JBI17" s="135"/>
      <c r="JBJ17" s="135"/>
      <c r="JBK17" s="135"/>
      <c r="JBL17" s="135"/>
      <c r="JBM17" s="135"/>
      <c r="JBN17" s="135"/>
      <c r="JBO17" s="135"/>
      <c r="JBP17" s="135"/>
      <c r="JBQ17" s="135"/>
      <c r="JBR17" s="135"/>
      <c r="JBS17" s="135"/>
      <c r="JBT17" s="135"/>
      <c r="JBU17" s="135"/>
      <c r="JBV17" s="135"/>
      <c r="JBW17" s="135"/>
      <c r="JBX17" s="135"/>
      <c r="JBY17" s="135"/>
      <c r="JBZ17" s="135"/>
      <c r="JCA17" s="135"/>
      <c r="JCB17" s="135"/>
      <c r="JCC17" s="135"/>
      <c r="JCD17" s="135"/>
      <c r="JCE17" s="135"/>
      <c r="JCF17" s="135"/>
      <c r="JCG17" s="135"/>
      <c r="JCH17" s="135"/>
      <c r="JCI17" s="135"/>
      <c r="JCJ17" s="135"/>
      <c r="JCK17" s="135"/>
      <c r="JCL17" s="135"/>
      <c r="JCM17" s="135"/>
      <c r="JCN17" s="135"/>
      <c r="JCO17" s="135"/>
      <c r="JCP17" s="135"/>
      <c r="JCQ17" s="135"/>
      <c r="JCR17" s="135"/>
      <c r="JCS17" s="135"/>
      <c r="JCT17" s="135"/>
      <c r="JCU17" s="135"/>
      <c r="JCV17" s="135"/>
      <c r="JCW17" s="135"/>
      <c r="JCX17" s="135"/>
      <c r="JCY17" s="135"/>
      <c r="JCZ17" s="135"/>
      <c r="JDA17" s="135"/>
      <c r="JDB17" s="135"/>
      <c r="JDC17" s="135"/>
      <c r="JDD17" s="135"/>
      <c r="JDE17" s="135"/>
      <c r="JDF17" s="135"/>
      <c r="JDG17" s="135"/>
      <c r="JDH17" s="135"/>
      <c r="JDI17" s="135"/>
      <c r="JDJ17" s="135"/>
      <c r="JDK17" s="135"/>
      <c r="JDL17" s="135"/>
      <c r="JDM17" s="135"/>
      <c r="JDN17" s="135"/>
      <c r="JDO17" s="135"/>
      <c r="JDP17" s="135"/>
      <c r="JDQ17" s="135"/>
      <c r="JDR17" s="135"/>
      <c r="JDS17" s="135"/>
      <c r="JDT17" s="135"/>
      <c r="JDU17" s="135"/>
      <c r="JDV17" s="135"/>
      <c r="JDW17" s="135"/>
      <c r="JDX17" s="135"/>
      <c r="JDY17" s="135"/>
      <c r="JDZ17" s="135"/>
      <c r="JEA17" s="135"/>
      <c r="JEB17" s="135"/>
      <c r="JEC17" s="135"/>
      <c r="JED17" s="135"/>
      <c r="JEE17" s="135"/>
      <c r="JEF17" s="135"/>
      <c r="JEG17" s="135"/>
      <c r="JEH17" s="135"/>
      <c r="JEI17" s="135"/>
      <c r="JEJ17" s="135"/>
      <c r="JEK17" s="135"/>
      <c r="JEL17" s="135"/>
      <c r="JEM17" s="135"/>
      <c r="JEN17" s="135"/>
      <c r="JEO17" s="135"/>
      <c r="JEP17" s="135"/>
      <c r="JEQ17" s="135"/>
      <c r="JER17" s="135"/>
      <c r="JES17" s="135"/>
      <c r="JET17" s="135"/>
      <c r="JEU17" s="135"/>
      <c r="JEV17" s="135"/>
      <c r="JEW17" s="135"/>
      <c r="JEX17" s="135"/>
      <c r="JEY17" s="135"/>
      <c r="JEZ17" s="135"/>
      <c r="JFA17" s="135"/>
      <c r="JFB17" s="135"/>
      <c r="JFC17" s="135"/>
      <c r="JFD17" s="135"/>
      <c r="JFE17" s="135"/>
      <c r="JFF17" s="135"/>
      <c r="JFG17" s="135"/>
      <c r="JFH17" s="135"/>
      <c r="JFI17" s="135"/>
      <c r="JFJ17" s="135"/>
      <c r="JFK17" s="135"/>
      <c r="JFL17" s="135"/>
      <c r="JFM17" s="135"/>
      <c r="JFN17" s="135"/>
      <c r="JFO17" s="135"/>
      <c r="JFP17" s="135"/>
      <c r="JFQ17" s="135"/>
      <c r="JFR17" s="135"/>
      <c r="JFS17" s="135"/>
      <c r="JFT17" s="135"/>
      <c r="JFU17" s="135"/>
      <c r="JFV17" s="135"/>
      <c r="JFW17" s="135"/>
      <c r="JFX17" s="135"/>
      <c r="JFY17" s="135"/>
      <c r="JFZ17" s="135"/>
      <c r="JGA17" s="135"/>
      <c r="JGB17" s="135"/>
      <c r="JGC17" s="135"/>
      <c r="JGD17" s="135"/>
      <c r="JGE17" s="135"/>
      <c r="JGF17" s="135"/>
      <c r="JGG17" s="135"/>
      <c r="JGH17" s="135"/>
      <c r="JGI17" s="135"/>
      <c r="JGJ17" s="135"/>
      <c r="JGK17" s="135"/>
      <c r="JGL17" s="135"/>
      <c r="JGM17" s="135"/>
      <c r="JGN17" s="135"/>
      <c r="JGO17" s="135"/>
      <c r="JGP17" s="135"/>
      <c r="JGQ17" s="135"/>
      <c r="JGR17" s="135"/>
      <c r="JGS17" s="135"/>
      <c r="JGT17" s="135"/>
      <c r="JGU17" s="135"/>
      <c r="JGV17" s="135"/>
      <c r="JGW17" s="135"/>
      <c r="JGX17" s="135"/>
      <c r="JGY17" s="135"/>
      <c r="JGZ17" s="135"/>
      <c r="JHA17" s="135"/>
      <c r="JHB17" s="135"/>
      <c r="JHC17" s="135"/>
      <c r="JHD17" s="135"/>
      <c r="JHE17" s="135"/>
      <c r="JHF17" s="135"/>
      <c r="JHG17" s="135"/>
      <c r="JHH17" s="135"/>
      <c r="JHI17" s="135"/>
      <c r="JHJ17" s="135"/>
      <c r="JHK17" s="135"/>
      <c r="JHL17" s="135"/>
      <c r="JHM17" s="135"/>
      <c r="JHN17" s="135"/>
      <c r="JHO17" s="135"/>
      <c r="JHP17" s="135"/>
      <c r="JHQ17" s="135"/>
      <c r="JHR17" s="135"/>
      <c r="JHS17" s="135"/>
      <c r="JHT17" s="135"/>
      <c r="JHU17" s="135"/>
      <c r="JHV17" s="135"/>
      <c r="JHW17" s="135"/>
      <c r="JHX17" s="135"/>
      <c r="JHY17" s="135"/>
      <c r="JHZ17" s="135"/>
      <c r="JIA17" s="135"/>
      <c r="JIB17" s="135"/>
      <c r="JIC17" s="135"/>
      <c r="JID17" s="135"/>
      <c r="JIE17" s="135"/>
      <c r="JIF17" s="135"/>
      <c r="JIG17" s="135"/>
      <c r="JIH17" s="135"/>
      <c r="JII17" s="135"/>
      <c r="JIJ17" s="135"/>
      <c r="JIK17" s="135"/>
      <c r="JIL17" s="135"/>
      <c r="JIM17" s="135"/>
      <c r="JIN17" s="135"/>
      <c r="JIO17" s="135"/>
      <c r="JIP17" s="135"/>
      <c r="JIQ17" s="135"/>
      <c r="JIR17" s="135"/>
      <c r="JIS17" s="135"/>
      <c r="JIT17" s="135"/>
      <c r="JIU17" s="135"/>
      <c r="JIV17" s="135"/>
      <c r="JIW17" s="135"/>
      <c r="JIX17" s="135"/>
      <c r="JIY17" s="135"/>
      <c r="JIZ17" s="135"/>
      <c r="JJA17" s="135"/>
      <c r="JJB17" s="135"/>
      <c r="JJC17" s="135"/>
      <c r="JJD17" s="135"/>
      <c r="JJE17" s="135"/>
      <c r="JJF17" s="135"/>
      <c r="JJG17" s="135"/>
      <c r="JJH17" s="135"/>
      <c r="JJI17" s="135"/>
      <c r="JJJ17" s="135"/>
      <c r="JJK17" s="135"/>
      <c r="JJL17" s="135"/>
      <c r="JJM17" s="135"/>
      <c r="JJN17" s="135"/>
      <c r="JJO17" s="135"/>
      <c r="JJP17" s="135"/>
      <c r="JJQ17" s="135"/>
      <c r="JJR17" s="135"/>
      <c r="JJS17" s="135"/>
      <c r="JJT17" s="135"/>
      <c r="JJU17" s="135"/>
      <c r="JJV17" s="135"/>
      <c r="JJW17" s="135"/>
      <c r="JJX17" s="135"/>
      <c r="JJY17" s="135"/>
      <c r="JJZ17" s="135"/>
      <c r="JKA17" s="135"/>
      <c r="JKB17" s="135"/>
      <c r="JKC17" s="135"/>
      <c r="JKD17" s="135"/>
      <c r="JKE17" s="135"/>
      <c r="JKF17" s="135"/>
      <c r="JKG17" s="135"/>
      <c r="JKH17" s="135"/>
      <c r="JKI17" s="135"/>
      <c r="JKJ17" s="135"/>
      <c r="JKK17" s="135"/>
      <c r="JKL17" s="135"/>
      <c r="JKM17" s="135"/>
      <c r="JKN17" s="135"/>
      <c r="JKO17" s="135"/>
      <c r="JKP17" s="135"/>
      <c r="JKQ17" s="135"/>
      <c r="JKR17" s="135"/>
      <c r="JKS17" s="135"/>
      <c r="JKT17" s="135"/>
      <c r="JKU17" s="135"/>
      <c r="JKV17" s="135"/>
      <c r="JKW17" s="135"/>
      <c r="JKX17" s="135"/>
      <c r="JKY17" s="135"/>
      <c r="JKZ17" s="135"/>
      <c r="JLA17" s="135"/>
      <c r="JLB17" s="135"/>
      <c r="JLC17" s="135"/>
      <c r="JLD17" s="135"/>
      <c r="JLE17" s="135"/>
      <c r="JLF17" s="135"/>
      <c r="JLG17" s="135"/>
      <c r="JLH17" s="135"/>
      <c r="JLI17" s="135"/>
      <c r="JLJ17" s="135"/>
      <c r="JLK17" s="135"/>
      <c r="JLL17" s="135"/>
      <c r="JLM17" s="135"/>
      <c r="JLN17" s="135"/>
      <c r="JLO17" s="135"/>
      <c r="JLP17" s="135"/>
      <c r="JLQ17" s="135"/>
      <c r="JLR17" s="135"/>
      <c r="JLS17" s="135"/>
      <c r="JLT17" s="135"/>
      <c r="JLU17" s="135"/>
      <c r="JLV17" s="135"/>
      <c r="JLW17" s="135"/>
      <c r="JLX17" s="135"/>
      <c r="JLY17" s="135"/>
      <c r="JLZ17" s="135"/>
      <c r="JMA17" s="135"/>
      <c r="JMB17" s="135"/>
      <c r="JMC17" s="135"/>
      <c r="JMD17" s="135"/>
      <c r="JME17" s="135"/>
      <c r="JMF17" s="135"/>
      <c r="JMG17" s="135"/>
      <c r="JMH17" s="135"/>
      <c r="JMI17" s="135"/>
      <c r="JMJ17" s="135"/>
      <c r="JMK17" s="135"/>
      <c r="JML17" s="135"/>
      <c r="JMM17" s="135"/>
      <c r="JMN17" s="135"/>
      <c r="JMO17" s="135"/>
      <c r="JMP17" s="135"/>
      <c r="JMQ17" s="135"/>
      <c r="JMR17" s="135"/>
      <c r="JMS17" s="135"/>
      <c r="JMT17" s="135"/>
      <c r="JMU17" s="135"/>
      <c r="JMV17" s="135"/>
      <c r="JMW17" s="135"/>
      <c r="JMX17" s="135"/>
      <c r="JMY17" s="135"/>
      <c r="JMZ17" s="135"/>
      <c r="JNA17" s="135"/>
      <c r="JNB17" s="135"/>
      <c r="JNC17" s="135"/>
      <c r="JND17" s="135"/>
      <c r="JNE17" s="135"/>
      <c r="JNF17" s="135"/>
      <c r="JNG17" s="135"/>
      <c r="JNH17" s="135"/>
      <c r="JNI17" s="135"/>
      <c r="JNJ17" s="135"/>
      <c r="JNK17" s="135"/>
      <c r="JNL17" s="135"/>
      <c r="JNM17" s="135"/>
      <c r="JNN17" s="135"/>
      <c r="JNO17" s="135"/>
      <c r="JNP17" s="135"/>
      <c r="JNQ17" s="135"/>
      <c r="JNR17" s="135"/>
      <c r="JNS17" s="135"/>
      <c r="JNT17" s="135"/>
      <c r="JNU17" s="135"/>
      <c r="JNV17" s="135"/>
      <c r="JNW17" s="135"/>
      <c r="JNX17" s="135"/>
      <c r="JNY17" s="135"/>
      <c r="JNZ17" s="135"/>
      <c r="JOA17" s="135"/>
      <c r="JOB17" s="135"/>
      <c r="JOC17" s="135"/>
      <c r="JOD17" s="135"/>
      <c r="JOE17" s="135"/>
      <c r="JOF17" s="135"/>
      <c r="JOG17" s="135"/>
      <c r="JOH17" s="135"/>
      <c r="JOI17" s="135"/>
      <c r="JOJ17" s="135"/>
      <c r="JOK17" s="135"/>
      <c r="JOL17" s="135"/>
      <c r="JOM17" s="135"/>
      <c r="JON17" s="135"/>
      <c r="JOO17" s="135"/>
      <c r="JOP17" s="135"/>
      <c r="JOQ17" s="135"/>
      <c r="JOR17" s="135"/>
      <c r="JOS17" s="135"/>
      <c r="JOT17" s="135"/>
      <c r="JOU17" s="135"/>
      <c r="JOV17" s="135"/>
      <c r="JOW17" s="135"/>
      <c r="JOX17" s="135"/>
      <c r="JOY17" s="135"/>
      <c r="JOZ17" s="135"/>
      <c r="JPA17" s="135"/>
      <c r="JPB17" s="135"/>
      <c r="JPC17" s="135"/>
      <c r="JPD17" s="135"/>
      <c r="JPE17" s="135"/>
      <c r="JPF17" s="135"/>
      <c r="JPG17" s="135"/>
      <c r="JPH17" s="135"/>
      <c r="JPI17" s="135"/>
      <c r="JPJ17" s="135"/>
      <c r="JPK17" s="135"/>
      <c r="JPL17" s="135"/>
      <c r="JPM17" s="135"/>
      <c r="JPN17" s="135"/>
      <c r="JPO17" s="135"/>
      <c r="JPP17" s="135"/>
      <c r="JPQ17" s="135"/>
      <c r="JPR17" s="135"/>
      <c r="JPS17" s="135"/>
      <c r="JPT17" s="135"/>
      <c r="JPU17" s="135"/>
      <c r="JPV17" s="135"/>
      <c r="JPW17" s="135"/>
      <c r="JPX17" s="135"/>
      <c r="JPY17" s="135"/>
      <c r="JPZ17" s="135"/>
      <c r="JQA17" s="135"/>
      <c r="JQB17" s="135"/>
      <c r="JQC17" s="135"/>
      <c r="JQD17" s="135"/>
      <c r="JQE17" s="135"/>
      <c r="JQF17" s="135"/>
      <c r="JQG17" s="135"/>
      <c r="JQH17" s="135"/>
      <c r="JQI17" s="135"/>
      <c r="JQJ17" s="135"/>
      <c r="JQK17" s="135"/>
      <c r="JQL17" s="135"/>
      <c r="JQM17" s="135"/>
      <c r="JQN17" s="135"/>
      <c r="JQO17" s="135"/>
      <c r="JQP17" s="135"/>
      <c r="JQQ17" s="135"/>
      <c r="JQR17" s="135"/>
      <c r="JQS17" s="135"/>
      <c r="JQT17" s="135"/>
      <c r="JQU17" s="135"/>
      <c r="JQV17" s="135"/>
      <c r="JQW17" s="135"/>
      <c r="JQX17" s="135"/>
      <c r="JQY17" s="135"/>
      <c r="JQZ17" s="135"/>
      <c r="JRA17" s="135"/>
      <c r="JRB17" s="135"/>
      <c r="JRC17" s="135"/>
      <c r="JRD17" s="135"/>
      <c r="JRE17" s="135"/>
      <c r="JRF17" s="135"/>
      <c r="JRG17" s="135"/>
      <c r="JRH17" s="135"/>
      <c r="JRI17" s="135"/>
      <c r="JRJ17" s="135"/>
      <c r="JRK17" s="135"/>
      <c r="JRL17" s="135"/>
      <c r="JRM17" s="135"/>
      <c r="JRN17" s="135"/>
      <c r="JRO17" s="135"/>
      <c r="JRP17" s="135"/>
      <c r="JRQ17" s="135"/>
      <c r="JRR17" s="135"/>
      <c r="JRS17" s="135"/>
      <c r="JRT17" s="135"/>
      <c r="JRU17" s="135"/>
      <c r="JRV17" s="135"/>
      <c r="JRW17" s="135"/>
      <c r="JRX17" s="135"/>
      <c r="JRY17" s="135"/>
      <c r="JRZ17" s="135"/>
      <c r="JSA17" s="135"/>
      <c r="JSB17" s="135"/>
      <c r="JSC17" s="135"/>
      <c r="JSD17" s="135"/>
      <c r="JSE17" s="135"/>
      <c r="JSF17" s="135"/>
      <c r="JSG17" s="135"/>
      <c r="JSH17" s="135"/>
      <c r="JSI17" s="135"/>
      <c r="JSJ17" s="135"/>
      <c r="JSK17" s="135"/>
      <c r="JSL17" s="135"/>
      <c r="JSM17" s="135"/>
      <c r="JSN17" s="135"/>
      <c r="JSO17" s="135"/>
      <c r="JSP17" s="135"/>
      <c r="JSQ17" s="135"/>
      <c r="JSR17" s="135"/>
      <c r="JSS17" s="135"/>
      <c r="JST17" s="135"/>
      <c r="JSU17" s="135"/>
      <c r="JSV17" s="135"/>
      <c r="JSW17" s="135"/>
      <c r="JSX17" s="135"/>
      <c r="JSY17" s="135"/>
      <c r="JSZ17" s="135"/>
      <c r="JTA17" s="135"/>
      <c r="JTB17" s="135"/>
      <c r="JTC17" s="135"/>
      <c r="JTD17" s="135"/>
      <c r="JTE17" s="135"/>
      <c r="JTF17" s="135"/>
      <c r="JTG17" s="135"/>
      <c r="JTH17" s="135"/>
      <c r="JTI17" s="135"/>
      <c r="JTJ17" s="135"/>
      <c r="JTK17" s="135"/>
      <c r="JTL17" s="135"/>
      <c r="JTM17" s="135"/>
      <c r="JTN17" s="135"/>
      <c r="JTO17" s="135"/>
      <c r="JTP17" s="135"/>
      <c r="JTQ17" s="135"/>
      <c r="JTR17" s="135"/>
      <c r="JTS17" s="135"/>
      <c r="JTT17" s="135"/>
      <c r="JTU17" s="135"/>
      <c r="JTV17" s="135"/>
      <c r="JTW17" s="135"/>
      <c r="JTX17" s="135"/>
      <c r="JTY17" s="135"/>
      <c r="JTZ17" s="135"/>
      <c r="JUA17" s="135"/>
      <c r="JUB17" s="135"/>
      <c r="JUC17" s="135"/>
      <c r="JUD17" s="135"/>
      <c r="JUE17" s="135"/>
      <c r="JUF17" s="135"/>
      <c r="JUG17" s="135"/>
      <c r="JUH17" s="135"/>
      <c r="JUI17" s="135"/>
      <c r="JUJ17" s="135"/>
      <c r="JUK17" s="135"/>
      <c r="JUL17" s="135"/>
      <c r="JUM17" s="135"/>
      <c r="JUN17" s="135"/>
      <c r="JUO17" s="135"/>
      <c r="JUP17" s="135"/>
      <c r="JUQ17" s="135"/>
      <c r="JUR17" s="135"/>
      <c r="JUS17" s="135"/>
      <c r="JUT17" s="135"/>
      <c r="JUU17" s="135"/>
      <c r="JUV17" s="135"/>
      <c r="JUW17" s="135"/>
      <c r="JUX17" s="135"/>
      <c r="JUY17" s="135"/>
      <c r="JUZ17" s="135"/>
      <c r="JVA17" s="135"/>
      <c r="JVB17" s="135"/>
      <c r="JVC17" s="135"/>
      <c r="JVD17" s="135"/>
      <c r="JVE17" s="135"/>
      <c r="JVF17" s="135"/>
      <c r="JVG17" s="135"/>
      <c r="JVH17" s="135"/>
      <c r="JVI17" s="135"/>
      <c r="JVJ17" s="135"/>
      <c r="JVK17" s="135"/>
      <c r="JVL17" s="135"/>
      <c r="JVM17" s="135"/>
      <c r="JVN17" s="135"/>
      <c r="JVO17" s="135"/>
      <c r="JVP17" s="135"/>
      <c r="JVQ17" s="135"/>
      <c r="JVR17" s="135"/>
      <c r="JVS17" s="135"/>
      <c r="JVT17" s="135"/>
      <c r="JVU17" s="135"/>
      <c r="JVV17" s="135"/>
      <c r="JVW17" s="135"/>
      <c r="JVX17" s="135"/>
      <c r="JVY17" s="135"/>
      <c r="JVZ17" s="135"/>
      <c r="JWA17" s="135"/>
      <c r="JWB17" s="135"/>
      <c r="JWC17" s="135"/>
      <c r="JWD17" s="135"/>
      <c r="JWE17" s="135"/>
      <c r="JWF17" s="135"/>
      <c r="JWG17" s="135"/>
      <c r="JWH17" s="135"/>
      <c r="JWI17" s="135"/>
      <c r="JWJ17" s="135"/>
      <c r="JWK17" s="135"/>
      <c r="JWL17" s="135"/>
      <c r="JWM17" s="135"/>
      <c r="JWN17" s="135"/>
      <c r="JWO17" s="135"/>
      <c r="JWP17" s="135"/>
      <c r="JWQ17" s="135"/>
      <c r="JWR17" s="135"/>
      <c r="JWS17" s="135"/>
      <c r="JWT17" s="135"/>
      <c r="JWU17" s="135"/>
      <c r="JWV17" s="135"/>
      <c r="JWW17" s="135"/>
      <c r="JWX17" s="135"/>
      <c r="JWY17" s="135"/>
      <c r="JWZ17" s="135"/>
      <c r="JXA17" s="135"/>
      <c r="JXB17" s="135"/>
      <c r="JXC17" s="135"/>
      <c r="JXD17" s="135"/>
      <c r="JXE17" s="135"/>
      <c r="JXF17" s="135"/>
      <c r="JXG17" s="135"/>
      <c r="JXH17" s="135"/>
      <c r="JXI17" s="135"/>
      <c r="JXJ17" s="135"/>
      <c r="JXK17" s="135"/>
      <c r="JXL17" s="135"/>
      <c r="JXM17" s="135"/>
      <c r="JXN17" s="135"/>
      <c r="JXO17" s="135"/>
      <c r="JXP17" s="135"/>
      <c r="JXQ17" s="135"/>
      <c r="JXR17" s="135"/>
      <c r="JXS17" s="135"/>
      <c r="JXT17" s="135"/>
      <c r="JXU17" s="135"/>
      <c r="JXV17" s="135"/>
      <c r="JXW17" s="135"/>
      <c r="JXX17" s="135"/>
      <c r="JXY17" s="135"/>
      <c r="JXZ17" s="135"/>
      <c r="JYA17" s="135"/>
      <c r="JYB17" s="135"/>
      <c r="JYC17" s="135"/>
      <c r="JYD17" s="135"/>
      <c r="JYE17" s="135"/>
      <c r="JYF17" s="135"/>
      <c r="JYG17" s="135"/>
      <c r="JYH17" s="135"/>
      <c r="JYI17" s="135"/>
      <c r="JYJ17" s="135"/>
      <c r="JYK17" s="135"/>
      <c r="JYL17" s="135"/>
      <c r="JYM17" s="135"/>
      <c r="JYN17" s="135"/>
      <c r="JYO17" s="135"/>
      <c r="JYP17" s="135"/>
      <c r="JYQ17" s="135"/>
      <c r="JYR17" s="135"/>
      <c r="JYS17" s="135"/>
      <c r="JYT17" s="135"/>
      <c r="JYU17" s="135"/>
      <c r="JYV17" s="135"/>
      <c r="JYW17" s="135"/>
      <c r="JYX17" s="135"/>
      <c r="JYY17" s="135"/>
      <c r="JYZ17" s="135"/>
      <c r="JZA17" s="135"/>
      <c r="JZB17" s="135"/>
      <c r="JZC17" s="135"/>
      <c r="JZD17" s="135"/>
      <c r="JZE17" s="135"/>
      <c r="JZF17" s="135"/>
      <c r="JZG17" s="135"/>
      <c r="JZH17" s="135"/>
      <c r="JZI17" s="135"/>
      <c r="JZJ17" s="135"/>
      <c r="JZK17" s="135"/>
      <c r="JZL17" s="135"/>
      <c r="JZM17" s="135"/>
      <c r="JZN17" s="135"/>
      <c r="JZO17" s="135"/>
      <c r="JZP17" s="135"/>
      <c r="JZQ17" s="135"/>
      <c r="JZR17" s="135"/>
      <c r="JZS17" s="135"/>
      <c r="JZT17" s="135"/>
      <c r="JZU17" s="135"/>
      <c r="JZV17" s="135"/>
      <c r="JZW17" s="135"/>
      <c r="JZX17" s="135"/>
      <c r="JZY17" s="135"/>
      <c r="JZZ17" s="135"/>
      <c r="KAA17" s="135"/>
      <c r="KAB17" s="135"/>
      <c r="KAC17" s="135"/>
      <c r="KAD17" s="135"/>
      <c r="KAE17" s="135"/>
      <c r="KAF17" s="135"/>
      <c r="KAG17" s="135"/>
      <c r="KAH17" s="135"/>
      <c r="KAI17" s="135"/>
      <c r="KAJ17" s="135"/>
      <c r="KAK17" s="135"/>
      <c r="KAL17" s="135"/>
      <c r="KAM17" s="135"/>
      <c r="KAN17" s="135"/>
      <c r="KAO17" s="135"/>
      <c r="KAP17" s="135"/>
      <c r="KAQ17" s="135"/>
      <c r="KAR17" s="135"/>
      <c r="KAS17" s="135"/>
      <c r="KAT17" s="135"/>
      <c r="KAU17" s="135"/>
      <c r="KAV17" s="135"/>
      <c r="KAW17" s="135"/>
      <c r="KAX17" s="135"/>
      <c r="KAY17" s="135"/>
      <c r="KAZ17" s="135"/>
      <c r="KBA17" s="135"/>
      <c r="KBB17" s="135"/>
      <c r="KBC17" s="135"/>
      <c r="KBD17" s="135"/>
      <c r="KBE17" s="135"/>
      <c r="KBF17" s="135"/>
      <c r="KBG17" s="135"/>
      <c r="KBH17" s="135"/>
      <c r="KBI17" s="135"/>
      <c r="KBJ17" s="135"/>
      <c r="KBK17" s="135"/>
      <c r="KBL17" s="135"/>
      <c r="KBM17" s="135"/>
      <c r="KBN17" s="135"/>
      <c r="KBO17" s="135"/>
      <c r="KBP17" s="135"/>
      <c r="KBQ17" s="135"/>
      <c r="KBR17" s="135"/>
      <c r="KBS17" s="135"/>
      <c r="KBT17" s="135"/>
      <c r="KBU17" s="135"/>
      <c r="KBV17" s="135"/>
      <c r="KBW17" s="135"/>
      <c r="KBX17" s="135"/>
      <c r="KBY17" s="135"/>
      <c r="KBZ17" s="135"/>
      <c r="KCA17" s="135"/>
      <c r="KCB17" s="135"/>
      <c r="KCC17" s="135"/>
      <c r="KCD17" s="135"/>
      <c r="KCE17" s="135"/>
      <c r="KCF17" s="135"/>
      <c r="KCG17" s="135"/>
      <c r="KCH17" s="135"/>
      <c r="KCI17" s="135"/>
      <c r="KCJ17" s="135"/>
      <c r="KCK17" s="135"/>
      <c r="KCL17" s="135"/>
      <c r="KCM17" s="135"/>
      <c r="KCN17" s="135"/>
      <c r="KCO17" s="135"/>
      <c r="KCP17" s="135"/>
      <c r="KCQ17" s="135"/>
      <c r="KCR17" s="135"/>
      <c r="KCS17" s="135"/>
      <c r="KCT17" s="135"/>
      <c r="KCU17" s="135"/>
      <c r="KCV17" s="135"/>
      <c r="KCW17" s="135"/>
      <c r="KCX17" s="135"/>
      <c r="KCY17" s="135"/>
      <c r="KCZ17" s="135"/>
      <c r="KDA17" s="135"/>
      <c r="KDB17" s="135"/>
      <c r="KDC17" s="135"/>
      <c r="KDD17" s="135"/>
      <c r="KDE17" s="135"/>
      <c r="KDF17" s="135"/>
      <c r="KDG17" s="135"/>
      <c r="KDH17" s="135"/>
      <c r="KDI17" s="135"/>
      <c r="KDJ17" s="135"/>
      <c r="KDK17" s="135"/>
      <c r="KDL17" s="135"/>
      <c r="KDM17" s="135"/>
      <c r="KDN17" s="135"/>
      <c r="KDO17" s="135"/>
      <c r="KDP17" s="135"/>
      <c r="KDQ17" s="135"/>
      <c r="KDR17" s="135"/>
      <c r="KDS17" s="135"/>
      <c r="KDT17" s="135"/>
      <c r="KDU17" s="135"/>
      <c r="KDV17" s="135"/>
      <c r="KDW17" s="135"/>
      <c r="KDX17" s="135"/>
      <c r="KDY17" s="135"/>
      <c r="KDZ17" s="135"/>
      <c r="KEA17" s="135"/>
      <c r="KEB17" s="135"/>
      <c r="KEC17" s="135"/>
      <c r="KED17" s="135"/>
      <c r="KEE17" s="135"/>
      <c r="KEF17" s="135"/>
      <c r="KEG17" s="135"/>
      <c r="KEH17" s="135"/>
      <c r="KEI17" s="135"/>
      <c r="KEJ17" s="135"/>
      <c r="KEK17" s="135"/>
      <c r="KEL17" s="135"/>
      <c r="KEM17" s="135"/>
      <c r="KEN17" s="135"/>
      <c r="KEO17" s="135"/>
      <c r="KEP17" s="135"/>
      <c r="KEQ17" s="135"/>
      <c r="KER17" s="135"/>
      <c r="KES17" s="135"/>
      <c r="KET17" s="135"/>
      <c r="KEU17" s="135"/>
      <c r="KEV17" s="135"/>
      <c r="KEW17" s="135"/>
      <c r="KEX17" s="135"/>
      <c r="KEY17" s="135"/>
      <c r="KEZ17" s="135"/>
      <c r="KFA17" s="135"/>
      <c r="KFB17" s="135"/>
      <c r="KFC17" s="135"/>
      <c r="KFD17" s="135"/>
      <c r="KFE17" s="135"/>
      <c r="KFF17" s="135"/>
      <c r="KFG17" s="135"/>
      <c r="KFH17" s="135"/>
      <c r="KFI17" s="135"/>
      <c r="KFJ17" s="135"/>
      <c r="KFK17" s="135"/>
      <c r="KFL17" s="135"/>
      <c r="KFM17" s="135"/>
      <c r="KFN17" s="135"/>
      <c r="KFO17" s="135"/>
      <c r="KFP17" s="135"/>
      <c r="KFQ17" s="135"/>
      <c r="KFR17" s="135"/>
      <c r="KFS17" s="135"/>
      <c r="KFT17" s="135"/>
      <c r="KFU17" s="135"/>
      <c r="KFV17" s="135"/>
      <c r="KFW17" s="135"/>
      <c r="KFX17" s="135"/>
      <c r="KFY17" s="135"/>
      <c r="KFZ17" s="135"/>
      <c r="KGA17" s="135"/>
      <c r="KGB17" s="135"/>
      <c r="KGC17" s="135"/>
      <c r="KGD17" s="135"/>
      <c r="KGE17" s="135"/>
      <c r="KGF17" s="135"/>
      <c r="KGG17" s="135"/>
      <c r="KGH17" s="135"/>
      <c r="KGI17" s="135"/>
      <c r="KGJ17" s="135"/>
      <c r="KGK17" s="135"/>
      <c r="KGL17" s="135"/>
      <c r="KGM17" s="135"/>
      <c r="KGN17" s="135"/>
      <c r="KGO17" s="135"/>
      <c r="KGP17" s="135"/>
      <c r="KGQ17" s="135"/>
      <c r="KGR17" s="135"/>
      <c r="KGS17" s="135"/>
      <c r="KGT17" s="135"/>
      <c r="KGU17" s="135"/>
      <c r="KGV17" s="135"/>
      <c r="KGW17" s="135"/>
      <c r="KGX17" s="135"/>
      <c r="KGY17" s="135"/>
      <c r="KGZ17" s="135"/>
      <c r="KHA17" s="135"/>
      <c r="KHB17" s="135"/>
      <c r="KHC17" s="135"/>
      <c r="KHD17" s="135"/>
      <c r="KHE17" s="135"/>
      <c r="KHF17" s="135"/>
      <c r="KHG17" s="135"/>
      <c r="KHH17" s="135"/>
      <c r="KHI17" s="135"/>
      <c r="KHJ17" s="135"/>
      <c r="KHK17" s="135"/>
      <c r="KHL17" s="135"/>
      <c r="KHM17" s="135"/>
      <c r="KHN17" s="135"/>
      <c r="KHO17" s="135"/>
      <c r="KHP17" s="135"/>
      <c r="KHQ17" s="135"/>
      <c r="KHR17" s="135"/>
      <c r="KHS17" s="135"/>
      <c r="KHT17" s="135"/>
      <c r="KHU17" s="135"/>
      <c r="KHV17" s="135"/>
      <c r="KHW17" s="135"/>
      <c r="KHX17" s="135"/>
      <c r="KHY17" s="135"/>
      <c r="KHZ17" s="135"/>
      <c r="KIA17" s="135"/>
      <c r="KIB17" s="135"/>
      <c r="KIC17" s="135"/>
      <c r="KID17" s="135"/>
      <c r="KIE17" s="135"/>
      <c r="KIF17" s="135"/>
      <c r="KIG17" s="135"/>
      <c r="KIH17" s="135"/>
      <c r="KII17" s="135"/>
      <c r="KIJ17" s="135"/>
      <c r="KIK17" s="135"/>
      <c r="KIL17" s="135"/>
      <c r="KIM17" s="135"/>
      <c r="KIN17" s="135"/>
      <c r="KIO17" s="135"/>
      <c r="KIP17" s="135"/>
      <c r="KIQ17" s="135"/>
      <c r="KIR17" s="135"/>
      <c r="KIS17" s="135"/>
      <c r="KIT17" s="135"/>
      <c r="KIU17" s="135"/>
      <c r="KIV17" s="135"/>
      <c r="KIW17" s="135"/>
      <c r="KIX17" s="135"/>
      <c r="KIY17" s="135"/>
      <c r="KIZ17" s="135"/>
      <c r="KJA17" s="135"/>
      <c r="KJB17" s="135"/>
      <c r="KJC17" s="135"/>
      <c r="KJD17" s="135"/>
      <c r="KJE17" s="135"/>
      <c r="KJF17" s="135"/>
      <c r="KJG17" s="135"/>
      <c r="KJH17" s="135"/>
      <c r="KJI17" s="135"/>
      <c r="KJJ17" s="135"/>
      <c r="KJK17" s="135"/>
      <c r="KJL17" s="135"/>
      <c r="KJM17" s="135"/>
      <c r="KJN17" s="135"/>
      <c r="KJO17" s="135"/>
      <c r="KJP17" s="135"/>
      <c r="KJQ17" s="135"/>
      <c r="KJR17" s="135"/>
      <c r="KJS17" s="135"/>
      <c r="KJT17" s="135"/>
      <c r="KJU17" s="135"/>
      <c r="KJV17" s="135"/>
      <c r="KJW17" s="135"/>
      <c r="KJX17" s="135"/>
      <c r="KJY17" s="135"/>
      <c r="KJZ17" s="135"/>
      <c r="KKA17" s="135"/>
      <c r="KKB17" s="135"/>
      <c r="KKC17" s="135"/>
      <c r="KKD17" s="135"/>
      <c r="KKE17" s="135"/>
      <c r="KKF17" s="135"/>
      <c r="KKG17" s="135"/>
      <c r="KKH17" s="135"/>
      <c r="KKI17" s="135"/>
      <c r="KKJ17" s="135"/>
      <c r="KKK17" s="135"/>
      <c r="KKL17" s="135"/>
      <c r="KKM17" s="135"/>
      <c r="KKN17" s="135"/>
      <c r="KKO17" s="135"/>
      <c r="KKP17" s="135"/>
      <c r="KKQ17" s="135"/>
      <c r="KKR17" s="135"/>
      <c r="KKS17" s="135"/>
      <c r="KKT17" s="135"/>
      <c r="KKU17" s="135"/>
      <c r="KKV17" s="135"/>
      <c r="KKW17" s="135"/>
      <c r="KKX17" s="135"/>
      <c r="KKY17" s="135"/>
      <c r="KKZ17" s="135"/>
      <c r="KLA17" s="135"/>
      <c r="KLB17" s="135"/>
      <c r="KLC17" s="135"/>
      <c r="KLD17" s="135"/>
      <c r="KLE17" s="135"/>
      <c r="KLF17" s="135"/>
      <c r="KLG17" s="135"/>
      <c r="KLH17" s="135"/>
      <c r="KLI17" s="135"/>
      <c r="KLJ17" s="135"/>
      <c r="KLK17" s="135"/>
      <c r="KLL17" s="135"/>
      <c r="KLM17" s="135"/>
      <c r="KLN17" s="135"/>
      <c r="KLO17" s="135"/>
      <c r="KLP17" s="135"/>
      <c r="KLQ17" s="135"/>
      <c r="KLR17" s="135"/>
      <c r="KLS17" s="135"/>
      <c r="KLT17" s="135"/>
      <c r="KLU17" s="135"/>
      <c r="KLV17" s="135"/>
      <c r="KLW17" s="135"/>
      <c r="KLX17" s="135"/>
      <c r="KLY17" s="135"/>
      <c r="KLZ17" s="135"/>
      <c r="KMA17" s="135"/>
      <c r="KMB17" s="135"/>
      <c r="KMC17" s="135"/>
      <c r="KMD17" s="135"/>
      <c r="KME17" s="135"/>
      <c r="KMF17" s="135"/>
      <c r="KMG17" s="135"/>
      <c r="KMH17" s="135"/>
      <c r="KMI17" s="135"/>
      <c r="KMJ17" s="135"/>
      <c r="KMK17" s="135"/>
      <c r="KML17" s="135"/>
      <c r="KMM17" s="135"/>
      <c r="KMN17" s="135"/>
      <c r="KMO17" s="135"/>
      <c r="KMP17" s="135"/>
      <c r="KMQ17" s="135"/>
      <c r="KMR17" s="135"/>
      <c r="KMS17" s="135"/>
      <c r="KMT17" s="135"/>
      <c r="KMU17" s="135"/>
      <c r="KMV17" s="135"/>
      <c r="KMW17" s="135"/>
      <c r="KMX17" s="135"/>
      <c r="KMY17" s="135"/>
      <c r="KMZ17" s="135"/>
      <c r="KNA17" s="135"/>
      <c r="KNB17" s="135"/>
      <c r="KNC17" s="135"/>
      <c r="KND17" s="135"/>
      <c r="KNE17" s="135"/>
      <c r="KNF17" s="135"/>
      <c r="KNG17" s="135"/>
      <c r="KNH17" s="135"/>
      <c r="KNI17" s="135"/>
      <c r="KNJ17" s="135"/>
      <c r="KNK17" s="135"/>
      <c r="KNL17" s="135"/>
      <c r="KNM17" s="135"/>
      <c r="KNN17" s="135"/>
      <c r="KNO17" s="135"/>
      <c r="KNP17" s="135"/>
      <c r="KNQ17" s="135"/>
      <c r="KNR17" s="135"/>
      <c r="KNS17" s="135"/>
      <c r="KNT17" s="135"/>
      <c r="KNU17" s="135"/>
      <c r="KNV17" s="135"/>
      <c r="KNW17" s="135"/>
      <c r="KNX17" s="135"/>
      <c r="KNY17" s="135"/>
      <c r="KNZ17" s="135"/>
      <c r="KOA17" s="135"/>
      <c r="KOB17" s="135"/>
      <c r="KOC17" s="135"/>
      <c r="KOD17" s="135"/>
      <c r="KOE17" s="135"/>
      <c r="KOF17" s="135"/>
      <c r="KOG17" s="135"/>
      <c r="KOH17" s="135"/>
      <c r="KOI17" s="135"/>
      <c r="KOJ17" s="135"/>
      <c r="KOK17" s="135"/>
      <c r="KOL17" s="135"/>
      <c r="KOM17" s="135"/>
      <c r="KON17" s="135"/>
      <c r="KOO17" s="135"/>
      <c r="KOP17" s="135"/>
      <c r="KOQ17" s="135"/>
      <c r="KOR17" s="135"/>
      <c r="KOS17" s="135"/>
      <c r="KOT17" s="135"/>
      <c r="KOU17" s="135"/>
      <c r="KOV17" s="135"/>
      <c r="KOW17" s="135"/>
      <c r="KOX17" s="135"/>
      <c r="KOY17" s="135"/>
      <c r="KOZ17" s="135"/>
      <c r="KPA17" s="135"/>
      <c r="KPB17" s="135"/>
      <c r="KPC17" s="135"/>
      <c r="KPD17" s="135"/>
      <c r="KPE17" s="135"/>
      <c r="KPF17" s="135"/>
      <c r="KPG17" s="135"/>
      <c r="KPH17" s="135"/>
      <c r="KPI17" s="135"/>
      <c r="KPJ17" s="135"/>
      <c r="KPK17" s="135"/>
      <c r="KPL17" s="135"/>
      <c r="KPM17" s="135"/>
      <c r="KPN17" s="135"/>
      <c r="KPO17" s="135"/>
      <c r="KPP17" s="135"/>
      <c r="KPQ17" s="135"/>
      <c r="KPR17" s="135"/>
      <c r="KPS17" s="135"/>
      <c r="KPT17" s="135"/>
      <c r="KPU17" s="135"/>
      <c r="KPV17" s="135"/>
      <c r="KPW17" s="135"/>
      <c r="KPX17" s="135"/>
      <c r="KPY17" s="135"/>
      <c r="KPZ17" s="135"/>
      <c r="KQA17" s="135"/>
      <c r="KQB17" s="135"/>
      <c r="KQC17" s="135"/>
      <c r="KQD17" s="135"/>
      <c r="KQE17" s="135"/>
      <c r="KQF17" s="135"/>
      <c r="KQG17" s="135"/>
      <c r="KQH17" s="135"/>
      <c r="KQI17" s="135"/>
      <c r="KQJ17" s="135"/>
      <c r="KQK17" s="135"/>
      <c r="KQL17" s="135"/>
      <c r="KQM17" s="135"/>
      <c r="KQN17" s="135"/>
      <c r="KQO17" s="135"/>
      <c r="KQP17" s="135"/>
      <c r="KQQ17" s="135"/>
      <c r="KQR17" s="135"/>
      <c r="KQS17" s="135"/>
      <c r="KQT17" s="135"/>
      <c r="KQU17" s="135"/>
      <c r="KQV17" s="135"/>
      <c r="KQW17" s="135"/>
      <c r="KQX17" s="135"/>
      <c r="KQY17" s="135"/>
      <c r="KQZ17" s="135"/>
      <c r="KRA17" s="135"/>
      <c r="KRB17" s="135"/>
      <c r="KRC17" s="135"/>
      <c r="KRD17" s="135"/>
      <c r="KRE17" s="135"/>
      <c r="KRF17" s="135"/>
      <c r="KRG17" s="135"/>
      <c r="KRH17" s="135"/>
      <c r="KRI17" s="135"/>
      <c r="KRJ17" s="135"/>
      <c r="KRK17" s="135"/>
      <c r="KRL17" s="135"/>
      <c r="KRM17" s="135"/>
      <c r="KRN17" s="135"/>
      <c r="KRO17" s="135"/>
      <c r="KRP17" s="135"/>
      <c r="KRQ17" s="135"/>
      <c r="KRR17" s="135"/>
      <c r="KRS17" s="135"/>
      <c r="KRT17" s="135"/>
      <c r="KRU17" s="135"/>
      <c r="KRV17" s="135"/>
      <c r="KRW17" s="135"/>
      <c r="KRX17" s="135"/>
      <c r="KRY17" s="135"/>
      <c r="KRZ17" s="135"/>
      <c r="KSA17" s="135"/>
      <c r="KSB17" s="135"/>
      <c r="KSC17" s="135"/>
      <c r="KSD17" s="135"/>
      <c r="KSE17" s="135"/>
      <c r="KSF17" s="135"/>
      <c r="KSG17" s="135"/>
      <c r="KSH17" s="135"/>
      <c r="KSI17" s="135"/>
      <c r="KSJ17" s="135"/>
      <c r="KSK17" s="135"/>
      <c r="KSL17" s="135"/>
      <c r="KSM17" s="135"/>
      <c r="KSN17" s="135"/>
      <c r="KSO17" s="135"/>
      <c r="KSP17" s="135"/>
      <c r="KSQ17" s="135"/>
      <c r="KSR17" s="135"/>
      <c r="KSS17" s="135"/>
      <c r="KST17" s="135"/>
      <c r="KSU17" s="135"/>
      <c r="KSV17" s="135"/>
      <c r="KSW17" s="135"/>
      <c r="KSX17" s="135"/>
      <c r="KSY17" s="135"/>
      <c r="KSZ17" s="135"/>
      <c r="KTA17" s="135"/>
      <c r="KTB17" s="135"/>
      <c r="KTC17" s="135"/>
      <c r="KTD17" s="135"/>
      <c r="KTE17" s="135"/>
      <c r="KTF17" s="135"/>
      <c r="KTG17" s="135"/>
      <c r="KTH17" s="135"/>
      <c r="KTI17" s="135"/>
      <c r="KTJ17" s="135"/>
      <c r="KTK17" s="135"/>
      <c r="KTL17" s="135"/>
      <c r="KTM17" s="135"/>
      <c r="KTN17" s="135"/>
      <c r="KTO17" s="135"/>
      <c r="KTP17" s="135"/>
      <c r="KTQ17" s="135"/>
      <c r="KTR17" s="135"/>
      <c r="KTS17" s="135"/>
      <c r="KTT17" s="135"/>
      <c r="KTU17" s="135"/>
      <c r="KTV17" s="135"/>
      <c r="KTW17" s="135"/>
      <c r="KTX17" s="135"/>
      <c r="KTY17" s="135"/>
      <c r="KTZ17" s="135"/>
      <c r="KUA17" s="135"/>
      <c r="KUB17" s="135"/>
      <c r="KUC17" s="135"/>
      <c r="KUD17" s="135"/>
      <c r="KUE17" s="135"/>
      <c r="KUF17" s="135"/>
      <c r="KUG17" s="135"/>
      <c r="KUH17" s="135"/>
      <c r="KUI17" s="135"/>
      <c r="KUJ17" s="135"/>
      <c r="KUK17" s="135"/>
      <c r="KUL17" s="135"/>
      <c r="KUM17" s="135"/>
      <c r="KUN17" s="135"/>
      <c r="KUO17" s="135"/>
      <c r="KUP17" s="135"/>
      <c r="KUQ17" s="135"/>
      <c r="KUR17" s="135"/>
      <c r="KUS17" s="135"/>
      <c r="KUT17" s="135"/>
      <c r="KUU17" s="135"/>
      <c r="KUV17" s="135"/>
      <c r="KUW17" s="135"/>
      <c r="KUX17" s="135"/>
      <c r="KUY17" s="135"/>
      <c r="KUZ17" s="135"/>
      <c r="KVA17" s="135"/>
      <c r="KVB17" s="135"/>
      <c r="KVC17" s="135"/>
      <c r="KVD17" s="135"/>
      <c r="KVE17" s="135"/>
      <c r="KVF17" s="135"/>
      <c r="KVG17" s="135"/>
      <c r="KVH17" s="135"/>
      <c r="KVI17" s="135"/>
      <c r="KVJ17" s="135"/>
      <c r="KVK17" s="135"/>
      <c r="KVL17" s="135"/>
      <c r="KVM17" s="135"/>
      <c r="KVN17" s="135"/>
      <c r="KVO17" s="135"/>
      <c r="KVP17" s="135"/>
      <c r="KVQ17" s="135"/>
      <c r="KVR17" s="135"/>
      <c r="KVS17" s="135"/>
      <c r="KVT17" s="135"/>
      <c r="KVU17" s="135"/>
      <c r="KVV17" s="135"/>
      <c r="KVW17" s="135"/>
      <c r="KVX17" s="135"/>
      <c r="KVY17" s="135"/>
      <c r="KVZ17" s="135"/>
      <c r="KWA17" s="135"/>
      <c r="KWB17" s="135"/>
      <c r="KWC17" s="135"/>
      <c r="KWD17" s="135"/>
      <c r="KWE17" s="135"/>
      <c r="KWF17" s="135"/>
      <c r="KWG17" s="135"/>
      <c r="KWH17" s="135"/>
      <c r="KWI17" s="135"/>
      <c r="KWJ17" s="135"/>
      <c r="KWK17" s="135"/>
      <c r="KWL17" s="135"/>
      <c r="KWM17" s="135"/>
      <c r="KWN17" s="135"/>
      <c r="KWO17" s="135"/>
      <c r="KWP17" s="135"/>
      <c r="KWQ17" s="135"/>
      <c r="KWR17" s="135"/>
      <c r="KWS17" s="135"/>
      <c r="KWT17" s="135"/>
      <c r="KWU17" s="135"/>
      <c r="KWV17" s="135"/>
      <c r="KWW17" s="135"/>
      <c r="KWX17" s="135"/>
      <c r="KWY17" s="135"/>
      <c r="KWZ17" s="135"/>
      <c r="KXA17" s="135"/>
      <c r="KXB17" s="135"/>
      <c r="KXC17" s="135"/>
      <c r="KXD17" s="135"/>
      <c r="KXE17" s="135"/>
      <c r="KXF17" s="135"/>
      <c r="KXG17" s="135"/>
      <c r="KXH17" s="135"/>
      <c r="KXI17" s="135"/>
      <c r="KXJ17" s="135"/>
      <c r="KXK17" s="135"/>
      <c r="KXL17" s="135"/>
      <c r="KXM17" s="135"/>
      <c r="KXN17" s="135"/>
      <c r="KXO17" s="135"/>
      <c r="KXP17" s="135"/>
      <c r="KXQ17" s="135"/>
      <c r="KXR17" s="135"/>
      <c r="KXS17" s="135"/>
      <c r="KXT17" s="135"/>
      <c r="KXU17" s="135"/>
      <c r="KXV17" s="135"/>
      <c r="KXW17" s="135"/>
      <c r="KXX17" s="135"/>
      <c r="KXY17" s="135"/>
      <c r="KXZ17" s="135"/>
      <c r="KYA17" s="135"/>
      <c r="KYB17" s="135"/>
      <c r="KYC17" s="135"/>
      <c r="KYD17" s="135"/>
      <c r="KYE17" s="135"/>
      <c r="KYF17" s="135"/>
      <c r="KYG17" s="135"/>
      <c r="KYH17" s="135"/>
      <c r="KYI17" s="135"/>
      <c r="KYJ17" s="135"/>
      <c r="KYK17" s="135"/>
      <c r="KYL17" s="135"/>
      <c r="KYM17" s="135"/>
      <c r="KYN17" s="135"/>
      <c r="KYO17" s="135"/>
      <c r="KYP17" s="135"/>
      <c r="KYQ17" s="135"/>
      <c r="KYR17" s="135"/>
      <c r="KYS17" s="135"/>
      <c r="KYT17" s="135"/>
      <c r="KYU17" s="135"/>
      <c r="KYV17" s="135"/>
      <c r="KYW17" s="135"/>
      <c r="KYX17" s="135"/>
      <c r="KYY17" s="135"/>
      <c r="KYZ17" s="135"/>
      <c r="KZA17" s="135"/>
      <c r="KZB17" s="135"/>
      <c r="KZC17" s="135"/>
      <c r="KZD17" s="135"/>
      <c r="KZE17" s="135"/>
      <c r="KZF17" s="135"/>
      <c r="KZG17" s="135"/>
      <c r="KZH17" s="135"/>
      <c r="KZI17" s="135"/>
      <c r="KZJ17" s="135"/>
      <c r="KZK17" s="135"/>
      <c r="KZL17" s="135"/>
      <c r="KZM17" s="135"/>
      <c r="KZN17" s="135"/>
      <c r="KZO17" s="135"/>
      <c r="KZP17" s="135"/>
      <c r="KZQ17" s="135"/>
      <c r="KZR17" s="135"/>
      <c r="KZS17" s="135"/>
      <c r="KZT17" s="135"/>
      <c r="KZU17" s="135"/>
      <c r="KZV17" s="135"/>
      <c r="KZW17" s="135"/>
      <c r="KZX17" s="135"/>
      <c r="KZY17" s="135"/>
      <c r="KZZ17" s="135"/>
      <c r="LAA17" s="135"/>
      <c r="LAB17" s="135"/>
      <c r="LAC17" s="135"/>
      <c r="LAD17" s="135"/>
      <c r="LAE17" s="135"/>
      <c r="LAF17" s="135"/>
      <c r="LAG17" s="135"/>
      <c r="LAH17" s="135"/>
      <c r="LAI17" s="135"/>
      <c r="LAJ17" s="135"/>
      <c r="LAK17" s="135"/>
      <c r="LAL17" s="135"/>
      <c r="LAM17" s="135"/>
      <c r="LAN17" s="135"/>
      <c r="LAO17" s="135"/>
      <c r="LAP17" s="135"/>
      <c r="LAQ17" s="135"/>
      <c r="LAR17" s="135"/>
      <c r="LAS17" s="135"/>
      <c r="LAT17" s="135"/>
      <c r="LAU17" s="135"/>
      <c r="LAV17" s="135"/>
      <c r="LAW17" s="135"/>
      <c r="LAX17" s="135"/>
      <c r="LAY17" s="135"/>
      <c r="LAZ17" s="135"/>
      <c r="LBA17" s="135"/>
      <c r="LBB17" s="135"/>
      <c r="LBC17" s="135"/>
      <c r="LBD17" s="135"/>
      <c r="LBE17" s="135"/>
      <c r="LBF17" s="135"/>
      <c r="LBG17" s="135"/>
      <c r="LBH17" s="135"/>
      <c r="LBI17" s="135"/>
      <c r="LBJ17" s="135"/>
      <c r="LBK17" s="135"/>
      <c r="LBL17" s="135"/>
      <c r="LBM17" s="135"/>
      <c r="LBN17" s="135"/>
      <c r="LBO17" s="135"/>
      <c r="LBP17" s="135"/>
      <c r="LBQ17" s="135"/>
      <c r="LBR17" s="135"/>
      <c r="LBS17" s="135"/>
      <c r="LBT17" s="135"/>
      <c r="LBU17" s="135"/>
      <c r="LBV17" s="135"/>
      <c r="LBW17" s="135"/>
      <c r="LBX17" s="135"/>
      <c r="LBY17" s="135"/>
      <c r="LBZ17" s="135"/>
      <c r="LCA17" s="135"/>
      <c r="LCB17" s="135"/>
      <c r="LCC17" s="135"/>
      <c r="LCD17" s="135"/>
      <c r="LCE17" s="135"/>
      <c r="LCF17" s="135"/>
      <c r="LCG17" s="135"/>
      <c r="LCH17" s="135"/>
      <c r="LCI17" s="135"/>
      <c r="LCJ17" s="135"/>
      <c r="LCK17" s="135"/>
      <c r="LCL17" s="135"/>
      <c r="LCM17" s="135"/>
      <c r="LCN17" s="135"/>
      <c r="LCO17" s="135"/>
      <c r="LCP17" s="135"/>
      <c r="LCQ17" s="135"/>
      <c r="LCR17" s="135"/>
      <c r="LCS17" s="135"/>
      <c r="LCT17" s="135"/>
      <c r="LCU17" s="135"/>
      <c r="LCV17" s="135"/>
      <c r="LCW17" s="135"/>
      <c r="LCX17" s="135"/>
      <c r="LCY17" s="135"/>
      <c r="LCZ17" s="135"/>
      <c r="LDA17" s="135"/>
      <c r="LDB17" s="135"/>
      <c r="LDC17" s="135"/>
      <c r="LDD17" s="135"/>
      <c r="LDE17" s="135"/>
      <c r="LDF17" s="135"/>
      <c r="LDG17" s="135"/>
      <c r="LDH17" s="135"/>
      <c r="LDI17" s="135"/>
      <c r="LDJ17" s="135"/>
      <c r="LDK17" s="135"/>
      <c r="LDL17" s="135"/>
      <c r="LDM17" s="135"/>
      <c r="LDN17" s="135"/>
      <c r="LDO17" s="135"/>
      <c r="LDP17" s="135"/>
      <c r="LDQ17" s="135"/>
      <c r="LDR17" s="135"/>
      <c r="LDS17" s="135"/>
      <c r="LDT17" s="135"/>
      <c r="LDU17" s="135"/>
      <c r="LDV17" s="135"/>
      <c r="LDW17" s="135"/>
      <c r="LDX17" s="135"/>
      <c r="LDY17" s="135"/>
      <c r="LDZ17" s="135"/>
      <c r="LEA17" s="135"/>
      <c r="LEB17" s="135"/>
      <c r="LEC17" s="135"/>
      <c r="LED17" s="135"/>
      <c r="LEE17" s="135"/>
      <c r="LEF17" s="135"/>
      <c r="LEG17" s="135"/>
      <c r="LEH17" s="135"/>
      <c r="LEI17" s="135"/>
      <c r="LEJ17" s="135"/>
      <c r="LEK17" s="135"/>
      <c r="LEL17" s="135"/>
      <c r="LEM17" s="135"/>
      <c r="LEN17" s="135"/>
      <c r="LEO17" s="135"/>
      <c r="LEP17" s="135"/>
      <c r="LEQ17" s="135"/>
      <c r="LER17" s="135"/>
      <c r="LES17" s="135"/>
      <c r="LET17" s="135"/>
      <c r="LEU17" s="135"/>
      <c r="LEV17" s="135"/>
      <c r="LEW17" s="135"/>
      <c r="LEX17" s="135"/>
      <c r="LEY17" s="135"/>
      <c r="LEZ17" s="135"/>
      <c r="LFA17" s="135"/>
      <c r="LFB17" s="135"/>
      <c r="LFC17" s="135"/>
      <c r="LFD17" s="135"/>
      <c r="LFE17" s="135"/>
      <c r="LFF17" s="135"/>
      <c r="LFG17" s="135"/>
      <c r="LFH17" s="135"/>
      <c r="LFI17" s="135"/>
      <c r="LFJ17" s="135"/>
      <c r="LFK17" s="135"/>
      <c r="LFL17" s="135"/>
      <c r="LFM17" s="135"/>
      <c r="LFN17" s="135"/>
      <c r="LFO17" s="135"/>
      <c r="LFP17" s="135"/>
      <c r="LFQ17" s="135"/>
      <c r="LFR17" s="135"/>
      <c r="LFS17" s="135"/>
      <c r="LFT17" s="135"/>
      <c r="LFU17" s="135"/>
      <c r="LFV17" s="135"/>
      <c r="LFW17" s="135"/>
      <c r="LFX17" s="135"/>
      <c r="LFY17" s="135"/>
      <c r="LFZ17" s="135"/>
      <c r="LGA17" s="135"/>
      <c r="LGB17" s="135"/>
      <c r="LGC17" s="135"/>
      <c r="LGD17" s="135"/>
      <c r="LGE17" s="135"/>
      <c r="LGF17" s="135"/>
      <c r="LGG17" s="135"/>
      <c r="LGH17" s="135"/>
      <c r="LGI17" s="135"/>
      <c r="LGJ17" s="135"/>
      <c r="LGK17" s="135"/>
      <c r="LGL17" s="135"/>
      <c r="LGM17" s="135"/>
      <c r="LGN17" s="135"/>
      <c r="LGO17" s="135"/>
      <c r="LGP17" s="135"/>
      <c r="LGQ17" s="135"/>
      <c r="LGR17" s="135"/>
      <c r="LGS17" s="135"/>
      <c r="LGT17" s="135"/>
      <c r="LGU17" s="135"/>
      <c r="LGV17" s="135"/>
      <c r="LGW17" s="135"/>
      <c r="LGX17" s="135"/>
      <c r="LGY17" s="135"/>
      <c r="LGZ17" s="135"/>
      <c r="LHA17" s="135"/>
      <c r="LHB17" s="135"/>
      <c r="LHC17" s="135"/>
      <c r="LHD17" s="135"/>
      <c r="LHE17" s="135"/>
      <c r="LHF17" s="135"/>
      <c r="LHG17" s="135"/>
      <c r="LHH17" s="135"/>
      <c r="LHI17" s="135"/>
      <c r="LHJ17" s="135"/>
      <c r="LHK17" s="135"/>
      <c r="LHL17" s="135"/>
      <c r="LHM17" s="135"/>
      <c r="LHN17" s="135"/>
      <c r="LHO17" s="135"/>
      <c r="LHP17" s="135"/>
      <c r="LHQ17" s="135"/>
      <c r="LHR17" s="135"/>
      <c r="LHS17" s="135"/>
      <c r="LHT17" s="135"/>
      <c r="LHU17" s="135"/>
      <c r="LHV17" s="135"/>
      <c r="LHW17" s="135"/>
      <c r="LHX17" s="135"/>
      <c r="LHY17" s="135"/>
      <c r="LHZ17" s="135"/>
      <c r="LIA17" s="135"/>
      <c r="LIB17" s="135"/>
      <c r="LIC17" s="135"/>
      <c r="LID17" s="135"/>
      <c r="LIE17" s="135"/>
      <c r="LIF17" s="135"/>
      <c r="LIG17" s="135"/>
      <c r="LIH17" s="135"/>
      <c r="LII17" s="135"/>
      <c r="LIJ17" s="135"/>
      <c r="LIK17" s="135"/>
      <c r="LIL17" s="135"/>
      <c r="LIM17" s="135"/>
      <c r="LIN17" s="135"/>
      <c r="LIO17" s="135"/>
      <c r="LIP17" s="135"/>
      <c r="LIQ17" s="135"/>
      <c r="LIR17" s="135"/>
      <c r="LIS17" s="135"/>
      <c r="LIT17" s="135"/>
      <c r="LIU17" s="135"/>
      <c r="LIV17" s="135"/>
      <c r="LIW17" s="135"/>
      <c r="LIX17" s="135"/>
      <c r="LIY17" s="135"/>
      <c r="LIZ17" s="135"/>
      <c r="LJA17" s="135"/>
      <c r="LJB17" s="135"/>
      <c r="LJC17" s="135"/>
      <c r="LJD17" s="135"/>
      <c r="LJE17" s="135"/>
      <c r="LJF17" s="135"/>
      <c r="LJG17" s="135"/>
      <c r="LJH17" s="135"/>
      <c r="LJI17" s="135"/>
      <c r="LJJ17" s="135"/>
      <c r="LJK17" s="135"/>
      <c r="LJL17" s="135"/>
      <c r="LJM17" s="135"/>
      <c r="LJN17" s="135"/>
      <c r="LJO17" s="135"/>
      <c r="LJP17" s="135"/>
      <c r="LJQ17" s="135"/>
      <c r="LJR17" s="135"/>
      <c r="LJS17" s="135"/>
      <c r="LJT17" s="135"/>
      <c r="LJU17" s="135"/>
      <c r="LJV17" s="135"/>
      <c r="LJW17" s="135"/>
      <c r="LJX17" s="135"/>
      <c r="LJY17" s="135"/>
      <c r="LJZ17" s="135"/>
      <c r="LKA17" s="135"/>
      <c r="LKB17" s="135"/>
      <c r="LKC17" s="135"/>
      <c r="LKD17" s="135"/>
      <c r="LKE17" s="135"/>
      <c r="LKF17" s="135"/>
      <c r="LKG17" s="135"/>
      <c r="LKH17" s="135"/>
      <c r="LKI17" s="135"/>
      <c r="LKJ17" s="135"/>
      <c r="LKK17" s="135"/>
      <c r="LKL17" s="135"/>
      <c r="LKM17" s="135"/>
      <c r="LKN17" s="135"/>
      <c r="LKO17" s="135"/>
      <c r="LKP17" s="135"/>
      <c r="LKQ17" s="135"/>
      <c r="LKR17" s="135"/>
      <c r="LKS17" s="135"/>
      <c r="LKT17" s="135"/>
      <c r="LKU17" s="135"/>
      <c r="LKV17" s="135"/>
      <c r="LKW17" s="135"/>
      <c r="LKX17" s="135"/>
      <c r="LKY17" s="135"/>
      <c r="LKZ17" s="135"/>
      <c r="LLA17" s="135"/>
      <c r="LLB17" s="135"/>
      <c r="LLC17" s="135"/>
      <c r="LLD17" s="135"/>
      <c r="LLE17" s="135"/>
      <c r="LLF17" s="135"/>
      <c r="LLG17" s="135"/>
      <c r="LLH17" s="135"/>
      <c r="LLI17" s="135"/>
      <c r="LLJ17" s="135"/>
      <c r="LLK17" s="135"/>
      <c r="LLL17" s="135"/>
      <c r="LLM17" s="135"/>
      <c r="LLN17" s="135"/>
      <c r="LLO17" s="135"/>
      <c r="LLP17" s="135"/>
      <c r="LLQ17" s="135"/>
      <c r="LLR17" s="135"/>
      <c r="LLS17" s="135"/>
      <c r="LLT17" s="135"/>
      <c r="LLU17" s="135"/>
      <c r="LLV17" s="135"/>
      <c r="LLW17" s="135"/>
      <c r="LLX17" s="135"/>
      <c r="LLY17" s="135"/>
      <c r="LLZ17" s="135"/>
      <c r="LMA17" s="135"/>
      <c r="LMB17" s="135"/>
      <c r="LMC17" s="135"/>
      <c r="LMD17" s="135"/>
      <c r="LME17" s="135"/>
      <c r="LMF17" s="135"/>
      <c r="LMG17" s="135"/>
      <c r="LMH17" s="135"/>
      <c r="LMI17" s="135"/>
      <c r="LMJ17" s="135"/>
      <c r="LMK17" s="135"/>
      <c r="LML17" s="135"/>
      <c r="LMM17" s="135"/>
      <c r="LMN17" s="135"/>
      <c r="LMO17" s="135"/>
      <c r="LMP17" s="135"/>
      <c r="LMQ17" s="135"/>
      <c r="LMR17" s="135"/>
      <c r="LMS17" s="135"/>
      <c r="LMT17" s="135"/>
      <c r="LMU17" s="135"/>
      <c r="LMV17" s="135"/>
      <c r="LMW17" s="135"/>
      <c r="LMX17" s="135"/>
      <c r="LMY17" s="135"/>
      <c r="LMZ17" s="135"/>
      <c r="LNA17" s="135"/>
      <c r="LNB17" s="135"/>
      <c r="LNC17" s="135"/>
      <c r="LND17" s="135"/>
      <c r="LNE17" s="135"/>
      <c r="LNF17" s="135"/>
      <c r="LNG17" s="135"/>
      <c r="LNH17" s="135"/>
      <c r="LNI17" s="135"/>
      <c r="LNJ17" s="135"/>
      <c r="LNK17" s="135"/>
      <c r="LNL17" s="135"/>
      <c r="LNM17" s="135"/>
      <c r="LNN17" s="135"/>
      <c r="LNO17" s="135"/>
      <c r="LNP17" s="135"/>
      <c r="LNQ17" s="135"/>
      <c r="LNR17" s="135"/>
      <c r="LNS17" s="135"/>
      <c r="LNT17" s="135"/>
      <c r="LNU17" s="135"/>
      <c r="LNV17" s="135"/>
      <c r="LNW17" s="135"/>
      <c r="LNX17" s="135"/>
      <c r="LNY17" s="135"/>
      <c r="LNZ17" s="135"/>
      <c r="LOA17" s="135"/>
      <c r="LOB17" s="135"/>
      <c r="LOC17" s="135"/>
      <c r="LOD17" s="135"/>
      <c r="LOE17" s="135"/>
      <c r="LOF17" s="135"/>
      <c r="LOG17" s="135"/>
      <c r="LOH17" s="135"/>
      <c r="LOI17" s="135"/>
      <c r="LOJ17" s="135"/>
      <c r="LOK17" s="135"/>
      <c r="LOL17" s="135"/>
      <c r="LOM17" s="135"/>
      <c r="LON17" s="135"/>
      <c r="LOO17" s="135"/>
      <c r="LOP17" s="135"/>
      <c r="LOQ17" s="135"/>
      <c r="LOR17" s="135"/>
      <c r="LOS17" s="135"/>
      <c r="LOT17" s="135"/>
      <c r="LOU17" s="135"/>
      <c r="LOV17" s="135"/>
      <c r="LOW17" s="135"/>
      <c r="LOX17" s="135"/>
      <c r="LOY17" s="135"/>
      <c r="LOZ17" s="135"/>
      <c r="LPA17" s="135"/>
      <c r="LPB17" s="135"/>
      <c r="LPC17" s="135"/>
      <c r="LPD17" s="135"/>
      <c r="LPE17" s="135"/>
      <c r="LPF17" s="135"/>
      <c r="LPG17" s="135"/>
      <c r="LPH17" s="135"/>
      <c r="LPI17" s="135"/>
      <c r="LPJ17" s="135"/>
      <c r="LPK17" s="135"/>
      <c r="LPL17" s="135"/>
      <c r="LPM17" s="135"/>
      <c r="LPN17" s="135"/>
      <c r="LPO17" s="135"/>
      <c r="LPP17" s="135"/>
      <c r="LPQ17" s="135"/>
      <c r="LPR17" s="135"/>
      <c r="LPS17" s="135"/>
      <c r="LPT17" s="135"/>
      <c r="LPU17" s="135"/>
      <c r="LPV17" s="135"/>
      <c r="LPW17" s="135"/>
      <c r="LPX17" s="135"/>
      <c r="LPY17" s="135"/>
      <c r="LPZ17" s="135"/>
      <c r="LQA17" s="135"/>
      <c r="LQB17" s="135"/>
      <c r="LQC17" s="135"/>
      <c r="LQD17" s="135"/>
      <c r="LQE17" s="135"/>
      <c r="LQF17" s="135"/>
      <c r="LQG17" s="135"/>
      <c r="LQH17" s="135"/>
      <c r="LQI17" s="135"/>
      <c r="LQJ17" s="135"/>
      <c r="LQK17" s="135"/>
      <c r="LQL17" s="135"/>
      <c r="LQM17" s="135"/>
      <c r="LQN17" s="135"/>
      <c r="LQO17" s="135"/>
      <c r="LQP17" s="135"/>
      <c r="LQQ17" s="135"/>
      <c r="LQR17" s="135"/>
      <c r="LQS17" s="135"/>
      <c r="LQT17" s="135"/>
      <c r="LQU17" s="135"/>
      <c r="LQV17" s="135"/>
      <c r="LQW17" s="135"/>
      <c r="LQX17" s="135"/>
      <c r="LQY17" s="135"/>
      <c r="LQZ17" s="135"/>
      <c r="LRA17" s="135"/>
      <c r="LRB17" s="135"/>
      <c r="LRC17" s="135"/>
      <c r="LRD17" s="135"/>
      <c r="LRE17" s="135"/>
      <c r="LRF17" s="135"/>
      <c r="LRG17" s="135"/>
      <c r="LRH17" s="135"/>
      <c r="LRI17" s="135"/>
      <c r="LRJ17" s="135"/>
      <c r="LRK17" s="135"/>
      <c r="LRL17" s="135"/>
      <c r="LRM17" s="135"/>
      <c r="LRN17" s="135"/>
      <c r="LRO17" s="135"/>
      <c r="LRP17" s="135"/>
      <c r="LRQ17" s="135"/>
      <c r="LRR17" s="135"/>
      <c r="LRS17" s="135"/>
      <c r="LRT17" s="135"/>
      <c r="LRU17" s="135"/>
      <c r="LRV17" s="135"/>
      <c r="LRW17" s="135"/>
      <c r="LRX17" s="135"/>
      <c r="LRY17" s="135"/>
      <c r="LRZ17" s="135"/>
      <c r="LSA17" s="135"/>
      <c r="LSB17" s="135"/>
      <c r="LSC17" s="135"/>
      <c r="LSD17" s="135"/>
      <c r="LSE17" s="135"/>
      <c r="LSF17" s="135"/>
      <c r="LSG17" s="135"/>
      <c r="LSH17" s="135"/>
      <c r="LSI17" s="135"/>
      <c r="LSJ17" s="135"/>
      <c r="LSK17" s="135"/>
      <c r="LSL17" s="135"/>
      <c r="LSM17" s="135"/>
      <c r="LSN17" s="135"/>
      <c r="LSO17" s="135"/>
      <c r="LSP17" s="135"/>
      <c r="LSQ17" s="135"/>
      <c r="LSR17" s="135"/>
      <c r="LSS17" s="135"/>
      <c r="LST17" s="135"/>
      <c r="LSU17" s="135"/>
      <c r="LSV17" s="135"/>
      <c r="LSW17" s="135"/>
      <c r="LSX17" s="135"/>
      <c r="LSY17" s="135"/>
      <c r="LSZ17" s="135"/>
      <c r="LTA17" s="135"/>
      <c r="LTB17" s="135"/>
      <c r="LTC17" s="135"/>
      <c r="LTD17" s="135"/>
      <c r="LTE17" s="135"/>
      <c r="LTF17" s="135"/>
      <c r="LTG17" s="135"/>
      <c r="LTH17" s="135"/>
      <c r="LTI17" s="135"/>
      <c r="LTJ17" s="135"/>
      <c r="LTK17" s="135"/>
      <c r="LTL17" s="135"/>
      <c r="LTM17" s="135"/>
      <c r="LTN17" s="135"/>
      <c r="LTO17" s="135"/>
      <c r="LTP17" s="135"/>
      <c r="LTQ17" s="135"/>
      <c r="LTR17" s="135"/>
      <c r="LTS17" s="135"/>
      <c r="LTT17" s="135"/>
      <c r="LTU17" s="135"/>
      <c r="LTV17" s="135"/>
      <c r="LTW17" s="135"/>
      <c r="LTX17" s="135"/>
      <c r="LTY17" s="135"/>
      <c r="LTZ17" s="135"/>
      <c r="LUA17" s="135"/>
      <c r="LUB17" s="135"/>
      <c r="LUC17" s="135"/>
      <c r="LUD17" s="135"/>
      <c r="LUE17" s="135"/>
      <c r="LUF17" s="135"/>
      <c r="LUG17" s="135"/>
      <c r="LUH17" s="135"/>
      <c r="LUI17" s="135"/>
      <c r="LUJ17" s="135"/>
      <c r="LUK17" s="135"/>
      <c r="LUL17" s="135"/>
      <c r="LUM17" s="135"/>
      <c r="LUN17" s="135"/>
      <c r="LUO17" s="135"/>
      <c r="LUP17" s="135"/>
      <c r="LUQ17" s="135"/>
      <c r="LUR17" s="135"/>
      <c r="LUS17" s="135"/>
      <c r="LUT17" s="135"/>
      <c r="LUU17" s="135"/>
      <c r="LUV17" s="135"/>
      <c r="LUW17" s="135"/>
      <c r="LUX17" s="135"/>
      <c r="LUY17" s="135"/>
      <c r="LUZ17" s="135"/>
      <c r="LVA17" s="135"/>
      <c r="LVB17" s="135"/>
      <c r="LVC17" s="135"/>
      <c r="LVD17" s="135"/>
      <c r="LVE17" s="135"/>
      <c r="LVF17" s="135"/>
      <c r="LVG17" s="135"/>
      <c r="LVH17" s="135"/>
      <c r="LVI17" s="135"/>
      <c r="LVJ17" s="135"/>
      <c r="LVK17" s="135"/>
      <c r="LVL17" s="135"/>
      <c r="LVM17" s="135"/>
      <c r="LVN17" s="135"/>
      <c r="LVO17" s="135"/>
      <c r="LVP17" s="135"/>
      <c r="LVQ17" s="135"/>
      <c r="LVR17" s="135"/>
      <c r="LVS17" s="135"/>
      <c r="LVT17" s="135"/>
      <c r="LVU17" s="135"/>
      <c r="LVV17" s="135"/>
      <c r="LVW17" s="135"/>
      <c r="LVX17" s="135"/>
      <c r="LVY17" s="135"/>
      <c r="LVZ17" s="135"/>
      <c r="LWA17" s="135"/>
      <c r="LWB17" s="135"/>
      <c r="LWC17" s="135"/>
      <c r="LWD17" s="135"/>
      <c r="LWE17" s="135"/>
      <c r="LWF17" s="135"/>
      <c r="LWG17" s="135"/>
      <c r="LWH17" s="135"/>
      <c r="LWI17" s="135"/>
      <c r="LWJ17" s="135"/>
      <c r="LWK17" s="135"/>
      <c r="LWL17" s="135"/>
      <c r="LWM17" s="135"/>
      <c r="LWN17" s="135"/>
      <c r="LWO17" s="135"/>
      <c r="LWP17" s="135"/>
      <c r="LWQ17" s="135"/>
      <c r="LWR17" s="135"/>
      <c r="LWS17" s="135"/>
      <c r="LWT17" s="135"/>
      <c r="LWU17" s="135"/>
      <c r="LWV17" s="135"/>
      <c r="LWW17" s="135"/>
      <c r="LWX17" s="135"/>
      <c r="LWY17" s="135"/>
      <c r="LWZ17" s="135"/>
      <c r="LXA17" s="135"/>
      <c r="LXB17" s="135"/>
      <c r="LXC17" s="135"/>
      <c r="LXD17" s="135"/>
      <c r="LXE17" s="135"/>
      <c r="LXF17" s="135"/>
      <c r="LXG17" s="135"/>
      <c r="LXH17" s="135"/>
      <c r="LXI17" s="135"/>
      <c r="LXJ17" s="135"/>
      <c r="LXK17" s="135"/>
      <c r="LXL17" s="135"/>
      <c r="LXM17" s="135"/>
      <c r="LXN17" s="135"/>
      <c r="LXO17" s="135"/>
      <c r="LXP17" s="135"/>
      <c r="LXQ17" s="135"/>
      <c r="LXR17" s="135"/>
      <c r="LXS17" s="135"/>
      <c r="LXT17" s="135"/>
      <c r="LXU17" s="135"/>
      <c r="LXV17" s="135"/>
      <c r="LXW17" s="135"/>
      <c r="LXX17" s="135"/>
      <c r="LXY17" s="135"/>
      <c r="LXZ17" s="135"/>
      <c r="LYA17" s="135"/>
      <c r="LYB17" s="135"/>
      <c r="LYC17" s="135"/>
      <c r="LYD17" s="135"/>
      <c r="LYE17" s="135"/>
      <c r="LYF17" s="135"/>
      <c r="LYG17" s="135"/>
      <c r="LYH17" s="135"/>
      <c r="LYI17" s="135"/>
      <c r="LYJ17" s="135"/>
      <c r="LYK17" s="135"/>
      <c r="LYL17" s="135"/>
      <c r="LYM17" s="135"/>
      <c r="LYN17" s="135"/>
      <c r="LYO17" s="135"/>
      <c r="LYP17" s="135"/>
      <c r="LYQ17" s="135"/>
      <c r="LYR17" s="135"/>
      <c r="LYS17" s="135"/>
      <c r="LYT17" s="135"/>
      <c r="LYU17" s="135"/>
      <c r="LYV17" s="135"/>
      <c r="LYW17" s="135"/>
      <c r="LYX17" s="135"/>
      <c r="LYY17" s="135"/>
      <c r="LYZ17" s="135"/>
      <c r="LZA17" s="135"/>
      <c r="LZB17" s="135"/>
      <c r="LZC17" s="135"/>
      <c r="LZD17" s="135"/>
      <c r="LZE17" s="135"/>
      <c r="LZF17" s="135"/>
      <c r="LZG17" s="135"/>
      <c r="LZH17" s="135"/>
      <c r="LZI17" s="135"/>
      <c r="LZJ17" s="135"/>
      <c r="LZK17" s="135"/>
      <c r="LZL17" s="135"/>
      <c r="LZM17" s="135"/>
      <c r="LZN17" s="135"/>
      <c r="LZO17" s="135"/>
      <c r="LZP17" s="135"/>
      <c r="LZQ17" s="135"/>
      <c r="LZR17" s="135"/>
      <c r="LZS17" s="135"/>
      <c r="LZT17" s="135"/>
      <c r="LZU17" s="135"/>
      <c r="LZV17" s="135"/>
      <c r="LZW17" s="135"/>
      <c r="LZX17" s="135"/>
      <c r="LZY17" s="135"/>
      <c r="LZZ17" s="135"/>
      <c r="MAA17" s="135"/>
      <c r="MAB17" s="135"/>
      <c r="MAC17" s="135"/>
      <c r="MAD17" s="135"/>
      <c r="MAE17" s="135"/>
      <c r="MAF17" s="135"/>
      <c r="MAG17" s="135"/>
      <c r="MAH17" s="135"/>
      <c r="MAI17" s="135"/>
      <c r="MAJ17" s="135"/>
      <c r="MAK17" s="135"/>
      <c r="MAL17" s="135"/>
      <c r="MAM17" s="135"/>
      <c r="MAN17" s="135"/>
      <c r="MAO17" s="135"/>
      <c r="MAP17" s="135"/>
      <c r="MAQ17" s="135"/>
      <c r="MAR17" s="135"/>
      <c r="MAS17" s="135"/>
      <c r="MAT17" s="135"/>
      <c r="MAU17" s="135"/>
      <c r="MAV17" s="135"/>
      <c r="MAW17" s="135"/>
      <c r="MAX17" s="135"/>
      <c r="MAY17" s="135"/>
      <c r="MAZ17" s="135"/>
      <c r="MBA17" s="135"/>
      <c r="MBB17" s="135"/>
      <c r="MBC17" s="135"/>
      <c r="MBD17" s="135"/>
      <c r="MBE17" s="135"/>
      <c r="MBF17" s="135"/>
      <c r="MBG17" s="135"/>
      <c r="MBH17" s="135"/>
      <c r="MBI17" s="135"/>
      <c r="MBJ17" s="135"/>
      <c r="MBK17" s="135"/>
      <c r="MBL17" s="135"/>
      <c r="MBM17" s="135"/>
      <c r="MBN17" s="135"/>
      <c r="MBO17" s="135"/>
      <c r="MBP17" s="135"/>
      <c r="MBQ17" s="135"/>
      <c r="MBR17" s="135"/>
      <c r="MBS17" s="135"/>
      <c r="MBT17" s="135"/>
      <c r="MBU17" s="135"/>
      <c r="MBV17" s="135"/>
      <c r="MBW17" s="135"/>
      <c r="MBX17" s="135"/>
      <c r="MBY17" s="135"/>
      <c r="MBZ17" s="135"/>
      <c r="MCA17" s="135"/>
      <c r="MCB17" s="135"/>
      <c r="MCC17" s="135"/>
      <c r="MCD17" s="135"/>
      <c r="MCE17" s="135"/>
      <c r="MCF17" s="135"/>
      <c r="MCG17" s="135"/>
      <c r="MCH17" s="135"/>
      <c r="MCI17" s="135"/>
      <c r="MCJ17" s="135"/>
      <c r="MCK17" s="135"/>
      <c r="MCL17" s="135"/>
      <c r="MCM17" s="135"/>
      <c r="MCN17" s="135"/>
      <c r="MCO17" s="135"/>
      <c r="MCP17" s="135"/>
      <c r="MCQ17" s="135"/>
      <c r="MCR17" s="135"/>
      <c r="MCS17" s="135"/>
      <c r="MCT17" s="135"/>
      <c r="MCU17" s="135"/>
      <c r="MCV17" s="135"/>
      <c r="MCW17" s="135"/>
      <c r="MCX17" s="135"/>
      <c r="MCY17" s="135"/>
      <c r="MCZ17" s="135"/>
      <c r="MDA17" s="135"/>
      <c r="MDB17" s="135"/>
      <c r="MDC17" s="135"/>
      <c r="MDD17" s="135"/>
      <c r="MDE17" s="135"/>
      <c r="MDF17" s="135"/>
      <c r="MDG17" s="135"/>
      <c r="MDH17" s="135"/>
      <c r="MDI17" s="135"/>
      <c r="MDJ17" s="135"/>
      <c r="MDK17" s="135"/>
      <c r="MDL17" s="135"/>
      <c r="MDM17" s="135"/>
      <c r="MDN17" s="135"/>
      <c r="MDO17" s="135"/>
      <c r="MDP17" s="135"/>
      <c r="MDQ17" s="135"/>
      <c r="MDR17" s="135"/>
      <c r="MDS17" s="135"/>
      <c r="MDT17" s="135"/>
      <c r="MDU17" s="135"/>
      <c r="MDV17" s="135"/>
      <c r="MDW17" s="135"/>
      <c r="MDX17" s="135"/>
      <c r="MDY17" s="135"/>
      <c r="MDZ17" s="135"/>
      <c r="MEA17" s="135"/>
      <c r="MEB17" s="135"/>
      <c r="MEC17" s="135"/>
      <c r="MED17" s="135"/>
      <c r="MEE17" s="135"/>
      <c r="MEF17" s="135"/>
      <c r="MEG17" s="135"/>
      <c r="MEH17" s="135"/>
      <c r="MEI17" s="135"/>
      <c r="MEJ17" s="135"/>
      <c r="MEK17" s="135"/>
      <c r="MEL17" s="135"/>
      <c r="MEM17" s="135"/>
      <c r="MEN17" s="135"/>
      <c r="MEO17" s="135"/>
      <c r="MEP17" s="135"/>
      <c r="MEQ17" s="135"/>
      <c r="MER17" s="135"/>
      <c r="MES17" s="135"/>
      <c r="MET17" s="135"/>
      <c r="MEU17" s="135"/>
      <c r="MEV17" s="135"/>
      <c r="MEW17" s="135"/>
      <c r="MEX17" s="135"/>
      <c r="MEY17" s="135"/>
      <c r="MEZ17" s="135"/>
      <c r="MFA17" s="135"/>
      <c r="MFB17" s="135"/>
      <c r="MFC17" s="135"/>
      <c r="MFD17" s="135"/>
      <c r="MFE17" s="135"/>
      <c r="MFF17" s="135"/>
      <c r="MFG17" s="135"/>
      <c r="MFH17" s="135"/>
      <c r="MFI17" s="135"/>
      <c r="MFJ17" s="135"/>
      <c r="MFK17" s="135"/>
      <c r="MFL17" s="135"/>
      <c r="MFM17" s="135"/>
      <c r="MFN17" s="135"/>
      <c r="MFO17" s="135"/>
      <c r="MFP17" s="135"/>
      <c r="MFQ17" s="135"/>
      <c r="MFR17" s="135"/>
      <c r="MFS17" s="135"/>
      <c r="MFT17" s="135"/>
      <c r="MFU17" s="135"/>
      <c r="MFV17" s="135"/>
      <c r="MFW17" s="135"/>
      <c r="MFX17" s="135"/>
      <c r="MFY17" s="135"/>
      <c r="MFZ17" s="135"/>
      <c r="MGA17" s="135"/>
      <c r="MGB17" s="135"/>
      <c r="MGC17" s="135"/>
      <c r="MGD17" s="135"/>
      <c r="MGE17" s="135"/>
      <c r="MGF17" s="135"/>
      <c r="MGG17" s="135"/>
      <c r="MGH17" s="135"/>
      <c r="MGI17" s="135"/>
      <c r="MGJ17" s="135"/>
      <c r="MGK17" s="135"/>
      <c r="MGL17" s="135"/>
      <c r="MGM17" s="135"/>
      <c r="MGN17" s="135"/>
      <c r="MGO17" s="135"/>
      <c r="MGP17" s="135"/>
      <c r="MGQ17" s="135"/>
      <c r="MGR17" s="135"/>
      <c r="MGS17" s="135"/>
      <c r="MGT17" s="135"/>
      <c r="MGU17" s="135"/>
      <c r="MGV17" s="135"/>
      <c r="MGW17" s="135"/>
      <c r="MGX17" s="135"/>
      <c r="MGY17" s="135"/>
      <c r="MGZ17" s="135"/>
      <c r="MHA17" s="135"/>
      <c r="MHB17" s="135"/>
      <c r="MHC17" s="135"/>
      <c r="MHD17" s="135"/>
      <c r="MHE17" s="135"/>
      <c r="MHF17" s="135"/>
      <c r="MHG17" s="135"/>
      <c r="MHH17" s="135"/>
      <c r="MHI17" s="135"/>
      <c r="MHJ17" s="135"/>
      <c r="MHK17" s="135"/>
      <c r="MHL17" s="135"/>
      <c r="MHM17" s="135"/>
      <c r="MHN17" s="135"/>
      <c r="MHO17" s="135"/>
      <c r="MHP17" s="135"/>
      <c r="MHQ17" s="135"/>
      <c r="MHR17" s="135"/>
      <c r="MHS17" s="135"/>
      <c r="MHT17" s="135"/>
      <c r="MHU17" s="135"/>
      <c r="MHV17" s="135"/>
      <c r="MHW17" s="135"/>
      <c r="MHX17" s="135"/>
      <c r="MHY17" s="135"/>
      <c r="MHZ17" s="135"/>
      <c r="MIA17" s="135"/>
      <c r="MIB17" s="135"/>
      <c r="MIC17" s="135"/>
      <c r="MID17" s="135"/>
      <c r="MIE17" s="135"/>
      <c r="MIF17" s="135"/>
      <c r="MIG17" s="135"/>
      <c r="MIH17" s="135"/>
      <c r="MII17" s="135"/>
      <c r="MIJ17" s="135"/>
      <c r="MIK17" s="135"/>
      <c r="MIL17" s="135"/>
      <c r="MIM17" s="135"/>
      <c r="MIN17" s="135"/>
      <c r="MIO17" s="135"/>
      <c r="MIP17" s="135"/>
      <c r="MIQ17" s="135"/>
      <c r="MIR17" s="135"/>
      <c r="MIS17" s="135"/>
      <c r="MIT17" s="135"/>
      <c r="MIU17" s="135"/>
      <c r="MIV17" s="135"/>
      <c r="MIW17" s="135"/>
      <c r="MIX17" s="135"/>
      <c r="MIY17" s="135"/>
      <c r="MIZ17" s="135"/>
      <c r="MJA17" s="135"/>
      <c r="MJB17" s="135"/>
      <c r="MJC17" s="135"/>
      <c r="MJD17" s="135"/>
      <c r="MJE17" s="135"/>
      <c r="MJF17" s="135"/>
      <c r="MJG17" s="135"/>
      <c r="MJH17" s="135"/>
      <c r="MJI17" s="135"/>
      <c r="MJJ17" s="135"/>
      <c r="MJK17" s="135"/>
      <c r="MJL17" s="135"/>
      <c r="MJM17" s="135"/>
      <c r="MJN17" s="135"/>
      <c r="MJO17" s="135"/>
      <c r="MJP17" s="135"/>
      <c r="MJQ17" s="135"/>
      <c r="MJR17" s="135"/>
      <c r="MJS17" s="135"/>
      <c r="MJT17" s="135"/>
      <c r="MJU17" s="135"/>
      <c r="MJV17" s="135"/>
      <c r="MJW17" s="135"/>
      <c r="MJX17" s="135"/>
      <c r="MJY17" s="135"/>
      <c r="MJZ17" s="135"/>
      <c r="MKA17" s="135"/>
      <c r="MKB17" s="135"/>
      <c r="MKC17" s="135"/>
      <c r="MKD17" s="135"/>
      <c r="MKE17" s="135"/>
      <c r="MKF17" s="135"/>
      <c r="MKG17" s="135"/>
      <c r="MKH17" s="135"/>
      <c r="MKI17" s="135"/>
      <c r="MKJ17" s="135"/>
      <c r="MKK17" s="135"/>
      <c r="MKL17" s="135"/>
      <c r="MKM17" s="135"/>
      <c r="MKN17" s="135"/>
      <c r="MKO17" s="135"/>
      <c r="MKP17" s="135"/>
      <c r="MKQ17" s="135"/>
      <c r="MKR17" s="135"/>
      <c r="MKS17" s="135"/>
      <c r="MKT17" s="135"/>
      <c r="MKU17" s="135"/>
      <c r="MKV17" s="135"/>
      <c r="MKW17" s="135"/>
      <c r="MKX17" s="135"/>
      <c r="MKY17" s="135"/>
      <c r="MKZ17" s="135"/>
      <c r="MLA17" s="135"/>
      <c r="MLB17" s="135"/>
      <c r="MLC17" s="135"/>
      <c r="MLD17" s="135"/>
      <c r="MLE17" s="135"/>
      <c r="MLF17" s="135"/>
      <c r="MLG17" s="135"/>
      <c r="MLH17" s="135"/>
      <c r="MLI17" s="135"/>
      <c r="MLJ17" s="135"/>
      <c r="MLK17" s="135"/>
      <c r="MLL17" s="135"/>
      <c r="MLM17" s="135"/>
      <c r="MLN17" s="135"/>
      <c r="MLO17" s="135"/>
      <c r="MLP17" s="135"/>
      <c r="MLQ17" s="135"/>
      <c r="MLR17" s="135"/>
      <c r="MLS17" s="135"/>
      <c r="MLT17" s="135"/>
      <c r="MLU17" s="135"/>
      <c r="MLV17" s="135"/>
      <c r="MLW17" s="135"/>
      <c r="MLX17" s="135"/>
      <c r="MLY17" s="135"/>
      <c r="MLZ17" s="135"/>
      <c r="MMA17" s="135"/>
      <c r="MMB17" s="135"/>
      <c r="MMC17" s="135"/>
      <c r="MMD17" s="135"/>
      <c r="MME17" s="135"/>
      <c r="MMF17" s="135"/>
      <c r="MMG17" s="135"/>
      <c r="MMH17" s="135"/>
      <c r="MMI17" s="135"/>
      <c r="MMJ17" s="135"/>
      <c r="MMK17" s="135"/>
      <c r="MML17" s="135"/>
      <c r="MMM17" s="135"/>
      <c r="MMN17" s="135"/>
      <c r="MMO17" s="135"/>
      <c r="MMP17" s="135"/>
      <c r="MMQ17" s="135"/>
      <c r="MMR17" s="135"/>
      <c r="MMS17" s="135"/>
      <c r="MMT17" s="135"/>
      <c r="MMU17" s="135"/>
      <c r="MMV17" s="135"/>
      <c r="MMW17" s="135"/>
      <c r="MMX17" s="135"/>
      <c r="MMY17" s="135"/>
      <c r="MMZ17" s="135"/>
      <c r="MNA17" s="135"/>
      <c r="MNB17" s="135"/>
      <c r="MNC17" s="135"/>
      <c r="MND17" s="135"/>
      <c r="MNE17" s="135"/>
      <c r="MNF17" s="135"/>
      <c r="MNG17" s="135"/>
      <c r="MNH17" s="135"/>
      <c r="MNI17" s="135"/>
      <c r="MNJ17" s="135"/>
      <c r="MNK17" s="135"/>
      <c r="MNL17" s="135"/>
      <c r="MNM17" s="135"/>
      <c r="MNN17" s="135"/>
      <c r="MNO17" s="135"/>
      <c r="MNP17" s="135"/>
      <c r="MNQ17" s="135"/>
      <c r="MNR17" s="135"/>
      <c r="MNS17" s="135"/>
      <c r="MNT17" s="135"/>
      <c r="MNU17" s="135"/>
      <c r="MNV17" s="135"/>
      <c r="MNW17" s="135"/>
      <c r="MNX17" s="135"/>
      <c r="MNY17" s="135"/>
      <c r="MNZ17" s="135"/>
      <c r="MOA17" s="135"/>
      <c r="MOB17" s="135"/>
      <c r="MOC17" s="135"/>
      <c r="MOD17" s="135"/>
      <c r="MOE17" s="135"/>
      <c r="MOF17" s="135"/>
      <c r="MOG17" s="135"/>
      <c r="MOH17" s="135"/>
      <c r="MOI17" s="135"/>
      <c r="MOJ17" s="135"/>
      <c r="MOK17" s="135"/>
      <c r="MOL17" s="135"/>
      <c r="MOM17" s="135"/>
      <c r="MON17" s="135"/>
      <c r="MOO17" s="135"/>
      <c r="MOP17" s="135"/>
      <c r="MOQ17" s="135"/>
      <c r="MOR17" s="135"/>
      <c r="MOS17" s="135"/>
      <c r="MOT17" s="135"/>
      <c r="MOU17" s="135"/>
      <c r="MOV17" s="135"/>
      <c r="MOW17" s="135"/>
      <c r="MOX17" s="135"/>
      <c r="MOY17" s="135"/>
      <c r="MOZ17" s="135"/>
      <c r="MPA17" s="135"/>
      <c r="MPB17" s="135"/>
      <c r="MPC17" s="135"/>
      <c r="MPD17" s="135"/>
      <c r="MPE17" s="135"/>
      <c r="MPF17" s="135"/>
      <c r="MPG17" s="135"/>
      <c r="MPH17" s="135"/>
      <c r="MPI17" s="135"/>
      <c r="MPJ17" s="135"/>
      <c r="MPK17" s="135"/>
      <c r="MPL17" s="135"/>
      <c r="MPM17" s="135"/>
      <c r="MPN17" s="135"/>
      <c r="MPO17" s="135"/>
      <c r="MPP17" s="135"/>
      <c r="MPQ17" s="135"/>
      <c r="MPR17" s="135"/>
      <c r="MPS17" s="135"/>
      <c r="MPT17" s="135"/>
      <c r="MPU17" s="135"/>
      <c r="MPV17" s="135"/>
      <c r="MPW17" s="135"/>
      <c r="MPX17" s="135"/>
      <c r="MPY17" s="135"/>
      <c r="MPZ17" s="135"/>
      <c r="MQA17" s="135"/>
      <c r="MQB17" s="135"/>
      <c r="MQC17" s="135"/>
      <c r="MQD17" s="135"/>
      <c r="MQE17" s="135"/>
      <c r="MQF17" s="135"/>
      <c r="MQG17" s="135"/>
      <c r="MQH17" s="135"/>
      <c r="MQI17" s="135"/>
      <c r="MQJ17" s="135"/>
      <c r="MQK17" s="135"/>
      <c r="MQL17" s="135"/>
      <c r="MQM17" s="135"/>
      <c r="MQN17" s="135"/>
      <c r="MQO17" s="135"/>
      <c r="MQP17" s="135"/>
      <c r="MQQ17" s="135"/>
      <c r="MQR17" s="135"/>
      <c r="MQS17" s="135"/>
      <c r="MQT17" s="135"/>
      <c r="MQU17" s="135"/>
      <c r="MQV17" s="135"/>
      <c r="MQW17" s="135"/>
      <c r="MQX17" s="135"/>
      <c r="MQY17" s="135"/>
      <c r="MQZ17" s="135"/>
      <c r="MRA17" s="135"/>
      <c r="MRB17" s="135"/>
      <c r="MRC17" s="135"/>
      <c r="MRD17" s="135"/>
      <c r="MRE17" s="135"/>
      <c r="MRF17" s="135"/>
      <c r="MRG17" s="135"/>
      <c r="MRH17" s="135"/>
      <c r="MRI17" s="135"/>
      <c r="MRJ17" s="135"/>
      <c r="MRK17" s="135"/>
      <c r="MRL17" s="135"/>
      <c r="MRM17" s="135"/>
      <c r="MRN17" s="135"/>
      <c r="MRO17" s="135"/>
      <c r="MRP17" s="135"/>
      <c r="MRQ17" s="135"/>
      <c r="MRR17" s="135"/>
      <c r="MRS17" s="135"/>
      <c r="MRT17" s="135"/>
      <c r="MRU17" s="135"/>
      <c r="MRV17" s="135"/>
      <c r="MRW17" s="135"/>
      <c r="MRX17" s="135"/>
      <c r="MRY17" s="135"/>
      <c r="MRZ17" s="135"/>
      <c r="MSA17" s="135"/>
      <c r="MSB17" s="135"/>
      <c r="MSC17" s="135"/>
      <c r="MSD17" s="135"/>
      <c r="MSE17" s="135"/>
      <c r="MSF17" s="135"/>
      <c r="MSG17" s="135"/>
      <c r="MSH17" s="135"/>
      <c r="MSI17" s="135"/>
      <c r="MSJ17" s="135"/>
      <c r="MSK17" s="135"/>
      <c r="MSL17" s="135"/>
      <c r="MSM17" s="135"/>
      <c r="MSN17" s="135"/>
      <c r="MSO17" s="135"/>
      <c r="MSP17" s="135"/>
      <c r="MSQ17" s="135"/>
      <c r="MSR17" s="135"/>
      <c r="MSS17" s="135"/>
      <c r="MST17" s="135"/>
      <c r="MSU17" s="135"/>
      <c r="MSV17" s="135"/>
      <c r="MSW17" s="135"/>
      <c r="MSX17" s="135"/>
      <c r="MSY17" s="135"/>
      <c r="MSZ17" s="135"/>
      <c r="MTA17" s="135"/>
      <c r="MTB17" s="135"/>
      <c r="MTC17" s="135"/>
      <c r="MTD17" s="135"/>
      <c r="MTE17" s="135"/>
      <c r="MTF17" s="135"/>
      <c r="MTG17" s="135"/>
      <c r="MTH17" s="135"/>
      <c r="MTI17" s="135"/>
      <c r="MTJ17" s="135"/>
      <c r="MTK17" s="135"/>
      <c r="MTL17" s="135"/>
      <c r="MTM17" s="135"/>
      <c r="MTN17" s="135"/>
      <c r="MTO17" s="135"/>
      <c r="MTP17" s="135"/>
      <c r="MTQ17" s="135"/>
      <c r="MTR17" s="135"/>
      <c r="MTS17" s="135"/>
      <c r="MTT17" s="135"/>
      <c r="MTU17" s="135"/>
      <c r="MTV17" s="135"/>
      <c r="MTW17" s="135"/>
      <c r="MTX17" s="135"/>
      <c r="MTY17" s="135"/>
      <c r="MTZ17" s="135"/>
      <c r="MUA17" s="135"/>
      <c r="MUB17" s="135"/>
      <c r="MUC17" s="135"/>
      <c r="MUD17" s="135"/>
      <c r="MUE17" s="135"/>
      <c r="MUF17" s="135"/>
      <c r="MUG17" s="135"/>
      <c r="MUH17" s="135"/>
      <c r="MUI17" s="135"/>
      <c r="MUJ17" s="135"/>
      <c r="MUK17" s="135"/>
      <c r="MUL17" s="135"/>
      <c r="MUM17" s="135"/>
      <c r="MUN17" s="135"/>
      <c r="MUO17" s="135"/>
      <c r="MUP17" s="135"/>
      <c r="MUQ17" s="135"/>
      <c r="MUR17" s="135"/>
      <c r="MUS17" s="135"/>
      <c r="MUT17" s="135"/>
      <c r="MUU17" s="135"/>
      <c r="MUV17" s="135"/>
      <c r="MUW17" s="135"/>
      <c r="MUX17" s="135"/>
      <c r="MUY17" s="135"/>
      <c r="MUZ17" s="135"/>
      <c r="MVA17" s="135"/>
      <c r="MVB17" s="135"/>
      <c r="MVC17" s="135"/>
      <c r="MVD17" s="135"/>
      <c r="MVE17" s="135"/>
      <c r="MVF17" s="135"/>
      <c r="MVG17" s="135"/>
      <c r="MVH17" s="135"/>
      <c r="MVI17" s="135"/>
      <c r="MVJ17" s="135"/>
      <c r="MVK17" s="135"/>
      <c r="MVL17" s="135"/>
      <c r="MVM17" s="135"/>
      <c r="MVN17" s="135"/>
      <c r="MVO17" s="135"/>
      <c r="MVP17" s="135"/>
      <c r="MVQ17" s="135"/>
      <c r="MVR17" s="135"/>
      <c r="MVS17" s="135"/>
      <c r="MVT17" s="135"/>
      <c r="MVU17" s="135"/>
      <c r="MVV17" s="135"/>
      <c r="MVW17" s="135"/>
      <c r="MVX17" s="135"/>
      <c r="MVY17" s="135"/>
      <c r="MVZ17" s="135"/>
      <c r="MWA17" s="135"/>
      <c r="MWB17" s="135"/>
      <c r="MWC17" s="135"/>
      <c r="MWD17" s="135"/>
      <c r="MWE17" s="135"/>
      <c r="MWF17" s="135"/>
      <c r="MWG17" s="135"/>
      <c r="MWH17" s="135"/>
      <c r="MWI17" s="135"/>
      <c r="MWJ17" s="135"/>
      <c r="MWK17" s="135"/>
      <c r="MWL17" s="135"/>
      <c r="MWM17" s="135"/>
      <c r="MWN17" s="135"/>
      <c r="MWO17" s="135"/>
      <c r="MWP17" s="135"/>
      <c r="MWQ17" s="135"/>
      <c r="MWR17" s="135"/>
      <c r="MWS17" s="135"/>
      <c r="MWT17" s="135"/>
      <c r="MWU17" s="135"/>
      <c r="MWV17" s="135"/>
      <c r="MWW17" s="135"/>
      <c r="MWX17" s="135"/>
      <c r="MWY17" s="135"/>
      <c r="MWZ17" s="135"/>
      <c r="MXA17" s="135"/>
      <c r="MXB17" s="135"/>
      <c r="MXC17" s="135"/>
      <c r="MXD17" s="135"/>
      <c r="MXE17" s="135"/>
      <c r="MXF17" s="135"/>
      <c r="MXG17" s="135"/>
      <c r="MXH17" s="135"/>
      <c r="MXI17" s="135"/>
      <c r="MXJ17" s="135"/>
      <c r="MXK17" s="135"/>
      <c r="MXL17" s="135"/>
      <c r="MXM17" s="135"/>
      <c r="MXN17" s="135"/>
      <c r="MXO17" s="135"/>
      <c r="MXP17" s="135"/>
      <c r="MXQ17" s="135"/>
      <c r="MXR17" s="135"/>
      <c r="MXS17" s="135"/>
      <c r="MXT17" s="135"/>
      <c r="MXU17" s="135"/>
      <c r="MXV17" s="135"/>
      <c r="MXW17" s="135"/>
      <c r="MXX17" s="135"/>
      <c r="MXY17" s="135"/>
      <c r="MXZ17" s="135"/>
      <c r="MYA17" s="135"/>
      <c r="MYB17" s="135"/>
      <c r="MYC17" s="135"/>
      <c r="MYD17" s="135"/>
      <c r="MYE17" s="135"/>
      <c r="MYF17" s="135"/>
      <c r="MYG17" s="135"/>
      <c r="MYH17" s="135"/>
      <c r="MYI17" s="135"/>
      <c r="MYJ17" s="135"/>
      <c r="MYK17" s="135"/>
      <c r="MYL17" s="135"/>
      <c r="MYM17" s="135"/>
      <c r="MYN17" s="135"/>
      <c r="MYO17" s="135"/>
      <c r="MYP17" s="135"/>
      <c r="MYQ17" s="135"/>
      <c r="MYR17" s="135"/>
      <c r="MYS17" s="135"/>
      <c r="MYT17" s="135"/>
      <c r="MYU17" s="135"/>
      <c r="MYV17" s="135"/>
      <c r="MYW17" s="135"/>
      <c r="MYX17" s="135"/>
      <c r="MYY17" s="135"/>
      <c r="MYZ17" s="135"/>
      <c r="MZA17" s="135"/>
      <c r="MZB17" s="135"/>
      <c r="MZC17" s="135"/>
      <c r="MZD17" s="135"/>
      <c r="MZE17" s="135"/>
      <c r="MZF17" s="135"/>
      <c r="MZG17" s="135"/>
      <c r="MZH17" s="135"/>
      <c r="MZI17" s="135"/>
      <c r="MZJ17" s="135"/>
      <c r="MZK17" s="135"/>
      <c r="MZL17" s="135"/>
      <c r="MZM17" s="135"/>
      <c r="MZN17" s="135"/>
      <c r="MZO17" s="135"/>
      <c r="MZP17" s="135"/>
      <c r="MZQ17" s="135"/>
      <c r="MZR17" s="135"/>
      <c r="MZS17" s="135"/>
      <c r="MZT17" s="135"/>
      <c r="MZU17" s="135"/>
      <c r="MZV17" s="135"/>
      <c r="MZW17" s="135"/>
      <c r="MZX17" s="135"/>
      <c r="MZY17" s="135"/>
      <c r="MZZ17" s="135"/>
      <c r="NAA17" s="135"/>
      <c r="NAB17" s="135"/>
      <c r="NAC17" s="135"/>
      <c r="NAD17" s="135"/>
      <c r="NAE17" s="135"/>
      <c r="NAF17" s="135"/>
      <c r="NAG17" s="135"/>
      <c r="NAH17" s="135"/>
      <c r="NAI17" s="135"/>
      <c r="NAJ17" s="135"/>
      <c r="NAK17" s="135"/>
      <c r="NAL17" s="135"/>
      <c r="NAM17" s="135"/>
      <c r="NAN17" s="135"/>
      <c r="NAO17" s="135"/>
      <c r="NAP17" s="135"/>
      <c r="NAQ17" s="135"/>
      <c r="NAR17" s="135"/>
      <c r="NAS17" s="135"/>
      <c r="NAT17" s="135"/>
      <c r="NAU17" s="135"/>
      <c r="NAV17" s="135"/>
      <c r="NAW17" s="135"/>
      <c r="NAX17" s="135"/>
      <c r="NAY17" s="135"/>
      <c r="NAZ17" s="135"/>
      <c r="NBA17" s="135"/>
      <c r="NBB17" s="135"/>
      <c r="NBC17" s="135"/>
      <c r="NBD17" s="135"/>
      <c r="NBE17" s="135"/>
      <c r="NBF17" s="135"/>
      <c r="NBG17" s="135"/>
      <c r="NBH17" s="135"/>
      <c r="NBI17" s="135"/>
      <c r="NBJ17" s="135"/>
      <c r="NBK17" s="135"/>
      <c r="NBL17" s="135"/>
      <c r="NBM17" s="135"/>
      <c r="NBN17" s="135"/>
      <c r="NBO17" s="135"/>
      <c r="NBP17" s="135"/>
      <c r="NBQ17" s="135"/>
      <c r="NBR17" s="135"/>
      <c r="NBS17" s="135"/>
      <c r="NBT17" s="135"/>
      <c r="NBU17" s="135"/>
      <c r="NBV17" s="135"/>
      <c r="NBW17" s="135"/>
      <c r="NBX17" s="135"/>
      <c r="NBY17" s="135"/>
      <c r="NBZ17" s="135"/>
      <c r="NCA17" s="135"/>
      <c r="NCB17" s="135"/>
      <c r="NCC17" s="135"/>
      <c r="NCD17" s="135"/>
      <c r="NCE17" s="135"/>
      <c r="NCF17" s="135"/>
      <c r="NCG17" s="135"/>
      <c r="NCH17" s="135"/>
      <c r="NCI17" s="135"/>
      <c r="NCJ17" s="135"/>
      <c r="NCK17" s="135"/>
      <c r="NCL17" s="135"/>
      <c r="NCM17" s="135"/>
      <c r="NCN17" s="135"/>
      <c r="NCO17" s="135"/>
      <c r="NCP17" s="135"/>
      <c r="NCQ17" s="135"/>
      <c r="NCR17" s="135"/>
      <c r="NCS17" s="135"/>
      <c r="NCT17" s="135"/>
      <c r="NCU17" s="135"/>
      <c r="NCV17" s="135"/>
      <c r="NCW17" s="135"/>
      <c r="NCX17" s="135"/>
      <c r="NCY17" s="135"/>
      <c r="NCZ17" s="135"/>
      <c r="NDA17" s="135"/>
      <c r="NDB17" s="135"/>
      <c r="NDC17" s="135"/>
      <c r="NDD17" s="135"/>
      <c r="NDE17" s="135"/>
      <c r="NDF17" s="135"/>
      <c r="NDG17" s="135"/>
      <c r="NDH17" s="135"/>
      <c r="NDI17" s="135"/>
      <c r="NDJ17" s="135"/>
      <c r="NDK17" s="135"/>
      <c r="NDL17" s="135"/>
      <c r="NDM17" s="135"/>
      <c r="NDN17" s="135"/>
      <c r="NDO17" s="135"/>
      <c r="NDP17" s="135"/>
      <c r="NDQ17" s="135"/>
      <c r="NDR17" s="135"/>
      <c r="NDS17" s="135"/>
      <c r="NDT17" s="135"/>
      <c r="NDU17" s="135"/>
      <c r="NDV17" s="135"/>
      <c r="NDW17" s="135"/>
      <c r="NDX17" s="135"/>
      <c r="NDY17" s="135"/>
      <c r="NDZ17" s="135"/>
      <c r="NEA17" s="135"/>
      <c r="NEB17" s="135"/>
      <c r="NEC17" s="135"/>
      <c r="NED17" s="135"/>
      <c r="NEE17" s="135"/>
      <c r="NEF17" s="135"/>
      <c r="NEG17" s="135"/>
      <c r="NEH17" s="135"/>
      <c r="NEI17" s="135"/>
      <c r="NEJ17" s="135"/>
      <c r="NEK17" s="135"/>
      <c r="NEL17" s="135"/>
      <c r="NEM17" s="135"/>
      <c r="NEN17" s="135"/>
      <c r="NEO17" s="135"/>
      <c r="NEP17" s="135"/>
      <c r="NEQ17" s="135"/>
      <c r="NER17" s="135"/>
      <c r="NES17" s="135"/>
      <c r="NET17" s="135"/>
      <c r="NEU17" s="135"/>
      <c r="NEV17" s="135"/>
      <c r="NEW17" s="135"/>
      <c r="NEX17" s="135"/>
      <c r="NEY17" s="135"/>
      <c r="NEZ17" s="135"/>
      <c r="NFA17" s="135"/>
      <c r="NFB17" s="135"/>
      <c r="NFC17" s="135"/>
      <c r="NFD17" s="135"/>
      <c r="NFE17" s="135"/>
      <c r="NFF17" s="135"/>
      <c r="NFG17" s="135"/>
      <c r="NFH17" s="135"/>
      <c r="NFI17" s="135"/>
      <c r="NFJ17" s="135"/>
      <c r="NFK17" s="135"/>
      <c r="NFL17" s="135"/>
      <c r="NFM17" s="135"/>
      <c r="NFN17" s="135"/>
      <c r="NFO17" s="135"/>
      <c r="NFP17" s="135"/>
      <c r="NFQ17" s="135"/>
      <c r="NFR17" s="135"/>
      <c r="NFS17" s="135"/>
      <c r="NFT17" s="135"/>
      <c r="NFU17" s="135"/>
      <c r="NFV17" s="135"/>
      <c r="NFW17" s="135"/>
      <c r="NFX17" s="135"/>
      <c r="NFY17" s="135"/>
      <c r="NFZ17" s="135"/>
      <c r="NGA17" s="135"/>
      <c r="NGB17" s="135"/>
      <c r="NGC17" s="135"/>
      <c r="NGD17" s="135"/>
      <c r="NGE17" s="135"/>
      <c r="NGF17" s="135"/>
      <c r="NGG17" s="135"/>
      <c r="NGH17" s="135"/>
      <c r="NGI17" s="135"/>
      <c r="NGJ17" s="135"/>
      <c r="NGK17" s="135"/>
      <c r="NGL17" s="135"/>
      <c r="NGM17" s="135"/>
      <c r="NGN17" s="135"/>
      <c r="NGO17" s="135"/>
      <c r="NGP17" s="135"/>
      <c r="NGQ17" s="135"/>
      <c r="NGR17" s="135"/>
      <c r="NGS17" s="135"/>
      <c r="NGT17" s="135"/>
      <c r="NGU17" s="135"/>
      <c r="NGV17" s="135"/>
      <c r="NGW17" s="135"/>
      <c r="NGX17" s="135"/>
      <c r="NGY17" s="135"/>
      <c r="NGZ17" s="135"/>
      <c r="NHA17" s="135"/>
      <c r="NHB17" s="135"/>
      <c r="NHC17" s="135"/>
      <c r="NHD17" s="135"/>
      <c r="NHE17" s="135"/>
      <c r="NHF17" s="135"/>
      <c r="NHG17" s="135"/>
      <c r="NHH17" s="135"/>
      <c r="NHI17" s="135"/>
      <c r="NHJ17" s="135"/>
      <c r="NHK17" s="135"/>
      <c r="NHL17" s="135"/>
      <c r="NHM17" s="135"/>
      <c r="NHN17" s="135"/>
      <c r="NHO17" s="135"/>
      <c r="NHP17" s="135"/>
      <c r="NHQ17" s="135"/>
      <c r="NHR17" s="135"/>
      <c r="NHS17" s="135"/>
      <c r="NHT17" s="135"/>
      <c r="NHU17" s="135"/>
      <c r="NHV17" s="135"/>
      <c r="NHW17" s="135"/>
      <c r="NHX17" s="135"/>
      <c r="NHY17" s="135"/>
      <c r="NHZ17" s="135"/>
      <c r="NIA17" s="135"/>
      <c r="NIB17" s="135"/>
      <c r="NIC17" s="135"/>
      <c r="NID17" s="135"/>
      <c r="NIE17" s="135"/>
      <c r="NIF17" s="135"/>
      <c r="NIG17" s="135"/>
      <c r="NIH17" s="135"/>
      <c r="NII17" s="135"/>
      <c r="NIJ17" s="135"/>
      <c r="NIK17" s="135"/>
      <c r="NIL17" s="135"/>
      <c r="NIM17" s="135"/>
      <c r="NIN17" s="135"/>
      <c r="NIO17" s="135"/>
      <c r="NIP17" s="135"/>
      <c r="NIQ17" s="135"/>
      <c r="NIR17" s="135"/>
      <c r="NIS17" s="135"/>
      <c r="NIT17" s="135"/>
      <c r="NIU17" s="135"/>
      <c r="NIV17" s="135"/>
      <c r="NIW17" s="135"/>
      <c r="NIX17" s="135"/>
      <c r="NIY17" s="135"/>
      <c r="NIZ17" s="135"/>
      <c r="NJA17" s="135"/>
      <c r="NJB17" s="135"/>
      <c r="NJC17" s="135"/>
      <c r="NJD17" s="135"/>
      <c r="NJE17" s="135"/>
      <c r="NJF17" s="135"/>
      <c r="NJG17" s="135"/>
      <c r="NJH17" s="135"/>
      <c r="NJI17" s="135"/>
      <c r="NJJ17" s="135"/>
      <c r="NJK17" s="135"/>
      <c r="NJL17" s="135"/>
      <c r="NJM17" s="135"/>
      <c r="NJN17" s="135"/>
      <c r="NJO17" s="135"/>
      <c r="NJP17" s="135"/>
      <c r="NJQ17" s="135"/>
      <c r="NJR17" s="135"/>
      <c r="NJS17" s="135"/>
      <c r="NJT17" s="135"/>
      <c r="NJU17" s="135"/>
      <c r="NJV17" s="135"/>
      <c r="NJW17" s="135"/>
      <c r="NJX17" s="135"/>
      <c r="NJY17" s="135"/>
      <c r="NJZ17" s="135"/>
      <c r="NKA17" s="135"/>
      <c r="NKB17" s="135"/>
      <c r="NKC17" s="135"/>
      <c r="NKD17" s="135"/>
      <c r="NKE17" s="135"/>
      <c r="NKF17" s="135"/>
      <c r="NKG17" s="135"/>
      <c r="NKH17" s="135"/>
      <c r="NKI17" s="135"/>
      <c r="NKJ17" s="135"/>
      <c r="NKK17" s="135"/>
      <c r="NKL17" s="135"/>
      <c r="NKM17" s="135"/>
      <c r="NKN17" s="135"/>
      <c r="NKO17" s="135"/>
      <c r="NKP17" s="135"/>
      <c r="NKQ17" s="135"/>
      <c r="NKR17" s="135"/>
      <c r="NKS17" s="135"/>
      <c r="NKT17" s="135"/>
      <c r="NKU17" s="135"/>
      <c r="NKV17" s="135"/>
      <c r="NKW17" s="135"/>
      <c r="NKX17" s="135"/>
      <c r="NKY17" s="135"/>
      <c r="NKZ17" s="135"/>
      <c r="NLA17" s="135"/>
      <c r="NLB17" s="135"/>
      <c r="NLC17" s="135"/>
      <c r="NLD17" s="135"/>
      <c r="NLE17" s="135"/>
      <c r="NLF17" s="135"/>
      <c r="NLG17" s="135"/>
      <c r="NLH17" s="135"/>
      <c r="NLI17" s="135"/>
      <c r="NLJ17" s="135"/>
      <c r="NLK17" s="135"/>
      <c r="NLL17" s="135"/>
      <c r="NLM17" s="135"/>
      <c r="NLN17" s="135"/>
      <c r="NLO17" s="135"/>
      <c r="NLP17" s="135"/>
      <c r="NLQ17" s="135"/>
      <c r="NLR17" s="135"/>
      <c r="NLS17" s="135"/>
      <c r="NLT17" s="135"/>
      <c r="NLU17" s="135"/>
      <c r="NLV17" s="135"/>
      <c r="NLW17" s="135"/>
      <c r="NLX17" s="135"/>
      <c r="NLY17" s="135"/>
      <c r="NLZ17" s="135"/>
      <c r="NMA17" s="135"/>
      <c r="NMB17" s="135"/>
      <c r="NMC17" s="135"/>
      <c r="NMD17" s="135"/>
      <c r="NME17" s="135"/>
      <c r="NMF17" s="135"/>
      <c r="NMG17" s="135"/>
      <c r="NMH17" s="135"/>
      <c r="NMI17" s="135"/>
      <c r="NMJ17" s="135"/>
      <c r="NMK17" s="135"/>
      <c r="NML17" s="135"/>
      <c r="NMM17" s="135"/>
      <c r="NMN17" s="135"/>
      <c r="NMO17" s="135"/>
      <c r="NMP17" s="135"/>
      <c r="NMQ17" s="135"/>
      <c r="NMR17" s="135"/>
      <c r="NMS17" s="135"/>
      <c r="NMT17" s="135"/>
      <c r="NMU17" s="135"/>
      <c r="NMV17" s="135"/>
      <c r="NMW17" s="135"/>
      <c r="NMX17" s="135"/>
      <c r="NMY17" s="135"/>
      <c r="NMZ17" s="135"/>
      <c r="NNA17" s="135"/>
      <c r="NNB17" s="135"/>
      <c r="NNC17" s="135"/>
      <c r="NND17" s="135"/>
      <c r="NNE17" s="135"/>
      <c r="NNF17" s="135"/>
      <c r="NNG17" s="135"/>
      <c r="NNH17" s="135"/>
      <c r="NNI17" s="135"/>
      <c r="NNJ17" s="135"/>
      <c r="NNK17" s="135"/>
      <c r="NNL17" s="135"/>
      <c r="NNM17" s="135"/>
      <c r="NNN17" s="135"/>
      <c r="NNO17" s="135"/>
      <c r="NNP17" s="135"/>
      <c r="NNQ17" s="135"/>
      <c r="NNR17" s="135"/>
      <c r="NNS17" s="135"/>
      <c r="NNT17" s="135"/>
      <c r="NNU17" s="135"/>
      <c r="NNV17" s="135"/>
      <c r="NNW17" s="135"/>
      <c r="NNX17" s="135"/>
      <c r="NNY17" s="135"/>
      <c r="NNZ17" s="135"/>
      <c r="NOA17" s="135"/>
      <c r="NOB17" s="135"/>
      <c r="NOC17" s="135"/>
      <c r="NOD17" s="135"/>
      <c r="NOE17" s="135"/>
      <c r="NOF17" s="135"/>
      <c r="NOG17" s="135"/>
      <c r="NOH17" s="135"/>
      <c r="NOI17" s="135"/>
      <c r="NOJ17" s="135"/>
      <c r="NOK17" s="135"/>
      <c r="NOL17" s="135"/>
      <c r="NOM17" s="135"/>
      <c r="NON17" s="135"/>
      <c r="NOO17" s="135"/>
      <c r="NOP17" s="135"/>
      <c r="NOQ17" s="135"/>
      <c r="NOR17" s="135"/>
      <c r="NOS17" s="135"/>
      <c r="NOT17" s="135"/>
      <c r="NOU17" s="135"/>
      <c r="NOV17" s="135"/>
      <c r="NOW17" s="135"/>
      <c r="NOX17" s="135"/>
      <c r="NOY17" s="135"/>
      <c r="NOZ17" s="135"/>
      <c r="NPA17" s="135"/>
      <c r="NPB17" s="135"/>
      <c r="NPC17" s="135"/>
      <c r="NPD17" s="135"/>
      <c r="NPE17" s="135"/>
      <c r="NPF17" s="135"/>
      <c r="NPG17" s="135"/>
      <c r="NPH17" s="135"/>
      <c r="NPI17" s="135"/>
      <c r="NPJ17" s="135"/>
      <c r="NPK17" s="135"/>
      <c r="NPL17" s="135"/>
      <c r="NPM17" s="135"/>
      <c r="NPN17" s="135"/>
      <c r="NPO17" s="135"/>
      <c r="NPP17" s="135"/>
      <c r="NPQ17" s="135"/>
      <c r="NPR17" s="135"/>
      <c r="NPS17" s="135"/>
      <c r="NPT17" s="135"/>
      <c r="NPU17" s="135"/>
      <c r="NPV17" s="135"/>
      <c r="NPW17" s="135"/>
      <c r="NPX17" s="135"/>
      <c r="NPY17" s="135"/>
      <c r="NPZ17" s="135"/>
      <c r="NQA17" s="135"/>
      <c r="NQB17" s="135"/>
      <c r="NQC17" s="135"/>
      <c r="NQD17" s="135"/>
      <c r="NQE17" s="135"/>
      <c r="NQF17" s="135"/>
      <c r="NQG17" s="135"/>
      <c r="NQH17" s="135"/>
      <c r="NQI17" s="135"/>
      <c r="NQJ17" s="135"/>
      <c r="NQK17" s="135"/>
      <c r="NQL17" s="135"/>
      <c r="NQM17" s="135"/>
      <c r="NQN17" s="135"/>
      <c r="NQO17" s="135"/>
      <c r="NQP17" s="135"/>
      <c r="NQQ17" s="135"/>
      <c r="NQR17" s="135"/>
      <c r="NQS17" s="135"/>
      <c r="NQT17" s="135"/>
      <c r="NQU17" s="135"/>
      <c r="NQV17" s="135"/>
      <c r="NQW17" s="135"/>
      <c r="NQX17" s="135"/>
      <c r="NQY17" s="135"/>
      <c r="NQZ17" s="135"/>
      <c r="NRA17" s="135"/>
      <c r="NRB17" s="135"/>
      <c r="NRC17" s="135"/>
      <c r="NRD17" s="135"/>
      <c r="NRE17" s="135"/>
      <c r="NRF17" s="135"/>
      <c r="NRG17" s="135"/>
      <c r="NRH17" s="135"/>
      <c r="NRI17" s="135"/>
      <c r="NRJ17" s="135"/>
      <c r="NRK17" s="135"/>
      <c r="NRL17" s="135"/>
      <c r="NRM17" s="135"/>
      <c r="NRN17" s="135"/>
      <c r="NRO17" s="135"/>
      <c r="NRP17" s="135"/>
      <c r="NRQ17" s="135"/>
      <c r="NRR17" s="135"/>
      <c r="NRS17" s="135"/>
      <c r="NRT17" s="135"/>
      <c r="NRU17" s="135"/>
      <c r="NRV17" s="135"/>
      <c r="NRW17" s="135"/>
      <c r="NRX17" s="135"/>
      <c r="NRY17" s="135"/>
      <c r="NRZ17" s="135"/>
      <c r="NSA17" s="135"/>
      <c r="NSB17" s="135"/>
      <c r="NSC17" s="135"/>
      <c r="NSD17" s="135"/>
      <c r="NSE17" s="135"/>
      <c r="NSF17" s="135"/>
      <c r="NSG17" s="135"/>
      <c r="NSH17" s="135"/>
      <c r="NSI17" s="135"/>
      <c r="NSJ17" s="135"/>
      <c r="NSK17" s="135"/>
      <c r="NSL17" s="135"/>
      <c r="NSM17" s="135"/>
      <c r="NSN17" s="135"/>
      <c r="NSO17" s="135"/>
      <c r="NSP17" s="135"/>
      <c r="NSQ17" s="135"/>
      <c r="NSR17" s="135"/>
      <c r="NSS17" s="135"/>
      <c r="NST17" s="135"/>
      <c r="NSU17" s="135"/>
      <c r="NSV17" s="135"/>
      <c r="NSW17" s="135"/>
      <c r="NSX17" s="135"/>
      <c r="NSY17" s="135"/>
      <c r="NSZ17" s="135"/>
      <c r="NTA17" s="135"/>
      <c r="NTB17" s="135"/>
      <c r="NTC17" s="135"/>
      <c r="NTD17" s="135"/>
      <c r="NTE17" s="135"/>
      <c r="NTF17" s="135"/>
      <c r="NTG17" s="135"/>
      <c r="NTH17" s="135"/>
      <c r="NTI17" s="135"/>
      <c r="NTJ17" s="135"/>
      <c r="NTK17" s="135"/>
      <c r="NTL17" s="135"/>
      <c r="NTM17" s="135"/>
      <c r="NTN17" s="135"/>
      <c r="NTO17" s="135"/>
      <c r="NTP17" s="135"/>
      <c r="NTQ17" s="135"/>
      <c r="NTR17" s="135"/>
      <c r="NTS17" s="135"/>
      <c r="NTT17" s="135"/>
      <c r="NTU17" s="135"/>
      <c r="NTV17" s="135"/>
      <c r="NTW17" s="135"/>
      <c r="NTX17" s="135"/>
      <c r="NTY17" s="135"/>
      <c r="NTZ17" s="135"/>
      <c r="NUA17" s="135"/>
      <c r="NUB17" s="135"/>
      <c r="NUC17" s="135"/>
      <c r="NUD17" s="135"/>
      <c r="NUE17" s="135"/>
      <c r="NUF17" s="135"/>
      <c r="NUG17" s="135"/>
      <c r="NUH17" s="135"/>
      <c r="NUI17" s="135"/>
      <c r="NUJ17" s="135"/>
      <c r="NUK17" s="135"/>
      <c r="NUL17" s="135"/>
      <c r="NUM17" s="135"/>
      <c r="NUN17" s="135"/>
      <c r="NUO17" s="135"/>
      <c r="NUP17" s="135"/>
      <c r="NUQ17" s="135"/>
      <c r="NUR17" s="135"/>
      <c r="NUS17" s="135"/>
      <c r="NUT17" s="135"/>
      <c r="NUU17" s="135"/>
      <c r="NUV17" s="135"/>
      <c r="NUW17" s="135"/>
      <c r="NUX17" s="135"/>
      <c r="NUY17" s="135"/>
      <c r="NUZ17" s="135"/>
      <c r="NVA17" s="135"/>
      <c r="NVB17" s="135"/>
      <c r="NVC17" s="135"/>
      <c r="NVD17" s="135"/>
      <c r="NVE17" s="135"/>
      <c r="NVF17" s="135"/>
      <c r="NVG17" s="135"/>
      <c r="NVH17" s="135"/>
      <c r="NVI17" s="135"/>
      <c r="NVJ17" s="135"/>
      <c r="NVK17" s="135"/>
      <c r="NVL17" s="135"/>
      <c r="NVM17" s="135"/>
      <c r="NVN17" s="135"/>
      <c r="NVO17" s="135"/>
      <c r="NVP17" s="135"/>
      <c r="NVQ17" s="135"/>
      <c r="NVR17" s="135"/>
      <c r="NVS17" s="135"/>
      <c r="NVT17" s="135"/>
      <c r="NVU17" s="135"/>
      <c r="NVV17" s="135"/>
      <c r="NVW17" s="135"/>
      <c r="NVX17" s="135"/>
      <c r="NVY17" s="135"/>
      <c r="NVZ17" s="135"/>
      <c r="NWA17" s="135"/>
      <c r="NWB17" s="135"/>
      <c r="NWC17" s="135"/>
      <c r="NWD17" s="135"/>
      <c r="NWE17" s="135"/>
      <c r="NWF17" s="135"/>
      <c r="NWG17" s="135"/>
      <c r="NWH17" s="135"/>
      <c r="NWI17" s="135"/>
      <c r="NWJ17" s="135"/>
      <c r="NWK17" s="135"/>
      <c r="NWL17" s="135"/>
      <c r="NWM17" s="135"/>
      <c r="NWN17" s="135"/>
      <c r="NWO17" s="135"/>
      <c r="NWP17" s="135"/>
      <c r="NWQ17" s="135"/>
      <c r="NWR17" s="135"/>
      <c r="NWS17" s="135"/>
      <c r="NWT17" s="135"/>
      <c r="NWU17" s="135"/>
      <c r="NWV17" s="135"/>
      <c r="NWW17" s="135"/>
      <c r="NWX17" s="135"/>
      <c r="NWY17" s="135"/>
      <c r="NWZ17" s="135"/>
      <c r="NXA17" s="135"/>
      <c r="NXB17" s="135"/>
      <c r="NXC17" s="135"/>
      <c r="NXD17" s="135"/>
      <c r="NXE17" s="135"/>
      <c r="NXF17" s="135"/>
      <c r="NXG17" s="135"/>
      <c r="NXH17" s="135"/>
      <c r="NXI17" s="135"/>
      <c r="NXJ17" s="135"/>
      <c r="NXK17" s="135"/>
      <c r="NXL17" s="135"/>
      <c r="NXM17" s="135"/>
      <c r="NXN17" s="135"/>
      <c r="NXO17" s="135"/>
      <c r="NXP17" s="135"/>
      <c r="NXQ17" s="135"/>
      <c r="NXR17" s="135"/>
      <c r="NXS17" s="135"/>
      <c r="NXT17" s="135"/>
      <c r="NXU17" s="135"/>
      <c r="NXV17" s="135"/>
      <c r="NXW17" s="135"/>
      <c r="NXX17" s="135"/>
      <c r="NXY17" s="135"/>
      <c r="NXZ17" s="135"/>
      <c r="NYA17" s="135"/>
      <c r="NYB17" s="135"/>
      <c r="NYC17" s="135"/>
      <c r="NYD17" s="135"/>
      <c r="NYE17" s="135"/>
      <c r="NYF17" s="135"/>
      <c r="NYG17" s="135"/>
      <c r="NYH17" s="135"/>
      <c r="NYI17" s="135"/>
      <c r="NYJ17" s="135"/>
      <c r="NYK17" s="135"/>
      <c r="NYL17" s="135"/>
      <c r="NYM17" s="135"/>
      <c r="NYN17" s="135"/>
      <c r="NYO17" s="135"/>
      <c r="NYP17" s="135"/>
      <c r="NYQ17" s="135"/>
      <c r="NYR17" s="135"/>
      <c r="NYS17" s="135"/>
      <c r="NYT17" s="135"/>
      <c r="NYU17" s="135"/>
      <c r="NYV17" s="135"/>
      <c r="NYW17" s="135"/>
      <c r="NYX17" s="135"/>
      <c r="NYY17" s="135"/>
      <c r="NYZ17" s="135"/>
      <c r="NZA17" s="135"/>
      <c r="NZB17" s="135"/>
      <c r="NZC17" s="135"/>
      <c r="NZD17" s="135"/>
      <c r="NZE17" s="135"/>
      <c r="NZF17" s="135"/>
      <c r="NZG17" s="135"/>
      <c r="NZH17" s="135"/>
      <c r="NZI17" s="135"/>
      <c r="NZJ17" s="135"/>
      <c r="NZK17" s="135"/>
      <c r="NZL17" s="135"/>
      <c r="NZM17" s="135"/>
      <c r="NZN17" s="135"/>
      <c r="NZO17" s="135"/>
      <c r="NZP17" s="135"/>
      <c r="NZQ17" s="135"/>
      <c r="NZR17" s="135"/>
      <c r="NZS17" s="135"/>
      <c r="NZT17" s="135"/>
      <c r="NZU17" s="135"/>
      <c r="NZV17" s="135"/>
      <c r="NZW17" s="135"/>
      <c r="NZX17" s="135"/>
      <c r="NZY17" s="135"/>
      <c r="NZZ17" s="135"/>
      <c r="OAA17" s="135"/>
      <c r="OAB17" s="135"/>
      <c r="OAC17" s="135"/>
      <c r="OAD17" s="135"/>
      <c r="OAE17" s="135"/>
      <c r="OAF17" s="135"/>
      <c r="OAG17" s="135"/>
      <c r="OAH17" s="135"/>
      <c r="OAI17" s="135"/>
      <c r="OAJ17" s="135"/>
      <c r="OAK17" s="135"/>
      <c r="OAL17" s="135"/>
      <c r="OAM17" s="135"/>
      <c r="OAN17" s="135"/>
      <c r="OAO17" s="135"/>
      <c r="OAP17" s="135"/>
      <c r="OAQ17" s="135"/>
      <c r="OAR17" s="135"/>
      <c r="OAS17" s="135"/>
      <c r="OAT17" s="135"/>
      <c r="OAU17" s="135"/>
      <c r="OAV17" s="135"/>
      <c r="OAW17" s="135"/>
      <c r="OAX17" s="135"/>
      <c r="OAY17" s="135"/>
      <c r="OAZ17" s="135"/>
      <c r="OBA17" s="135"/>
      <c r="OBB17" s="135"/>
      <c r="OBC17" s="135"/>
      <c r="OBD17" s="135"/>
      <c r="OBE17" s="135"/>
      <c r="OBF17" s="135"/>
      <c r="OBG17" s="135"/>
      <c r="OBH17" s="135"/>
      <c r="OBI17" s="135"/>
      <c r="OBJ17" s="135"/>
      <c r="OBK17" s="135"/>
      <c r="OBL17" s="135"/>
      <c r="OBM17" s="135"/>
      <c r="OBN17" s="135"/>
      <c r="OBO17" s="135"/>
      <c r="OBP17" s="135"/>
      <c r="OBQ17" s="135"/>
      <c r="OBR17" s="135"/>
      <c r="OBS17" s="135"/>
      <c r="OBT17" s="135"/>
      <c r="OBU17" s="135"/>
      <c r="OBV17" s="135"/>
      <c r="OBW17" s="135"/>
      <c r="OBX17" s="135"/>
      <c r="OBY17" s="135"/>
      <c r="OBZ17" s="135"/>
      <c r="OCA17" s="135"/>
      <c r="OCB17" s="135"/>
      <c r="OCC17" s="135"/>
      <c r="OCD17" s="135"/>
      <c r="OCE17" s="135"/>
      <c r="OCF17" s="135"/>
      <c r="OCG17" s="135"/>
      <c r="OCH17" s="135"/>
      <c r="OCI17" s="135"/>
      <c r="OCJ17" s="135"/>
      <c r="OCK17" s="135"/>
      <c r="OCL17" s="135"/>
      <c r="OCM17" s="135"/>
      <c r="OCN17" s="135"/>
      <c r="OCO17" s="135"/>
      <c r="OCP17" s="135"/>
      <c r="OCQ17" s="135"/>
      <c r="OCR17" s="135"/>
      <c r="OCS17" s="135"/>
      <c r="OCT17" s="135"/>
      <c r="OCU17" s="135"/>
      <c r="OCV17" s="135"/>
      <c r="OCW17" s="135"/>
      <c r="OCX17" s="135"/>
      <c r="OCY17" s="135"/>
      <c r="OCZ17" s="135"/>
      <c r="ODA17" s="135"/>
      <c r="ODB17" s="135"/>
      <c r="ODC17" s="135"/>
      <c r="ODD17" s="135"/>
      <c r="ODE17" s="135"/>
      <c r="ODF17" s="135"/>
      <c r="ODG17" s="135"/>
      <c r="ODH17" s="135"/>
      <c r="ODI17" s="135"/>
      <c r="ODJ17" s="135"/>
      <c r="ODK17" s="135"/>
      <c r="ODL17" s="135"/>
      <c r="ODM17" s="135"/>
      <c r="ODN17" s="135"/>
      <c r="ODO17" s="135"/>
      <c r="ODP17" s="135"/>
      <c r="ODQ17" s="135"/>
      <c r="ODR17" s="135"/>
      <c r="ODS17" s="135"/>
      <c r="ODT17" s="135"/>
      <c r="ODU17" s="135"/>
      <c r="ODV17" s="135"/>
      <c r="ODW17" s="135"/>
      <c r="ODX17" s="135"/>
      <c r="ODY17" s="135"/>
      <c r="ODZ17" s="135"/>
      <c r="OEA17" s="135"/>
      <c r="OEB17" s="135"/>
      <c r="OEC17" s="135"/>
      <c r="OED17" s="135"/>
      <c r="OEE17" s="135"/>
      <c r="OEF17" s="135"/>
      <c r="OEG17" s="135"/>
      <c r="OEH17" s="135"/>
      <c r="OEI17" s="135"/>
      <c r="OEJ17" s="135"/>
      <c r="OEK17" s="135"/>
      <c r="OEL17" s="135"/>
      <c r="OEM17" s="135"/>
      <c r="OEN17" s="135"/>
      <c r="OEO17" s="135"/>
      <c r="OEP17" s="135"/>
      <c r="OEQ17" s="135"/>
      <c r="OER17" s="135"/>
      <c r="OES17" s="135"/>
      <c r="OET17" s="135"/>
      <c r="OEU17" s="135"/>
      <c r="OEV17" s="135"/>
      <c r="OEW17" s="135"/>
      <c r="OEX17" s="135"/>
      <c r="OEY17" s="135"/>
      <c r="OEZ17" s="135"/>
      <c r="OFA17" s="135"/>
      <c r="OFB17" s="135"/>
      <c r="OFC17" s="135"/>
      <c r="OFD17" s="135"/>
      <c r="OFE17" s="135"/>
      <c r="OFF17" s="135"/>
      <c r="OFG17" s="135"/>
      <c r="OFH17" s="135"/>
      <c r="OFI17" s="135"/>
      <c r="OFJ17" s="135"/>
      <c r="OFK17" s="135"/>
      <c r="OFL17" s="135"/>
      <c r="OFM17" s="135"/>
      <c r="OFN17" s="135"/>
      <c r="OFO17" s="135"/>
      <c r="OFP17" s="135"/>
      <c r="OFQ17" s="135"/>
      <c r="OFR17" s="135"/>
      <c r="OFS17" s="135"/>
      <c r="OFT17" s="135"/>
      <c r="OFU17" s="135"/>
      <c r="OFV17" s="135"/>
      <c r="OFW17" s="135"/>
      <c r="OFX17" s="135"/>
      <c r="OFY17" s="135"/>
      <c r="OFZ17" s="135"/>
      <c r="OGA17" s="135"/>
      <c r="OGB17" s="135"/>
      <c r="OGC17" s="135"/>
      <c r="OGD17" s="135"/>
      <c r="OGE17" s="135"/>
      <c r="OGF17" s="135"/>
      <c r="OGG17" s="135"/>
      <c r="OGH17" s="135"/>
      <c r="OGI17" s="135"/>
      <c r="OGJ17" s="135"/>
      <c r="OGK17" s="135"/>
      <c r="OGL17" s="135"/>
      <c r="OGM17" s="135"/>
      <c r="OGN17" s="135"/>
      <c r="OGO17" s="135"/>
      <c r="OGP17" s="135"/>
      <c r="OGQ17" s="135"/>
      <c r="OGR17" s="135"/>
      <c r="OGS17" s="135"/>
      <c r="OGT17" s="135"/>
      <c r="OGU17" s="135"/>
      <c r="OGV17" s="135"/>
      <c r="OGW17" s="135"/>
      <c r="OGX17" s="135"/>
      <c r="OGY17" s="135"/>
      <c r="OGZ17" s="135"/>
      <c r="OHA17" s="135"/>
      <c r="OHB17" s="135"/>
      <c r="OHC17" s="135"/>
      <c r="OHD17" s="135"/>
      <c r="OHE17" s="135"/>
      <c r="OHF17" s="135"/>
      <c r="OHG17" s="135"/>
      <c r="OHH17" s="135"/>
      <c r="OHI17" s="135"/>
      <c r="OHJ17" s="135"/>
      <c r="OHK17" s="135"/>
      <c r="OHL17" s="135"/>
      <c r="OHM17" s="135"/>
      <c r="OHN17" s="135"/>
      <c r="OHO17" s="135"/>
      <c r="OHP17" s="135"/>
      <c r="OHQ17" s="135"/>
      <c r="OHR17" s="135"/>
      <c r="OHS17" s="135"/>
      <c r="OHT17" s="135"/>
      <c r="OHU17" s="135"/>
      <c r="OHV17" s="135"/>
      <c r="OHW17" s="135"/>
      <c r="OHX17" s="135"/>
      <c r="OHY17" s="135"/>
      <c r="OHZ17" s="135"/>
      <c r="OIA17" s="135"/>
      <c r="OIB17" s="135"/>
      <c r="OIC17" s="135"/>
      <c r="OID17" s="135"/>
      <c r="OIE17" s="135"/>
      <c r="OIF17" s="135"/>
      <c r="OIG17" s="135"/>
      <c r="OIH17" s="135"/>
      <c r="OII17" s="135"/>
      <c r="OIJ17" s="135"/>
      <c r="OIK17" s="135"/>
      <c r="OIL17" s="135"/>
      <c r="OIM17" s="135"/>
      <c r="OIN17" s="135"/>
      <c r="OIO17" s="135"/>
      <c r="OIP17" s="135"/>
      <c r="OIQ17" s="135"/>
      <c r="OIR17" s="135"/>
      <c r="OIS17" s="135"/>
      <c r="OIT17" s="135"/>
      <c r="OIU17" s="135"/>
      <c r="OIV17" s="135"/>
      <c r="OIW17" s="135"/>
      <c r="OIX17" s="135"/>
      <c r="OIY17" s="135"/>
      <c r="OIZ17" s="135"/>
      <c r="OJA17" s="135"/>
      <c r="OJB17" s="135"/>
      <c r="OJC17" s="135"/>
      <c r="OJD17" s="135"/>
      <c r="OJE17" s="135"/>
      <c r="OJF17" s="135"/>
      <c r="OJG17" s="135"/>
      <c r="OJH17" s="135"/>
      <c r="OJI17" s="135"/>
      <c r="OJJ17" s="135"/>
      <c r="OJK17" s="135"/>
      <c r="OJL17" s="135"/>
      <c r="OJM17" s="135"/>
      <c r="OJN17" s="135"/>
      <c r="OJO17" s="135"/>
      <c r="OJP17" s="135"/>
      <c r="OJQ17" s="135"/>
      <c r="OJR17" s="135"/>
      <c r="OJS17" s="135"/>
      <c r="OJT17" s="135"/>
      <c r="OJU17" s="135"/>
      <c r="OJV17" s="135"/>
      <c r="OJW17" s="135"/>
      <c r="OJX17" s="135"/>
      <c r="OJY17" s="135"/>
      <c r="OJZ17" s="135"/>
      <c r="OKA17" s="135"/>
      <c r="OKB17" s="135"/>
      <c r="OKC17" s="135"/>
      <c r="OKD17" s="135"/>
      <c r="OKE17" s="135"/>
      <c r="OKF17" s="135"/>
      <c r="OKG17" s="135"/>
      <c r="OKH17" s="135"/>
      <c r="OKI17" s="135"/>
      <c r="OKJ17" s="135"/>
      <c r="OKK17" s="135"/>
      <c r="OKL17" s="135"/>
      <c r="OKM17" s="135"/>
      <c r="OKN17" s="135"/>
      <c r="OKO17" s="135"/>
      <c r="OKP17" s="135"/>
      <c r="OKQ17" s="135"/>
      <c r="OKR17" s="135"/>
      <c r="OKS17" s="135"/>
      <c r="OKT17" s="135"/>
      <c r="OKU17" s="135"/>
      <c r="OKV17" s="135"/>
      <c r="OKW17" s="135"/>
      <c r="OKX17" s="135"/>
      <c r="OKY17" s="135"/>
      <c r="OKZ17" s="135"/>
      <c r="OLA17" s="135"/>
      <c r="OLB17" s="135"/>
      <c r="OLC17" s="135"/>
      <c r="OLD17" s="135"/>
      <c r="OLE17" s="135"/>
      <c r="OLF17" s="135"/>
      <c r="OLG17" s="135"/>
      <c r="OLH17" s="135"/>
      <c r="OLI17" s="135"/>
      <c r="OLJ17" s="135"/>
      <c r="OLK17" s="135"/>
      <c r="OLL17" s="135"/>
      <c r="OLM17" s="135"/>
      <c r="OLN17" s="135"/>
      <c r="OLO17" s="135"/>
      <c r="OLP17" s="135"/>
      <c r="OLQ17" s="135"/>
      <c r="OLR17" s="135"/>
      <c r="OLS17" s="135"/>
      <c r="OLT17" s="135"/>
      <c r="OLU17" s="135"/>
      <c r="OLV17" s="135"/>
      <c r="OLW17" s="135"/>
      <c r="OLX17" s="135"/>
      <c r="OLY17" s="135"/>
      <c r="OLZ17" s="135"/>
      <c r="OMA17" s="135"/>
      <c r="OMB17" s="135"/>
      <c r="OMC17" s="135"/>
      <c r="OMD17" s="135"/>
      <c r="OME17" s="135"/>
      <c r="OMF17" s="135"/>
      <c r="OMG17" s="135"/>
      <c r="OMH17" s="135"/>
      <c r="OMI17" s="135"/>
      <c r="OMJ17" s="135"/>
      <c r="OMK17" s="135"/>
      <c r="OML17" s="135"/>
      <c r="OMM17" s="135"/>
      <c r="OMN17" s="135"/>
      <c r="OMO17" s="135"/>
      <c r="OMP17" s="135"/>
      <c r="OMQ17" s="135"/>
      <c r="OMR17" s="135"/>
      <c r="OMS17" s="135"/>
      <c r="OMT17" s="135"/>
      <c r="OMU17" s="135"/>
      <c r="OMV17" s="135"/>
      <c r="OMW17" s="135"/>
      <c r="OMX17" s="135"/>
      <c r="OMY17" s="135"/>
      <c r="OMZ17" s="135"/>
      <c r="ONA17" s="135"/>
      <c r="ONB17" s="135"/>
      <c r="ONC17" s="135"/>
      <c r="OND17" s="135"/>
      <c r="ONE17" s="135"/>
      <c r="ONF17" s="135"/>
      <c r="ONG17" s="135"/>
      <c r="ONH17" s="135"/>
      <c r="ONI17" s="135"/>
      <c r="ONJ17" s="135"/>
      <c r="ONK17" s="135"/>
      <c r="ONL17" s="135"/>
      <c r="ONM17" s="135"/>
      <c r="ONN17" s="135"/>
      <c r="ONO17" s="135"/>
      <c r="ONP17" s="135"/>
      <c r="ONQ17" s="135"/>
      <c r="ONR17" s="135"/>
      <c r="ONS17" s="135"/>
      <c r="ONT17" s="135"/>
      <c r="ONU17" s="135"/>
      <c r="ONV17" s="135"/>
      <c r="ONW17" s="135"/>
      <c r="ONX17" s="135"/>
      <c r="ONY17" s="135"/>
      <c r="ONZ17" s="135"/>
      <c r="OOA17" s="135"/>
      <c r="OOB17" s="135"/>
      <c r="OOC17" s="135"/>
      <c r="OOD17" s="135"/>
      <c r="OOE17" s="135"/>
      <c r="OOF17" s="135"/>
      <c r="OOG17" s="135"/>
      <c r="OOH17" s="135"/>
      <c r="OOI17" s="135"/>
      <c r="OOJ17" s="135"/>
      <c r="OOK17" s="135"/>
      <c r="OOL17" s="135"/>
      <c r="OOM17" s="135"/>
      <c r="OON17" s="135"/>
      <c r="OOO17" s="135"/>
      <c r="OOP17" s="135"/>
      <c r="OOQ17" s="135"/>
      <c r="OOR17" s="135"/>
      <c r="OOS17" s="135"/>
      <c r="OOT17" s="135"/>
      <c r="OOU17" s="135"/>
      <c r="OOV17" s="135"/>
      <c r="OOW17" s="135"/>
      <c r="OOX17" s="135"/>
      <c r="OOY17" s="135"/>
      <c r="OOZ17" s="135"/>
      <c r="OPA17" s="135"/>
      <c r="OPB17" s="135"/>
      <c r="OPC17" s="135"/>
      <c r="OPD17" s="135"/>
      <c r="OPE17" s="135"/>
      <c r="OPF17" s="135"/>
      <c r="OPG17" s="135"/>
      <c r="OPH17" s="135"/>
      <c r="OPI17" s="135"/>
      <c r="OPJ17" s="135"/>
      <c r="OPK17" s="135"/>
      <c r="OPL17" s="135"/>
      <c r="OPM17" s="135"/>
      <c r="OPN17" s="135"/>
      <c r="OPO17" s="135"/>
      <c r="OPP17" s="135"/>
      <c r="OPQ17" s="135"/>
      <c r="OPR17" s="135"/>
      <c r="OPS17" s="135"/>
      <c r="OPT17" s="135"/>
      <c r="OPU17" s="135"/>
      <c r="OPV17" s="135"/>
      <c r="OPW17" s="135"/>
      <c r="OPX17" s="135"/>
      <c r="OPY17" s="135"/>
      <c r="OPZ17" s="135"/>
      <c r="OQA17" s="135"/>
      <c r="OQB17" s="135"/>
      <c r="OQC17" s="135"/>
      <c r="OQD17" s="135"/>
      <c r="OQE17" s="135"/>
      <c r="OQF17" s="135"/>
      <c r="OQG17" s="135"/>
      <c r="OQH17" s="135"/>
      <c r="OQI17" s="135"/>
      <c r="OQJ17" s="135"/>
      <c r="OQK17" s="135"/>
      <c r="OQL17" s="135"/>
      <c r="OQM17" s="135"/>
      <c r="OQN17" s="135"/>
      <c r="OQO17" s="135"/>
      <c r="OQP17" s="135"/>
      <c r="OQQ17" s="135"/>
      <c r="OQR17" s="135"/>
      <c r="OQS17" s="135"/>
      <c r="OQT17" s="135"/>
      <c r="OQU17" s="135"/>
      <c r="OQV17" s="135"/>
      <c r="OQW17" s="135"/>
      <c r="OQX17" s="135"/>
      <c r="OQY17" s="135"/>
      <c r="OQZ17" s="135"/>
      <c r="ORA17" s="135"/>
      <c r="ORB17" s="135"/>
      <c r="ORC17" s="135"/>
      <c r="ORD17" s="135"/>
      <c r="ORE17" s="135"/>
      <c r="ORF17" s="135"/>
      <c r="ORG17" s="135"/>
      <c r="ORH17" s="135"/>
      <c r="ORI17" s="135"/>
      <c r="ORJ17" s="135"/>
      <c r="ORK17" s="135"/>
      <c r="ORL17" s="135"/>
      <c r="ORM17" s="135"/>
      <c r="ORN17" s="135"/>
      <c r="ORO17" s="135"/>
      <c r="ORP17" s="135"/>
      <c r="ORQ17" s="135"/>
      <c r="ORR17" s="135"/>
      <c r="ORS17" s="135"/>
      <c r="ORT17" s="135"/>
      <c r="ORU17" s="135"/>
      <c r="ORV17" s="135"/>
      <c r="ORW17" s="135"/>
      <c r="ORX17" s="135"/>
      <c r="ORY17" s="135"/>
      <c r="ORZ17" s="135"/>
      <c r="OSA17" s="135"/>
      <c r="OSB17" s="135"/>
      <c r="OSC17" s="135"/>
      <c r="OSD17" s="135"/>
      <c r="OSE17" s="135"/>
      <c r="OSF17" s="135"/>
      <c r="OSG17" s="135"/>
      <c r="OSH17" s="135"/>
      <c r="OSI17" s="135"/>
      <c r="OSJ17" s="135"/>
      <c r="OSK17" s="135"/>
      <c r="OSL17" s="135"/>
      <c r="OSM17" s="135"/>
      <c r="OSN17" s="135"/>
      <c r="OSO17" s="135"/>
      <c r="OSP17" s="135"/>
      <c r="OSQ17" s="135"/>
      <c r="OSR17" s="135"/>
      <c r="OSS17" s="135"/>
      <c r="OST17" s="135"/>
      <c r="OSU17" s="135"/>
      <c r="OSV17" s="135"/>
      <c r="OSW17" s="135"/>
      <c r="OSX17" s="135"/>
      <c r="OSY17" s="135"/>
      <c r="OSZ17" s="135"/>
      <c r="OTA17" s="135"/>
      <c r="OTB17" s="135"/>
      <c r="OTC17" s="135"/>
      <c r="OTD17" s="135"/>
      <c r="OTE17" s="135"/>
      <c r="OTF17" s="135"/>
      <c r="OTG17" s="135"/>
      <c r="OTH17" s="135"/>
      <c r="OTI17" s="135"/>
      <c r="OTJ17" s="135"/>
      <c r="OTK17" s="135"/>
      <c r="OTL17" s="135"/>
      <c r="OTM17" s="135"/>
      <c r="OTN17" s="135"/>
      <c r="OTO17" s="135"/>
      <c r="OTP17" s="135"/>
      <c r="OTQ17" s="135"/>
      <c r="OTR17" s="135"/>
      <c r="OTS17" s="135"/>
      <c r="OTT17" s="135"/>
      <c r="OTU17" s="135"/>
      <c r="OTV17" s="135"/>
      <c r="OTW17" s="135"/>
      <c r="OTX17" s="135"/>
      <c r="OTY17" s="135"/>
      <c r="OTZ17" s="135"/>
      <c r="OUA17" s="135"/>
      <c r="OUB17" s="135"/>
      <c r="OUC17" s="135"/>
      <c r="OUD17" s="135"/>
      <c r="OUE17" s="135"/>
      <c r="OUF17" s="135"/>
      <c r="OUG17" s="135"/>
      <c r="OUH17" s="135"/>
      <c r="OUI17" s="135"/>
      <c r="OUJ17" s="135"/>
      <c r="OUK17" s="135"/>
      <c r="OUL17" s="135"/>
      <c r="OUM17" s="135"/>
      <c r="OUN17" s="135"/>
      <c r="OUO17" s="135"/>
      <c r="OUP17" s="135"/>
      <c r="OUQ17" s="135"/>
      <c r="OUR17" s="135"/>
      <c r="OUS17" s="135"/>
      <c r="OUT17" s="135"/>
      <c r="OUU17" s="135"/>
      <c r="OUV17" s="135"/>
      <c r="OUW17" s="135"/>
      <c r="OUX17" s="135"/>
      <c r="OUY17" s="135"/>
      <c r="OUZ17" s="135"/>
      <c r="OVA17" s="135"/>
      <c r="OVB17" s="135"/>
      <c r="OVC17" s="135"/>
      <c r="OVD17" s="135"/>
      <c r="OVE17" s="135"/>
      <c r="OVF17" s="135"/>
      <c r="OVG17" s="135"/>
      <c r="OVH17" s="135"/>
      <c r="OVI17" s="135"/>
      <c r="OVJ17" s="135"/>
      <c r="OVK17" s="135"/>
      <c r="OVL17" s="135"/>
      <c r="OVM17" s="135"/>
      <c r="OVN17" s="135"/>
      <c r="OVO17" s="135"/>
      <c r="OVP17" s="135"/>
      <c r="OVQ17" s="135"/>
      <c r="OVR17" s="135"/>
      <c r="OVS17" s="135"/>
      <c r="OVT17" s="135"/>
      <c r="OVU17" s="135"/>
      <c r="OVV17" s="135"/>
      <c r="OVW17" s="135"/>
      <c r="OVX17" s="135"/>
      <c r="OVY17" s="135"/>
      <c r="OVZ17" s="135"/>
      <c r="OWA17" s="135"/>
      <c r="OWB17" s="135"/>
      <c r="OWC17" s="135"/>
      <c r="OWD17" s="135"/>
      <c r="OWE17" s="135"/>
      <c r="OWF17" s="135"/>
      <c r="OWG17" s="135"/>
      <c r="OWH17" s="135"/>
      <c r="OWI17" s="135"/>
      <c r="OWJ17" s="135"/>
      <c r="OWK17" s="135"/>
      <c r="OWL17" s="135"/>
      <c r="OWM17" s="135"/>
      <c r="OWN17" s="135"/>
      <c r="OWO17" s="135"/>
      <c r="OWP17" s="135"/>
      <c r="OWQ17" s="135"/>
      <c r="OWR17" s="135"/>
      <c r="OWS17" s="135"/>
      <c r="OWT17" s="135"/>
      <c r="OWU17" s="135"/>
      <c r="OWV17" s="135"/>
      <c r="OWW17" s="135"/>
      <c r="OWX17" s="135"/>
      <c r="OWY17" s="135"/>
      <c r="OWZ17" s="135"/>
      <c r="OXA17" s="135"/>
      <c r="OXB17" s="135"/>
      <c r="OXC17" s="135"/>
      <c r="OXD17" s="135"/>
      <c r="OXE17" s="135"/>
      <c r="OXF17" s="135"/>
      <c r="OXG17" s="135"/>
      <c r="OXH17" s="135"/>
      <c r="OXI17" s="135"/>
      <c r="OXJ17" s="135"/>
      <c r="OXK17" s="135"/>
      <c r="OXL17" s="135"/>
      <c r="OXM17" s="135"/>
      <c r="OXN17" s="135"/>
      <c r="OXO17" s="135"/>
      <c r="OXP17" s="135"/>
      <c r="OXQ17" s="135"/>
      <c r="OXR17" s="135"/>
      <c r="OXS17" s="135"/>
      <c r="OXT17" s="135"/>
      <c r="OXU17" s="135"/>
      <c r="OXV17" s="135"/>
      <c r="OXW17" s="135"/>
      <c r="OXX17" s="135"/>
      <c r="OXY17" s="135"/>
      <c r="OXZ17" s="135"/>
      <c r="OYA17" s="135"/>
      <c r="OYB17" s="135"/>
      <c r="OYC17" s="135"/>
      <c r="OYD17" s="135"/>
      <c r="OYE17" s="135"/>
      <c r="OYF17" s="135"/>
      <c r="OYG17" s="135"/>
      <c r="OYH17" s="135"/>
      <c r="OYI17" s="135"/>
      <c r="OYJ17" s="135"/>
      <c r="OYK17" s="135"/>
      <c r="OYL17" s="135"/>
      <c r="OYM17" s="135"/>
      <c r="OYN17" s="135"/>
      <c r="OYO17" s="135"/>
      <c r="OYP17" s="135"/>
      <c r="OYQ17" s="135"/>
      <c r="OYR17" s="135"/>
      <c r="OYS17" s="135"/>
      <c r="OYT17" s="135"/>
      <c r="OYU17" s="135"/>
      <c r="OYV17" s="135"/>
      <c r="OYW17" s="135"/>
      <c r="OYX17" s="135"/>
      <c r="OYY17" s="135"/>
      <c r="OYZ17" s="135"/>
      <c r="OZA17" s="135"/>
      <c r="OZB17" s="135"/>
      <c r="OZC17" s="135"/>
      <c r="OZD17" s="135"/>
      <c r="OZE17" s="135"/>
      <c r="OZF17" s="135"/>
      <c r="OZG17" s="135"/>
      <c r="OZH17" s="135"/>
      <c r="OZI17" s="135"/>
      <c r="OZJ17" s="135"/>
      <c r="OZK17" s="135"/>
      <c r="OZL17" s="135"/>
      <c r="OZM17" s="135"/>
      <c r="OZN17" s="135"/>
      <c r="OZO17" s="135"/>
      <c r="OZP17" s="135"/>
      <c r="OZQ17" s="135"/>
      <c r="OZR17" s="135"/>
      <c r="OZS17" s="135"/>
      <c r="OZT17" s="135"/>
      <c r="OZU17" s="135"/>
      <c r="OZV17" s="135"/>
      <c r="OZW17" s="135"/>
      <c r="OZX17" s="135"/>
      <c r="OZY17" s="135"/>
      <c r="OZZ17" s="135"/>
      <c r="PAA17" s="135"/>
      <c r="PAB17" s="135"/>
      <c r="PAC17" s="135"/>
      <c r="PAD17" s="135"/>
      <c r="PAE17" s="135"/>
      <c r="PAF17" s="135"/>
      <c r="PAG17" s="135"/>
      <c r="PAH17" s="135"/>
      <c r="PAI17" s="135"/>
      <c r="PAJ17" s="135"/>
      <c r="PAK17" s="135"/>
      <c r="PAL17" s="135"/>
      <c r="PAM17" s="135"/>
      <c r="PAN17" s="135"/>
      <c r="PAO17" s="135"/>
      <c r="PAP17" s="135"/>
      <c r="PAQ17" s="135"/>
      <c r="PAR17" s="135"/>
      <c r="PAS17" s="135"/>
      <c r="PAT17" s="135"/>
      <c r="PAU17" s="135"/>
      <c r="PAV17" s="135"/>
      <c r="PAW17" s="135"/>
      <c r="PAX17" s="135"/>
      <c r="PAY17" s="135"/>
      <c r="PAZ17" s="135"/>
      <c r="PBA17" s="135"/>
      <c r="PBB17" s="135"/>
      <c r="PBC17" s="135"/>
      <c r="PBD17" s="135"/>
      <c r="PBE17" s="135"/>
      <c r="PBF17" s="135"/>
      <c r="PBG17" s="135"/>
      <c r="PBH17" s="135"/>
      <c r="PBI17" s="135"/>
      <c r="PBJ17" s="135"/>
      <c r="PBK17" s="135"/>
      <c r="PBL17" s="135"/>
      <c r="PBM17" s="135"/>
      <c r="PBN17" s="135"/>
      <c r="PBO17" s="135"/>
      <c r="PBP17" s="135"/>
      <c r="PBQ17" s="135"/>
      <c r="PBR17" s="135"/>
      <c r="PBS17" s="135"/>
      <c r="PBT17" s="135"/>
      <c r="PBU17" s="135"/>
      <c r="PBV17" s="135"/>
      <c r="PBW17" s="135"/>
      <c r="PBX17" s="135"/>
      <c r="PBY17" s="135"/>
      <c r="PBZ17" s="135"/>
      <c r="PCA17" s="135"/>
      <c r="PCB17" s="135"/>
      <c r="PCC17" s="135"/>
      <c r="PCD17" s="135"/>
      <c r="PCE17" s="135"/>
      <c r="PCF17" s="135"/>
      <c r="PCG17" s="135"/>
      <c r="PCH17" s="135"/>
      <c r="PCI17" s="135"/>
      <c r="PCJ17" s="135"/>
      <c r="PCK17" s="135"/>
      <c r="PCL17" s="135"/>
      <c r="PCM17" s="135"/>
      <c r="PCN17" s="135"/>
      <c r="PCO17" s="135"/>
      <c r="PCP17" s="135"/>
      <c r="PCQ17" s="135"/>
      <c r="PCR17" s="135"/>
      <c r="PCS17" s="135"/>
      <c r="PCT17" s="135"/>
      <c r="PCU17" s="135"/>
      <c r="PCV17" s="135"/>
      <c r="PCW17" s="135"/>
      <c r="PCX17" s="135"/>
      <c r="PCY17" s="135"/>
      <c r="PCZ17" s="135"/>
      <c r="PDA17" s="135"/>
      <c r="PDB17" s="135"/>
      <c r="PDC17" s="135"/>
      <c r="PDD17" s="135"/>
      <c r="PDE17" s="135"/>
      <c r="PDF17" s="135"/>
      <c r="PDG17" s="135"/>
      <c r="PDH17" s="135"/>
      <c r="PDI17" s="135"/>
      <c r="PDJ17" s="135"/>
      <c r="PDK17" s="135"/>
      <c r="PDL17" s="135"/>
      <c r="PDM17" s="135"/>
      <c r="PDN17" s="135"/>
      <c r="PDO17" s="135"/>
      <c r="PDP17" s="135"/>
      <c r="PDQ17" s="135"/>
      <c r="PDR17" s="135"/>
      <c r="PDS17" s="135"/>
      <c r="PDT17" s="135"/>
      <c r="PDU17" s="135"/>
      <c r="PDV17" s="135"/>
      <c r="PDW17" s="135"/>
      <c r="PDX17" s="135"/>
      <c r="PDY17" s="135"/>
      <c r="PDZ17" s="135"/>
      <c r="PEA17" s="135"/>
      <c r="PEB17" s="135"/>
      <c r="PEC17" s="135"/>
      <c r="PED17" s="135"/>
      <c r="PEE17" s="135"/>
      <c r="PEF17" s="135"/>
      <c r="PEG17" s="135"/>
      <c r="PEH17" s="135"/>
      <c r="PEI17" s="135"/>
      <c r="PEJ17" s="135"/>
      <c r="PEK17" s="135"/>
      <c r="PEL17" s="135"/>
      <c r="PEM17" s="135"/>
      <c r="PEN17" s="135"/>
      <c r="PEO17" s="135"/>
      <c r="PEP17" s="135"/>
      <c r="PEQ17" s="135"/>
      <c r="PER17" s="135"/>
      <c r="PES17" s="135"/>
      <c r="PET17" s="135"/>
      <c r="PEU17" s="135"/>
      <c r="PEV17" s="135"/>
      <c r="PEW17" s="135"/>
      <c r="PEX17" s="135"/>
      <c r="PEY17" s="135"/>
      <c r="PEZ17" s="135"/>
      <c r="PFA17" s="135"/>
      <c r="PFB17" s="135"/>
      <c r="PFC17" s="135"/>
      <c r="PFD17" s="135"/>
      <c r="PFE17" s="135"/>
      <c r="PFF17" s="135"/>
      <c r="PFG17" s="135"/>
      <c r="PFH17" s="135"/>
      <c r="PFI17" s="135"/>
      <c r="PFJ17" s="135"/>
      <c r="PFK17" s="135"/>
      <c r="PFL17" s="135"/>
      <c r="PFM17" s="135"/>
      <c r="PFN17" s="135"/>
      <c r="PFO17" s="135"/>
      <c r="PFP17" s="135"/>
      <c r="PFQ17" s="135"/>
      <c r="PFR17" s="135"/>
      <c r="PFS17" s="135"/>
      <c r="PFT17" s="135"/>
      <c r="PFU17" s="135"/>
      <c r="PFV17" s="135"/>
      <c r="PFW17" s="135"/>
      <c r="PFX17" s="135"/>
      <c r="PFY17" s="135"/>
      <c r="PFZ17" s="135"/>
      <c r="PGA17" s="135"/>
      <c r="PGB17" s="135"/>
      <c r="PGC17" s="135"/>
      <c r="PGD17" s="135"/>
      <c r="PGE17" s="135"/>
      <c r="PGF17" s="135"/>
      <c r="PGG17" s="135"/>
      <c r="PGH17" s="135"/>
      <c r="PGI17" s="135"/>
      <c r="PGJ17" s="135"/>
      <c r="PGK17" s="135"/>
      <c r="PGL17" s="135"/>
      <c r="PGM17" s="135"/>
      <c r="PGN17" s="135"/>
      <c r="PGO17" s="135"/>
      <c r="PGP17" s="135"/>
      <c r="PGQ17" s="135"/>
      <c r="PGR17" s="135"/>
      <c r="PGS17" s="135"/>
      <c r="PGT17" s="135"/>
      <c r="PGU17" s="135"/>
      <c r="PGV17" s="135"/>
      <c r="PGW17" s="135"/>
      <c r="PGX17" s="135"/>
      <c r="PGY17" s="135"/>
      <c r="PGZ17" s="135"/>
      <c r="PHA17" s="135"/>
      <c r="PHB17" s="135"/>
      <c r="PHC17" s="135"/>
      <c r="PHD17" s="135"/>
      <c r="PHE17" s="135"/>
      <c r="PHF17" s="135"/>
      <c r="PHG17" s="135"/>
      <c r="PHH17" s="135"/>
      <c r="PHI17" s="135"/>
      <c r="PHJ17" s="135"/>
      <c r="PHK17" s="135"/>
      <c r="PHL17" s="135"/>
      <c r="PHM17" s="135"/>
      <c r="PHN17" s="135"/>
      <c r="PHO17" s="135"/>
      <c r="PHP17" s="135"/>
      <c r="PHQ17" s="135"/>
      <c r="PHR17" s="135"/>
      <c r="PHS17" s="135"/>
      <c r="PHT17" s="135"/>
      <c r="PHU17" s="135"/>
      <c r="PHV17" s="135"/>
      <c r="PHW17" s="135"/>
      <c r="PHX17" s="135"/>
      <c r="PHY17" s="135"/>
      <c r="PHZ17" s="135"/>
      <c r="PIA17" s="135"/>
      <c r="PIB17" s="135"/>
      <c r="PIC17" s="135"/>
      <c r="PID17" s="135"/>
      <c r="PIE17" s="135"/>
      <c r="PIF17" s="135"/>
      <c r="PIG17" s="135"/>
      <c r="PIH17" s="135"/>
      <c r="PII17" s="135"/>
      <c r="PIJ17" s="135"/>
      <c r="PIK17" s="135"/>
      <c r="PIL17" s="135"/>
      <c r="PIM17" s="135"/>
      <c r="PIN17" s="135"/>
      <c r="PIO17" s="135"/>
      <c r="PIP17" s="135"/>
      <c r="PIQ17" s="135"/>
      <c r="PIR17" s="135"/>
      <c r="PIS17" s="135"/>
      <c r="PIT17" s="135"/>
      <c r="PIU17" s="135"/>
      <c r="PIV17" s="135"/>
      <c r="PIW17" s="135"/>
      <c r="PIX17" s="135"/>
      <c r="PIY17" s="135"/>
      <c r="PIZ17" s="135"/>
      <c r="PJA17" s="135"/>
      <c r="PJB17" s="135"/>
      <c r="PJC17" s="135"/>
      <c r="PJD17" s="135"/>
      <c r="PJE17" s="135"/>
      <c r="PJF17" s="135"/>
      <c r="PJG17" s="135"/>
      <c r="PJH17" s="135"/>
      <c r="PJI17" s="135"/>
      <c r="PJJ17" s="135"/>
      <c r="PJK17" s="135"/>
      <c r="PJL17" s="135"/>
      <c r="PJM17" s="135"/>
      <c r="PJN17" s="135"/>
      <c r="PJO17" s="135"/>
      <c r="PJP17" s="135"/>
      <c r="PJQ17" s="135"/>
      <c r="PJR17" s="135"/>
      <c r="PJS17" s="135"/>
      <c r="PJT17" s="135"/>
      <c r="PJU17" s="135"/>
      <c r="PJV17" s="135"/>
      <c r="PJW17" s="135"/>
      <c r="PJX17" s="135"/>
      <c r="PJY17" s="135"/>
      <c r="PJZ17" s="135"/>
      <c r="PKA17" s="135"/>
      <c r="PKB17" s="135"/>
      <c r="PKC17" s="135"/>
      <c r="PKD17" s="135"/>
      <c r="PKE17" s="135"/>
      <c r="PKF17" s="135"/>
      <c r="PKG17" s="135"/>
      <c r="PKH17" s="135"/>
      <c r="PKI17" s="135"/>
      <c r="PKJ17" s="135"/>
      <c r="PKK17" s="135"/>
      <c r="PKL17" s="135"/>
      <c r="PKM17" s="135"/>
      <c r="PKN17" s="135"/>
      <c r="PKO17" s="135"/>
      <c r="PKP17" s="135"/>
      <c r="PKQ17" s="135"/>
      <c r="PKR17" s="135"/>
      <c r="PKS17" s="135"/>
      <c r="PKT17" s="135"/>
      <c r="PKU17" s="135"/>
      <c r="PKV17" s="135"/>
      <c r="PKW17" s="135"/>
      <c r="PKX17" s="135"/>
      <c r="PKY17" s="135"/>
      <c r="PKZ17" s="135"/>
      <c r="PLA17" s="135"/>
      <c r="PLB17" s="135"/>
      <c r="PLC17" s="135"/>
      <c r="PLD17" s="135"/>
      <c r="PLE17" s="135"/>
      <c r="PLF17" s="135"/>
      <c r="PLG17" s="135"/>
      <c r="PLH17" s="135"/>
      <c r="PLI17" s="135"/>
      <c r="PLJ17" s="135"/>
      <c r="PLK17" s="135"/>
      <c r="PLL17" s="135"/>
      <c r="PLM17" s="135"/>
      <c r="PLN17" s="135"/>
      <c r="PLO17" s="135"/>
      <c r="PLP17" s="135"/>
      <c r="PLQ17" s="135"/>
      <c r="PLR17" s="135"/>
      <c r="PLS17" s="135"/>
      <c r="PLT17" s="135"/>
      <c r="PLU17" s="135"/>
      <c r="PLV17" s="135"/>
      <c r="PLW17" s="135"/>
      <c r="PLX17" s="135"/>
      <c r="PLY17" s="135"/>
      <c r="PLZ17" s="135"/>
      <c r="PMA17" s="135"/>
      <c r="PMB17" s="135"/>
      <c r="PMC17" s="135"/>
      <c r="PMD17" s="135"/>
      <c r="PME17" s="135"/>
      <c r="PMF17" s="135"/>
      <c r="PMG17" s="135"/>
      <c r="PMH17" s="135"/>
      <c r="PMI17" s="135"/>
      <c r="PMJ17" s="135"/>
      <c r="PMK17" s="135"/>
      <c r="PML17" s="135"/>
      <c r="PMM17" s="135"/>
      <c r="PMN17" s="135"/>
      <c r="PMO17" s="135"/>
      <c r="PMP17" s="135"/>
      <c r="PMQ17" s="135"/>
      <c r="PMR17" s="135"/>
      <c r="PMS17" s="135"/>
      <c r="PMT17" s="135"/>
      <c r="PMU17" s="135"/>
      <c r="PMV17" s="135"/>
      <c r="PMW17" s="135"/>
      <c r="PMX17" s="135"/>
      <c r="PMY17" s="135"/>
      <c r="PMZ17" s="135"/>
      <c r="PNA17" s="135"/>
      <c r="PNB17" s="135"/>
      <c r="PNC17" s="135"/>
      <c r="PND17" s="135"/>
      <c r="PNE17" s="135"/>
      <c r="PNF17" s="135"/>
      <c r="PNG17" s="135"/>
      <c r="PNH17" s="135"/>
      <c r="PNI17" s="135"/>
      <c r="PNJ17" s="135"/>
      <c r="PNK17" s="135"/>
      <c r="PNL17" s="135"/>
      <c r="PNM17" s="135"/>
      <c r="PNN17" s="135"/>
      <c r="PNO17" s="135"/>
      <c r="PNP17" s="135"/>
      <c r="PNQ17" s="135"/>
      <c r="PNR17" s="135"/>
      <c r="PNS17" s="135"/>
      <c r="PNT17" s="135"/>
      <c r="PNU17" s="135"/>
      <c r="PNV17" s="135"/>
      <c r="PNW17" s="135"/>
      <c r="PNX17" s="135"/>
      <c r="PNY17" s="135"/>
      <c r="PNZ17" s="135"/>
      <c r="POA17" s="135"/>
      <c r="POB17" s="135"/>
      <c r="POC17" s="135"/>
      <c r="POD17" s="135"/>
      <c r="POE17" s="135"/>
      <c r="POF17" s="135"/>
      <c r="POG17" s="135"/>
      <c r="POH17" s="135"/>
      <c r="POI17" s="135"/>
      <c r="POJ17" s="135"/>
      <c r="POK17" s="135"/>
      <c r="POL17" s="135"/>
      <c r="POM17" s="135"/>
      <c r="PON17" s="135"/>
      <c r="POO17" s="135"/>
      <c r="POP17" s="135"/>
      <c r="POQ17" s="135"/>
      <c r="POR17" s="135"/>
      <c r="POS17" s="135"/>
      <c r="POT17" s="135"/>
      <c r="POU17" s="135"/>
      <c r="POV17" s="135"/>
      <c r="POW17" s="135"/>
      <c r="POX17" s="135"/>
      <c r="POY17" s="135"/>
      <c r="POZ17" s="135"/>
      <c r="PPA17" s="135"/>
      <c r="PPB17" s="135"/>
      <c r="PPC17" s="135"/>
      <c r="PPD17" s="135"/>
      <c r="PPE17" s="135"/>
      <c r="PPF17" s="135"/>
      <c r="PPG17" s="135"/>
      <c r="PPH17" s="135"/>
      <c r="PPI17" s="135"/>
      <c r="PPJ17" s="135"/>
      <c r="PPK17" s="135"/>
      <c r="PPL17" s="135"/>
      <c r="PPM17" s="135"/>
      <c r="PPN17" s="135"/>
      <c r="PPO17" s="135"/>
      <c r="PPP17" s="135"/>
      <c r="PPQ17" s="135"/>
      <c r="PPR17" s="135"/>
      <c r="PPS17" s="135"/>
      <c r="PPT17" s="135"/>
      <c r="PPU17" s="135"/>
      <c r="PPV17" s="135"/>
      <c r="PPW17" s="135"/>
      <c r="PPX17" s="135"/>
      <c r="PPY17" s="135"/>
      <c r="PPZ17" s="135"/>
      <c r="PQA17" s="135"/>
      <c r="PQB17" s="135"/>
      <c r="PQC17" s="135"/>
      <c r="PQD17" s="135"/>
      <c r="PQE17" s="135"/>
      <c r="PQF17" s="135"/>
      <c r="PQG17" s="135"/>
      <c r="PQH17" s="135"/>
      <c r="PQI17" s="135"/>
      <c r="PQJ17" s="135"/>
      <c r="PQK17" s="135"/>
      <c r="PQL17" s="135"/>
      <c r="PQM17" s="135"/>
      <c r="PQN17" s="135"/>
      <c r="PQO17" s="135"/>
      <c r="PQP17" s="135"/>
      <c r="PQQ17" s="135"/>
      <c r="PQR17" s="135"/>
      <c r="PQS17" s="135"/>
      <c r="PQT17" s="135"/>
      <c r="PQU17" s="135"/>
      <c r="PQV17" s="135"/>
      <c r="PQW17" s="135"/>
      <c r="PQX17" s="135"/>
      <c r="PQY17" s="135"/>
      <c r="PQZ17" s="135"/>
      <c r="PRA17" s="135"/>
      <c r="PRB17" s="135"/>
      <c r="PRC17" s="135"/>
      <c r="PRD17" s="135"/>
      <c r="PRE17" s="135"/>
      <c r="PRF17" s="135"/>
      <c r="PRG17" s="135"/>
      <c r="PRH17" s="135"/>
      <c r="PRI17" s="135"/>
      <c r="PRJ17" s="135"/>
      <c r="PRK17" s="135"/>
      <c r="PRL17" s="135"/>
      <c r="PRM17" s="135"/>
      <c r="PRN17" s="135"/>
      <c r="PRO17" s="135"/>
      <c r="PRP17" s="135"/>
      <c r="PRQ17" s="135"/>
      <c r="PRR17" s="135"/>
      <c r="PRS17" s="135"/>
      <c r="PRT17" s="135"/>
      <c r="PRU17" s="135"/>
      <c r="PRV17" s="135"/>
      <c r="PRW17" s="135"/>
      <c r="PRX17" s="135"/>
      <c r="PRY17" s="135"/>
      <c r="PRZ17" s="135"/>
      <c r="PSA17" s="135"/>
      <c r="PSB17" s="135"/>
      <c r="PSC17" s="135"/>
      <c r="PSD17" s="135"/>
      <c r="PSE17" s="135"/>
      <c r="PSF17" s="135"/>
      <c r="PSG17" s="135"/>
      <c r="PSH17" s="135"/>
      <c r="PSI17" s="135"/>
      <c r="PSJ17" s="135"/>
      <c r="PSK17" s="135"/>
      <c r="PSL17" s="135"/>
      <c r="PSM17" s="135"/>
      <c r="PSN17" s="135"/>
      <c r="PSO17" s="135"/>
      <c r="PSP17" s="135"/>
      <c r="PSQ17" s="135"/>
      <c r="PSR17" s="135"/>
      <c r="PSS17" s="135"/>
      <c r="PST17" s="135"/>
      <c r="PSU17" s="135"/>
      <c r="PSV17" s="135"/>
      <c r="PSW17" s="135"/>
      <c r="PSX17" s="135"/>
      <c r="PSY17" s="135"/>
      <c r="PSZ17" s="135"/>
      <c r="PTA17" s="135"/>
      <c r="PTB17" s="135"/>
      <c r="PTC17" s="135"/>
      <c r="PTD17" s="135"/>
      <c r="PTE17" s="135"/>
      <c r="PTF17" s="135"/>
      <c r="PTG17" s="135"/>
      <c r="PTH17" s="135"/>
      <c r="PTI17" s="135"/>
      <c r="PTJ17" s="135"/>
      <c r="PTK17" s="135"/>
      <c r="PTL17" s="135"/>
      <c r="PTM17" s="135"/>
      <c r="PTN17" s="135"/>
      <c r="PTO17" s="135"/>
      <c r="PTP17" s="135"/>
      <c r="PTQ17" s="135"/>
      <c r="PTR17" s="135"/>
      <c r="PTS17" s="135"/>
      <c r="PTT17" s="135"/>
      <c r="PTU17" s="135"/>
      <c r="PTV17" s="135"/>
      <c r="PTW17" s="135"/>
      <c r="PTX17" s="135"/>
      <c r="PTY17" s="135"/>
      <c r="PTZ17" s="135"/>
      <c r="PUA17" s="135"/>
      <c r="PUB17" s="135"/>
      <c r="PUC17" s="135"/>
      <c r="PUD17" s="135"/>
      <c r="PUE17" s="135"/>
      <c r="PUF17" s="135"/>
      <c r="PUG17" s="135"/>
      <c r="PUH17" s="135"/>
      <c r="PUI17" s="135"/>
      <c r="PUJ17" s="135"/>
      <c r="PUK17" s="135"/>
      <c r="PUL17" s="135"/>
      <c r="PUM17" s="135"/>
      <c r="PUN17" s="135"/>
      <c r="PUO17" s="135"/>
      <c r="PUP17" s="135"/>
      <c r="PUQ17" s="135"/>
      <c r="PUR17" s="135"/>
      <c r="PUS17" s="135"/>
      <c r="PUT17" s="135"/>
      <c r="PUU17" s="135"/>
      <c r="PUV17" s="135"/>
      <c r="PUW17" s="135"/>
      <c r="PUX17" s="135"/>
      <c r="PUY17" s="135"/>
      <c r="PUZ17" s="135"/>
      <c r="PVA17" s="135"/>
      <c r="PVB17" s="135"/>
      <c r="PVC17" s="135"/>
      <c r="PVD17" s="135"/>
      <c r="PVE17" s="135"/>
      <c r="PVF17" s="135"/>
      <c r="PVG17" s="135"/>
      <c r="PVH17" s="135"/>
      <c r="PVI17" s="135"/>
      <c r="PVJ17" s="135"/>
      <c r="PVK17" s="135"/>
      <c r="PVL17" s="135"/>
      <c r="PVM17" s="135"/>
      <c r="PVN17" s="135"/>
      <c r="PVO17" s="135"/>
      <c r="PVP17" s="135"/>
      <c r="PVQ17" s="135"/>
      <c r="PVR17" s="135"/>
      <c r="PVS17" s="135"/>
      <c r="PVT17" s="135"/>
      <c r="PVU17" s="135"/>
      <c r="PVV17" s="135"/>
      <c r="PVW17" s="135"/>
      <c r="PVX17" s="135"/>
      <c r="PVY17" s="135"/>
      <c r="PVZ17" s="135"/>
      <c r="PWA17" s="135"/>
      <c r="PWB17" s="135"/>
      <c r="PWC17" s="135"/>
      <c r="PWD17" s="135"/>
      <c r="PWE17" s="135"/>
      <c r="PWF17" s="135"/>
      <c r="PWG17" s="135"/>
      <c r="PWH17" s="135"/>
      <c r="PWI17" s="135"/>
      <c r="PWJ17" s="135"/>
      <c r="PWK17" s="135"/>
      <c r="PWL17" s="135"/>
      <c r="PWM17" s="135"/>
      <c r="PWN17" s="135"/>
      <c r="PWO17" s="135"/>
      <c r="PWP17" s="135"/>
      <c r="PWQ17" s="135"/>
      <c r="PWR17" s="135"/>
      <c r="PWS17" s="135"/>
      <c r="PWT17" s="135"/>
      <c r="PWU17" s="135"/>
      <c r="PWV17" s="135"/>
      <c r="PWW17" s="135"/>
      <c r="PWX17" s="135"/>
      <c r="PWY17" s="135"/>
      <c r="PWZ17" s="135"/>
      <c r="PXA17" s="135"/>
      <c r="PXB17" s="135"/>
      <c r="PXC17" s="135"/>
      <c r="PXD17" s="135"/>
      <c r="PXE17" s="135"/>
      <c r="PXF17" s="135"/>
      <c r="PXG17" s="135"/>
      <c r="PXH17" s="135"/>
      <c r="PXI17" s="135"/>
      <c r="PXJ17" s="135"/>
      <c r="PXK17" s="135"/>
      <c r="PXL17" s="135"/>
      <c r="PXM17" s="135"/>
      <c r="PXN17" s="135"/>
      <c r="PXO17" s="135"/>
      <c r="PXP17" s="135"/>
      <c r="PXQ17" s="135"/>
      <c r="PXR17" s="135"/>
      <c r="PXS17" s="135"/>
      <c r="PXT17" s="135"/>
      <c r="PXU17" s="135"/>
      <c r="PXV17" s="135"/>
      <c r="PXW17" s="135"/>
      <c r="PXX17" s="135"/>
      <c r="PXY17" s="135"/>
      <c r="PXZ17" s="135"/>
      <c r="PYA17" s="135"/>
      <c r="PYB17" s="135"/>
      <c r="PYC17" s="135"/>
      <c r="PYD17" s="135"/>
      <c r="PYE17" s="135"/>
      <c r="PYF17" s="135"/>
      <c r="PYG17" s="135"/>
      <c r="PYH17" s="135"/>
      <c r="PYI17" s="135"/>
      <c r="PYJ17" s="135"/>
      <c r="PYK17" s="135"/>
      <c r="PYL17" s="135"/>
      <c r="PYM17" s="135"/>
      <c r="PYN17" s="135"/>
      <c r="PYO17" s="135"/>
      <c r="PYP17" s="135"/>
      <c r="PYQ17" s="135"/>
      <c r="PYR17" s="135"/>
      <c r="PYS17" s="135"/>
      <c r="PYT17" s="135"/>
      <c r="PYU17" s="135"/>
      <c r="PYV17" s="135"/>
      <c r="PYW17" s="135"/>
      <c r="PYX17" s="135"/>
      <c r="PYY17" s="135"/>
      <c r="PYZ17" s="135"/>
      <c r="PZA17" s="135"/>
      <c r="PZB17" s="135"/>
      <c r="PZC17" s="135"/>
      <c r="PZD17" s="135"/>
      <c r="PZE17" s="135"/>
      <c r="PZF17" s="135"/>
      <c r="PZG17" s="135"/>
      <c r="PZH17" s="135"/>
      <c r="PZI17" s="135"/>
      <c r="PZJ17" s="135"/>
      <c r="PZK17" s="135"/>
      <c r="PZL17" s="135"/>
      <c r="PZM17" s="135"/>
      <c r="PZN17" s="135"/>
      <c r="PZO17" s="135"/>
      <c r="PZP17" s="135"/>
      <c r="PZQ17" s="135"/>
      <c r="PZR17" s="135"/>
      <c r="PZS17" s="135"/>
      <c r="PZT17" s="135"/>
      <c r="PZU17" s="135"/>
      <c r="PZV17" s="135"/>
      <c r="PZW17" s="135"/>
      <c r="PZX17" s="135"/>
      <c r="PZY17" s="135"/>
      <c r="PZZ17" s="135"/>
      <c r="QAA17" s="135"/>
      <c r="QAB17" s="135"/>
      <c r="QAC17" s="135"/>
      <c r="QAD17" s="135"/>
      <c r="QAE17" s="135"/>
      <c r="QAF17" s="135"/>
      <c r="QAG17" s="135"/>
      <c r="QAH17" s="135"/>
      <c r="QAI17" s="135"/>
      <c r="QAJ17" s="135"/>
      <c r="QAK17" s="135"/>
      <c r="QAL17" s="135"/>
      <c r="QAM17" s="135"/>
      <c r="QAN17" s="135"/>
      <c r="QAO17" s="135"/>
      <c r="QAP17" s="135"/>
      <c r="QAQ17" s="135"/>
      <c r="QAR17" s="135"/>
      <c r="QAS17" s="135"/>
      <c r="QAT17" s="135"/>
      <c r="QAU17" s="135"/>
      <c r="QAV17" s="135"/>
      <c r="QAW17" s="135"/>
      <c r="QAX17" s="135"/>
      <c r="QAY17" s="135"/>
      <c r="QAZ17" s="135"/>
      <c r="QBA17" s="135"/>
      <c r="QBB17" s="135"/>
      <c r="QBC17" s="135"/>
      <c r="QBD17" s="135"/>
      <c r="QBE17" s="135"/>
      <c r="QBF17" s="135"/>
      <c r="QBG17" s="135"/>
      <c r="QBH17" s="135"/>
      <c r="QBI17" s="135"/>
      <c r="QBJ17" s="135"/>
      <c r="QBK17" s="135"/>
      <c r="QBL17" s="135"/>
      <c r="QBM17" s="135"/>
      <c r="QBN17" s="135"/>
      <c r="QBO17" s="135"/>
      <c r="QBP17" s="135"/>
      <c r="QBQ17" s="135"/>
      <c r="QBR17" s="135"/>
      <c r="QBS17" s="135"/>
      <c r="QBT17" s="135"/>
      <c r="QBU17" s="135"/>
      <c r="QBV17" s="135"/>
      <c r="QBW17" s="135"/>
      <c r="QBX17" s="135"/>
      <c r="QBY17" s="135"/>
      <c r="QBZ17" s="135"/>
      <c r="QCA17" s="135"/>
      <c r="QCB17" s="135"/>
      <c r="QCC17" s="135"/>
      <c r="QCD17" s="135"/>
      <c r="QCE17" s="135"/>
      <c r="QCF17" s="135"/>
      <c r="QCG17" s="135"/>
      <c r="QCH17" s="135"/>
      <c r="QCI17" s="135"/>
      <c r="QCJ17" s="135"/>
      <c r="QCK17" s="135"/>
      <c r="QCL17" s="135"/>
      <c r="QCM17" s="135"/>
      <c r="QCN17" s="135"/>
      <c r="QCO17" s="135"/>
      <c r="QCP17" s="135"/>
      <c r="QCQ17" s="135"/>
      <c r="QCR17" s="135"/>
      <c r="QCS17" s="135"/>
      <c r="QCT17" s="135"/>
      <c r="QCU17" s="135"/>
      <c r="QCV17" s="135"/>
      <c r="QCW17" s="135"/>
      <c r="QCX17" s="135"/>
      <c r="QCY17" s="135"/>
      <c r="QCZ17" s="135"/>
      <c r="QDA17" s="135"/>
      <c r="QDB17" s="135"/>
      <c r="QDC17" s="135"/>
      <c r="QDD17" s="135"/>
      <c r="QDE17" s="135"/>
      <c r="QDF17" s="135"/>
      <c r="QDG17" s="135"/>
      <c r="QDH17" s="135"/>
      <c r="QDI17" s="135"/>
      <c r="QDJ17" s="135"/>
      <c r="QDK17" s="135"/>
      <c r="QDL17" s="135"/>
      <c r="QDM17" s="135"/>
      <c r="QDN17" s="135"/>
      <c r="QDO17" s="135"/>
      <c r="QDP17" s="135"/>
      <c r="QDQ17" s="135"/>
      <c r="QDR17" s="135"/>
      <c r="QDS17" s="135"/>
      <c r="QDT17" s="135"/>
      <c r="QDU17" s="135"/>
      <c r="QDV17" s="135"/>
      <c r="QDW17" s="135"/>
      <c r="QDX17" s="135"/>
      <c r="QDY17" s="135"/>
      <c r="QDZ17" s="135"/>
      <c r="QEA17" s="135"/>
      <c r="QEB17" s="135"/>
      <c r="QEC17" s="135"/>
      <c r="QED17" s="135"/>
      <c r="QEE17" s="135"/>
      <c r="QEF17" s="135"/>
      <c r="QEG17" s="135"/>
      <c r="QEH17" s="135"/>
      <c r="QEI17" s="135"/>
      <c r="QEJ17" s="135"/>
      <c r="QEK17" s="135"/>
      <c r="QEL17" s="135"/>
      <c r="QEM17" s="135"/>
      <c r="QEN17" s="135"/>
      <c r="QEO17" s="135"/>
      <c r="QEP17" s="135"/>
      <c r="QEQ17" s="135"/>
      <c r="QER17" s="135"/>
      <c r="QES17" s="135"/>
      <c r="QET17" s="135"/>
      <c r="QEU17" s="135"/>
      <c r="QEV17" s="135"/>
      <c r="QEW17" s="135"/>
      <c r="QEX17" s="135"/>
      <c r="QEY17" s="135"/>
      <c r="QEZ17" s="135"/>
      <c r="QFA17" s="135"/>
      <c r="QFB17" s="135"/>
      <c r="QFC17" s="135"/>
      <c r="QFD17" s="135"/>
      <c r="QFE17" s="135"/>
      <c r="QFF17" s="135"/>
      <c r="QFG17" s="135"/>
      <c r="QFH17" s="135"/>
      <c r="QFI17" s="135"/>
      <c r="QFJ17" s="135"/>
      <c r="QFK17" s="135"/>
      <c r="QFL17" s="135"/>
      <c r="QFM17" s="135"/>
      <c r="QFN17" s="135"/>
      <c r="QFO17" s="135"/>
      <c r="QFP17" s="135"/>
      <c r="QFQ17" s="135"/>
      <c r="QFR17" s="135"/>
      <c r="QFS17" s="135"/>
      <c r="QFT17" s="135"/>
      <c r="QFU17" s="135"/>
      <c r="QFV17" s="135"/>
      <c r="QFW17" s="135"/>
      <c r="QFX17" s="135"/>
      <c r="QFY17" s="135"/>
      <c r="QFZ17" s="135"/>
      <c r="QGA17" s="135"/>
      <c r="QGB17" s="135"/>
      <c r="QGC17" s="135"/>
      <c r="QGD17" s="135"/>
      <c r="QGE17" s="135"/>
      <c r="QGF17" s="135"/>
      <c r="QGG17" s="135"/>
      <c r="QGH17" s="135"/>
      <c r="QGI17" s="135"/>
      <c r="QGJ17" s="135"/>
      <c r="QGK17" s="135"/>
      <c r="QGL17" s="135"/>
      <c r="QGM17" s="135"/>
      <c r="QGN17" s="135"/>
      <c r="QGO17" s="135"/>
      <c r="QGP17" s="135"/>
      <c r="QGQ17" s="135"/>
      <c r="QGR17" s="135"/>
      <c r="QGS17" s="135"/>
      <c r="QGT17" s="135"/>
      <c r="QGU17" s="135"/>
      <c r="QGV17" s="135"/>
      <c r="QGW17" s="135"/>
      <c r="QGX17" s="135"/>
      <c r="QGY17" s="135"/>
      <c r="QGZ17" s="135"/>
      <c r="QHA17" s="135"/>
      <c r="QHB17" s="135"/>
      <c r="QHC17" s="135"/>
      <c r="QHD17" s="135"/>
      <c r="QHE17" s="135"/>
      <c r="QHF17" s="135"/>
      <c r="QHG17" s="135"/>
      <c r="QHH17" s="135"/>
      <c r="QHI17" s="135"/>
      <c r="QHJ17" s="135"/>
      <c r="QHK17" s="135"/>
      <c r="QHL17" s="135"/>
      <c r="QHM17" s="135"/>
      <c r="QHN17" s="135"/>
      <c r="QHO17" s="135"/>
      <c r="QHP17" s="135"/>
      <c r="QHQ17" s="135"/>
      <c r="QHR17" s="135"/>
      <c r="QHS17" s="135"/>
      <c r="QHT17" s="135"/>
      <c r="QHU17" s="135"/>
      <c r="QHV17" s="135"/>
      <c r="QHW17" s="135"/>
      <c r="QHX17" s="135"/>
      <c r="QHY17" s="135"/>
      <c r="QHZ17" s="135"/>
      <c r="QIA17" s="135"/>
      <c r="QIB17" s="135"/>
      <c r="QIC17" s="135"/>
      <c r="QID17" s="135"/>
      <c r="QIE17" s="135"/>
      <c r="QIF17" s="135"/>
      <c r="QIG17" s="135"/>
      <c r="QIH17" s="135"/>
      <c r="QII17" s="135"/>
      <c r="QIJ17" s="135"/>
      <c r="QIK17" s="135"/>
      <c r="QIL17" s="135"/>
      <c r="QIM17" s="135"/>
      <c r="QIN17" s="135"/>
      <c r="QIO17" s="135"/>
      <c r="QIP17" s="135"/>
      <c r="QIQ17" s="135"/>
      <c r="QIR17" s="135"/>
      <c r="QIS17" s="135"/>
      <c r="QIT17" s="135"/>
      <c r="QIU17" s="135"/>
      <c r="QIV17" s="135"/>
      <c r="QIW17" s="135"/>
      <c r="QIX17" s="135"/>
      <c r="QIY17" s="135"/>
      <c r="QIZ17" s="135"/>
      <c r="QJA17" s="135"/>
      <c r="QJB17" s="135"/>
      <c r="QJC17" s="135"/>
      <c r="QJD17" s="135"/>
      <c r="QJE17" s="135"/>
      <c r="QJF17" s="135"/>
      <c r="QJG17" s="135"/>
      <c r="QJH17" s="135"/>
      <c r="QJI17" s="135"/>
      <c r="QJJ17" s="135"/>
      <c r="QJK17" s="135"/>
      <c r="QJL17" s="135"/>
      <c r="QJM17" s="135"/>
      <c r="QJN17" s="135"/>
      <c r="QJO17" s="135"/>
      <c r="QJP17" s="135"/>
      <c r="QJQ17" s="135"/>
      <c r="QJR17" s="135"/>
      <c r="QJS17" s="135"/>
      <c r="QJT17" s="135"/>
      <c r="QJU17" s="135"/>
      <c r="QJV17" s="135"/>
      <c r="QJW17" s="135"/>
      <c r="QJX17" s="135"/>
      <c r="QJY17" s="135"/>
      <c r="QJZ17" s="135"/>
      <c r="QKA17" s="135"/>
      <c r="QKB17" s="135"/>
      <c r="QKC17" s="135"/>
      <c r="QKD17" s="135"/>
      <c r="QKE17" s="135"/>
      <c r="QKF17" s="135"/>
      <c r="QKG17" s="135"/>
      <c r="QKH17" s="135"/>
      <c r="QKI17" s="135"/>
      <c r="QKJ17" s="135"/>
      <c r="QKK17" s="135"/>
      <c r="QKL17" s="135"/>
      <c r="QKM17" s="135"/>
      <c r="QKN17" s="135"/>
      <c r="QKO17" s="135"/>
      <c r="QKP17" s="135"/>
      <c r="QKQ17" s="135"/>
      <c r="QKR17" s="135"/>
      <c r="QKS17" s="135"/>
      <c r="QKT17" s="135"/>
      <c r="QKU17" s="135"/>
      <c r="QKV17" s="135"/>
      <c r="QKW17" s="135"/>
      <c r="QKX17" s="135"/>
      <c r="QKY17" s="135"/>
      <c r="QKZ17" s="135"/>
      <c r="QLA17" s="135"/>
      <c r="QLB17" s="135"/>
      <c r="QLC17" s="135"/>
      <c r="QLD17" s="135"/>
      <c r="QLE17" s="135"/>
      <c r="QLF17" s="135"/>
      <c r="QLG17" s="135"/>
      <c r="QLH17" s="135"/>
      <c r="QLI17" s="135"/>
      <c r="QLJ17" s="135"/>
      <c r="QLK17" s="135"/>
      <c r="QLL17" s="135"/>
      <c r="QLM17" s="135"/>
      <c r="QLN17" s="135"/>
      <c r="QLO17" s="135"/>
      <c r="QLP17" s="135"/>
      <c r="QLQ17" s="135"/>
      <c r="QLR17" s="135"/>
      <c r="QLS17" s="135"/>
      <c r="QLT17" s="135"/>
      <c r="QLU17" s="135"/>
      <c r="QLV17" s="135"/>
      <c r="QLW17" s="135"/>
      <c r="QLX17" s="135"/>
      <c r="QLY17" s="135"/>
      <c r="QLZ17" s="135"/>
      <c r="QMA17" s="135"/>
      <c r="QMB17" s="135"/>
      <c r="QMC17" s="135"/>
      <c r="QMD17" s="135"/>
      <c r="QME17" s="135"/>
      <c r="QMF17" s="135"/>
      <c r="QMG17" s="135"/>
      <c r="QMH17" s="135"/>
      <c r="QMI17" s="135"/>
      <c r="QMJ17" s="135"/>
      <c r="QMK17" s="135"/>
      <c r="QML17" s="135"/>
      <c r="QMM17" s="135"/>
      <c r="QMN17" s="135"/>
      <c r="QMO17" s="135"/>
      <c r="QMP17" s="135"/>
      <c r="QMQ17" s="135"/>
      <c r="QMR17" s="135"/>
      <c r="QMS17" s="135"/>
      <c r="QMT17" s="135"/>
      <c r="QMU17" s="135"/>
      <c r="QMV17" s="135"/>
      <c r="QMW17" s="135"/>
      <c r="QMX17" s="135"/>
      <c r="QMY17" s="135"/>
      <c r="QMZ17" s="135"/>
      <c r="QNA17" s="135"/>
      <c r="QNB17" s="135"/>
      <c r="QNC17" s="135"/>
      <c r="QND17" s="135"/>
      <c r="QNE17" s="135"/>
      <c r="QNF17" s="135"/>
      <c r="QNG17" s="135"/>
      <c r="QNH17" s="135"/>
      <c r="QNI17" s="135"/>
      <c r="QNJ17" s="135"/>
      <c r="QNK17" s="135"/>
      <c r="QNL17" s="135"/>
      <c r="QNM17" s="135"/>
      <c r="QNN17" s="135"/>
      <c r="QNO17" s="135"/>
      <c r="QNP17" s="135"/>
      <c r="QNQ17" s="135"/>
      <c r="QNR17" s="135"/>
      <c r="QNS17" s="135"/>
      <c r="QNT17" s="135"/>
      <c r="QNU17" s="135"/>
      <c r="QNV17" s="135"/>
      <c r="QNW17" s="135"/>
      <c r="QNX17" s="135"/>
      <c r="QNY17" s="135"/>
      <c r="QNZ17" s="135"/>
      <c r="QOA17" s="135"/>
      <c r="QOB17" s="135"/>
      <c r="QOC17" s="135"/>
      <c r="QOD17" s="135"/>
      <c r="QOE17" s="135"/>
      <c r="QOF17" s="135"/>
      <c r="QOG17" s="135"/>
      <c r="QOH17" s="135"/>
      <c r="QOI17" s="135"/>
      <c r="QOJ17" s="135"/>
      <c r="QOK17" s="135"/>
      <c r="QOL17" s="135"/>
      <c r="QOM17" s="135"/>
      <c r="QON17" s="135"/>
      <c r="QOO17" s="135"/>
      <c r="QOP17" s="135"/>
      <c r="QOQ17" s="135"/>
      <c r="QOR17" s="135"/>
      <c r="QOS17" s="135"/>
      <c r="QOT17" s="135"/>
      <c r="QOU17" s="135"/>
      <c r="QOV17" s="135"/>
      <c r="QOW17" s="135"/>
      <c r="QOX17" s="135"/>
      <c r="QOY17" s="135"/>
      <c r="QOZ17" s="135"/>
      <c r="QPA17" s="135"/>
      <c r="QPB17" s="135"/>
      <c r="QPC17" s="135"/>
      <c r="QPD17" s="135"/>
      <c r="QPE17" s="135"/>
      <c r="QPF17" s="135"/>
      <c r="QPG17" s="135"/>
      <c r="QPH17" s="135"/>
      <c r="QPI17" s="135"/>
      <c r="QPJ17" s="135"/>
      <c r="QPK17" s="135"/>
      <c r="QPL17" s="135"/>
      <c r="QPM17" s="135"/>
      <c r="QPN17" s="135"/>
      <c r="QPO17" s="135"/>
      <c r="QPP17" s="135"/>
      <c r="QPQ17" s="135"/>
      <c r="QPR17" s="135"/>
      <c r="QPS17" s="135"/>
      <c r="QPT17" s="135"/>
      <c r="QPU17" s="135"/>
      <c r="QPV17" s="135"/>
      <c r="QPW17" s="135"/>
      <c r="QPX17" s="135"/>
      <c r="QPY17" s="135"/>
      <c r="QPZ17" s="135"/>
      <c r="QQA17" s="135"/>
      <c r="QQB17" s="135"/>
      <c r="QQC17" s="135"/>
      <c r="QQD17" s="135"/>
      <c r="QQE17" s="135"/>
      <c r="QQF17" s="135"/>
      <c r="QQG17" s="135"/>
      <c r="QQH17" s="135"/>
      <c r="QQI17" s="135"/>
      <c r="QQJ17" s="135"/>
      <c r="QQK17" s="135"/>
      <c r="QQL17" s="135"/>
      <c r="QQM17" s="135"/>
      <c r="QQN17" s="135"/>
      <c r="QQO17" s="135"/>
      <c r="QQP17" s="135"/>
      <c r="QQQ17" s="135"/>
      <c r="QQR17" s="135"/>
      <c r="QQS17" s="135"/>
      <c r="QQT17" s="135"/>
      <c r="QQU17" s="135"/>
      <c r="QQV17" s="135"/>
      <c r="QQW17" s="135"/>
      <c r="QQX17" s="135"/>
      <c r="QQY17" s="135"/>
      <c r="QQZ17" s="135"/>
      <c r="QRA17" s="135"/>
      <c r="QRB17" s="135"/>
      <c r="QRC17" s="135"/>
      <c r="QRD17" s="135"/>
      <c r="QRE17" s="135"/>
      <c r="QRF17" s="135"/>
      <c r="QRG17" s="135"/>
      <c r="QRH17" s="135"/>
      <c r="QRI17" s="135"/>
      <c r="QRJ17" s="135"/>
      <c r="QRK17" s="135"/>
      <c r="QRL17" s="135"/>
      <c r="QRM17" s="135"/>
      <c r="QRN17" s="135"/>
      <c r="QRO17" s="135"/>
      <c r="QRP17" s="135"/>
      <c r="QRQ17" s="135"/>
      <c r="QRR17" s="135"/>
      <c r="QRS17" s="135"/>
      <c r="QRT17" s="135"/>
      <c r="QRU17" s="135"/>
      <c r="QRV17" s="135"/>
      <c r="QRW17" s="135"/>
      <c r="QRX17" s="135"/>
      <c r="QRY17" s="135"/>
      <c r="QRZ17" s="135"/>
      <c r="QSA17" s="135"/>
      <c r="QSB17" s="135"/>
      <c r="QSC17" s="135"/>
      <c r="QSD17" s="135"/>
      <c r="QSE17" s="135"/>
      <c r="QSF17" s="135"/>
      <c r="QSG17" s="135"/>
      <c r="QSH17" s="135"/>
      <c r="QSI17" s="135"/>
      <c r="QSJ17" s="135"/>
      <c r="QSK17" s="135"/>
      <c r="QSL17" s="135"/>
      <c r="QSM17" s="135"/>
      <c r="QSN17" s="135"/>
      <c r="QSO17" s="135"/>
      <c r="QSP17" s="135"/>
      <c r="QSQ17" s="135"/>
      <c r="QSR17" s="135"/>
      <c r="QSS17" s="135"/>
      <c r="QST17" s="135"/>
      <c r="QSU17" s="135"/>
      <c r="QSV17" s="135"/>
      <c r="QSW17" s="135"/>
      <c r="QSX17" s="135"/>
      <c r="QSY17" s="135"/>
      <c r="QSZ17" s="135"/>
      <c r="QTA17" s="135"/>
      <c r="QTB17" s="135"/>
      <c r="QTC17" s="135"/>
      <c r="QTD17" s="135"/>
      <c r="QTE17" s="135"/>
      <c r="QTF17" s="135"/>
      <c r="QTG17" s="135"/>
      <c r="QTH17" s="135"/>
      <c r="QTI17" s="135"/>
      <c r="QTJ17" s="135"/>
      <c r="QTK17" s="135"/>
      <c r="QTL17" s="135"/>
      <c r="QTM17" s="135"/>
      <c r="QTN17" s="135"/>
      <c r="QTO17" s="135"/>
      <c r="QTP17" s="135"/>
      <c r="QTQ17" s="135"/>
      <c r="QTR17" s="135"/>
      <c r="QTS17" s="135"/>
      <c r="QTT17" s="135"/>
      <c r="QTU17" s="135"/>
      <c r="QTV17" s="135"/>
      <c r="QTW17" s="135"/>
      <c r="QTX17" s="135"/>
      <c r="QTY17" s="135"/>
      <c r="QTZ17" s="135"/>
      <c r="QUA17" s="135"/>
      <c r="QUB17" s="135"/>
      <c r="QUC17" s="135"/>
      <c r="QUD17" s="135"/>
      <c r="QUE17" s="135"/>
      <c r="QUF17" s="135"/>
      <c r="QUG17" s="135"/>
      <c r="QUH17" s="135"/>
      <c r="QUI17" s="135"/>
      <c r="QUJ17" s="135"/>
      <c r="QUK17" s="135"/>
      <c r="QUL17" s="135"/>
      <c r="QUM17" s="135"/>
      <c r="QUN17" s="135"/>
      <c r="QUO17" s="135"/>
      <c r="QUP17" s="135"/>
      <c r="QUQ17" s="135"/>
      <c r="QUR17" s="135"/>
      <c r="QUS17" s="135"/>
      <c r="QUT17" s="135"/>
      <c r="QUU17" s="135"/>
      <c r="QUV17" s="135"/>
      <c r="QUW17" s="135"/>
      <c r="QUX17" s="135"/>
      <c r="QUY17" s="135"/>
      <c r="QUZ17" s="135"/>
      <c r="QVA17" s="135"/>
      <c r="QVB17" s="135"/>
      <c r="QVC17" s="135"/>
      <c r="QVD17" s="135"/>
      <c r="QVE17" s="135"/>
      <c r="QVF17" s="135"/>
      <c r="QVG17" s="135"/>
      <c r="QVH17" s="135"/>
      <c r="QVI17" s="135"/>
      <c r="QVJ17" s="135"/>
      <c r="QVK17" s="135"/>
      <c r="QVL17" s="135"/>
      <c r="QVM17" s="135"/>
      <c r="QVN17" s="135"/>
      <c r="QVO17" s="135"/>
      <c r="QVP17" s="135"/>
      <c r="QVQ17" s="135"/>
      <c r="QVR17" s="135"/>
      <c r="QVS17" s="135"/>
      <c r="QVT17" s="135"/>
      <c r="QVU17" s="135"/>
      <c r="QVV17" s="135"/>
      <c r="QVW17" s="135"/>
      <c r="QVX17" s="135"/>
      <c r="QVY17" s="135"/>
      <c r="QVZ17" s="135"/>
      <c r="QWA17" s="135"/>
      <c r="QWB17" s="135"/>
      <c r="QWC17" s="135"/>
      <c r="QWD17" s="135"/>
      <c r="QWE17" s="135"/>
      <c r="QWF17" s="135"/>
      <c r="QWG17" s="135"/>
      <c r="QWH17" s="135"/>
      <c r="QWI17" s="135"/>
      <c r="QWJ17" s="135"/>
      <c r="QWK17" s="135"/>
      <c r="QWL17" s="135"/>
      <c r="QWM17" s="135"/>
      <c r="QWN17" s="135"/>
      <c r="QWO17" s="135"/>
      <c r="QWP17" s="135"/>
      <c r="QWQ17" s="135"/>
      <c r="QWR17" s="135"/>
      <c r="QWS17" s="135"/>
      <c r="QWT17" s="135"/>
      <c r="QWU17" s="135"/>
      <c r="QWV17" s="135"/>
      <c r="QWW17" s="135"/>
      <c r="QWX17" s="135"/>
      <c r="QWY17" s="135"/>
      <c r="QWZ17" s="135"/>
      <c r="QXA17" s="135"/>
      <c r="QXB17" s="135"/>
      <c r="QXC17" s="135"/>
      <c r="QXD17" s="135"/>
      <c r="QXE17" s="135"/>
      <c r="QXF17" s="135"/>
      <c r="QXG17" s="135"/>
      <c r="QXH17" s="135"/>
      <c r="QXI17" s="135"/>
      <c r="QXJ17" s="135"/>
      <c r="QXK17" s="135"/>
      <c r="QXL17" s="135"/>
      <c r="QXM17" s="135"/>
      <c r="QXN17" s="135"/>
      <c r="QXO17" s="135"/>
      <c r="QXP17" s="135"/>
      <c r="QXQ17" s="135"/>
      <c r="QXR17" s="135"/>
      <c r="QXS17" s="135"/>
      <c r="QXT17" s="135"/>
      <c r="QXU17" s="135"/>
      <c r="QXV17" s="135"/>
      <c r="QXW17" s="135"/>
      <c r="QXX17" s="135"/>
      <c r="QXY17" s="135"/>
      <c r="QXZ17" s="135"/>
      <c r="QYA17" s="135"/>
      <c r="QYB17" s="135"/>
      <c r="QYC17" s="135"/>
      <c r="QYD17" s="135"/>
      <c r="QYE17" s="135"/>
      <c r="QYF17" s="135"/>
      <c r="QYG17" s="135"/>
      <c r="QYH17" s="135"/>
      <c r="QYI17" s="135"/>
      <c r="QYJ17" s="135"/>
      <c r="QYK17" s="135"/>
      <c r="QYL17" s="135"/>
      <c r="QYM17" s="135"/>
      <c r="QYN17" s="135"/>
      <c r="QYO17" s="135"/>
      <c r="QYP17" s="135"/>
      <c r="QYQ17" s="135"/>
      <c r="QYR17" s="135"/>
      <c r="QYS17" s="135"/>
      <c r="QYT17" s="135"/>
      <c r="QYU17" s="135"/>
      <c r="QYV17" s="135"/>
      <c r="QYW17" s="135"/>
      <c r="QYX17" s="135"/>
      <c r="QYY17" s="135"/>
      <c r="QYZ17" s="135"/>
      <c r="QZA17" s="135"/>
      <c r="QZB17" s="135"/>
      <c r="QZC17" s="135"/>
      <c r="QZD17" s="135"/>
      <c r="QZE17" s="135"/>
      <c r="QZF17" s="135"/>
      <c r="QZG17" s="135"/>
      <c r="QZH17" s="135"/>
      <c r="QZI17" s="135"/>
      <c r="QZJ17" s="135"/>
      <c r="QZK17" s="135"/>
      <c r="QZL17" s="135"/>
      <c r="QZM17" s="135"/>
      <c r="QZN17" s="135"/>
      <c r="QZO17" s="135"/>
      <c r="QZP17" s="135"/>
      <c r="QZQ17" s="135"/>
      <c r="QZR17" s="135"/>
      <c r="QZS17" s="135"/>
      <c r="QZT17" s="135"/>
      <c r="QZU17" s="135"/>
      <c r="QZV17" s="135"/>
      <c r="QZW17" s="135"/>
      <c r="QZX17" s="135"/>
      <c r="QZY17" s="135"/>
      <c r="QZZ17" s="135"/>
      <c r="RAA17" s="135"/>
      <c r="RAB17" s="135"/>
      <c r="RAC17" s="135"/>
      <c r="RAD17" s="135"/>
      <c r="RAE17" s="135"/>
      <c r="RAF17" s="135"/>
      <c r="RAG17" s="135"/>
      <c r="RAH17" s="135"/>
      <c r="RAI17" s="135"/>
      <c r="RAJ17" s="135"/>
      <c r="RAK17" s="135"/>
      <c r="RAL17" s="135"/>
      <c r="RAM17" s="135"/>
      <c r="RAN17" s="135"/>
      <c r="RAO17" s="135"/>
      <c r="RAP17" s="135"/>
      <c r="RAQ17" s="135"/>
      <c r="RAR17" s="135"/>
      <c r="RAS17" s="135"/>
      <c r="RAT17" s="135"/>
      <c r="RAU17" s="135"/>
      <c r="RAV17" s="135"/>
      <c r="RAW17" s="135"/>
      <c r="RAX17" s="135"/>
      <c r="RAY17" s="135"/>
      <c r="RAZ17" s="135"/>
      <c r="RBA17" s="135"/>
      <c r="RBB17" s="135"/>
      <c r="RBC17" s="135"/>
      <c r="RBD17" s="135"/>
      <c r="RBE17" s="135"/>
      <c r="RBF17" s="135"/>
      <c r="RBG17" s="135"/>
      <c r="RBH17" s="135"/>
      <c r="RBI17" s="135"/>
      <c r="RBJ17" s="135"/>
      <c r="RBK17" s="135"/>
      <c r="RBL17" s="135"/>
      <c r="RBM17" s="135"/>
      <c r="RBN17" s="135"/>
      <c r="RBO17" s="135"/>
      <c r="RBP17" s="135"/>
      <c r="RBQ17" s="135"/>
      <c r="RBR17" s="135"/>
      <c r="RBS17" s="135"/>
      <c r="RBT17" s="135"/>
      <c r="RBU17" s="135"/>
      <c r="RBV17" s="135"/>
      <c r="RBW17" s="135"/>
      <c r="RBX17" s="135"/>
      <c r="RBY17" s="135"/>
      <c r="RBZ17" s="135"/>
      <c r="RCA17" s="135"/>
      <c r="RCB17" s="135"/>
      <c r="RCC17" s="135"/>
      <c r="RCD17" s="135"/>
      <c r="RCE17" s="135"/>
      <c r="RCF17" s="135"/>
      <c r="RCG17" s="135"/>
      <c r="RCH17" s="135"/>
      <c r="RCI17" s="135"/>
      <c r="RCJ17" s="135"/>
      <c r="RCK17" s="135"/>
      <c r="RCL17" s="135"/>
      <c r="RCM17" s="135"/>
      <c r="RCN17" s="135"/>
      <c r="RCO17" s="135"/>
      <c r="RCP17" s="135"/>
      <c r="RCQ17" s="135"/>
      <c r="RCR17" s="135"/>
      <c r="RCS17" s="135"/>
      <c r="RCT17" s="135"/>
      <c r="RCU17" s="135"/>
      <c r="RCV17" s="135"/>
      <c r="RCW17" s="135"/>
      <c r="RCX17" s="135"/>
      <c r="RCY17" s="135"/>
      <c r="RCZ17" s="135"/>
      <c r="RDA17" s="135"/>
      <c r="RDB17" s="135"/>
      <c r="RDC17" s="135"/>
      <c r="RDD17" s="135"/>
      <c r="RDE17" s="135"/>
      <c r="RDF17" s="135"/>
      <c r="RDG17" s="135"/>
      <c r="RDH17" s="135"/>
      <c r="RDI17" s="135"/>
      <c r="RDJ17" s="135"/>
      <c r="RDK17" s="135"/>
      <c r="RDL17" s="135"/>
      <c r="RDM17" s="135"/>
      <c r="RDN17" s="135"/>
      <c r="RDO17" s="135"/>
      <c r="RDP17" s="135"/>
      <c r="RDQ17" s="135"/>
      <c r="RDR17" s="135"/>
      <c r="RDS17" s="135"/>
      <c r="RDT17" s="135"/>
      <c r="RDU17" s="135"/>
      <c r="RDV17" s="135"/>
      <c r="RDW17" s="135"/>
      <c r="RDX17" s="135"/>
      <c r="RDY17" s="135"/>
      <c r="RDZ17" s="135"/>
      <c r="REA17" s="135"/>
      <c r="REB17" s="135"/>
      <c r="REC17" s="135"/>
      <c r="RED17" s="135"/>
      <c r="REE17" s="135"/>
      <c r="REF17" s="135"/>
      <c r="REG17" s="135"/>
      <c r="REH17" s="135"/>
      <c r="REI17" s="135"/>
      <c r="REJ17" s="135"/>
      <c r="REK17" s="135"/>
      <c r="REL17" s="135"/>
      <c r="REM17" s="135"/>
      <c r="REN17" s="135"/>
      <c r="REO17" s="135"/>
      <c r="REP17" s="135"/>
      <c r="REQ17" s="135"/>
      <c r="RER17" s="135"/>
      <c r="RES17" s="135"/>
      <c r="RET17" s="135"/>
      <c r="REU17" s="135"/>
      <c r="REV17" s="135"/>
      <c r="REW17" s="135"/>
      <c r="REX17" s="135"/>
      <c r="REY17" s="135"/>
      <c r="REZ17" s="135"/>
      <c r="RFA17" s="135"/>
      <c r="RFB17" s="135"/>
      <c r="RFC17" s="135"/>
      <c r="RFD17" s="135"/>
      <c r="RFE17" s="135"/>
      <c r="RFF17" s="135"/>
      <c r="RFG17" s="135"/>
      <c r="RFH17" s="135"/>
      <c r="RFI17" s="135"/>
      <c r="RFJ17" s="135"/>
      <c r="RFK17" s="135"/>
      <c r="RFL17" s="135"/>
      <c r="RFM17" s="135"/>
      <c r="RFN17" s="135"/>
      <c r="RFO17" s="135"/>
      <c r="RFP17" s="135"/>
      <c r="RFQ17" s="135"/>
      <c r="RFR17" s="135"/>
      <c r="RFS17" s="135"/>
      <c r="RFT17" s="135"/>
      <c r="RFU17" s="135"/>
      <c r="RFV17" s="135"/>
      <c r="RFW17" s="135"/>
      <c r="RFX17" s="135"/>
      <c r="RFY17" s="135"/>
      <c r="RFZ17" s="135"/>
      <c r="RGA17" s="135"/>
      <c r="RGB17" s="135"/>
      <c r="RGC17" s="135"/>
      <c r="RGD17" s="135"/>
      <c r="RGE17" s="135"/>
      <c r="RGF17" s="135"/>
      <c r="RGG17" s="135"/>
      <c r="RGH17" s="135"/>
      <c r="RGI17" s="135"/>
      <c r="RGJ17" s="135"/>
      <c r="RGK17" s="135"/>
      <c r="RGL17" s="135"/>
      <c r="RGM17" s="135"/>
      <c r="RGN17" s="135"/>
      <c r="RGO17" s="135"/>
      <c r="RGP17" s="135"/>
      <c r="RGQ17" s="135"/>
      <c r="RGR17" s="135"/>
      <c r="RGS17" s="135"/>
      <c r="RGT17" s="135"/>
      <c r="RGU17" s="135"/>
      <c r="RGV17" s="135"/>
      <c r="RGW17" s="135"/>
      <c r="RGX17" s="135"/>
      <c r="RGY17" s="135"/>
      <c r="RGZ17" s="135"/>
      <c r="RHA17" s="135"/>
      <c r="RHB17" s="135"/>
      <c r="RHC17" s="135"/>
      <c r="RHD17" s="135"/>
      <c r="RHE17" s="135"/>
      <c r="RHF17" s="135"/>
      <c r="RHG17" s="135"/>
      <c r="RHH17" s="135"/>
      <c r="RHI17" s="135"/>
      <c r="RHJ17" s="135"/>
      <c r="RHK17" s="135"/>
      <c r="RHL17" s="135"/>
      <c r="RHM17" s="135"/>
      <c r="RHN17" s="135"/>
      <c r="RHO17" s="135"/>
      <c r="RHP17" s="135"/>
      <c r="RHQ17" s="135"/>
      <c r="RHR17" s="135"/>
      <c r="RHS17" s="135"/>
      <c r="RHT17" s="135"/>
      <c r="RHU17" s="135"/>
      <c r="RHV17" s="135"/>
      <c r="RHW17" s="135"/>
      <c r="RHX17" s="135"/>
      <c r="RHY17" s="135"/>
      <c r="RHZ17" s="135"/>
      <c r="RIA17" s="135"/>
      <c r="RIB17" s="135"/>
      <c r="RIC17" s="135"/>
      <c r="RID17" s="135"/>
      <c r="RIE17" s="135"/>
      <c r="RIF17" s="135"/>
      <c r="RIG17" s="135"/>
      <c r="RIH17" s="135"/>
      <c r="RII17" s="135"/>
      <c r="RIJ17" s="135"/>
      <c r="RIK17" s="135"/>
      <c r="RIL17" s="135"/>
      <c r="RIM17" s="135"/>
      <c r="RIN17" s="135"/>
      <c r="RIO17" s="135"/>
      <c r="RIP17" s="135"/>
      <c r="RIQ17" s="135"/>
      <c r="RIR17" s="135"/>
      <c r="RIS17" s="135"/>
      <c r="RIT17" s="135"/>
      <c r="RIU17" s="135"/>
      <c r="RIV17" s="135"/>
      <c r="RIW17" s="135"/>
      <c r="RIX17" s="135"/>
      <c r="RIY17" s="135"/>
      <c r="RIZ17" s="135"/>
      <c r="RJA17" s="135"/>
      <c r="RJB17" s="135"/>
      <c r="RJC17" s="135"/>
      <c r="RJD17" s="135"/>
      <c r="RJE17" s="135"/>
      <c r="RJF17" s="135"/>
      <c r="RJG17" s="135"/>
      <c r="RJH17" s="135"/>
      <c r="RJI17" s="135"/>
      <c r="RJJ17" s="135"/>
      <c r="RJK17" s="135"/>
      <c r="RJL17" s="135"/>
      <c r="RJM17" s="135"/>
      <c r="RJN17" s="135"/>
      <c r="RJO17" s="135"/>
      <c r="RJP17" s="135"/>
      <c r="RJQ17" s="135"/>
      <c r="RJR17" s="135"/>
      <c r="RJS17" s="135"/>
      <c r="RJT17" s="135"/>
      <c r="RJU17" s="135"/>
      <c r="RJV17" s="135"/>
      <c r="RJW17" s="135"/>
      <c r="RJX17" s="135"/>
      <c r="RJY17" s="135"/>
      <c r="RJZ17" s="135"/>
      <c r="RKA17" s="135"/>
      <c r="RKB17" s="135"/>
      <c r="RKC17" s="135"/>
      <c r="RKD17" s="135"/>
      <c r="RKE17" s="135"/>
      <c r="RKF17" s="135"/>
      <c r="RKG17" s="135"/>
      <c r="RKH17" s="135"/>
      <c r="RKI17" s="135"/>
      <c r="RKJ17" s="135"/>
      <c r="RKK17" s="135"/>
      <c r="RKL17" s="135"/>
      <c r="RKM17" s="135"/>
      <c r="RKN17" s="135"/>
      <c r="RKO17" s="135"/>
      <c r="RKP17" s="135"/>
      <c r="RKQ17" s="135"/>
      <c r="RKR17" s="135"/>
      <c r="RKS17" s="135"/>
      <c r="RKT17" s="135"/>
      <c r="RKU17" s="135"/>
      <c r="RKV17" s="135"/>
      <c r="RKW17" s="135"/>
      <c r="RKX17" s="135"/>
      <c r="RKY17" s="135"/>
      <c r="RKZ17" s="135"/>
      <c r="RLA17" s="135"/>
      <c r="RLB17" s="135"/>
      <c r="RLC17" s="135"/>
      <c r="RLD17" s="135"/>
      <c r="RLE17" s="135"/>
      <c r="RLF17" s="135"/>
      <c r="RLG17" s="135"/>
      <c r="RLH17" s="135"/>
      <c r="RLI17" s="135"/>
      <c r="RLJ17" s="135"/>
      <c r="RLK17" s="135"/>
      <c r="RLL17" s="135"/>
      <c r="RLM17" s="135"/>
      <c r="RLN17" s="135"/>
      <c r="RLO17" s="135"/>
      <c r="RLP17" s="135"/>
      <c r="RLQ17" s="135"/>
      <c r="RLR17" s="135"/>
      <c r="RLS17" s="135"/>
      <c r="RLT17" s="135"/>
      <c r="RLU17" s="135"/>
      <c r="RLV17" s="135"/>
      <c r="RLW17" s="135"/>
      <c r="RLX17" s="135"/>
      <c r="RLY17" s="135"/>
      <c r="RLZ17" s="135"/>
      <c r="RMA17" s="135"/>
      <c r="RMB17" s="135"/>
      <c r="RMC17" s="135"/>
      <c r="RMD17" s="135"/>
      <c r="RME17" s="135"/>
      <c r="RMF17" s="135"/>
      <c r="RMG17" s="135"/>
      <c r="RMH17" s="135"/>
      <c r="RMI17" s="135"/>
      <c r="RMJ17" s="135"/>
      <c r="RMK17" s="135"/>
      <c r="RML17" s="135"/>
      <c r="RMM17" s="135"/>
      <c r="RMN17" s="135"/>
      <c r="RMO17" s="135"/>
      <c r="RMP17" s="135"/>
      <c r="RMQ17" s="135"/>
      <c r="RMR17" s="135"/>
      <c r="RMS17" s="135"/>
      <c r="RMT17" s="135"/>
      <c r="RMU17" s="135"/>
      <c r="RMV17" s="135"/>
      <c r="RMW17" s="135"/>
      <c r="RMX17" s="135"/>
      <c r="RMY17" s="135"/>
      <c r="RMZ17" s="135"/>
      <c r="RNA17" s="135"/>
      <c r="RNB17" s="135"/>
      <c r="RNC17" s="135"/>
      <c r="RND17" s="135"/>
      <c r="RNE17" s="135"/>
      <c r="RNF17" s="135"/>
      <c r="RNG17" s="135"/>
      <c r="RNH17" s="135"/>
      <c r="RNI17" s="135"/>
      <c r="RNJ17" s="135"/>
      <c r="RNK17" s="135"/>
      <c r="RNL17" s="135"/>
      <c r="RNM17" s="135"/>
      <c r="RNN17" s="135"/>
      <c r="RNO17" s="135"/>
      <c r="RNP17" s="135"/>
      <c r="RNQ17" s="135"/>
      <c r="RNR17" s="135"/>
      <c r="RNS17" s="135"/>
      <c r="RNT17" s="135"/>
      <c r="RNU17" s="135"/>
      <c r="RNV17" s="135"/>
      <c r="RNW17" s="135"/>
      <c r="RNX17" s="135"/>
      <c r="RNY17" s="135"/>
      <c r="RNZ17" s="135"/>
      <c r="ROA17" s="135"/>
      <c r="ROB17" s="135"/>
      <c r="ROC17" s="135"/>
      <c r="ROD17" s="135"/>
      <c r="ROE17" s="135"/>
      <c r="ROF17" s="135"/>
      <c r="ROG17" s="135"/>
      <c r="ROH17" s="135"/>
      <c r="ROI17" s="135"/>
      <c r="ROJ17" s="135"/>
      <c r="ROK17" s="135"/>
      <c r="ROL17" s="135"/>
      <c r="ROM17" s="135"/>
      <c r="RON17" s="135"/>
      <c r="ROO17" s="135"/>
      <c r="ROP17" s="135"/>
      <c r="ROQ17" s="135"/>
      <c r="ROR17" s="135"/>
      <c r="ROS17" s="135"/>
      <c r="ROT17" s="135"/>
      <c r="ROU17" s="135"/>
      <c r="ROV17" s="135"/>
      <c r="ROW17" s="135"/>
      <c r="ROX17" s="135"/>
      <c r="ROY17" s="135"/>
      <c r="ROZ17" s="135"/>
      <c r="RPA17" s="135"/>
      <c r="RPB17" s="135"/>
      <c r="RPC17" s="135"/>
      <c r="RPD17" s="135"/>
      <c r="RPE17" s="135"/>
      <c r="RPF17" s="135"/>
      <c r="RPG17" s="135"/>
      <c r="RPH17" s="135"/>
      <c r="RPI17" s="135"/>
      <c r="RPJ17" s="135"/>
      <c r="RPK17" s="135"/>
      <c r="RPL17" s="135"/>
      <c r="RPM17" s="135"/>
      <c r="RPN17" s="135"/>
      <c r="RPO17" s="135"/>
      <c r="RPP17" s="135"/>
      <c r="RPQ17" s="135"/>
      <c r="RPR17" s="135"/>
      <c r="RPS17" s="135"/>
      <c r="RPT17" s="135"/>
      <c r="RPU17" s="135"/>
      <c r="RPV17" s="135"/>
      <c r="RPW17" s="135"/>
      <c r="RPX17" s="135"/>
      <c r="RPY17" s="135"/>
      <c r="RPZ17" s="135"/>
      <c r="RQA17" s="135"/>
      <c r="RQB17" s="135"/>
      <c r="RQC17" s="135"/>
      <c r="RQD17" s="135"/>
      <c r="RQE17" s="135"/>
      <c r="RQF17" s="135"/>
      <c r="RQG17" s="135"/>
      <c r="RQH17" s="135"/>
      <c r="RQI17" s="135"/>
      <c r="RQJ17" s="135"/>
      <c r="RQK17" s="135"/>
      <c r="RQL17" s="135"/>
      <c r="RQM17" s="135"/>
      <c r="RQN17" s="135"/>
      <c r="RQO17" s="135"/>
      <c r="RQP17" s="135"/>
      <c r="RQQ17" s="135"/>
      <c r="RQR17" s="135"/>
      <c r="RQS17" s="135"/>
      <c r="RQT17" s="135"/>
      <c r="RQU17" s="135"/>
      <c r="RQV17" s="135"/>
      <c r="RQW17" s="135"/>
      <c r="RQX17" s="135"/>
      <c r="RQY17" s="135"/>
      <c r="RQZ17" s="135"/>
      <c r="RRA17" s="135"/>
      <c r="RRB17" s="135"/>
      <c r="RRC17" s="135"/>
      <c r="RRD17" s="135"/>
      <c r="RRE17" s="135"/>
      <c r="RRF17" s="135"/>
      <c r="RRG17" s="135"/>
      <c r="RRH17" s="135"/>
      <c r="RRI17" s="135"/>
      <c r="RRJ17" s="135"/>
      <c r="RRK17" s="135"/>
      <c r="RRL17" s="135"/>
      <c r="RRM17" s="135"/>
      <c r="RRN17" s="135"/>
      <c r="RRO17" s="135"/>
      <c r="RRP17" s="135"/>
      <c r="RRQ17" s="135"/>
      <c r="RRR17" s="135"/>
      <c r="RRS17" s="135"/>
      <c r="RRT17" s="135"/>
      <c r="RRU17" s="135"/>
      <c r="RRV17" s="135"/>
      <c r="RRW17" s="135"/>
      <c r="RRX17" s="135"/>
      <c r="RRY17" s="135"/>
      <c r="RRZ17" s="135"/>
      <c r="RSA17" s="135"/>
      <c r="RSB17" s="135"/>
      <c r="RSC17" s="135"/>
      <c r="RSD17" s="135"/>
      <c r="RSE17" s="135"/>
      <c r="RSF17" s="135"/>
      <c r="RSG17" s="135"/>
      <c r="RSH17" s="135"/>
      <c r="RSI17" s="135"/>
      <c r="RSJ17" s="135"/>
      <c r="RSK17" s="135"/>
      <c r="RSL17" s="135"/>
      <c r="RSM17" s="135"/>
      <c r="RSN17" s="135"/>
      <c r="RSO17" s="135"/>
      <c r="RSP17" s="135"/>
      <c r="RSQ17" s="135"/>
      <c r="RSR17" s="135"/>
      <c r="RSS17" s="135"/>
      <c r="RST17" s="135"/>
      <c r="RSU17" s="135"/>
      <c r="RSV17" s="135"/>
      <c r="RSW17" s="135"/>
      <c r="RSX17" s="135"/>
      <c r="RSY17" s="135"/>
      <c r="RSZ17" s="135"/>
      <c r="RTA17" s="135"/>
      <c r="RTB17" s="135"/>
      <c r="RTC17" s="135"/>
      <c r="RTD17" s="135"/>
      <c r="RTE17" s="135"/>
      <c r="RTF17" s="135"/>
      <c r="RTG17" s="135"/>
      <c r="RTH17" s="135"/>
      <c r="RTI17" s="135"/>
      <c r="RTJ17" s="135"/>
      <c r="RTK17" s="135"/>
      <c r="RTL17" s="135"/>
      <c r="RTM17" s="135"/>
      <c r="RTN17" s="135"/>
      <c r="RTO17" s="135"/>
      <c r="RTP17" s="135"/>
      <c r="RTQ17" s="135"/>
      <c r="RTR17" s="135"/>
      <c r="RTS17" s="135"/>
      <c r="RTT17" s="135"/>
      <c r="RTU17" s="135"/>
      <c r="RTV17" s="135"/>
      <c r="RTW17" s="135"/>
      <c r="RTX17" s="135"/>
      <c r="RTY17" s="135"/>
      <c r="RTZ17" s="135"/>
      <c r="RUA17" s="135"/>
      <c r="RUB17" s="135"/>
      <c r="RUC17" s="135"/>
      <c r="RUD17" s="135"/>
      <c r="RUE17" s="135"/>
      <c r="RUF17" s="135"/>
      <c r="RUG17" s="135"/>
      <c r="RUH17" s="135"/>
      <c r="RUI17" s="135"/>
      <c r="RUJ17" s="135"/>
      <c r="RUK17" s="135"/>
      <c r="RUL17" s="135"/>
      <c r="RUM17" s="135"/>
      <c r="RUN17" s="135"/>
      <c r="RUO17" s="135"/>
      <c r="RUP17" s="135"/>
      <c r="RUQ17" s="135"/>
      <c r="RUR17" s="135"/>
      <c r="RUS17" s="135"/>
      <c r="RUT17" s="135"/>
      <c r="RUU17" s="135"/>
      <c r="RUV17" s="135"/>
      <c r="RUW17" s="135"/>
      <c r="RUX17" s="135"/>
      <c r="RUY17" s="135"/>
      <c r="RUZ17" s="135"/>
      <c r="RVA17" s="135"/>
      <c r="RVB17" s="135"/>
      <c r="RVC17" s="135"/>
      <c r="RVD17" s="135"/>
      <c r="RVE17" s="135"/>
      <c r="RVF17" s="135"/>
      <c r="RVG17" s="135"/>
      <c r="RVH17" s="135"/>
      <c r="RVI17" s="135"/>
      <c r="RVJ17" s="135"/>
      <c r="RVK17" s="135"/>
      <c r="RVL17" s="135"/>
      <c r="RVM17" s="135"/>
      <c r="RVN17" s="135"/>
      <c r="RVO17" s="135"/>
      <c r="RVP17" s="135"/>
      <c r="RVQ17" s="135"/>
      <c r="RVR17" s="135"/>
      <c r="RVS17" s="135"/>
      <c r="RVT17" s="135"/>
      <c r="RVU17" s="135"/>
      <c r="RVV17" s="135"/>
      <c r="RVW17" s="135"/>
      <c r="RVX17" s="135"/>
      <c r="RVY17" s="135"/>
      <c r="RVZ17" s="135"/>
      <c r="RWA17" s="135"/>
      <c r="RWB17" s="135"/>
      <c r="RWC17" s="135"/>
      <c r="RWD17" s="135"/>
      <c r="RWE17" s="135"/>
      <c r="RWF17" s="135"/>
      <c r="RWG17" s="135"/>
      <c r="RWH17" s="135"/>
      <c r="RWI17" s="135"/>
      <c r="RWJ17" s="135"/>
      <c r="RWK17" s="135"/>
      <c r="RWL17" s="135"/>
      <c r="RWM17" s="135"/>
      <c r="RWN17" s="135"/>
      <c r="RWO17" s="135"/>
      <c r="RWP17" s="135"/>
      <c r="RWQ17" s="135"/>
      <c r="RWR17" s="135"/>
      <c r="RWS17" s="135"/>
      <c r="RWT17" s="135"/>
      <c r="RWU17" s="135"/>
      <c r="RWV17" s="135"/>
      <c r="RWW17" s="135"/>
      <c r="RWX17" s="135"/>
      <c r="RWY17" s="135"/>
      <c r="RWZ17" s="135"/>
      <c r="RXA17" s="135"/>
      <c r="RXB17" s="135"/>
      <c r="RXC17" s="135"/>
      <c r="RXD17" s="135"/>
      <c r="RXE17" s="135"/>
      <c r="RXF17" s="135"/>
      <c r="RXG17" s="135"/>
      <c r="RXH17" s="135"/>
      <c r="RXI17" s="135"/>
      <c r="RXJ17" s="135"/>
      <c r="RXK17" s="135"/>
      <c r="RXL17" s="135"/>
      <c r="RXM17" s="135"/>
      <c r="RXN17" s="135"/>
      <c r="RXO17" s="135"/>
      <c r="RXP17" s="135"/>
      <c r="RXQ17" s="135"/>
      <c r="RXR17" s="135"/>
      <c r="RXS17" s="135"/>
      <c r="RXT17" s="135"/>
      <c r="RXU17" s="135"/>
      <c r="RXV17" s="135"/>
      <c r="RXW17" s="135"/>
      <c r="RXX17" s="135"/>
      <c r="RXY17" s="135"/>
      <c r="RXZ17" s="135"/>
      <c r="RYA17" s="135"/>
      <c r="RYB17" s="135"/>
      <c r="RYC17" s="135"/>
      <c r="RYD17" s="135"/>
      <c r="RYE17" s="135"/>
      <c r="RYF17" s="135"/>
      <c r="RYG17" s="135"/>
      <c r="RYH17" s="135"/>
      <c r="RYI17" s="135"/>
      <c r="RYJ17" s="135"/>
      <c r="RYK17" s="135"/>
      <c r="RYL17" s="135"/>
      <c r="RYM17" s="135"/>
      <c r="RYN17" s="135"/>
      <c r="RYO17" s="135"/>
      <c r="RYP17" s="135"/>
      <c r="RYQ17" s="135"/>
      <c r="RYR17" s="135"/>
      <c r="RYS17" s="135"/>
      <c r="RYT17" s="135"/>
      <c r="RYU17" s="135"/>
      <c r="RYV17" s="135"/>
      <c r="RYW17" s="135"/>
      <c r="RYX17" s="135"/>
      <c r="RYY17" s="135"/>
      <c r="RYZ17" s="135"/>
      <c r="RZA17" s="135"/>
      <c r="RZB17" s="135"/>
      <c r="RZC17" s="135"/>
      <c r="RZD17" s="135"/>
      <c r="RZE17" s="135"/>
      <c r="RZF17" s="135"/>
      <c r="RZG17" s="135"/>
      <c r="RZH17" s="135"/>
      <c r="RZI17" s="135"/>
      <c r="RZJ17" s="135"/>
      <c r="RZK17" s="135"/>
      <c r="RZL17" s="135"/>
      <c r="RZM17" s="135"/>
      <c r="RZN17" s="135"/>
      <c r="RZO17" s="135"/>
      <c r="RZP17" s="135"/>
      <c r="RZQ17" s="135"/>
      <c r="RZR17" s="135"/>
      <c r="RZS17" s="135"/>
      <c r="RZT17" s="135"/>
      <c r="RZU17" s="135"/>
      <c r="RZV17" s="135"/>
      <c r="RZW17" s="135"/>
      <c r="RZX17" s="135"/>
      <c r="RZY17" s="135"/>
      <c r="RZZ17" s="135"/>
      <c r="SAA17" s="135"/>
      <c r="SAB17" s="135"/>
      <c r="SAC17" s="135"/>
      <c r="SAD17" s="135"/>
      <c r="SAE17" s="135"/>
      <c r="SAF17" s="135"/>
      <c r="SAG17" s="135"/>
      <c r="SAH17" s="135"/>
      <c r="SAI17" s="135"/>
      <c r="SAJ17" s="135"/>
      <c r="SAK17" s="135"/>
      <c r="SAL17" s="135"/>
      <c r="SAM17" s="135"/>
      <c r="SAN17" s="135"/>
      <c r="SAO17" s="135"/>
      <c r="SAP17" s="135"/>
      <c r="SAQ17" s="135"/>
      <c r="SAR17" s="135"/>
      <c r="SAS17" s="135"/>
      <c r="SAT17" s="135"/>
      <c r="SAU17" s="135"/>
      <c r="SAV17" s="135"/>
      <c r="SAW17" s="135"/>
      <c r="SAX17" s="135"/>
      <c r="SAY17" s="135"/>
      <c r="SAZ17" s="135"/>
      <c r="SBA17" s="135"/>
      <c r="SBB17" s="135"/>
      <c r="SBC17" s="135"/>
      <c r="SBD17" s="135"/>
      <c r="SBE17" s="135"/>
      <c r="SBF17" s="135"/>
      <c r="SBG17" s="135"/>
      <c r="SBH17" s="135"/>
      <c r="SBI17" s="135"/>
      <c r="SBJ17" s="135"/>
      <c r="SBK17" s="135"/>
      <c r="SBL17" s="135"/>
      <c r="SBM17" s="135"/>
      <c r="SBN17" s="135"/>
      <c r="SBO17" s="135"/>
      <c r="SBP17" s="135"/>
      <c r="SBQ17" s="135"/>
      <c r="SBR17" s="135"/>
      <c r="SBS17" s="135"/>
      <c r="SBT17" s="135"/>
      <c r="SBU17" s="135"/>
      <c r="SBV17" s="135"/>
      <c r="SBW17" s="135"/>
      <c r="SBX17" s="135"/>
      <c r="SBY17" s="135"/>
      <c r="SBZ17" s="135"/>
      <c r="SCA17" s="135"/>
      <c r="SCB17" s="135"/>
      <c r="SCC17" s="135"/>
      <c r="SCD17" s="135"/>
      <c r="SCE17" s="135"/>
      <c r="SCF17" s="135"/>
      <c r="SCG17" s="135"/>
      <c r="SCH17" s="135"/>
      <c r="SCI17" s="135"/>
      <c r="SCJ17" s="135"/>
      <c r="SCK17" s="135"/>
      <c r="SCL17" s="135"/>
      <c r="SCM17" s="135"/>
      <c r="SCN17" s="135"/>
      <c r="SCO17" s="135"/>
      <c r="SCP17" s="135"/>
      <c r="SCQ17" s="135"/>
      <c r="SCR17" s="135"/>
      <c r="SCS17" s="135"/>
      <c r="SCT17" s="135"/>
      <c r="SCU17" s="135"/>
      <c r="SCV17" s="135"/>
      <c r="SCW17" s="135"/>
      <c r="SCX17" s="135"/>
      <c r="SCY17" s="135"/>
      <c r="SCZ17" s="135"/>
      <c r="SDA17" s="135"/>
      <c r="SDB17" s="135"/>
      <c r="SDC17" s="135"/>
      <c r="SDD17" s="135"/>
      <c r="SDE17" s="135"/>
      <c r="SDF17" s="135"/>
      <c r="SDG17" s="135"/>
      <c r="SDH17" s="135"/>
      <c r="SDI17" s="135"/>
      <c r="SDJ17" s="135"/>
      <c r="SDK17" s="135"/>
      <c r="SDL17" s="135"/>
      <c r="SDM17" s="135"/>
      <c r="SDN17" s="135"/>
      <c r="SDO17" s="135"/>
      <c r="SDP17" s="135"/>
      <c r="SDQ17" s="135"/>
      <c r="SDR17" s="135"/>
      <c r="SDS17" s="135"/>
      <c r="SDT17" s="135"/>
      <c r="SDU17" s="135"/>
      <c r="SDV17" s="135"/>
      <c r="SDW17" s="135"/>
      <c r="SDX17" s="135"/>
      <c r="SDY17" s="135"/>
      <c r="SDZ17" s="135"/>
      <c r="SEA17" s="135"/>
      <c r="SEB17" s="135"/>
      <c r="SEC17" s="135"/>
      <c r="SED17" s="135"/>
      <c r="SEE17" s="135"/>
      <c r="SEF17" s="135"/>
      <c r="SEG17" s="135"/>
      <c r="SEH17" s="135"/>
      <c r="SEI17" s="135"/>
      <c r="SEJ17" s="135"/>
      <c r="SEK17" s="135"/>
      <c r="SEL17" s="135"/>
      <c r="SEM17" s="135"/>
      <c r="SEN17" s="135"/>
      <c r="SEO17" s="135"/>
      <c r="SEP17" s="135"/>
      <c r="SEQ17" s="135"/>
      <c r="SER17" s="135"/>
      <c r="SES17" s="135"/>
      <c r="SET17" s="135"/>
      <c r="SEU17" s="135"/>
      <c r="SEV17" s="135"/>
      <c r="SEW17" s="135"/>
      <c r="SEX17" s="135"/>
      <c r="SEY17" s="135"/>
      <c r="SEZ17" s="135"/>
      <c r="SFA17" s="135"/>
      <c r="SFB17" s="135"/>
      <c r="SFC17" s="135"/>
      <c r="SFD17" s="135"/>
      <c r="SFE17" s="135"/>
      <c r="SFF17" s="135"/>
      <c r="SFG17" s="135"/>
      <c r="SFH17" s="135"/>
      <c r="SFI17" s="135"/>
      <c r="SFJ17" s="135"/>
      <c r="SFK17" s="135"/>
      <c r="SFL17" s="135"/>
      <c r="SFM17" s="135"/>
      <c r="SFN17" s="135"/>
      <c r="SFO17" s="135"/>
      <c r="SFP17" s="135"/>
      <c r="SFQ17" s="135"/>
      <c r="SFR17" s="135"/>
      <c r="SFS17" s="135"/>
      <c r="SFT17" s="135"/>
      <c r="SFU17" s="135"/>
      <c r="SFV17" s="135"/>
      <c r="SFW17" s="135"/>
      <c r="SFX17" s="135"/>
      <c r="SFY17" s="135"/>
      <c r="SFZ17" s="135"/>
      <c r="SGA17" s="135"/>
      <c r="SGB17" s="135"/>
      <c r="SGC17" s="135"/>
      <c r="SGD17" s="135"/>
      <c r="SGE17" s="135"/>
      <c r="SGF17" s="135"/>
      <c r="SGG17" s="135"/>
      <c r="SGH17" s="135"/>
      <c r="SGI17" s="135"/>
      <c r="SGJ17" s="135"/>
      <c r="SGK17" s="135"/>
      <c r="SGL17" s="135"/>
      <c r="SGM17" s="135"/>
      <c r="SGN17" s="135"/>
      <c r="SGO17" s="135"/>
      <c r="SGP17" s="135"/>
      <c r="SGQ17" s="135"/>
      <c r="SGR17" s="135"/>
      <c r="SGS17" s="135"/>
      <c r="SGT17" s="135"/>
      <c r="SGU17" s="135"/>
      <c r="SGV17" s="135"/>
      <c r="SGW17" s="135"/>
      <c r="SGX17" s="135"/>
      <c r="SGY17" s="135"/>
      <c r="SGZ17" s="135"/>
      <c r="SHA17" s="135"/>
      <c r="SHB17" s="135"/>
      <c r="SHC17" s="135"/>
      <c r="SHD17" s="135"/>
      <c r="SHE17" s="135"/>
      <c r="SHF17" s="135"/>
      <c r="SHG17" s="135"/>
      <c r="SHH17" s="135"/>
      <c r="SHI17" s="135"/>
      <c r="SHJ17" s="135"/>
      <c r="SHK17" s="135"/>
      <c r="SHL17" s="135"/>
      <c r="SHM17" s="135"/>
      <c r="SHN17" s="135"/>
      <c r="SHO17" s="135"/>
      <c r="SHP17" s="135"/>
      <c r="SHQ17" s="135"/>
      <c r="SHR17" s="135"/>
      <c r="SHS17" s="135"/>
      <c r="SHT17" s="135"/>
      <c r="SHU17" s="135"/>
      <c r="SHV17" s="135"/>
      <c r="SHW17" s="135"/>
      <c r="SHX17" s="135"/>
      <c r="SHY17" s="135"/>
      <c r="SHZ17" s="135"/>
      <c r="SIA17" s="135"/>
      <c r="SIB17" s="135"/>
      <c r="SIC17" s="135"/>
      <c r="SID17" s="135"/>
      <c r="SIE17" s="135"/>
      <c r="SIF17" s="135"/>
      <c r="SIG17" s="135"/>
      <c r="SIH17" s="135"/>
      <c r="SII17" s="135"/>
      <c r="SIJ17" s="135"/>
      <c r="SIK17" s="135"/>
      <c r="SIL17" s="135"/>
      <c r="SIM17" s="135"/>
      <c r="SIN17" s="135"/>
      <c r="SIO17" s="135"/>
      <c r="SIP17" s="135"/>
      <c r="SIQ17" s="135"/>
      <c r="SIR17" s="135"/>
      <c r="SIS17" s="135"/>
      <c r="SIT17" s="135"/>
      <c r="SIU17" s="135"/>
      <c r="SIV17" s="135"/>
      <c r="SIW17" s="135"/>
      <c r="SIX17" s="135"/>
      <c r="SIY17" s="135"/>
      <c r="SIZ17" s="135"/>
      <c r="SJA17" s="135"/>
      <c r="SJB17" s="135"/>
      <c r="SJC17" s="135"/>
      <c r="SJD17" s="135"/>
      <c r="SJE17" s="135"/>
      <c r="SJF17" s="135"/>
      <c r="SJG17" s="135"/>
      <c r="SJH17" s="135"/>
      <c r="SJI17" s="135"/>
      <c r="SJJ17" s="135"/>
      <c r="SJK17" s="135"/>
      <c r="SJL17" s="135"/>
      <c r="SJM17" s="135"/>
      <c r="SJN17" s="135"/>
      <c r="SJO17" s="135"/>
      <c r="SJP17" s="135"/>
      <c r="SJQ17" s="135"/>
      <c r="SJR17" s="135"/>
      <c r="SJS17" s="135"/>
      <c r="SJT17" s="135"/>
      <c r="SJU17" s="135"/>
      <c r="SJV17" s="135"/>
      <c r="SJW17" s="135"/>
      <c r="SJX17" s="135"/>
      <c r="SJY17" s="135"/>
      <c r="SJZ17" s="135"/>
      <c r="SKA17" s="135"/>
      <c r="SKB17" s="135"/>
      <c r="SKC17" s="135"/>
      <c r="SKD17" s="135"/>
      <c r="SKE17" s="135"/>
      <c r="SKF17" s="135"/>
      <c r="SKG17" s="135"/>
      <c r="SKH17" s="135"/>
      <c r="SKI17" s="135"/>
      <c r="SKJ17" s="135"/>
      <c r="SKK17" s="135"/>
      <c r="SKL17" s="135"/>
      <c r="SKM17" s="135"/>
      <c r="SKN17" s="135"/>
      <c r="SKO17" s="135"/>
      <c r="SKP17" s="135"/>
      <c r="SKQ17" s="135"/>
      <c r="SKR17" s="135"/>
      <c r="SKS17" s="135"/>
      <c r="SKT17" s="135"/>
      <c r="SKU17" s="135"/>
      <c r="SKV17" s="135"/>
      <c r="SKW17" s="135"/>
      <c r="SKX17" s="135"/>
      <c r="SKY17" s="135"/>
      <c r="SKZ17" s="135"/>
      <c r="SLA17" s="135"/>
      <c r="SLB17" s="135"/>
      <c r="SLC17" s="135"/>
      <c r="SLD17" s="135"/>
      <c r="SLE17" s="135"/>
      <c r="SLF17" s="135"/>
      <c r="SLG17" s="135"/>
      <c r="SLH17" s="135"/>
      <c r="SLI17" s="135"/>
      <c r="SLJ17" s="135"/>
      <c r="SLK17" s="135"/>
      <c r="SLL17" s="135"/>
      <c r="SLM17" s="135"/>
      <c r="SLN17" s="135"/>
      <c r="SLO17" s="135"/>
      <c r="SLP17" s="135"/>
      <c r="SLQ17" s="135"/>
      <c r="SLR17" s="135"/>
      <c r="SLS17" s="135"/>
      <c r="SLT17" s="135"/>
      <c r="SLU17" s="135"/>
      <c r="SLV17" s="135"/>
      <c r="SLW17" s="135"/>
      <c r="SLX17" s="135"/>
      <c r="SLY17" s="135"/>
      <c r="SLZ17" s="135"/>
      <c r="SMA17" s="135"/>
      <c r="SMB17" s="135"/>
      <c r="SMC17" s="135"/>
      <c r="SMD17" s="135"/>
      <c r="SME17" s="135"/>
      <c r="SMF17" s="135"/>
      <c r="SMG17" s="135"/>
      <c r="SMH17" s="135"/>
      <c r="SMI17" s="135"/>
      <c r="SMJ17" s="135"/>
      <c r="SMK17" s="135"/>
      <c r="SML17" s="135"/>
      <c r="SMM17" s="135"/>
      <c r="SMN17" s="135"/>
      <c r="SMO17" s="135"/>
      <c r="SMP17" s="135"/>
      <c r="SMQ17" s="135"/>
      <c r="SMR17" s="135"/>
      <c r="SMS17" s="135"/>
      <c r="SMT17" s="135"/>
      <c r="SMU17" s="135"/>
      <c r="SMV17" s="135"/>
      <c r="SMW17" s="135"/>
      <c r="SMX17" s="135"/>
      <c r="SMY17" s="135"/>
      <c r="SMZ17" s="135"/>
      <c r="SNA17" s="135"/>
      <c r="SNB17" s="135"/>
      <c r="SNC17" s="135"/>
      <c r="SND17" s="135"/>
      <c r="SNE17" s="135"/>
      <c r="SNF17" s="135"/>
      <c r="SNG17" s="135"/>
      <c r="SNH17" s="135"/>
      <c r="SNI17" s="135"/>
      <c r="SNJ17" s="135"/>
      <c r="SNK17" s="135"/>
      <c r="SNL17" s="135"/>
      <c r="SNM17" s="135"/>
      <c r="SNN17" s="135"/>
      <c r="SNO17" s="135"/>
      <c r="SNP17" s="135"/>
      <c r="SNQ17" s="135"/>
      <c r="SNR17" s="135"/>
      <c r="SNS17" s="135"/>
      <c r="SNT17" s="135"/>
      <c r="SNU17" s="135"/>
      <c r="SNV17" s="135"/>
      <c r="SNW17" s="135"/>
      <c r="SNX17" s="135"/>
      <c r="SNY17" s="135"/>
      <c r="SNZ17" s="135"/>
      <c r="SOA17" s="135"/>
      <c r="SOB17" s="135"/>
      <c r="SOC17" s="135"/>
      <c r="SOD17" s="135"/>
      <c r="SOE17" s="135"/>
      <c r="SOF17" s="135"/>
      <c r="SOG17" s="135"/>
      <c r="SOH17" s="135"/>
      <c r="SOI17" s="135"/>
      <c r="SOJ17" s="135"/>
      <c r="SOK17" s="135"/>
      <c r="SOL17" s="135"/>
      <c r="SOM17" s="135"/>
      <c r="SON17" s="135"/>
      <c r="SOO17" s="135"/>
      <c r="SOP17" s="135"/>
      <c r="SOQ17" s="135"/>
      <c r="SOR17" s="135"/>
      <c r="SOS17" s="135"/>
      <c r="SOT17" s="135"/>
      <c r="SOU17" s="135"/>
      <c r="SOV17" s="135"/>
      <c r="SOW17" s="135"/>
      <c r="SOX17" s="135"/>
      <c r="SOY17" s="135"/>
      <c r="SOZ17" s="135"/>
      <c r="SPA17" s="135"/>
      <c r="SPB17" s="135"/>
      <c r="SPC17" s="135"/>
      <c r="SPD17" s="135"/>
      <c r="SPE17" s="135"/>
      <c r="SPF17" s="135"/>
      <c r="SPG17" s="135"/>
      <c r="SPH17" s="135"/>
      <c r="SPI17" s="135"/>
      <c r="SPJ17" s="135"/>
      <c r="SPK17" s="135"/>
      <c r="SPL17" s="135"/>
      <c r="SPM17" s="135"/>
      <c r="SPN17" s="135"/>
      <c r="SPO17" s="135"/>
      <c r="SPP17" s="135"/>
      <c r="SPQ17" s="135"/>
      <c r="SPR17" s="135"/>
      <c r="SPS17" s="135"/>
      <c r="SPT17" s="135"/>
      <c r="SPU17" s="135"/>
      <c r="SPV17" s="135"/>
      <c r="SPW17" s="135"/>
      <c r="SPX17" s="135"/>
      <c r="SPY17" s="135"/>
      <c r="SPZ17" s="135"/>
      <c r="SQA17" s="135"/>
      <c r="SQB17" s="135"/>
      <c r="SQC17" s="135"/>
      <c r="SQD17" s="135"/>
      <c r="SQE17" s="135"/>
      <c r="SQF17" s="135"/>
      <c r="SQG17" s="135"/>
      <c r="SQH17" s="135"/>
      <c r="SQI17" s="135"/>
      <c r="SQJ17" s="135"/>
      <c r="SQK17" s="135"/>
      <c r="SQL17" s="135"/>
      <c r="SQM17" s="135"/>
      <c r="SQN17" s="135"/>
      <c r="SQO17" s="135"/>
      <c r="SQP17" s="135"/>
      <c r="SQQ17" s="135"/>
      <c r="SQR17" s="135"/>
      <c r="SQS17" s="135"/>
      <c r="SQT17" s="135"/>
      <c r="SQU17" s="135"/>
      <c r="SQV17" s="135"/>
      <c r="SQW17" s="135"/>
      <c r="SQX17" s="135"/>
      <c r="SQY17" s="135"/>
      <c r="SQZ17" s="135"/>
      <c r="SRA17" s="135"/>
      <c r="SRB17" s="135"/>
      <c r="SRC17" s="135"/>
      <c r="SRD17" s="135"/>
      <c r="SRE17" s="135"/>
      <c r="SRF17" s="135"/>
      <c r="SRG17" s="135"/>
      <c r="SRH17" s="135"/>
      <c r="SRI17" s="135"/>
      <c r="SRJ17" s="135"/>
      <c r="SRK17" s="135"/>
      <c r="SRL17" s="135"/>
      <c r="SRM17" s="135"/>
      <c r="SRN17" s="135"/>
      <c r="SRO17" s="135"/>
      <c r="SRP17" s="135"/>
      <c r="SRQ17" s="135"/>
      <c r="SRR17" s="135"/>
      <c r="SRS17" s="135"/>
      <c r="SRT17" s="135"/>
      <c r="SRU17" s="135"/>
      <c r="SRV17" s="135"/>
      <c r="SRW17" s="135"/>
      <c r="SRX17" s="135"/>
      <c r="SRY17" s="135"/>
      <c r="SRZ17" s="135"/>
      <c r="SSA17" s="135"/>
      <c r="SSB17" s="135"/>
      <c r="SSC17" s="135"/>
      <c r="SSD17" s="135"/>
      <c r="SSE17" s="135"/>
      <c r="SSF17" s="135"/>
      <c r="SSG17" s="135"/>
      <c r="SSH17" s="135"/>
      <c r="SSI17" s="135"/>
      <c r="SSJ17" s="135"/>
      <c r="SSK17" s="135"/>
      <c r="SSL17" s="135"/>
      <c r="SSM17" s="135"/>
      <c r="SSN17" s="135"/>
      <c r="SSO17" s="135"/>
      <c r="SSP17" s="135"/>
      <c r="SSQ17" s="135"/>
      <c r="SSR17" s="135"/>
      <c r="SSS17" s="135"/>
      <c r="SST17" s="135"/>
      <c r="SSU17" s="135"/>
      <c r="SSV17" s="135"/>
      <c r="SSW17" s="135"/>
      <c r="SSX17" s="135"/>
      <c r="SSY17" s="135"/>
      <c r="SSZ17" s="135"/>
      <c r="STA17" s="135"/>
      <c r="STB17" s="135"/>
      <c r="STC17" s="135"/>
      <c r="STD17" s="135"/>
      <c r="STE17" s="135"/>
      <c r="STF17" s="135"/>
      <c r="STG17" s="135"/>
      <c r="STH17" s="135"/>
      <c r="STI17" s="135"/>
      <c r="STJ17" s="135"/>
      <c r="STK17" s="135"/>
      <c r="STL17" s="135"/>
      <c r="STM17" s="135"/>
      <c r="STN17" s="135"/>
      <c r="STO17" s="135"/>
      <c r="STP17" s="135"/>
      <c r="STQ17" s="135"/>
      <c r="STR17" s="135"/>
      <c r="STS17" s="135"/>
      <c r="STT17" s="135"/>
      <c r="STU17" s="135"/>
      <c r="STV17" s="135"/>
      <c r="STW17" s="135"/>
      <c r="STX17" s="135"/>
      <c r="STY17" s="135"/>
      <c r="STZ17" s="135"/>
      <c r="SUA17" s="135"/>
      <c r="SUB17" s="135"/>
      <c r="SUC17" s="135"/>
      <c r="SUD17" s="135"/>
      <c r="SUE17" s="135"/>
      <c r="SUF17" s="135"/>
      <c r="SUG17" s="135"/>
      <c r="SUH17" s="135"/>
      <c r="SUI17" s="135"/>
      <c r="SUJ17" s="135"/>
      <c r="SUK17" s="135"/>
      <c r="SUL17" s="135"/>
      <c r="SUM17" s="135"/>
      <c r="SUN17" s="135"/>
      <c r="SUO17" s="135"/>
      <c r="SUP17" s="135"/>
      <c r="SUQ17" s="135"/>
      <c r="SUR17" s="135"/>
      <c r="SUS17" s="135"/>
      <c r="SUT17" s="135"/>
      <c r="SUU17" s="135"/>
      <c r="SUV17" s="135"/>
      <c r="SUW17" s="135"/>
      <c r="SUX17" s="135"/>
      <c r="SUY17" s="135"/>
      <c r="SUZ17" s="135"/>
      <c r="SVA17" s="135"/>
      <c r="SVB17" s="135"/>
      <c r="SVC17" s="135"/>
      <c r="SVD17" s="135"/>
      <c r="SVE17" s="135"/>
      <c r="SVF17" s="135"/>
      <c r="SVG17" s="135"/>
      <c r="SVH17" s="135"/>
      <c r="SVI17" s="135"/>
      <c r="SVJ17" s="135"/>
      <c r="SVK17" s="135"/>
      <c r="SVL17" s="135"/>
      <c r="SVM17" s="135"/>
      <c r="SVN17" s="135"/>
      <c r="SVO17" s="135"/>
      <c r="SVP17" s="135"/>
      <c r="SVQ17" s="135"/>
      <c r="SVR17" s="135"/>
      <c r="SVS17" s="135"/>
      <c r="SVT17" s="135"/>
      <c r="SVU17" s="135"/>
      <c r="SVV17" s="135"/>
      <c r="SVW17" s="135"/>
      <c r="SVX17" s="135"/>
      <c r="SVY17" s="135"/>
      <c r="SVZ17" s="135"/>
      <c r="SWA17" s="135"/>
      <c r="SWB17" s="135"/>
      <c r="SWC17" s="135"/>
      <c r="SWD17" s="135"/>
      <c r="SWE17" s="135"/>
      <c r="SWF17" s="135"/>
      <c r="SWG17" s="135"/>
      <c r="SWH17" s="135"/>
      <c r="SWI17" s="135"/>
      <c r="SWJ17" s="135"/>
      <c r="SWK17" s="135"/>
      <c r="SWL17" s="135"/>
      <c r="SWM17" s="135"/>
      <c r="SWN17" s="135"/>
      <c r="SWO17" s="135"/>
      <c r="SWP17" s="135"/>
      <c r="SWQ17" s="135"/>
      <c r="SWR17" s="135"/>
      <c r="SWS17" s="135"/>
      <c r="SWT17" s="135"/>
      <c r="SWU17" s="135"/>
      <c r="SWV17" s="135"/>
      <c r="SWW17" s="135"/>
      <c r="SWX17" s="135"/>
      <c r="SWY17" s="135"/>
      <c r="SWZ17" s="135"/>
      <c r="SXA17" s="135"/>
      <c r="SXB17" s="135"/>
      <c r="SXC17" s="135"/>
      <c r="SXD17" s="135"/>
      <c r="SXE17" s="135"/>
      <c r="SXF17" s="135"/>
      <c r="SXG17" s="135"/>
      <c r="SXH17" s="135"/>
      <c r="SXI17" s="135"/>
      <c r="SXJ17" s="135"/>
      <c r="SXK17" s="135"/>
      <c r="SXL17" s="135"/>
      <c r="SXM17" s="135"/>
      <c r="SXN17" s="135"/>
      <c r="SXO17" s="135"/>
      <c r="SXP17" s="135"/>
      <c r="SXQ17" s="135"/>
      <c r="SXR17" s="135"/>
      <c r="SXS17" s="135"/>
      <c r="SXT17" s="135"/>
      <c r="SXU17" s="135"/>
      <c r="SXV17" s="135"/>
      <c r="SXW17" s="135"/>
      <c r="SXX17" s="135"/>
      <c r="SXY17" s="135"/>
      <c r="SXZ17" s="135"/>
      <c r="SYA17" s="135"/>
      <c r="SYB17" s="135"/>
      <c r="SYC17" s="135"/>
      <c r="SYD17" s="135"/>
      <c r="SYE17" s="135"/>
      <c r="SYF17" s="135"/>
      <c r="SYG17" s="135"/>
      <c r="SYH17" s="135"/>
      <c r="SYI17" s="135"/>
      <c r="SYJ17" s="135"/>
      <c r="SYK17" s="135"/>
      <c r="SYL17" s="135"/>
      <c r="SYM17" s="135"/>
      <c r="SYN17" s="135"/>
      <c r="SYO17" s="135"/>
      <c r="SYP17" s="135"/>
      <c r="SYQ17" s="135"/>
      <c r="SYR17" s="135"/>
      <c r="SYS17" s="135"/>
      <c r="SYT17" s="135"/>
      <c r="SYU17" s="135"/>
      <c r="SYV17" s="135"/>
      <c r="SYW17" s="135"/>
      <c r="SYX17" s="135"/>
      <c r="SYY17" s="135"/>
      <c r="SYZ17" s="135"/>
      <c r="SZA17" s="135"/>
      <c r="SZB17" s="135"/>
      <c r="SZC17" s="135"/>
      <c r="SZD17" s="135"/>
      <c r="SZE17" s="135"/>
      <c r="SZF17" s="135"/>
      <c r="SZG17" s="135"/>
      <c r="SZH17" s="135"/>
      <c r="SZI17" s="135"/>
      <c r="SZJ17" s="135"/>
      <c r="SZK17" s="135"/>
      <c r="SZL17" s="135"/>
      <c r="SZM17" s="135"/>
      <c r="SZN17" s="135"/>
      <c r="SZO17" s="135"/>
      <c r="SZP17" s="135"/>
      <c r="SZQ17" s="135"/>
      <c r="SZR17" s="135"/>
      <c r="SZS17" s="135"/>
      <c r="SZT17" s="135"/>
      <c r="SZU17" s="135"/>
      <c r="SZV17" s="135"/>
      <c r="SZW17" s="135"/>
      <c r="SZX17" s="135"/>
      <c r="SZY17" s="135"/>
      <c r="SZZ17" s="135"/>
      <c r="TAA17" s="135"/>
      <c r="TAB17" s="135"/>
      <c r="TAC17" s="135"/>
      <c r="TAD17" s="135"/>
      <c r="TAE17" s="135"/>
      <c r="TAF17" s="135"/>
      <c r="TAG17" s="135"/>
      <c r="TAH17" s="135"/>
      <c r="TAI17" s="135"/>
      <c r="TAJ17" s="135"/>
      <c r="TAK17" s="135"/>
      <c r="TAL17" s="135"/>
      <c r="TAM17" s="135"/>
      <c r="TAN17" s="135"/>
      <c r="TAO17" s="135"/>
      <c r="TAP17" s="135"/>
      <c r="TAQ17" s="135"/>
      <c r="TAR17" s="135"/>
      <c r="TAS17" s="135"/>
      <c r="TAT17" s="135"/>
      <c r="TAU17" s="135"/>
      <c r="TAV17" s="135"/>
      <c r="TAW17" s="135"/>
      <c r="TAX17" s="135"/>
      <c r="TAY17" s="135"/>
      <c r="TAZ17" s="135"/>
      <c r="TBA17" s="135"/>
      <c r="TBB17" s="135"/>
      <c r="TBC17" s="135"/>
      <c r="TBD17" s="135"/>
      <c r="TBE17" s="135"/>
      <c r="TBF17" s="135"/>
      <c r="TBG17" s="135"/>
      <c r="TBH17" s="135"/>
      <c r="TBI17" s="135"/>
      <c r="TBJ17" s="135"/>
      <c r="TBK17" s="135"/>
      <c r="TBL17" s="135"/>
      <c r="TBM17" s="135"/>
      <c r="TBN17" s="135"/>
      <c r="TBO17" s="135"/>
      <c r="TBP17" s="135"/>
      <c r="TBQ17" s="135"/>
      <c r="TBR17" s="135"/>
      <c r="TBS17" s="135"/>
      <c r="TBT17" s="135"/>
      <c r="TBU17" s="135"/>
      <c r="TBV17" s="135"/>
      <c r="TBW17" s="135"/>
      <c r="TBX17" s="135"/>
      <c r="TBY17" s="135"/>
      <c r="TBZ17" s="135"/>
      <c r="TCA17" s="135"/>
      <c r="TCB17" s="135"/>
      <c r="TCC17" s="135"/>
      <c r="TCD17" s="135"/>
      <c r="TCE17" s="135"/>
      <c r="TCF17" s="135"/>
      <c r="TCG17" s="135"/>
      <c r="TCH17" s="135"/>
      <c r="TCI17" s="135"/>
      <c r="TCJ17" s="135"/>
      <c r="TCK17" s="135"/>
      <c r="TCL17" s="135"/>
      <c r="TCM17" s="135"/>
      <c r="TCN17" s="135"/>
      <c r="TCO17" s="135"/>
      <c r="TCP17" s="135"/>
      <c r="TCQ17" s="135"/>
      <c r="TCR17" s="135"/>
      <c r="TCS17" s="135"/>
      <c r="TCT17" s="135"/>
      <c r="TCU17" s="135"/>
      <c r="TCV17" s="135"/>
      <c r="TCW17" s="135"/>
      <c r="TCX17" s="135"/>
      <c r="TCY17" s="135"/>
      <c r="TCZ17" s="135"/>
      <c r="TDA17" s="135"/>
      <c r="TDB17" s="135"/>
      <c r="TDC17" s="135"/>
      <c r="TDD17" s="135"/>
      <c r="TDE17" s="135"/>
      <c r="TDF17" s="135"/>
      <c r="TDG17" s="135"/>
      <c r="TDH17" s="135"/>
      <c r="TDI17" s="135"/>
      <c r="TDJ17" s="135"/>
      <c r="TDK17" s="135"/>
      <c r="TDL17" s="135"/>
      <c r="TDM17" s="135"/>
      <c r="TDN17" s="135"/>
      <c r="TDO17" s="135"/>
      <c r="TDP17" s="135"/>
      <c r="TDQ17" s="135"/>
      <c r="TDR17" s="135"/>
      <c r="TDS17" s="135"/>
      <c r="TDT17" s="135"/>
      <c r="TDU17" s="135"/>
      <c r="TDV17" s="135"/>
      <c r="TDW17" s="135"/>
      <c r="TDX17" s="135"/>
      <c r="TDY17" s="135"/>
      <c r="TDZ17" s="135"/>
      <c r="TEA17" s="135"/>
      <c r="TEB17" s="135"/>
      <c r="TEC17" s="135"/>
      <c r="TED17" s="135"/>
      <c r="TEE17" s="135"/>
      <c r="TEF17" s="135"/>
      <c r="TEG17" s="135"/>
      <c r="TEH17" s="135"/>
      <c r="TEI17" s="135"/>
      <c r="TEJ17" s="135"/>
      <c r="TEK17" s="135"/>
      <c r="TEL17" s="135"/>
      <c r="TEM17" s="135"/>
      <c r="TEN17" s="135"/>
      <c r="TEO17" s="135"/>
      <c r="TEP17" s="135"/>
      <c r="TEQ17" s="135"/>
      <c r="TER17" s="135"/>
      <c r="TES17" s="135"/>
      <c r="TET17" s="135"/>
      <c r="TEU17" s="135"/>
      <c r="TEV17" s="135"/>
      <c r="TEW17" s="135"/>
      <c r="TEX17" s="135"/>
      <c r="TEY17" s="135"/>
      <c r="TEZ17" s="135"/>
      <c r="TFA17" s="135"/>
      <c r="TFB17" s="135"/>
      <c r="TFC17" s="135"/>
      <c r="TFD17" s="135"/>
      <c r="TFE17" s="135"/>
      <c r="TFF17" s="135"/>
      <c r="TFG17" s="135"/>
      <c r="TFH17" s="135"/>
      <c r="TFI17" s="135"/>
      <c r="TFJ17" s="135"/>
      <c r="TFK17" s="135"/>
      <c r="TFL17" s="135"/>
      <c r="TFM17" s="135"/>
      <c r="TFN17" s="135"/>
      <c r="TFO17" s="135"/>
      <c r="TFP17" s="135"/>
      <c r="TFQ17" s="135"/>
      <c r="TFR17" s="135"/>
      <c r="TFS17" s="135"/>
      <c r="TFT17" s="135"/>
      <c r="TFU17" s="135"/>
      <c r="TFV17" s="135"/>
      <c r="TFW17" s="135"/>
      <c r="TFX17" s="135"/>
      <c r="TFY17" s="135"/>
      <c r="TFZ17" s="135"/>
      <c r="TGA17" s="135"/>
      <c r="TGB17" s="135"/>
      <c r="TGC17" s="135"/>
      <c r="TGD17" s="135"/>
      <c r="TGE17" s="135"/>
      <c r="TGF17" s="135"/>
      <c r="TGG17" s="135"/>
      <c r="TGH17" s="135"/>
      <c r="TGI17" s="135"/>
      <c r="TGJ17" s="135"/>
      <c r="TGK17" s="135"/>
      <c r="TGL17" s="135"/>
      <c r="TGM17" s="135"/>
      <c r="TGN17" s="135"/>
      <c r="TGO17" s="135"/>
      <c r="TGP17" s="135"/>
      <c r="TGQ17" s="135"/>
      <c r="TGR17" s="135"/>
      <c r="TGS17" s="135"/>
      <c r="TGT17" s="135"/>
      <c r="TGU17" s="135"/>
      <c r="TGV17" s="135"/>
      <c r="TGW17" s="135"/>
      <c r="TGX17" s="135"/>
      <c r="TGY17" s="135"/>
      <c r="TGZ17" s="135"/>
      <c r="THA17" s="135"/>
      <c r="THB17" s="135"/>
      <c r="THC17" s="135"/>
      <c r="THD17" s="135"/>
      <c r="THE17" s="135"/>
      <c r="THF17" s="135"/>
      <c r="THG17" s="135"/>
      <c r="THH17" s="135"/>
      <c r="THI17" s="135"/>
      <c r="THJ17" s="135"/>
      <c r="THK17" s="135"/>
      <c r="THL17" s="135"/>
      <c r="THM17" s="135"/>
      <c r="THN17" s="135"/>
      <c r="THO17" s="135"/>
      <c r="THP17" s="135"/>
      <c r="THQ17" s="135"/>
      <c r="THR17" s="135"/>
      <c r="THS17" s="135"/>
      <c r="THT17" s="135"/>
      <c r="THU17" s="135"/>
      <c r="THV17" s="135"/>
      <c r="THW17" s="135"/>
      <c r="THX17" s="135"/>
      <c r="THY17" s="135"/>
      <c r="THZ17" s="135"/>
      <c r="TIA17" s="135"/>
      <c r="TIB17" s="135"/>
      <c r="TIC17" s="135"/>
      <c r="TID17" s="135"/>
      <c r="TIE17" s="135"/>
      <c r="TIF17" s="135"/>
      <c r="TIG17" s="135"/>
      <c r="TIH17" s="135"/>
      <c r="TII17" s="135"/>
      <c r="TIJ17" s="135"/>
      <c r="TIK17" s="135"/>
      <c r="TIL17" s="135"/>
      <c r="TIM17" s="135"/>
      <c r="TIN17" s="135"/>
      <c r="TIO17" s="135"/>
      <c r="TIP17" s="135"/>
      <c r="TIQ17" s="135"/>
      <c r="TIR17" s="135"/>
      <c r="TIS17" s="135"/>
      <c r="TIT17" s="135"/>
      <c r="TIU17" s="135"/>
      <c r="TIV17" s="135"/>
      <c r="TIW17" s="135"/>
      <c r="TIX17" s="135"/>
      <c r="TIY17" s="135"/>
      <c r="TIZ17" s="135"/>
      <c r="TJA17" s="135"/>
      <c r="TJB17" s="135"/>
      <c r="TJC17" s="135"/>
      <c r="TJD17" s="135"/>
      <c r="TJE17" s="135"/>
      <c r="TJF17" s="135"/>
      <c r="TJG17" s="135"/>
      <c r="TJH17" s="135"/>
      <c r="TJI17" s="135"/>
      <c r="TJJ17" s="135"/>
      <c r="TJK17" s="135"/>
      <c r="TJL17" s="135"/>
      <c r="TJM17" s="135"/>
      <c r="TJN17" s="135"/>
      <c r="TJO17" s="135"/>
      <c r="TJP17" s="135"/>
      <c r="TJQ17" s="135"/>
      <c r="TJR17" s="135"/>
      <c r="TJS17" s="135"/>
      <c r="TJT17" s="135"/>
      <c r="TJU17" s="135"/>
      <c r="TJV17" s="135"/>
      <c r="TJW17" s="135"/>
      <c r="TJX17" s="135"/>
      <c r="TJY17" s="135"/>
      <c r="TJZ17" s="135"/>
      <c r="TKA17" s="135"/>
      <c r="TKB17" s="135"/>
      <c r="TKC17" s="135"/>
      <c r="TKD17" s="135"/>
      <c r="TKE17" s="135"/>
      <c r="TKF17" s="135"/>
      <c r="TKG17" s="135"/>
      <c r="TKH17" s="135"/>
      <c r="TKI17" s="135"/>
      <c r="TKJ17" s="135"/>
      <c r="TKK17" s="135"/>
      <c r="TKL17" s="135"/>
      <c r="TKM17" s="135"/>
      <c r="TKN17" s="135"/>
      <c r="TKO17" s="135"/>
      <c r="TKP17" s="135"/>
      <c r="TKQ17" s="135"/>
      <c r="TKR17" s="135"/>
      <c r="TKS17" s="135"/>
      <c r="TKT17" s="135"/>
      <c r="TKU17" s="135"/>
      <c r="TKV17" s="135"/>
      <c r="TKW17" s="135"/>
      <c r="TKX17" s="135"/>
      <c r="TKY17" s="135"/>
      <c r="TKZ17" s="135"/>
      <c r="TLA17" s="135"/>
      <c r="TLB17" s="135"/>
      <c r="TLC17" s="135"/>
      <c r="TLD17" s="135"/>
      <c r="TLE17" s="135"/>
      <c r="TLF17" s="135"/>
      <c r="TLG17" s="135"/>
      <c r="TLH17" s="135"/>
      <c r="TLI17" s="135"/>
      <c r="TLJ17" s="135"/>
      <c r="TLK17" s="135"/>
      <c r="TLL17" s="135"/>
      <c r="TLM17" s="135"/>
      <c r="TLN17" s="135"/>
      <c r="TLO17" s="135"/>
      <c r="TLP17" s="135"/>
      <c r="TLQ17" s="135"/>
      <c r="TLR17" s="135"/>
      <c r="TLS17" s="135"/>
      <c r="TLT17" s="135"/>
      <c r="TLU17" s="135"/>
      <c r="TLV17" s="135"/>
      <c r="TLW17" s="135"/>
      <c r="TLX17" s="135"/>
      <c r="TLY17" s="135"/>
      <c r="TLZ17" s="135"/>
      <c r="TMA17" s="135"/>
      <c r="TMB17" s="135"/>
      <c r="TMC17" s="135"/>
      <c r="TMD17" s="135"/>
      <c r="TME17" s="135"/>
      <c r="TMF17" s="135"/>
      <c r="TMG17" s="135"/>
      <c r="TMH17" s="135"/>
      <c r="TMI17" s="135"/>
      <c r="TMJ17" s="135"/>
      <c r="TMK17" s="135"/>
      <c r="TML17" s="135"/>
      <c r="TMM17" s="135"/>
      <c r="TMN17" s="135"/>
      <c r="TMO17" s="135"/>
      <c r="TMP17" s="135"/>
      <c r="TMQ17" s="135"/>
      <c r="TMR17" s="135"/>
      <c r="TMS17" s="135"/>
      <c r="TMT17" s="135"/>
      <c r="TMU17" s="135"/>
      <c r="TMV17" s="135"/>
      <c r="TMW17" s="135"/>
      <c r="TMX17" s="135"/>
      <c r="TMY17" s="135"/>
      <c r="TMZ17" s="135"/>
      <c r="TNA17" s="135"/>
      <c r="TNB17" s="135"/>
      <c r="TNC17" s="135"/>
      <c r="TND17" s="135"/>
      <c r="TNE17" s="135"/>
      <c r="TNF17" s="135"/>
      <c r="TNG17" s="135"/>
      <c r="TNH17" s="135"/>
      <c r="TNI17" s="135"/>
      <c r="TNJ17" s="135"/>
      <c r="TNK17" s="135"/>
      <c r="TNL17" s="135"/>
      <c r="TNM17" s="135"/>
      <c r="TNN17" s="135"/>
      <c r="TNO17" s="135"/>
      <c r="TNP17" s="135"/>
      <c r="TNQ17" s="135"/>
      <c r="TNR17" s="135"/>
      <c r="TNS17" s="135"/>
      <c r="TNT17" s="135"/>
      <c r="TNU17" s="135"/>
      <c r="TNV17" s="135"/>
      <c r="TNW17" s="135"/>
      <c r="TNX17" s="135"/>
      <c r="TNY17" s="135"/>
      <c r="TNZ17" s="135"/>
      <c r="TOA17" s="135"/>
      <c r="TOB17" s="135"/>
      <c r="TOC17" s="135"/>
      <c r="TOD17" s="135"/>
      <c r="TOE17" s="135"/>
      <c r="TOF17" s="135"/>
      <c r="TOG17" s="135"/>
      <c r="TOH17" s="135"/>
      <c r="TOI17" s="135"/>
      <c r="TOJ17" s="135"/>
      <c r="TOK17" s="135"/>
      <c r="TOL17" s="135"/>
      <c r="TOM17" s="135"/>
      <c r="TON17" s="135"/>
      <c r="TOO17" s="135"/>
      <c r="TOP17" s="135"/>
      <c r="TOQ17" s="135"/>
      <c r="TOR17" s="135"/>
      <c r="TOS17" s="135"/>
      <c r="TOT17" s="135"/>
      <c r="TOU17" s="135"/>
      <c r="TOV17" s="135"/>
      <c r="TOW17" s="135"/>
      <c r="TOX17" s="135"/>
      <c r="TOY17" s="135"/>
      <c r="TOZ17" s="135"/>
      <c r="TPA17" s="135"/>
      <c r="TPB17" s="135"/>
      <c r="TPC17" s="135"/>
      <c r="TPD17" s="135"/>
      <c r="TPE17" s="135"/>
      <c r="TPF17" s="135"/>
      <c r="TPG17" s="135"/>
      <c r="TPH17" s="135"/>
      <c r="TPI17" s="135"/>
      <c r="TPJ17" s="135"/>
      <c r="TPK17" s="135"/>
      <c r="TPL17" s="135"/>
      <c r="TPM17" s="135"/>
      <c r="TPN17" s="135"/>
      <c r="TPO17" s="135"/>
      <c r="TPP17" s="135"/>
      <c r="TPQ17" s="135"/>
      <c r="TPR17" s="135"/>
      <c r="TPS17" s="135"/>
      <c r="TPT17" s="135"/>
      <c r="TPU17" s="135"/>
      <c r="TPV17" s="135"/>
      <c r="TPW17" s="135"/>
      <c r="TPX17" s="135"/>
      <c r="TPY17" s="135"/>
      <c r="TPZ17" s="135"/>
      <c r="TQA17" s="135"/>
      <c r="TQB17" s="135"/>
      <c r="TQC17" s="135"/>
      <c r="TQD17" s="135"/>
      <c r="TQE17" s="135"/>
      <c r="TQF17" s="135"/>
      <c r="TQG17" s="135"/>
      <c r="TQH17" s="135"/>
      <c r="TQI17" s="135"/>
      <c r="TQJ17" s="135"/>
      <c r="TQK17" s="135"/>
      <c r="TQL17" s="135"/>
      <c r="TQM17" s="135"/>
      <c r="TQN17" s="135"/>
      <c r="TQO17" s="135"/>
      <c r="TQP17" s="135"/>
      <c r="TQQ17" s="135"/>
      <c r="TQR17" s="135"/>
      <c r="TQS17" s="135"/>
      <c r="TQT17" s="135"/>
      <c r="TQU17" s="135"/>
      <c r="TQV17" s="135"/>
      <c r="TQW17" s="135"/>
      <c r="TQX17" s="135"/>
      <c r="TQY17" s="135"/>
      <c r="TQZ17" s="135"/>
      <c r="TRA17" s="135"/>
      <c r="TRB17" s="135"/>
      <c r="TRC17" s="135"/>
      <c r="TRD17" s="135"/>
      <c r="TRE17" s="135"/>
      <c r="TRF17" s="135"/>
      <c r="TRG17" s="135"/>
      <c r="TRH17" s="135"/>
      <c r="TRI17" s="135"/>
      <c r="TRJ17" s="135"/>
      <c r="TRK17" s="135"/>
      <c r="TRL17" s="135"/>
      <c r="TRM17" s="135"/>
      <c r="TRN17" s="135"/>
      <c r="TRO17" s="135"/>
      <c r="TRP17" s="135"/>
      <c r="TRQ17" s="135"/>
      <c r="TRR17" s="135"/>
      <c r="TRS17" s="135"/>
      <c r="TRT17" s="135"/>
      <c r="TRU17" s="135"/>
      <c r="TRV17" s="135"/>
      <c r="TRW17" s="135"/>
      <c r="TRX17" s="135"/>
      <c r="TRY17" s="135"/>
      <c r="TRZ17" s="135"/>
      <c r="TSA17" s="135"/>
      <c r="TSB17" s="135"/>
      <c r="TSC17" s="135"/>
      <c r="TSD17" s="135"/>
      <c r="TSE17" s="135"/>
      <c r="TSF17" s="135"/>
      <c r="TSG17" s="135"/>
      <c r="TSH17" s="135"/>
      <c r="TSI17" s="135"/>
      <c r="TSJ17" s="135"/>
      <c r="TSK17" s="135"/>
      <c r="TSL17" s="135"/>
      <c r="TSM17" s="135"/>
      <c r="TSN17" s="135"/>
      <c r="TSO17" s="135"/>
      <c r="TSP17" s="135"/>
      <c r="TSQ17" s="135"/>
      <c r="TSR17" s="135"/>
      <c r="TSS17" s="135"/>
      <c r="TST17" s="135"/>
      <c r="TSU17" s="135"/>
      <c r="TSV17" s="135"/>
      <c r="TSW17" s="135"/>
      <c r="TSX17" s="135"/>
      <c r="TSY17" s="135"/>
      <c r="TSZ17" s="135"/>
      <c r="TTA17" s="135"/>
      <c r="TTB17" s="135"/>
      <c r="TTC17" s="135"/>
      <c r="TTD17" s="135"/>
      <c r="TTE17" s="135"/>
      <c r="TTF17" s="135"/>
      <c r="TTG17" s="135"/>
      <c r="TTH17" s="135"/>
      <c r="TTI17" s="135"/>
      <c r="TTJ17" s="135"/>
      <c r="TTK17" s="135"/>
      <c r="TTL17" s="135"/>
      <c r="TTM17" s="135"/>
      <c r="TTN17" s="135"/>
      <c r="TTO17" s="135"/>
      <c r="TTP17" s="135"/>
      <c r="TTQ17" s="135"/>
      <c r="TTR17" s="135"/>
      <c r="TTS17" s="135"/>
      <c r="TTT17" s="135"/>
      <c r="TTU17" s="135"/>
      <c r="TTV17" s="135"/>
      <c r="TTW17" s="135"/>
      <c r="TTX17" s="135"/>
      <c r="TTY17" s="135"/>
      <c r="TTZ17" s="135"/>
      <c r="TUA17" s="135"/>
      <c r="TUB17" s="135"/>
      <c r="TUC17" s="135"/>
      <c r="TUD17" s="135"/>
      <c r="TUE17" s="135"/>
      <c r="TUF17" s="135"/>
      <c r="TUG17" s="135"/>
      <c r="TUH17" s="135"/>
      <c r="TUI17" s="135"/>
      <c r="TUJ17" s="135"/>
      <c r="TUK17" s="135"/>
      <c r="TUL17" s="135"/>
      <c r="TUM17" s="135"/>
      <c r="TUN17" s="135"/>
      <c r="TUO17" s="135"/>
      <c r="TUP17" s="135"/>
      <c r="TUQ17" s="135"/>
      <c r="TUR17" s="135"/>
      <c r="TUS17" s="135"/>
      <c r="TUT17" s="135"/>
      <c r="TUU17" s="135"/>
      <c r="TUV17" s="135"/>
      <c r="TUW17" s="135"/>
      <c r="TUX17" s="135"/>
      <c r="TUY17" s="135"/>
      <c r="TUZ17" s="135"/>
      <c r="TVA17" s="135"/>
      <c r="TVB17" s="135"/>
      <c r="TVC17" s="135"/>
      <c r="TVD17" s="135"/>
      <c r="TVE17" s="135"/>
      <c r="TVF17" s="135"/>
      <c r="TVG17" s="135"/>
      <c r="TVH17" s="135"/>
      <c r="TVI17" s="135"/>
      <c r="TVJ17" s="135"/>
      <c r="TVK17" s="135"/>
      <c r="TVL17" s="135"/>
      <c r="TVM17" s="135"/>
      <c r="TVN17" s="135"/>
      <c r="TVO17" s="135"/>
      <c r="TVP17" s="135"/>
      <c r="TVQ17" s="135"/>
      <c r="TVR17" s="135"/>
      <c r="TVS17" s="135"/>
      <c r="TVT17" s="135"/>
      <c r="TVU17" s="135"/>
      <c r="TVV17" s="135"/>
      <c r="TVW17" s="135"/>
      <c r="TVX17" s="135"/>
      <c r="TVY17" s="135"/>
      <c r="TVZ17" s="135"/>
      <c r="TWA17" s="135"/>
      <c r="TWB17" s="135"/>
      <c r="TWC17" s="135"/>
      <c r="TWD17" s="135"/>
      <c r="TWE17" s="135"/>
      <c r="TWF17" s="135"/>
      <c r="TWG17" s="135"/>
      <c r="TWH17" s="135"/>
      <c r="TWI17" s="135"/>
      <c r="TWJ17" s="135"/>
      <c r="TWK17" s="135"/>
      <c r="TWL17" s="135"/>
      <c r="TWM17" s="135"/>
      <c r="TWN17" s="135"/>
      <c r="TWO17" s="135"/>
      <c r="TWP17" s="135"/>
      <c r="TWQ17" s="135"/>
      <c r="TWR17" s="135"/>
      <c r="TWS17" s="135"/>
      <c r="TWT17" s="135"/>
      <c r="TWU17" s="135"/>
      <c r="TWV17" s="135"/>
      <c r="TWW17" s="135"/>
      <c r="TWX17" s="135"/>
      <c r="TWY17" s="135"/>
      <c r="TWZ17" s="135"/>
      <c r="TXA17" s="135"/>
      <c r="TXB17" s="135"/>
      <c r="TXC17" s="135"/>
      <c r="TXD17" s="135"/>
      <c r="TXE17" s="135"/>
      <c r="TXF17" s="135"/>
      <c r="TXG17" s="135"/>
      <c r="TXH17" s="135"/>
      <c r="TXI17" s="135"/>
      <c r="TXJ17" s="135"/>
      <c r="TXK17" s="135"/>
      <c r="TXL17" s="135"/>
      <c r="TXM17" s="135"/>
      <c r="TXN17" s="135"/>
      <c r="TXO17" s="135"/>
      <c r="TXP17" s="135"/>
      <c r="TXQ17" s="135"/>
      <c r="TXR17" s="135"/>
      <c r="TXS17" s="135"/>
      <c r="TXT17" s="135"/>
      <c r="TXU17" s="135"/>
      <c r="TXV17" s="135"/>
      <c r="TXW17" s="135"/>
      <c r="TXX17" s="135"/>
      <c r="TXY17" s="135"/>
      <c r="TXZ17" s="135"/>
      <c r="TYA17" s="135"/>
      <c r="TYB17" s="135"/>
      <c r="TYC17" s="135"/>
      <c r="TYD17" s="135"/>
      <c r="TYE17" s="135"/>
      <c r="TYF17" s="135"/>
      <c r="TYG17" s="135"/>
      <c r="TYH17" s="135"/>
      <c r="TYI17" s="135"/>
      <c r="TYJ17" s="135"/>
      <c r="TYK17" s="135"/>
      <c r="TYL17" s="135"/>
      <c r="TYM17" s="135"/>
      <c r="TYN17" s="135"/>
      <c r="TYO17" s="135"/>
      <c r="TYP17" s="135"/>
      <c r="TYQ17" s="135"/>
      <c r="TYR17" s="135"/>
      <c r="TYS17" s="135"/>
      <c r="TYT17" s="135"/>
      <c r="TYU17" s="135"/>
      <c r="TYV17" s="135"/>
      <c r="TYW17" s="135"/>
      <c r="TYX17" s="135"/>
      <c r="TYY17" s="135"/>
      <c r="TYZ17" s="135"/>
      <c r="TZA17" s="135"/>
      <c r="TZB17" s="135"/>
      <c r="TZC17" s="135"/>
      <c r="TZD17" s="135"/>
      <c r="TZE17" s="135"/>
      <c r="TZF17" s="135"/>
      <c r="TZG17" s="135"/>
      <c r="TZH17" s="135"/>
      <c r="TZI17" s="135"/>
      <c r="TZJ17" s="135"/>
      <c r="TZK17" s="135"/>
      <c r="TZL17" s="135"/>
      <c r="TZM17" s="135"/>
      <c r="TZN17" s="135"/>
      <c r="TZO17" s="135"/>
      <c r="TZP17" s="135"/>
      <c r="TZQ17" s="135"/>
      <c r="TZR17" s="135"/>
      <c r="TZS17" s="135"/>
      <c r="TZT17" s="135"/>
      <c r="TZU17" s="135"/>
      <c r="TZV17" s="135"/>
      <c r="TZW17" s="135"/>
      <c r="TZX17" s="135"/>
      <c r="TZY17" s="135"/>
      <c r="TZZ17" s="135"/>
      <c r="UAA17" s="135"/>
      <c r="UAB17" s="135"/>
      <c r="UAC17" s="135"/>
      <c r="UAD17" s="135"/>
      <c r="UAE17" s="135"/>
      <c r="UAF17" s="135"/>
      <c r="UAG17" s="135"/>
      <c r="UAH17" s="135"/>
      <c r="UAI17" s="135"/>
      <c r="UAJ17" s="135"/>
      <c r="UAK17" s="135"/>
      <c r="UAL17" s="135"/>
      <c r="UAM17" s="135"/>
      <c r="UAN17" s="135"/>
      <c r="UAO17" s="135"/>
      <c r="UAP17" s="135"/>
      <c r="UAQ17" s="135"/>
      <c r="UAR17" s="135"/>
      <c r="UAS17" s="135"/>
      <c r="UAT17" s="135"/>
      <c r="UAU17" s="135"/>
      <c r="UAV17" s="135"/>
      <c r="UAW17" s="135"/>
      <c r="UAX17" s="135"/>
      <c r="UAY17" s="135"/>
      <c r="UAZ17" s="135"/>
      <c r="UBA17" s="135"/>
      <c r="UBB17" s="135"/>
      <c r="UBC17" s="135"/>
      <c r="UBD17" s="135"/>
      <c r="UBE17" s="135"/>
      <c r="UBF17" s="135"/>
      <c r="UBG17" s="135"/>
      <c r="UBH17" s="135"/>
      <c r="UBI17" s="135"/>
      <c r="UBJ17" s="135"/>
      <c r="UBK17" s="135"/>
      <c r="UBL17" s="135"/>
      <c r="UBM17" s="135"/>
      <c r="UBN17" s="135"/>
      <c r="UBO17" s="135"/>
      <c r="UBP17" s="135"/>
      <c r="UBQ17" s="135"/>
      <c r="UBR17" s="135"/>
      <c r="UBS17" s="135"/>
      <c r="UBT17" s="135"/>
      <c r="UBU17" s="135"/>
      <c r="UBV17" s="135"/>
      <c r="UBW17" s="135"/>
      <c r="UBX17" s="135"/>
      <c r="UBY17" s="135"/>
      <c r="UBZ17" s="135"/>
      <c r="UCA17" s="135"/>
      <c r="UCB17" s="135"/>
      <c r="UCC17" s="135"/>
      <c r="UCD17" s="135"/>
      <c r="UCE17" s="135"/>
      <c r="UCF17" s="135"/>
      <c r="UCG17" s="135"/>
      <c r="UCH17" s="135"/>
      <c r="UCI17" s="135"/>
      <c r="UCJ17" s="135"/>
      <c r="UCK17" s="135"/>
      <c r="UCL17" s="135"/>
      <c r="UCM17" s="135"/>
      <c r="UCN17" s="135"/>
      <c r="UCO17" s="135"/>
      <c r="UCP17" s="135"/>
      <c r="UCQ17" s="135"/>
      <c r="UCR17" s="135"/>
      <c r="UCS17" s="135"/>
      <c r="UCT17" s="135"/>
      <c r="UCU17" s="135"/>
      <c r="UCV17" s="135"/>
      <c r="UCW17" s="135"/>
      <c r="UCX17" s="135"/>
      <c r="UCY17" s="135"/>
      <c r="UCZ17" s="135"/>
      <c r="UDA17" s="135"/>
      <c r="UDB17" s="135"/>
      <c r="UDC17" s="135"/>
      <c r="UDD17" s="135"/>
      <c r="UDE17" s="135"/>
      <c r="UDF17" s="135"/>
      <c r="UDG17" s="135"/>
      <c r="UDH17" s="135"/>
      <c r="UDI17" s="135"/>
      <c r="UDJ17" s="135"/>
      <c r="UDK17" s="135"/>
      <c r="UDL17" s="135"/>
      <c r="UDM17" s="135"/>
      <c r="UDN17" s="135"/>
      <c r="UDO17" s="135"/>
      <c r="UDP17" s="135"/>
      <c r="UDQ17" s="135"/>
      <c r="UDR17" s="135"/>
      <c r="UDS17" s="135"/>
      <c r="UDT17" s="135"/>
      <c r="UDU17" s="135"/>
      <c r="UDV17" s="135"/>
      <c r="UDW17" s="135"/>
      <c r="UDX17" s="135"/>
      <c r="UDY17" s="135"/>
      <c r="UDZ17" s="135"/>
      <c r="UEA17" s="135"/>
      <c r="UEB17" s="135"/>
      <c r="UEC17" s="135"/>
      <c r="UED17" s="135"/>
      <c r="UEE17" s="135"/>
      <c r="UEF17" s="135"/>
      <c r="UEG17" s="135"/>
      <c r="UEH17" s="135"/>
      <c r="UEI17" s="135"/>
      <c r="UEJ17" s="135"/>
      <c r="UEK17" s="135"/>
      <c r="UEL17" s="135"/>
      <c r="UEM17" s="135"/>
      <c r="UEN17" s="135"/>
      <c r="UEO17" s="135"/>
      <c r="UEP17" s="135"/>
      <c r="UEQ17" s="135"/>
      <c r="UER17" s="135"/>
      <c r="UES17" s="135"/>
      <c r="UET17" s="135"/>
      <c r="UEU17" s="135"/>
      <c r="UEV17" s="135"/>
      <c r="UEW17" s="135"/>
      <c r="UEX17" s="135"/>
      <c r="UEY17" s="135"/>
      <c r="UEZ17" s="135"/>
      <c r="UFA17" s="135"/>
      <c r="UFB17" s="135"/>
      <c r="UFC17" s="135"/>
      <c r="UFD17" s="135"/>
      <c r="UFE17" s="135"/>
      <c r="UFF17" s="135"/>
      <c r="UFG17" s="135"/>
      <c r="UFH17" s="135"/>
      <c r="UFI17" s="135"/>
      <c r="UFJ17" s="135"/>
      <c r="UFK17" s="135"/>
      <c r="UFL17" s="135"/>
      <c r="UFM17" s="135"/>
      <c r="UFN17" s="135"/>
      <c r="UFO17" s="135"/>
      <c r="UFP17" s="135"/>
      <c r="UFQ17" s="135"/>
      <c r="UFR17" s="135"/>
      <c r="UFS17" s="135"/>
      <c r="UFT17" s="135"/>
      <c r="UFU17" s="135"/>
      <c r="UFV17" s="135"/>
      <c r="UFW17" s="135"/>
      <c r="UFX17" s="135"/>
      <c r="UFY17" s="135"/>
      <c r="UFZ17" s="135"/>
      <c r="UGA17" s="135"/>
      <c r="UGB17" s="135"/>
      <c r="UGC17" s="135"/>
      <c r="UGD17" s="135"/>
      <c r="UGE17" s="135"/>
      <c r="UGF17" s="135"/>
      <c r="UGG17" s="135"/>
      <c r="UGH17" s="135"/>
      <c r="UGI17" s="135"/>
      <c r="UGJ17" s="135"/>
      <c r="UGK17" s="135"/>
      <c r="UGL17" s="135"/>
      <c r="UGM17" s="135"/>
      <c r="UGN17" s="135"/>
      <c r="UGO17" s="135"/>
      <c r="UGP17" s="135"/>
      <c r="UGQ17" s="135"/>
      <c r="UGR17" s="135"/>
      <c r="UGS17" s="135"/>
      <c r="UGT17" s="135"/>
      <c r="UGU17" s="135"/>
      <c r="UGV17" s="135"/>
      <c r="UGW17" s="135"/>
      <c r="UGX17" s="135"/>
      <c r="UGY17" s="135"/>
      <c r="UGZ17" s="135"/>
      <c r="UHA17" s="135"/>
      <c r="UHB17" s="135"/>
      <c r="UHC17" s="135"/>
      <c r="UHD17" s="135"/>
      <c r="UHE17" s="135"/>
      <c r="UHF17" s="135"/>
      <c r="UHG17" s="135"/>
      <c r="UHH17" s="135"/>
      <c r="UHI17" s="135"/>
      <c r="UHJ17" s="135"/>
      <c r="UHK17" s="135"/>
      <c r="UHL17" s="135"/>
      <c r="UHM17" s="135"/>
      <c r="UHN17" s="135"/>
      <c r="UHO17" s="135"/>
      <c r="UHP17" s="135"/>
      <c r="UHQ17" s="135"/>
      <c r="UHR17" s="135"/>
      <c r="UHS17" s="135"/>
      <c r="UHT17" s="135"/>
      <c r="UHU17" s="135"/>
      <c r="UHV17" s="135"/>
      <c r="UHW17" s="135"/>
      <c r="UHX17" s="135"/>
      <c r="UHY17" s="135"/>
      <c r="UHZ17" s="135"/>
      <c r="UIA17" s="135"/>
      <c r="UIB17" s="135"/>
      <c r="UIC17" s="135"/>
      <c r="UID17" s="135"/>
      <c r="UIE17" s="135"/>
      <c r="UIF17" s="135"/>
      <c r="UIG17" s="135"/>
      <c r="UIH17" s="135"/>
      <c r="UII17" s="135"/>
      <c r="UIJ17" s="135"/>
      <c r="UIK17" s="135"/>
      <c r="UIL17" s="135"/>
      <c r="UIM17" s="135"/>
      <c r="UIN17" s="135"/>
      <c r="UIO17" s="135"/>
      <c r="UIP17" s="135"/>
      <c r="UIQ17" s="135"/>
      <c r="UIR17" s="135"/>
      <c r="UIS17" s="135"/>
      <c r="UIT17" s="135"/>
      <c r="UIU17" s="135"/>
      <c r="UIV17" s="135"/>
      <c r="UIW17" s="135"/>
      <c r="UIX17" s="135"/>
      <c r="UIY17" s="135"/>
      <c r="UIZ17" s="135"/>
      <c r="UJA17" s="135"/>
      <c r="UJB17" s="135"/>
      <c r="UJC17" s="135"/>
      <c r="UJD17" s="135"/>
      <c r="UJE17" s="135"/>
      <c r="UJF17" s="135"/>
      <c r="UJG17" s="135"/>
      <c r="UJH17" s="135"/>
      <c r="UJI17" s="135"/>
      <c r="UJJ17" s="135"/>
      <c r="UJK17" s="135"/>
      <c r="UJL17" s="135"/>
      <c r="UJM17" s="135"/>
      <c r="UJN17" s="135"/>
      <c r="UJO17" s="135"/>
      <c r="UJP17" s="135"/>
      <c r="UJQ17" s="135"/>
      <c r="UJR17" s="135"/>
      <c r="UJS17" s="135"/>
      <c r="UJT17" s="135"/>
      <c r="UJU17" s="135"/>
      <c r="UJV17" s="135"/>
      <c r="UJW17" s="135"/>
      <c r="UJX17" s="135"/>
      <c r="UJY17" s="135"/>
      <c r="UJZ17" s="135"/>
      <c r="UKA17" s="135"/>
      <c r="UKB17" s="135"/>
      <c r="UKC17" s="135"/>
      <c r="UKD17" s="135"/>
      <c r="UKE17" s="135"/>
      <c r="UKF17" s="135"/>
      <c r="UKG17" s="135"/>
      <c r="UKH17" s="135"/>
      <c r="UKI17" s="135"/>
      <c r="UKJ17" s="135"/>
      <c r="UKK17" s="135"/>
      <c r="UKL17" s="135"/>
      <c r="UKM17" s="135"/>
      <c r="UKN17" s="135"/>
      <c r="UKO17" s="135"/>
      <c r="UKP17" s="135"/>
      <c r="UKQ17" s="135"/>
      <c r="UKR17" s="135"/>
      <c r="UKS17" s="135"/>
      <c r="UKT17" s="135"/>
      <c r="UKU17" s="135"/>
      <c r="UKV17" s="135"/>
      <c r="UKW17" s="135"/>
      <c r="UKX17" s="135"/>
      <c r="UKY17" s="135"/>
      <c r="UKZ17" s="135"/>
      <c r="ULA17" s="135"/>
      <c r="ULB17" s="135"/>
      <c r="ULC17" s="135"/>
      <c r="ULD17" s="135"/>
      <c r="ULE17" s="135"/>
      <c r="ULF17" s="135"/>
      <c r="ULG17" s="135"/>
      <c r="ULH17" s="135"/>
      <c r="ULI17" s="135"/>
      <c r="ULJ17" s="135"/>
      <c r="ULK17" s="135"/>
      <c r="ULL17" s="135"/>
      <c r="ULM17" s="135"/>
      <c r="ULN17" s="135"/>
      <c r="ULO17" s="135"/>
      <c r="ULP17" s="135"/>
      <c r="ULQ17" s="135"/>
      <c r="ULR17" s="135"/>
      <c r="ULS17" s="135"/>
      <c r="ULT17" s="135"/>
      <c r="ULU17" s="135"/>
      <c r="ULV17" s="135"/>
      <c r="ULW17" s="135"/>
      <c r="ULX17" s="135"/>
      <c r="ULY17" s="135"/>
      <c r="ULZ17" s="135"/>
      <c r="UMA17" s="135"/>
      <c r="UMB17" s="135"/>
      <c r="UMC17" s="135"/>
      <c r="UMD17" s="135"/>
      <c r="UME17" s="135"/>
      <c r="UMF17" s="135"/>
      <c r="UMG17" s="135"/>
      <c r="UMH17" s="135"/>
      <c r="UMI17" s="135"/>
      <c r="UMJ17" s="135"/>
      <c r="UMK17" s="135"/>
      <c r="UML17" s="135"/>
      <c r="UMM17" s="135"/>
      <c r="UMN17" s="135"/>
      <c r="UMO17" s="135"/>
      <c r="UMP17" s="135"/>
      <c r="UMQ17" s="135"/>
      <c r="UMR17" s="135"/>
      <c r="UMS17" s="135"/>
      <c r="UMT17" s="135"/>
      <c r="UMU17" s="135"/>
      <c r="UMV17" s="135"/>
      <c r="UMW17" s="135"/>
      <c r="UMX17" s="135"/>
      <c r="UMY17" s="135"/>
      <c r="UMZ17" s="135"/>
      <c r="UNA17" s="135"/>
      <c r="UNB17" s="135"/>
      <c r="UNC17" s="135"/>
      <c r="UND17" s="135"/>
      <c r="UNE17" s="135"/>
      <c r="UNF17" s="135"/>
      <c r="UNG17" s="135"/>
      <c r="UNH17" s="135"/>
      <c r="UNI17" s="135"/>
      <c r="UNJ17" s="135"/>
      <c r="UNK17" s="135"/>
      <c r="UNL17" s="135"/>
      <c r="UNM17" s="135"/>
      <c r="UNN17" s="135"/>
      <c r="UNO17" s="135"/>
      <c r="UNP17" s="135"/>
      <c r="UNQ17" s="135"/>
      <c r="UNR17" s="135"/>
      <c r="UNS17" s="135"/>
      <c r="UNT17" s="135"/>
      <c r="UNU17" s="135"/>
      <c r="UNV17" s="135"/>
      <c r="UNW17" s="135"/>
      <c r="UNX17" s="135"/>
      <c r="UNY17" s="135"/>
      <c r="UNZ17" s="135"/>
      <c r="UOA17" s="135"/>
      <c r="UOB17" s="135"/>
      <c r="UOC17" s="135"/>
      <c r="UOD17" s="135"/>
      <c r="UOE17" s="135"/>
      <c r="UOF17" s="135"/>
      <c r="UOG17" s="135"/>
      <c r="UOH17" s="135"/>
      <c r="UOI17" s="135"/>
      <c r="UOJ17" s="135"/>
      <c r="UOK17" s="135"/>
      <c r="UOL17" s="135"/>
      <c r="UOM17" s="135"/>
      <c r="UON17" s="135"/>
      <c r="UOO17" s="135"/>
      <c r="UOP17" s="135"/>
      <c r="UOQ17" s="135"/>
      <c r="UOR17" s="135"/>
      <c r="UOS17" s="135"/>
      <c r="UOT17" s="135"/>
      <c r="UOU17" s="135"/>
      <c r="UOV17" s="135"/>
      <c r="UOW17" s="135"/>
      <c r="UOX17" s="135"/>
      <c r="UOY17" s="135"/>
      <c r="UOZ17" s="135"/>
      <c r="UPA17" s="135"/>
      <c r="UPB17" s="135"/>
      <c r="UPC17" s="135"/>
      <c r="UPD17" s="135"/>
      <c r="UPE17" s="135"/>
      <c r="UPF17" s="135"/>
      <c r="UPG17" s="135"/>
      <c r="UPH17" s="135"/>
      <c r="UPI17" s="135"/>
      <c r="UPJ17" s="135"/>
      <c r="UPK17" s="135"/>
      <c r="UPL17" s="135"/>
      <c r="UPM17" s="135"/>
      <c r="UPN17" s="135"/>
      <c r="UPO17" s="135"/>
      <c r="UPP17" s="135"/>
      <c r="UPQ17" s="135"/>
      <c r="UPR17" s="135"/>
      <c r="UPS17" s="135"/>
      <c r="UPT17" s="135"/>
      <c r="UPU17" s="135"/>
      <c r="UPV17" s="135"/>
      <c r="UPW17" s="135"/>
      <c r="UPX17" s="135"/>
      <c r="UPY17" s="135"/>
      <c r="UPZ17" s="135"/>
      <c r="UQA17" s="135"/>
      <c r="UQB17" s="135"/>
      <c r="UQC17" s="135"/>
      <c r="UQD17" s="135"/>
      <c r="UQE17" s="135"/>
      <c r="UQF17" s="135"/>
      <c r="UQG17" s="135"/>
      <c r="UQH17" s="135"/>
      <c r="UQI17" s="135"/>
      <c r="UQJ17" s="135"/>
      <c r="UQK17" s="135"/>
      <c r="UQL17" s="135"/>
      <c r="UQM17" s="135"/>
      <c r="UQN17" s="135"/>
      <c r="UQO17" s="135"/>
      <c r="UQP17" s="135"/>
      <c r="UQQ17" s="135"/>
      <c r="UQR17" s="135"/>
      <c r="UQS17" s="135"/>
      <c r="UQT17" s="135"/>
      <c r="UQU17" s="135"/>
      <c r="UQV17" s="135"/>
      <c r="UQW17" s="135"/>
      <c r="UQX17" s="135"/>
      <c r="UQY17" s="135"/>
      <c r="UQZ17" s="135"/>
      <c r="URA17" s="135"/>
      <c r="URB17" s="135"/>
      <c r="URC17" s="135"/>
      <c r="URD17" s="135"/>
      <c r="URE17" s="135"/>
      <c r="URF17" s="135"/>
      <c r="URG17" s="135"/>
      <c r="URH17" s="135"/>
      <c r="URI17" s="135"/>
      <c r="URJ17" s="135"/>
      <c r="URK17" s="135"/>
      <c r="URL17" s="135"/>
      <c r="URM17" s="135"/>
      <c r="URN17" s="135"/>
      <c r="URO17" s="135"/>
      <c r="URP17" s="135"/>
      <c r="URQ17" s="135"/>
      <c r="URR17" s="135"/>
      <c r="URS17" s="135"/>
      <c r="URT17" s="135"/>
      <c r="URU17" s="135"/>
      <c r="URV17" s="135"/>
      <c r="URW17" s="135"/>
      <c r="URX17" s="135"/>
      <c r="URY17" s="135"/>
      <c r="URZ17" s="135"/>
      <c r="USA17" s="135"/>
      <c r="USB17" s="135"/>
      <c r="USC17" s="135"/>
      <c r="USD17" s="135"/>
      <c r="USE17" s="135"/>
      <c r="USF17" s="135"/>
      <c r="USG17" s="135"/>
      <c r="USH17" s="135"/>
      <c r="USI17" s="135"/>
      <c r="USJ17" s="135"/>
      <c r="USK17" s="135"/>
      <c r="USL17" s="135"/>
      <c r="USM17" s="135"/>
      <c r="USN17" s="135"/>
      <c r="USO17" s="135"/>
      <c r="USP17" s="135"/>
      <c r="USQ17" s="135"/>
      <c r="USR17" s="135"/>
      <c r="USS17" s="135"/>
      <c r="UST17" s="135"/>
      <c r="USU17" s="135"/>
      <c r="USV17" s="135"/>
      <c r="USW17" s="135"/>
      <c r="USX17" s="135"/>
      <c r="USY17" s="135"/>
      <c r="USZ17" s="135"/>
      <c r="UTA17" s="135"/>
      <c r="UTB17" s="135"/>
      <c r="UTC17" s="135"/>
      <c r="UTD17" s="135"/>
      <c r="UTE17" s="135"/>
      <c r="UTF17" s="135"/>
      <c r="UTG17" s="135"/>
      <c r="UTH17" s="135"/>
      <c r="UTI17" s="135"/>
      <c r="UTJ17" s="135"/>
      <c r="UTK17" s="135"/>
      <c r="UTL17" s="135"/>
      <c r="UTM17" s="135"/>
      <c r="UTN17" s="135"/>
      <c r="UTO17" s="135"/>
      <c r="UTP17" s="135"/>
      <c r="UTQ17" s="135"/>
      <c r="UTR17" s="135"/>
      <c r="UTS17" s="135"/>
      <c r="UTT17" s="135"/>
      <c r="UTU17" s="135"/>
      <c r="UTV17" s="135"/>
      <c r="UTW17" s="135"/>
      <c r="UTX17" s="135"/>
      <c r="UTY17" s="135"/>
      <c r="UTZ17" s="135"/>
      <c r="UUA17" s="135"/>
      <c r="UUB17" s="135"/>
      <c r="UUC17" s="135"/>
      <c r="UUD17" s="135"/>
      <c r="UUE17" s="135"/>
      <c r="UUF17" s="135"/>
      <c r="UUG17" s="135"/>
      <c r="UUH17" s="135"/>
      <c r="UUI17" s="135"/>
      <c r="UUJ17" s="135"/>
      <c r="UUK17" s="135"/>
      <c r="UUL17" s="135"/>
      <c r="UUM17" s="135"/>
      <c r="UUN17" s="135"/>
      <c r="UUO17" s="135"/>
      <c r="UUP17" s="135"/>
      <c r="UUQ17" s="135"/>
      <c r="UUR17" s="135"/>
      <c r="UUS17" s="135"/>
      <c r="UUT17" s="135"/>
      <c r="UUU17" s="135"/>
      <c r="UUV17" s="135"/>
      <c r="UUW17" s="135"/>
      <c r="UUX17" s="135"/>
      <c r="UUY17" s="135"/>
      <c r="UUZ17" s="135"/>
      <c r="UVA17" s="135"/>
      <c r="UVB17" s="135"/>
      <c r="UVC17" s="135"/>
      <c r="UVD17" s="135"/>
      <c r="UVE17" s="135"/>
      <c r="UVF17" s="135"/>
      <c r="UVG17" s="135"/>
      <c r="UVH17" s="135"/>
      <c r="UVI17" s="135"/>
      <c r="UVJ17" s="135"/>
      <c r="UVK17" s="135"/>
      <c r="UVL17" s="135"/>
      <c r="UVM17" s="135"/>
      <c r="UVN17" s="135"/>
      <c r="UVO17" s="135"/>
      <c r="UVP17" s="135"/>
      <c r="UVQ17" s="135"/>
      <c r="UVR17" s="135"/>
      <c r="UVS17" s="135"/>
      <c r="UVT17" s="135"/>
      <c r="UVU17" s="135"/>
      <c r="UVV17" s="135"/>
      <c r="UVW17" s="135"/>
      <c r="UVX17" s="135"/>
      <c r="UVY17" s="135"/>
      <c r="UVZ17" s="135"/>
      <c r="UWA17" s="135"/>
      <c r="UWB17" s="135"/>
      <c r="UWC17" s="135"/>
      <c r="UWD17" s="135"/>
      <c r="UWE17" s="135"/>
      <c r="UWF17" s="135"/>
      <c r="UWG17" s="135"/>
      <c r="UWH17" s="135"/>
      <c r="UWI17" s="135"/>
      <c r="UWJ17" s="135"/>
      <c r="UWK17" s="135"/>
      <c r="UWL17" s="135"/>
      <c r="UWM17" s="135"/>
      <c r="UWN17" s="135"/>
      <c r="UWO17" s="135"/>
      <c r="UWP17" s="135"/>
      <c r="UWQ17" s="135"/>
      <c r="UWR17" s="135"/>
      <c r="UWS17" s="135"/>
      <c r="UWT17" s="135"/>
      <c r="UWU17" s="135"/>
      <c r="UWV17" s="135"/>
      <c r="UWW17" s="135"/>
      <c r="UWX17" s="135"/>
      <c r="UWY17" s="135"/>
      <c r="UWZ17" s="135"/>
      <c r="UXA17" s="135"/>
      <c r="UXB17" s="135"/>
      <c r="UXC17" s="135"/>
      <c r="UXD17" s="135"/>
      <c r="UXE17" s="135"/>
      <c r="UXF17" s="135"/>
      <c r="UXG17" s="135"/>
      <c r="UXH17" s="135"/>
      <c r="UXI17" s="135"/>
      <c r="UXJ17" s="135"/>
      <c r="UXK17" s="135"/>
      <c r="UXL17" s="135"/>
      <c r="UXM17" s="135"/>
      <c r="UXN17" s="135"/>
      <c r="UXO17" s="135"/>
      <c r="UXP17" s="135"/>
      <c r="UXQ17" s="135"/>
      <c r="UXR17" s="135"/>
      <c r="UXS17" s="135"/>
      <c r="UXT17" s="135"/>
      <c r="UXU17" s="135"/>
      <c r="UXV17" s="135"/>
      <c r="UXW17" s="135"/>
      <c r="UXX17" s="135"/>
      <c r="UXY17" s="135"/>
      <c r="UXZ17" s="135"/>
      <c r="UYA17" s="135"/>
      <c r="UYB17" s="135"/>
      <c r="UYC17" s="135"/>
      <c r="UYD17" s="135"/>
      <c r="UYE17" s="135"/>
      <c r="UYF17" s="135"/>
      <c r="UYG17" s="135"/>
      <c r="UYH17" s="135"/>
      <c r="UYI17" s="135"/>
      <c r="UYJ17" s="135"/>
      <c r="UYK17" s="135"/>
      <c r="UYL17" s="135"/>
      <c r="UYM17" s="135"/>
      <c r="UYN17" s="135"/>
      <c r="UYO17" s="135"/>
      <c r="UYP17" s="135"/>
      <c r="UYQ17" s="135"/>
      <c r="UYR17" s="135"/>
      <c r="UYS17" s="135"/>
      <c r="UYT17" s="135"/>
      <c r="UYU17" s="135"/>
      <c r="UYV17" s="135"/>
      <c r="UYW17" s="135"/>
      <c r="UYX17" s="135"/>
      <c r="UYY17" s="135"/>
      <c r="UYZ17" s="135"/>
      <c r="UZA17" s="135"/>
      <c r="UZB17" s="135"/>
      <c r="UZC17" s="135"/>
      <c r="UZD17" s="135"/>
      <c r="UZE17" s="135"/>
      <c r="UZF17" s="135"/>
      <c r="UZG17" s="135"/>
      <c r="UZH17" s="135"/>
      <c r="UZI17" s="135"/>
      <c r="UZJ17" s="135"/>
      <c r="UZK17" s="135"/>
      <c r="UZL17" s="135"/>
      <c r="UZM17" s="135"/>
      <c r="UZN17" s="135"/>
      <c r="UZO17" s="135"/>
      <c r="UZP17" s="135"/>
      <c r="UZQ17" s="135"/>
      <c r="UZR17" s="135"/>
      <c r="UZS17" s="135"/>
      <c r="UZT17" s="135"/>
      <c r="UZU17" s="135"/>
      <c r="UZV17" s="135"/>
      <c r="UZW17" s="135"/>
      <c r="UZX17" s="135"/>
      <c r="UZY17" s="135"/>
      <c r="UZZ17" s="135"/>
      <c r="VAA17" s="135"/>
      <c r="VAB17" s="135"/>
      <c r="VAC17" s="135"/>
      <c r="VAD17" s="135"/>
      <c r="VAE17" s="135"/>
      <c r="VAF17" s="135"/>
      <c r="VAG17" s="135"/>
      <c r="VAH17" s="135"/>
      <c r="VAI17" s="135"/>
      <c r="VAJ17" s="135"/>
      <c r="VAK17" s="135"/>
      <c r="VAL17" s="135"/>
      <c r="VAM17" s="135"/>
      <c r="VAN17" s="135"/>
      <c r="VAO17" s="135"/>
      <c r="VAP17" s="135"/>
      <c r="VAQ17" s="135"/>
      <c r="VAR17" s="135"/>
      <c r="VAS17" s="135"/>
      <c r="VAT17" s="135"/>
      <c r="VAU17" s="135"/>
      <c r="VAV17" s="135"/>
      <c r="VAW17" s="135"/>
      <c r="VAX17" s="135"/>
      <c r="VAY17" s="135"/>
      <c r="VAZ17" s="135"/>
      <c r="VBA17" s="135"/>
      <c r="VBB17" s="135"/>
      <c r="VBC17" s="135"/>
      <c r="VBD17" s="135"/>
      <c r="VBE17" s="135"/>
      <c r="VBF17" s="135"/>
      <c r="VBG17" s="135"/>
      <c r="VBH17" s="135"/>
      <c r="VBI17" s="135"/>
      <c r="VBJ17" s="135"/>
      <c r="VBK17" s="135"/>
      <c r="VBL17" s="135"/>
      <c r="VBM17" s="135"/>
      <c r="VBN17" s="135"/>
      <c r="VBO17" s="135"/>
      <c r="VBP17" s="135"/>
      <c r="VBQ17" s="135"/>
      <c r="VBR17" s="135"/>
      <c r="VBS17" s="135"/>
      <c r="VBT17" s="135"/>
      <c r="VBU17" s="135"/>
      <c r="VBV17" s="135"/>
      <c r="VBW17" s="135"/>
      <c r="VBX17" s="135"/>
      <c r="VBY17" s="135"/>
      <c r="VBZ17" s="135"/>
      <c r="VCA17" s="135"/>
      <c r="VCB17" s="135"/>
      <c r="VCC17" s="135"/>
      <c r="VCD17" s="135"/>
      <c r="VCE17" s="135"/>
      <c r="VCF17" s="135"/>
      <c r="VCG17" s="135"/>
      <c r="VCH17" s="135"/>
      <c r="VCI17" s="135"/>
      <c r="VCJ17" s="135"/>
      <c r="VCK17" s="135"/>
      <c r="VCL17" s="135"/>
      <c r="VCM17" s="135"/>
      <c r="VCN17" s="135"/>
      <c r="VCO17" s="135"/>
      <c r="VCP17" s="135"/>
      <c r="VCQ17" s="135"/>
      <c r="VCR17" s="135"/>
      <c r="VCS17" s="135"/>
      <c r="VCT17" s="135"/>
      <c r="VCU17" s="135"/>
      <c r="VCV17" s="135"/>
      <c r="VCW17" s="135"/>
      <c r="VCX17" s="135"/>
      <c r="VCY17" s="135"/>
      <c r="VCZ17" s="135"/>
      <c r="VDA17" s="135"/>
      <c r="VDB17" s="135"/>
      <c r="VDC17" s="135"/>
      <c r="VDD17" s="135"/>
      <c r="VDE17" s="135"/>
      <c r="VDF17" s="135"/>
      <c r="VDG17" s="135"/>
      <c r="VDH17" s="135"/>
      <c r="VDI17" s="135"/>
      <c r="VDJ17" s="135"/>
      <c r="VDK17" s="135"/>
      <c r="VDL17" s="135"/>
      <c r="VDM17" s="135"/>
      <c r="VDN17" s="135"/>
      <c r="VDO17" s="135"/>
      <c r="VDP17" s="135"/>
      <c r="VDQ17" s="135"/>
      <c r="VDR17" s="135"/>
      <c r="VDS17" s="135"/>
      <c r="VDT17" s="135"/>
      <c r="VDU17" s="135"/>
      <c r="VDV17" s="135"/>
      <c r="VDW17" s="135"/>
      <c r="VDX17" s="135"/>
      <c r="VDY17" s="135"/>
      <c r="VDZ17" s="135"/>
      <c r="VEA17" s="135"/>
      <c r="VEB17" s="135"/>
      <c r="VEC17" s="135"/>
      <c r="VED17" s="135"/>
      <c r="VEE17" s="135"/>
      <c r="VEF17" s="135"/>
      <c r="VEG17" s="135"/>
      <c r="VEH17" s="135"/>
      <c r="VEI17" s="135"/>
      <c r="VEJ17" s="135"/>
      <c r="VEK17" s="135"/>
      <c r="VEL17" s="135"/>
      <c r="VEM17" s="135"/>
      <c r="VEN17" s="135"/>
      <c r="VEO17" s="135"/>
      <c r="VEP17" s="135"/>
      <c r="VEQ17" s="135"/>
      <c r="VER17" s="135"/>
      <c r="VES17" s="135"/>
      <c r="VET17" s="135"/>
      <c r="VEU17" s="135"/>
      <c r="VEV17" s="135"/>
      <c r="VEW17" s="135"/>
      <c r="VEX17" s="135"/>
      <c r="VEY17" s="135"/>
      <c r="VEZ17" s="135"/>
      <c r="VFA17" s="135"/>
      <c r="VFB17" s="135"/>
      <c r="VFC17" s="135"/>
      <c r="VFD17" s="135"/>
      <c r="VFE17" s="135"/>
      <c r="VFF17" s="135"/>
      <c r="VFG17" s="135"/>
      <c r="VFH17" s="135"/>
      <c r="VFI17" s="135"/>
      <c r="VFJ17" s="135"/>
      <c r="VFK17" s="135"/>
      <c r="VFL17" s="135"/>
      <c r="VFM17" s="135"/>
      <c r="VFN17" s="135"/>
      <c r="VFO17" s="135"/>
      <c r="VFP17" s="135"/>
      <c r="VFQ17" s="135"/>
      <c r="VFR17" s="135"/>
      <c r="VFS17" s="135"/>
      <c r="VFT17" s="135"/>
      <c r="VFU17" s="135"/>
      <c r="VFV17" s="135"/>
      <c r="VFW17" s="135"/>
      <c r="VFX17" s="135"/>
      <c r="VFY17" s="135"/>
      <c r="VFZ17" s="135"/>
      <c r="VGA17" s="135"/>
      <c r="VGB17" s="135"/>
      <c r="VGC17" s="135"/>
      <c r="VGD17" s="135"/>
      <c r="VGE17" s="135"/>
      <c r="VGF17" s="135"/>
      <c r="VGG17" s="135"/>
      <c r="VGH17" s="135"/>
      <c r="VGI17" s="135"/>
      <c r="VGJ17" s="135"/>
      <c r="VGK17" s="135"/>
      <c r="VGL17" s="135"/>
      <c r="VGM17" s="135"/>
      <c r="VGN17" s="135"/>
      <c r="VGO17" s="135"/>
      <c r="VGP17" s="135"/>
      <c r="VGQ17" s="135"/>
      <c r="VGR17" s="135"/>
      <c r="VGS17" s="135"/>
      <c r="VGT17" s="135"/>
      <c r="VGU17" s="135"/>
      <c r="VGV17" s="135"/>
      <c r="VGW17" s="135"/>
      <c r="VGX17" s="135"/>
      <c r="VGY17" s="135"/>
      <c r="VGZ17" s="135"/>
      <c r="VHA17" s="135"/>
      <c r="VHB17" s="135"/>
      <c r="VHC17" s="135"/>
      <c r="VHD17" s="135"/>
      <c r="VHE17" s="135"/>
      <c r="VHF17" s="135"/>
      <c r="VHG17" s="135"/>
      <c r="VHH17" s="135"/>
      <c r="VHI17" s="135"/>
      <c r="VHJ17" s="135"/>
      <c r="VHK17" s="135"/>
      <c r="VHL17" s="135"/>
      <c r="VHM17" s="135"/>
      <c r="VHN17" s="135"/>
      <c r="VHO17" s="135"/>
      <c r="VHP17" s="135"/>
      <c r="VHQ17" s="135"/>
      <c r="VHR17" s="135"/>
      <c r="VHS17" s="135"/>
      <c r="VHT17" s="135"/>
      <c r="VHU17" s="135"/>
      <c r="VHV17" s="135"/>
      <c r="VHW17" s="135"/>
      <c r="VHX17" s="135"/>
      <c r="VHY17" s="135"/>
      <c r="VHZ17" s="135"/>
      <c r="VIA17" s="135"/>
      <c r="VIB17" s="135"/>
      <c r="VIC17" s="135"/>
      <c r="VID17" s="135"/>
      <c r="VIE17" s="135"/>
      <c r="VIF17" s="135"/>
      <c r="VIG17" s="135"/>
      <c r="VIH17" s="135"/>
      <c r="VII17" s="135"/>
      <c r="VIJ17" s="135"/>
      <c r="VIK17" s="135"/>
      <c r="VIL17" s="135"/>
      <c r="VIM17" s="135"/>
      <c r="VIN17" s="135"/>
      <c r="VIO17" s="135"/>
      <c r="VIP17" s="135"/>
      <c r="VIQ17" s="135"/>
      <c r="VIR17" s="135"/>
      <c r="VIS17" s="135"/>
      <c r="VIT17" s="135"/>
      <c r="VIU17" s="135"/>
      <c r="VIV17" s="135"/>
      <c r="VIW17" s="135"/>
      <c r="VIX17" s="135"/>
      <c r="VIY17" s="135"/>
      <c r="VIZ17" s="135"/>
      <c r="VJA17" s="135"/>
      <c r="VJB17" s="135"/>
      <c r="VJC17" s="135"/>
      <c r="VJD17" s="135"/>
      <c r="VJE17" s="135"/>
      <c r="VJF17" s="135"/>
      <c r="VJG17" s="135"/>
      <c r="VJH17" s="135"/>
      <c r="VJI17" s="135"/>
      <c r="VJJ17" s="135"/>
      <c r="VJK17" s="135"/>
      <c r="VJL17" s="135"/>
      <c r="VJM17" s="135"/>
      <c r="VJN17" s="135"/>
      <c r="VJO17" s="135"/>
      <c r="VJP17" s="135"/>
      <c r="VJQ17" s="135"/>
      <c r="VJR17" s="135"/>
      <c r="VJS17" s="135"/>
      <c r="VJT17" s="135"/>
      <c r="VJU17" s="135"/>
      <c r="VJV17" s="135"/>
      <c r="VJW17" s="135"/>
      <c r="VJX17" s="135"/>
      <c r="VJY17" s="135"/>
      <c r="VJZ17" s="135"/>
      <c r="VKA17" s="135"/>
      <c r="VKB17" s="135"/>
      <c r="VKC17" s="135"/>
      <c r="VKD17" s="135"/>
      <c r="VKE17" s="135"/>
      <c r="VKF17" s="135"/>
      <c r="VKG17" s="135"/>
      <c r="VKH17" s="135"/>
      <c r="VKI17" s="135"/>
      <c r="VKJ17" s="135"/>
      <c r="VKK17" s="135"/>
      <c r="VKL17" s="135"/>
      <c r="VKM17" s="135"/>
      <c r="VKN17" s="135"/>
      <c r="VKO17" s="135"/>
      <c r="VKP17" s="135"/>
      <c r="VKQ17" s="135"/>
      <c r="VKR17" s="135"/>
      <c r="VKS17" s="135"/>
      <c r="VKT17" s="135"/>
      <c r="VKU17" s="135"/>
      <c r="VKV17" s="135"/>
      <c r="VKW17" s="135"/>
      <c r="VKX17" s="135"/>
      <c r="VKY17" s="135"/>
      <c r="VKZ17" s="135"/>
      <c r="VLA17" s="135"/>
      <c r="VLB17" s="135"/>
      <c r="VLC17" s="135"/>
      <c r="VLD17" s="135"/>
      <c r="VLE17" s="135"/>
      <c r="VLF17" s="135"/>
      <c r="VLG17" s="135"/>
      <c r="VLH17" s="135"/>
      <c r="VLI17" s="135"/>
      <c r="VLJ17" s="135"/>
      <c r="VLK17" s="135"/>
      <c r="VLL17" s="135"/>
      <c r="VLM17" s="135"/>
      <c r="VLN17" s="135"/>
      <c r="VLO17" s="135"/>
      <c r="VLP17" s="135"/>
      <c r="VLQ17" s="135"/>
      <c r="VLR17" s="135"/>
      <c r="VLS17" s="135"/>
      <c r="VLT17" s="135"/>
      <c r="VLU17" s="135"/>
      <c r="VLV17" s="135"/>
      <c r="VLW17" s="135"/>
      <c r="VLX17" s="135"/>
      <c r="VLY17" s="135"/>
      <c r="VLZ17" s="135"/>
      <c r="VMA17" s="135"/>
      <c r="VMB17" s="135"/>
      <c r="VMC17" s="135"/>
      <c r="VMD17" s="135"/>
      <c r="VME17" s="135"/>
      <c r="VMF17" s="135"/>
      <c r="VMG17" s="135"/>
      <c r="VMH17" s="135"/>
      <c r="VMI17" s="135"/>
      <c r="VMJ17" s="135"/>
      <c r="VMK17" s="135"/>
      <c r="VML17" s="135"/>
      <c r="VMM17" s="135"/>
      <c r="VMN17" s="135"/>
      <c r="VMO17" s="135"/>
      <c r="VMP17" s="135"/>
      <c r="VMQ17" s="135"/>
      <c r="VMR17" s="135"/>
      <c r="VMS17" s="135"/>
      <c r="VMT17" s="135"/>
      <c r="VMU17" s="135"/>
      <c r="VMV17" s="135"/>
      <c r="VMW17" s="135"/>
      <c r="VMX17" s="135"/>
      <c r="VMY17" s="135"/>
      <c r="VMZ17" s="135"/>
      <c r="VNA17" s="135"/>
      <c r="VNB17" s="135"/>
      <c r="VNC17" s="135"/>
      <c r="VND17" s="135"/>
      <c r="VNE17" s="135"/>
      <c r="VNF17" s="135"/>
      <c r="VNG17" s="135"/>
      <c r="VNH17" s="135"/>
      <c r="VNI17" s="135"/>
      <c r="VNJ17" s="135"/>
      <c r="VNK17" s="135"/>
      <c r="VNL17" s="135"/>
      <c r="VNM17" s="135"/>
      <c r="VNN17" s="135"/>
      <c r="VNO17" s="135"/>
      <c r="VNP17" s="135"/>
      <c r="VNQ17" s="135"/>
      <c r="VNR17" s="135"/>
      <c r="VNS17" s="135"/>
      <c r="VNT17" s="135"/>
      <c r="VNU17" s="135"/>
      <c r="VNV17" s="135"/>
      <c r="VNW17" s="135"/>
      <c r="VNX17" s="135"/>
      <c r="VNY17" s="135"/>
      <c r="VNZ17" s="135"/>
      <c r="VOA17" s="135"/>
      <c r="VOB17" s="135"/>
      <c r="VOC17" s="135"/>
      <c r="VOD17" s="135"/>
      <c r="VOE17" s="135"/>
      <c r="VOF17" s="135"/>
      <c r="VOG17" s="135"/>
      <c r="VOH17" s="135"/>
      <c r="VOI17" s="135"/>
      <c r="VOJ17" s="135"/>
      <c r="VOK17" s="135"/>
      <c r="VOL17" s="135"/>
      <c r="VOM17" s="135"/>
      <c r="VON17" s="135"/>
      <c r="VOO17" s="135"/>
      <c r="VOP17" s="135"/>
      <c r="VOQ17" s="135"/>
      <c r="VOR17" s="135"/>
      <c r="VOS17" s="135"/>
      <c r="VOT17" s="135"/>
      <c r="VOU17" s="135"/>
      <c r="VOV17" s="135"/>
      <c r="VOW17" s="135"/>
      <c r="VOX17" s="135"/>
      <c r="VOY17" s="135"/>
      <c r="VOZ17" s="135"/>
      <c r="VPA17" s="135"/>
      <c r="VPB17" s="135"/>
      <c r="VPC17" s="135"/>
      <c r="VPD17" s="135"/>
      <c r="VPE17" s="135"/>
      <c r="VPF17" s="135"/>
      <c r="VPG17" s="135"/>
      <c r="VPH17" s="135"/>
      <c r="VPI17" s="135"/>
      <c r="VPJ17" s="135"/>
      <c r="VPK17" s="135"/>
      <c r="VPL17" s="135"/>
      <c r="VPM17" s="135"/>
      <c r="VPN17" s="135"/>
      <c r="VPO17" s="135"/>
      <c r="VPP17" s="135"/>
      <c r="VPQ17" s="135"/>
      <c r="VPR17" s="135"/>
      <c r="VPS17" s="135"/>
      <c r="VPT17" s="135"/>
      <c r="VPU17" s="135"/>
      <c r="VPV17" s="135"/>
      <c r="VPW17" s="135"/>
      <c r="VPX17" s="135"/>
      <c r="VPY17" s="135"/>
      <c r="VPZ17" s="135"/>
      <c r="VQA17" s="135"/>
      <c r="VQB17" s="135"/>
      <c r="VQC17" s="135"/>
      <c r="VQD17" s="135"/>
      <c r="VQE17" s="135"/>
      <c r="VQF17" s="135"/>
      <c r="VQG17" s="135"/>
      <c r="VQH17" s="135"/>
      <c r="VQI17" s="135"/>
      <c r="VQJ17" s="135"/>
      <c r="VQK17" s="135"/>
      <c r="VQL17" s="135"/>
      <c r="VQM17" s="135"/>
      <c r="VQN17" s="135"/>
      <c r="VQO17" s="135"/>
      <c r="VQP17" s="135"/>
      <c r="VQQ17" s="135"/>
      <c r="VQR17" s="135"/>
      <c r="VQS17" s="135"/>
      <c r="VQT17" s="135"/>
      <c r="VQU17" s="135"/>
      <c r="VQV17" s="135"/>
      <c r="VQW17" s="135"/>
      <c r="VQX17" s="135"/>
      <c r="VQY17" s="135"/>
      <c r="VQZ17" s="135"/>
      <c r="VRA17" s="135"/>
      <c r="VRB17" s="135"/>
      <c r="VRC17" s="135"/>
      <c r="VRD17" s="135"/>
      <c r="VRE17" s="135"/>
      <c r="VRF17" s="135"/>
      <c r="VRG17" s="135"/>
      <c r="VRH17" s="135"/>
      <c r="VRI17" s="135"/>
      <c r="VRJ17" s="135"/>
      <c r="VRK17" s="135"/>
      <c r="VRL17" s="135"/>
      <c r="VRM17" s="135"/>
      <c r="VRN17" s="135"/>
      <c r="VRO17" s="135"/>
      <c r="VRP17" s="135"/>
      <c r="VRQ17" s="135"/>
      <c r="VRR17" s="135"/>
      <c r="VRS17" s="135"/>
      <c r="VRT17" s="135"/>
      <c r="VRU17" s="135"/>
      <c r="VRV17" s="135"/>
      <c r="VRW17" s="135"/>
      <c r="VRX17" s="135"/>
      <c r="VRY17" s="135"/>
      <c r="VRZ17" s="135"/>
      <c r="VSA17" s="135"/>
      <c r="VSB17" s="135"/>
      <c r="VSC17" s="135"/>
      <c r="VSD17" s="135"/>
      <c r="VSE17" s="135"/>
      <c r="VSF17" s="135"/>
      <c r="VSG17" s="135"/>
      <c r="VSH17" s="135"/>
      <c r="VSI17" s="135"/>
      <c r="VSJ17" s="135"/>
      <c r="VSK17" s="135"/>
      <c r="VSL17" s="135"/>
      <c r="VSM17" s="135"/>
      <c r="VSN17" s="135"/>
      <c r="VSO17" s="135"/>
      <c r="VSP17" s="135"/>
      <c r="VSQ17" s="135"/>
      <c r="VSR17" s="135"/>
      <c r="VSS17" s="135"/>
      <c r="VST17" s="135"/>
      <c r="VSU17" s="135"/>
      <c r="VSV17" s="135"/>
      <c r="VSW17" s="135"/>
      <c r="VSX17" s="135"/>
      <c r="VSY17" s="135"/>
      <c r="VSZ17" s="135"/>
      <c r="VTA17" s="135"/>
      <c r="VTB17" s="135"/>
      <c r="VTC17" s="135"/>
      <c r="VTD17" s="135"/>
      <c r="VTE17" s="135"/>
      <c r="VTF17" s="135"/>
      <c r="VTG17" s="135"/>
      <c r="VTH17" s="135"/>
      <c r="VTI17" s="135"/>
      <c r="VTJ17" s="135"/>
      <c r="VTK17" s="135"/>
      <c r="VTL17" s="135"/>
      <c r="VTM17" s="135"/>
      <c r="VTN17" s="135"/>
      <c r="VTO17" s="135"/>
      <c r="VTP17" s="135"/>
      <c r="VTQ17" s="135"/>
      <c r="VTR17" s="135"/>
      <c r="VTS17" s="135"/>
      <c r="VTT17" s="135"/>
      <c r="VTU17" s="135"/>
      <c r="VTV17" s="135"/>
      <c r="VTW17" s="135"/>
      <c r="VTX17" s="135"/>
      <c r="VTY17" s="135"/>
      <c r="VTZ17" s="135"/>
      <c r="VUA17" s="135"/>
      <c r="VUB17" s="135"/>
      <c r="VUC17" s="135"/>
      <c r="VUD17" s="135"/>
      <c r="VUE17" s="135"/>
      <c r="VUF17" s="135"/>
      <c r="VUG17" s="135"/>
      <c r="VUH17" s="135"/>
      <c r="VUI17" s="135"/>
      <c r="VUJ17" s="135"/>
      <c r="VUK17" s="135"/>
      <c r="VUL17" s="135"/>
      <c r="VUM17" s="135"/>
      <c r="VUN17" s="135"/>
      <c r="VUO17" s="135"/>
      <c r="VUP17" s="135"/>
      <c r="VUQ17" s="135"/>
      <c r="VUR17" s="135"/>
      <c r="VUS17" s="135"/>
      <c r="VUT17" s="135"/>
      <c r="VUU17" s="135"/>
      <c r="VUV17" s="135"/>
      <c r="VUW17" s="135"/>
      <c r="VUX17" s="135"/>
      <c r="VUY17" s="135"/>
      <c r="VUZ17" s="135"/>
      <c r="VVA17" s="135"/>
      <c r="VVB17" s="135"/>
      <c r="VVC17" s="135"/>
      <c r="VVD17" s="135"/>
      <c r="VVE17" s="135"/>
      <c r="VVF17" s="135"/>
      <c r="VVG17" s="135"/>
      <c r="VVH17" s="135"/>
      <c r="VVI17" s="135"/>
      <c r="VVJ17" s="135"/>
      <c r="VVK17" s="135"/>
      <c r="VVL17" s="135"/>
      <c r="VVM17" s="135"/>
      <c r="VVN17" s="135"/>
      <c r="VVO17" s="135"/>
      <c r="VVP17" s="135"/>
      <c r="VVQ17" s="135"/>
      <c r="VVR17" s="135"/>
      <c r="VVS17" s="135"/>
      <c r="VVT17" s="135"/>
      <c r="VVU17" s="135"/>
      <c r="VVV17" s="135"/>
      <c r="VVW17" s="135"/>
      <c r="VVX17" s="135"/>
      <c r="VVY17" s="135"/>
      <c r="VVZ17" s="135"/>
      <c r="VWA17" s="135"/>
      <c r="VWB17" s="135"/>
      <c r="VWC17" s="135"/>
      <c r="VWD17" s="135"/>
      <c r="VWE17" s="135"/>
      <c r="VWF17" s="135"/>
      <c r="VWG17" s="135"/>
      <c r="VWH17" s="135"/>
      <c r="VWI17" s="135"/>
      <c r="VWJ17" s="135"/>
      <c r="VWK17" s="135"/>
      <c r="VWL17" s="135"/>
      <c r="VWM17" s="135"/>
      <c r="VWN17" s="135"/>
      <c r="VWO17" s="135"/>
      <c r="VWP17" s="135"/>
      <c r="VWQ17" s="135"/>
      <c r="VWR17" s="135"/>
      <c r="VWS17" s="135"/>
      <c r="VWT17" s="135"/>
      <c r="VWU17" s="135"/>
      <c r="VWV17" s="135"/>
      <c r="VWW17" s="135"/>
      <c r="VWX17" s="135"/>
      <c r="VWY17" s="135"/>
      <c r="VWZ17" s="135"/>
      <c r="VXA17" s="135"/>
      <c r="VXB17" s="135"/>
      <c r="VXC17" s="135"/>
      <c r="VXD17" s="135"/>
      <c r="VXE17" s="135"/>
      <c r="VXF17" s="135"/>
      <c r="VXG17" s="135"/>
      <c r="VXH17" s="135"/>
      <c r="VXI17" s="135"/>
      <c r="VXJ17" s="135"/>
      <c r="VXK17" s="135"/>
      <c r="VXL17" s="135"/>
      <c r="VXM17" s="135"/>
      <c r="VXN17" s="135"/>
      <c r="VXO17" s="135"/>
      <c r="VXP17" s="135"/>
      <c r="VXQ17" s="135"/>
      <c r="VXR17" s="135"/>
      <c r="VXS17" s="135"/>
      <c r="VXT17" s="135"/>
      <c r="VXU17" s="135"/>
      <c r="VXV17" s="135"/>
      <c r="VXW17" s="135"/>
      <c r="VXX17" s="135"/>
      <c r="VXY17" s="135"/>
      <c r="VXZ17" s="135"/>
      <c r="VYA17" s="135"/>
      <c r="VYB17" s="135"/>
      <c r="VYC17" s="135"/>
      <c r="VYD17" s="135"/>
      <c r="VYE17" s="135"/>
      <c r="VYF17" s="135"/>
      <c r="VYG17" s="135"/>
      <c r="VYH17" s="135"/>
      <c r="VYI17" s="135"/>
      <c r="VYJ17" s="135"/>
      <c r="VYK17" s="135"/>
      <c r="VYL17" s="135"/>
      <c r="VYM17" s="135"/>
      <c r="VYN17" s="135"/>
      <c r="VYO17" s="135"/>
      <c r="VYP17" s="135"/>
      <c r="VYQ17" s="135"/>
      <c r="VYR17" s="135"/>
      <c r="VYS17" s="135"/>
      <c r="VYT17" s="135"/>
      <c r="VYU17" s="135"/>
      <c r="VYV17" s="135"/>
      <c r="VYW17" s="135"/>
      <c r="VYX17" s="135"/>
      <c r="VYY17" s="135"/>
      <c r="VYZ17" s="135"/>
      <c r="VZA17" s="135"/>
      <c r="VZB17" s="135"/>
      <c r="VZC17" s="135"/>
      <c r="VZD17" s="135"/>
      <c r="VZE17" s="135"/>
      <c r="VZF17" s="135"/>
      <c r="VZG17" s="135"/>
      <c r="VZH17" s="135"/>
      <c r="VZI17" s="135"/>
      <c r="VZJ17" s="135"/>
      <c r="VZK17" s="135"/>
      <c r="VZL17" s="135"/>
      <c r="VZM17" s="135"/>
      <c r="VZN17" s="135"/>
      <c r="VZO17" s="135"/>
      <c r="VZP17" s="135"/>
      <c r="VZQ17" s="135"/>
      <c r="VZR17" s="135"/>
      <c r="VZS17" s="135"/>
      <c r="VZT17" s="135"/>
      <c r="VZU17" s="135"/>
      <c r="VZV17" s="135"/>
      <c r="VZW17" s="135"/>
      <c r="VZX17" s="135"/>
      <c r="VZY17" s="135"/>
      <c r="VZZ17" s="135"/>
      <c r="WAA17" s="135"/>
      <c r="WAB17" s="135"/>
      <c r="WAC17" s="135"/>
      <c r="WAD17" s="135"/>
      <c r="WAE17" s="135"/>
      <c r="WAF17" s="135"/>
      <c r="WAG17" s="135"/>
      <c r="WAH17" s="135"/>
      <c r="WAI17" s="135"/>
      <c r="WAJ17" s="135"/>
      <c r="WAK17" s="135"/>
      <c r="WAL17" s="135"/>
      <c r="WAM17" s="135"/>
      <c r="WAN17" s="135"/>
      <c r="WAO17" s="135"/>
      <c r="WAP17" s="135"/>
      <c r="WAQ17" s="135"/>
      <c r="WAR17" s="135"/>
      <c r="WAS17" s="135"/>
      <c r="WAT17" s="135"/>
      <c r="WAU17" s="135"/>
      <c r="WAV17" s="135"/>
      <c r="WAW17" s="135"/>
      <c r="WAX17" s="135"/>
      <c r="WAY17" s="135"/>
      <c r="WAZ17" s="135"/>
      <c r="WBA17" s="135"/>
      <c r="WBB17" s="135"/>
      <c r="WBC17" s="135"/>
      <c r="WBD17" s="135"/>
      <c r="WBE17" s="135"/>
      <c r="WBF17" s="135"/>
      <c r="WBG17" s="135"/>
      <c r="WBH17" s="135"/>
      <c r="WBI17" s="135"/>
      <c r="WBJ17" s="135"/>
      <c r="WBK17" s="135"/>
      <c r="WBL17" s="135"/>
      <c r="WBM17" s="135"/>
      <c r="WBN17" s="135"/>
      <c r="WBO17" s="135"/>
      <c r="WBP17" s="135"/>
      <c r="WBQ17" s="135"/>
      <c r="WBR17" s="135"/>
      <c r="WBS17" s="135"/>
      <c r="WBT17" s="135"/>
      <c r="WBU17" s="135"/>
      <c r="WBV17" s="135"/>
      <c r="WBW17" s="135"/>
      <c r="WBX17" s="135"/>
      <c r="WBY17" s="135"/>
      <c r="WBZ17" s="135"/>
      <c r="WCA17" s="135"/>
      <c r="WCB17" s="135"/>
      <c r="WCC17" s="135"/>
      <c r="WCD17" s="135"/>
      <c r="WCE17" s="135"/>
      <c r="WCF17" s="135"/>
      <c r="WCG17" s="135"/>
      <c r="WCH17" s="135"/>
      <c r="WCI17" s="135"/>
      <c r="WCJ17" s="135"/>
      <c r="WCK17" s="135"/>
      <c r="WCL17" s="135"/>
      <c r="WCM17" s="135"/>
      <c r="WCN17" s="135"/>
      <c r="WCO17" s="135"/>
      <c r="WCP17" s="135"/>
      <c r="WCQ17" s="135"/>
      <c r="WCR17" s="135"/>
      <c r="WCS17" s="135"/>
      <c r="WCT17" s="135"/>
      <c r="WCU17" s="135"/>
      <c r="WCV17" s="135"/>
      <c r="WCW17" s="135"/>
      <c r="WCX17" s="135"/>
      <c r="WCY17" s="135"/>
      <c r="WCZ17" s="135"/>
      <c r="WDA17" s="135"/>
      <c r="WDB17" s="135"/>
      <c r="WDC17" s="135"/>
      <c r="WDD17" s="135"/>
      <c r="WDE17" s="135"/>
      <c r="WDF17" s="135"/>
      <c r="WDG17" s="135"/>
      <c r="WDH17" s="135"/>
      <c r="WDI17" s="135"/>
      <c r="WDJ17" s="135"/>
      <c r="WDK17" s="135"/>
      <c r="WDL17" s="135"/>
      <c r="WDM17" s="135"/>
      <c r="WDN17" s="135"/>
      <c r="WDO17" s="135"/>
      <c r="WDP17" s="135"/>
      <c r="WDQ17" s="135"/>
      <c r="WDR17" s="135"/>
      <c r="WDS17" s="135"/>
      <c r="WDT17" s="135"/>
      <c r="WDU17" s="135"/>
      <c r="WDV17" s="135"/>
      <c r="WDW17" s="135"/>
      <c r="WDX17" s="135"/>
      <c r="WDY17" s="135"/>
      <c r="WDZ17" s="135"/>
      <c r="WEA17" s="135"/>
      <c r="WEB17" s="135"/>
      <c r="WEC17" s="135"/>
      <c r="WED17" s="135"/>
      <c r="WEE17" s="135"/>
      <c r="WEF17" s="135"/>
      <c r="WEG17" s="135"/>
      <c r="WEH17" s="135"/>
      <c r="WEI17" s="135"/>
      <c r="WEJ17" s="135"/>
      <c r="WEK17" s="135"/>
      <c r="WEL17" s="135"/>
      <c r="WEM17" s="135"/>
      <c r="WEN17" s="135"/>
      <c r="WEO17" s="135"/>
      <c r="WEP17" s="135"/>
      <c r="WEQ17" s="135"/>
      <c r="WER17" s="135"/>
      <c r="WES17" s="135"/>
      <c r="WET17" s="135"/>
      <c r="WEU17" s="135"/>
      <c r="WEV17" s="135"/>
      <c r="WEW17" s="135"/>
      <c r="WEX17" s="135"/>
      <c r="WEY17" s="135"/>
      <c r="WEZ17" s="135"/>
      <c r="WFA17" s="135"/>
      <c r="WFB17" s="135"/>
      <c r="WFC17" s="135"/>
      <c r="WFD17" s="135"/>
      <c r="WFE17" s="135"/>
      <c r="WFF17" s="135"/>
      <c r="WFG17" s="135"/>
      <c r="WFH17" s="135"/>
      <c r="WFI17" s="135"/>
      <c r="WFJ17" s="135"/>
      <c r="WFK17" s="135"/>
      <c r="WFL17" s="135"/>
      <c r="WFM17" s="135"/>
      <c r="WFN17" s="135"/>
      <c r="WFO17" s="135"/>
      <c r="WFP17" s="135"/>
      <c r="WFQ17" s="135"/>
      <c r="WFR17" s="135"/>
      <c r="WFS17" s="135"/>
      <c r="WFT17" s="135"/>
      <c r="WFU17" s="135"/>
      <c r="WFV17" s="135"/>
      <c r="WFW17" s="135"/>
      <c r="WFX17" s="135"/>
      <c r="WFY17" s="135"/>
      <c r="WFZ17" s="135"/>
      <c r="WGA17" s="135"/>
      <c r="WGB17" s="135"/>
      <c r="WGC17" s="135"/>
      <c r="WGD17" s="135"/>
      <c r="WGE17" s="135"/>
      <c r="WGF17" s="135"/>
      <c r="WGG17" s="135"/>
      <c r="WGH17" s="135"/>
      <c r="WGI17" s="135"/>
      <c r="WGJ17" s="135"/>
      <c r="WGK17" s="135"/>
      <c r="WGL17" s="135"/>
      <c r="WGM17" s="135"/>
      <c r="WGN17" s="135"/>
      <c r="WGO17" s="135"/>
      <c r="WGP17" s="135"/>
      <c r="WGQ17" s="135"/>
      <c r="WGR17" s="135"/>
      <c r="WGS17" s="135"/>
      <c r="WGT17" s="135"/>
      <c r="WGU17" s="135"/>
      <c r="WGV17" s="135"/>
      <c r="WGW17" s="135"/>
      <c r="WGX17" s="135"/>
      <c r="WGY17" s="135"/>
      <c r="WGZ17" s="135"/>
      <c r="WHA17" s="135"/>
      <c r="WHB17" s="135"/>
      <c r="WHC17" s="135"/>
      <c r="WHD17" s="135"/>
      <c r="WHE17" s="135"/>
      <c r="WHF17" s="135"/>
      <c r="WHG17" s="135"/>
      <c r="WHH17" s="135"/>
      <c r="WHI17" s="135"/>
      <c r="WHJ17" s="135"/>
      <c r="WHK17" s="135"/>
      <c r="WHL17" s="135"/>
      <c r="WHM17" s="135"/>
      <c r="WHN17" s="135"/>
      <c r="WHO17" s="135"/>
      <c r="WHP17" s="135"/>
      <c r="WHQ17" s="135"/>
      <c r="WHR17" s="135"/>
      <c r="WHS17" s="135"/>
      <c r="WHT17" s="135"/>
      <c r="WHU17" s="135"/>
      <c r="WHV17" s="135"/>
      <c r="WHW17" s="135"/>
      <c r="WHX17" s="135"/>
      <c r="WHY17" s="135"/>
      <c r="WHZ17" s="135"/>
      <c r="WIA17" s="135"/>
      <c r="WIB17" s="135"/>
      <c r="WIC17" s="135"/>
      <c r="WID17" s="135"/>
      <c r="WIE17" s="135"/>
      <c r="WIF17" s="135"/>
      <c r="WIG17" s="135"/>
      <c r="WIH17" s="135"/>
      <c r="WII17" s="135"/>
      <c r="WIJ17" s="135"/>
      <c r="WIK17" s="135"/>
      <c r="WIL17" s="135"/>
      <c r="WIM17" s="135"/>
      <c r="WIN17" s="135"/>
      <c r="WIO17" s="135"/>
      <c r="WIP17" s="135"/>
      <c r="WIQ17" s="135"/>
      <c r="WIR17" s="135"/>
      <c r="WIS17" s="135"/>
      <c r="WIT17" s="135"/>
      <c r="WIU17" s="135"/>
      <c r="WIV17" s="135"/>
      <c r="WIW17" s="135"/>
      <c r="WIX17" s="135"/>
      <c r="WIY17" s="135"/>
      <c r="WIZ17" s="135"/>
      <c r="WJA17" s="135"/>
      <c r="WJB17" s="135"/>
      <c r="WJC17" s="135"/>
      <c r="WJD17" s="135"/>
      <c r="WJE17" s="135"/>
      <c r="WJF17" s="135"/>
      <c r="WJG17" s="135"/>
      <c r="WJH17" s="135"/>
      <c r="WJI17" s="135"/>
      <c r="WJJ17" s="135"/>
      <c r="WJK17" s="135"/>
      <c r="WJL17" s="135"/>
      <c r="WJM17" s="135"/>
      <c r="WJN17" s="135"/>
      <c r="WJO17" s="135"/>
      <c r="WJP17" s="135"/>
      <c r="WJQ17" s="135"/>
      <c r="WJR17" s="135"/>
      <c r="WJS17" s="135"/>
      <c r="WJT17" s="135"/>
      <c r="WJU17" s="135"/>
      <c r="WJV17" s="135"/>
      <c r="WJW17" s="135"/>
      <c r="WJX17" s="135"/>
      <c r="WJY17" s="135"/>
      <c r="WJZ17" s="135"/>
      <c r="WKA17" s="135"/>
      <c r="WKB17" s="135"/>
      <c r="WKC17" s="135"/>
      <c r="WKD17" s="135"/>
      <c r="WKE17" s="135"/>
      <c r="WKF17" s="135"/>
      <c r="WKG17" s="135"/>
      <c r="WKH17" s="135"/>
      <c r="WKI17" s="135"/>
      <c r="WKJ17" s="135"/>
      <c r="WKK17" s="135"/>
      <c r="WKL17" s="135"/>
      <c r="WKM17" s="135"/>
      <c r="WKN17" s="135"/>
      <c r="WKO17" s="135"/>
      <c r="WKP17" s="135"/>
      <c r="WKQ17" s="135"/>
      <c r="WKR17" s="135"/>
      <c r="WKS17" s="135"/>
      <c r="WKT17" s="135"/>
      <c r="WKU17" s="135"/>
      <c r="WKV17" s="135"/>
      <c r="WKW17" s="135"/>
      <c r="WKX17" s="135"/>
      <c r="WKY17" s="135"/>
      <c r="WKZ17" s="135"/>
      <c r="WLA17" s="135"/>
      <c r="WLB17" s="135"/>
      <c r="WLC17" s="135"/>
      <c r="WLD17" s="135"/>
      <c r="WLE17" s="135"/>
      <c r="WLF17" s="135"/>
      <c r="WLG17" s="135"/>
      <c r="WLH17" s="135"/>
      <c r="WLI17" s="135"/>
      <c r="WLJ17" s="135"/>
      <c r="WLK17" s="135"/>
      <c r="WLL17" s="135"/>
      <c r="WLM17" s="135"/>
      <c r="WLN17" s="135"/>
      <c r="WLO17" s="135"/>
      <c r="WLP17" s="135"/>
      <c r="WLQ17" s="135"/>
      <c r="WLR17" s="135"/>
      <c r="WLS17" s="135"/>
      <c r="WLT17" s="135"/>
      <c r="WLU17" s="135"/>
      <c r="WLV17" s="135"/>
      <c r="WLW17" s="135"/>
      <c r="WLX17" s="135"/>
      <c r="WLY17" s="135"/>
      <c r="WLZ17" s="135"/>
      <c r="WMA17" s="135"/>
      <c r="WMB17" s="135"/>
      <c r="WMC17" s="135"/>
      <c r="WMD17" s="135"/>
      <c r="WME17" s="135"/>
      <c r="WMF17" s="135"/>
      <c r="WMG17" s="135"/>
      <c r="WMH17" s="135"/>
      <c r="WMI17" s="135"/>
      <c r="WMJ17" s="135"/>
      <c r="WMK17" s="135"/>
      <c r="WML17" s="135"/>
      <c r="WMM17" s="135"/>
      <c r="WMN17" s="135"/>
      <c r="WMO17" s="135"/>
      <c r="WMP17" s="135"/>
      <c r="WMQ17" s="135"/>
      <c r="WMR17" s="135"/>
      <c r="WMS17" s="135"/>
      <c r="WMT17" s="135"/>
      <c r="WMU17" s="135"/>
      <c r="WMV17" s="135"/>
      <c r="WMW17" s="135"/>
      <c r="WMX17" s="135"/>
      <c r="WMY17" s="135"/>
      <c r="WMZ17" s="135"/>
      <c r="WNA17" s="135"/>
      <c r="WNB17" s="135"/>
      <c r="WNC17" s="135"/>
      <c r="WND17" s="135"/>
      <c r="WNE17" s="135"/>
      <c r="WNF17" s="135"/>
      <c r="WNG17" s="135"/>
      <c r="WNH17" s="135"/>
      <c r="WNI17" s="135"/>
      <c r="WNJ17" s="135"/>
      <c r="WNK17" s="135"/>
      <c r="WNL17" s="135"/>
      <c r="WNM17" s="135"/>
      <c r="WNN17" s="135"/>
      <c r="WNO17" s="135"/>
      <c r="WNP17" s="135"/>
      <c r="WNQ17" s="135"/>
      <c r="WNR17" s="135"/>
      <c r="WNS17" s="135"/>
      <c r="WNT17" s="135"/>
      <c r="WNU17" s="135"/>
      <c r="WNV17" s="135"/>
      <c r="WNW17" s="135"/>
      <c r="WNX17" s="135"/>
      <c r="WNY17" s="135"/>
      <c r="WNZ17" s="135"/>
      <c r="WOA17" s="135"/>
      <c r="WOB17" s="135"/>
      <c r="WOC17" s="135"/>
      <c r="WOD17" s="135"/>
      <c r="WOE17" s="135"/>
      <c r="WOF17" s="135"/>
      <c r="WOG17" s="135"/>
      <c r="WOH17" s="135"/>
      <c r="WOI17" s="135"/>
      <c r="WOJ17" s="135"/>
      <c r="WOK17" s="135"/>
      <c r="WOL17" s="135"/>
      <c r="WOM17" s="135"/>
      <c r="WON17" s="135"/>
      <c r="WOO17" s="135"/>
      <c r="WOP17" s="135"/>
      <c r="WOQ17" s="135"/>
      <c r="WOR17" s="135"/>
      <c r="WOS17" s="135"/>
      <c r="WOT17" s="135"/>
      <c r="WOU17" s="135"/>
      <c r="WOV17" s="135"/>
      <c r="WOW17" s="135"/>
      <c r="WOX17" s="135"/>
      <c r="WOY17" s="135"/>
      <c r="WOZ17" s="135"/>
      <c r="WPA17" s="135"/>
      <c r="WPB17" s="135"/>
      <c r="WPC17" s="135"/>
      <c r="WPD17" s="135"/>
      <c r="WPE17" s="135"/>
      <c r="WPF17" s="135"/>
      <c r="WPG17" s="135"/>
      <c r="WPH17" s="135"/>
      <c r="WPI17" s="135"/>
      <c r="WPJ17" s="135"/>
      <c r="WPK17" s="135"/>
      <c r="WPL17" s="135"/>
      <c r="WPM17" s="135"/>
      <c r="WPN17" s="135"/>
      <c r="WPO17" s="135"/>
      <c r="WPP17" s="135"/>
      <c r="WPQ17" s="135"/>
      <c r="WPR17" s="135"/>
      <c r="WPS17" s="135"/>
      <c r="WPT17" s="135"/>
      <c r="WPU17" s="135"/>
      <c r="WPV17" s="135"/>
      <c r="WPW17" s="135"/>
      <c r="WPX17" s="135"/>
      <c r="WPY17" s="135"/>
      <c r="WPZ17" s="135"/>
      <c r="WQA17" s="135"/>
      <c r="WQB17" s="135"/>
      <c r="WQC17" s="135"/>
      <c r="WQD17" s="135"/>
      <c r="WQE17" s="135"/>
      <c r="WQF17" s="135"/>
      <c r="WQG17" s="135"/>
      <c r="WQH17" s="135"/>
      <c r="WQI17" s="135"/>
      <c r="WQJ17" s="135"/>
      <c r="WQK17" s="135"/>
      <c r="WQL17" s="135"/>
      <c r="WQM17" s="135"/>
      <c r="WQN17" s="135"/>
      <c r="WQO17" s="135"/>
      <c r="WQP17" s="135"/>
      <c r="WQQ17" s="135"/>
      <c r="WQR17" s="135"/>
      <c r="WQS17" s="135"/>
      <c r="WQT17" s="135"/>
      <c r="WQU17" s="135"/>
      <c r="WQV17" s="135"/>
      <c r="WQW17" s="135"/>
      <c r="WQX17" s="135"/>
      <c r="WQY17" s="135"/>
      <c r="WQZ17" s="135"/>
      <c r="WRA17" s="135"/>
      <c r="WRB17" s="135"/>
      <c r="WRC17" s="135"/>
      <c r="WRD17" s="135"/>
      <c r="WRE17" s="135"/>
      <c r="WRF17" s="135"/>
      <c r="WRG17" s="135"/>
      <c r="WRH17" s="135"/>
      <c r="WRI17" s="135"/>
      <c r="WRJ17" s="135"/>
      <c r="WRK17" s="135"/>
      <c r="WRL17" s="135"/>
      <c r="WRM17" s="135"/>
      <c r="WRN17" s="135"/>
      <c r="WRO17" s="135"/>
      <c r="WRP17" s="135"/>
      <c r="WRQ17" s="135"/>
      <c r="WRR17" s="135"/>
      <c r="WRS17" s="135"/>
      <c r="WRT17" s="135"/>
      <c r="WRU17" s="135"/>
      <c r="WRV17" s="135"/>
      <c r="WRW17" s="135"/>
      <c r="WRX17" s="135"/>
      <c r="WRY17" s="135"/>
      <c r="WRZ17" s="135"/>
      <c r="WSA17" s="135"/>
      <c r="WSB17" s="135"/>
      <c r="WSC17" s="135"/>
      <c r="WSD17" s="135"/>
      <c r="WSE17" s="135"/>
      <c r="WSF17" s="135"/>
      <c r="WSG17" s="135"/>
      <c r="WSH17" s="135"/>
      <c r="WSI17" s="135"/>
      <c r="WSJ17" s="135"/>
      <c r="WSK17" s="135"/>
      <c r="WSL17" s="135"/>
      <c r="WSM17" s="135"/>
      <c r="WSN17" s="135"/>
      <c r="WSO17" s="135"/>
      <c r="WSP17" s="135"/>
      <c r="WSQ17" s="135"/>
      <c r="WSR17" s="135"/>
      <c r="WSS17" s="135"/>
      <c r="WST17" s="135"/>
      <c r="WSU17" s="135"/>
      <c r="WSV17" s="135"/>
      <c r="WSW17" s="135"/>
      <c r="WSX17" s="135"/>
      <c r="WSY17" s="135"/>
      <c r="WSZ17" s="135"/>
      <c r="WTA17" s="135"/>
      <c r="WTB17" s="135"/>
      <c r="WTC17" s="135"/>
      <c r="WTD17" s="135"/>
      <c r="WTE17" s="135"/>
      <c r="WTF17" s="135"/>
      <c r="WTG17" s="135"/>
      <c r="WTH17" s="135"/>
      <c r="WTI17" s="135"/>
      <c r="WTJ17" s="135"/>
      <c r="WTK17" s="135"/>
      <c r="WTL17" s="135"/>
      <c r="WTM17" s="135"/>
      <c r="WTN17" s="135"/>
      <c r="WTO17" s="135"/>
      <c r="WTP17" s="135"/>
      <c r="WTQ17" s="135"/>
      <c r="WTR17" s="135"/>
      <c r="WTS17" s="135"/>
      <c r="WTT17" s="135"/>
      <c r="WTU17" s="135"/>
      <c r="WTV17" s="135"/>
      <c r="WTW17" s="135"/>
      <c r="WTX17" s="135"/>
      <c r="WTY17" s="135"/>
      <c r="WTZ17" s="135"/>
      <c r="WUA17" s="135"/>
      <c r="WUB17" s="135"/>
      <c r="WUC17" s="135"/>
      <c r="WUD17" s="135"/>
      <c r="WUE17" s="135"/>
      <c r="WUF17" s="135"/>
      <c r="WUG17" s="135"/>
      <c r="WUH17" s="135"/>
      <c r="WUI17" s="135"/>
      <c r="WUJ17" s="135"/>
      <c r="WUK17" s="135"/>
      <c r="WUL17" s="135"/>
      <c r="WUM17" s="135"/>
      <c r="WUN17" s="135"/>
      <c r="WUO17" s="135"/>
      <c r="WUP17" s="135"/>
      <c r="WUQ17" s="135"/>
      <c r="WUR17" s="135"/>
      <c r="WUS17" s="135"/>
      <c r="WUT17" s="135"/>
      <c r="WUU17" s="135"/>
      <c r="WUV17" s="135"/>
      <c r="WUW17" s="135"/>
      <c r="WUX17" s="135"/>
      <c r="WUY17" s="135"/>
      <c r="WUZ17" s="135"/>
      <c r="WVA17" s="135"/>
      <c r="WVB17" s="135"/>
      <c r="WVC17" s="135"/>
      <c r="WVD17" s="135"/>
      <c r="WVE17" s="135"/>
      <c r="WVF17" s="135"/>
      <c r="WVG17" s="135"/>
      <c r="WVH17" s="135"/>
      <c r="WVI17" s="135"/>
      <c r="WVJ17" s="135"/>
      <c r="WVK17" s="135"/>
      <c r="WVL17" s="135"/>
      <c r="WVM17" s="135"/>
      <c r="WVN17" s="135"/>
      <c r="WVO17" s="135"/>
      <c r="WVP17" s="135"/>
      <c r="WVQ17" s="135"/>
      <c r="WVR17" s="135"/>
      <c r="WVS17" s="135"/>
      <c r="WVT17" s="135"/>
      <c r="WVU17" s="135"/>
      <c r="WVV17" s="135"/>
      <c r="WVW17" s="135"/>
      <c r="WVX17" s="135"/>
      <c r="WVY17" s="135"/>
      <c r="WVZ17" s="135"/>
      <c r="WWA17" s="135"/>
      <c r="WWB17" s="135"/>
      <c r="WWC17" s="135"/>
      <c r="WWD17" s="135"/>
      <c r="WWE17" s="135"/>
      <c r="WWF17" s="135"/>
      <c r="WWG17" s="135"/>
      <c r="WWH17" s="135"/>
      <c r="WWI17" s="135"/>
      <c r="WWJ17" s="135"/>
      <c r="WWK17" s="135"/>
      <c r="WWL17" s="135"/>
      <c r="WWM17" s="135"/>
      <c r="WWN17" s="135"/>
      <c r="WWO17" s="135"/>
      <c r="WWP17" s="135"/>
      <c r="WWQ17" s="135"/>
      <c r="WWR17" s="135"/>
      <c r="WWS17" s="135"/>
      <c r="WWT17" s="135"/>
      <c r="WWU17" s="135"/>
      <c r="WWV17" s="135"/>
      <c r="WWW17" s="135"/>
      <c r="WWX17" s="135"/>
      <c r="WWY17" s="135"/>
      <c r="WWZ17" s="135"/>
      <c r="WXA17" s="135"/>
      <c r="WXB17" s="135"/>
      <c r="WXC17" s="135"/>
      <c r="WXD17" s="135"/>
      <c r="WXE17" s="135"/>
      <c r="WXF17" s="135"/>
      <c r="WXG17" s="135"/>
      <c r="WXH17" s="135"/>
      <c r="WXI17" s="135"/>
      <c r="WXJ17" s="135"/>
      <c r="WXK17" s="135"/>
      <c r="WXL17" s="135"/>
      <c r="WXM17" s="135"/>
      <c r="WXN17" s="135"/>
      <c r="WXO17" s="135"/>
      <c r="WXP17" s="135"/>
      <c r="WXQ17" s="135"/>
      <c r="WXR17" s="135"/>
      <c r="WXS17" s="135"/>
      <c r="WXT17" s="135"/>
      <c r="WXU17" s="135"/>
      <c r="WXV17" s="135"/>
      <c r="WXW17" s="135"/>
      <c r="WXX17" s="135"/>
      <c r="WXY17" s="135"/>
      <c r="WXZ17" s="135"/>
      <c r="WYA17" s="135"/>
      <c r="WYB17" s="135"/>
      <c r="WYC17" s="135"/>
      <c r="WYD17" s="135"/>
      <c r="WYE17" s="135"/>
      <c r="WYF17" s="135"/>
      <c r="WYG17" s="135"/>
      <c r="WYH17" s="135"/>
      <c r="WYI17" s="135"/>
      <c r="WYJ17" s="135"/>
      <c r="WYK17" s="135"/>
      <c r="WYL17" s="135"/>
      <c r="WYM17" s="135"/>
      <c r="WYN17" s="135"/>
      <c r="WYO17" s="135"/>
      <c r="WYP17" s="135"/>
      <c r="WYQ17" s="135"/>
      <c r="WYR17" s="135"/>
      <c r="WYS17" s="135"/>
      <c r="WYT17" s="135"/>
      <c r="WYU17" s="135"/>
      <c r="WYV17" s="135"/>
      <c r="WYW17" s="135"/>
      <c r="WYX17" s="135"/>
      <c r="WYY17" s="135"/>
      <c r="WYZ17" s="135"/>
      <c r="WZA17" s="135"/>
      <c r="WZB17" s="135"/>
      <c r="WZC17" s="135"/>
      <c r="WZD17" s="135"/>
      <c r="WZE17" s="135"/>
      <c r="WZF17" s="135"/>
      <c r="WZG17" s="135"/>
      <c r="WZH17" s="135"/>
      <c r="WZI17" s="135"/>
      <c r="WZJ17" s="135"/>
      <c r="WZK17" s="135"/>
      <c r="WZL17" s="135"/>
      <c r="WZM17" s="135"/>
      <c r="WZN17" s="135"/>
      <c r="WZO17" s="135"/>
      <c r="WZP17" s="135"/>
      <c r="WZQ17" s="135"/>
      <c r="WZR17" s="135"/>
      <c r="WZS17" s="135"/>
      <c r="WZT17" s="135"/>
      <c r="WZU17" s="135"/>
      <c r="WZV17" s="135"/>
      <c r="WZW17" s="135"/>
      <c r="WZX17" s="135"/>
      <c r="WZY17" s="135"/>
      <c r="WZZ17" s="135"/>
      <c r="XAA17" s="135"/>
      <c r="XAB17" s="135"/>
      <c r="XAC17" s="135"/>
      <c r="XAD17" s="135"/>
      <c r="XAE17" s="135"/>
      <c r="XAF17" s="135"/>
      <c r="XAG17" s="135"/>
      <c r="XAH17" s="135"/>
      <c r="XAI17" s="135"/>
      <c r="XAJ17" s="135"/>
      <c r="XAK17" s="135"/>
      <c r="XAL17" s="135"/>
      <c r="XAM17" s="135"/>
      <c r="XAN17" s="135"/>
      <c r="XAO17" s="135"/>
      <c r="XAP17" s="135"/>
      <c r="XAQ17" s="135"/>
      <c r="XAR17" s="135"/>
      <c r="XAS17" s="135"/>
      <c r="XAT17" s="135"/>
      <c r="XAU17" s="135"/>
      <c r="XAV17" s="135"/>
      <c r="XAW17" s="135"/>
      <c r="XAX17" s="135"/>
      <c r="XAY17" s="135"/>
      <c r="XAZ17" s="135"/>
      <c r="XBA17" s="135"/>
      <c r="XBB17" s="135"/>
      <c r="XBC17" s="135"/>
      <c r="XBD17" s="135"/>
      <c r="XBE17" s="135"/>
      <c r="XBF17" s="135"/>
      <c r="XBG17" s="135"/>
      <c r="XBH17" s="135"/>
      <c r="XBI17" s="135"/>
      <c r="XBJ17" s="135"/>
      <c r="XBK17" s="135"/>
      <c r="XBL17" s="135"/>
      <c r="XBM17" s="135"/>
      <c r="XBN17" s="135"/>
      <c r="XBO17" s="135"/>
      <c r="XBP17" s="135"/>
      <c r="XBQ17" s="135"/>
      <c r="XBR17" s="135"/>
      <c r="XBS17" s="135"/>
      <c r="XBT17" s="135"/>
      <c r="XBU17" s="135"/>
      <c r="XBV17" s="135"/>
    </row>
    <row r="18" spans="1:16298" ht="18" customHeight="1" x14ac:dyDescent="0.25">
      <c r="A18" s="121">
        <v>6</v>
      </c>
      <c r="B18" s="146" t="s">
        <v>2</v>
      </c>
      <c r="C18" s="146" t="s">
        <v>73</v>
      </c>
      <c r="D18" s="128">
        <v>76</v>
      </c>
      <c r="E18" s="125">
        <v>61</v>
      </c>
      <c r="F18" s="125">
        <v>25</v>
      </c>
      <c r="G18" s="128">
        <v>0.32894736842105265</v>
      </c>
      <c r="H18" s="171">
        <f>SUM(K18+L18)</f>
        <v>9</v>
      </c>
      <c r="I18" s="127">
        <f t="shared" si="0"/>
        <v>14.754098360655737</v>
      </c>
      <c r="J18" s="128"/>
      <c r="K18" s="125">
        <v>9</v>
      </c>
      <c r="L18" s="125">
        <v>0</v>
      </c>
      <c r="M18" s="171">
        <f>SUM(N18+O18+P18)</f>
        <v>0</v>
      </c>
      <c r="N18" s="128"/>
      <c r="O18" s="125">
        <v>0</v>
      </c>
      <c r="P18" s="128"/>
      <c r="Q18" s="125">
        <f t="shared" si="4"/>
        <v>0</v>
      </c>
      <c r="R18" s="131">
        <f t="shared" si="2"/>
        <v>30</v>
      </c>
      <c r="S18" s="266">
        <f t="shared" si="5"/>
        <v>7</v>
      </c>
      <c r="T18" s="132">
        <f t="shared" si="3"/>
        <v>7.5</v>
      </c>
      <c r="U18" s="183">
        <f t="shared" si="6"/>
        <v>7</v>
      </c>
      <c r="V18" s="131">
        <f t="shared" si="7"/>
        <v>7</v>
      </c>
      <c r="W18" s="265">
        <f t="shared" si="8"/>
        <v>28</v>
      </c>
      <c r="X18" s="131"/>
    </row>
    <row r="19" spans="1:16298" ht="31.5" x14ac:dyDescent="0.25">
      <c r="A19" s="121">
        <v>7</v>
      </c>
      <c r="B19" s="146" t="s">
        <v>176</v>
      </c>
      <c r="C19" s="146" t="s">
        <v>655</v>
      </c>
      <c r="D19" s="128">
        <v>21.16</v>
      </c>
      <c r="E19" s="125">
        <v>14</v>
      </c>
      <c r="F19" s="125">
        <v>20</v>
      </c>
      <c r="G19" s="128">
        <v>0.94517958412098302</v>
      </c>
      <c r="H19" s="171">
        <f t="shared" ref="H19:H38" si="9">SUM(K19+L19)</f>
        <v>2</v>
      </c>
      <c r="I19" s="127">
        <f t="shared" ref="I19:I38" si="10">H19*100/E19</f>
        <v>14.285714285714286</v>
      </c>
      <c r="J19" s="128"/>
      <c r="K19" s="125">
        <v>2</v>
      </c>
      <c r="L19" s="125">
        <v>0</v>
      </c>
      <c r="M19" s="171">
        <f t="shared" ref="M19:M38" si="11">SUM(N19+O19+P19)</f>
        <v>0</v>
      </c>
      <c r="N19" s="128"/>
      <c r="O19" s="125">
        <v>0</v>
      </c>
      <c r="P19" s="128"/>
      <c r="Q19" s="125">
        <f t="shared" si="4"/>
        <v>0</v>
      </c>
      <c r="R19" s="131">
        <f t="shared" si="2"/>
        <v>30</v>
      </c>
      <c r="S19" s="266">
        <f t="shared" si="5"/>
        <v>6</v>
      </c>
      <c r="T19" s="132">
        <f t="shared" si="3"/>
        <v>6</v>
      </c>
      <c r="U19" s="183">
        <v>4</v>
      </c>
      <c r="V19" s="131">
        <f t="shared" si="7"/>
        <v>4</v>
      </c>
      <c r="W19" s="265">
        <f t="shared" si="8"/>
        <v>20</v>
      </c>
      <c r="X19" s="131">
        <v>4</v>
      </c>
    </row>
    <row r="20" spans="1:16298" ht="31.5" x14ac:dyDescent="0.25">
      <c r="A20" s="121">
        <v>8</v>
      </c>
      <c r="B20" s="146" t="s">
        <v>657</v>
      </c>
      <c r="C20" s="146" t="s">
        <v>655</v>
      </c>
      <c r="D20" s="128">
        <v>9.5299999999999994</v>
      </c>
      <c r="E20" s="125">
        <v>13</v>
      </c>
      <c r="F20" s="125">
        <v>15</v>
      </c>
      <c r="G20" s="128">
        <v>1.5739769150052467</v>
      </c>
      <c r="H20" s="171">
        <f t="shared" si="9"/>
        <v>1</v>
      </c>
      <c r="I20" s="127">
        <f t="shared" si="10"/>
        <v>7.6923076923076925</v>
      </c>
      <c r="J20" s="128"/>
      <c r="K20" s="125">
        <v>1</v>
      </c>
      <c r="L20" s="125">
        <v>0</v>
      </c>
      <c r="M20" s="171">
        <f t="shared" si="11"/>
        <v>0</v>
      </c>
      <c r="N20" s="128"/>
      <c r="O20" s="125">
        <v>0</v>
      </c>
      <c r="P20" s="128"/>
      <c r="Q20" s="125">
        <f t="shared" si="4"/>
        <v>0</v>
      </c>
      <c r="R20" s="131">
        <f t="shared" si="2"/>
        <v>30</v>
      </c>
      <c r="S20" s="266">
        <f t="shared" si="5"/>
        <v>4</v>
      </c>
      <c r="T20" s="132">
        <f t="shared" si="3"/>
        <v>4.5</v>
      </c>
      <c r="U20" s="183">
        <v>4</v>
      </c>
      <c r="V20" s="131">
        <f t="shared" si="7"/>
        <v>4</v>
      </c>
      <c r="W20" s="265">
        <f t="shared" si="8"/>
        <v>26.666666666666668</v>
      </c>
      <c r="X20" s="131">
        <v>4</v>
      </c>
    </row>
    <row r="21" spans="1:16298" ht="47.25" x14ac:dyDescent="0.25">
      <c r="A21" s="121">
        <v>9</v>
      </c>
      <c r="B21" s="146" t="s">
        <v>658</v>
      </c>
      <c r="C21" s="146" t="s">
        <v>655</v>
      </c>
      <c r="D21" s="128">
        <v>26.9</v>
      </c>
      <c r="E21" s="125">
        <v>23</v>
      </c>
      <c r="F21" s="125">
        <v>24</v>
      </c>
      <c r="G21" s="128">
        <v>0.89219330855018597</v>
      </c>
      <c r="H21" s="171">
        <f t="shared" si="9"/>
        <v>3</v>
      </c>
      <c r="I21" s="127">
        <f t="shared" si="10"/>
        <v>13.043478260869565</v>
      </c>
      <c r="J21" s="128"/>
      <c r="K21" s="125">
        <v>3</v>
      </c>
      <c r="L21" s="125">
        <v>0</v>
      </c>
      <c r="M21" s="171">
        <f t="shared" si="11"/>
        <v>0</v>
      </c>
      <c r="N21" s="128"/>
      <c r="O21" s="125">
        <v>0</v>
      </c>
      <c r="P21" s="128"/>
      <c r="Q21" s="125">
        <f t="shared" si="4"/>
        <v>0</v>
      </c>
      <c r="R21" s="131">
        <f t="shared" si="2"/>
        <v>30</v>
      </c>
      <c r="S21" s="266">
        <f t="shared" si="5"/>
        <v>7</v>
      </c>
      <c r="T21" s="132">
        <f t="shared" si="3"/>
        <v>7.2</v>
      </c>
      <c r="U21" s="183">
        <f t="shared" si="6"/>
        <v>7</v>
      </c>
      <c r="V21" s="131">
        <f t="shared" si="7"/>
        <v>7</v>
      </c>
      <c r="W21" s="265">
        <f t="shared" si="8"/>
        <v>29.166666666666668</v>
      </c>
      <c r="X21" s="131">
        <v>7</v>
      </c>
    </row>
    <row r="22" spans="1:16298" ht="31.5" x14ac:dyDescent="0.25">
      <c r="A22" s="121">
        <v>10</v>
      </c>
      <c r="B22" s="146" t="s">
        <v>659</v>
      </c>
      <c r="C22" s="146" t="s">
        <v>901</v>
      </c>
      <c r="D22" s="187">
        <v>58.75</v>
      </c>
      <c r="E22" s="125">
        <v>23</v>
      </c>
      <c r="F22" s="125">
        <v>21</v>
      </c>
      <c r="G22" s="128">
        <f>F22/D22</f>
        <v>0.35744680851063831</v>
      </c>
      <c r="H22" s="171">
        <f t="shared" si="9"/>
        <v>2</v>
      </c>
      <c r="I22" s="127">
        <f t="shared" si="10"/>
        <v>8.695652173913043</v>
      </c>
      <c r="J22" s="128"/>
      <c r="K22" s="125">
        <v>2</v>
      </c>
      <c r="L22" s="125">
        <v>0</v>
      </c>
      <c r="M22" s="171">
        <f t="shared" si="11"/>
        <v>0</v>
      </c>
      <c r="N22" s="128"/>
      <c r="O22" s="125">
        <v>0</v>
      </c>
      <c r="P22" s="128"/>
      <c r="Q22" s="125">
        <f t="shared" si="4"/>
        <v>0</v>
      </c>
      <c r="R22" s="131">
        <f t="shared" si="2"/>
        <v>30</v>
      </c>
      <c r="S22" s="266">
        <f t="shared" si="5"/>
        <v>6</v>
      </c>
      <c r="T22" s="132">
        <f t="shared" si="3"/>
        <v>6.3</v>
      </c>
      <c r="U22" s="183">
        <v>2</v>
      </c>
      <c r="V22" s="131">
        <f t="shared" si="7"/>
        <v>2</v>
      </c>
      <c r="W22" s="265">
        <f>U22*100/F22</f>
        <v>9.5238095238095237</v>
      </c>
      <c r="X22" s="131">
        <v>2</v>
      </c>
    </row>
    <row r="23" spans="1:16298" ht="47.25" x14ac:dyDescent="0.25">
      <c r="A23" s="121">
        <v>11</v>
      </c>
      <c r="B23" s="146" t="s">
        <v>660</v>
      </c>
      <c r="C23" s="146" t="s">
        <v>655</v>
      </c>
      <c r="D23" s="128">
        <v>18</v>
      </c>
      <c r="E23" s="125">
        <v>25</v>
      </c>
      <c r="F23" s="125">
        <v>29</v>
      </c>
      <c r="G23" s="128">
        <v>1.6111111111111112</v>
      </c>
      <c r="H23" s="171">
        <f t="shared" si="9"/>
        <v>3</v>
      </c>
      <c r="I23" s="127">
        <f t="shared" si="10"/>
        <v>12</v>
      </c>
      <c r="J23" s="128"/>
      <c r="K23" s="125">
        <v>3</v>
      </c>
      <c r="L23" s="125">
        <v>0</v>
      </c>
      <c r="M23" s="171">
        <f t="shared" si="11"/>
        <v>0</v>
      </c>
      <c r="N23" s="128"/>
      <c r="O23" s="125">
        <v>0</v>
      </c>
      <c r="P23" s="128"/>
      <c r="Q23" s="125">
        <f t="shared" si="4"/>
        <v>0</v>
      </c>
      <c r="R23" s="131">
        <f t="shared" si="2"/>
        <v>30</v>
      </c>
      <c r="S23" s="266">
        <f t="shared" si="5"/>
        <v>8</v>
      </c>
      <c r="T23" s="132">
        <f t="shared" si="3"/>
        <v>8.6999999999999993</v>
      </c>
      <c r="U23" s="183">
        <v>4</v>
      </c>
      <c r="V23" s="131">
        <f t="shared" si="7"/>
        <v>4</v>
      </c>
      <c r="W23" s="265">
        <f t="shared" si="8"/>
        <v>13.793103448275861</v>
      </c>
      <c r="X23" s="131">
        <v>4</v>
      </c>
    </row>
    <row r="24" spans="1:16298" ht="31.5" x14ac:dyDescent="0.25">
      <c r="A24" s="121">
        <v>12</v>
      </c>
      <c r="B24" s="146" t="s">
        <v>661</v>
      </c>
      <c r="C24" s="146" t="s">
        <v>655</v>
      </c>
      <c r="D24" s="128">
        <v>28.76</v>
      </c>
      <c r="E24" s="125">
        <v>130</v>
      </c>
      <c r="F24" s="125">
        <v>53</v>
      </c>
      <c r="G24" s="128">
        <v>1.842837273991655</v>
      </c>
      <c r="H24" s="171">
        <f t="shared" si="9"/>
        <v>8</v>
      </c>
      <c r="I24" s="127">
        <f t="shared" si="10"/>
        <v>6.1538461538461542</v>
      </c>
      <c r="J24" s="128"/>
      <c r="K24" s="125">
        <v>8</v>
      </c>
      <c r="L24" s="125">
        <v>0</v>
      </c>
      <c r="M24" s="171">
        <f t="shared" si="11"/>
        <v>0</v>
      </c>
      <c r="N24" s="128"/>
      <c r="O24" s="125">
        <v>0</v>
      </c>
      <c r="P24" s="128"/>
      <c r="Q24" s="125">
        <f t="shared" si="4"/>
        <v>0</v>
      </c>
      <c r="R24" s="131">
        <f t="shared" si="2"/>
        <v>30</v>
      </c>
      <c r="S24" s="266">
        <f t="shared" si="5"/>
        <v>15</v>
      </c>
      <c r="T24" s="132">
        <f t="shared" si="3"/>
        <v>15.9</v>
      </c>
      <c r="U24" s="183">
        <v>10</v>
      </c>
      <c r="V24" s="131">
        <f t="shared" si="7"/>
        <v>10.000000000000002</v>
      </c>
      <c r="W24" s="265">
        <f t="shared" si="8"/>
        <v>18.867924528301888</v>
      </c>
      <c r="X24" s="131">
        <v>10</v>
      </c>
    </row>
    <row r="25" spans="1:16298" ht="31.5" x14ac:dyDescent="0.25">
      <c r="A25" s="121">
        <v>13</v>
      </c>
      <c r="B25" s="146" t="s">
        <v>662</v>
      </c>
      <c r="C25" s="146" t="s">
        <v>655</v>
      </c>
      <c r="D25" s="128">
        <v>66.39</v>
      </c>
      <c r="E25" s="125">
        <v>42</v>
      </c>
      <c r="F25" s="125">
        <v>45</v>
      </c>
      <c r="G25" s="128">
        <v>0.67781292363307721</v>
      </c>
      <c r="H25" s="171">
        <f t="shared" si="9"/>
        <v>6</v>
      </c>
      <c r="I25" s="127">
        <f t="shared" si="10"/>
        <v>14.285714285714286</v>
      </c>
      <c r="J25" s="128"/>
      <c r="K25" s="125">
        <v>6</v>
      </c>
      <c r="L25" s="125">
        <v>0</v>
      </c>
      <c r="M25" s="171">
        <f t="shared" si="11"/>
        <v>0</v>
      </c>
      <c r="N25" s="128"/>
      <c r="O25" s="125">
        <v>0</v>
      </c>
      <c r="P25" s="128"/>
      <c r="Q25" s="125">
        <f t="shared" si="4"/>
        <v>0</v>
      </c>
      <c r="R25" s="131">
        <f t="shared" si="2"/>
        <v>30</v>
      </c>
      <c r="S25" s="266">
        <f t="shared" si="5"/>
        <v>13</v>
      </c>
      <c r="T25" s="132">
        <f t="shared" si="3"/>
        <v>13.5</v>
      </c>
      <c r="U25" s="183">
        <f t="shared" si="6"/>
        <v>13</v>
      </c>
      <c r="V25" s="131">
        <f t="shared" si="7"/>
        <v>13</v>
      </c>
      <c r="W25" s="265">
        <f t="shared" si="8"/>
        <v>28.888888888888889</v>
      </c>
      <c r="X25" s="131">
        <v>13</v>
      </c>
    </row>
    <row r="26" spans="1:16298" x14ac:dyDescent="0.25">
      <c r="A26" s="121">
        <v>14</v>
      </c>
      <c r="B26" s="146" t="s">
        <v>2</v>
      </c>
      <c r="C26" s="146" t="s">
        <v>655</v>
      </c>
      <c r="D26" s="128">
        <v>179.89</v>
      </c>
      <c r="E26" s="125">
        <v>50</v>
      </c>
      <c r="F26" s="125">
        <v>70</v>
      </c>
      <c r="G26" s="128">
        <v>0.38912668853188065</v>
      </c>
      <c r="H26" s="171">
        <f t="shared" si="9"/>
        <v>7</v>
      </c>
      <c r="I26" s="127">
        <f t="shared" si="10"/>
        <v>14</v>
      </c>
      <c r="J26" s="128"/>
      <c r="K26" s="125">
        <v>7</v>
      </c>
      <c r="L26" s="125">
        <v>0</v>
      </c>
      <c r="M26" s="171">
        <f t="shared" si="11"/>
        <v>0</v>
      </c>
      <c r="N26" s="128"/>
      <c r="O26" s="125">
        <v>0</v>
      </c>
      <c r="P26" s="128"/>
      <c r="Q26" s="125">
        <f t="shared" si="4"/>
        <v>0</v>
      </c>
      <c r="R26" s="131">
        <f t="shared" si="2"/>
        <v>30</v>
      </c>
      <c r="S26" s="266">
        <f t="shared" si="5"/>
        <v>21</v>
      </c>
      <c r="T26" s="132">
        <f t="shared" si="3"/>
        <v>21</v>
      </c>
      <c r="U26" s="183">
        <f t="shared" si="6"/>
        <v>21</v>
      </c>
      <c r="V26" s="131">
        <f t="shared" si="7"/>
        <v>21</v>
      </c>
      <c r="W26" s="265">
        <f t="shared" si="8"/>
        <v>30</v>
      </c>
      <c r="X26" s="131"/>
    </row>
    <row r="27" spans="1:16298" ht="31.5" x14ac:dyDescent="0.25">
      <c r="A27" s="121">
        <v>15</v>
      </c>
      <c r="B27" s="146" t="s">
        <v>118</v>
      </c>
      <c r="C27" s="146" t="s">
        <v>655</v>
      </c>
      <c r="D27" s="128">
        <v>25.9</v>
      </c>
      <c r="E27" s="125">
        <v>21</v>
      </c>
      <c r="F27" s="125">
        <v>36</v>
      </c>
      <c r="G27" s="128">
        <v>1.3899613899613901</v>
      </c>
      <c r="H27" s="171">
        <f t="shared" si="9"/>
        <v>3</v>
      </c>
      <c r="I27" s="127">
        <f t="shared" si="10"/>
        <v>14.285714285714286</v>
      </c>
      <c r="J27" s="128"/>
      <c r="K27" s="125">
        <v>3</v>
      </c>
      <c r="L27" s="125">
        <v>0</v>
      </c>
      <c r="M27" s="171">
        <f t="shared" si="11"/>
        <v>0</v>
      </c>
      <c r="N27" s="128"/>
      <c r="O27" s="125">
        <v>0</v>
      </c>
      <c r="P27" s="128"/>
      <c r="Q27" s="125">
        <f t="shared" si="4"/>
        <v>0</v>
      </c>
      <c r="R27" s="131">
        <f t="shared" si="2"/>
        <v>30</v>
      </c>
      <c r="S27" s="266">
        <f t="shared" si="5"/>
        <v>10</v>
      </c>
      <c r="T27" s="132">
        <f t="shared" si="3"/>
        <v>10.8</v>
      </c>
      <c r="U27" s="183">
        <f t="shared" si="6"/>
        <v>10</v>
      </c>
      <c r="V27" s="131">
        <f t="shared" si="7"/>
        <v>10</v>
      </c>
      <c r="W27" s="265">
        <f t="shared" si="8"/>
        <v>27.777777777777779</v>
      </c>
      <c r="X27" s="131">
        <v>10</v>
      </c>
    </row>
    <row r="28" spans="1:16298" ht="31.5" x14ac:dyDescent="0.25">
      <c r="A28" s="121">
        <v>16</v>
      </c>
      <c r="B28" s="146" t="s">
        <v>115</v>
      </c>
      <c r="C28" s="146" t="s">
        <v>655</v>
      </c>
      <c r="D28" s="128">
        <v>43.82</v>
      </c>
      <c r="E28" s="125">
        <v>38</v>
      </c>
      <c r="F28" s="125">
        <v>41</v>
      </c>
      <c r="G28" s="128">
        <v>0.9356458238247376</v>
      </c>
      <c r="H28" s="171">
        <f t="shared" si="9"/>
        <v>5</v>
      </c>
      <c r="I28" s="127">
        <f t="shared" si="10"/>
        <v>13.157894736842104</v>
      </c>
      <c r="J28" s="128"/>
      <c r="K28" s="125">
        <v>5</v>
      </c>
      <c r="L28" s="125">
        <v>0</v>
      </c>
      <c r="M28" s="171">
        <f t="shared" si="11"/>
        <v>3</v>
      </c>
      <c r="N28" s="128"/>
      <c r="O28" s="125">
        <v>3</v>
      </c>
      <c r="P28" s="128"/>
      <c r="Q28" s="125">
        <f t="shared" si="4"/>
        <v>60</v>
      </c>
      <c r="R28" s="131">
        <f t="shared" si="2"/>
        <v>30</v>
      </c>
      <c r="S28" s="266">
        <f t="shared" si="5"/>
        <v>12</v>
      </c>
      <c r="T28" s="132">
        <f t="shared" si="3"/>
        <v>12.3</v>
      </c>
      <c r="U28" s="183">
        <f t="shared" si="6"/>
        <v>12</v>
      </c>
      <c r="V28" s="131">
        <f t="shared" si="7"/>
        <v>12</v>
      </c>
      <c r="W28" s="265">
        <f t="shared" si="8"/>
        <v>29.26829268292683</v>
      </c>
      <c r="X28" s="131">
        <v>12</v>
      </c>
    </row>
    <row r="29" spans="1:16298" ht="31.5" x14ac:dyDescent="0.25">
      <c r="A29" s="121">
        <v>17</v>
      </c>
      <c r="B29" s="146" t="s">
        <v>117</v>
      </c>
      <c r="C29" s="146" t="s">
        <v>655</v>
      </c>
      <c r="D29" s="128">
        <v>13.5</v>
      </c>
      <c r="E29" s="125">
        <v>23</v>
      </c>
      <c r="F29" s="125">
        <v>24</v>
      </c>
      <c r="G29" s="128">
        <v>1.7777777777777777</v>
      </c>
      <c r="H29" s="171">
        <f t="shared" si="9"/>
        <v>3</v>
      </c>
      <c r="I29" s="127">
        <f t="shared" si="10"/>
        <v>13.043478260869565</v>
      </c>
      <c r="J29" s="128"/>
      <c r="K29" s="125">
        <v>3</v>
      </c>
      <c r="L29" s="125">
        <v>0</v>
      </c>
      <c r="M29" s="171">
        <f t="shared" si="11"/>
        <v>0</v>
      </c>
      <c r="N29" s="128"/>
      <c r="O29" s="125">
        <v>0</v>
      </c>
      <c r="P29" s="128"/>
      <c r="Q29" s="125">
        <f t="shared" si="4"/>
        <v>0</v>
      </c>
      <c r="R29" s="131">
        <f t="shared" si="2"/>
        <v>30</v>
      </c>
      <c r="S29" s="266">
        <f t="shared" si="5"/>
        <v>7</v>
      </c>
      <c r="T29" s="132">
        <f t="shared" si="3"/>
        <v>7.2</v>
      </c>
      <c r="U29" s="183">
        <v>4</v>
      </c>
      <c r="V29" s="131">
        <f t="shared" si="7"/>
        <v>4</v>
      </c>
      <c r="W29" s="265">
        <f t="shared" si="8"/>
        <v>16.666666666666668</v>
      </c>
      <c r="X29" s="131">
        <v>4</v>
      </c>
    </row>
    <row r="30" spans="1:16298" ht="31.5" x14ac:dyDescent="0.25">
      <c r="A30" s="121">
        <v>18</v>
      </c>
      <c r="B30" s="146" t="s">
        <v>199</v>
      </c>
      <c r="C30" s="146" t="s">
        <v>655</v>
      </c>
      <c r="D30" s="128">
        <v>13.83</v>
      </c>
      <c r="E30" s="125">
        <v>22</v>
      </c>
      <c r="F30" s="125">
        <v>20</v>
      </c>
      <c r="G30" s="128">
        <v>1.4461315979754157</v>
      </c>
      <c r="H30" s="171">
        <f t="shared" si="9"/>
        <v>3</v>
      </c>
      <c r="I30" s="127">
        <f t="shared" si="10"/>
        <v>13.636363636363637</v>
      </c>
      <c r="J30" s="128"/>
      <c r="K30" s="125">
        <v>3</v>
      </c>
      <c r="L30" s="125">
        <v>0</v>
      </c>
      <c r="M30" s="171">
        <f t="shared" si="11"/>
        <v>0</v>
      </c>
      <c r="N30" s="128"/>
      <c r="O30" s="125"/>
      <c r="P30" s="128"/>
      <c r="Q30" s="125">
        <f t="shared" si="4"/>
        <v>0</v>
      </c>
      <c r="R30" s="131">
        <f t="shared" si="2"/>
        <v>30</v>
      </c>
      <c r="S30" s="266">
        <f t="shared" si="5"/>
        <v>6</v>
      </c>
      <c r="T30" s="132">
        <f t="shared" si="3"/>
        <v>6</v>
      </c>
      <c r="U30" s="183">
        <f t="shared" si="6"/>
        <v>6</v>
      </c>
      <c r="V30" s="131">
        <f t="shared" si="7"/>
        <v>6</v>
      </c>
      <c r="W30" s="265">
        <f t="shared" si="8"/>
        <v>30</v>
      </c>
      <c r="X30" s="131">
        <v>6</v>
      </c>
    </row>
    <row r="31" spans="1:16298" ht="33" customHeight="1" x14ac:dyDescent="0.25">
      <c r="A31" s="121">
        <v>19</v>
      </c>
      <c r="B31" s="146" t="s">
        <v>663</v>
      </c>
      <c r="C31" s="146" t="s">
        <v>655</v>
      </c>
      <c r="D31" s="128">
        <v>12.5</v>
      </c>
      <c r="E31" s="125">
        <v>20</v>
      </c>
      <c r="F31" s="188">
        <v>20</v>
      </c>
      <c r="G31" s="128">
        <v>0</v>
      </c>
      <c r="H31" s="171">
        <f t="shared" si="9"/>
        <v>3</v>
      </c>
      <c r="I31" s="127">
        <f t="shared" si="10"/>
        <v>15</v>
      </c>
      <c r="J31" s="128"/>
      <c r="K31" s="125">
        <v>3</v>
      </c>
      <c r="L31" s="125">
        <v>0</v>
      </c>
      <c r="M31" s="171">
        <f t="shared" si="11"/>
        <v>3</v>
      </c>
      <c r="N31" s="128"/>
      <c r="O31" s="125">
        <v>3</v>
      </c>
      <c r="P31" s="128"/>
      <c r="Q31" s="125">
        <f t="shared" si="4"/>
        <v>100</v>
      </c>
      <c r="R31" s="131">
        <f t="shared" si="2"/>
        <v>30</v>
      </c>
      <c r="S31" s="266">
        <f t="shared" si="5"/>
        <v>6</v>
      </c>
      <c r="T31" s="132">
        <f t="shared" si="3"/>
        <v>6</v>
      </c>
      <c r="U31" s="183">
        <f t="shared" si="6"/>
        <v>6</v>
      </c>
      <c r="V31" s="131">
        <f t="shared" si="7"/>
        <v>6</v>
      </c>
      <c r="W31" s="265">
        <f t="shared" si="8"/>
        <v>30</v>
      </c>
      <c r="X31" s="131">
        <v>6</v>
      </c>
    </row>
    <row r="32" spans="1:16298" ht="31.5" x14ac:dyDescent="0.25">
      <c r="A32" s="121">
        <v>20</v>
      </c>
      <c r="B32" s="146" t="s">
        <v>196</v>
      </c>
      <c r="C32" s="146" t="s">
        <v>655</v>
      </c>
      <c r="D32" s="128">
        <v>11.46</v>
      </c>
      <c r="E32" s="125">
        <v>8</v>
      </c>
      <c r="F32" s="125">
        <v>8</v>
      </c>
      <c r="G32" s="128">
        <v>0.69808027923211169</v>
      </c>
      <c r="H32" s="171">
        <f t="shared" si="9"/>
        <v>1</v>
      </c>
      <c r="I32" s="127">
        <f t="shared" si="10"/>
        <v>12.5</v>
      </c>
      <c r="J32" s="128"/>
      <c r="K32" s="125">
        <v>1</v>
      </c>
      <c r="L32" s="125">
        <v>0</v>
      </c>
      <c r="M32" s="171">
        <f t="shared" si="11"/>
        <v>0</v>
      </c>
      <c r="N32" s="128"/>
      <c r="O32" s="125">
        <v>0</v>
      </c>
      <c r="P32" s="128"/>
      <c r="Q32" s="125">
        <f t="shared" si="4"/>
        <v>0</v>
      </c>
      <c r="R32" s="131">
        <f t="shared" si="2"/>
        <v>30</v>
      </c>
      <c r="S32" s="266">
        <f t="shared" si="5"/>
        <v>2</v>
      </c>
      <c r="T32" s="132">
        <f t="shared" si="3"/>
        <v>2.4</v>
      </c>
      <c r="U32" s="183">
        <f t="shared" si="6"/>
        <v>2</v>
      </c>
      <c r="V32" s="131">
        <f t="shared" si="7"/>
        <v>2</v>
      </c>
      <c r="W32" s="265">
        <f t="shared" si="8"/>
        <v>25</v>
      </c>
      <c r="X32" s="131">
        <v>2</v>
      </c>
    </row>
    <row r="33" spans="1:24" ht="31.5" x14ac:dyDescent="0.25">
      <c r="A33" s="121">
        <v>21</v>
      </c>
      <c r="B33" s="146" t="s">
        <v>116</v>
      </c>
      <c r="C33" s="146" t="s">
        <v>655</v>
      </c>
      <c r="D33" s="128">
        <v>62.9</v>
      </c>
      <c r="E33" s="125">
        <v>25</v>
      </c>
      <c r="F33" s="125">
        <v>27</v>
      </c>
      <c r="G33" s="128">
        <v>0.42925278219395868</v>
      </c>
      <c r="H33" s="171">
        <f t="shared" si="9"/>
        <v>3</v>
      </c>
      <c r="I33" s="127">
        <f t="shared" si="10"/>
        <v>12</v>
      </c>
      <c r="J33" s="128"/>
      <c r="K33" s="125">
        <v>3</v>
      </c>
      <c r="L33" s="125">
        <v>0</v>
      </c>
      <c r="M33" s="171">
        <f t="shared" si="11"/>
        <v>0</v>
      </c>
      <c r="N33" s="128"/>
      <c r="O33" s="125">
        <v>0</v>
      </c>
      <c r="P33" s="128"/>
      <c r="Q33" s="125">
        <f t="shared" si="4"/>
        <v>0</v>
      </c>
      <c r="R33" s="131">
        <f t="shared" si="2"/>
        <v>30</v>
      </c>
      <c r="S33" s="266">
        <f t="shared" si="5"/>
        <v>8</v>
      </c>
      <c r="T33" s="132">
        <f t="shared" si="3"/>
        <v>8.1</v>
      </c>
      <c r="U33" s="183">
        <v>4</v>
      </c>
      <c r="V33" s="131">
        <f t="shared" si="7"/>
        <v>4</v>
      </c>
      <c r="W33" s="265">
        <f t="shared" si="8"/>
        <v>14.814814814814815</v>
      </c>
      <c r="X33" s="131">
        <v>4</v>
      </c>
    </row>
    <row r="34" spans="1:24" ht="31.5" x14ac:dyDescent="0.25">
      <c r="A34" s="121">
        <v>22</v>
      </c>
      <c r="B34" s="146" t="s">
        <v>126</v>
      </c>
      <c r="C34" s="146" t="s">
        <v>655</v>
      </c>
      <c r="D34" s="128">
        <v>15.1</v>
      </c>
      <c r="E34" s="125">
        <v>10</v>
      </c>
      <c r="F34" s="125">
        <v>11</v>
      </c>
      <c r="G34" s="128">
        <v>0.72847682119205304</v>
      </c>
      <c r="H34" s="171">
        <f t="shared" si="9"/>
        <v>1</v>
      </c>
      <c r="I34" s="127">
        <f t="shared" si="10"/>
        <v>10</v>
      </c>
      <c r="J34" s="128"/>
      <c r="K34" s="125">
        <v>1</v>
      </c>
      <c r="L34" s="125">
        <v>0</v>
      </c>
      <c r="M34" s="171">
        <f t="shared" si="11"/>
        <v>0</v>
      </c>
      <c r="N34" s="128"/>
      <c r="O34" s="125">
        <v>0</v>
      </c>
      <c r="P34" s="128"/>
      <c r="Q34" s="125">
        <f t="shared" si="4"/>
        <v>0</v>
      </c>
      <c r="R34" s="131">
        <f t="shared" si="2"/>
        <v>30</v>
      </c>
      <c r="S34" s="266">
        <f t="shared" si="5"/>
        <v>3</v>
      </c>
      <c r="T34" s="132">
        <f t="shared" si="3"/>
        <v>3.3</v>
      </c>
      <c r="U34" s="183">
        <f t="shared" si="6"/>
        <v>3</v>
      </c>
      <c r="V34" s="131">
        <f t="shared" si="7"/>
        <v>3</v>
      </c>
      <c r="W34" s="265">
        <f t="shared" si="8"/>
        <v>27.272727272727273</v>
      </c>
      <c r="X34" s="131">
        <v>3</v>
      </c>
    </row>
    <row r="35" spans="1:24" ht="31.5" x14ac:dyDescent="0.25">
      <c r="A35" s="121">
        <v>23</v>
      </c>
      <c r="B35" s="146" t="s">
        <v>88</v>
      </c>
      <c r="C35" s="146" t="s">
        <v>655</v>
      </c>
      <c r="D35" s="128">
        <v>71.47</v>
      </c>
      <c r="E35" s="125">
        <v>42</v>
      </c>
      <c r="F35" s="125">
        <v>39</v>
      </c>
      <c r="G35" s="128">
        <v>0.54568350356793061</v>
      </c>
      <c r="H35" s="171">
        <f t="shared" si="9"/>
        <v>6</v>
      </c>
      <c r="I35" s="127">
        <f t="shared" si="10"/>
        <v>14.285714285714286</v>
      </c>
      <c r="J35" s="128"/>
      <c r="K35" s="125">
        <v>6</v>
      </c>
      <c r="L35" s="125">
        <v>0</v>
      </c>
      <c r="M35" s="171">
        <f t="shared" si="11"/>
        <v>0</v>
      </c>
      <c r="N35" s="128"/>
      <c r="O35" s="125">
        <v>0</v>
      </c>
      <c r="P35" s="128"/>
      <c r="Q35" s="125">
        <f t="shared" si="4"/>
        <v>0</v>
      </c>
      <c r="R35" s="131">
        <f t="shared" si="2"/>
        <v>30</v>
      </c>
      <c r="S35" s="266">
        <f t="shared" si="5"/>
        <v>11</v>
      </c>
      <c r="T35" s="132">
        <f t="shared" si="3"/>
        <v>11.7</v>
      </c>
      <c r="U35" s="183">
        <f t="shared" si="6"/>
        <v>11</v>
      </c>
      <c r="V35" s="131">
        <f t="shared" si="7"/>
        <v>11</v>
      </c>
      <c r="W35" s="265">
        <f t="shared" si="8"/>
        <v>28.205128205128204</v>
      </c>
      <c r="X35" s="131">
        <v>11</v>
      </c>
    </row>
    <row r="36" spans="1:24" ht="31.5" x14ac:dyDescent="0.25">
      <c r="A36" s="121">
        <v>24</v>
      </c>
      <c r="B36" s="146" t="s">
        <v>664</v>
      </c>
      <c r="C36" s="146" t="s">
        <v>655</v>
      </c>
      <c r="D36" s="128">
        <v>24.51</v>
      </c>
      <c r="E36" s="125">
        <v>29</v>
      </c>
      <c r="F36" s="125">
        <v>29</v>
      </c>
      <c r="G36" s="128">
        <v>1.1831905344757241</v>
      </c>
      <c r="H36" s="171">
        <f t="shared" si="9"/>
        <v>4</v>
      </c>
      <c r="I36" s="127">
        <f t="shared" si="10"/>
        <v>13.793103448275861</v>
      </c>
      <c r="J36" s="128"/>
      <c r="K36" s="125">
        <v>4</v>
      </c>
      <c r="L36" s="125">
        <v>0</v>
      </c>
      <c r="M36" s="171">
        <f t="shared" si="11"/>
        <v>0</v>
      </c>
      <c r="N36" s="128"/>
      <c r="O36" s="125">
        <v>0</v>
      </c>
      <c r="P36" s="128"/>
      <c r="Q36" s="125">
        <f t="shared" si="4"/>
        <v>0</v>
      </c>
      <c r="R36" s="131">
        <f t="shared" si="2"/>
        <v>30</v>
      </c>
      <c r="S36" s="266">
        <f t="shared" si="5"/>
        <v>8</v>
      </c>
      <c r="T36" s="132">
        <f t="shared" si="3"/>
        <v>8.6999999999999993</v>
      </c>
      <c r="U36" s="183">
        <v>3</v>
      </c>
      <c r="V36" s="131">
        <f t="shared" si="7"/>
        <v>3</v>
      </c>
      <c r="W36" s="265">
        <f t="shared" si="8"/>
        <v>10.344827586206897</v>
      </c>
      <c r="X36" s="131">
        <v>3</v>
      </c>
    </row>
    <row r="37" spans="1:24" ht="31.5" x14ac:dyDescent="0.25">
      <c r="A37" s="121">
        <v>25</v>
      </c>
      <c r="B37" s="146" t="s">
        <v>665</v>
      </c>
      <c r="C37" s="146" t="s">
        <v>655</v>
      </c>
      <c r="D37" s="128">
        <v>15.05</v>
      </c>
      <c r="E37" s="125">
        <v>15</v>
      </c>
      <c r="F37" s="125">
        <v>15</v>
      </c>
      <c r="G37" s="128">
        <v>0.99667774086378735</v>
      </c>
      <c r="H37" s="171">
        <f t="shared" si="9"/>
        <v>2</v>
      </c>
      <c r="I37" s="127">
        <f t="shared" si="10"/>
        <v>13.333333333333334</v>
      </c>
      <c r="J37" s="128"/>
      <c r="K37" s="125">
        <v>2</v>
      </c>
      <c r="L37" s="125">
        <v>0</v>
      </c>
      <c r="M37" s="171">
        <f t="shared" si="11"/>
        <v>0</v>
      </c>
      <c r="N37" s="128"/>
      <c r="O37" s="125">
        <v>0</v>
      </c>
      <c r="P37" s="128"/>
      <c r="Q37" s="125">
        <f t="shared" si="4"/>
        <v>0</v>
      </c>
      <c r="R37" s="131">
        <f t="shared" si="2"/>
        <v>30</v>
      </c>
      <c r="S37" s="266">
        <f t="shared" si="5"/>
        <v>4</v>
      </c>
      <c r="T37" s="132">
        <f t="shared" si="3"/>
        <v>4.5</v>
      </c>
      <c r="U37" s="183">
        <f t="shared" si="6"/>
        <v>4</v>
      </c>
      <c r="V37" s="131">
        <f t="shared" si="7"/>
        <v>4</v>
      </c>
      <c r="W37" s="265">
        <f t="shared" si="8"/>
        <v>26.666666666666668</v>
      </c>
      <c r="X37" s="131">
        <v>4</v>
      </c>
    </row>
    <row r="38" spans="1:24" ht="31.5" x14ac:dyDescent="0.25">
      <c r="A38" s="121">
        <v>26</v>
      </c>
      <c r="B38" s="146" t="s">
        <v>133</v>
      </c>
      <c r="C38" s="146" t="s">
        <v>655</v>
      </c>
      <c r="D38" s="128">
        <v>32.6</v>
      </c>
      <c r="E38" s="125">
        <v>41</v>
      </c>
      <c r="F38" s="188">
        <v>41</v>
      </c>
      <c r="G38" s="128">
        <v>0</v>
      </c>
      <c r="H38" s="171">
        <f t="shared" si="9"/>
        <v>6</v>
      </c>
      <c r="I38" s="127">
        <f t="shared" si="10"/>
        <v>14.634146341463415</v>
      </c>
      <c r="J38" s="128"/>
      <c r="K38" s="125">
        <v>6</v>
      </c>
      <c r="L38" s="125">
        <v>0</v>
      </c>
      <c r="M38" s="171">
        <f t="shared" si="11"/>
        <v>0</v>
      </c>
      <c r="N38" s="128"/>
      <c r="O38" s="125">
        <v>0</v>
      </c>
      <c r="P38" s="128"/>
      <c r="Q38" s="125">
        <f t="shared" si="4"/>
        <v>0</v>
      </c>
      <c r="R38" s="131">
        <f t="shared" si="2"/>
        <v>30</v>
      </c>
      <c r="S38" s="266">
        <f t="shared" si="5"/>
        <v>12</v>
      </c>
      <c r="T38" s="132">
        <f t="shared" si="3"/>
        <v>12.3</v>
      </c>
      <c r="U38" s="183">
        <v>6</v>
      </c>
      <c r="V38" s="131">
        <f t="shared" si="7"/>
        <v>6</v>
      </c>
      <c r="W38" s="265">
        <f t="shared" si="8"/>
        <v>14.634146341463415</v>
      </c>
      <c r="X38" s="131">
        <v>6</v>
      </c>
    </row>
    <row r="39" spans="1:24" ht="47.25" x14ac:dyDescent="0.25">
      <c r="A39" s="121">
        <v>27</v>
      </c>
      <c r="B39" s="146" t="s">
        <v>134</v>
      </c>
      <c r="C39" s="146" t="s">
        <v>666</v>
      </c>
      <c r="D39" s="128">
        <v>24.8</v>
      </c>
      <c r="E39" s="125">
        <v>29</v>
      </c>
      <c r="F39" s="125">
        <v>30</v>
      </c>
      <c r="G39" s="128">
        <v>1.2096774193548387</v>
      </c>
      <c r="H39" s="171">
        <f>SUM(K39+L39)</f>
        <v>4</v>
      </c>
      <c r="I39" s="127">
        <f>H39*100/E39</f>
        <v>13.793103448275861</v>
      </c>
      <c r="J39" s="128"/>
      <c r="K39" s="125">
        <v>4</v>
      </c>
      <c r="L39" s="125">
        <v>0</v>
      </c>
      <c r="M39" s="171">
        <f>SUM(N39+O39+P39)</f>
        <v>0</v>
      </c>
      <c r="N39" s="128"/>
      <c r="O39" s="125">
        <v>0</v>
      </c>
      <c r="P39" s="128"/>
      <c r="Q39" s="125">
        <f t="shared" si="4"/>
        <v>0</v>
      </c>
      <c r="R39" s="131">
        <f t="shared" si="2"/>
        <v>30</v>
      </c>
      <c r="S39" s="266">
        <f t="shared" si="5"/>
        <v>9</v>
      </c>
      <c r="T39" s="132">
        <f t="shared" si="3"/>
        <v>9</v>
      </c>
      <c r="U39" s="183">
        <v>6</v>
      </c>
      <c r="V39" s="131">
        <f t="shared" si="7"/>
        <v>6</v>
      </c>
      <c r="W39" s="265">
        <f t="shared" si="8"/>
        <v>20</v>
      </c>
      <c r="X39" s="131">
        <v>6</v>
      </c>
    </row>
    <row r="40" spans="1:24" ht="31.5" x14ac:dyDescent="0.25">
      <c r="A40" s="121">
        <v>28</v>
      </c>
      <c r="B40" s="146" t="s">
        <v>48</v>
      </c>
      <c r="C40" s="146" t="s">
        <v>666</v>
      </c>
      <c r="D40" s="187">
        <v>9.99</v>
      </c>
      <c r="E40" s="125">
        <v>31</v>
      </c>
      <c r="F40" s="125">
        <v>33</v>
      </c>
      <c r="G40" s="128">
        <v>3.303303303303303</v>
      </c>
      <c r="H40" s="171">
        <v>2</v>
      </c>
      <c r="I40" s="127">
        <f>H40*100/E40</f>
        <v>6.4516129032258061</v>
      </c>
      <c r="J40" s="128"/>
      <c r="K40" s="125">
        <v>4</v>
      </c>
      <c r="L40" s="125">
        <v>0</v>
      </c>
      <c r="M40" s="171">
        <f>SUM(N40+O40+P40)</f>
        <v>0</v>
      </c>
      <c r="N40" s="128"/>
      <c r="O40" s="125"/>
      <c r="P40" s="128"/>
      <c r="Q40" s="125">
        <f t="shared" si="4"/>
        <v>0</v>
      </c>
      <c r="R40" s="131">
        <f t="shared" si="2"/>
        <v>30</v>
      </c>
      <c r="S40" s="266">
        <f t="shared" si="5"/>
        <v>9</v>
      </c>
      <c r="T40" s="132">
        <f t="shared" si="3"/>
        <v>9.9</v>
      </c>
      <c r="U40" s="183">
        <f t="shared" si="6"/>
        <v>9</v>
      </c>
      <c r="V40" s="131">
        <f t="shared" si="7"/>
        <v>9</v>
      </c>
      <c r="W40" s="265">
        <f t="shared" si="8"/>
        <v>27.272727272727273</v>
      </c>
      <c r="X40" s="131">
        <v>9</v>
      </c>
    </row>
    <row r="41" spans="1:24" ht="31.5" x14ac:dyDescent="0.25">
      <c r="A41" s="121">
        <v>29</v>
      </c>
      <c r="B41" s="146" t="s">
        <v>667</v>
      </c>
      <c r="C41" s="146" t="s">
        <v>666</v>
      </c>
      <c r="D41" s="128">
        <v>17.600000000000001</v>
      </c>
      <c r="E41" s="125">
        <v>32</v>
      </c>
      <c r="F41" s="125">
        <v>34</v>
      </c>
      <c r="G41" s="128">
        <v>1.9318181818181817</v>
      </c>
      <c r="H41" s="171">
        <f>SUM(K41+L41)</f>
        <v>4</v>
      </c>
      <c r="I41" s="127">
        <f>H41*100/E41</f>
        <v>12.5</v>
      </c>
      <c r="J41" s="128"/>
      <c r="K41" s="125">
        <v>4</v>
      </c>
      <c r="L41" s="125">
        <v>0</v>
      </c>
      <c r="M41" s="171">
        <f>SUM(N41+O41+P41)</f>
        <v>0</v>
      </c>
      <c r="N41" s="128"/>
      <c r="O41" s="125">
        <v>0</v>
      </c>
      <c r="P41" s="128"/>
      <c r="Q41" s="125">
        <f t="shared" si="4"/>
        <v>0</v>
      </c>
      <c r="R41" s="131">
        <f t="shared" si="2"/>
        <v>30</v>
      </c>
      <c r="S41" s="266">
        <f t="shared" si="5"/>
        <v>10</v>
      </c>
      <c r="T41" s="132">
        <f t="shared" si="3"/>
        <v>10.199999999999999</v>
      </c>
      <c r="U41" s="183">
        <f t="shared" si="6"/>
        <v>10</v>
      </c>
      <c r="V41" s="131">
        <f t="shared" si="7"/>
        <v>10</v>
      </c>
      <c r="W41" s="265">
        <f t="shared" si="8"/>
        <v>29.411764705882351</v>
      </c>
      <c r="X41" s="131">
        <v>10</v>
      </c>
    </row>
    <row r="42" spans="1:24" ht="31.5" x14ac:dyDescent="0.25">
      <c r="A42" s="121">
        <v>30</v>
      </c>
      <c r="B42" s="146" t="s">
        <v>89</v>
      </c>
      <c r="C42" s="146" t="s">
        <v>902</v>
      </c>
      <c r="D42" s="187">
        <f>18.7+20.9</f>
        <v>39.599999999999994</v>
      </c>
      <c r="E42" s="125">
        <v>66</v>
      </c>
      <c r="F42" s="125">
        <f>32+36</f>
        <v>68</v>
      </c>
      <c r="G42" s="128">
        <v>1.72</v>
      </c>
      <c r="H42" s="171">
        <f>SUM(K42+L42)</f>
        <v>9</v>
      </c>
      <c r="I42" s="127">
        <f>H42*100/E42</f>
        <v>13.636363636363637</v>
      </c>
      <c r="J42" s="128"/>
      <c r="K42" s="125">
        <v>9</v>
      </c>
      <c r="L42" s="125">
        <v>0</v>
      </c>
      <c r="M42" s="171">
        <f>SUM(N42+O42+P42)</f>
        <v>2</v>
      </c>
      <c r="N42" s="128"/>
      <c r="O42" s="125">
        <v>2</v>
      </c>
      <c r="P42" s="128"/>
      <c r="Q42" s="125">
        <f t="shared" si="4"/>
        <v>22.222222222222221</v>
      </c>
      <c r="R42" s="131">
        <f t="shared" si="2"/>
        <v>30</v>
      </c>
      <c r="S42" s="266">
        <f t="shared" si="5"/>
        <v>20</v>
      </c>
      <c r="T42" s="132">
        <f t="shared" si="3"/>
        <v>20.399999999999999</v>
      </c>
      <c r="U42" s="183">
        <v>10</v>
      </c>
      <c r="V42" s="131">
        <f t="shared" si="7"/>
        <v>10</v>
      </c>
      <c r="W42" s="265">
        <f t="shared" si="8"/>
        <v>14.705882352941176</v>
      </c>
      <c r="X42" s="266">
        <v>10</v>
      </c>
    </row>
    <row r="43" spans="1:24" ht="47.25" x14ac:dyDescent="0.25">
      <c r="A43" s="121">
        <v>31</v>
      </c>
      <c r="B43" s="146" t="s">
        <v>86</v>
      </c>
      <c r="C43" s="146" t="s">
        <v>666</v>
      </c>
      <c r="D43" s="128">
        <v>40.6</v>
      </c>
      <c r="E43" s="125">
        <v>85</v>
      </c>
      <c r="F43" s="125">
        <v>110</v>
      </c>
      <c r="G43" s="128">
        <v>2.7093596059113301</v>
      </c>
      <c r="H43" s="171">
        <f>SUM(K43+L43)</f>
        <v>12</v>
      </c>
      <c r="I43" s="127">
        <f>H43*100/E43</f>
        <v>14.117647058823529</v>
      </c>
      <c r="J43" s="128"/>
      <c r="K43" s="125">
        <v>12</v>
      </c>
      <c r="L43" s="125">
        <v>0</v>
      </c>
      <c r="M43" s="171">
        <f>SUM(N43+O43+P43)</f>
        <v>0</v>
      </c>
      <c r="N43" s="128"/>
      <c r="O43" s="125"/>
      <c r="P43" s="128"/>
      <c r="Q43" s="125">
        <f t="shared" si="4"/>
        <v>0</v>
      </c>
      <c r="R43" s="131">
        <f t="shared" si="2"/>
        <v>30</v>
      </c>
      <c r="S43" s="266">
        <f t="shared" si="5"/>
        <v>33</v>
      </c>
      <c r="T43" s="132">
        <f t="shared" si="3"/>
        <v>33</v>
      </c>
      <c r="U43" s="183">
        <v>20</v>
      </c>
      <c r="V43" s="131">
        <f t="shared" si="7"/>
        <v>20.000000000000004</v>
      </c>
      <c r="W43" s="265">
        <f t="shared" si="8"/>
        <v>18.181818181818183</v>
      </c>
      <c r="X43" s="131">
        <v>20</v>
      </c>
    </row>
    <row r="44" spans="1:24" ht="31.5" x14ac:dyDescent="0.25">
      <c r="A44" s="121">
        <v>32</v>
      </c>
      <c r="B44" s="146" t="s">
        <v>668</v>
      </c>
      <c r="C44" s="146" t="s">
        <v>49</v>
      </c>
      <c r="D44" s="128">
        <v>6.4</v>
      </c>
      <c r="E44" s="125">
        <v>8</v>
      </c>
      <c r="F44" s="125">
        <v>9</v>
      </c>
      <c r="G44" s="128">
        <v>1.40625</v>
      </c>
      <c r="H44" s="171">
        <f t="shared" ref="H44:H51" si="12">SUM(K44+L44)</f>
        <v>1</v>
      </c>
      <c r="I44" s="127">
        <f t="shared" ref="I44:I51" si="13">H44*100/E44</f>
        <v>12.5</v>
      </c>
      <c r="J44" s="128"/>
      <c r="K44" s="125">
        <v>1</v>
      </c>
      <c r="L44" s="125">
        <v>0</v>
      </c>
      <c r="M44" s="171">
        <f t="shared" ref="M44:M51" si="14">SUM(N44+O44+P44)</f>
        <v>0</v>
      </c>
      <c r="N44" s="128"/>
      <c r="O44" s="125"/>
      <c r="P44" s="128"/>
      <c r="Q44" s="125">
        <f t="shared" si="4"/>
        <v>0</v>
      </c>
      <c r="R44" s="131">
        <f t="shared" si="2"/>
        <v>30</v>
      </c>
      <c r="S44" s="266">
        <f t="shared" si="5"/>
        <v>2</v>
      </c>
      <c r="T44" s="132">
        <f t="shared" si="3"/>
        <v>2.7</v>
      </c>
      <c r="U44" s="183">
        <v>1</v>
      </c>
      <c r="V44" s="131">
        <f t="shared" si="7"/>
        <v>1</v>
      </c>
      <c r="W44" s="265">
        <f t="shared" si="8"/>
        <v>11.111111111111111</v>
      </c>
      <c r="X44" s="131">
        <v>1</v>
      </c>
    </row>
    <row r="45" spans="1:24" ht="31.5" x14ac:dyDescent="0.25">
      <c r="A45" s="121">
        <v>33</v>
      </c>
      <c r="B45" s="146" t="s">
        <v>669</v>
      </c>
      <c r="C45" s="146" t="s">
        <v>49</v>
      </c>
      <c r="D45" s="128">
        <v>6.4</v>
      </c>
      <c r="E45" s="125">
        <v>8</v>
      </c>
      <c r="F45" s="125">
        <v>11</v>
      </c>
      <c r="G45" s="128">
        <v>1.71875</v>
      </c>
      <c r="H45" s="171">
        <f t="shared" si="12"/>
        <v>1</v>
      </c>
      <c r="I45" s="127">
        <f t="shared" si="13"/>
        <v>12.5</v>
      </c>
      <c r="J45" s="128"/>
      <c r="K45" s="125">
        <v>1</v>
      </c>
      <c r="L45" s="125">
        <v>0</v>
      </c>
      <c r="M45" s="171">
        <f t="shared" si="14"/>
        <v>0</v>
      </c>
      <c r="N45" s="128"/>
      <c r="O45" s="125"/>
      <c r="P45" s="128"/>
      <c r="Q45" s="125">
        <f t="shared" si="4"/>
        <v>0</v>
      </c>
      <c r="R45" s="131">
        <f t="shared" si="2"/>
        <v>30</v>
      </c>
      <c r="S45" s="266">
        <f t="shared" si="5"/>
        <v>3</v>
      </c>
      <c r="T45" s="132">
        <f t="shared" si="3"/>
        <v>3.3</v>
      </c>
      <c r="U45" s="183">
        <v>1</v>
      </c>
      <c r="V45" s="131">
        <f t="shared" si="7"/>
        <v>1.0000000000000002</v>
      </c>
      <c r="W45" s="265">
        <f t="shared" si="8"/>
        <v>9.0909090909090917</v>
      </c>
      <c r="X45" s="131">
        <v>1</v>
      </c>
    </row>
    <row r="46" spans="1:24" ht="31.5" x14ac:dyDescent="0.25">
      <c r="A46" s="121">
        <v>34</v>
      </c>
      <c r="B46" s="146" t="s">
        <v>50</v>
      </c>
      <c r="C46" s="146" t="s">
        <v>49</v>
      </c>
      <c r="D46" s="128">
        <v>605.6</v>
      </c>
      <c r="E46" s="125">
        <v>219</v>
      </c>
      <c r="F46" s="125">
        <v>257</v>
      </c>
      <c r="G46" s="128">
        <v>0.42437252311756934</v>
      </c>
      <c r="H46" s="171">
        <f t="shared" si="12"/>
        <v>32</v>
      </c>
      <c r="I46" s="127">
        <f t="shared" si="13"/>
        <v>14.611872146118721</v>
      </c>
      <c r="J46" s="128"/>
      <c r="K46" s="125">
        <v>32</v>
      </c>
      <c r="L46" s="125">
        <v>0</v>
      </c>
      <c r="M46" s="171">
        <f t="shared" si="14"/>
        <v>2</v>
      </c>
      <c r="N46" s="128"/>
      <c r="O46" s="125">
        <v>2</v>
      </c>
      <c r="P46" s="128"/>
      <c r="Q46" s="125">
        <f t="shared" si="4"/>
        <v>6.25</v>
      </c>
      <c r="R46" s="131">
        <f t="shared" ref="R46:R77" si="15">IF(F46&lt;VLOOKUP(G46,$M$245:$Q$255,2),0,VLOOKUP(G46,$M$245:$Q$255,3))</f>
        <v>30</v>
      </c>
      <c r="S46" s="266">
        <f t="shared" si="5"/>
        <v>77</v>
      </c>
      <c r="T46" s="132">
        <f t="shared" si="3"/>
        <v>77.099999999999994</v>
      </c>
      <c r="U46" s="183">
        <v>40</v>
      </c>
      <c r="V46" s="131">
        <f t="shared" si="7"/>
        <v>40</v>
      </c>
      <c r="W46" s="265">
        <f t="shared" si="8"/>
        <v>15.56420233463035</v>
      </c>
      <c r="X46" s="131">
        <v>40</v>
      </c>
    </row>
    <row r="47" spans="1:24" x14ac:dyDescent="0.25">
      <c r="A47" s="121">
        <v>35</v>
      </c>
      <c r="B47" s="146" t="s">
        <v>2</v>
      </c>
      <c r="C47" s="146" t="s">
        <v>49</v>
      </c>
      <c r="D47" s="128">
        <v>274.28500000000003</v>
      </c>
      <c r="E47" s="125">
        <v>101</v>
      </c>
      <c r="F47" s="125">
        <v>113</v>
      </c>
      <c r="G47" s="128">
        <v>0.41198023953187374</v>
      </c>
      <c r="H47" s="171">
        <f t="shared" si="12"/>
        <v>15</v>
      </c>
      <c r="I47" s="127">
        <f t="shared" si="13"/>
        <v>14.851485148514852</v>
      </c>
      <c r="J47" s="128"/>
      <c r="K47" s="125">
        <v>15</v>
      </c>
      <c r="L47" s="125">
        <v>0</v>
      </c>
      <c r="M47" s="171">
        <f t="shared" si="14"/>
        <v>0</v>
      </c>
      <c r="N47" s="128"/>
      <c r="O47" s="125">
        <v>0</v>
      </c>
      <c r="P47" s="128"/>
      <c r="Q47" s="125">
        <f t="shared" si="4"/>
        <v>0</v>
      </c>
      <c r="R47" s="131">
        <f t="shared" si="15"/>
        <v>30</v>
      </c>
      <c r="S47" s="266">
        <f t="shared" si="5"/>
        <v>33</v>
      </c>
      <c r="T47" s="132">
        <f t="shared" si="3"/>
        <v>33.9</v>
      </c>
      <c r="U47" s="183">
        <f t="shared" si="6"/>
        <v>33</v>
      </c>
      <c r="V47" s="131">
        <f t="shared" si="7"/>
        <v>33</v>
      </c>
      <c r="W47" s="265">
        <f t="shared" si="8"/>
        <v>29.20353982300885</v>
      </c>
      <c r="X47" s="131"/>
    </row>
    <row r="48" spans="1:24" ht="31.5" x14ac:dyDescent="0.25">
      <c r="A48" s="121">
        <v>36</v>
      </c>
      <c r="B48" s="146" t="s">
        <v>670</v>
      </c>
      <c r="C48" s="146" t="s">
        <v>49</v>
      </c>
      <c r="D48" s="128">
        <v>30.15</v>
      </c>
      <c r="E48" s="125"/>
      <c r="F48" s="125">
        <v>20</v>
      </c>
      <c r="G48" s="128">
        <v>0.66334991708126034</v>
      </c>
      <c r="H48" s="171">
        <f t="shared" si="12"/>
        <v>0</v>
      </c>
      <c r="I48" s="127"/>
      <c r="J48" s="128"/>
      <c r="K48" s="125">
        <v>0</v>
      </c>
      <c r="L48" s="125">
        <v>0</v>
      </c>
      <c r="M48" s="171">
        <f t="shared" si="14"/>
        <v>0</v>
      </c>
      <c r="N48" s="128"/>
      <c r="O48" s="125">
        <v>0</v>
      </c>
      <c r="P48" s="128"/>
      <c r="Q48" s="125"/>
      <c r="R48" s="131">
        <f t="shared" si="15"/>
        <v>30</v>
      </c>
      <c r="S48" s="266">
        <f t="shared" si="5"/>
        <v>6</v>
      </c>
      <c r="T48" s="132">
        <f t="shared" si="3"/>
        <v>6</v>
      </c>
      <c r="U48" s="183">
        <v>2</v>
      </c>
      <c r="V48" s="131">
        <f t="shared" si="7"/>
        <v>2</v>
      </c>
      <c r="W48" s="265">
        <f t="shared" si="8"/>
        <v>10</v>
      </c>
      <c r="X48" s="131">
        <v>2</v>
      </c>
    </row>
    <row r="49" spans="1:24" ht="31.5" x14ac:dyDescent="0.25">
      <c r="A49" s="121">
        <v>37</v>
      </c>
      <c r="B49" s="146" t="s">
        <v>91</v>
      </c>
      <c r="C49" s="146" t="s">
        <v>49</v>
      </c>
      <c r="D49" s="128">
        <v>19</v>
      </c>
      <c r="E49" s="125">
        <v>18</v>
      </c>
      <c r="F49" s="125">
        <v>30</v>
      </c>
      <c r="G49" s="128">
        <v>1.5789473684210527</v>
      </c>
      <c r="H49" s="171">
        <f t="shared" si="12"/>
        <v>2</v>
      </c>
      <c r="I49" s="127">
        <f t="shared" si="13"/>
        <v>11.111111111111111</v>
      </c>
      <c r="J49" s="128"/>
      <c r="K49" s="125">
        <v>2</v>
      </c>
      <c r="L49" s="125">
        <v>0</v>
      </c>
      <c r="M49" s="171">
        <f t="shared" si="14"/>
        <v>0</v>
      </c>
      <c r="N49" s="128"/>
      <c r="O49" s="125">
        <v>0</v>
      </c>
      <c r="P49" s="128"/>
      <c r="Q49" s="125">
        <f t="shared" si="4"/>
        <v>0</v>
      </c>
      <c r="R49" s="131">
        <f t="shared" si="15"/>
        <v>30</v>
      </c>
      <c r="S49" s="266">
        <f t="shared" si="5"/>
        <v>9</v>
      </c>
      <c r="T49" s="132">
        <f t="shared" si="3"/>
        <v>9</v>
      </c>
      <c r="U49" s="183">
        <f t="shared" si="6"/>
        <v>9</v>
      </c>
      <c r="V49" s="131">
        <f t="shared" si="7"/>
        <v>9</v>
      </c>
      <c r="W49" s="265">
        <f t="shared" si="8"/>
        <v>30</v>
      </c>
      <c r="X49" s="131">
        <v>9</v>
      </c>
    </row>
    <row r="50" spans="1:24" ht="31.5" x14ac:dyDescent="0.25">
      <c r="A50" s="121">
        <v>38</v>
      </c>
      <c r="B50" s="146" t="s">
        <v>671</v>
      </c>
      <c r="C50" s="146" t="s">
        <v>49</v>
      </c>
      <c r="D50" s="128">
        <v>44.38</v>
      </c>
      <c r="E50" s="125"/>
      <c r="F50" s="125">
        <v>28</v>
      </c>
      <c r="G50" s="128">
        <v>0.63091482649842268</v>
      </c>
      <c r="H50" s="171">
        <f t="shared" si="12"/>
        <v>0</v>
      </c>
      <c r="I50" s="127"/>
      <c r="J50" s="128"/>
      <c r="K50" s="125">
        <v>0</v>
      </c>
      <c r="L50" s="125">
        <v>0</v>
      </c>
      <c r="M50" s="171">
        <f t="shared" si="14"/>
        <v>0</v>
      </c>
      <c r="N50" s="128"/>
      <c r="O50" s="125">
        <v>0</v>
      </c>
      <c r="P50" s="128"/>
      <c r="Q50" s="125"/>
      <c r="R50" s="131">
        <f t="shared" si="15"/>
        <v>30</v>
      </c>
      <c r="S50" s="266">
        <f t="shared" si="5"/>
        <v>8</v>
      </c>
      <c r="T50" s="132">
        <f t="shared" si="3"/>
        <v>8.4</v>
      </c>
      <c r="U50" s="183">
        <f t="shared" si="6"/>
        <v>8</v>
      </c>
      <c r="V50" s="131">
        <f t="shared" si="7"/>
        <v>8</v>
      </c>
      <c r="W50" s="265">
        <f t="shared" si="8"/>
        <v>28.571428571428573</v>
      </c>
      <c r="X50" s="131">
        <v>8</v>
      </c>
    </row>
    <row r="51" spans="1:24" ht="31.5" x14ac:dyDescent="0.25">
      <c r="A51" s="121">
        <v>39</v>
      </c>
      <c r="B51" s="146" t="s">
        <v>242</v>
      </c>
      <c r="C51" s="146" t="s">
        <v>49</v>
      </c>
      <c r="D51" s="128">
        <v>45.04</v>
      </c>
      <c r="E51" s="125">
        <v>32</v>
      </c>
      <c r="F51" s="125">
        <v>32</v>
      </c>
      <c r="G51" s="128">
        <v>0.71047957371225579</v>
      </c>
      <c r="H51" s="171">
        <f t="shared" si="12"/>
        <v>3</v>
      </c>
      <c r="I51" s="127">
        <f t="shared" si="13"/>
        <v>9.375</v>
      </c>
      <c r="J51" s="128"/>
      <c r="K51" s="125">
        <v>3</v>
      </c>
      <c r="L51" s="125">
        <v>0</v>
      </c>
      <c r="M51" s="171">
        <f t="shared" si="14"/>
        <v>0</v>
      </c>
      <c r="N51" s="128"/>
      <c r="O51" s="125">
        <v>0</v>
      </c>
      <c r="P51" s="128"/>
      <c r="Q51" s="125">
        <f t="shared" si="4"/>
        <v>0</v>
      </c>
      <c r="R51" s="131">
        <f t="shared" si="15"/>
        <v>30</v>
      </c>
      <c r="S51" s="266">
        <f t="shared" si="5"/>
        <v>9</v>
      </c>
      <c r="T51" s="132">
        <f t="shared" si="3"/>
        <v>9.6</v>
      </c>
      <c r="U51" s="183">
        <f t="shared" si="6"/>
        <v>9</v>
      </c>
      <c r="V51" s="131">
        <f t="shared" si="7"/>
        <v>9</v>
      </c>
      <c r="W51" s="265">
        <f t="shared" si="8"/>
        <v>28.125</v>
      </c>
      <c r="X51" s="131">
        <v>9</v>
      </c>
    </row>
    <row r="52" spans="1:24" x14ac:dyDescent="0.25">
      <c r="A52" s="121">
        <v>40</v>
      </c>
      <c r="B52" s="146" t="s">
        <v>2</v>
      </c>
      <c r="C52" s="146" t="s">
        <v>74</v>
      </c>
      <c r="D52" s="128">
        <v>84.64</v>
      </c>
      <c r="E52" s="125">
        <v>28</v>
      </c>
      <c r="F52" s="125">
        <v>49</v>
      </c>
      <c r="G52" s="128">
        <v>0.57892249527410211</v>
      </c>
      <c r="H52" s="171">
        <f>SUM(K52+L52)</f>
        <v>4</v>
      </c>
      <c r="I52" s="127">
        <f>H52*100/E52</f>
        <v>14.285714285714286</v>
      </c>
      <c r="J52" s="128"/>
      <c r="K52" s="125">
        <v>4</v>
      </c>
      <c r="L52" s="125">
        <v>0</v>
      </c>
      <c r="M52" s="171">
        <f>SUM(N52+O52+P52)</f>
        <v>1</v>
      </c>
      <c r="N52" s="128"/>
      <c r="O52" s="125">
        <v>1</v>
      </c>
      <c r="P52" s="128"/>
      <c r="Q52" s="125">
        <f t="shared" si="4"/>
        <v>25</v>
      </c>
      <c r="R52" s="131">
        <f t="shared" si="15"/>
        <v>30</v>
      </c>
      <c r="S52" s="266">
        <f t="shared" si="5"/>
        <v>14</v>
      </c>
      <c r="T52" s="132">
        <f t="shared" si="3"/>
        <v>14.7</v>
      </c>
      <c r="U52" s="183">
        <f t="shared" si="6"/>
        <v>14</v>
      </c>
      <c r="V52" s="131">
        <f t="shared" si="7"/>
        <v>14</v>
      </c>
      <c r="W52" s="265">
        <f t="shared" si="8"/>
        <v>28.571428571428573</v>
      </c>
      <c r="X52" s="131"/>
    </row>
    <row r="53" spans="1:24" ht="31.5" x14ac:dyDescent="0.25">
      <c r="A53" s="121">
        <v>41</v>
      </c>
      <c r="B53" s="146" t="s">
        <v>673</v>
      </c>
      <c r="C53" s="146" t="s">
        <v>672</v>
      </c>
      <c r="D53" s="128">
        <v>12.6</v>
      </c>
      <c r="E53" s="125">
        <v>11</v>
      </c>
      <c r="F53" s="125">
        <v>7</v>
      </c>
      <c r="G53" s="128">
        <v>0.31746031746031744</v>
      </c>
      <c r="H53" s="171">
        <f t="shared" ref="H53:H58" si="16">SUM(K53+L53)</f>
        <v>1</v>
      </c>
      <c r="I53" s="127">
        <f t="shared" ref="I53:I58" si="17">H53*100/E53</f>
        <v>9.0909090909090917</v>
      </c>
      <c r="J53" s="128"/>
      <c r="K53" s="125">
        <v>1</v>
      </c>
      <c r="L53" s="125">
        <v>0</v>
      </c>
      <c r="M53" s="171">
        <f t="shared" ref="M53:M58" si="18">SUM(N53+O53+P53)</f>
        <v>0</v>
      </c>
      <c r="N53" s="128"/>
      <c r="O53" s="125">
        <v>0</v>
      </c>
      <c r="P53" s="128"/>
      <c r="Q53" s="125">
        <f t="shared" si="4"/>
        <v>0</v>
      </c>
      <c r="R53" s="131">
        <f t="shared" si="15"/>
        <v>30</v>
      </c>
      <c r="S53" s="266">
        <f t="shared" si="5"/>
        <v>2</v>
      </c>
      <c r="T53" s="132">
        <f t="shared" si="3"/>
        <v>2.1</v>
      </c>
      <c r="U53" s="183">
        <f t="shared" si="6"/>
        <v>2</v>
      </c>
      <c r="V53" s="131">
        <f t="shared" si="7"/>
        <v>2</v>
      </c>
      <c r="W53" s="265">
        <f t="shared" si="8"/>
        <v>28.571428571428573</v>
      </c>
      <c r="X53" s="266">
        <v>2</v>
      </c>
    </row>
    <row r="54" spans="1:24" ht="47.25" x14ac:dyDescent="0.25">
      <c r="A54" s="121">
        <v>42</v>
      </c>
      <c r="B54" s="146" t="s">
        <v>170</v>
      </c>
      <c r="C54" s="146" t="s">
        <v>672</v>
      </c>
      <c r="D54" s="128">
        <v>989.3</v>
      </c>
      <c r="E54" s="125">
        <v>151</v>
      </c>
      <c r="F54" s="125">
        <v>176</v>
      </c>
      <c r="G54" s="128">
        <v>0.17790356817952088</v>
      </c>
      <c r="H54" s="171">
        <f t="shared" si="16"/>
        <v>21</v>
      </c>
      <c r="I54" s="127">
        <f t="shared" si="17"/>
        <v>13.907284768211921</v>
      </c>
      <c r="J54" s="128"/>
      <c r="K54" s="125">
        <v>21</v>
      </c>
      <c r="L54" s="125">
        <v>0</v>
      </c>
      <c r="M54" s="171">
        <f t="shared" si="18"/>
        <v>3</v>
      </c>
      <c r="N54" s="128"/>
      <c r="O54" s="125">
        <v>3</v>
      </c>
      <c r="P54" s="128"/>
      <c r="Q54" s="125">
        <f t="shared" si="4"/>
        <v>14.285714285714286</v>
      </c>
      <c r="R54" s="131">
        <f t="shared" si="15"/>
        <v>30</v>
      </c>
      <c r="S54" s="266">
        <f t="shared" si="5"/>
        <v>52</v>
      </c>
      <c r="T54" s="132">
        <f t="shared" si="3"/>
        <v>52.8</v>
      </c>
      <c r="U54" s="183">
        <f t="shared" si="6"/>
        <v>52</v>
      </c>
      <c r="V54" s="131">
        <f t="shared" si="7"/>
        <v>52</v>
      </c>
      <c r="W54" s="265">
        <f t="shared" si="8"/>
        <v>29.545454545454547</v>
      </c>
      <c r="X54" s="131">
        <v>52</v>
      </c>
    </row>
    <row r="55" spans="1:24" x14ac:dyDescent="0.25">
      <c r="A55" s="121">
        <v>43</v>
      </c>
      <c r="B55" s="146" t="s">
        <v>2</v>
      </c>
      <c r="C55" s="146" t="s">
        <v>672</v>
      </c>
      <c r="D55" s="128">
        <v>1050.19</v>
      </c>
      <c r="E55" s="125">
        <v>212</v>
      </c>
      <c r="F55" s="125">
        <v>109</v>
      </c>
      <c r="G55" s="128">
        <v>0.10379074262752454</v>
      </c>
      <c r="H55" s="171">
        <f t="shared" si="16"/>
        <v>31</v>
      </c>
      <c r="I55" s="127">
        <f t="shared" si="17"/>
        <v>14.622641509433961</v>
      </c>
      <c r="J55" s="128"/>
      <c r="K55" s="125">
        <v>31</v>
      </c>
      <c r="L55" s="125">
        <v>0</v>
      </c>
      <c r="M55" s="171">
        <f t="shared" si="18"/>
        <v>0</v>
      </c>
      <c r="N55" s="128"/>
      <c r="O55" s="125">
        <v>0</v>
      </c>
      <c r="P55" s="128"/>
      <c r="Q55" s="125">
        <f t="shared" si="4"/>
        <v>0</v>
      </c>
      <c r="R55" s="131">
        <f t="shared" si="15"/>
        <v>30</v>
      </c>
      <c r="S55" s="266">
        <f t="shared" si="5"/>
        <v>32</v>
      </c>
      <c r="T55" s="132">
        <f t="shared" si="3"/>
        <v>32.700000000000003</v>
      </c>
      <c r="U55" s="183">
        <f t="shared" si="6"/>
        <v>32</v>
      </c>
      <c r="V55" s="131">
        <f t="shared" si="7"/>
        <v>32</v>
      </c>
      <c r="W55" s="265">
        <f t="shared" si="8"/>
        <v>29.357798165137616</v>
      </c>
      <c r="X55" s="131"/>
    </row>
    <row r="56" spans="1:24" ht="32.25" customHeight="1" x14ac:dyDescent="0.25">
      <c r="A56" s="121">
        <v>44</v>
      </c>
      <c r="B56" s="146" t="s">
        <v>92</v>
      </c>
      <c r="C56" s="146" t="s">
        <v>672</v>
      </c>
      <c r="D56" s="128">
        <v>2099</v>
      </c>
      <c r="E56" s="125">
        <v>342</v>
      </c>
      <c r="F56" s="125">
        <v>382</v>
      </c>
      <c r="G56" s="128">
        <v>0.18199142448785136</v>
      </c>
      <c r="H56" s="171">
        <f t="shared" si="16"/>
        <v>40</v>
      </c>
      <c r="I56" s="127">
        <f t="shared" si="17"/>
        <v>11.695906432748538</v>
      </c>
      <c r="J56" s="128"/>
      <c r="K56" s="125">
        <v>40</v>
      </c>
      <c r="L56" s="125">
        <v>0</v>
      </c>
      <c r="M56" s="171">
        <f t="shared" si="18"/>
        <v>1</v>
      </c>
      <c r="N56" s="128"/>
      <c r="O56" s="125">
        <v>1</v>
      </c>
      <c r="P56" s="128"/>
      <c r="Q56" s="125">
        <f t="shared" si="4"/>
        <v>2.5</v>
      </c>
      <c r="R56" s="131">
        <f t="shared" si="15"/>
        <v>30</v>
      </c>
      <c r="S56" s="266">
        <f t="shared" si="5"/>
        <v>114</v>
      </c>
      <c r="T56" s="132">
        <f t="shared" si="3"/>
        <v>114.6</v>
      </c>
      <c r="U56" s="183">
        <v>57</v>
      </c>
      <c r="V56" s="131">
        <f t="shared" si="7"/>
        <v>57</v>
      </c>
      <c r="W56" s="265">
        <f t="shared" si="8"/>
        <v>14.921465968586388</v>
      </c>
      <c r="X56" s="131">
        <v>57</v>
      </c>
    </row>
    <row r="57" spans="1:24" ht="31.5" x14ac:dyDescent="0.25">
      <c r="A57" s="121">
        <v>45</v>
      </c>
      <c r="B57" s="146" t="s">
        <v>211</v>
      </c>
      <c r="C57" s="146" t="s">
        <v>672</v>
      </c>
      <c r="D57" s="128">
        <v>1404.2</v>
      </c>
      <c r="E57" s="125">
        <v>119</v>
      </c>
      <c r="F57" s="125">
        <v>133</v>
      </c>
      <c r="G57" s="128">
        <v>9.4715852442671986E-2</v>
      </c>
      <c r="H57" s="171">
        <f t="shared" si="16"/>
        <v>17</v>
      </c>
      <c r="I57" s="127">
        <f t="shared" si="17"/>
        <v>14.285714285714286</v>
      </c>
      <c r="J57" s="128"/>
      <c r="K57" s="125">
        <v>17</v>
      </c>
      <c r="L57" s="125">
        <v>0</v>
      </c>
      <c r="M57" s="171">
        <f t="shared" si="18"/>
        <v>0</v>
      </c>
      <c r="N57" s="128"/>
      <c r="O57" s="125">
        <v>0</v>
      </c>
      <c r="P57" s="128"/>
      <c r="Q57" s="125">
        <f t="shared" si="4"/>
        <v>0</v>
      </c>
      <c r="R57" s="131">
        <f t="shared" si="15"/>
        <v>30</v>
      </c>
      <c r="S57" s="266">
        <f t="shared" si="5"/>
        <v>39</v>
      </c>
      <c r="T57" s="132">
        <f t="shared" si="3"/>
        <v>39.9</v>
      </c>
      <c r="U57" s="183">
        <v>30</v>
      </c>
      <c r="V57" s="131">
        <f t="shared" si="7"/>
        <v>30</v>
      </c>
      <c r="W57" s="265">
        <f t="shared" si="8"/>
        <v>22.556390977443609</v>
      </c>
      <c r="X57" s="131">
        <v>30</v>
      </c>
    </row>
    <row r="58" spans="1:24" ht="31.5" x14ac:dyDescent="0.25">
      <c r="A58" s="121">
        <v>46</v>
      </c>
      <c r="B58" s="146" t="s">
        <v>674</v>
      </c>
      <c r="C58" s="146" t="s">
        <v>672</v>
      </c>
      <c r="D58" s="128">
        <v>53.36</v>
      </c>
      <c r="E58" s="125">
        <v>16</v>
      </c>
      <c r="F58" s="125">
        <v>16</v>
      </c>
      <c r="G58" s="128">
        <v>0.29985007496251875</v>
      </c>
      <c r="H58" s="171">
        <f t="shared" si="16"/>
        <v>2</v>
      </c>
      <c r="I58" s="127">
        <f t="shared" si="17"/>
        <v>12.5</v>
      </c>
      <c r="J58" s="128"/>
      <c r="K58" s="125">
        <v>2</v>
      </c>
      <c r="L58" s="125">
        <v>0</v>
      </c>
      <c r="M58" s="171">
        <f t="shared" si="18"/>
        <v>0</v>
      </c>
      <c r="N58" s="128"/>
      <c r="O58" s="125">
        <v>0</v>
      </c>
      <c r="P58" s="128"/>
      <c r="Q58" s="125">
        <f t="shared" si="4"/>
        <v>0</v>
      </c>
      <c r="R58" s="131">
        <f t="shared" si="15"/>
        <v>30</v>
      </c>
      <c r="S58" s="266">
        <f t="shared" si="5"/>
        <v>4</v>
      </c>
      <c r="T58" s="132">
        <f t="shared" si="3"/>
        <v>4.8</v>
      </c>
      <c r="U58" s="183">
        <v>3</v>
      </c>
      <c r="V58" s="131">
        <f t="shared" si="7"/>
        <v>3</v>
      </c>
      <c r="W58" s="265">
        <f t="shared" si="8"/>
        <v>18.75</v>
      </c>
      <c r="X58" s="131">
        <v>3</v>
      </c>
    </row>
    <row r="59" spans="1:24" ht="47.25" x14ac:dyDescent="0.25">
      <c r="A59" s="121">
        <v>47</v>
      </c>
      <c r="B59" s="146" t="s">
        <v>52</v>
      </c>
      <c r="C59" s="146" t="s">
        <v>51</v>
      </c>
      <c r="D59" s="128">
        <v>99.7</v>
      </c>
      <c r="E59" s="125">
        <v>30</v>
      </c>
      <c r="F59" s="125">
        <v>30</v>
      </c>
      <c r="G59" s="128">
        <v>0.30090270812437309</v>
      </c>
      <c r="H59" s="171">
        <f>SUM(K59+L59)</f>
        <v>4</v>
      </c>
      <c r="I59" s="127">
        <f>H59*100/E59</f>
        <v>13.333333333333334</v>
      </c>
      <c r="J59" s="128"/>
      <c r="K59" s="125">
        <v>4</v>
      </c>
      <c r="L59" s="125">
        <v>0</v>
      </c>
      <c r="M59" s="171">
        <f>SUM(N59+O59+P59)</f>
        <v>2</v>
      </c>
      <c r="N59" s="128"/>
      <c r="O59" s="125">
        <v>2</v>
      </c>
      <c r="P59" s="128"/>
      <c r="Q59" s="125">
        <f t="shared" si="4"/>
        <v>50</v>
      </c>
      <c r="R59" s="131">
        <f t="shared" si="15"/>
        <v>30</v>
      </c>
      <c r="S59" s="266">
        <f t="shared" si="5"/>
        <v>9</v>
      </c>
      <c r="T59" s="132">
        <f t="shared" si="3"/>
        <v>9</v>
      </c>
      <c r="U59" s="183">
        <f t="shared" si="6"/>
        <v>9</v>
      </c>
      <c r="V59" s="131">
        <f t="shared" si="7"/>
        <v>9</v>
      </c>
      <c r="W59" s="265">
        <f t="shared" si="8"/>
        <v>30</v>
      </c>
      <c r="X59" s="131">
        <v>9</v>
      </c>
    </row>
    <row r="60" spans="1:24" x14ac:dyDescent="0.25">
      <c r="A60" s="121">
        <v>48</v>
      </c>
      <c r="B60" s="146" t="s">
        <v>2</v>
      </c>
      <c r="C60" s="146" t="s">
        <v>51</v>
      </c>
      <c r="D60" s="128">
        <v>129.57</v>
      </c>
      <c r="E60" s="125">
        <v>55</v>
      </c>
      <c r="F60" s="125">
        <v>40</v>
      </c>
      <c r="G60" s="128">
        <v>0.30871343675233465</v>
      </c>
      <c r="H60" s="171">
        <f>SUM(K60+L60)</f>
        <v>8</v>
      </c>
      <c r="I60" s="127">
        <f>H60*100/E60</f>
        <v>14.545454545454545</v>
      </c>
      <c r="J60" s="128"/>
      <c r="K60" s="125">
        <v>8</v>
      </c>
      <c r="L60" s="125">
        <v>0</v>
      </c>
      <c r="M60" s="171">
        <f>SUM(N60+O60+P60)</f>
        <v>0</v>
      </c>
      <c r="N60" s="128"/>
      <c r="O60" s="125">
        <v>0</v>
      </c>
      <c r="P60" s="128"/>
      <c r="Q60" s="125">
        <f t="shared" si="4"/>
        <v>0</v>
      </c>
      <c r="R60" s="131">
        <f t="shared" si="15"/>
        <v>30</v>
      </c>
      <c r="S60" s="266">
        <f t="shared" si="5"/>
        <v>12</v>
      </c>
      <c r="T60" s="132">
        <f t="shared" si="3"/>
        <v>12</v>
      </c>
      <c r="U60" s="183">
        <f t="shared" si="6"/>
        <v>12</v>
      </c>
      <c r="V60" s="131">
        <f t="shared" si="7"/>
        <v>12</v>
      </c>
      <c r="W60" s="265">
        <f t="shared" si="8"/>
        <v>30</v>
      </c>
      <c r="X60" s="131"/>
    </row>
    <row r="61" spans="1:24" ht="31.5" x14ac:dyDescent="0.25">
      <c r="A61" s="121">
        <v>49</v>
      </c>
      <c r="B61" s="146" t="s">
        <v>209</v>
      </c>
      <c r="C61" s="146" t="s">
        <v>51</v>
      </c>
      <c r="D61" s="128">
        <v>16.29</v>
      </c>
      <c r="E61" s="125">
        <v>14</v>
      </c>
      <c r="F61" s="125">
        <v>14</v>
      </c>
      <c r="G61" s="128">
        <v>0.85942295887047271</v>
      </c>
      <c r="H61" s="171">
        <f>SUM(K61+L61)</f>
        <v>1</v>
      </c>
      <c r="I61" s="127">
        <f>H61*100/E61</f>
        <v>7.1428571428571432</v>
      </c>
      <c r="J61" s="128"/>
      <c r="K61" s="125">
        <v>1</v>
      </c>
      <c r="L61" s="125">
        <v>0</v>
      </c>
      <c r="M61" s="171">
        <f>SUM(N61+O61+P61)</f>
        <v>0</v>
      </c>
      <c r="N61" s="128"/>
      <c r="O61" s="125">
        <v>0</v>
      </c>
      <c r="P61" s="128"/>
      <c r="Q61" s="125">
        <f t="shared" si="4"/>
        <v>0</v>
      </c>
      <c r="R61" s="131">
        <f t="shared" si="15"/>
        <v>30</v>
      </c>
      <c r="S61" s="266">
        <f t="shared" si="5"/>
        <v>4</v>
      </c>
      <c r="T61" s="132">
        <f t="shared" si="3"/>
        <v>4.2</v>
      </c>
      <c r="U61" s="183">
        <v>2</v>
      </c>
      <c r="V61" s="131">
        <f t="shared" si="7"/>
        <v>2</v>
      </c>
      <c r="W61" s="265">
        <f t="shared" si="8"/>
        <v>14.285714285714286</v>
      </c>
      <c r="X61" s="131">
        <v>2</v>
      </c>
    </row>
    <row r="62" spans="1:24" ht="31.5" x14ac:dyDescent="0.25">
      <c r="A62" s="121">
        <v>50</v>
      </c>
      <c r="B62" s="146" t="s">
        <v>93</v>
      </c>
      <c r="C62" s="146" t="s">
        <v>51</v>
      </c>
      <c r="D62" s="128">
        <v>31.8</v>
      </c>
      <c r="E62" s="125">
        <v>30</v>
      </c>
      <c r="F62" s="125">
        <v>34</v>
      </c>
      <c r="G62" s="128">
        <v>1.0691823899371069</v>
      </c>
      <c r="H62" s="171">
        <f>SUM(K62+L62)</f>
        <v>4</v>
      </c>
      <c r="I62" s="127">
        <f>H62*100/E62</f>
        <v>13.333333333333334</v>
      </c>
      <c r="J62" s="128"/>
      <c r="K62" s="125">
        <v>4</v>
      </c>
      <c r="L62" s="125">
        <v>0</v>
      </c>
      <c r="M62" s="171">
        <f>SUM(N62+O62+P62)</f>
        <v>0</v>
      </c>
      <c r="N62" s="128"/>
      <c r="O62" s="125"/>
      <c r="P62" s="128"/>
      <c r="Q62" s="125">
        <f t="shared" si="4"/>
        <v>0</v>
      </c>
      <c r="R62" s="131">
        <f t="shared" si="15"/>
        <v>30</v>
      </c>
      <c r="S62" s="266">
        <f t="shared" si="5"/>
        <v>10</v>
      </c>
      <c r="T62" s="132">
        <f t="shared" si="3"/>
        <v>10.199999999999999</v>
      </c>
      <c r="U62" s="183">
        <v>3</v>
      </c>
      <c r="V62" s="131">
        <f t="shared" si="7"/>
        <v>3</v>
      </c>
      <c r="W62" s="265">
        <f t="shared" si="8"/>
        <v>8.8235294117647065</v>
      </c>
      <c r="X62" s="131">
        <v>3</v>
      </c>
    </row>
    <row r="63" spans="1:24" ht="31.5" x14ac:dyDescent="0.25">
      <c r="A63" s="121">
        <v>51</v>
      </c>
      <c r="B63" s="146" t="s">
        <v>675</v>
      </c>
      <c r="C63" s="146" t="s">
        <v>51</v>
      </c>
      <c r="D63" s="128">
        <v>16.100000000000001</v>
      </c>
      <c r="E63" s="125">
        <v>23</v>
      </c>
      <c r="F63" s="125">
        <v>22</v>
      </c>
      <c r="G63" s="128">
        <v>1.3664596273291925</v>
      </c>
      <c r="H63" s="171">
        <f>SUM(K63+L63)</f>
        <v>3</v>
      </c>
      <c r="I63" s="127">
        <f>H63*100/E63</f>
        <v>13.043478260869565</v>
      </c>
      <c r="J63" s="128"/>
      <c r="K63" s="125">
        <v>3</v>
      </c>
      <c r="L63" s="125">
        <v>0</v>
      </c>
      <c r="M63" s="171">
        <f>SUM(N63+O63+P63)</f>
        <v>0</v>
      </c>
      <c r="N63" s="128"/>
      <c r="O63" s="125">
        <v>0</v>
      </c>
      <c r="P63" s="128"/>
      <c r="Q63" s="125">
        <f t="shared" si="4"/>
        <v>0</v>
      </c>
      <c r="R63" s="131">
        <f t="shared" si="15"/>
        <v>30</v>
      </c>
      <c r="S63" s="266">
        <f t="shared" si="5"/>
        <v>6</v>
      </c>
      <c r="T63" s="132">
        <f t="shared" si="3"/>
        <v>6.6</v>
      </c>
      <c r="U63" s="183">
        <v>4</v>
      </c>
      <c r="V63" s="131">
        <f t="shared" si="7"/>
        <v>4.0000000000000009</v>
      </c>
      <c r="W63" s="265">
        <f t="shared" si="8"/>
        <v>18.181818181818183</v>
      </c>
      <c r="X63" s="131">
        <v>4</v>
      </c>
    </row>
    <row r="64" spans="1:24" ht="35.25" customHeight="1" x14ac:dyDescent="0.25">
      <c r="A64" s="121">
        <v>52</v>
      </c>
      <c r="B64" s="146" t="s">
        <v>676</v>
      </c>
      <c r="C64" s="146" t="s">
        <v>51</v>
      </c>
      <c r="D64" s="128">
        <v>50.54</v>
      </c>
      <c r="E64" s="125"/>
      <c r="F64" s="125">
        <v>38</v>
      </c>
      <c r="G64" s="128">
        <f>F64/D64</f>
        <v>0.75187969924812026</v>
      </c>
      <c r="H64" s="169"/>
      <c r="I64" s="127"/>
      <c r="J64" s="128"/>
      <c r="K64" s="128"/>
      <c r="L64" s="128"/>
      <c r="M64" s="171"/>
      <c r="N64" s="128"/>
      <c r="O64" s="128"/>
      <c r="P64" s="128"/>
      <c r="Q64" s="125"/>
      <c r="R64" s="131">
        <f t="shared" si="15"/>
        <v>30</v>
      </c>
      <c r="S64" s="266">
        <f>ROUNDDOWN(T64,0)</f>
        <v>11</v>
      </c>
      <c r="T64" s="132">
        <f>F64*R64/100</f>
        <v>11.4</v>
      </c>
      <c r="U64" s="183">
        <v>3</v>
      </c>
      <c r="V64" s="131">
        <f t="shared" si="7"/>
        <v>3</v>
      </c>
      <c r="W64" s="265">
        <f t="shared" si="8"/>
        <v>7.8947368421052628</v>
      </c>
      <c r="X64" s="131">
        <v>3</v>
      </c>
    </row>
    <row r="65" spans="1:24" ht="47.25" x14ac:dyDescent="0.25">
      <c r="A65" s="121">
        <v>53</v>
      </c>
      <c r="B65" s="146" t="s">
        <v>792</v>
      </c>
      <c r="C65" s="146" t="s">
        <v>51</v>
      </c>
      <c r="D65" s="128">
        <v>166.46</v>
      </c>
      <c r="E65" s="125">
        <v>87</v>
      </c>
      <c r="F65" s="125">
        <v>80</v>
      </c>
      <c r="G65" s="128">
        <v>0.48059593896431574</v>
      </c>
      <c r="H65" s="171">
        <f t="shared" ref="H65:H75" si="19">SUM(K65+L65)</f>
        <v>13</v>
      </c>
      <c r="I65" s="127">
        <f t="shared" ref="I65:I75" si="20">H65*100/E65</f>
        <v>14.942528735632184</v>
      </c>
      <c r="J65" s="128"/>
      <c r="K65" s="125">
        <v>13</v>
      </c>
      <c r="L65" s="125">
        <v>0</v>
      </c>
      <c r="M65" s="171">
        <f t="shared" ref="M65:M75" si="21">SUM(N65+O65+P65)</f>
        <v>0</v>
      </c>
      <c r="N65" s="128"/>
      <c r="O65" s="125"/>
      <c r="P65" s="128"/>
      <c r="Q65" s="125">
        <f t="shared" si="4"/>
        <v>0</v>
      </c>
      <c r="R65" s="131">
        <f t="shared" si="15"/>
        <v>30</v>
      </c>
      <c r="S65" s="266">
        <f t="shared" si="5"/>
        <v>24</v>
      </c>
      <c r="T65" s="132">
        <f t="shared" ref="T65:T115" si="22">F65*R65/100</f>
        <v>24</v>
      </c>
      <c r="U65" s="183">
        <v>20</v>
      </c>
      <c r="V65" s="131">
        <f t="shared" si="7"/>
        <v>20</v>
      </c>
      <c r="W65" s="265">
        <f t="shared" si="8"/>
        <v>25</v>
      </c>
      <c r="X65" s="131">
        <v>20</v>
      </c>
    </row>
    <row r="66" spans="1:24" ht="31.5" x14ac:dyDescent="0.25">
      <c r="A66" s="121">
        <v>54</v>
      </c>
      <c r="B66" s="146" t="s">
        <v>54</v>
      </c>
      <c r="C66" s="146" t="s">
        <v>53</v>
      </c>
      <c r="D66" s="128">
        <v>120</v>
      </c>
      <c r="E66" s="125">
        <v>32</v>
      </c>
      <c r="F66" s="125">
        <v>37</v>
      </c>
      <c r="G66" s="128">
        <v>0.30833333333333335</v>
      </c>
      <c r="H66" s="171">
        <f t="shared" si="19"/>
        <v>4</v>
      </c>
      <c r="I66" s="127">
        <f t="shared" si="20"/>
        <v>12.5</v>
      </c>
      <c r="J66" s="128"/>
      <c r="K66" s="125">
        <v>4</v>
      </c>
      <c r="L66" s="125">
        <v>0</v>
      </c>
      <c r="M66" s="171">
        <v>1</v>
      </c>
      <c r="N66" s="128"/>
      <c r="O66" s="125"/>
      <c r="P66" s="128"/>
      <c r="Q66" s="125">
        <f t="shared" si="4"/>
        <v>25</v>
      </c>
      <c r="R66" s="131">
        <f t="shared" si="15"/>
        <v>30</v>
      </c>
      <c r="S66" s="266">
        <f t="shared" ref="S66:S116" si="23">ROUNDDOWN(T66,0)</f>
        <v>11</v>
      </c>
      <c r="T66" s="132">
        <f t="shared" si="22"/>
        <v>11.1</v>
      </c>
      <c r="U66" s="183">
        <f t="shared" si="6"/>
        <v>11</v>
      </c>
      <c r="V66" s="131">
        <f t="shared" si="7"/>
        <v>11</v>
      </c>
      <c r="W66" s="265">
        <f t="shared" si="8"/>
        <v>29.72972972972973</v>
      </c>
      <c r="X66" s="131">
        <v>11</v>
      </c>
    </row>
    <row r="67" spans="1:24" x14ac:dyDescent="0.25">
      <c r="A67" s="121">
        <v>55</v>
      </c>
      <c r="B67" s="146" t="s">
        <v>2</v>
      </c>
      <c r="C67" s="146" t="s">
        <v>53</v>
      </c>
      <c r="D67" s="128">
        <v>60</v>
      </c>
      <c r="E67" s="125">
        <v>36</v>
      </c>
      <c r="F67" s="125">
        <v>36</v>
      </c>
      <c r="G67" s="128">
        <v>0.6</v>
      </c>
      <c r="H67" s="171">
        <f t="shared" si="19"/>
        <v>5</v>
      </c>
      <c r="I67" s="127">
        <f t="shared" si="20"/>
        <v>13.888888888888889</v>
      </c>
      <c r="J67" s="128"/>
      <c r="K67" s="125">
        <v>5</v>
      </c>
      <c r="L67" s="125">
        <v>0</v>
      </c>
      <c r="M67" s="171">
        <f t="shared" si="21"/>
        <v>0</v>
      </c>
      <c r="N67" s="128"/>
      <c r="O67" s="125">
        <v>0</v>
      </c>
      <c r="P67" s="128"/>
      <c r="Q67" s="125">
        <f t="shared" si="4"/>
        <v>0</v>
      </c>
      <c r="R67" s="131">
        <f t="shared" si="15"/>
        <v>30</v>
      </c>
      <c r="S67" s="266">
        <f t="shared" si="23"/>
        <v>10</v>
      </c>
      <c r="T67" s="132">
        <f t="shared" si="22"/>
        <v>10.8</v>
      </c>
      <c r="U67" s="183">
        <f t="shared" si="6"/>
        <v>10</v>
      </c>
      <c r="V67" s="131">
        <f t="shared" si="7"/>
        <v>10</v>
      </c>
      <c r="W67" s="265">
        <f t="shared" si="8"/>
        <v>27.777777777777779</v>
      </c>
      <c r="X67" s="131"/>
    </row>
    <row r="68" spans="1:24" ht="47.25" x14ac:dyDescent="0.25">
      <c r="A68" s="121">
        <v>56</v>
      </c>
      <c r="B68" s="146" t="s">
        <v>654</v>
      </c>
      <c r="C68" s="146" t="s">
        <v>904</v>
      </c>
      <c r="D68" s="187">
        <f>50+95</f>
        <v>145</v>
      </c>
      <c r="E68" s="125">
        <v>58</v>
      </c>
      <c r="F68" s="125">
        <f>25+48</f>
        <v>73</v>
      </c>
      <c r="G68" s="128">
        <v>0.5</v>
      </c>
      <c r="H68" s="171">
        <f t="shared" si="19"/>
        <v>5</v>
      </c>
      <c r="I68" s="127">
        <f t="shared" si="20"/>
        <v>8.6206896551724146</v>
      </c>
      <c r="J68" s="128"/>
      <c r="K68" s="125">
        <v>5</v>
      </c>
      <c r="L68" s="125">
        <v>0</v>
      </c>
      <c r="M68" s="171">
        <f t="shared" si="21"/>
        <v>0</v>
      </c>
      <c r="N68" s="128"/>
      <c r="O68" s="125"/>
      <c r="P68" s="128"/>
      <c r="Q68" s="125">
        <f t="shared" si="4"/>
        <v>0</v>
      </c>
      <c r="R68" s="131">
        <f t="shared" si="15"/>
        <v>30</v>
      </c>
      <c r="S68" s="266">
        <f t="shared" si="23"/>
        <v>21</v>
      </c>
      <c r="T68" s="132">
        <f t="shared" si="22"/>
        <v>21.9</v>
      </c>
      <c r="U68" s="183">
        <v>10</v>
      </c>
      <c r="V68" s="131">
        <f t="shared" si="7"/>
        <v>10</v>
      </c>
      <c r="W68" s="265">
        <f t="shared" si="8"/>
        <v>13.698630136986301</v>
      </c>
      <c r="X68" s="266">
        <v>10</v>
      </c>
    </row>
    <row r="69" spans="1:24" ht="31.5" x14ac:dyDescent="0.25">
      <c r="A69" s="121">
        <v>57</v>
      </c>
      <c r="B69" s="146" t="s">
        <v>10</v>
      </c>
      <c r="C69" s="146" t="s">
        <v>9</v>
      </c>
      <c r="D69" s="128">
        <v>108</v>
      </c>
      <c r="E69" s="125">
        <v>112</v>
      </c>
      <c r="F69" s="125">
        <v>83</v>
      </c>
      <c r="G69" s="128">
        <v>0.76851851851851849</v>
      </c>
      <c r="H69" s="171">
        <v>11</v>
      </c>
      <c r="I69" s="127">
        <f t="shared" si="20"/>
        <v>9.8214285714285712</v>
      </c>
      <c r="J69" s="128"/>
      <c r="K69" s="125">
        <v>1</v>
      </c>
      <c r="L69" s="125">
        <v>0</v>
      </c>
      <c r="M69" s="171">
        <v>1</v>
      </c>
      <c r="N69" s="128"/>
      <c r="O69" s="125"/>
      <c r="P69" s="128"/>
      <c r="Q69" s="125">
        <f t="shared" si="4"/>
        <v>9.0909090909090917</v>
      </c>
      <c r="R69" s="131">
        <f t="shared" si="15"/>
        <v>30</v>
      </c>
      <c r="S69" s="266">
        <f t="shared" si="23"/>
        <v>24</v>
      </c>
      <c r="T69" s="132">
        <f t="shared" si="22"/>
        <v>24.9</v>
      </c>
      <c r="U69" s="183">
        <f t="shared" si="6"/>
        <v>24</v>
      </c>
      <c r="V69" s="131">
        <f t="shared" si="7"/>
        <v>24</v>
      </c>
      <c r="W69" s="265">
        <f t="shared" si="8"/>
        <v>28.91566265060241</v>
      </c>
      <c r="X69" s="131">
        <v>24</v>
      </c>
    </row>
    <row r="70" spans="1:24" x14ac:dyDescent="0.25">
      <c r="A70" s="121">
        <v>58</v>
      </c>
      <c r="B70" s="146" t="s">
        <v>2</v>
      </c>
      <c r="C70" s="146" t="s">
        <v>9</v>
      </c>
      <c r="D70" s="128">
        <v>40</v>
      </c>
      <c r="E70" s="125">
        <v>24</v>
      </c>
      <c r="F70" s="125">
        <v>23</v>
      </c>
      <c r="G70" s="128">
        <v>0.57499999999999996</v>
      </c>
      <c r="H70" s="171">
        <f t="shared" si="19"/>
        <v>3</v>
      </c>
      <c r="I70" s="127">
        <f t="shared" si="20"/>
        <v>12.5</v>
      </c>
      <c r="J70" s="128"/>
      <c r="K70" s="125">
        <v>3</v>
      </c>
      <c r="L70" s="125">
        <v>0</v>
      </c>
      <c r="M70" s="171">
        <f t="shared" si="21"/>
        <v>0</v>
      </c>
      <c r="N70" s="128"/>
      <c r="O70" s="125">
        <v>0</v>
      </c>
      <c r="P70" s="128"/>
      <c r="Q70" s="125">
        <f t="shared" si="4"/>
        <v>0</v>
      </c>
      <c r="R70" s="131">
        <f t="shared" si="15"/>
        <v>30</v>
      </c>
      <c r="S70" s="266">
        <f t="shared" si="23"/>
        <v>6</v>
      </c>
      <c r="T70" s="132">
        <f t="shared" si="22"/>
        <v>6.9</v>
      </c>
      <c r="U70" s="183">
        <f t="shared" si="6"/>
        <v>6</v>
      </c>
      <c r="V70" s="131">
        <f t="shared" si="7"/>
        <v>6</v>
      </c>
      <c r="W70" s="265">
        <f t="shared" si="8"/>
        <v>26.086956521739129</v>
      </c>
      <c r="X70" s="131"/>
    </row>
    <row r="71" spans="1:24" ht="63" x14ac:dyDescent="0.25">
      <c r="A71" s="121">
        <v>59</v>
      </c>
      <c r="B71" s="146" t="s">
        <v>677</v>
      </c>
      <c r="C71" s="146" t="s">
        <v>55</v>
      </c>
      <c r="D71" s="128">
        <v>40</v>
      </c>
      <c r="E71" s="125">
        <v>32</v>
      </c>
      <c r="F71" s="125">
        <v>29</v>
      </c>
      <c r="G71" s="128">
        <v>0.72499999999999998</v>
      </c>
      <c r="H71" s="171">
        <f t="shared" si="19"/>
        <v>2</v>
      </c>
      <c r="I71" s="127">
        <f t="shared" si="20"/>
        <v>6.25</v>
      </c>
      <c r="J71" s="128"/>
      <c r="K71" s="125">
        <v>2</v>
      </c>
      <c r="L71" s="125">
        <v>0</v>
      </c>
      <c r="M71" s="171">
        <f t="shared" si="21"/>
        <v>2</v>
      </c>
      <c r="N71" s="128"/>
      <c r="O71" s="125">
        <v>2</v>
      </c>
      <c r="P71" s="128"/>
      <c r="Q71" s="125">
        <f t="shared" si="4"/>
        <v>100</v>
      </c>
      <c r="R71" s="131">
        <f t="shared" si="15"/>
        <v>30</v>
      </c>
      <c r="S71" s="266">
        <f t="shared" si="23"/>
        <v>8</v>
      </c>
      <c r="T71" s="132">
        <f t="shared" si="22"/>
        <v>8.6999999999999993</v>
      </c>
      <c r="U71" s="183">
        <f t="shared" si="6"/>
        <v>8</v>
      </c>
      <c r="V71" s="131">
        <f t="shared" si="7"/>
        <v>8</v>
      </c>
      <c r="W71" s="265">
        <f t="shared" si="8"/>
        <v>27.586206896551722</v>
      </c>
      <c r="X71" s="131">
        <v>8</v>
      </c>
    </row>
    <row r="72" spans="1:24" ht="47.25" x14ac:dyDescent="0.25">
      <c r="A72" s="121">
        <v>60</v>
      </c>
      <c r="B72" s="146" t="s">
        <v>678</v>
      </c>
      <c r="C72" s="146" t="s">
        <v>55</v>
      </c>
      <c r="D72" s="128">
        <v>150</v>
      </c>
      <c r="E72" s="125">
        <v>233</v>
      </c>
      <c r="F72" s="125">
        <v>255</v>
      </c>
      <c r="G72" s="128">
        <v>1.7</v>
      </c>
      <c r="H72" s="171">
        <f t="shared" si="19"/>
        <v>34</v>
      </c>
      <c r="I72" s="127">
        <f t="shared" si="20"/>
        <v>14.592274678111588</v>
      </c>
      <c r="J72" s="128"/>
      <c r="K72" s="125">
        <v>34</v>
      </c>
      <c r="L72" s="125">
        <v>0</v>
      </c>
      <c r="M72" s="171">
        <f t="shared" si="21"/>
        <v>0</v>
      </c>
      <c r="N72" s="128"/>
      <c r="O72" s="125">
        <v>0</v>
      </c>
      <c r="P72" s="128"/>
      <c r="Q72" s="125">
        <f t="shared" si="4"/>
        <v>0</v>
      </c>
      <c r="R72" s="131">
        <f t="shared" si="15"/>
        <v>30</v>
      </c>
      <c r="S72" s="266">
        <f t="shared" si="23"/>
        <v>76</v>
      </c>
      <c r="T72" s="132">
        <f t="shared" si="22"/>
        <v>76.5</v>
      </c>
      <c r="U72" s="183">
        <v>38</v>
      </c>
      <c r="V72" s="131">
        <f t="shared" si="7"/>
        <v>38</v>
      </c>
      <c r="W72" s="265">
        <f t="shared" si="8"/>
        <v>14.901960784313726</v>
      </c>
      <c r="X72" s="131">
        <v>38</v>
      </c>
    </row>
    <row r="73" spans="1:24" x14ac:dyDescent="0.25">
      <c r="A73" s="121">
        <v>61</v>
      </c>
      <c r="B73" s="146" t="s">
        <v>2</v>
      </c>
      <c r="C73" s="146" t="s">
        <v>55</v>
      </c>
      <c r="D73" s="128">
        <v>98.92</v>
      </c>
      <c r="E73" s="125">
        <v>198</v>
      </c>
      <c r="F73" s="125">
        <v>178</v>
      </c>
      <c r="G73" s="128">
        <v>1.7994338859684593</v>
      </c>
      <c r="H73" s="171">
        <f t="shared" si="19"/>
        <v>29</v>
      </c>
      <c r="I73" s="127">
        <f t="shared" si="20"/>
        <v>14.646464646464647</v>
      </c>
      <c r="J73" s="128"/>
      <c r="K73" s="125">
        <v>29</v>
      </c>
      <c r="L73" s="125">
        <v>0</v>
      </c>
      <c r="M73" s="171">
        <f t="shared" si="21"/>
        <v>1</v>
      </c>
      <c r="N73" s="128"/>
      <c r="O73" s="125">
        <v>1</v>
      </c>
      <c r="P73" s="128"/>
      <c r="Q73" s="125">
        <f t="shared" si="4"/>
        <v>3.4482758620689653</v>
      </c>
      <c r="R73" s="131">
        <f t="shared" si="15"/>
        <v>30</v>
      </c>
      <c r="S73" s="266">
        <f t="shared" si="23"/>
        <v>53</v>
      </c>
      <c r="T73" s="132">
        <f t="shared" si="22"/>
        <v>53.4</v>
      </c>
      <c r="U73" s="183">
        <f t="shared" si="6"/>
        <v>53</v>
      </c>
      <c r="V73" s="131">
        <f t="shared" si="7"/>
        <v>53</v>
      </c>
      <c r="W73" s="265">
        <f t="shared" si="8"/>
        <v>29.775280898876403</v>
      </c>
      <c r="X73" s="131"/>
    </row>
    <row r="74" spans="1:24" x14ac:dyDescent="0.25">
      <c r="A74" s="121">
        <v>62</v>
      </c>
      <c r="B74" s="146" t="s">
        <v>57</v>
      </c>
      <c r="C74" s="146" t="s">
        <v>55</v>
      </c>
      <c r="D74" s="128">
        <v>62.62</v>
      </c>
      <c r="E74" s="125">
        <v>69</v>
      </c>
      <c r="F74" s="125">
        <v>75</v>
      </c>
      <c r="G74" s="128">
        <v>1.1977004152028106</v>
      </c>
      <c r="H74" s="171">
        <f t="shared" si="19"/>
        <v>10</v>
      </c>
      <c r="I74" s="127">
        <f t="shared" si="20"/>
        <v>14.492753623188406</v>
      </c>
      <c r="J74" s="128"/>
      <c r="K74" s="125">
        <v>10</v>
      </c>
      <c r="L74" s="125">
        <v>0</v>
      </c>
      <c r="M74" s="171">
        <f t="shared" si="21"/>
        <v>0</v>
      </c>
      <c r="N74" s="128"/>
      <c r="O74" s="125">
        <v>0</v>
      </c>
      <c r="P74" s="128"/>
      <c r="Q74" s="125">
        <f t="shared" si="4"/>
        <v>0</v>
      </c>
      <c r="R74" s="131">
        <f t="shared" si="15"/>
        <v>30</v>
      </c>
      <c r="S74" s="266">
        <f t="shared" si="23"/>
        <v>22</v>
      </c>
      <c r="T74" s="132">
        <f t="shared" si="22"/>
        <v>22.5</v>
      </c>
      <c r="U74" s="183">
        <f t="shared" si="6"/>
        <v>22</v>
      </c>
      <c r="V74" s="131">
        <f t="shared" si="7"/>
        <v>22</v>
      </c>
      <c r="W74" s="265">
        <f t="shared" si="8"/>
        <v>29.333333333333332</v>
      </c>
      <c r="X74" s="131">
        <v>22</v>
      </c>
    </row>
    <row r="75" spans="1:24" ht="47.25" x14ac:dyDescent="0.25">
      <c r="A75" s="121">
        <v>63</v>
      </c>
      <c r="B75" s="146" t="s">
        <v>86</v>
      </c>
      <c r="C75" s="146" t="s">
        <v>55</v>
      </c>
      <c r="D75" s="128">
        <v>39.6</v>
      </c>
      <c r="E75" s="125">
        <v>47</v>
      </c>
      <c r="F75" s="125">
        <v>46</v>
      </c>
      <c r="G75" s="128">
        <v>1.1616161616161615</v>
      </c>
      <c r="H75" s="171">
        <f t="shared" si="19"/>
        <v>7</v>
      </c>
      <c r="I75" s="127">
        <f t="shared" si="20"/>
        <v>14.893617021276595</v>
      </c>
      <c r="J75" s="128"/>
      <c r="K75" s="125">
        <v>7</v>
      </c>
      <c r="L75" s="125">
        <v>0</v>
      </c>
      <c r="M75" s="171">
        <f t="shared" si="21"/>
        <v>0</v>
      </c>
      <c r="N75" s="128"/>
      <c r="O75" s="125"/>
      <c r="P75" s="128"/>
      <c r="Q75" s="125">
        <f t="shared" ref="Q75:Q135" si="24">M75*100/H75</f>
        <v>0</v>
      </c>
      <c r="R75" s="131">
        <f t="shared" si="15"/>
        <v>30</v>
      </c>
      <c r="S75" s="266">
        <f t="shared" si="23"/>
        <v>13</v>
      </c>
      <c r="T75" s="132">
        <f t="shared" si="22"/>
        <v>13.8</v>
      </c>
      <c r="U75" s="183">
        <v>9</v>
      </c>
      <c r="V75" s="131">
        <f t="shared" ref="V75:V135" si="25">F75*W75/100</f>
        <v>9</v>
      </c>
      <c r="W75" s="265">
        <f t="shared" ref="W75:W135" si="26">U75*100/F75</f>
        <v>19.565217391304348</v>
      </c>
      <c r="X75" s="131">
        <v>9</v>
      </c>
    </row>
    <row r="76" spans="1:24" ht="31.5" x14ac:dyDescent="0.25">
      <c r="A76" s="121">
        <v>64</v>
      </c>
      <c r="B76" s="146" t="s">
        <v>59</v>
      </c>
      <c r="C76" s="146" t="s">
        <v>679</v>
      </c>
      <c r="D76" s="128">
        <v>1130</v>
      </c>
      <c r="E76" s="125">
        <v>297</v>
      </c>
      <c r="F76" s="125">
        <v>339</v>
      </c>
      <c r="G76" s="128">
        <v>0.3</v>
      </c>
      <c r="H76" s="171">
        <f t="shared" ref="H76:H88" si="27">SUM(K76+L76)</f>
        <v>29</v>
      </c>
      <c r="I76" s="127">
        <f t="shared" ref="I76:I88" si="28">H76*100/E76</f>
        <v>9.7643097643097647</v>
      </c>
      <c r="J76" s="128"/>
      <c r="K76" s="125">
        <v>29</v>
      </c>
      <c r="L76" s="125">
        <v>0</v>
      </c>
      <c r="M76" s="171">
        <f t="shared" ref="M76:M88" si="29">SUM(N76+O76+P76)</f>
        <v>2</v>
      </c>
      <c r="N76" s="128"/>
      <c r="O76" s="125">
        <v>2</v>
      </c>
      <c r="P76" s="128"/>
      <c r="Q76" s="125">
        <f t="shared" si="24"/>
        <v>6.8965517241379306</v>
      </c>
      <c r="R76" s="131">
        <f t="shared" si="15"/>
        <v>30</v>
      </c>
      <c r="S76" s="266">
        <f t="shared" si="23"/>
        <v>101</v>
      </c>
      <c r="T76" s="132">
        <f t="shared" si="22"/>
        <v>101.7</v>
      </c>
      <c r="U76" s="183">
        <v>33</v>
      </c>
      <c r="V76" s="131">
        <f t="shared" si="25"/>
        <v>33</v>
      </c>
      <c r="W76" s="265">
        <f t="shared" si="26"/>
        <v>9.7345132743362832</v>
      </c>
      <c r="X76" s="131">
        <v>33</v>
      </c>
    </row>
    <row r="77" spans="1:24" ht="31.5" x14ac:dyDescent="0.25">
      <c r="A77" s="121">
        <v>65</v>
      </c>
      <c r="B77" s="146" t="s">
        <v>681</v>
      </c>
      <c r="C77" s="146" t="s">
        <v>679</v>
      </c>
      <c r="D77" s="128">
        <v>44.85</v>
      </c>
      <c r="E77" s="125">
        <v>29</v>
      </c>
      <c r="F77" s="125">
        <v>29</v>
      </c>
      <c r="G77" s="128">
        <v>0.64659977703455962</v>
      </c>
      <c r="H77" s="171">
        <f t="shared" si="27"/>
        <v>4</v>
      </c>
      <c r="I77" s="127">
        <f t="shared" si="28"/>
        <v>13.793103448275861</v>
      </c>
      <c r="J77" s="128"/>
      <c r="K77" s="125">
        <v>4</v>
      </c>
      <c r="L77" s="125">
        <v>0</v>
      </c>
      <c r="M77" s="171">
        <f t="shared" si="29"/>
        <v>0</v>
      </c>
      <c r="N77" s="128"/>
      <c r="O77" s="125">
        <v>0</v>
      </c>
      <c r="P77" s="128"/>
      <c r="Q77" s="125">
        <f t="shared" si="24"/>
        <v>0</v>
      </c>
      <c r="R77" s="131">
        <f t="shared" si="15"/>
        <v>30</v>
      </c>
      <c r="S77" s="266">
        <f t="shared" si="23"/>
        <v>8</v>
      </c>
      <c r="T77" s="132">
        <f t="shared" si="22"/>
        <v>8.6999999999999993</v>
      </c>
      <c r="U77" s="183">
        <v>4</v>
      </c>
      <c r="V77" s="131">
        <f t="shared" si="25"/>
        <v>4</v>
      </c>
      <c r="W77" s="265">
        <f t="shared" si="26"/>
        <v>13.793103448275861</v>
      </c>
      <c r="X77" s="131">
        <v>4</v>
      </c>
    </row>
    <row r="78" spans="1:24" x14ac:dyDescent="0.25">
      <c r="A78" s="121">
        <v>66</v>
      </c>
      <c r="B78" s="146" t="s">
        <v>2</v>
      </c>
      <c r="C78" s="146" t="s">
        <v>679</v>
      </c>
      <c r="D78" s="128">
        <v>2766.1</v>
      </c>
      <c r="E78" s="125">
        <v>815</v>
      </c>
      <c r="F78" s="125">
        <v>750</v>
      </c>
      <c r="G78" s="128">
        <v>0.27113987202198042</v>
      </c>
      <c r="H78" s="171">
        <f t="shared" si="27"/>
        <v>122</v>
      </c>
      <c r="I78" s="127">
        <f t="shared" si="28"/>
        <v>14.969325153374234</v>
      </c>
      <c r="J78" s="128"/>
      <c r="K78" s="125">
        <v>122</v>
      </c>
      <c r="L78" s="125">
        <v>0</v>
      </c>
      <c r="M78" s="171">
        <f t="shared" si="29"/>
        <v>5</v>
      </c>
      <c r="N78" s="128"/>
      <c r="O78" s="125">
        <v>5</v>
      </c>
      <c r="P78" s="128"/>
      <c r="Q78" s="125">
        <f t="shared" si="24"/>
        <v>4.0983606557377046</v>
      </c>
      <c r="R78" s="131">
        <f t="shared" ref="R78:R108" si="30">IF(F78&lt;VLOOKUP(G78,$M$245:$Q$255,2),0,VLOOKUP(G78,$M$245:$Q$255,3))</f>
        <v>30</v>
      </c>
      <c r="S78" s="266">
        <f t="shared" si="23"/>
        <v>225</v>
      </c>
      <c r="T78" s="132">
        <f t="shared" si="22"/>
        <v>225</v>
      </c>
      <c r="U78" s="183">
        <v>75</v>
      </c>
      <c r="V78" s="131">
        <f t="shared" si="25"/>
        <v>75</v>
      </c>
      <c r="W78" s="265">
        <f t="shared" si="26"/>
        <v>10</v>
      </c>
      <c r="X78" s="131"/>
    </row>
    <row r="79" spans="1:24" ht="31.5" x14ac:dyDescent="0.25">
      <c r="A79" s="121">
        <v>67</v>
      </c>
      <c r="B79" s="146" t="s">
        <v>682</v>
      </c>
      <c r="C79" s="146" t="s">
        <v>679</v>
      </c>
      <c r="D79" s="128">
        <v>473.84</v>
      </c>
      <c r="E79" s="125">
        <v>161</v>
      </c>
      <c r="F79" s="125">
        <v>152</v>
      </c>
      <c r="G79" s="128">
        <v>0.32078338679723117</v>
      </c>
      <c r="H79" s="171">
        <f t="shared" si="27"/>
        <v>10</v>
      </c>
      <c r="I79" s="127">
        <f t="shared" si="28"/>
        <v>6.2111801242236027</v>
      </c>
      <c r="J79" s="128"/>
      <c r="K79" s="125">
        <v>10</v>
      </c>
      <c r="L79" s="125">
        <v>0</v>
      </c>
      <c r="M79" s="171">
        <f t="shared" si="29"/>
        <v>0</v>
      </c>
      <c r="N79" s="128"/>
      <c r="O79" s="125">
        <v>0</v>
      </c>
      <c r="P79" s="128"/>
      <c r="Q79" s="125">
        <f t="shared" si="24"/>
        <v>0</v>
      </c>
      <c r="R79" s="131">
        <f t="shared" si="30"/>
        <v>30</v>
      </c>
      <c r="S79" s="266">
        <f t="shared" si="23"/>
        <v>45</v>
      </c>
      <c r="T79" s="132">
        <f t="shared" si="22"/>
        <v>45.6</v>
      </c>
      <c r="U79" s="183">
        <v>5</v>
      </c>
      <c r="V79" s="131">
        <f t="shared" si="25"/>
        <v>4.9999999999999991</v>
      </c>
      <c r="W79" s="265">
        <f t="shared" si="26"/>
        <v>3.2894736842105261</v>
      </c>
      <c r="X79" s="131">
        <v>5</v>
      </c>
    </row>
    <row r="80" spans="1:24" ht="31.5" x14ac:dyDescent="0.25">
      <c r="A80" s="121">
        <v>68</v>
      </c>
      <c r="B80" s="146" t="s">
        <v>683</v>
      </c>
      <c r="C80" s="146" t="s">
        <v>679</v>
      </c>
      <c r="D80" s="128">
        <v>72.599999999999994</v>
      </c>
      <c r="E80" s="125">
        <v>29</v>
      </c>
      <c r="F80" s="125">
        <v>30</v>
      </c>
      <c r="G80" s="128">
        <v>0.41322314049586778</v>
      </c>
      <c r="H80" s="171">
        <f t="shared" si="27"/>
        <v>4</v>
      </c>
      <c r="I80" s="127">
        <f t="shared" si="28"/>
        <v>13.793103448275861</v>
      </c>
      <c r="J80" s="128"/>
      <c r="K80" s="125">
        <v>4</v>
      </c>
      <c r="L80" s="125">
        <v>0</v>
      </c>
      <c r="M80" s="171">
        <f t="shared" si="29"/>
        <v>0</v>
      </c>
      <c r="N80" s="128"/>
      <c r="O80" s="125">
        <v>0</v>
      </c>
      <c r="P80" s="128"/>
      <c r="Q80" s="125">
        <f t="shared" si="24"/>
        <v>0</v>
      </c>
      <c r="R80" s="131">
        <f t="shared" si="30"/>
        <v>30</v>
      </c>
      <c r="S80" s="266">
        <f t="shared" si="23"/>
        <v>9</v>
      </c>
      <c r="T80" s="132">
        <f t="shared" si="22"/>
        <v>9</v>
      </c>
      <c r="U80" s="183">
        <v>6</v>
      </c>
      <c r="V80" s="131">
        <f t="shared" si="25"/>
        <v>6</v>
      </c>
      <c r="W80" s="265">
        <f t="shared" si="26"/>
        <v>20</v>
      </c>
      <c r="X80" s="131">
        <v>6</v>
      </c>
    </row>
    <row r="81" spans="1:24" ht="31.5" x14ac:dyDescent="0.25">
      <c r="A81" s="121">
        <v>69</v>
      </c>
      <c r="B81" s="146" t="s">
        <v>684</v>
      </c>
      <c r="C81" s="146" t="s">
        <v>679</v>
      </c>
      <c r="D81" s="128">
        <v>491.79</v>
      </c>
      <c r="E81" s="125">
        <v>147</v>
      </c>
      <c r="F81" s="125">
        <v>143</v>
      </c>
      <c r="G81" s="128">
        <v>0.29077451757864126</v>
      </c>
      <c r="H81" s="171">
        <f t="shared" si="27"/>
        <v>15</v>
      </c>
      <c r="I81" s="127">
        <f t="shared" si="28"/>
        <v>10.204081632653061</v>
      </c>
      <c r="J81" s="128"/>
      <c r="K81" s="125">
        <v>15</v>
      </c>
      <c r="L81" s="125">
        <v>0</v>
      </c>
      <c r="M81" s="171">
        <f t="shared" si="29"/>
        <v>0</v>
      </c>
      <c r="N81" s="128"/>
      <c r="O81" s="125">
        <v>0</v>
      </c>
      <c r="P81" s="128"/>
      <c r="Q81" s="125">
        <f t="shared" si="24"/>
        <v>0</v>
      </c>
      <c r="R81" s="131">
        <f t="shared" si="30"/>
        <v>30</v>
      </c>
      <c r="S81" s="266">
        <f t="shared" si="23"/>
        <v>42</v>
      </c>
      <c r="T81" s="132">
        <f t="shared" si="22"/>
        <v>42.9</v>
      </c>
      <c r="U81" s="183">
        <v>5</v>
      </c>
      <c r="V81" s="131">
        <f t="shared" si="25"/>
        <v>5</v>
      </c>
      <c r="W81" s="265">
        <f t="shared" si="26"/>
        <v>3.4965034965034967</v>
      </c>
      <c r="X81" s="131">
        <v>5</v>
      </c>
    </row>
    <row r="82" spans="1:24" ht="31.5" customHeight="1" x14ac:dyDescent="0.25">
      <c r="A82" s="121">
        <v>70</v>
      </c>
      <c r="B82" s="146" t="s">
        <v>685</v>
      </c>
      <c r="C82" s="146" t="s">
        <v>679</v>
      </c>
      <c r="D82" s="128">
        <v>495.9</v>
      </c>
      <c r="E82" s="125">
        <v>149</v>
      </c>
      <c r="F82" s="125">
        <v>149</v>
      </c>
      <c r="G82" s="128">
        <v>0.30046380318612625</v>
      </c>
      <c r="H82" s="171">
        <f t="shared" si="27"/>
        <v>22</v>
      </c>
      <c r="I82" s="127">
        <f t="shared" si="28"/>
        <v>14.765100671140939</v>
      </c>
      <c r="J82" s="128"/>
      <c r="K82" s="125">
        <v>22</v>
      </c>
      <c r="L82" s="125">
        <v>0</v>
      </c>
      <c r="M82" s="171">
        <f t="shared" si="29"/>
        <v>0</v>
      </c>
      <c r="N82" s="128"/>
      <c r="O82" s="125">
        <v>0</v>
      </c>
      <c r="P82" s="128"/>
      <c r="Q82" s="125">
        <f t="shared" si="24"/>
        <v>0</v>
      </c>
      <c r="R82" s="131">
        <f t="shared" si="30"/>
        <v>30</v>
      </c>
      <c r="S82" s="266">
        <f t="shared" si="23"/>
        <v>44</v>
      </c>
      <c r="T82" s="132">
        <f t="shared" si="22"/>
        <v>44.7</v>
      </c>
      <c r="U82" s="183">
        <v>10</v>
      </c>
      <c r="V82" s="131">
        <f t="shared" si="25"/>
        <v>10</v>
      </c>
      <c r="W82" s="265">
        <f t="shared" si="26"/>
        <v>6.7114093959731544</v>
      </c>
      <c r="X82" s="131">
        <v>10</v>
      </c>
    </row>
    <row r="83" spans="1:24" ht="31.5" customHeight="1" x14ac:dyDescent="0.25">
      <c r="A83" s="121">
        <v>71</v>
      </c>
      <c r="B83" s="146" t="s">
        <v>92</v>
      </c>
      <c r="C83" s="146" t="s">
        <v>679</v>
      </c>
      <c r="D83" s="128">
        <v>2435</v>
      </c>
      <c r="E83" s="125">
        <v>389</v>
      </c>
      <c r="F83" s="125">
        <v>365</v>
      </c>
      <c r="G83" s="128">
        <v>0.14989733059548255</v>
      </c>
      <c r="H83" s="171">
        <f t="shared" si="27"/>
        <v>10</v>
      </c>
      <c r="I83" s="127">
        <f t="shared" si="28"/>
        <v>2.5706940874035991</v>
      </c>
      <c r="J83" s="128"/>
      <c r="K83" s="125">
        <v>10</v>
      </c>
      <c r="L83" s="125">
        <v>0</v>
      </c>
      <c r="M83" s="171">
        <f t="shared" si="29"/>
        <v>3</v>
      </c>
      <c r="N83" s="128"/>
      <c r="O83" s="125">
        <v>3</v>
      </c>
      <c r="P83" s="128"/>
      <c r="Q83" s="125">
        <f t="shared" si="24"/>
        <v>30</v>
      </c>
      <c r="R83" s="131">
        <f t="shared" si="30"/>
        <v>30</v>
      </c>
      <c r="S83" s="266">
        <f t="shared" si="23"/>
        <v>109</v>
      </c>
      <c r="T83" s="132">
        <f t="shared" si="22"/>
        <v>109.5</v>
      </c>
      <c r="U83" s="183">
        <v>10</v>
      </c>
      <c r="V83" s="131">
        <f t="shared" si="25"/>
        <v>10</v>
      </c>
      <c r="W83" s="265">
        <f t="shared" si="26"/>
        <v>2.7397260273972601</v>
      </c>
      <c r="X83" s="131">
        <v>10</v>
      </c>
    </row>
    <row r="84" spans="1:24" ht="31.5" customHeight="1" x14ac:dyDescent="0.25">
      <c r="A84" s="121">
        <v>72</v>
      </c>
      <c r="B84" s="146" t="s">
        <v>686</v>
      </c>
      <c r="C84" s="146" t="s">
        <v>679</v>
      </c>
      <c r="D84" s="128">
        <v>492.9</v>
      </c>
      <c r="E84" s="125"/>
      <c r="F84" s="125">
        <v>134</v>
      </c>
      <c r="G84" s="128">
        <v>0.27186041793467236</v>
      </c>
      <c r="H84" s="171">
        <f t="shared" si="27"/>
        <v>0</v>
      </c>
      <c r="I84" s="127"/>
      <c r="J84" s="128"/>
      <c r="K84" s="125">
        <v>0</v>
      </c>
      <c r="L84" s="125">
        <v>0</v>
      </c>
      <c r="M84" s="171">
        <f t="shared" si="29"/>
        <v>0</v>
      </c>
      <c r="N84" s="128"/>
      <c r="O84" s="125">
        <v>0</v>
      </c>
      <c r="P84" s="128"/>
      <c r="Q84" s="125"/>
      <c r="R84" s="131">
        <f t="shared" si="30"/>
        <v>30</v>
      </c>
      <c r="S84" s="266">
        <f t="shared" si="23"/>
        <v>40</v>
      </c>
      <c r="T84" s="132">
        <f t="shared" si="22"/>
        <v>40.200000000000003</v>
      </c>
      <c r="U84" s="183">
        <v>3</v>
      </c>
      <c r="V84" s="131">
        <f t="shared" si="25"/>
        <v>3</v>
      </c>
      <c r="W84" s="265">
        <f t="shared" si="26"/>
        <v>2.2388059701492535</v>
      </c>
      <c r="X84" s="131">
        <v>3</v>
      </c>
    </row>
    <row r="85" spans="1:24" ht="31.5" x14ac:dyDescent="0.25">
      <c r="A85" s="121">
        <v>73</v>
      </c>
      <c r="B85" s="146" t="s">
        <v>687</v>
      </c>
      <c r="C85" s="146" t="s">
        <v>679</v>
      </c>
      <c r="D85" s="128">
        <v>499.12799999999999</v>
      </c>
      <c r="E85" s="125"/>
      <c r="F85" s="125">
        <v>133</v>
      </c>
      <c r="G85" s="128">
        <v>0.2664647144620218</v>
      </c>
      <c r="H85" s="171">
        <f t="shared" si="27"/>
        <v>0</v>
      </c>
      <c r="I85" s="127"/>
      <c r="J85" s="128"/>
      <c r="K85" s="125">
        <v>0</v>
      </c>
      <c r="L85" s="125">
        <v>0</v>
      </c>
      <c r="M85" s="171">
        <f t="shared" si="29"/>
        <v>0</v>
      </c>
      <c r="N85" s="128"/>
      <c r="O85" s="125">
        <v>0</v>
      </c>
      <c r="P85" s="128"/>
      <c r="Q85" s="125"/>
      <c r="R85" s="131">
        <f t="shared" si="30"/>
        <v>30</v>
      </c>
      <c r="S85" s="266">
        <f t="shared" si="23"/>
        <v>39</v>
      </c>
      <c r="T85" s="132">
        <f t="shared" si="22"/>
        <v>39.9</v>
      </c>
      <c r="U85" s="183">
        <v>5</v>
      </c>
      <c r="V85" s="131">
        <f t="shared" si="25"/>
        <v>5</v>
      </c>
      <c r="W85" s="265">
        <f t="shared" si="26"/>
        <v>3.7593984962406015</v>
      </c>
      <c r="X85" s="131">
        <v>5</v>
      </c>
    </row>
    <row r="86" spans="1:24" ht="31.5" x14ac:dyDescent="0.25">
      <c r="A86" s="121">
        <v>74</v>
      </c>
      <c r="B86" s="146" t="s">
        <v>94</v>
      </c>
      <c r="C86" s="146" t="s">
        <v>679</v>
      </c>
      <c r="D86" s="128">
        <v>498.9</v>
      </c>
      <c r="E86" s="125">
        <v>160</v>
      </c>
      <c r="F86" s="125">
        <v>161</v>
      </c>
      <c r="G86" s="128">
        <v>0.3227099619162157</v>
      </c>
      <c r="H86" s="171">
        <f t="shared" si="27"/>
        <v>24</v>
      </c>
      <c r="I86" s="127">
        <f t="shared" si="28"/>
        <v>15</v>
      </c>
      <c r="J86" s="128"/>
      <c r="K86" s="125">
        <v>24</v>
      </c>
      <c r="L86" s="125">
        <v>0</v>
      </c>
      <c r="M86" s="171">
        <f t="shared" si="29"/>
        <v>0</v>
      </c>
      <c r="N86" s="128"/>
      <c r="O86" s="125">
        <v>0</v>
      </c>
      <c r="P86" s="128"/>
      <c r="Q86" s="125">
        <f t="shared" si="24"/>
        <v>0</v>
      </c>
      <c r="R86" s="131">
        <f t="shared" si="30"/>
        <v>30</v>
      </c>
      <c r="S86" s="266">
        <f t="shared" si="23"/>
        <v>48</v>
      </c>
      <c r="T86" s="132">
        <f t="shared" si="22"/>
        <v>48.3</v>
      </c>
      <c r="U86" s="183">
        <v>10</v>
      </c>
      <c r="V86" s="131">
        <f t="shared" si="25"/>
        <v>10</v>
      </c>
      <c r="W86" s="265">
        <f t="shared" si="26"/>
        <v>6.2111801242236027</v>
      </c>
      <c r="X86" s="131">
        <v>10</v>
      </c>
    </row>
    <row r="87" spans="1:24" ht="31.5" x14ac:dyDescent="0.25">
      <c r="A87" s="121">
        <v>75</v>
      </c>
      <c r="B87" s="146" t="s">
        <v>688</v>
      </c>
      <c r="C87" s="146" t="s">
        <v>679</v>
      </c>
      <c r="D87" s="128">
        <v>481.76</v>
      </c>
      <c r="E87" s="125">
        <v>164</v>
      </c>
      <c r="F87" s="125">
        <v>164</v>
      </c>
      <c r="G87" s="128">
        <v>0.34041846562603789</v>
      </c>
      <c r="H87" s="171">
        <f t="shared" si="27"/>
        <v>24</v>
      </c>
      <c r="I87" s="127">
        <f t="shared" si="28"/>
        <v>14.634146341463415</v>
      </c>
      <c r="J87" s="128"/>
      <c r="K87" s="125">
        <v>24</v>
      </c>
      <c r="L87" s="125">
        <v>0</v>
      </c>
      <c r="M87" s="171">
        <f t="shared" si="29"/>
        <v>0</v>
      </c>
      <c r="N87" s="128"/>
      <c r="O87" s="125">
        <v>0</v>
      </c>
      <c r="P87" s="128"/>
      <c r="Q87" s="125">
        <f t="shared" si="24"/>
        <v>0</v>
      </c>
      <c r="R87" s="131">
        <f t="shared" si="30"/>
        <v>30</v>
      </c>
      <c r="S87" s="266">
        <f t="shared" si="23"/>
        <v>49</v>
      </c>
      <c r="T87" s="132">
        <f t="shared" si="22"/>
        <v>49.2</v>
      </c>
      <c r="U87" s="183">
        <v>3</v>
      </c>
      <c r="V87" s="131">
        <f t="shared" si="25"/>
        <v>3</v>
      </c>
      <c r="W87" s="265">
        <f t="shared" si="26"/>
        <v>1.8292682926829269</v>
      </c>
      <c r="X87" s="131">
        <v>3</v>
      </c>
    </row>
    <row r="88" spans="1:24" ht="31.5" x14ac:dyDescent="0.25">
      <c r="A88" s="121">
        <v>76</v>
      </c>
      <c r="B88" s="146" t="s">
        <v>689</v>
      </c>
      <c r="C88" s="146" t="s">
        <v>679</v>
      </c>
      <c r="D88" s="128">
        <v>499.17</v>
      </c>
      <c r="E88" s="125">
        <v>170</v>
      </c>
      <c r="F88" s="125">
        <v>172</v>
      </c>
      <c r="G88" s="128">
        <v>0.34457198950257428</v>
      </c>
      <c r="H88" s="171">
        <f t="shared" si="27"/>
        <v>10</v>
      </c>
      <c r="I88" s="127">
        <f t="shared" si="28"/>
        <v>5.882352941176471</v>
      </c>
      <c r="J88" s="128"/>
      <c r="K88" s="125">
        <v>10</v>
      </c>
      <c r="L88" s="125">
        <v>0</v>
      </c>
      <c r="M88" s="171">
        <f t="shared" si="29"/>
        <v>0</v>
      </c>
      <c r="N88" s="128"/>
      <c r="O88" s="125">
        <v>0</v>
      </c>
      <c r="P88" s="128"/>
      <c r="Q88" s="125">
        <f t="shared" si="24"/>
        <v>0</v>
      </c>
      <c r="R88" s="131">
        <f t="shared" si="30"/>
        <v>30</v>
      </c>
      <c r="S88" s="266">
        <f t="shared" si="23"/>
        <v>51</v>
      </c>
      <c r="T88" s="132">
        <f t="shared" si="22"/>
        <v>51.6</v>
      </c>
      <c r="U88" s="183">
        <v>3</v>
      </c>
      <c r="V88" s="131">
        <f t="shared" si="25"/>
        <v>3</v>
      </c>
      <c r="W88" s="265">
        <f t="shared" si="26"/>
        <v>1.7441860465116279</v>
      </c>
      <c r="X88" s="131">
        <v>3</v>
      </c>
    </row>
    <row r="89" spans="1:24" ht="31.5" x14ac:dyDescent="0.25">
      <c r="A89" s="121">
        <v>78</v>
      </c>
      <c r="B89" s="146" t="s">
        <v>691</v>
      </c>
      <c r="C89" s="146" t="s">
        <v>690</v>
      </c>
      <c r="D89" s="128">
        <v>18.93</v>
      </c>
      <c r="E89" s="125">
        <v>32</v>
      </c>
      <c r="F89" s="125">
        <v>34</v>
      </c>
      <c r="G89" s="128">
        <v>1.7960908610670894</v>
      </c>
      <c r="H89" s="171">
        <f t="shared" ref="H89:H98" si="31">SUM(K89+L89)</f>
        <v>4</v>
      </c>
      <c r="I89" s="127">
        <f t="shared" ref="I89:I97" si="32">H89*100/E89</f>
        <v>12.5</v>
      </c>
      <c r="J89" s="128"/>
      <c r="K89" s="125">
        <v>4</v>
      </c>
      <c r="L89" s="125">
        <v>0</v>
      </c>
      <c r="M89" s="171">
        <f t="shared" ref="M89:M98" si="33">SUM(N89+O89+P89)</f>
        <v>4</v>
      </c>
      <c r="N89" s="128"/>
      <c r="O89" s="125">
        <v>4</v>
      </c>
      <c r="P89" s="128"/>
      <c r="Q89" s="125">
        <f t="shared" si="24"/>
        <v>100</v>
      </c>
      <c r="R89" s="131">
        <f t="shared" si="30"/>
        <v>30</v>
      </c>
      <c r="S89" s="266">
        <f t="shared" si="23"/>
        <v>10</v>
      </c>
      <c r="T89" s="132">
        <f t="shared" si="22"/>
        <v>10.199999999999999</v>
      </c>
      <c r="U89" s="183">
        <v>5</v>
      </c>
      <c r="V89" s="131">
        <f t="shared" si="25"/>
        <v>5</v>
      </c>
      <c r="W89" s="265">
        <f t="shared" si="26"/>
        <v>14.705882352941176</v>
      </c>
      <c r="X89" s="131">
        <v>5</v>
      </c>
    </row>
    <row r="90" spans="1:24" ht="31.5" x14ac:dyDescent="0.25">
      <c r="A90" s="121">
        <v>79</v>
      </c>
      <c r="B90" s="146" t="s">
        <v>692</v>
      </c>
      <c r="C90" s="146" t="s">
        <v>690</v>
      </c>
      <c r="D90" s="128">
        <v>269.8</v>
      </c>
      <c r="E90" s="125">
        <v>338</v>
      </c>
      <c r="F90" s="125">
        <f>G90*D90</f>
        <v>253.78062500000001</v>
      </c>
      <c r="G90" s="128">
        <v>0.94062500000000004</v>
      </c>
      <c r="H90" s="171">
        <f t="shared" si="31"/>
        <v>20</v>
      </c>
      <c r="I90" s="127">
        <f t="shared" si="32"/>
        <v>5.9171597633136095</v>
      </c>
      <c r="J90" s="128"/>
      <c r="K90" s="125">
        <v>20</v>
      </c>
      <c r="L90" s="125">
        <v>0</v>
      </c>
      <c r="M90" s="171">
        <f t="shared" si="33"/>
        <v>10</v>
      </c>
      <c r="N90" s="128"/>
      <c r="O90" s="125">
        <v>10</v>
      </c>
      <c r="P90" s="128"/>
      <c r="Q90" s="125">
        <f t="shared" si="24"/>
        <v>50</v>
      </c>
      <c r="R90" s="131">
        <f t="shared" si="30"/>
        <v>30</v>
      </c>
      <c r="S90" s="266">
        <f t="shared" si="23"/>
        <v>76</v>
      </c>
      <c r="T90" s="132">
        <f t="shared" si="22"/>
        <v>76.13418750000001</v>
      </c>
      <c r="U90" s="183">
        <v>20</v>
      </c>
      <c r="V90" s="131">
        <f t="shared" si="25"/>
        <v>20</v>
      </c>
      <c r="W90" s="265">
        <f t="shared" si="26"/>
        <v>7.8808222652931041</v>
      </c>
      <c r="X90" s="131">
        <v>20</v>
      </c>
    </row>
    <row r="91" spans="1:24" x14ac:dyDescent="0.25">
      <c r="A91" s="121">
        <v>80</v>
      </c>
      <c r="B91" s="146" t="s">
        <v>2</v>
      </c>
      <c r="C91" s="146" t="s">
        <v>690</v>
      </c>
      <c r="D91" s="128">
        <f>160+13.2</f>
        <v>173.2</v>
      </c>
      <c r="E91" s="125">
        <v>356</v>
      </c>
      <c r="F91" s="125">
        <v>229</v>
      </c>
      <c r="G91" s="128">
        <f>F91/D91</f>
        <v>1.3221709006928408</v>
      </c>
      <c r="H91" s="171">
        <f t="shared" si="31"/>
        <v>53</v>
      </c>
      <c r="I91" s="127">
        <f t="shared" si="32"/>
        <v>14.887640449438202</v>
      </c>
      <c r="J91" s="128"/>
      <c r="K91" s="125">
        <v>53</v>
      </c>
      <c r="L91" s="125">
        <v>0</v>
      </c>
      <c r="M91" s="171">
        <f t="shared" si="33"/>
        <v>6</v>
      </c>
      <c r="N91" s="128"/>
      <c r="O91" s="125">
        <v>6</v>
      </c>
      <c r="P91" s="128"/>
      <c r="Q91" s="125">
        <f t="shared" si="24"/>
        <v>11.320754716981131</v>
      </c>
      <c r="R91" s="131">
        <f t="shared" si="30"/>
        <v>30</v>
      </c>
      <c r="S91" s="266">
        <f t="shared" si="23"/>
        <v>68</v>
      </c>
      <c r="T91" s="132">
        <f t="shared" si="22"/>
        <v>68.7</v>
      </c>
      <c r="U91" s="183">
        <f t="shared" ref="U91:U135" si="34">S91</f>
        <v>68</v>
      </c>
      <c r="V91" s="131">
        <f t="shared" si="25"/>
        <v>68</v>
      </c>
      <c r="W91" s="265">
        <f t="shared" si="26"/>
        <v>29.694323144104803</v>
      </c>
      <c r="X91" s="131"/>
    </row>
    <row r="92" spans="1:24" ht="31.5" x14ac:dyDescent="0.25">
      <c r="A92" s="121">
        <v>81</v>
      </c>
      <c r="B92" s="146" t="s">
        <v>119</v>
      </c>
      <c r="C92" s="146" t="s">
        <v>690</v>
      </c>
      <c r="D92" s="128">
        <v>74.8</v>
      </c>
      <c r="E92" s="125">
        <v>161</v>
      </c>
      <c r="F92" s="125">
        <v>149</v>
      </c>
      <c r="G92" s="128">
        <v>1.9919786096256684</v>
      </c>
      <c r="H92" s="171">
        <f t="shared" si="31"/>
        <v>24</v>
      </c>
      <c r="I92" s="127">
        <f t="shared" si="32"/>
        <v>14.906832298136646</v>
      </c>
      <c r="J92" s="128"/>
      <c r="K92" s="125">
        <v>24</v>
      </c>
      <c r="L92" s="125">
        <v>0</v>
      </c>
      <c r="M92" s="171">
        <f t="shared" si="33"/>
        <v>0</v>
      </c>
      <c r="N92" s="128"/>
      <c r="O92" s="125">
        <v>0</v>
      </c>
      <c r="P92" s="128"/>
      <c r="Q92" s="125">
        <f t="shared" si="24"/>
        <v>0</v>
      </c>
      <c r="R92" s="131">
        <f t="shared" si="30"/>
        <v>30</v>
      </c>
      <c r="S92" s="266">
        <f t="shared" si="23"/>
        <v>44</v>
      </c>
      <c r="T92" s="132">
        <f t="shared" si="22"/>
        <v>44.7</v>
      </c>
      <c r="U92" s="183">
        <v>22</v>
      </c>
      <c r="V92" s="131">
        <f t="shared" si="25"/>
        <v>22</v>
      </c>
      <c r="W92" s="265">
        <f t="shared" si="26"/>
        <v>14.765100671140939</v>
      </c>
      <c r="X92" s="131">
        <v>22</v>
      </c>
    </row>
    <row r="93" spans="1:24" ht="31.5" x14ac:dyDescent="0.25">
      <c r="A93" s="121">
        <v>82</v>
      </c>
      <c r="B93" s="146" t="s">
        <v>121</v>
      </c>
      <c r="C93" s="146" t="s">
        <v>690</v>
      </c>
      <c r="D93" s="128">
        <v>100</v>
      </c>
      <c r="E93" s="125">
        <v>106</v>
      </c>
      <c r="F93" s="125">
        <v>106</v>
      </c>
      <c r="G93" s="128">
        <v>1.06</v>
      </c>
      <c r="H93" s="171">
        <f t="shared" si="31"/>
        <v>15</v>
      </c>
      <c r="I93" s="127">
        <f t="shared" si="32"/>
        <v>14.150943396226415</v>
      </c>
      <c r="J93" s="128"/>
      <c r="K93" s="125">
        <v>15</v>
      </c>
      <c r="L93" s="125">
        <v>0</v>
      </c>
      <c r="M93" s="171">
        <f t="shared" si="33"/>
        <v>0</v>
      </c>
      <c r="N93" s="128"/>
      <c r="O93" s="125">
        <v>0</v>
      </c>
      <c r="P93" s="128"/>
      <c r="Q93" s="125">
        <f t="shared" si="24"/>
        <v>0</v>
      </c>
      <c r="R93" s="131">
        <f t="shared" si="30"/>
        <v>30</v>
      </c>
      <c r="S93" s="266">
        <f t="shared" si="23"/>
        <v>31</v>
      </c>
      <c r="T93" s="132">
        <f t="shared" si="22"/>
        <v>31.8</v>
      </c>
      <c r="U93" s="183">
        <v>21</v>
      </c>
      <c r="V93" s="131">
        <f t="shared" si="25"/>
        <v>21</v>
      </c>
      <c r="W93" s="265">
        <f t="shared" si="26"/>
        <v>19.811320754716981</v>
      </c>
      <c r="X93" s="131">
        <v>21</v>
      </c>
    </row>
    <row r="94" spans="1:24" ht="33" customHeight="1" x14ac:dyDescent="0.25">
      <c r="A94" s="121">
        <v>83</v>
      </c>
      <c r="B94" s="146" t="s">
        <v>95</v>
      </c>
      <c r="C94" s="146" t="s">
        <v>690</v>
      </c>
      <c r="D94" s="128">
        <v>245.14</v>
      </c>
      <c r="E94" s="125">
        <v>291</v>
      </c>
      <c r="F94" s="125">
        <v>294</v>
      </c>
      <c r="G94" s="128">
        <v>1.1993146773272416</v>
      </c>
      <c r="H94" s="171">
        <f t="shared" si="31"/>
        <v>20</v>
      </c>
      <c r="I94" s="127">
        <f t="shared" si="32"/>
        <v>6.8728522336769755</v>
      </c>
      <c r="J94" s="128"/>
      <c r="K94" s="125">
        <v>20</v>
      </c>
      <c r="L94" s="125">
        <v>0</v>
      </c>
      <c r="M94" s="171">
        <f t="shared" si="33"/>
        <v>3</v>
      </c>
      <c r="N94" s="128"/>
      <c r="O94" s="125">
        <v>3</v>
      </c>
      <c r="P94" s="128"/>
      <c r="Q94" s="125">
        <f t="shared" si="24"/>
        <v>15</v>
      </c>
      <c r="R94" s="131">
        <f t="shared" si="30"/>
        <v>30</v>
      </c>
      <c r="S94" s="266">
        <f t="shared" si="23"/>
        <v>88</v>
      </c>
      <c r="T94" s="132">
        <f t="shared" si="22"/>
        <v>88.2</v>
      </c>
      <c r="U94" s="183">
        <v>35</v>
      </c>
      <c r="V94" s="131">
        <f t="shared" si="25"/>
        <v>35</v>
      </c>
      <c r="W94" s="265">
        <f t="shared" si="26"/>
        <v>11.904761904761905</v>
      </c>
      <c r="X94" s="131">
        <v>35</v>
      </c>
    </row>
    <row r="95" spans="1:24" ht="31.5" x14ac:dyDescent="0.25">
      <c r="A95" s="121">
        <v>84</v>
      </c>
      <c r="B95" s="146" t="s">
        <v>693</v>
      </c>
      <c r="C95" s="146" t="s">
        <v>690</v>
      </c>
      <c r="D95" s="128">
        <v>41.6</v>
      </c>
      <c r="E95" s="125">
        <v>69</v>
      </c>
      <c r="F95" s="125">
        <v>64</v>
      </c>
      <c r="G95" s="128">
        <v>1.5384615384615383</v>
      </c>
      <c r="H95" s="171">
        <f t="shared" si="31"/>
        <v>10</v>
      </c>
      <c r="I95" s="127">
        <f t="shared" si="32"/>
        <v>14.492753623188406</v>
      </c>
      <c r="J95" s="128"/>
      <c r="K95" s="125">
        <v>10</v>
      </c>
      <c r="L95" s="125">
        <v>0</v>
      </c>
      <c r="M95" s="171">
        <f t="shared" si="33"/>
        <v>0</v>
      </c>
      <c r="N95" s="128"/>
      <c r="O95" s="125">
        <v>0</v>
      </c>
      <c r="P95" s="128"/>
      <c r="Q95" s="125">
        <f t="shared" si="24"/>
        <v>0</v>
      </c>
      <c r="R95" s="131">
        <f t="shared" si="30"/>
        <v>30</v>
      </c>
      <c r="S95" s="266">
        <f t="shared" si="23"/>
        <v>19</v>
      </c>
      <c r="T95" s="132">
        <f t="shared" si="22"/>
        <v>19.2</v>
      </c>
      <c r="U95" s="183">
        <f t="shared" si="34"/>
        <v>19</v>
      </c>
      <c r="V95" s="131">
        <f t="shared" si="25"/>
        <v>19</v>
      </c>
      <c r="W95" s="265">
        <f t="shared" si="26"/>
        <v>29.6875</v>
      </c>
      <c r="X95" s="131">
        <v>19</v>
      </c>
    </row>
    <row r="96" spans="1:24" ht="31.5" x14ac:dyDescent="0.25">
      <c r="A96" s="121">
        <v>85</v>
      </c>
      <c r="B96" s="146" t="s">
        <v>694</v>
      </c>
      <c r="C96" s="146" t="s">
        <v>690</v>
      </c>
      <c r="D96" s="128">
        <v>124.6</v>
      </c>
      <c r="E96" s="125">
        <v>115</v>
      </c>
      <c r="F96" s="125">
        <v>145</v>
      </c>
      <c r="G96" s="128">
        <v>1.1637239165329054</v>
      </c>
      <c r="H96" s="171">
        <f t="shared" si="31"/>
        <v>5</v>
      </c>
      <c r="I96" s="127">
        <f t="shared" si="32"/>
        <v>4.3478260869565215</v>
      </c>
      <c r="J96" s="128"/>
      <c r="K96" s="125">
        <v>5</v>
      </c>
      <c r="L96" s="125">
        <v>0</v>
      </c>
      <c r="M96" s="171">
        <f t="shared" si="33"/>
        <v>0</v>
      </c>
      <c r="N96" s="128"/>
      <c r="O96" s="125">
        <v>0</v>
      </c>
      <c r="P96" s="128"/>
      <c r="Q96" s="125">
        <f t="shared" si="24"/>
        <v>0</v>
      </c>
      <c r="R96" s="131">
        <f t="shared" si="30"/>
        <v>30</v>
      </c>
      <c r="S96" s="266">
        <f t="shared" si="23"/>
        <v>43</v>
      </c>
      <c r="T96" s="132">
        <f t="shared" si="22"/>
        <v>43.5</v>
      </c>
      <c r="U96" s="183">
        <v>7</v>
      </c>
      <c r="V96" s="131">
        <f t="shared" si="25"/>
        <v>7</v>
      </c>
      <c r="W96" s="265">
        <f t="shared" si="26"/>
        <v>4.8275862068965516</v>
      </c>
      <c r="X96" s="131">
        <v>7</v>
      </c>
    </row>
    <row r="97" spans="1:24" ht="31.5" x14ac:dyDescent="0.25">
      <c r="A97" s="121">
        <v>86</v>
      </c>
      <c r="B97" s="146" t="s">
        <v>223</v>
      </c>
      <c r="C97" s="146" t="s">
        <v>690</v>
      </c>
      <c r="D97" s="128">
        <v>9</v>
      </c>
      <c r="E97" s="125">
        <v>12</v>
      </c>
      <c r="F97" s="125">
        <v>18</v>
      </c>
      <c r="G97" s="128">
        <v>2</v>
      </c>
      <c r="H97" s="171">
        <f t="shared" si="31"/>
        <v>1</v>
      </c>
      <c r="I97" s="127">
        <f t="shared" si="32"/>
        <v>8.3333333333333339</v>
      </c>
      <c r="J97" s="128"/>
      <c r="K97" s="125">
        <v>1</v>
      </c>
      <c r="L97" s="125">
        <v>0</v>
      </c>
      <c r="M97" s="171">
        <f t="shared" si="33"/>
        <v>0</v>
      </c>
      <c r="N97" s="128"/>
      <c r="O97" s="125"/>
      <c r="P97" s="128"/>
      <c r="Q97" s="125">
        <f t="shared" si="24"/>
        <v>0</v>
      </c>
      <c r="R97" s="131">
        <f t="shared" si="30"/>
        <v>30</v>
      </c>
      <c r="S97" s="266">
        <f t="shared" si="23"/>
        <v>5</v>
      </c>
      <c r="T97" s="132">
        <f t="shared" si="22"/>
        <v>5.4</v>
      </c>
      <c r="U97" s="183">
        <v>2</v>
      </c>
      <c r="V97" s="131">
        <f t="shared" si="25"/>
        <v>2</v>
      </c>
      <c r="W97" s="265">
        <f t="shared" si="26"/>
        <v>11.111111111111111</v>
      </c>
      <c r="X97" s="131">
        <v>2</v>
      </c>
    </row>
    <row r="98" spans="1:24" ht="31.5" x14ac:dyDescent="0.25">
      <c r="A98" s="121">
        <v>87</v>
      </c>
      <c r="B98" s="146" t="s">
        <v>695</v>
      </c>
      <c r="C98" s="146" t="s">
        <v>690</v>
      </c>
      <c r="D98" s="128">
        <v>60.259</v>
      </c>
      <c r="E98" s="125"/>
      <c r="F98" s="125">
        <v>78</v>
      </c>
      <c r="G98" s="128">
        <v>1.2944124529115983</v>
      </c>
      <c r="H98" s="171">
        <f t="shared" si="31"/>
        <v>0</v>
      </c>
      <c r="I98" s="127"/>
      <c r="J98" s="128"/>
      <c r="K98" s="125"/>
      <c r="L98" s="125">
        <v>0</v>
      </c>
      <c r="M98" s="171">
        <f t="shared" si="33"/>
        <v>0</v>
      </c>
      <c r="N98" s="128"/>
      <c r="O98" s="125">
        <v>0</v>
      </c>
      <c r="P98" s="128"/>
      <c r="Q98" s="125"/>
      <c r="R98" s="131">
        <f t="shared" si="30"/>
        <v>30</v>
      </c>
      <c r="S98" s="266">
        <f t="shared" si="23"/>
        <v>23</v>
      </c>
      <c r="T98" s="132">
        <f t="shared" si="22"/>
        <v>23.4</v>
      </c>
      <c r="U98" s="183">
        <v>10</v>
      </c>
      <c r="V98" s="131">
        <f t="shared" si="25"/>
        <v>10</v>
      </c>
      <c r="W98" s="265">
        <f t="shared" si="26"/>
        <v>12.820512820512821</v>
      </c>
      <c r="X98" s="131">
        <v>10</v>
      </c>
    </row>
    <row r="99" spans="1:24" ht="31.5" x14ac:dyDescent="0.25">
      <c r="A99" s="121">
        <v>88</v>
      </c>
      <c r="B99" s="146" t="s">
        <v>697</v>
      </c>
      <c r="C99" s="146" t="s">
        <v>696</v>
      </c>
      <c r="D99" s="128">
        <v>263</v>
      </c>
      <c r="E99" s="125">
        <v>281</v>
      </c>
      <c r="F99" s="125">
        <v>150</v>
      </c>
      <c r="G99" s="128">
        <v>0.57034220532319391</v>
      </c>
      <c r="H99" s="171">
        <f t="shared" ref="H99:H104" si="35">SUM(K99+L99)</f>
        <v>10</v>
      </c>
      <c r="I99" s="127">
        <f>H99*100/E99</f>
        <v>3.5587188612099645</v>
      </c>
      <c r="J99" s="128"/>
      <c r="K99" s="125">
        <v>10</v>
      </c>
      <c r="L99" s="125">
        <v>0</v>
      </c>
      <c r="M99" s="171">
        <f t="shared" ref="M99:M104" si="36">SUM(N99+O99+P99)</f>
        <v>1</v>
      </c>
      <c r="N99" s="128"/>
      <c r="O99" s="125">
        <v>1</v>
      </c>
      <c r="P99" s="128"/>
      <c r="Q99" s="125">
        <f t="shared" si="24"/>
        <v>10</v>
      </c>
      <c r="R99" s="131">
        <f t="shared" si="30"/>
        <v>30</v>
      </c>
      <c r="S99" s="266">
        <f t="shared" si="23"/>
        <v>45</v>
      </c>
      <c r="T99" s="132">
        <f t="shared" si="22"/>
        <v>45</v>
      </c>
      <c r="U99" s="183">
        <v>10</v>
      </c>
      <c r="V99" s="131">
        <f t="shared" si="25"/>
        <v>10</v>
      </c>
      <c r="W99" s="265">
        <f t="shared" si="26"/>
        <v>6.666666666666667</v>
      </c>
      <c r="X99" s="131">
        <v>10</v>
      </c>
    </row>
    <row r="100" spans="1:24" x14ac:dyDescent="0.25">
      <c r="A100" s="121">
        <v>89</v>
      </c>
      <c r="B100" s="146" t="s">
        <v>2</v>
      </c>
      <c r="C100" s="146" t="s">
        <v>696</v>
      </c>
      <c r="D100" s="128">
        <v>146.76</v>
      </c>
      <c r="E100" s="125">
        <v>99</v>
      </c>
      <c r="F100" s="125">
        <v>63</v>
      </c>
      <c r="G100" s="128">
        <v>0.42927228127555195</v>
      </c>
      <c r="H100" s="171">
        <f t="shared" si="35"/>
        <v>14</v>
      </c>
      <c r="I100" s="127">
        <f>H100*100/E100</f>
        <v>14.141414141414142</v>
      </c>
      <c r="J100" s="128"/>
      <c r="K100" s="125">
        <v>14</v>
      </c>
      <c r="L100" s="125">
        <v>0</v>
      </c>
      <c r="M100" s="171">
        <f t="shared" si="36"/>
        <v>0</v>
      </c>
      <c r="N100" s="128"/>
      <c r="O100" s="125">
        <v>0</v>
      </c>
      <c r="P100" s="128"/>
      <c r="Q100" s="125">
        <f t="shared" si="24"/>
        <v>0</v>
      </c>
      <c r="R100" s="131">
        <f t="shared" si="30"/>
        <v>30</v>
      </c>
      <c r="S100" s="266">
        <f t="shared" si="23"/>
        <v>18</v>
      </c>
      <c r="T100" s="132">
        <f t="shared" si="22"/>
        <v>18.899999999999999</v>
      </c>
      <c r="U100" s="183">
        <f t="shared" si="34"/>
        <v>18</v>
      </c>
      <c r="V100" s="131">
        <f t="shared" si="25"/>
        <v>18</v>
      </c>
      <c r="W100" s="265">
        <f t="shared" si="26"/>
        <v>28.571428571428573</v>
      </c>
      <c r="X100" s="131"/>
    </row>
    <row r="101" spans="1:24" ht="31.5" x14ac:dyDescent="0.25">
      <c r="A101" s="121">
        <v>90</v>
      </c>
      <c r="B101" s="146" t="s">
        <v>96</v>
      </c>
      <c r="C101" s="146" t="s">
        <v>696</v>
      </c>
      <c r="D101" s="128">
        <v>22.3</v>
      </c>
      <c r="E101" s="125">
        <v>26</v>
      </c>
      <c r="F101" s="125">
        <v>37</v>
      </c>
      <c r="G101" s="128">
        <v>1.6591928251121075</v>
      </c>
      <c r="H101" s="171">
        <f t="shared" si="35"/>
        <v>3</v>
      </c>
      <c r="I101" s="127">
        <f>H101*100/E101</f>
        <v>11.538461538461538</v>
      </c>
      <c r="J101" s="128"/>
      <c r="K101" s="125">
        <v>3</v>
      </c>
      <c r="L101" s="125">
        <v>0</v>
      </c>
      <c r="M101" s="171">
        <f t="shared" si="36"/>
        <v>0</v>
      </c>
      <c r="N101" s="128"/>
      <c r="O101" s="125">
        <v>0</v>
      </c>
      <c r="P101" s="128"/>
      <c r="Q101" s="125">
        <f t="shared" si="24"/>
        <v>0</v>
      </c>
      <c r="R101" s="131">
        <f t="shared" si="30"/>
        <v>30</v>
      </c>
      <c r="S101" s="266">
        <f t="shared" si="23"/>
        <v>11</v>
      </c>
      <c r="T101" s="132">
        <f t="shared" si="22"/>
        <v>11.1</v>
      </c>
      <c r="U101" s="183">
        <f t="shared" si="34"/>
        <v>11</v>
      </c>
      <c r="V101" s="131">
        <f t="shared" si="25"/>
        <v>11</v>
      </c>
      <c r="W101" s="265">
        <f t="shared" si="26"/>
        <v>29.72972972972973</v>
      </c>
      <c r="X101" s="131">
        <v>11</v>
      </c>
    </row>
    <row r="102" spans="1:24" ht="31.5" x14ac:dyDescent="0.25">
      <c r="A102" s="121">
        <v>91</v>
      </c>
      <c r="B102" s="146" t="s">
        <v>665</v>
      </c>
      <c r="C102" s="146" t="s">
        <v>696</v>
      </c>
      <c r="D102" s="128">
        <v>16.11</v>
      </c>
      <c r="E102" s="125">
        <v>16</v>
      </c>
      <c r="F102" s="125">
        <v>16</v>
      </c>
      <c r="G102" s="128">
        <v>0.99317194289261335</v>
      </c>
      <c r="H102" s="171">
        <f t="shared" si="35"/>
        <v>2</v>
      </c>
      <c r="I102" s="127">
        <f>H102*100/E102</f>
        <v>12.5</v>
      </c>
      <c r="J102" s="128"/>
      <c r="K102" s="125">
        <v>2</v>
      </c>
      <c r="L102" s="125">
        <v>0</v>
      </c>
      <c r="M102" s="171">
        <f t="shared" si="36"/>
        <v>0</v>
      </c>
      <c r="N102" s="128"/>
      <c r="O102" s="125">
        <v>0</v>
      </c>
      <c r="P102" s="128"/>
      <c r="Q102" s="125">
        <f t="shared" si="24"/>
        <v>0</v>
      </c>
      <c r="R102" s="131">
        <f t="shared" si="30"/>
        <v>30</v>
      </c>
      <c r="S102" s="266">
        <f t="shared" si="23"/>
        <v>4</v>
      </c>
      <c r="T102" s="132">
        <f t="shared" si="22"/>
        <v>4.8</v>
      </c>
      <c r="U102" s="183">
        <f t="shared" si="34"/>
        <v>4</v>
      </c>
      <c r="V102" s="131">
        <f t="shared" si="25"/>
        <v>4</v>
      </c>
      <c r="W102" s="265">
        <f t="shared" si="26"/>
        <v>25</v>
      </c>
      <c r="X102" s="131">
        <v>4</v>
      </c>
    </row>
    <row r="103" spans="1:24" ht="31.5" x14ac:dyDescent="0.25">
      <c r="A103" s="121">
        <v>92</v>
      </c>
      <c r="B103" s="146" t="s">
        <v>221</v>
      </c>
      <c r="C103" s="146" t="s">
        <v>61</v>
      </c>
      <c r="D103" s="128">
        <v>70</v>
      </c>
      <c r="E103" s="125">
        <v>38</v>
      </c>
      <c r="F103" s="125">
        <v>23</v>
      </c>
      <c r="G103" s="128">
        <v>0.32857142857142857</v>
      </c>
      <c r="H103" s="171">
        <f t="shared" si="35"/>
        <v>3</v>
      </c>
      <c r="I103" s="127">
        <f>H103*100/E103</f>
        <v>7.8947368421052628</v>
      </c>
      <c r="J103" s="128"/>
      <c r="K103" s="125">
        <v>3</v>
      </c>
      <c r="L103" s="125">
        <v>0</v>
      </c>
      <c r="M103" s="171">
        <v>1</v>
      </c>
      <c r="N103" s="128"/>
      <c r="O103" s="125"/>
      <c r="P103" s="128"/>
      <c r="Q103" s="125">
        <f t="shared" si="24"/>
        <v>33.333333333333336</v>
      </c>
      <c r="R103" s="131">
        <f t="shared" si="30"/>
        <v>30</v>
      </c>
      <c r="S103" s="266">
        <f t="shared" si="23"/>
        <v>6</v>
      </c>
      <c r="T103" s="132">
        <f t="shared" si="22"/>
        <v>6.9</v>
      </c>
      <c r="U103" s="183">
        <f t="shared" si="34"/>
        <v>6</v>
      </c>
      <c r="V103" s="131">
        <f t="shared" si="25"/>
        <v>6</v>
      </c>
      <c r="W103" s="265">
        <f t="shared" si="26"/>
        <v>26.086956521739129</v>
      </c>
      <c r="X103" s="131">
        <v>6</v>
      </c>
    </row>
    <row r="104" spans="1:24" x14ac:dyDescent="0.25">
      <c r="A104" s="121">
        <v>93</v>
      </c>
      <c r="B104" s="146" t="s">
        <v>2</v>
      </c>
      <c r="C104" s="146" t="s">
        <v>61</v>
      </c>
      <c r="D104" s="128">
        <v>95.19</v>
      </c>
      <c r="E104" s="125">
        <v>4</v>
      </c>
      <c r="F104" s="125">
        <v>4</v>
      </c>
      <c r="G104" s="128">
        <v>4.2021220716461812E-2</v>
      </c>
      <c r="H104" s="171">
        <f t="shared" si="35"/>
        <v>0</v>
      </c>
      <c r="I104" s="127"/>
      <c r="J104" s="128"/>
      <c r="K104" s="125">
        <v>0</v>
      </c>
      <c r="L104" s="125">
        <v>0</v>
      </c>
      <c r="M104" s="171">
        <f t="shared" si="36"/>
        <v>0</v>
      </c>
      <c r="N104" s="128"/>
      <c r="O104" s="125"/>
      <c r="P104" s="128"/>
      <c r="Q104" s="125"/>
      <c r="R104" s="131">
        <f t="shared" si="30"/>
        <v>30</v>
      </c>
      <c r="S104" s="266">
        <f t="shared" si="23"/>
        <v>1</v>
      </c>
      <c r="T104" s="132">
        <f t="shared" si="22"/>
        <v>1.2</v>
      </c>
      <c r="U104" s="183">
        <f t="shared" si="34"/>
        <v>1</v>
      </c>
      <c r="V104" s="131">
        <f t="shared" si="25"/>
        <v>1</v>
      </c>
      <c r="W104" s="265">
        <f t="shared" si="26"/>
        <v>25</v>
      </c>
      <c r="X104" s="131"/>
    </row>
    <row r="105" spans="1:24" ht="31.5" x14ac:dyDescent="0.25">
      <c r="A105" s="121">
        <v>94</v>
      </c>
      <c r="B105" s="146" t="s">
        <v>87</v>
      </c>
      <c r="C105" s="146" t="s">
        <v>16</v>
      </c>
      <c r="D105" s="128">
        <v>241.1</v>
      </c>
      <c r="E105" s="125">
        <v>72</v>
      </c>
      <c r="F105" s="125">
        <v>80</v>
      </c>
      <c r="G105" s="128">
        <v>0.3318125259228536</v>
      </c>
      <c r="H105" s="171">
        <f t="shared" ref="H105:H113" si="37">SUM(K105+L105)</f>
        <v>10</v>
      </c>
      <c r="I105" s="127">
        <f t="shared" ref="I105:I112" si="38">H105*100/E105</f>
        <v>13.888888888888889</v>
      </c>
      <c r="J105" s="128"/>
      <c r="K105" s="125">
        <v>10</v>
      </c>
      <c r="L105" s="125">
        <v>0</v>
      </c>
      <c r="M105" s="171">
        <f t="shared" ref="M105:M113" si="39">SUM(N105+O105+P105)</f>
        <v>0</v>
      </c>
      <c r="N105" s="128"/>
      <c r="O105" s="125">
        <v>0</v>
      </c>
      <c r="P105" s="128"/>
      <c r="Q105" s="125">
        <f t="shared" si="24"/>
        <v>0</v>
      </c>
      <c r="R105" s="131">
        <f t="shared" si="30"/>
        <v>30</v>
      </c>
      <c r="S105" s="266">
        <f t="shared" si="23"/>
        <v>24</v>
      </c>
      <c r="T105" s="132">
        <f t="shared" si="22"/>
        <v>24</v>
      </c>
      <c r="U105" s="183">
        <v>20</v>
      </c>
      <c r="V105" s="131">
        <f t="shared" si="25"/>
        <v>20</v>
      </c>
      <c r="W105" s="265">
        <f t="shared" si="26"/>
        <v>25</v>
      </c>
      <c r="X105" s="131">
        <v>20</v>
      </c>
    </row>
    <row r="106" spans="1:24" x14ac:dyDescent="0.25">
      <c r="A106" s="121">
        <v>95</v>
      </c>
      <c r="B106" s="146" t="s">
        <v>2</v>
      </c>
      <c r="C106" s="146" t="s">
        <v>16</v>
      </c>
      <c r="D106" s="128">
        <v>240</v>
      </c>
      <c r="E106" s="125">
        <v>300</v>
      </c>
      <c r="F106" s="125">
        <v>104</v>
      </c>
      <c r="G106" s="128">
        <v>0.43333333333333335</v>
      </c>
      <c r="H106" s="171">
        <f t="shared" si="37"/>
        <v>45</v>
      </c>
      <c r="I106" s="127">
        <f t="shared" si="38"/>
        <v>15</v>
      </c>
      <c r="J106" s="128"/>
      <c r="K106" s="125">
        <v>45</v>
      </c>
      <c r="L106" s="125">
        <v>0</v>
      </c>
      <c r="M106" s="171">
        <f t="shared" si="39"/>
        <v>1</v>
      </c>
      <c r="N106" s="128"/>
      <c r="O106" s="125">
        <v>1</v>
      </c>
      <c r="P106" s="128"/>
      <c r="Q106" s="125">
        <f t="shared" si="24"/>
        <v>2.2222222222222223</v>
      </c>
      <c r="R106" s="131">
        <f t="shared" si="30"/>
        <v>30</v>
      </c>
      <c r="S106" s="266">
        <f t="shared" si="23"/>
        <v>31</v>
      </c>
      <c r="T106" s="132">
        <f t="shared" si="22"/>
        <v>31.2</v>
      </c>
      <c r="U106" s="183">
        <f t="shared" si="34"/>
        <v>31</v>
      </c>
      <c r="V106" s="131">
        <f t="shared" si="25"/>
        <v>31</v>
      </c>
      <c r="W106" s="265">
        <f t="shared" si="26"/>
        <v>29.807692307692307</v>
      </c>
      <c r="X106" s="131"/>
    </row>
    <row r="107" spans="1:24" ht="31.5" x14ac:dyDescent="0.25">
      <c r="A107" s="121">
        <v>96</v>
      </c>
      <c r="B107" s="146" t="s">
        <v>129</v>
      </c>
      <c r="C107" s="146" t="s">
        <v>16</v>
      </c>
      <c r="D107" s="128">
        <v>27.08</v>
      </c>
      <c r="E107" s="125">
        <v>18</v>
      </c>
      <c r="F107" s="125">
        <v>20</v>
      </c>
      <c r="G107" s="128">
        <v>0.73855243722304287</v>
      </c>
      <c r="H107" s="171">
        <f t="shared" si="37"/>
        <v>2</v>
      </c>
      <c r="I107" s="127">
        <f t="shared" si="38"/>
        <v>11.111111111111111</v>
      </c>
      <c r="J107" s="128"/>
      <c r="K107" s="125">
        <v>2</v>
      </c>
      <c r="L107" s="125">
        <v>0</v>
      </c>
      <c r="M107" s="171">
        <f t="shared" si="39"/>
        <v>0</v>
      </c>
      <c r="N107" s="128"/>
      <c r="O107" s="125">
        <v>0</v>
      </c>
      <c r="P107" s="128"/>
      <c r="Q107" s="125">
        <f t="shared" si="24"/>
        <v>0</v>
      </c>
      <c r="R107" s="131">
        <f t="shared" si="30"/>
        <v>30</v>
      </c>
      <c r="S107" s="266">
        <f t="shared" si="23"/>
        <v>6</v>
      </c>
      <c r="T107" s="132">
        <f t="shared" si="22"/>
        <v>6</v>
      </c>
      <c r="U107" s="183">
        <f t="shared" si="34"/>
        <v>6</v>
      </c>
      <c r="V107" s="131">
        <f t="shared" si="25"/>
        <v>6</v>
      </c>
      <c r="W107" s="265">
        <f t="shared" si="26"/>
        <v>30</v>
      </c>
      <c r="X107" s="131">
        <v>6</v>
      </c>
    </row>
    <row r="108" spans="1:24" ht="31.5" x14ac:dyDescent="0.25">
      <c r="A108" s="121">
        <v>97</v>
      </c>
      <c r="B108" s="146" t="s">
        <v>698</v>
      </c>
      <c r="C108" s="146" t="s">
        <v>16</v>
      </c>
      <c r="D108" s="128">
        <v>69.28</v>
      </c>
      <c r="E108" s="125">
        <v>37</v>
      </c>
      <c r="F108" s="125">
        <v>35</v>
      </c>
      <c r="G108" s="128">
        <v>0.50519630484988454</v>
      </c>
      <c r="H108" s="171">
        <f t="shared" si="37"/>
        <v>5</v>
      </c>
      <c r="I108" s="127">
        <f t="shared" si="38"/>
        <v>13.513513513513514</v>
      </c>
      <c r="J108" s="128"/>
      <c r="K108" s="125">
        <v>5</v>
      </c>
      <c r="L108" s="125">
        <v>0</v>
      </c>
      <c r="M108" s="171">
        <f t="shared" si="39"/>
        <v>0</v>
      </c>
      <c r="N108" s="128"/>
      <c r="O108" s="125">
        <v>0</v>
      </c>
      <c r="P108" s="128"/>
      <c r="Q108" s="125">
        <f t="shared" si="24"/>
        <v>0</v>
      </c>
      <c r="R108" s="131">
        <f t="shared" si="30"/>
        <v>30</v>
      </c>
      <c r="S108" s="266">
        <f t="shared" si="23"/>
        <v>10</v>
      </c>
      <c r="T108" s="132">
        <f t="shared" si="22"/>
        <v>10.5</v>
      </c>
      <c r="U108" s="183">
        <f t="shared" si="34"/>
        <v>10</v>
      </c>
      <c r="V108" s="131">
        <f t="shared" si="25"/>
        <v>10</v>
      </c>
      <c r="W108" s="265">
        <f t="shared" si="26"/>
        <v>28.571428571428573</v>
      </c>
      <c r="X108" s="131">
        <v>10</v>
      </c>
    </row>
    <row r="109" spans="1:24" ht="31.5" x14ac:dyDescent="0.25">
      <c r="A109" s="121">
        <v>98</v>
      </c>
      <c r="B109" s="146" t="s">
        <v>699</v>
      </c>
      <c r="C109" s="146" t="s">
        <v>16</v>
      </c>
      <c r="D109" s="128">
        <v>73.512</v>
      </c>
      <c r="E109" s="125"/>
      <c r="F109" s="125">
        <v>42</v>
      </c>
      <c r="G109" s="128">
        <v>0.57133529219719226</v>
      </c>
      <c r="H109" s="171">
        <f t="shared" si="37"/>
        <v>0</v>
      </c>
      <c r="I109" s="127"/>
      <c r="J109" s="128"/>
      <c r="K109" s="125">
        <v>0</v>
      </c>
      <c r="L109" s="125">
        <v>0</v>
      </c>
      <c r="M109" s="171">
        <f t="shared" si="39"/>
        <v>0</v>
      </c>
      <c r="N109" s="128"/>
      <c r="O109" s="125">
        <v>0</v>
      </c>
      <c r="P109" s="128"/>
      <c r="Q109" s="125"/>
      <c r="R109" s="131">
        <f t="shared" ref="R109:R140" si="40">IF(F109&lt;VLOOKUP(G109,$M$245:$Q$255,2),0,VLOOKUP(G109,$M$245:$Q$255,3))</f>
        <v>30</v>
      </c>
      <c r="S109" s="266">
        <f t="shared" si="23"/>
        <v>12</v>
      </c>
      <c r="T109" s="132">
        <f t="shared" si="22"/>
        <v>12.6</v>
      </c>
      <c r="U109" s="183">
        <f t="shared" si="34"/>
        <v>12</v>
      </c>
      <c r="V109" s="131">
        <f t="shared" si="25"/>
        <v>12</v>
      </c>
      <c r="W109" s="265">
        <f t="shared" si="26"/>
        <v>28.571428571428573</v>
      </c>
      <c r="X109" s="131">
        <v>12</v>
      </c>
    </row>
    <row r="110" spans="1:24" ht="31.5" x14ac:dyDescent="0.25">
      <c r="A110" s="121">
        <v>99</v>
      </c>
      <c r="B110" s="146" t="s">
        <v>700</v>
      </c>
      <c r="C110" s="146" t="s">
        <v>16</v>
      </c>
      <c r="D110" s="128">
        <v>53.77</v>
      </c>
      <c r="E110" s="125"/>
      <c r="F110" s="125">
        <v>24</v>
      </c>
      <c r="G110" s="128">
        <v>0.44634554584340708</v>
      </c>
      <c r="H110" s="171">
        <f t="shared" si="37"/>
        <v>0</v>
      </c>
      <c r="I110" s="127"/>
      <c r="J110" s="128"/>
      <c r="K110" s="125">
        <v>0</v>
      </c>
      <c r="L110" s="125">
        <v>0</v>
      </c>
      <c r="M110" s="171">
        <f t="shared" si="39"/>
        <v>0</v>
      </c>
      <c r="N110" s="128"/>
      <c r="O110" s="125">
        <v>0</v>
      </c>
      <c r="P110" s="128"/>
      <c r="Q110" s="125"/>
      <c r="R110" s="131">
        <f t="shared" si="40"/>
        <v>30</v>
      </c>
      <c r="S110" s="266">
        <f t="shared" si="23"/>
        <v>7</v>
      </c>
      <c r="T110" s="132">
        <f t="shared" si="22"/>
        <v>7.2</v>
      </c>
      <c r="U110" s="183">
        <f t="shared" si="34"/>
        <v>7</v>
      </c>
      <c r="V110" s="131">
        <f t="shared" si="25"/>
        <v>7</v>
      </c>
      <c r="W110" s="265">
        <f t="shared" si="26"/>
        <v>29.166666666666668</v>
      </c>
      <c r="X110" s="131">
        <v>7</v>
      </c>
    </row>
    <row r="111" spans="1:24" ht="31.5" x14ac:dyDescent="0.25">
      <c r="A111" s="121">
        <v>100</v>
      </c>
      <c r="B111" s="146" t="s">
        <v>702</v>
      </c>
      <c r="C111" s="146" t="s">
        <v>16</v>
      </c>
      <c r="D111" s="128">
        <v>68.822999999999993</v>
      </c>
      <c r="E111" s="125"/>
      <c r="F111" s="125">
        <v>34</v>
      </c>
      <c r="G111" s="128">
        <v>0.49402089417781853</v>
      </c>
      <c r="H111" s="171">
        <f t="shared" si="37"/>
        <v>0</v>
      </c>
      <c r="I111" s="127"/>
      <c r="J111" s="128"/>
      <c r="K111" s="125">
        <v>0</v>
      </c>
      <c r="L111" s="125">
        <v>0</v>
      </c>
      <c r="M111" s="171">
        <f t="shared" si="39"/>
        <v>0</v>
      </c>
      <c r="N111" s="128"/>
      <c r="O111" s="125">
        <v>0</v>
      </c>
      <c r="P111" s="128"/>
      <c r="Q111" s="125"/>
      <c r="R111" s="131">
        <f t="shared" si="40"/>
        <v>30</v>
      </c>
      <c r="S111" s="266">
        <f t="shared" si="23"/>
        <v>10</v>
      </c>
      <c r="T111" s="132">
        <f t="shared" si="22"/>
        <v>10.199999999999999</v>
      </c>
      <c r="U111" s="183">
        <f t="shared" si="34"/>
        <v>10</v>
      </c>
      <c r="V111" s="131">
        <f t="shared" si="25"/>
        <v>10</v>
      </c>
      <c r="W111" s="265">
        <f t="shared" si="26"/>
        <v>29.411764705882351</v>
      </c>
      <c r="X111" s="131">
        <v>10</v>
      </c>
    </row>
    <row r="112" spans="1:24" ht="31.5" x14ac:dyDescent="0.25">
      <c r="A112" s="121">
        <v>101</v>
      </c>
      <c r="B112" s="146" t="s">
        <v>703</v>
      </c>
      <c r="C112" s="146" t="s">
        <v>16</v>
      </c>
      <c r="D112" s="128">
        <v>66.61</v>
      </c>
      <c r="E112" s="125">
        <v>29</v>
      </c>
      <c r="F112" s="125">
        <v>31</v>
      </c>
      <c r="G112" s="128">
        <v>0.46539558624831107</v>
      </c>
      <c r="H112" s="171">
        <f t="shared" si="37"/>
        <v>4</v>
      </c>
      <c r="I112" s="127">
        <f t="shared" si="38"/>
        <v>13.793103448275861</v>
      </c>
      <c r="J112" s="128"/>
      <c r="K112" s="125">
        <v>4</v>
      </c>
      <c r="L112" s="125">
        <v>0</v>
      </c>
      <c r="M112" s="171">
        <f t="shared" si="39"/>
        <v>0</v>
      </c>
      <c r="N112" s="128"/>
      <c r="O112" s="125">
        <v>0</v>
      </c>
      <c r="P112" s="128"/>
      <c r="Q112" s="125">
        <f t="shared" si="24"/>
        <v>0</v>
      </c>
      <c r="R112" s="131">
        <f t="shared" si="40"/>
        <v>30</v>
      </c>
      <c r="S112" s="266">
        <f t="shared" si="23"/>
        <v>9</v>
      </c>
      <c r="T112" s="132">
        <f t="shared" si="22"/>
        <v>9.3000000000000007</v>
      </c>
      <c r="U112" s="183">
        <f t="shared" si="34"/>
        <v>9</v>
      </c>
      <c r="V112" s="131">
        <f t="shared" si="25"/>
        <v>9</v>
      </c>
      <c r="W112" s="265">
        <f t="shared" si="26"/>
        <v>29.032258064516128</v>
      </c>
      <c r="X112" s="131">
        <v>9</v>
      </c>
    </row>
    <row r="113" spans="1:24" ht="31.5" x14ac:dyDescent="0.25">
      <c r="A113" s="121">
        <v>102</v>
      </c>
      <c r="B113" s="146" t="s">
        <v>704</v>
      </c>
      <c r="C113" s="146" t="s">
        <v>16</v>
      </c>
      <c r="D113" s="128">
        <v>73.858999999999995</v>
      </c>
      <c r="E113" s="125"/>
      <c r="F113" s="125">
        <v>39</v>
      </c>
      <c r="G113" s="128">
        <v>0.52803314423428427</v>
      </c>
      <c r="H113" s="171">
        <f t="shared" si="37"/>
        <v>0</v>
      </c>
      <c r="I113" s="127"/>
      <c r="J113" s="128"/>
      <c r="K113" s="125">
        <v>0</v>
      </c>
      <c r="L113" s="125">
        <v>0</v>
      </c>
      <c r="M113" s="171">
        <f t="shared" si="39"/>
        <v>0</v>
      </c>
      <c r="N113" s="128"/>
      <c r="O113" s="125">
        <v>0</v>
      </c>
      <c r="P113" s="128"/>
      <c r="Q113" s="125"/>
      <c r="R113" s="131">
        <f t="shared" si="40"/>
        <v>30</v>
      </c>
      <c r="S113" s="266">
        <f t="shared" si="23"/>
        <v>11</v>
      </c>
      <c r="T113" s="132">
        <f t="shared" si="22"/>
        <v>11.7</v>
      </c>
      <c r="U113" s="183">
        <f t="shared" si="34"/>
        <v>11</v>
      </c>
      <c r="V113" s="131">
        <f t="shared" si="25"/>
        <v>11</v>
      </c>
      <c r="W113" s="265">
        <f t="shared" si="26"/>
        <v>28.205128205128204</v>
      </c>
      <c r="X113" s="131">
        <v>11</v>
      </c>
    </row>
    <row r="114" spans="1:24" ht="31.5" x14ac:dyDescent="0.25">
      <c r="A114" s="121">
        <v>103</v>
      </c>
      <c r="B114" s="146" t="s">
        <v>705</v>
      </c>
      <c r="C114" s="146" t="s">
        <v>17</v>
      </c>
      <c r="D114" s="128">
        <v>70.19</v>
      </c>
      <c r="E114" s="125">
        <v>38</v>
      </c>
      <c r="F114" s="125">
        <v>42</v>
      </c>
      <c r="G114" s="128">
        <v>0.59837583701381969</v>
      </c>
      <c r="H114" s="171">
        <f t="shared" ref="H114:H135" si="41">SUM(K114+L114)</f>
        <v>5</v>
      </c>
      <c r="I114" s="127">
        <f t="shared" ref="I114:I136" si="42">H114*100/E114</f>
        <v>13.157894736842104</v>
      </c>
      <c r="J114" s="128"/>
      <c r="K114" s="125">
        <v>5</v>
      </c>
      <c r="L114" s="125">
        <v>0</v>
      </c>
      <c r="M114" s="171">
        <f t="shared" ref="M114:M136" si="43">SUM(N114+O114+P114)</f>
        <v>0</v>
      </c>
      <c r="N114" s="128"/>
      <c r="O114" s="125">
        <v>0</v>
      </c>
      <c r="P114" s="128"/>
      <c r="Q114" s="125">
        <f t="shared" si="24"/>
        <v>0</v>
      </c>
      <c r="R114" s="131">
        <f t="shared" si="40"/>
        <v>30</v>
      </c>
      <c r="S114" s="266">
        <f t="shared" si="23"/>
        <v>12</v>
      </c>
      <c r="T114" s="132">
        <f t="shared" si="22"/>
        <v>12.6</v>
      </c>
      <c r="U114" s="183">
        <v>8</v>
      </c>
      <c r="V114" s="131">
        <f t="shared" si="25"/>
        <v>8</v>
      </c>
      <c r="W114" s="265">
        <f t="shared" si="26"/>
        <v>19.047619047619047</v>
      </c>
      <c r="X114" s="131">
        <v>8</v>
      </c>
    </row>
    <row r="115" spans="1:24" ht="47.25" x14ac:dyDescent="0.25">
      <c r="A115" s="121">
        <v>104</v>
      </c>
      <c r="B115" s="146" t="s">
        <v>62</v>
      </c>
      <c r="C115" s="146" t="s">
        <v>17</v>
      </c>
      <c r="D115" s="128">
        <v>54.6</v>
      </c>
      <c r="E115" s="125">
        <v>47</v>
      </c>
      <c r="F115" s="125">
        <v>47</v>
      </c>
      <c r="G115" s="128">
        <v>0.86080586080586075</v>
      </c>
      <c r="H115" s="171">
        <f t="shared" si="41"/>
        <v>7</v>
      </c>
      <c r="I115" s="127">
        <f t="shared" si="42"/>
        <v>14.893617021276595</v>
      </c>
      <c r="J115" s="128"/>
      <c r="K115" s="125">
        <v>7</v>
      </c>
      <c r="L115" s="125">
        <v>0</v>
      </c>
      <c r="M115" s="171">
        <f t="shared" si="43"/>
        <v>1</v>
      </c>
      <c r="N115" s="128"/>
      <c r="O115" s="125">
        <v>1</v>
      </c>
      <c r="P115" s="128"/>
      <c r="Q115" s="125">
        <f t="shared" si="24"/>
        <v>14.285714285714286</v>
      </c>
      <c r="R115" s="131">
        <f t="shared" si="40"/>
        <v>30</v>
      </c>
      <c r="S115" s="266">
        <f t="shared" si="23"/>
        <v>14</v>
      </c>
      <c r="T115" s="132">
        <f t="shared" si="22"/>
        <v>14.1</v>
      </c>
      <c r="U115" s="183">
        <f t="shared" si="34"/>
        <v>14</v>
      </c>
      <c r="V115" s="131">
        <f t="shared" si="25"/>
        <v>14</v>
      </c>
      <c r="W115" s="265">
        <f t="shared" si="26"/>
        <v>29.787234042553191</v>
      </c>
      <c r="X115" s="131">
        <v>14</v>
      </c>
    </row>
    <row r="116" spans="1:24" x14ac:dyDescent="0.25">
      <c r="A116" s="121">
        <v>105</v>
      </c>
      <c r="B116" s="146" t="s">
        <v>2</v>
      </c>
      <c r="C116" s="146" t="s">
        <v>17</v>
      </c>
      <c r="D116" s="128">
        <v>123.43</v>
      </c>
      <c r="E116" s="125">
        <v>20</v>
      </c>
      <c r="F116" s="125">
        <v>20</v>
      </c>
      <c r="G116" s="128">
        <v>0.16203516163007373</v>
      </c>
      <c r="H116" s="171">
        <f t="shared" si="41"/>
        <v>3</v>
      </c>
      <c r="I116" s="127">
        <f t="shared" si="42"/>
        <v>15</v>
      </c>
      <c r="J116" s="128"/>
      <c r="K116" s="125">
        <v>3</v>
      </c>
      <c r="L116" s="125">
        <v>0</v>
      </c>
      <c r="M116" s="171">
        <f t="shared" si="43"/>
        <v>0</v>
      </c>
      <c r="N116" s="128"/>
      <c r="O116" s="125">
        <v>0</v>
      </c>
      <c r="P116" s="128"/>
      <c r="Q116" s="125">
        <f t="shared" si="24"/>
        <v>0</v>
      </c>
      <c r="R116" s="131">
        <f t="shared" si="40"/>
        <v>30</v>
      </c>
      <c r="S116" s="266">
        <f t="shared" si="23"/>
        <v>6</v>
      </c>
      <c r="T116" s="132">
        <f t="shared" ref="T116:T159" si="44">F116*R116/100</f>
        <v>6</v>
      </c>
      <c r="U116" s="183">
        <f t="shared" si="34"/>
        <v>6</v>
      </c>
      <c r="V116" s="131">
        <f t="shared" si="25"/>
        <v>6</v>
      </c>
      <c r="W116" s="265">
        <f t="shared" si="26"/>
        <v>30</v>
      </c>
      <c r="X116" s="131"/>
    </row>
    <row r="117" spans="1:24" ht="47.25" x14ac:dyDescent="0.25">
      <c r="A117" s="121">
        <v>106</v>
      </c>
      <c r="B117" s="146" t="s">
        <v>86</v>
      </c>
      <c r="C117" s="146" t="s">
        <v>17</v>
      </c>
      <c r="D117" s="128">
        <v>210</v>
      </c>
      <c r="E117" s="125">
        <v>68</v>
      </c>
      <c r="F117" s="125">
        <v>69</v>
      </c>
      <c r="G117" s="128">
        <v>0.32857142857142857</v>
      </c>
      <c r="H117" s="171">
        <f t="shared" si="41"/>
        <v>10</v>
      </c>
      <c r="I117" s="127">
        <f t="shared" si="42"/>
        <v>14.705882352941176</v>
      </c>
      <c r="J117" s="128"/>
      <c r="K117" s="125">
        <v>10</v>
      </c>
      <c r="L117" s="125">
        <v>0</v>
      </c>
      <c r="M117" s="171">
        <f t="shared" si="43"/>
        <v>1</v>
      </c>
      <c r="N117" s="128"/>
      <c r="O117" s="125">
        <v>1</v>
      </c>
      <c r="P117" s="128"/>
      <c r="Q117" s="125">
        <f t="shared" si="24"/>
        <v>10</v>
      </c>
      <c r="R117" s="131">
        <f t="shared" si="40"/>
        <v>30</v>
      </c>
      <c r="S117" s="266">
        <f t="shared" ref="S117:S160" si="45">ROUNDDOWN(T117,0)</f>
        <v>20</v>
      </c>
      <c r="T117" s="132">
        <f t="shared" si="44"/>
        <v>20.7</v>
      </c>
      <c r="U117" s="183">
        <v>15</v>
      </c>
      <c r="V117" s="131">
        <f t="shared" si="25"/>
        <v>15</v>
      </c>
      <c r="W117" s="265">
        <f t="shared" si="26"/>
        <v>21.739130434782609</v>
      </c>
      <c r="X117" s="131">
        <v>15</v>
      </c>
    </row>
    <row r="118" spans="1:24" ht="31.5" x14ac:dyDescent="0.25">
      <c r="A118" s="121">
        <v>107</v>
      </c>
      <c r="B118" s="146" t="s">
        <v>19</v>
      </c>
      <c r="C118" s="146" t="s">
        <v>18</v>
      </c>
      <c r="D118" s="128">
        <v>38</v>
      </c>
      <c r="E118" s="125">
        <v>27</v>
      </c>
      <c r="F118" s="125">
        <v>21</v>
      </c>
      <c r="G118" s="128">
        <v>0.55263157894736847</v>
      </c>
      <c r="H118" s="171">
        <f t="shared" si="41"/>
        <v>3</v>
      </c>
      <c r="I118" s="127">
        <f t="shared" si="42"/>
        <v>11.111111111111111</v>
      </c>
      <c r="J118" s="128"/>
      <c r="K118" s="125">
        <v>3</v>
      </c>
      <c r="L118" s="125">
        <v>0</v>
      </c>
      <c r="M118" s="171">
        <f t="shared" si="43"/>
        <v>0</v>
      </c>
      <c r="N118" s="128"/>
      <c r="O118" s="125">
        <v>0</v>
      </c>
      <c r="P118" s="128"/>
      <c r="Q118" s="125">
        <f t="shared" si="24"/>
        <v>0</v>
      </c>
      <c r="R118" s="131">
        <f t="shared" si="40"/>
        <v>30</v>
      </c>
      <c r="S118" s="266">
        <f t="shared" si="45"/>
        <v>6</v>
      </c>
      <c r="T118" s="132">
        <f t="shared" si="44"/>
        <v>6.3</v>
      </c>
      <c r="U118" s="183">
        <f t="shared" si="34"/>
        <v>6</v>
      </c>
      <c r="V118" s="131">
        <f t="shared" si="25"/>
        <v>6</v>
      </c>
      <c r="W118" s="265">
        <f t="shared" si="26"/>
        <v>28.571428571428573</v>
      </c>
      <c r="X118" s="131">
        <v>6</v>
      </c>
    </row>
    <row r="119" spans="1:24" ht="31.5" x14ac:dyDescent="0.25">
      <c r="A119" s="121">
        <v>108</v>
      </c>
      <c r="B119" s="146" t="s">
        <v>142</v>
      </c>
      <c r="C119" s="146" t="s">
        <v>18</v>
      </c>
      <c r="D119" s="128">
        <v>114</v>
      </c>
      <c r="E119" s="125">
        <v>68</v>
      </c>
      <c r="F119" s="125">
        <v>38</v>
      </c>
      <c r="G119" s="128">
        <v>0.33333333333333331</v>
      </c>
      <c r="H119" s="171">
        <f t="shared" si="41"/>
        <v>5</v>
      </c>
      <c r="I119" s="127">
        <f t="shared" si="42"/>
        <v>7.3529411764705879</v>
      </c>
      <c r="J119" s="128"/>
      <c r="K119" s="125">
        <v>5</v>
      </c>
      <c r="L119" s="125">
        <v>0</v>
      </c>
      <c r="M119" s="171">
        <v>2</v>
      </c>
      <c r="N119" s="128"/>
      <c r="O119" s="125">
        <v>6</v>
      </c>
      <c r="P119" s="128"/>
      <c r="Q119" s="125">
        <f t="shared" si="24"/>
        <v>40</v>
      </c>
      <c r="R119" s="131">
        <f t="shared" si="40"/>
        <v>30</v>
      </c>
      <c r="S119" s="266">
        <f t="shared" si="45"/>
        <v>11</v>
      </c>
      <c r="T119" s="132">
        <f t="shared" si="44"/>
        <v>11.4</v>
      </c>
      <c r="U119" s="183">
        <f t="shared" si="34"/>
        <v>11</v>
      </c>
      <c r="V119" s="131">
        <f t="shared" si="25"/>
        <v>11</v>
      </c>
      <c r="W119" s="265">
        <f t="shared" si="26"/>
        <v>28.94736842105263</v>
      </c>
      <c r="X119" s="131">
        <v>11</v>
      </c>
    </row>
    <row r="120" spans="1:24" ht="31.5" x14ac:dyDescent="0.25">
      <c r="A120" s="121">
        <v>109</v>
      </c>
      <c r="B120" s="146" t="s">
        <v>186</v>
      </c>
      <c r="C120" s="146" t="s">
        <v>20</v>
      </c>
      <c r="D120" s="128">
        <v>394</v>
      </c>
      <c r="E120" s="125">
        <v>355</v>
      </c>
      <c r="F120" s="125">
        <v>347</v>
      </c>
      <c r="G120" s="128">
        <v>0.88071065989847719</v>
      </c>
      <c r="H120" s="171">
        <f t="shared" si="41"/>
        <v>15</v>
      </c>
      <c r="I120" s="127">
        <f t="shared" si="42"/>
        <v>4.225352112676056</v>
      </c>
      <c r="J120" s="128"/>
      <c r="K120" s="125">
        <v>15</v>
      </c>
      <c r="L120" s="125">
        <v>0</v>
      </c>
      <c r="M120" s="171">
        <f t="shared" si="43"/>
        <v>1</v>
      </c>
      <c r="N120" s="128"/>
      <c r="O120" s="125">
        <v>1</v>
      </c>
      <c r="P120" s="128"/>
      <c r="Q120" s="125">
        <f t="shared" si="24"/>
        <v>6.666666666666667</v>
      </c>
      <c r="R120" s="131">
        <f t="shared" si="40"/>
        <v>30</v>
      </c>
      <c r="S120" s="266">
        <f t="shared" si="45"/>
        <v>104</v>
      </c>
      <c r="T120" s="132">
        <f t="shared" si="44"/>
        <v>104.1</v>
      </c>
      <c r="U120" s="183">
        <f t="shared" si="34"/>
        <v>104</v>
      </c>
      <c r="V120" s="131">
        <f t="shared" si="25"/>
        <v>104</v>
      </c>
      <c r="W120" s="265">
        <f t="shared" si="26"/>
        <v>29.971181556195965</v>
      </c>
      <c r="X120" s="131">
        <v>104</v>
      </c>
    </row>
    <row r="121" spans="1:24" ht="31.5" x14ac:dyDescent="0.25">
      <c r="A121" s="121">
        <v>110</v>
      </c>
      <c r="B121" s="146" t="s">
        <v>21</v>
      </c>
      <c r="C121" s="146" t="s">
        <v>20</v>
      </c>
      <c r="D121" s="128">
        <v>155.31</v>
      </c>
      <c r="E121" s="125">
        <v>155</v>
      </c>
      <c r="F121" s="125">
        <v>170</v>
      </c>
      <c r="G121" s="128">
        <v>1.0945850235013843</v>
      </c>
      <c r="H121" s="171">
        <f t="shared" si="41"/>
        <v>8</v>
      </c>
      <c r="I121" s="127">
        <f t="shared" si="42"/>
        <v>5.161290322580645</v>
      </c>
      <c r="J121" s="128"/>
      <c r="K121" s="125">
        <v>8</v>
      </c>
      <c r="L121" s="125">
        <v>0</v>
      </c>
      <c r="M121" s="171">
        <f t="shared" si="43"/>
        <v>0</v>
      </c>
      <c r="N121" s="128"/>
      <c r="O121" s="125">
        <v>0</v>
      </c>
      <c r="P121" s="128"/>
      <c r="Q121" s="125">
        <f t="shared" si="24"/>
        <v>0</v>
      </c>
      <c r="R121" s="131">
        <f t="shared" si="40"/>
        <v>30</v>
      </c>
      <c r="S121" s="266">
        <f t="shared" si="45"/>
        <v>51</v>
      </c>
      <c r="T121" s="132">
        <f t="shared" si="44"/>
        <v>51</v>
      </c>
      <c r="U121" s="183">
        <f t="shared" si="34"/>
        <v>51</v>
      </c>
      <c r="V121" s="131">
        <f t="shared" si="25"/>
        <v>51</v>
      </c>
      <c r="W121" s="265">
        <f t="shared" si="26"/>
        <v>30</v>
      </c>
      <c r="X121" s="131">
        <v>51</v>
      </c>
    </row>
    <row r="122" spans="1:24" x14ac:dyDescent="0.25">
      <c r="A122" s="121">
        <v>111</v>
      </c>
      <c r="B122" s="146" t="s">
        <v>2</v>
      </c>
      <c r="C122" s="146" t="s">
        <v>20</v>
      </c>
      <c r="D122" s="128">
        <v>257.27999999999997</v>
      </c>
      <c r="E122" s="125">
        <v>322</v>
      </c>
      <c r="F122" s="125">
        <v>278</v>
      </c>
      <c r="G122" s="128">
        <v>1.0805348258706469</v>
      </c>
      <c r="H122" s="171">
        <f t="shared" si="41"/>
        <v>48</v>
      </c>
      <c r="I122" s="127">
        <f t="shared" si="42"/>
        <v>14.906832298136646</v>
      </c>
      <c r="J122" s="128"/>
      <c r="K122" s="125">
        <v>48</v>
      </c>
      <c r="L122" s="125">
        <v>0</v>
      </c>
      <c r="M122" s="171">
        <f t="shared" si="43"/>
        <v>0</v>
      </c>
      <c r="N122" s="128"/>
      <c r="O122" s="125">
        <v>0</v>
      </c>
      <c r="P122" s="128"/>
      <c r="Q122" s="125">
        <f t="shared" si="24"/>
        <v>0</v>
      </c>
      <c r="R122" s="131">
        <f t="shared" si="40"/>
        <v>30</v>
      </c>
      <c r="S122" s="266">
        <f t="shared" si="45"/>
        <v>83</v>
      </c>
      <c r="T122" s="132">
        <f t="shared" si="44"/>
        <v>83.4</v>
      </c>
      <c r="U122" s="183">
        <v>50</v>
      </c>
      <c r="V122" s="131">
        <f t="shared" si="25"/>
        <v>49.999999999999993</v>
      </c>
      <c r="W122" s="265">
        <f t="shared" si="26"/>
        <v>17.985611510791365</v>
      </c>
      <c r="X122" s="131"/>
    </row>
    <row r="123" spans="1:24" x14ac:dyDescent="0.25">
      <c r="A123" s="121">
        <v>112</v>
      </c>
      <c r="B123" s="146" t="s">
        <v>2</v>
      </c>
      <c r="C123" s="146" t="s">
        <v>707</v>
      </c>
      <c r="D123" s="128">
        <v>891.37</v>
      </c>
      <c r="E123" s="125">
        <v>240</v>
      </c>
      <c r="F123" s="125">
        <v>294</v>
      </c>
      <c r="G123" s="128">
        <v>0.32982936378832584</v>
      </c>
      <c r="H123" s="171">
        <f t="shared" si="41"/>
        <v>36</v>
      </c>
      <c r="I123" s="127">
        <f t="shared" si="42"/>
        <v>15</v>
      </c>
      <c r="J123" s="128"/>
      <c r="K123" s="125">
        <v>36</v>
      </c>
      <c r="L123" s="125">
        <v>0</v>
      </c>
      <c r="M123" s="171">
        <f t="shared" si="43"/>
        <v>3</v>
      </c>
      <c r="N123" s="128"/>
      <c r="O123" s="125">
        <v>3</v>
      </c>
      <c r="P123" s="128"/>
      <c r="Q123" s="125">
        <f t="shared" si="24"/>
        <v>8.3333333333333339</v>
      </c>
      <c r="R123" s="131">
        <f t="shared" si="40"/>
        <v>30</v>
      </c>
      <c r="S123" s="266">
        <f t="shared" si="45"/>
        <v>88</v>
      </c>
      <c r="T123" s="132">
        <f t="shared" si="44"/>
        <v>88.2</v>
      </c>
      <c r="U123" s="183">
        <v>40</v>
      </c>
      <c r="V123" s="131">
        <f t="shared" si="25"/>
        <v>39.999999999999993</v>
      </c>
      <c r="W123" s="265">
        <f t="shared" si="26"/>
        <v>13.605442176870747</v>
      </c>
      <c r="X123" s="131"/>
    </row>
    <row r="124" spans="1:24" ht="31.5" customHeight="1" x14ac:dyDescent="0.25">
      <c r="A124" s="121">
        <v>113</v>
      </c>
      <c r="B124" s="146" t="s">
        <v>708</v>
      </c>
      <c r="C124" s="146" t="s">
        <v>707</v>
      </c>
      <c r="D124" s="128">
        <v>837.74400000000003</v>
      </c>
      <c r="E124" s="125">
        <v>243</v>
      </c>
      <c r="F124" s="125">
        <v>280</v>
      </c>
      <c r="G124" s="128">
        <v>0.33423098225710957</v>
      </c>
      <c r="H124" s="171">
        <f t="shared" si="41"/>
        <v>20</v>
      </c>
      <c r="I124" s="127">
        <f t="shared" si="42"/>
        <v>8.2304526748971192</v>
      </c>
      <c r="J124" s="128"/>
      <c r="K124" s="125">
        <v>20</v>
      </c>
      <c r="L124" s="125">
        <v>0</v>
      </c>
      <c r="M124" s="171">
        <f t="shared" si="43"/>
        <v>0</v>
      </c>
      <c r="N124" s="128"/>
      <c r="O124" s="125">
        <v>0</v>
      </c>
      <c r="P124" s="128"/>
      <c r="Q124" s="125">
        <f t="shared" si="24"/>
        <v>0</v>
      </c>
      <c r="R124" s="131">
        <f t="shared" si="40"/>
        <v>30</v>
      </c>
      <c r="S124" s="266">
        <f t="shared" si="45"/>
        <v>84</v>
      </c>
      <c r="T124" s="132">
        <f t="shared" si="44"/>
        <v>84</v>
      </c>
      <c r="U124" s="183">
        <v>39</v>
      </c>
      <c r="V124" s="131">
        <f t="shared" si="25"/>
        <v>39</v>
      </c>
      <c r="W124" s="265">
        <f t="shared" si="26"/>
        <v>13.928571428571429</v>
      </c>
      <c r="X124" s="131">
        <v>39</v>
      </c>
    </row>
    <row r="125" spans="1:24" ht="31.5" customHeight="1" x14ac:dyDescent="0.25">
      <c r="A125" s="121">
        <v>114</v>
      </c>
      <c r="B125" s="146" t="s">
        <v>165</v>
      </c>
      <c r="C125" s="146" t="s">
        <v>707</v>
      </c>
      <c r="D125" s="128">
        <v>1700</v>
      </c>
      <c r="E125" s="125">
        <v>443</v>
      </c>
      <c r="F125" s="125">
        <v>681</v>
      </c>
      <c r="G125" s="128">
        <v>0.40058823529411763</v>
      </c>
      <c r="H125" s="171">
        <f t="shared" si="41"/>
        <v>20</v>
      </c>
      <c r="I125" s="127">
        <f t="shared" si="42"/>
        <v>4.5146726862302486</v>
      </c>
      <c r="J125" s="128"/>
      <c r="K125" s="125">
        <v>20</v>
      </c>
      <c r="L125" s="125">
        <v>0</v>
      </c>
      <c r="M125" s="171">
        <f t="shared" si="43"/>
        <v>3</v>
      </c>
      <c r="N125" s="128"/>
      <c r="O125" s="125">
        <v>3</v>
      </c>
      <c r="P125" s="128"/>
      <c r="Q125" s="125">
        <f t="shared" si="24"/>
        <v>15</v>
      </c>
      <c r="R125" s="131">
        <f t="shared" si="40"/>
        <v>30</v>
      </c>
      <c r="S125" s="266">
        <f t="shared" si="45"/>
        <v>204</v>
      </c>
      <c r="T125" s="132">
        <f t="shared" si="44"/>
        <v>204.3</v>
      </c>
      <c r="U125" s="183">
        <v>40</v>
      </c>
      <c r="V125" s="131">
        <f t="shared" si="25"/>
        <v>40.000000000000007</v>
      </c>
      <c r="W125" s="265">
        <f t="shared" si="26"/>
        <v>5.8737151248164468</v>
      </c>
      <c r="X125" s="131">
        <v>40</v>
      </c>
    </row>
    <row r="126" spans="1:24" ht="31.5" x14ac:dyDescent="0.25">
      <c r="A126" s="121">
        <v>115</v>
      </c>
      <c r="B126" s="146" t="s">
        <v>24</v>
      </c>
      <c r="C126" s="146" t="s">
        <v>23</v>
      </c>
      <c r="D126" s="128">
        <v>200</v>
      </c>
      <c r="E126" s="125">
        <v>90</v>
      </c>
      <c r="F126" s="125">
        <v>53</v>
      </c>
      <c r="G126" s="128">
        <v>0.26500000000000001</v>
      </c>
      <c r="H126" s="171">
        <f t="shared" si="41"/>
        <v>11</v>
      </c>
      <c r="I126" s="127">
        <f t="shared" si="42"/>
        <v>12.222222222222221</v>
      </c>
      <c r="J126" s="128"/>
      <c r="K126" s="125">
        <v>11</v>
      </c>
      <c r="L126" s="125">
        <v>0</v>
      </c>
      <c r="M126" s="171">
        <f t="shared" si="43"/>
        <v>0</v>
      </c>
      <c r="N126" s="128"/>
      <c r="O126" s="125">
        <v>0</v>
      </c>
      <c r="P126" s="128"/>
      <c r="Q126" s="125">
        <f t="shared" si="24"/>
        <v>0</v>
      </c>
      <c r="R126" s="131">
        <f t="shared" si="40"/>
        <v>30</v>
      </c>
      <c r="S126" s="266">
        <f t="shared" si="45"/>
        <v>15</v>
      </c>
      <c r="T126" s="132">
        <f t="shared" si="44"/>
        <v>15.9</v>
      </c>
      <c r="U126" s="183">
        <f t="shared" si="34"/>
        <v>15</v>
      </c>
      <c r="V126" s="131">
        <f t="shared" si="25"/>
        <v>15</v>
      </c>
      <c r="W126" s="265">
        <f t="shared" si="26"/>
        <v>28.30188679245283</v>
      </c>
      <c r="X126" s="131">
        <v>15</v>
      </c>
    </row>
    <row r="127" spans="1:24" x14ac:dyDescent="0.25">
      <c r="A127" s="121">
        <v>116</v>
      </c>
      <c r="B127" s="146" t="s">
        <v>2</v>
      </c>
      <c r="C127" s="146" t="s">
        <v>23</v>
      </c>
      <c r="D127" s="128">
        <v>97.4</v>
      </c>
      <c r="E127" s="125">
        <v>25</v>
      </c>
      <c r="F127" s="125">
        <v>20</v>
      </c>
      <c r="G127" s="128">
        <v>0.20533880903490759</v>
      </c>
      <c r="H127" s="171">
        <f t="shared" si="41"/>
        <v>3</v>
      </c>
      <c r="I127" s="127">
        <f t="shared" si="42"/>
        <v>12</v>
      </c>
      <c r="J127" s="128"/>
      <c r="K127" s="125">
        <v>3</v>
      </c>
      <c r="L127" s="125">
        <v>0</v>
      </c>
      <c r="M127" s="171">
        <f t="shared" si="43"/>
        <v>0</v>
      </c>
      <c r="N127" s="128"/>
      <c r="O127" s="125">
        <v>0</v>
      </c>
      <c r="P127" s="128"/>
      <c r="Q127" s="125">
        <f t="shared" si="24"/>
        <v>0</v>
      </c>
      <c r="R127" s="131">
        <f t="shared" si="40"/>
        <v>30</v>
      </c>
      <c r="S127" s="266">
        <f t="shared" si="45"/>
        <v>6</v>
      </c>
      <c r="T127" s="132">
        <f t="shared" si="44"/>
        <v>6</v>
      </c>
      <c r="U127" s="183">
        <f t="shared" si="34"/>
        <v>6</v>
      </c>
      <c r="V127" s="131">
        <f t="shared" si="25"/>
        <v>6</v>
      </c>
      <c r="W127" s="265">
        <f t="shared" si="26"/>
        <v>30</v>
      </c>
      <c r="X127" s="131"/>
    </row>
    <row r="128" spans="1:24" ht="33" customHeight="1" x14ac:dyDescent="0.25">
      <c r="A128" s="121">
        <v>117</v>
      </c>
      <c r="B128" s="146" t="s">
        <v>98</v>
      </c>
      <c r="C128" s="146" t="s">
        <v>23</v>
      </c>
      <c r="D128" s="128">
        <v>60.1</v>
      </c>
      <c r="E128" s="125">
        <v>60</v>
      </c>
      <c r="F128" s="125">
        <v>40</v>
      </c>
      <c r="G128" s="128">
        <v>0.66555740432612309</v>
      </c>
      <c r="H128" s="171">
        <f t="shared" si="41"/>
        <v>6</v>
      </c>
      <c r="I128" s="127">
        <f t="shared" si="42"/>
        <v>10</v>
      </c>
      <c r="J128" s="128"/>
      <c r="K128" s="125">
        <v>6</v>
      </c>
      <c r="L128" s="125">
        <v>0</v>
      </c>
      <c r="M128" s="171">
        <f t="shared" si="43"/>
        <v>0</v>
      </c>
      <c r="N128" s="128"/>
      <c r="O128" s="125">
        <v>0</v>
      </c>
      <c r="P128" s="128"/>
      <c r="Q128" s="125">
        <f t="shared" si="24"/>
        <v>0</v>
      </c>
      <c r="R128" s="131">
        <f t="shared" si="40"/>
        <v>30</v>
      </c>
      <c r="S128" s="266">
        <f t="shared" si="45"/>
        <v>12</v>
      </c>
      <c r="T128" s="132">
        <f t="shared" si="44"/>
        <v>12</v>
      </c>
      <c r="U128" s="183">
        <f t="shared" si="34"/>
        <v>12</v>
      </c>
      <c r="V128" s="131">
        <f t="shared" si="25"/>
        <v>12</v>
      </c>
      <c r="W128" s="265">
        <f t="shared" si="26"/>
        <v>30</v>
      </c>
      <c r="X128" s="131">
        <v>12</v>
      </c>
    </row>
    <row r="129" spans="1:24" ht="31.5" x14ac:dyDescent="0.25">
      <c r="A129" s="121">
        <v>118</v>
      </c>
      <c r="B129" s="146" t="s">
        <v>97</v>
      </c>
      <c r="C129" s="146" t="s">
        <v>23</v>
      </c>
      <c r="D129" s="128">
        <v>17.8</v>
      </c>
      <c r="E129" s="125">
        <v>31</v>
      </c>
      <c r="F129" s="125">
        <v>20</v>
      </c>
      <c r="G129" s="128">
        <v>1.1235955056179774</v>
      </c>
      <c r="H129" s="171">
        <f t="shared" si="41"/>
        <v>2</v>
      </c>
      <c r="I129" s="127">
        <f t="shared" si="42"/>
        <v>6.4516129032258061</v>
      </c>
      <c r="J129" s="128"/>
      <c r="K129" s="125">
        <v>2</v>
      </c>
      <c r="L129" s="125">
        <v>0</v>
      </c>
      <c r="M129" s="171">
        <f t="shared" si="43"/>
        <v>0</v>
      </c>
      <c r="N129" s="128"/>
      <c r="O129" s="125"/>
      <c r="P129" s="128"/>
      <c r="Q129" s="125">
        <f t="shared" si="24"/>
        <v>0</v>
      </c>
      <c r="R129" s="131">
        <f t="shared" si="40"/>
        <v>30</v>
      </c>
      <c r="S129" s="266">
        <f t="shared" si="45"/>
        <v>6</v>
      </c>
      <c r="T129" s="132">
        <f t="shared" si="44"/>
        <v>6</v>
      </c>
      <c r="U129" s="183">
        <f t="shared" si="34"/>
        <v>6</v>
      </c>
      <c r="V129" s="131">
        <f t="shared" si="25"/>
        <v>6</v>
      </c>
      <c r="W129" s="265">
        <f t="shared" si="26"/>
        <v>30</v>
      </c>
      <c r="X129" s="131">
        <v>6</v>
      </c>
    </row>
    <row r="130" spans="1:24" ht="31.5" x14ac:dyDescent="0.25">
      <c r="A130" s="121">
        <v>119</v>
      </c>
      <c r="B130" s="146" t="s">
        <v>115</v>
      </c>
      <c r="C130" s="146" t="s">
        <v>709</v>
      </c>
      <c r="D130" s="128">
        <v>35</v>
      </c>
      <c r="E130" s="125">
        <v>32</v>
      </c>
      <c r="F130" s="125">
        <v>32</v>
      </c>
      <c r="G130" s="128">
        <v>0.91428571428571426</v>
      </c>
      <c r="H130" s="171">
        <f t="shared" si="41"/>
        <v>2</v>
      </c>
      <c r="I130" s="127">
        <f t="shared" si="42"/>
        <v>6.25</v>
      </c>
      <c r="J130" s="128"/>
      <c r="K130" s="125">
        <v>2</v>
      </c>
      <c r="L130" s="125">
        <v>0</v>
      </c>
      <c r="M130" s="171">
        <f t="shared" si="43"/>
        <v>2</v>
      </c>
      <c r="N130" s="128"/>
      <c r="O130" s="125">
        <v>2</v>
      </c>
      <c r="P130" s="128"/>
      <c r="Q130" s="125">
        <f t="shared" si="24"/>
        <v>100</v>
      </c>
      <c r="R130" s="131">
        <f t="shared" si="40"/>
        <v>30</v>
      </c>
      <c r="S130" s="266">
        <f t="shared" si="45"/>
        <v>9</v>
      </c>
      <c r="T130" s="132">
        <f t="shared" si="44"/>
        <v>9.6</v>
      </c>
      <c r="U130" s="183">
        <v>2</v>
      </c>
      <c r="V130" s="131">
        <f t="shared" si="25"/>
        <v>2</v>
      </c>
      <c r="W130" s="265">
        <f t="shared" si="26"/>
        <v>6.25</v>
      </c>
      <c r="X130" s="131">
        <v>2</v>
      </c>
    </row>
    <row r="131" spans="1:24" ht="31.5" x14ac:dyDescent="0.25">
      <c r="A131" s="121">
        <v>120</v>
      </c>
      <c r="B131" s="146" t="s">
        <v>235</v>
      </c>
      <c r="C131" s="146" t="s">
        <v>709</v>
      </c>
      <c r="D131" s="128">
        <v>20</v>
      </c>
      <c r="E131" s="125">
        <v>30</v>
      </c>
      <c r="F131" s="125">
        <v>31</v>
      </c>
      <c r="G131" s="128">
        <v>1.55</v>
      </c>
      <c r="H131" s="171">
        <f t="shared" si="41"/>
        <v>4</v>
      </c>
      <c r="I131" s="127">
        <f t="shared" si="42"/>
        <v>13.333333333333334</v>
      </c>
      <c r="J131" s="128"/>
      <c r="K131" s="125">
        <v>4</v>
      </c>
      <c r="L131" s="125">
        <v>0</v>
      </c>
      <c r="M131" s="171">
        <f t="shared" si="43"/>
        <v>0</v>
      </c>
      <c r="N131" s="128"/>
      <c r="O131" s="125">
        <v>0</v>
      </c>
      <c r="P131" s="128"/>
      <c r="Q131" s="125">
        <f t="shared" si="24"/>
        <v>0</v>
      </c>
      <c r="R131" s="131">
        <f t="shared" si="40"/>
        <v>30</v>
      </c>
      <c r="S131" s="266">
        <f t="shared" si="45"/>
        <v>9</v>
      </c>
      <c r="T131" s="132">
        <f t="shared" si="44"/>
        <v>9.3000000000000007</v>
      </c>
      <c r="U131" s="183">
        <v>6</v>
      </c>
      <c r="V131" s="131">
        <f t="shared" si="25"/>
        <v>6</v>
      </c>
      <c r="W131" s="265">
        <f t="shared" si="26"/>
        <v>19.35483870967742</v>
      </c>
      <c r="X131" s="131">
        <v>6</v>
      </c>
    </row>
    <row r="132" spans="1:24" ht="31.5" x14ac:dyDescent="0.25">
      <c r="A132" s="121">
        <v>121</v>
      </c>
      <c r="B132" s="146" t="s">
        <v>710</v>
      </c>
      <c r="C132" s="146" t="s">
        <v>26</v>
      </c>
      <c r="D132" s="128">
        <v>14.85</v>
      </c>
      <c r="E132" s="125">
        <v>8</v>
      </c>
      <c r="F132" s="125">
        <v>10</v>
      </c>
      <c r="G132" s="128">
        <v>0.67340067340067344</v>
      </c>
      <c r="H132" s="171">
        <f t="shared" si="41"/>
        <v>1</v>
      </c>
      <c r="I132" s="127">
        <f t="shared" si="42"/>
        <v>12.5</v>
      </c>
      <c r="J132" s="128"/>
      <c r="K132" s="125">
        <v>1</v>
      </c>
      <c r="L132" s="125">
        <v>0</v>
      </c>
      <c r="M132" s="171">
        <f t="shared" si="43"/>
        <v>1</v>
      </c>
      <c r="N132" s="128"/>
      <c r="O132" s="125">
        <v>1</v>
      </c>
      <c r="P132" s="128"/>
      <c r="Q132" s="125">
        <f t="shared" si="24"/>
        <v>100</v>
      </c>
      <c r="R132" s="131">
        <f t="shared" si="40"/>
        <v>30</v>
      </c>
      <c r="S132" s="266">
        <f t="shared" si="45"/>
        <v>3</v>
      </c>
      <c r="T132" s="132">
        <f t="shared" si="44"/>
        <v>3</v>
      </c>
      <c r="U132" s="183">
        <v>1</v>
      </c>
      <c r="V132" s="131">
        <f t="shared" si="25"/>
        <v>1</v>
      </c>
      <c r="W132" s="265">
        <f t="shared" si="26"/>
        <v>10</v>
      </c>
      <c r="X132" s="131">
        <v>1</v>
      </c>
    </row>
    <row r="133" spans="1:24" ht="31.5" x14ac:dyDescent="0.25">
      <c r="A133" s="121">
        <v>122</v>
      </c>
      <c r="B133" s="146" t="s">
        <v>252</v>
      </c>
      <c r="C133" s="146" t="s">
        <v>26</v>
      </c>
      <c r="D133" s="128">
        <v>6.66</v>
      </c>
      <c r="E133" s="125">
        <v>6</v>
      </c>
      <c r="F133" s="125">
        <v>6</v>
      </c>
      <c r="G133" s="128">
        <v>0.90090090090090091</v>
      </c>
      <c r="H133" s="171">
        <f t="shared" si="41"/>
        <v>0</v>
      </c>
      <c r="I133" s="127"/>
      <c r="J133" s="128"/>
      <c r="K133" s="125">
        <v>0</v>
      </c>
      <c r="L133" s="125">
        <v>0</v>
      </c>
      <c r="M133" s="171">
        <f t="shared" si="43"/>
        <v>0</v>
      </c>
      <c r="N133" s="128"/>
      <c r="O133" s="125"/>
      <c r="P133" s="128"/>
      <c r="Q133" s="125"/>
      <c r="R133" s="131">
        <f t="shared" si="40"/>
        <v>30</v>
      </c>
      <c r="S133" s="266">
        <f t="shared" si="45"/>
        <v>1</v>
      </c>
      <c r="T133" s="132">
        <f t="shared" si="44"/>
        <v>1.8</v>
      </c>
      <c r="U133" s="183">
        <f t="shared" si="34"/>
        <v>1</v>
      </c>
      <c r="V133" s="131">
        <f t="shared" si="25"/>
        <v>1</v>
      </c>
      <c r="W133" s="265">
        <f t="shared" si="26"/>
        <v>16.666666666666668</v>
      </c>
      <c r="X133" s="266">
        <v>1</v>
      </c>
    </row>
    <row r="134" spans="1:24" ht="31.5" x14ac:dyDescent="0.25">
      <c r="A134" s="121">
        <v>123</v>
      </c>
      <c r="B134" s="146" t="s">
        <v>711</v>
      </c>
      <c r="C134" s="146" t="s">
        <v>26</v>
      </c>
      <c r="D134" s="128">
        <v>424.38</v>
      </c>
      <c r="E134" s="125">
        <v>229</v>
      </c>
      <c r="F134" s="125">
        <v>238</v>
      </c>
      <c r="G134" s="128">
        <v>0.56081813469060748</v>
      </c>
      <c r="H134" s="171">
        <f t="shared" si="41"/>
        <v>5</v>
      </c>
      <c r="I134" s="127">
        <f t="shared" si="42"/>
        <v>2.1834061135371181</v>
      </c>
      <c r="J134" s="128"/>
      <c r="K134" s="125">
        <v>5</v>
      </c>
      <c r="L134" s="125">
        <v>0</v>
      </c>
      <c r="M134" s="171">
        <f t="shared" si="43"/>
        <v>1</v>
      </c>
      <c r="N134" s="128"/>
      <c r="O134" s="125">
        <v>1</v>
      </c>
      <c r="P134" s="128"/>
      <c r="Q134" s="125">
        <f t="shared" si="24"/>
        <v>20</v>
      </c>
      <c r="R134" s="131">
        <f t="shared" si="40"/>
        <v>30</v>
      </c>
      <c r="S134" s="266">
        <f t="shared" si="45"/>
        <v>71</v>
      </c>
      <c r="T134" s="132">
        <f t="shared" si="44"/>
        <v>71.400000000000006</v>
      </c>
      <c r="U134" s="183">
        <v>7</v>
      </c>
      <c r="V134" s="131">
        <f t="shared" si="25"/>
        <v>7</v>
      </c>
      <c r="W134" s="265">
        <f t="shared" si="26"/>
        <v>2.9411764705882355</v>
      </c>
      <c r="X134" s="131">
        <v>7</v>
      </c>
    </row>
    <row r="135" spans="1:24" x14ac:dyDescent="0.25">
      <c r="A135" s="121">
        <v>124</v>
      </c>
      <c r="B135" s="146" t="s">
        <v>2</v>
      </c>
      <c r="C135" s="146" t="s">
        <v>26</v>
      </c>
      <c r="D135" s="128">
        <v>125.1</v>
      </c>
      <c r="E135" s="125">
        <v>64</v>
      </c>
      <c r="F135" s="125">
        <v>56</v>
      </c>
      <c r="G135" s="128">
        <v>0.44764188649080738</v>
      </c>
      <c r="H135" s="171">
        <f t="shared" si="41"/>
        <v>9</v>
      </c>
      <c r="I135" s="127">
        <f t="shared" si="42"/>
        <v>14.0625</v>
      </c>
      <c r="J135" s="128"/>
      <c r="K135" s="125">
        <v>9</v>
      </c>
      <c r="L135" s="125">
        <v>0</v>
      </c>
      <c r="M135" s="171">
        <f t="shared" si="43"/>
        <v>1</v>
      </c>
      <c r="N135" s="128"/>
      <c r="O135" s="125">
        <v>1</v>
      </c>
      <c r="P135" s="128"/>
      <c r="Q135" s="125">
        <f t="shared" si="24"/>
        <v>11.111111111111111</v>
      </c>
      <c r="R135" s="131">
        <f t="shared" si="40"/>
        <v>30</v>
      </c>
      <c r="S135" s="266">
        <f t="shared" si="45"/>
        <v>16</v>
      </c>
      <c r="T135" s="132">
        <f t="shared" si="44"/>
        <v>16.8</v>
      </c>
      <c r="U135" s="183">
        <f t="shared" si="34"/>
        <v>16</v>
      </c>
      <c r="V135" s="131">
        <f t="shared" si="25"/>
        <v>16</v>
      </c>
      <c r="W135" s="265">
        <f t="shared" si="26"/>
        <v>28.571428571428573</v>
      </c>
      <c r="X135" s="131"/>
    </row>
    <row r="136" spans="1:24" ht="47.25" x14ac:dyDescent="0.25">
      <c r="A136" s="121">
        <v>125</v>
      </c>
      <c r="B136" s="146" t="s">
        <v>99</v>
      </c>
      <c r="C136" s="146" t="s">
        <v>26</v>
      </c>
      <c r="D136" s="128">
        <v>1718.12</v>
      </c>
      <c r="E136" s="125">
        <v>710</v>
      </c>
      <c r="F136" s="125">
        <v>710</v>
      </c>
      <c r="G136" s="128">
        <v>0.41324238120736623</v>
      </c>
      <c r="H136" s="171">
        <v>20</v>
      </c>
      <c r="I136" s="127">
        <f t="shared" si="42"/>
        <v>2.816901408450704</v>
      </c>
      <c r="J136" s="128"/>
      <c r="K136" s="125">
        <v>202</v>
      </c>
      <c r="L136" s="125">
        <v>0</v>
      </c>
      <c r="M136" s="171">
        <f t="shared" si="43"/>
        <v>1</v>
      </c>
      <c r="N136" s="128"/>
      <c r="O136" s="125">
        <v>1</v>
      </c>
      <c r="P136" s="128"/>
      <c r="Q136" s="125">
        <f t="shared" ref="Q136:Q196" si="46">M136*100/H136</f>
        <v>5</v>
      </c>
      <c r="R136" s="131">
        <f t="shared" si="40"/>
        <v>30</v>
      </c>
      <c r="S136" s="266">
        <f t="shared" si="45"/>
        <v>213</v>
      </c>
      <c r="T136" s="132">
        <f t="shared" si="44"/>
        <v>213</v>
      </c>
      <c r="U136" s="183">
        <v>30</v>
      </c>
      <c r="V136" s="131">
        <f t="shared" ref="V136:V197" si="47">F136*W136/100</f>
        <v>30</v>
      </c>
      <c r="W136" s="265">
        <f t="shared" ref="W136:W197" si="48">U136*100/F136</f>
        <v>4.225352112676056</v>
      </c>
      <c r="X136" s="131">
        <v>30</v>
      </c>
    </row>
    <row r="137" spans="1:24" ht="31.5" x14ac:dyDescent="0.25">
      <c r="A137" s="121">
        <v>126</v>
      </c>
      <c r="B137" s="146" t="s">
        <v>48</v>
      </c>
      <c r="C137" s="146" t="s">
        <v>27</v>
      </c>
      <c r="D137" s="128">
        <v>7.9</v>
      </c>
      <c r="E137" s="125">
        <v>20</v>
      </c>
      <c r="F137" s="125">
        <v>23</v>
      </c>
      <c r="G137" s="128">
        <v>2.9113924050632911</v>
      </c>
      <c r="H137" s="171">
        <v>2</v>
      </c>
      <c r="I137" s="127">
        <f t="shared" ref="I137:I145" si="49">H137*100/E137</f>
        <v>10</v>
      </c>
      <c r="J137" s="128"/>
      <c r="K137" s="125">
        <v>0</v>
      </c>
      <c r="L137" s="125">
        <v>0</v>
      </c>
      <c r="M137" s="171">
        <f>SUM(N137+O137+P137)</f>
        <v>0</v>
      </c>
      <c r="N137" s="128"/>
      <c r="O137" s="125"/>
      <c r="P137" s="128"/>
      <c r="Q137" s="125">
        <f t="shared" si="46"/>
        <v>0</v>
      </c>
      <c r="R137" s="131">
        <f t="shared" si="40"/>
        <v>30</v>
      </c>
      <c r="S137" s="266">
        <f t="shared" si="45"/>
        <v>6</v>
      </c>
      <c r="T137" s="132">
        <f t="shared" si="44"/>
        <v>6.9</v>
      </c>
      <c r="U137" s="183">
        <f t="shared" ref="U137:U197" si="50">S137</f>
        <v>6</v>
      </c>
      <c r="V137" s="131">
        <f t="shared" si="47"/>
        <v>6</v>
      </c>
      <c r="W137" s="265">
        <f t="shared" si="48"/>
        <v>26.086956521739129</v>
      </c>
      <c r="X137" s="131">
        <v>6</v>
      </c>
    </row>
    <row r="138" spans="1:24" ht="31.5" x14ac:dyDescent="0.25">
      <c r="A138" s="121">
        <v>127</v>
      </c>
      <c r="B138" s="146" t="s">
        <v>29</v>
      </c>
      <c r="C138" s="146" t="s">
        <v>27</v>
      </c>
      <c r="D138" s="128">
        <v>19.27</v>
      </c>
      <c r="E138" s="125">
        <v>24</v>
      </c>
      <c r="F138" s="125">
        <v>24</v>
      </c>
      <c r="G138" s="128">
        <v>1.2454592631032693</v>
      </c>
      <c r="H138" s="171">
        <f>SUM(K138+L138)</f>
        <v>3</v>
      </c>
      <c r="I138" s="127">
        <f t="shared" si="49"/>
        <v>12.5</v>
      </c>
      <c r="J138" s="128"/>
      <c r="K138" s="125">
        <v>3</v>
      </c>
      <c r="L138" s="125">
        <v>0</v>
      </c>
      <c r="M138" s="171">
        <f>SUM(N138+O138+P138)</f>
        <v>0</v>
      </c>
      <c r="N138" s="128"/>
      <c r="O138" s="125">
        <v>0</v>
      </c>
      <c r="P138" s="128"/>
      <c r="Q138" s="125">
        <f t="shared" si="46"/>
        <v>0</v>
      </c>
      <c r="R138" s="131">
        <f t="shared" si="40"/>
        <v>30</v>
      </c>
      <c r="S138" s="266">
        <f t="shared" si="45"/>
        <v>7</v>
      </c>
      <c r="T138" s="132">
        <f t="shared" si="44"/>
        <v>7.2</v>
      </c>
      <c r="U138" s="183">
        <f t="shared" si="50"/>
        <v>7</v>
      </c>
      <c r="V138" s="131">
        <f t="shared" si="47"/>
        <v>7</v>
      </c>
      <c r="W138" s="265">
        <f t="shared" si="48"/>
        <v>29.166666666666668</v>
      </c>
      <c r="X138" s="131">
        <v>7</v>
      </c>
    </row>
    <row r="139" spans="1:24" ht="31.5" x14ac:dyDescent="0.25">
      <c r="A139" s="121">
        <v>128</v>
      </c>
      <c r="B139" s="146" t="s">
        <v>28</v>
      </c>
      <c r="C139" s="146" t="s">
        <v>27</v>
      </c>
      <c r="D139" s="128">
        <v>245</v>
      </c>
      <c r="E139" s="125">
        <v>115</v>
      </c>
      <c r="F139" s="125">
        <v>131</v>
      </c>
      <c r="G139" s="128">
        <v>0.53469387755102038</v>
      </c>
      <c r="H139" s="171">
        <f>SUM(K139+L139)</f>
        <v>17</v>
      </c>
      <c r="I139" s="127">
        <f t="shared" si="49"/>
        <v>14.782608695652174</v>
      </c>
      <c r="J139" s="128"/>
      <c r="K139" s="125">
        <v>17</v>
      </c>
      <c r="L139" s="125">
        <v>0</v>
      </c>
      <c r="M139" s="171">
        <f>SUM(N139+O139+P139)</f>
        <v>0</v>
      </c>
      <c r="N139" s="128"/>
      <c r="O139" s="125">
        <v>0</v>
      </c>
      <c r="P139" s="128"/>
      <c r="Q139" s="125">
        <f t="shared" si="46"/>
        <v>0</v>
      </c>
      <c r="R139" s="131">
        <f t="shared" si="40"/>
        <v>30</v>
      </c>
      <c r="S139" s="266">
        <f t="shared" si="45"/>
        <v>39</v>
      </c>
      <c r="T139" s="132">
        <f t="shared" si="44"/>
        <v>39.299999999999997</v>
      </c>
      <c r="U139" s="183">
        <v>26</v>
      </c>
      <c r="V139" s="131">
        <f t="shared" si="47"/>
        <v>26</v>
      </c>
      <c r="W139" s="265">
        <f t="shared" si="48"/>
        <v>19.847328244274809</v>
      </c>
      <c r="X139" s="131">
        <v>26</v>
      </c>
    </row>
    <row r="140" spans="1:24" ht="31.5" x14ac:dyDescent="0.25">
      <c r="A140" s="121">
        <v>129</v>
      </c>
      <c r="B140" s="146" t="s">
        <v>712</v>
      </c>
      <c r="C140" s="146" t="s">
        <v>27</v>
      </c>
      <c r="D140" s="128">
        <v>99.6</v>
      </c>
      <c r="E140" s="125">
        <v>85</v>
      </c>
      <c r="F140" s="125">
        <v>86</v>
      </c>
      <c r="G140" s="128">
        <v>0</v>
      </c>
      <c r="H140" s="171">
        <f>SUM(K140+L140)</f>
        <v>12</v>
      </c>
      <c r="I140" s="127">
        <f t="shared" si="49"/>
        <v>14.117647058823529</v>
      </c>
      <c r="J140" s="128"/>
      <c r="K140" s="125">
        <v>12</v>
      </c>
      <c r="L140" s="125">
        <v>0</v>
      </c>
      <c r="M140" s="171">
        <f>SUM(N140+O140+P140)</f>
        <v>0</v>
      </c>
      <c r="N140" s="128"/>
      <c r="O140" s="125">
        <v>0</v>
      </c>
      <c r="P140" s="128"/>
      <c r="Q140" s="125">
        <f t="shared" si="46"/>
        <v>0</v>
      </c>
      <c r="R140" s="131">
        <f t="shared" si="40"/>
        <v>30</v>
      </c>
      <c r="S140" s="266">
        <f t="shared" si="45"/>
        <v>25</v>
      </c>
      <c r="T140" s="132">
        <f t="shared" si="44"/>
        <v>25.8</v>
      </c>
      <c r="U140" s="183">
        <v>17</v>
      </c>
      <c r="V140" s="131">
        <f t="shared" si="47"/>
        <v>17</v>
      </c>
      <c r="W140" s="265">
        <f t="shared" si="48"/>
        <v>19.767441860465116</v>
      </c>
      <c r="X140" s="266">
        <v>17</v>
      </c>
    </row>
    <row r="141" spans="1:24" x14ac:dyDescent="0.25">
      <c r="A141" s="121">
        <v>130</v>
      </c>
      <c r="B141" s="146" t="s">
        <v>2</v>
      </c>
      <c r="C141" s="146" t="s">
        <v>27</v>
      </c>
      <c r="D141" s="128">
        <v>134.47999999999999</v>
      </c>
      <c r="E141" s="125">
        <v>12</v>
      </c>
      <c r="F141" s="125">
        <v>25</v>
      </c>
      <c r="G141" s="128">
        <v>0.18590124925639501</v>
      </c>
      <c r="H141" s="171">
        <f>SUM(K141+L141)</f>
        <v>1</v>
      </c>
      <c r="I141" s="127">
        <f t="shared" si="49"/>
        <v>8.3333333333333339</v>
      </c>
      <c r="J141" s="128"/>
      <c r="K141" s="125">
        <v>1</v>
      </c>
      <c r="L141" s="125">
        <v>0</v>
      </c>
      <c r="M141" s="171">
        <f>SUM(N141+O141+P141)</f>
        <v>0</v>
      </c>
      <c r="N141" s="128"/>
      <c r="O141" s="125">
        <v>0</v>
      </c>
      <c r="P141" s="128"/>
      <c r="Q141" s="125">
        <f t="shared" si="46"/>
        <v>0</v>
      </c>
      <c r="R141" s="131">
        <f t="shared" ref="R141:R172" si="51">IF(F141&lt;VLOOKUP(G141,$M$245:$Q$255,2),0,VLOOKUP(G141,$M$245:$Q$255,3))</f>
        <v>30</v>
      </c>
      <c r="S141" s="266">
        <f t="shared" si="45"/>
        <v>7</v>
      </c>
      <c r="T141" s="132">
        <f t="shared" si="44"/>
        <v>7.5</v>
      </c>
      <c r="U141" s="183">
        <f t="shared" si="50"/>
        <v>7</v>
      </c>
      <c r="V141" s="131">
        <f t="shared" si="47"/>
        <v>7</v>
      </c>
      <c r="W141" s="265">
        <f t="shared" si="48"/>
        <v>28</v>
      </c>
      <c r="X141" s="131"/>
    </row>
    <row r="142" spans="1:24" ht="31.5" x14ac:dyDescent="0.25">
      <c r="A142" s="121">
        <v>131</v>
      </c>
      <c r="B142" s="146" t="s">
        <v>654</v>
      </c>
      <c r="C142" s="146" t="s">
        <v>63</v>
      </c>
      <c r="D142" s="128">
        <v>269.17</v>
      </c>
      <c r="E142" s="125">
        <v>118</v>
      </c>
      <c r="F142" s="125">
        <v>130</v>
      </c>
      <c r="G142" s="128">
        <v>0.48296615521789199</v>
      </c>
      <c r="H142" s="171">
        <f t="shared" ref="H142:H148" si="52">SUM(K142+L142)</f>
        <v>12</v>
      </c>
      <c r="I142" s="127">
        <f t="shared" si="49"/>
        <v>10.169491525423728</v>
      </c>
      <c r="J142" s="128"/>
      <c r="K142" s="125">
        <v>12</v>
      </c>
      <c r="L142" s="125">
        <v>0</v>
      </c>
      <c r="M142" s="171">
        <f t="shared" ref="M142:M148" si="53">SUM(N142+O142+P142)</f>
        <v>0</v>
      </c>
      <c r="N142" s="128"/>
      <c r="O142" s="125"/>
      <c r="P142" s="128"/>
      <c r="Q142" s="125">
        <f t="shared" si="46"/>
        <v>0</v>
      </c>
      <c r="R142" s="131">
        <f t="shared" si="51"/>
        <v>30</v>
      </c>
      <c r="S142" s="266">
        <f t="shared" si="45"/>
        <v>39</v>
      </c>
      <c r="T142" s="132">
        <f t="shared" si="44"/>
        <v>39</v>
      </c>
      <c r="U142" s="183">
        <v>13</v>
      </c>
      <c r="V142" s="131">
        <f t="shared" si="47"/>
        <v>13</v>
      </c>
      <c r="W142" s="265">
        <f t="shared" si="48"/>
        <v>10</v>
      </c>
      <c r="X142" s="131">
        <v>13</v>
      </c>
    </row>
    <row r="143" spans="1:24" x14ac:dyDescent="0.25">
      <c r="A143" s="121">
        <v>132</v>
      </c>
      <c r="B143" s="146" t="s">
        <v>2</v>
      </c>
      <c r="C143" s="146" t="s">
        <v>63</v>
      </c>
      <c r="D143" s="128">
        <v>508.54</v>
      </c>
      <c r="E143" s="125">
        <v>248</v>
      </c>
      <c r="F143" s="125">
        <v>225</v>
      </c>
      <c r="G143" s="128">
        <v>0.44244307232469421</v>
      </c>
      <c r="H143" s="171">
        <v>37</v>
      </c>
      <c r="I143" s="127">
        <f t="shared" si="49"/>
        <v>14.919354838709678</v>
      </c>
      <c r="J143" s="128"/>
      <c r="K143" s="125">
        <v>47</v>
      </c>
      <c r="L143" s="125">
        <v>0</v>
      </c>
      <c r="M143" s="171">
        <f t="shared" si="53"/>
        <v>1</v>
      </c>
      <c r="N143" s="128"/>
      <c r="O143" s="125">
        <v>1</v>
      </c>
      <c r="P143" s="128"/>
      <c r="Q143" s="125">
        <f t="shared" si="46"/>
        <v>2.7027027027027026</v>
      </c>
      <c r="R143" s="131">
        <f t="shared" si="51"/>
        <v>30</v>
      </c>
      <c r="S143" s="266">
        <f t="shared" si="45"/>
        <v>67</v>
      </c>
      <c r="T143" s="132">
        <f t="shared" si="44"/>
        <v>67.5</v>
      </c>
      <c r="U143" s="183">
        <v>45</v>
      </c>
      <c r="V143" s="131">
        <f t="shared" si="47"/>
        <v>45</v>
      </c>
      <c r="W143" s="265">
        <f t="shared" si="48"/>
        <v>20</v>
      </c>
      <c r="X143" s="131"/>
    </row>
    <row r="144" spans="1:24" ht="31.5" x14ac:dyDescent="0.25">
      <c r="A144" s="121">
        <v>133</v>
      </c>
      <c r="B144" s="146" t="s">
        <v>715</v>
      </c>
      <c r="C144" s="146" t="s">
        <v>63</v>
      </c>
      <c r="D144" s="128">
        <v>458.26</v>
      </c>
      <c r="E144" s="125">
        <v>165</v>
      </c>
      <c r="F144" s="125">
        <v>165</v>
      </c>
      <c r="G144" s="128">
        <v>0.36005760921747482</v>
      </c>
      <c r="H144" s="171">
        <f t="shared" si="52"/>
        <v>24</v>
      </c>
      <c r="I144" s="127">
        <f t="shared" si="49"/>
        <v>14.545454545454545</v>
      </c>
      <c r="J144" s="128"/>
      <c r="K144" s="125">
        <v>24</v>
      </c>
      <c r="L144" s="125">
        <v>0</v>
      </c>
      <c r="M144" s="171">
        <f t="shared" si="53"/>
        <v>0</v>
      </c>
      <c r="N144" s="128"/>
      <c r="O144" s="125">
        <v>0</v>
      </c>
      <c r="P144" s="128"/>
      <c r="Q144" s="125">
        <f t="shared" si="46"/>
        <v>0</v>
      </c>
      <c r="R144" s="131">
        <f t="shared" si="51"/>
        <v>30</v>
      </c>
      <c r="S144" s="266">
        <f t="shared" si="45"/>
        <v>49</v>
      </c>
      <c r="T144" s="132">
        <f t="shared" si="44"/>
        <v>49.5</v>
      </c>
      <c r="U144" s="183">
        <v>24</v>
      </c>
      <c r="V144" s="131">
        <f t="shared" si="47"/>
        <v>24</v>
      </c>
      <c r="W144" s="265">
        <f t="shared" si="48"/>
        <v>14.545454545454545</v>
      </c>
      <c r="X144" s="131">
        <v>24</v>
      </c>
    </row>
    <row r="145" spans="1:24" ht="28.5" customHeight="1" x14ac:dyDescent="0.25">
      <c r="A145" s="121">
        <v>134</v>
      </c>
      <c r="B145" s="146" t="s">
        <v>686</v>
      </c>
      <c r="C145" s="146" t="s">
        <v>63</v>
      </c>
      <c r="D145" s="128">
        <v>280.58</v>
      </c>
      <c r="E145" s="125">
        <v>117</v>
      </c>
      <c r="F145" s="125">
        <v>106</v>
      </c>
      <c r="G145" s="128">
        <v>0.37778886592059308</v>
      </c>
      <c r="H145" s="171">
        <f t="shared" si="52"/>
        <v>3</v>
      </c>
      <c r="I145" s="127">
        <f t="shared" si="49"/>
        <v>2.5641025641025643</v>
      </c>
      <c r="J145" s="128"/>
      <c r="K145" s="125">
        <v>3</v>
      </c>
      <c r="L145" s="125">
        <v>0</v>
      </c>
      <c r="M145" s="171">
        <f t="shared" si="53"/>
        <v>1</v>
      </c>
      <c r="N145" s="128"/>
      <c r="O145" s="125">
        <v>1</v>
      </c>
      <c r="P145" s="128"/>
      <c r="Q145" s="125">
        <f t="shared" si="46"/>
        <v>33.333333333333336</v>
      </c>
      <c r="R145" s="131">
        <f t="shared" si="51"/>
        <v>30</v>
      </c>
      <c r="S145" s="266">
        <f t="shared" si="45"/>
        <v>31</v>
      </c>
      <c r="T145" s="132">
        <f t="shared" si="44"/>
        <v>31.8</v>
      </c>
      <c r="U145" s="183">
        <v>15</v>
      </c>
      <c r="V145" s="131">
        <f t="shared" si="47"/>
        <v>15</v>
      </c>
      <c r="W145" s="265">
        <f t="shared" si="48"/>
        <v>14.150943396226415</v>
      </c>
      <c r="X145" s="131">
        <v>15</v>
      </c>
    </row>
    <row r="146" spans="1:24" ht="30.75" customHeight="1" x14ac:dyDescent="0.25">
      <c r="A146" s="121">
        <v>135</v>
      </c>
      <c r="B146" s="146" t="s">
        <v>716</v>
      </c>
      <c r="C146" s="146" t="s">
        <v>63</v>
      </c>
      <c r="D146" s="128">
        <v>50.83</v>
      </c>
      <c r="E146" s="125">
        <v>28</v>
      </c>
      <c r="F146" s="125">
        <v>30</v>
      </c>
      <c r="G146" s="128">
        <v>0.59020263623844194</v>
      </c>
      <c r="H146" s="171">
        <f t="shared" si="52"/>
        <v>0</v>
      </c>
      <c r="I146" s="127"/>
      <c r="J146" s="128"/>
      <c r="K146" s="125">
        <v>0</v>
      </c>
      <c r="L146" s="125">
        <v>0</v>
      </c>
      <c r="M146" s="171">
        <f t="shared" si="53"/>
        <v>0</v>
      </c>
      <c r="N146" s="128"/>
      <c r="O146" s="125">
        <v>0</v>
      </c>
      <c r="P146" s="128"/>
      <c r="Q146" s="125"/>
      <c r="R146" s="131">
        <f t="shared" si="51"/>
        <v>30</v>
      </c>
      <c r="S146" s="266">
        <f t="shared" si="45"/>
        <v>9</v>
      </c>
      <c r="T146" s="132">
        <f t="shared" si="44"/>
        <v>9</v>
      </c>
      <c r="U146" s="183">
        <f t="shared" si="50"/>
        <v>9</v>
      </c>
      <c r="V146" s="131">
        <f t="shared" si="47"/>
        <v>9</v>
      </c>
      <c r="W146" s="265">
        <f t="shared" si="48"/>
        <v>30</v>
      </c>
      <c r="X146" s="131">
        <v>9</v>
      </c>
    </row>
    <row r="147" spans="1:24" ht="47.25" x14ac:dyDescent="0.25">
      <c r="A147" s="121">
        <v>136</v>
      </c>
      <c r="B147" s="146" t="s">
        <v>284</v>
      </c>
      <c r="C147" s="146" t="s">
        <v>283</v>
      </c>
      <c r="D147" s="128">
        <v>40</v>
      </c>
      <c r="E147" s="125">
        <v>12</v>
      </c>
      <c r="F147" s="125">
        <v>20</v>
      </c>
      <c r="G147" s="128">
        <v>0.5</v>
      </c>
      <c r="H147" s="171">
        <f t="shared" si="52"/>
        <v>1</v>
      </c>
      <c r="I147" s="127">
        <f>H147*100/E147</f>
        <v>8.3333333333333339</v>
      </c>
      <c r="J147" s="128"/>
      <c r="K147" s="125">
        <v>1</v>
      </c>
      <c r="L147" s="125">
        <v>0</v>
      </c>
      <c r="M147" s="171">
        <f t="shared" si="53"/>
        <v>0</v>
      </c>
      <c r="N147" s="128"/>
      <c r="O147" s="125">
        <v>0</v>
      </c>
      <c r="P147" s="128"/>
      <c r="Q147" s="125">
        <f t="shared" si="46"/>
        <v>0</v>
      </c>
      <c r="R147" s="131">
        <f t="shared" si="51"/>
        <v>30</v>
      </c>
      <c r="S147" s="266">
        <f t="shared" si="45"/>
        <v>6</v>
      </c>
      <c r="T147" s="132">
        <f t="shared" si="44"/>
        <v>6</v>
      </c>
      <c r="U147" s="183">
        <v>2</v>
      </c>
      <c r="V147" s="131">
        <f t="shared" si="47"/>
        <v>2</v>
      </c>
      <c r="W147" s="265">
        <f t="shared" si="48"/>
        <v>10</v>
      </c>
      <c r="X147" s="131">
        <v>2</v>
      </c>
    </row>
    <row r="148" spans="1:24" x14ac:dyDescent="0.25">
      <c r="A148" s="121">
        <v>137</v>
      </c>
      <c r="B148" s="146" t="s">
        <v>2</v>
      </c>
      <c r="C148" s="146" t="s">
        <v>283</v>
      </c>
      <c r="D148" s="128">
        <v>15</v>
      </c>
      <c r="E148" s="125">
        <v>6</v>
      </c>
      <c r="F148" s="125">
        <v>10</v>
      </c>
      <c r="G148" s="128">
        <v>0.66666666666666663</v>
      </c>
      <c r="H148" s="171">
        <f t="shared" si="52"/>
        <v>0</v>
      </c>
      <c r="I148" s="127"/>
      <c r="J148" s="128"/>
      <c r="K148" s="125">
        <v>0</v>
      </c>
      <c r="L148" s="125">
        <v>0</v>
      </c>
      <c r="M148" s="171">
        <f t="shared" si="53"/>
        <v>0</v>
      </c>
      <c r="N148" s="128"/>
      <c r="O148" s="125"/>
      <c r="P148" s="128"/>
      <c r="Q148" s="125"/>
      <c r="R148" s="131">
        <f t="shared" si="51"/>
        <v>30</v>
      </c>
      <c r="S148" s="266">
        <f t="shared" si="45"/>
        <v>3</v>
      </c>
      <c r="T148" s="132">
        <f t="shared" si="44"/>
        <v>3</v>
      </c>
      <c r="U148" s="183">
        <f t="shared" si="50"/>
        <v>3</v>
      </c>
      <c r="V148" s="131">
        <f t="shared" si="47"/>
        <v>3</v>
      </c>
      <c r="W148" s="265">
        <f t="shared" si="48"/>
        <v>30</v>
      </c>
      <c r="X148" s="131"/>
    </row>
    <row r="149" spans="1:24" ht="18" customHeight="1" x14ac:dyDescent="0.25">
      <c r="A149" s="121">
        <v>138</v>
      </c>
      <c r="B149" s="146" t="s">
        <v>793</v>
      </c>
      <c r="C149" s="146" t="s">
        <v>31</v>
      </c>
      <c r="D149" s="128">
        <v>92.89</v>
      </c>
      <c r="E149" s="125">
        <v>28</v>
      </c>
      <c r="F149" s="125">
        <v>26</v>
      </c>
      <c r="G149" s="128">
        <v>0.27990095812251048</v>
      </c>
      <c r="H149" s="171">
        <f t="shared" ref="H149:H154" si="54">SUM(K149+L149)</f>
        <v>2</v>
      </c>
      <c r="I149" s="127">
        <f t="shared" ref="I149:I154" si="55">H149*100/E149</f>
        <v>7.1428571428571432</v>
      </c>
      <c r="J149" s="128"/>
      <c r="K149" s="125">
        <v>2</v>
      </c>
      <c r="L149" s="125">
        <v>0</v>
      </c>
      <c r="M149" s="171">
        <f t="shared" ref="M149:M154" si="56">SUM(N149+O149+P149)</f>
        <v>0</v>
      </c>
      <c r="N149" s="128"/>
      <c r="O149" s="125">
        <v>0</v>
      </c>
      <c r="P149" s="128"/>
      <c r="Q149" s="125">
        <f t="shared" si="46"/>
        <v>0</v>
      </c>
      <c r="R149" s="131">
        <f t="shared" si="51"/>
        <v>30</v>
      </c>
      <c r="S149" s="266">
        <f t="shared" si="45"/>
        <v>7</v>
      </c>
      <c r="T149" s="132">
        <f t="shared" si="44"/>
        <v>7.8</v>
      </c>
      <c r="U149" s="183">
        <f t="shared" si="50"/>
        <v>7</v>
      </c>
      <c r="V149" s="131">
        <f t="shared" si="47"/>
        <v>7</v>
      </c>
      <c r="W149" s="265">
        <f t="shared" si="48"/>
        <v>26.923076923076923</v>
      </c>
      <c r="X149" s="131">
        <v>7</v>
      </c>
    </row>
    <row r="150" spans="1:24" ht="31.5" x14ac:dyDescent="0.25">
      <c r="A150" s="121">
        <v>139</v>
      </c>
      <c r="B150" s="146" t="s">
        <v>718</v>
      </c>
      <c r="C150" s="146" t="s">
        <v>31</v>
      </c>
      <c r="D150" s="128">
        <v>24.9</v>
      </c>
      <c r="E150" s="125">
        <v>41</v>
      </c>
      <c r="F150" s="125">
        <v>39</v>
      </c>
      <c r="G150" s="128">
        <v>1.566265060240964</v>
      </c>
      <c r="H150" s="171">
        <f t="shared" si="54"/>
        <v>3</v>
      </c>
      <c r="I150" s="127">
        <f t="shared" si="55"/>
        <v>7.3170731707317076</v>
      </c>
      <c r="J150" s="128"/>
      <c r="K150" s="125">
        <v>3</v>
      </c>
      <c r="L150" s="125">
        <v>0</v>
      </c>
      <c r="M150" s="171">
        <f t="shared" si="56"/>
        <v>0</v>
      </c>
      <c r="N150" s="128"/>
      <c r="O150" s="125">
        <v>0</v>
      </c>
      <c r="P150" s="128"/>
      <c r="Q150" s="125">
        <f t="shared" si="46"/>
        <v>0</v>
      </c>
      <c r="R150" s="131">
        <f t="shared" si="51"/>
        <v>30</v>
      </c>
      <c r="S150" s="266">
        <f t="shared" si="45"/>
        <v>11</v>
      </c>
      <c r="T150" s="132">
        <f t="shared" si="44"/>
        <v>11.7</v>
      </c>
      <c r="U150" s="183">
        <f t="shared" si="50"/>
        <v>11</v>
      </c>
      <c r="V150" s="131">
        <f t="shared" si="47"/>
        <v>11</v>
      </c>
      <c r="W150" s="265">
        <f t="shared" si="48"/>
        <v>28.205128205128204</v>
      </c>
      <c r="X150" s="131">
        <v>11</v>
      </c>
    </row>
    <row r="151" spans="1:24" ht="47.25" x14ac:dyDescent="0.25">
      <c r="A151" s="121">
        <v>140</v>
      </c>
      <c r="B151" s="146" t="s">
        <v>719</v>
      </c>
      <c r="C151" s="146" t="s">
        <v>31</v>
      </c>
      <c r="D151" s="128">
        <v>145</v>
      </c>
      <c r="E151" s="125">
        <v>33</v>
      </c>
      <c r="F151" s="125">
        <v>36</v>
      </c>
      <c r="G151" s="128">
        <v>0.24827586206896551</v>
      </c>
      <c r="H151" s="171">
        <f t="shared" si="54"/>
        <v>4</v>
      </c>
      <c r="I151" s="127">
        <f t="shared" si="55"/>
        <v>12.121212121212121</v>
      </c>
      <c r="J151" s="128"/>
      <c r="K151" s="125">
        <v>4</v>
      </c>
      <c r="L151" s="125">
        <v>0</v>
      </c>
      <c r="M151" s="171">
        <f t="shared" si="56"/>
        <v>0</v>
      </c>
      <c r="N151" s="128"/>
      <c r="O151" s="125">
        <v>0</v>
      </c>
      <c r="P151" s="128"/>
      <c r="Q151" s="125">
        <f t="shared" si="46"/>
        <v>0</v>
      </c>
      <c r="R151" s="131">
        <f t="shared" si="51"/>
        <v>30</v>
      </c>
      <c r="S151" s="266">
        <f t="shared" si="45"/>
        <v>10</v>
      </c>
      <c r="T151" s="132">
        <f t="shared" si="44"/>
        <v>10.8</v>
      </c>
      <c r="U151" s="183">
        <f t="shared" si="50"/>
        <v>10</v>
      </c>
      <c r="V151" s="131">
        <f t="shared" si="47"/>
        <v>10</v>
      </c>
      <c r="W151" s="265">
        <f t="shared" si="48"/>
        <v>27.777777777777779</v>
      </c>
      <c r="X151" s="131">
        <v>10</v>
      </c>
    </row>
    <row r="152" spans="1:24" x14ac:dyDescent="0.25">
      <c r="A152" s="121">
        <v>141</v>
      </c>
      <c r="B152" s="146" t="s">
        <v>2</v>
      </c>
      <c r="C152" s="146" t="s">
        <v>31</v>
      </c>
      <c r="D152" s="128">
        <v>103.37</v>
      </c>
      <c r="E152" s="125">
        <v>16</v>
      </c>
      <c r="F152" s="125">
        <v>23</v>
      </c>
      <c r="G152" s="128">
        <v>0.22250169294766373</v>
      </c>
      <c r="H152" s="171">
        <f t="shared" si="54"/>
        <v>2</v>
      </c>
      <c r="I152" s="127">
        <f t="shared" si="55"/>
        <v>12.5</v>
      </c>
      <c r="J152" s="128"/>
      <c r="K152" s="125">
        <v>2</v>
      </c>
      <c r="L152" s="125">
        <v>0</v>
      </c>
      <c r="M152" s="171">
        <f t="shared" si="56"/>
        <v>0</v>
      </c>
      <c r="N152" s="128"/>
      <c r="O152" s="125">
        <v>0</v>
      </c>
      <c r="P152" s="128"/>
      <c r="Q152" s="125">
        <f t="shared" si="46"/>
        <v>0</v>
      </c>
      <c r="R152" s="131">
        <f t="shared" si="51"/>
        <v>30</v>
      </c>
      <c r="S152" s="266">
        <f t="shared" si="45"/>
        <v>6</v>
      </c>
      <c r="T152" s="132">
        <f t="shared" si="44"/>
        <v>6.9</v>
      </c>
      <c r="U152" s="183">
        <f t="shared" si="50"/>
        <v>6</v>
      </c>
      <c r="V152" s="131">
        <f t="shared" si="47"/>
        <v>6</v>
      </c>
      <c r="W152" s="265">
        <f t="shared" si="48"/>
        <v>26.086956521739129</v>
      </c>
      <c r="X152" s="131"/>
    </row>
    <row r="153" spans="1:24" ht="31.5" x14ac:dyDescent="0.25">
      <c r="A153" s="121">
        <v>142</v>
      </c>
      <c r="B153" s="146" t="s">
        <v>720</v>
      </c>
      <c r="C153" s="146" t="s">
        <v>31</v>
      </c>
      <c r="D153" s="128">
        <v>28.81</v>
      </c>
      <c r="E153" s="125">
        <v>12</v>
      </c>
      <c r="F153" s="125">
        <v>16</v>
      </c>
      <c r="G153" s="128">
        <v>0.55536272127733433</v>
      </c>
      <c r="H153" s="171">
        <f t="shared" si="54"/>
        <v>1</v>
      </c>
      <c r="I153" s="127">
        <f t="shared" si="55"/>
        <v>8.3333333333333339</v>
      </c>
      <c r="J153" s="128"/>
      <c r="K153" s="125">
        <v>1</v>
      </c>
      <c r="L153" s="125">
        <v>0</v>
      </c>
      <c r="M153" s="171">
        <f t="shared" si="56"/>
        <v>0</v>
      </c>
      <c r="N153" s="128"/>
      <c r="O153" s="125">
        <v>0</v>
      </c>
      <c r="P153" s="128"/>
      <c r="Q153" s="125">
        <f t="shared" si="46"/>
        <v>0</v>
      </c>
      <c r="R153" s="131">
        <f t="shared" si="51"/>
        <v>30</v>
      </c>
      <c r="S153" s="266">
        <f t="shared" si="45"/>
        <v>4</v>
      </c>
      <c r="T153" s="132">
        <f t="shared" si="44"/>
        <v>4.8</v>
      </c>
      <c r="U153" s="183">
        <v>2</v>
      </c>
      <c r="V153" s="131">
        <f t="shared" si="47"/>
        <v>2</v>
      </c>
      <c r="W153" s="265">
        <f t="shared" si="48"/>
        <v>12.5</v>
      </c>
      <c r="X153" s="131">
        <v>2</v>
      </c>
    </row>
    <row r="154" spans="1:24" ht="31.5" x14ac:dyDescent="0.25">
      <c r="A154" s="121">
        <v>143</v>
      </c>
      <c r="B154" s="146" t="s">
        <v>100</v>
      </c>
      <c r="C154" s="146" t="s">
        <v>31</v>
      </c>
      <c r="D154" s="128">
        <v>59.13</v>
      </c>
      <c r="E154" s="125">
        <v>27</v>
      </c>
      <c r="F154" s="125">
        <v>27</v>
      </c>
      <c r="G154" s="128">
        <v>0.45662100456621002</v>
      </c>
      <c r="H154" s="171">
        <f t="shared" si="54"/>
        <v>4</v>
      </c>
      <c r="I154" s="127">
        <f t="shared" si="55"/>
        <v>14.814814814814815</v>
      </c>
      <c r="J154" s="128"/>
      <c r="K154" s="125">
        <v>4</v>
      </c>
      <c r="L154" s="125">
        <v>0</v>
      </c>
      <c r="M154" s="171">
        <f t="shared" si="56"/>
        <v>0</v>
      </c>
      <c r="N154" s="128"/>
      <c r="O154" s="125">
        <v>0</v>
      </c>
      <c r="P154" s="128"/>
      <c r="Q154" s="125">
        <f t="shared" si="46"/>
        <v>0</v>
      </c>
      <c r="R154" s="131">
        <f t="shared" si="51"/>
        <v>30</v>
      </c>
      <c r="S154" s="266">
        <f t="shared" si="45"/>
        <v>8</v>
      </c>
      <c r="T154" s="132">
        <f t="shared" si="44"/>
        <v>8.1</v>
      </c>
      <c r="U154" s="183">
        <v>2</v>
      </c>
      <c r="V154" s="131">
        <f t="shared" si="47"/>
        <v>2</v>
      </c>
      <c r="W154" s="265">
        <f t="shared" si="48"/>
        <v>7.4074074074074074</v>
      </c>
      <c r="X154" s="131">
        <v>2</v>
      </c>
    </row>
    <row r="155" spans="1:24" x14ac:dyDescent="0.25">
      <c r="A155" s="121">
        <v>144</v>
      </c>
      <c r="B155" s="146" t="s">
        <v>2</v>
      </c>
      <c r="C155" s="146" t="s">
        <v>721</v>
      </c>
      <c r="D155" s="128">
        <v>19.239999999999998</v>
      </c>
      <c r="E155" s="125">
        <v>4</v>
      </c>
      <c r="F155" s="125">
        <v>6</v>
      </c>
      <c r="G155" s="128">
        <v>0.31185031185031187</v>
      </c>
      <c r="H155" s="171">
        <f t="shared" ref="H155:H160" si="57">SUM(K155+L155)</f>
        <v>0</v>
      </c>
      <c r="I155" s="127"/>
      <c r="J155" s="128"/>
      <c r="K155" s="125">
        <v>0</v>
      </c>
      <c r="L155" s="125">
        <v>0</v>
      </c>
      <c r="M155" s="171">
        <f t="shared" ref="M155:M160" si="58">SUM(N155+O155+P155)</f>
        <v>0</v>
      </c>
      <c r="N155" s="128"/>
      <c r="O155" s="125"/>
      <c r="P155" s="128"/>
      <c r="Q155" s="125"/>
      <c r="R155" s="131">
        <f t="shared" si="51"/>
        <v>30</v>
      </c>
      <c r="S155" s="266">
        <f t="shared" si="45"/>
        <v>1</v>
      </c>
      <c r="T155" s="132">
        <f t="shared" si="44"/>
        <v>1.8</v>
      </c>
      <c r="U155" s="183">
        <f t="shared" si="50"/>
        <v>1</v>
      </c>
      <c r="V155" s="131">
        <f t="shared" si="47"/>
        <v>1</v>
      </c>
      <c r="W155" s="265">
        <f t="shared" si="48"/>
        <v>16.666666666666668</v>
      </c>
      <c r="X155" s="131"/>
    </row>
    <row r="156" spans="1:24" ht="31.5" x14ac:dyDescent="0.25">
      <c r="A156" s="121">
        <v>145</v>
      </c>
      <c r="B156" s="146" t="s">
        <v>240</v>
      </c>
      <c r="C156" s="146" t="s">
        <v>721</v>
      </c>
      <c r="D156" s="128">
        <v>15.4</v>
      </c>
      <c r="E156" s="125">
        <v>21</v>
      </c>
      <c r="F156" s="125">
        <v>22</v>
      </c>
      <c r="G156" s="128">
        <v>1.4285714285714286</v>
      </c>
      <c r="H156" s="171">
        <f t="shared" si="57"/>
        <v>3</v>
      </c>
      <c r="I156" s="127">
        <f>H156*100/E156</f>
        <v>14.285714285714286</v>
      </c>
      <c r="J156" s="128"/>
      <c r="K156" s="125">
        <v>3</v>
      </c>
      <c r="L156" s="125">
        <v>0</v>
      </c>
      <c r="M156" s="171">
        <f t="shared" si="58"/>
        <v>0</v>
      </c>
      <c r="N156" s="128"/>
      <c r="O156" s="125">
        <v>0</v>
      </c>
      <c r="P156" s="128"/>
      <c r="Q156" s="125">
        <f t="shared" si="46"/>
        <v>0</v>
      </c>
      <c r="R156" s="131">
        <f t="shared" si="51"/>
        <v>30</v>
      </c>
      <c r="S156" s="266">
        <f t="shared" si="45"/>
        <v>6</v>
      </c>
      <c r="T156" s="132">
        <f t="shared" si="44"/>
        <v>6.6</v>
      </c>
      <c r="U156" s="183">
        <f t="shared" si="50"/>
        <v>6</v>
      </c>
      <c r="V156" s="131">
        <f t="shared" si="47"/>
        <v>6</v>
      </c>
      <c r="W156" s="265">
        <f t="shared" si="48"/>
        <v>27.272727272727273</v>
      </c>
      <c r="X156" s="131">
        <v>6</v>
      </c>
    </row>
    <row r="157" spans="1:24" ht="31.5" x14ac:dyDescent="0.25">
      <c r="A157" s="121">
        <v>146</v>
      </c>
      <c r="B157" s="146" t="s">
        <v>128</v>
      </c>
      <c r="C157" s="146" t="s">
        <v>721</v>
      </c>
      <c r="D157" s="128">
        <v>24.2</v>
      </c>
      <c r="E157" s="125">
        <v>17</v>
      </c>
      <c r="F157" s="125">
        <v>17</v>
      </c>
      <c r="G157" s="128">
        <v>0.7024793388429752</v>
      </c>
      <c r="H157" s="171">
        <f t="shared" si="57"/>
        <v>2</v>
      </c>
      <c r="I157" s="127">
        <f>H157*100/E157</f>
        <v>11.764705882352942</v>
      </c>
      <c r="J157" s="128"/>
      <c r="K157" s="125">
        <v>2</v>
      </c>
      <c r="L157" s="125">
        <v>0</v>
      </c>
      <c r="M157" s="171">
        <f t="shared" si="58"/>
        <v>0</v>
      </c>
      <c r="N157" s="128"/>
      <c r="O157" s="125">
        <v>0</v>
      </c>
      <c r="P157" s="128"/>
      <c r="Q157" s="125">
        <f t="shared" si="46"/>
        <v>0</v>
      </c>
      <c r="R157" s="131">
        <f t="shared" si="51"/>
        <v>30</v>
      </c>
      <c r="S157" s="266">
        <f t="shared" si="45"/>
        <v>5</v>
      </c>
      <c r="T157" s="132">
        <f t="shared" si="44"/>
        <v>5.0999999999999996</v>
      </c>
      <c r="U157" s="183">
        <f t="shared" si="50"/>
        <v>5</v>
      </c>
      <c r="V157" s="131">
        <f t="shared" si="47"/>
        <v>5</v>
      </c>
      <c r="W157" s="265">
        <f t="shared" si="48"/>
        <v>29.411764705882351</v>
      </c>
      <c r="X157" s="131">
        <v>5</v>
      </c>
    </row>
    <row r="158" spans="1:24" ht="34.5" customHeight="1" x14ac:dyDescent="0.25">
      <c r="A158" s="121">
        <v>147</v>
      </c>
      <c r="B158" s="146" t="s">
        <v>244</v>
      </c>
      <c r="C158" s="146" t="s">
        <v>721</v>
      </c>
      <c r="D158" s="128">
        <v>5</v>
      </c>
      <c r="E158" s="125">
        <v>7</v>
      </c>
      <c r="F158" s="125">
        <v>7</v>
      </c>
      <c r="G158" s="128">
        <v>1.4</v>
      </c>
      <c r="H158" s="171">
        <f t="shared" si="57"/>
        <v>1</v>
      </c>
      <c r="I158" s="127">
        <f>H158*100/E158</f>
        <v>14.285714285714286</v>
      </c>
      <c r="J158" s="128"/>
      <c r="K158" s="125">
        <v>1</v>
      </c>
      <c r="L158" s="125">
        <v>0</v>
      </c>
      <c r="M158" s="171">
        <f t="shared" si="58"/>
        <v>0</v>
      </c>
      <c r="N158" s="128"/>
      <c r="O158" s="125">
        <v>0</v>
      </c>
      <c r="P158" s="128"/>
      <c r="Q158" s="125">
        <f t="shared" si="46"/>
        <v>0</v>
      </c>
      <c r="R158" s="131">
        <f t="shared" si="51"/>
        <v>30</v>
      </c>
      <c r="S158" s="266">
        <f t="shared" si="45"/>
        <v>2</v>
      </c>
      <c r="T158" s="132">
        <f t="shared" si="44"/>
        <v>2.1</v>
      </c>
      <c r="U158" s="183">
        <f t="shared" si="50"/>
        <v>2</v>
      </c>
      <c r="V158" s="131">
        <f t="shared" si="47"/>
        <v>2</v>
      </c>
      <c r="W158" s="265">
        <f t="shared" si="48"/>
        <v>28.571428571428573</v>
      </c>
      <c r="X158" s="131">
        <v>2</v>
      </c>
    </row>
    <row r="159" spans="1:24" ht="31.5" x14ac:dyDescent="0.25">
      <c r="A159" s="121">
        <v>148</v>
      </c>
      <c r="B159" s="146" t="s">
        <v>101</v>
      </c>
      <c r="C159" s="146" t="s">
        <v>721</v>
      </c>
      <c r="D159" s="128">
        <v>6.2</v>
      </c>
      <c r="E159" s="125">
        <v>16</v>
      </c>
      <c r="F159" s="125">
        <v>15</v>
      </c>
      <c r="G159" s="128">
        <v>2.4193548387096775</v>
      </c>
      <c r="H159" s="171">
        <f t="shared" si="57"/>
        <v>2</v>
      </c>
      <c r="I159" s="127">
        <f>H159*100/E159</f>
        <v>12.5</v>
      </c>
      <c r="J159" s="128"/>
      <c r="K159" s="125">
        <v>2</v>
      </c>
      <c r="L159" s="125">
        <v>0</v>
      </c>
      <c r="M159" s="171">
        <f t="shared" si="58"/>
        <v>0</v>
      </c>
      <c r="N159" s="128"/>
      <c r="O159" s="125">
        <v>0</v>
      </c>
      <c r="P159" s="128"/>
      <c r="Q159" s="125">
        <f t="shared" si="46"/>
        <v>0</v>
      </c>
      <c r="R159" s="131">
        <f t="shared" si="51"/>
        <v>30</v>
      </c>
      <c r="S159" s="266">
        <f t="shared" si="45"/>
        <v>4</v>
      </c>
      <c r="T159" s="132">
        <f t="shared" si="44"/>
        <v>4.5</v>
      </c>
      <c r="U159" s="183">
        <v>3</v>
      </c>
      <c r="V159" s="131">
        <f t="shared" si="47"/>
        <v>3</v>
      </c>
      <c r="W159" s="265">
        <f t="shared" si="48"/>
        <v>20</v>
      </c>
      <c r="X159" s="131">
        <v>3</v>
      </c>
    </row>
    <row r="160" spans="1:24" ht="31.5" x14ac:dyDescent="0.25">
      <c r="A160" s="121">
        <v>149</v>
      </c>
      <c r="B160" s="146" t="s">
        <v>143</v>
      </c>
      <c r="C160" s="146" t="s">
        <v>721</v>
      </c>
      <c r="D160" s="128">
        <v>43.8</v>
      </c>
      <c r="E160" s="125">
        <v>32</v>
      </c>
      <c r="F160" s="125">
        <v>33</v>
      </c>
      <c r="G160" s="128">
        <v>0.75342465753424659</v>
      </c>
      <c r="H160" s="171">
        <f t="shared" si="57"/>
        <v>4</v>
      </c>
      <c r="I160" s="127">
        <f>H160*100/E160</f>
        <v>12.5</v>
      </c>
      <c r="J160" s="128"/>
      <c r="K160" s="125">
        <v>4</v>
      </c>
      <c r="L160" s="125">
        <v>0</v>
      </c>
      <c r="M160" s="171">
        <f t="shared" si="58"/>
        <v>0</v>
      </c>
      <c r="N160" s="128"/>
      <c r="O160" s="125">
        <v>0</v>
      </c>
      <c r="P160" s="128"/>
      <c r="Q160" s="125">
        <f t="shared" si="46"/>
        <v>0</v>
      </c>
      <c r="R160" s="131">
        <f t="shared" si="51"/>
        <v>30</v>
      </c>
      <c r="S160" s="266">
        <f t="shared" si="45"/>
        <v>9</v>
      </c>
      <c r="T160" s="132">
        <f t="shared" ref="T160:T211" si="59">F160*R160/100</f>
        <v>9.9</v>
      </c>
      <c r="U160" s="183">
        <v>5</v>
      </c>
      <c r="V160" s="131">
        <f t="shared" si="47"/>
        <v>5</v>
      </c>
      <c r="W160" s="265">
        <f t="shared" si="48"/>
        <v>15.151515151515152</v>
      </c>
      <c r="X160" s="131">
        <v>5</v>
      </c>
    </row>
    <row r="161" spans="1:24" ht="31.5" x14ac:dyDescent="0.25">
      <c r="A161" s="121">
        <v>150</v>
      </c>
      <c r="B161" s="146" t="s">
        <v>722</v>
      </c>
      <c r="C161" s="146" t="s">
        <v>33</v>
      </c>
      <c r="D161" s="128">
        <v>12.3</v>
      </c>
      <c r="E161" s="125">
        <v>17</v>
      </c>
      <c r="F161" s="125">
        <v>14</v>
      </c>
      <c r="G161" s="128">
        <v>1.1382113821138211</v>
      </c>
      <c r="H161" s="171">
        <f t="shared" ref="H161:H172" si="60">SUM(K161+L161)</f>
        <v>0</v>
      </c>
      <c r="I161" s="127"/>
      <c r="J161" s="128"/>
      <c r="K161" s="125">
        <v>0</v>
      </c>
      <c r="L161" s="125">
        <v>0</v>
      </c>
      <c r="M161" s="171">
        <f t="shared" ref="M161:M172" si="61">SUM(N161+O161+P161)</f>
        <v>0</v>
      </c>
      <c r="N161" s="128"/>
      <c r="O161" s="125">
        <v>0</v>
      </c>
      <c r="P161" s="128"/>
      <c r="Q161" s="125"/>
      <c r="R161" s="131">
        <f t="shared" si="51"/>
        <v>30</v>
      </c>
      <c r="S161" s="266">
        <f t="shared" ref="S161:S212" si="62">ROUNDDOWN(T161,0)</f>
        <v>4</v>
      </c>
      <c r="T161" s="132">
        <f t="shared" si="59"/>
        <v>4.2</v>
      </c>
      <c r="U161" s="183">
        <v>2</v>
      </c>
      <c r="V161" s="131">
        <f t="shared" si="47"/>
        <v>2</v>
      </c>
      <c r="W161" s="265">
        <f t="shared" si="48"/>
        <v>14.285714285714286</v>
      </c>
      <c r="X161" s="266">
        <v>2</v>
      </c>
    </row>
    <row r="162" spans="1:24" ht="47.25" x14ac:dyDescent="0.25">
      <c r="A162" s="121">
        <v>151</v>
      </c>
      <c r="B162" s="146" t="s">
        <v>34</v>
      </c>
      <c r="C162" s="146" t="s">
        <v>33</v>
      </c>
      <c r="D162" s="128">
        <v>54.2</v>
      </c>
      <c r="E162" s="125">
        <v>31</v>
      </c>
      <c r="F162" s="125">
        <v>36</v>
      </c>
      <c r="G162" s="128">
        <v>0.66420664206642066</v>
      </c>
      <c r="H162" s="171">
        <f t="shared" si="60"/>
        <v>4</v>
      </c>
      <c r="I162" s="127">
        <f t="shared" ref="I162:I172" si="63">H162*100/E162</f>
        <v>12.903225806451612</v>
      </c>
      <c r="J162" s="128"/>
      <c r="K162" s="125">
        <v>4</v>
      </c>
      <c r="L162" s="125">
        <v>0</v>
      </c>
      <c r="M162" s="171">
        <f t="shared" si="61"/>
        <v>0</v>
      </c>
      <c r="N162" s="128"/>
      <c r="O162" s="125">
        <v>0</v>
      </c>
      <c r="P162" s="128"/>
      <c r="Q162" s="125">
        <f t="shared" si="46"/>
        <v>0</v>
      </c>
      <c r="R162" s="131">
        <f t="shared" si="51"/>
        <v>30</v>
      </c>
      <c r="S162" s="266">
        <f t="shared" si="62"/>
        <v>10</v>
      </c>
      <c r="T162" s="132">
        <f t="shared" si="59"/>
        <v>10.8</v>
      </c>
      <c r="U162" s="183">
        <f t="shared" si="50"/>
        <v>10</v>
      </c>
      <c r="V162" s="131">
        <f t="shared" si="47"/>
        <v>10</v>
      </c>
      <c r="W162" s="265">
        <f t="shared" si="48"/>
        <v>27.777777777777779</v>
      </c>
      <c r="X162" s="131">
        <v>10</v>
      </c>
    </row>
    <row r="163" spans="1:24" ht="31.5" x14ac:dyDescent="0.25">
      <c r="A163" s="121">
        <v>152</v>
      </c>
      <c r="B163" s="146" t="s">
        <v>48</v>
      </c>
      <c r="C163" s="146" t="s">
        <v>33</v>
      </c>
      <c r="D163" s="128">
        <v>13.48</v>
      </c>
      <c r="E163" s="125">
        <v>51</v>
      </c>
      <c r="F163" s="125">
        <v>60</v>
      </c>
      <c r="G163" s="128">
        <v>4.4510385756676554</v>
      </c>
      <c r="H163" s="171">
        <f t="shared" si="60"/>
        <v>4</v>
      </c>
      <c r="I163" s="127">
        <f t="shared" si="63"/>
        <v>7.8431372549019605</v>
      </c>
      <c r="J163" s="128"/>
      <c r="K163" s="125">
        <v>4</v>
      </c>
      <c r="L163" s="125">
        <v>0</v>
      </c>
      <c r="M163" s="171">
        <f t="shared" si="61"/>
        <v>0</v>
      </c>
      <c r="N163" s="128"/>
      <c r="O163" s="125"/>
      <c r="P163" s="128"/>
      <c r="Q163" s="125">
        <f t="shared" si="46"/>
        <v>0</v>
      </c>
      <c r="R163" s="131">
        <f t="shared" si="51"/>
        <v>30</v>
      </c>
      <c r="S163" s="266">
        <f t="shared" si="62"/>
        <v>18</v>
      </c>
      <c r="T163" s="132">
        <f t="shared" si="59"/>
        <v>18</v>
      </c>
      <c r="U163" s="183">
        <f t="shared" si="50"/>
        <v>18</v>
      </c>
      <c r="V163" s="131">
        <f t="shared" si="47"/>
        <v>18</v>
      </c>
      <c r="W163" s="265">
        <f t="shared" si="48"/>
        <v>30</v>
      </c>
      <c r="X163" s="131">
        <v>18</v>
      </c>
    </row>
    <row r="164" spans="1:24" ht="31.5" x14ac:dyDescent="0.25">
      <c r="A164" s="121">
        <v>153</v>
      </c>
      <c r="B164" s="146" t="s">
        <v>29</v>
      </c>
      <c r="C164" s="146" t="s">
        <v>33</v>
      </c>
      <c r="D164" s="128">
        <v>8.09</v>
      </c>
      <c r="E164" s="125">
        <v>18</v>
      </c>
      <c r="F164" s="125">
        <v>18</v>
      </c>
      <c r="G164" s="128">
        <v>2.2249690976514214</v>
      </c>
      <c r="H164" s="171">
        <f t="shared" si="60"/>
        <v>2</v>
      </c>
      <c r="I164" s="127">
        <f t="shared" si="63"/>
        <v>11.111111111111111</v>
      </c>
      <c r="J164" s="128"/>
      <c r="K164" s="125">
        <v>2</v>
      </c>
      <c r="L164" s="125">
        <v>0</v>
      </c>
      <c r="M164" s="171">
        <f t="shared" si="61"/>
        <v>0</v>
      </c>
      <c r="N164" s="128"/>
      <c r="O164" s="125">
        <v>0</v>
      </c>
      <c r="P164" s="128"/>
      <c r="Q164" s="125">
        <f t="shared" si="46"/>
        <v>0</v>
      </c>
      <c r="R164" s="131">
        <f t="shared" si="51"/>
        <v>30</v>
      </c>
      <c r="S164" s="266">
        <f t="shared" si="62"/>
        <v>5</v>
      </c>
      <c r="T164" s="132">
        <f t="shared" si="59"/>
        <v>5.4</v>
      </c>
      <c r="U164" s="183">
        <f t="shared" si="50"/>
        <v>5</v>
      </c>
      <c r="V164" s="131">
        <f t="shared" si="47"/>
        <v>5</v>
      </c>
      <c r="W164" s="265">
        <f t="shared" si="48"/>
        <v>27.777777777777779</v>
      </c>
      <c r="X164" s="131">
        <v>5</v>
      </c>
    </row>
    <row r="165" spans="1:24" x14ac:dyDescent="0.25">
      <c r="A165" s="121">
        <v>154</v>
      </c>
      <c r="B165" s="146" t="s">
        <v>2</v>
      </c>
      <c r="C165" s="146" t="s">
        <v>33</v>
      </c>
      <c r="D165" s="128">
        <v>100</v>
      </c>
      <c r="E165" s="125">
        <v>32</v>
      </c>
      <c r="F165" s="125">
        <v>46</v>
      </c>
      <c r="G165" s="128">
        <v>0.46</v>
      </c>
      <c r="H165" s="171">
        <f t="shared" si="60"/>
        <v>4</v>
      </c>
      <c r="I165" s="127">
        <f t="shared" si="63"/>
        <v>12.5</v>
      </c>
      <c r="J165" s="128"/>
      <c r="K165" s="125">
        <v>4</v>
      </c>
      <c r="L165" s="125">
        <v>0</v>
      </c>
      <c r="M165" s="171">
        <f t="shared" si="61"/>
        <v>0</v>
      </c>
      <c r="N165" s="128"/>
      <c r="O165" s="125">
        <v>0</v>
      </c>
      <c r="P165" s="128"/>
      <c r="Q165" s="125">
        <f t="shared" si="46"/>
        <v>0</v>
      </c>
      <c r="R165" s="131">
        <f t="shared" si="51"/>
        <v>30</v>
      </c>
      <c r="S165" s="266">
        <f t="shared" si="62"/>
        <v>13</v>
      </c>
      <c r="T165" s="132">
        <f t="shared" si="59"/>
        <v>13.8</v>
      </c>
      <c r="U165" s="183">
        <f t="shared" si="50"/>
        <v>13</v>
      </c>
      <c r="V165" s="131">
        <f t="shared" si="47"/>
        <v>13</v>
      </c>
      <c r="W165" s="265">
        <f t="shared" si="48"/>
        <v>28.260869565217391</v>
      </c>
      <c r="X165" s="131"/>
    </row>
    <row r="166" spans="1:24" ht="31.5" x14ac:dyDescent="0.25">
      <c r="A166" s="121">
        <v>155</v>
      </c>
      <c r="B166" s="146" t="s">
        <v>103</v>
      </c>
      <c r="C166" s="146" t="s">
        <v>33</v>
      </c>
      <c r="D166" s="128">
        <v>35.26</v>
      </c>
      <c r="E166" s="125">
        <v>62</v>
      </c>
      <c r="F166" s="125">
        <v>64</v>
      </c>
      <c r="G166" s="128">
        <v>1.8150879183210438</v>
      </c>
      <c r="H166" s="171">
        <f t="shared" si="60"/>
        <v>5</v>
      </c>
      <c r="I166" s="127">
        <f t="shared" si="63"/>
        <v>8.064516129032258</v>
      </c>
      <c r="J166" s="128"/>
      <c r="K166" s="125">
        <v>5</v>
      </c>
      <c r="L166" s="125">
        <v>0</v>
      </c>
      <c r="M166" s="171">
        <f t="shared" si="61"/>
        <v>1</v>
      </c>
      <c r="N166" s="128"/>
      <c r="O166" s="125">
        <v>1</v>
      </c>
      <c r="P166" s="128"/>
      <c r="Q166" s="125">
        <f t="shared" si="46"/>
        <v>20</v>
      </c>
      <c r="R166" s="131">
        <f t="shared" si="51"/>
        <v>30</v>
      </c>
      <c r="S166" s="266">
        <f t="shared" si="62"/>
        <v>19</v>
      </c>
      <c r="T166" s="132">
        <f t="shared" si="59"/>
        <v>19.2</v>
      </c>
      <c r="U166" s="183">
        <f t="shared" si="50"/>
        <v>19</v>
      </c>
      <c r="V166" s="131">
        <f t="shared" si="47"/>
        <v>19</v>
      </c>
      <c r="W166" s="265">
        <f t="shared" si="48"/>
        <v>29.6875</v>
      </c>
      <c r="X166" s="131">
        <v>19</v>
      </c>
    </row>
    <row r="167" spans="1:24" ht="31.5" x14ac:dyDescent="0.25">
      <c r="A167" s="121">
        <v>156</v>
      </c>
      <c r="B167" s="146" t="s">
        <v>723</v>
      </c>
      <c r="C167" s="146" t="s">
        <v>33</v>
      </c>
      <c r="D167" s="128">
        <v>12.31</v>
      </c>
      <c r="E167" s="125">
        <v>14</v>
      </c>
      <c r="F167" s="125">
        <v>14</v>
      </c>
      <c r="G167" s="128">
        <v>1.1372867587327375</v>
      </c>
      <c r="H167" s="171">
        <f t="shared" si="60"/>
        <v>2</v>
      </c>
      <c r="I167" s="127">
        <f t="shared" si="63"/>
        <v>14.285714285714286</v>
      </c>
      <c r="J167" s="128"/>
      <c r="K167" s="125">
        <v>2</v>
      </c>
      <c r="L167" s="125">
        <v>0</v>
      </c>
      <c r="M167" s="171">
        <f t="shared" si="61"/>
        <v>0</v>
      </c>
      <c r="N167" s="128"/>
      <c r="O167" s="125">
        <v>0</v>
      </c>
      <c r="P167" s="128"/>
      <c r="Q167" s="125">
        <f t="shared" si="46"/>
        <v>0</v>
      </c>
      <c r="R167" s="131">
        <f t="shared" si="51"/>
        <v>30</v>
      </c>
      <c r="S167" s="266">
        <f t="shared" si="62"/>
        <v>4</v>
      </c>
      <c r="T167" s="132">
        <f t="shared" si="59"/>
        <v>4.2</v>
      </c>
      <c r="U167" s="183">
        <f t="shared" si="50"/>
        <v>4</v>
      </c>
      <c r="V167" s="131">
        <f t="shared" si="47"/>
        <v>4</v>
      </c>
      <c r="W167" s="265">
        <f t="shared" si="48"/>
        <v>28.571428571428573</v>
      </c>
      <c r="X167" s="131">
        <v>4</v>
      </c>
    </row>
    <row r="168" spans="1:24" ht="31.5" x14ac:dyDescent="0.25">
      <c r="A168" s="121">
        <v>157</v>
      </c>
      <c r="B168" s="146" t="s">
        <v>724</v>
      </c>
      <c r="C168" s="146" t="s">
        <v>33</v>
      </c>
      <c r="D168" s="128">
        <v>51.3</v>
      </c>
      <c r="E168" s="125">
        <v>27</v>
      </c>
      <c r="F168" s="125">
        <v>30</v>
      </c>
      <c r="G168" s="128">
        <v>0.58479532163742698</v>
      </c>
      <c r="H168" s="171">
        <f t="shared" si="60"/>
        <v>4</v>
      </c>
      <c r="I168" s="127">
        <f t="shared" si="63"/>
        <v>14.814814814814815</v>
      </c>
      <c r="J168" s="128"/>
      <c r="K168" s="125">
        <v>4</v>
      </c>
      <c r="L168" s="125">
        <v>0</v>
      </c>
      <c r="M168" s="171">
        <f t="shared" si="61"/>
        <v>0</v>
      </c>
      <c r="N168" s="128"/>
      <c r="O168" s="125">
        <v>0</v>
      </c>
      <c r="P168" s="128"/>
      <c r="Q168" s="125">
        <f t="shared" si="46"/>
        <v>0</v>
      </c>
      <c r="R168" s="131">
        <f t="shared" si="51"/>
        <v>30</v>
      </c>
      <c r="S168" s="266">
        <f t="shared" si="62"/>
        <v>9</v>
      </c>
      <c r="T168" s="132">
        <f t="shared" si="59"/>
        <v>9</v>
      </c>
      <c r="U168" s="183">
        <f t="shared" si="50"/>
        <v>9</v>
      </c>
      <c r="V168" s="131">
        <f t="shared" si="47"/>
        <v>9</v>
      </c>
      <c r="W168" s="265">
        <f t="shared" si="48"/>
        <v>30</v>
      </c>
      <c r="X168" s="131">
        <v>9</v>
      </c>
    </row>
    <row r="169" spans="1:24" ht="31.5" x14ac:dyDescent="0.25">
      <c r="A169" s="121">
        <v>158</v>
      </c>
      <c r="B169" s="146" t="s">
        <v>725</v>
      </c>
      <c r="C169" s="146" t="s">
        <v>33</v>
      </c>
      <c r="D169" s="128">
        <v>11.9</v>
      </c>
      <c r="E169" s="125">
        <v>9</v>
      </c>
      <c r="F169" s="125">
        <v>10</v>
      </c>
      <c r="G169" s="128">
        <v>0.84033613445378152</v>
      </c>
      <c r="H169" s="171">
        <f t="shared" si="60"/>
        <v>1</v>
      </c>
      <c r="I169" s="127">
        <f t="shared" si="63"/>
        <v>11.111111111111111</v>
      </c>
      <c r="J169" s="128"/>
      <c r="K169" s="125">
        <v>1</v>
      </c>
      <c r="L169" s="125">
        <v>0</v>
      </c>
      <c r="M169" s="171">
        <f t="shared" si="61"/>
        <v>0</v>
      </c>
      <c r="N169" s="128"/>
      <c r="O169" s="125">
        <v>0</v>
      </c>
      <c r="P169" s="128"/>
      <c r="Q169" s="125">
        <f t="shared" si="46"/>
        <v>0</v>
      </c>
      <c r="R169" s="131">
        <f t="shared" si="51"/>
        <v>30</v>
      </c>
      <c r="S169" s="266">
        <f t="shared" si="62"/>
        <v>3</v>
      </c>
      <c r="T169" s="132">
        <f t="shared" si="59"/>
        <v>3</v>
      </c>
      <c r="U169" s="183">
        <f t="shared" si="50"/>
        <v>3</v>
      </c>
      <c r="V169" s="131">
        <f t="shared" si="47"/>
        <v>3</v>
      </c>
      <c r="W169" s="265">
        <f t="shared" si="48"/>
        <v>30</v>
      </c>
      <c r="X169" s="131">
        <v>3</v>
      </c>
    </row>
    <row r="170" spans="1:24" ht="30.75" customHeight="1" x14ac:dyDescent="0.25">
      <c r="A170" s="121">
        <v>159</v>
      </c>
      <c r="B170" s="146" t="s">
        <v>178</v>
      </c>
      <c r="C170" s="146" t="s">
        <v>33</v>
      </c>
      <c r="D170" s="128">
        <v>31.7</v>
      </c>
      <c r="E170" s="125">
        <v>16</v>
      </c>
      <c r="F170" s="125">
        <v>20</v>
      </c>
      <c r="G170" s="128">
        <v>0.63091482649842268</v>
      </c>
      <c r="H170" s="171">
        <f t="shared" si="60"/>
        <v>2</v>
      </c>
      <c r="I170" s="127">
        <f t="shared" si="63"/>
        <v>12.5</v>
      </c>
      <c r="J170" s="128"/>
      <c r="K170" s="125">
        <v>2</v>
      </c>
      <c r="L170" s="125">
        <v>0</v>
      </c>
      <c r="M170" s="171">
        <f t="shared" si="61"/>
        <v>0</v>
      </c>
      <c r="N170" s="128"/>
      <c r="O170" s="125">
        <v>0</v>
      </c>
      <c r="P170" s="128"/>
      <c r="Q170" s="125">
        <f t="shared" si="46"/>
        <v>0</v>
      </c>
      <c r="R170" s="131">
        <f t="shared" si="51"/>
        <v>30</v>
      </c>
      <c r="S170" s="266">
        <f t="shared" si="62"/>
        <v>6</v>
      </c>
      <c r="T170" s="132">
        <f t="shared" si="59"/>
        <v>6</v>
      </c>
      <c r="U170" s="183">
        <f t="shared" si="50"/>
        <v>6</v>
      </c>
      <c r="V170" s="131">
        <f t="shared" si="47"/>
        <v>6</v>
      </c>
      <c r="W170" s="265">
        <f t="shared" si="48"/>
        <v>30</v>
      </c>
      <c r="X170" s="131">
        <v>6</v>
      </c>
    </row>
    <row r="171" spans="1:24" ht="31.5" x14ac:dyDescent="0.25">
      <c r="A171" s="121">
        <v>160</v>
      </c>
      <c r="B171" s="146" t="s">
        <v>102</v>
      </c>
      <c r="C171" s="146" t="s">
        <v>33</v>
      </c>
      <c r="D171" s="128">
        <v>54.7</v>
      </c>
      <c r="E171" s="125">
        <v>77</v>
      </c>
      <c r="F171" s="125">
        <v>82</v>
      </c>
      <c r="G171" s="128">
        <v>1.4990859232175502</v>
      </c>
      <c r="H171" s="171">
        <f t="shared" si="60"/>
        <v>5</v>
      </c>
      <c r="I171" s="127">
        <f t="shared" si="63"/>
        <v>6.4935064935064934</v>
      </c>
      <c r="J171" s="128"/>
      <c r="K171" s="125">
        <v>5</v>
      </c>
      <c r="L171" s="125">
        <v>0</v>
      </c>
      <c r="M171" s="171">
        <f t="shared" si="61"/>
        <v>4</v>
      </c>
      <c r="N171" s="128"/>
      <c r="O171" s="125">
        <v>4</v>
      </c>
      <c r="P171" s="128"/>
      <c r="Q171" s="125">
        <f t="shared" si="46"/>
        <v>80</v>
      </c>
      <c r="R171" s="131">
        <f t="shared" si="51"/>
        <v>30</v>
      </c>
      <c r="S171" s="266">
        <f t="shared" si="62"/>
        <v>24</v>
      </c>
      <c r="T171" s="132">
        <f t="shared" si="59"/>
        <v>24.6</v>
      </c>
      <c r="U171" s="183">
        <v>5</v>
      </c>
      <c r="V171" s="131">
        <f t="shared" si="47"/>
        <v>5</v>
      </c>
      <c r="W171" s="265">
        <f t="shared" si="48"/>
        <v>6.0975609756097562</v>
      </c>
      <c r="X171" s="131">
        <v>5</v>
      </c>
    </row>
    <row r="172" spans="1:24" x14ac:dyDescent="0.25">
      <c r="A172" s="121">
        <v>161</v>
      </c>
      <c r="B172" s="146" t="s">
        <v>259</v>
      </c>
      <c r="C172" s="146" t="s">
        <v>33</v>
      </c>
      <c r="D172" s="128">
        <v>37.1</v>
      </c>
      <c r="E172" s="125">
        <v>48</v>
      </c>
      <c r="F172" s="125">
        <v>21</v>
      </c>
      <c r="G172" s="128">
        <v>0.56603773584905659</v>
      </c>
      <c r="H172" s="171">
        <f t="shared" si="60"/>
        <v>4</v>
      </c>
      <c r="I172" s="127">
        <f t="shared" si="63"/>
        <v>8.3333333333333339</v>
      </c>
      <c r="J172" s="128"/>
      <c r="K172" s="125">
        <v>4</v>
      </c>
      <c r="L172" s="125">
        <v>0</v>
      </c>
      <c r="M172" s="171">
        <f t="shared" si="61"/>
        <v>2</v>
      </c>
      <c r="N172" s="128"/>
      <c r="O172" s="125">
        <v>2</v>
      </c>
      <c r="P172" s="128"/>
      <c r="Q172" s="125">
        <f t="shared" si="46"/>
        <v>50</v>
      </c>
      <c r="R172" s="131">
        <f t="shared" si="51"/>
        <v>30</v>
      </c>
      <c r="S172" s="266">
        <f t="shared" si="62"/>
        <v>6</v>
      </c>
      <c r="T172" s="132">
        <f t="shared" si="59"/>
        <v>6.3</v>
      </c>
      <c r="U172" s="183">
        <f t="shared" si="50"/>
        <v>6</v>
      </c>
      <c r="V172" s="131">
        <f t="shared" si="47"/>
        <v>6</v>
      </c>
      <c r="W172" s="265">
        <f t="shared" si="48"/>
        <v>28.571428571428573</v>
      </c>
      <c r="X172" s="131">
        <v>6</v>
      </c>
    </row>
    <row r="173" spans="1:24" ht="31.5" x14ac:dyDescent="0.25">
      <c r="A173" s="121">
        <v>162</v>
      </c>
      <c r="B173" s="146" t="s">
        <v>726</v>
      </c>
      <c r="C173" s="146" t="s">
        <v>35</v>
      </c>
      <c r="D173" s="128">
        <v>69.599999999999994</v>
      </c>
      <c r="E173" s="125">
        <v>15</v>
      </c>
      <c r="F173" s="125">
        <v>20</v>
      </c>
      <c r="G173" s="128">
        <v>0.2873563218390805</v>
      </c>
      <c r="H173" s="171">
        <f t="shared" ref="H173:H183" si="64">SUM(K173+L173)</f>
        <v>2</v>
      </c>
      <c r="I173" s="127">
        <f t="shared" ref="I173:I181" si="65">H173*100/E173</f>
        <v>13.333333333333334</v>
      </c>
      <c r="J173" s="128"/>
      <c r="K173" s="125">
        <v>2</v>
      </c>
      <c r="L173" s="125">
        <v>0</v>
      </c>
      <c r="M173" s="171">
        <f t="shared" ref="M173:M183" si="66">SUM(N173+O173+P173)</f>
        <v>0</v>
      </c>
      <c r="N173" s="128"/>
      <c r="O173" s="125">
        <v>0</v>
      </c>
      <c r="P173" s="128"/>
      <c r="Q173" s="125">
        <f t="shared" si="46"/>
        <v>0</v>
      </c>
      <c r="R173" s="131">
        <f t="shared" ref="R173:R194" si="67">IF(F173&lt;VLOOKUP(G173,$M$245:$Q$255,2),0,VLOOKUP(G173,$M$245:$Q$255,3))</f>
        <v>30</v>
      </c>
      <c r="S173" s="266">
        <f t="shared" si="62"/>
        <v>6</v>
      </c>
      <c r="T173" s="132">
        <f t="shared" si="59"/>
        <v>6</v>
      </c>
      <c r="U173" s="183">
        <f t="shared" si="50"/>
        <v>6</v>
      </c>
      <c r="V173" s="131">
        <f t="shared" si="47"/>
        <v>6</v>
      </c>
      <c r="W173" s="265">
        <f t="shared" si="48"/>
        <v>30</v>
      </c>
      <c r="X173" s="131">
        <v>6</v>
      </c>
    </row>
    <row r="174" spans="1:24" ht="31.5" x14ac:dyDescent="0.25">
      <c r="A174" s="121">
        <v>163</v>
      </c>
      <c r="B174" s="146" t="s">
        <v>681</v>
      </c>
      <c r="C174" s="146" t="s">
        <v>35</v>
      </c>
      <c r="D174" s="128">
        <v>30.76</v>
      </c>
      <c r="E174" s="125">
        <v>22</v>
      </c>
      <c r="F174" s="125">
        <v>23</v>
      </c>
      <c r="G174" s="128">
        <v>0.74772431729518851</v>
      </c>
      <c r="H174" s="171">
        <f t="shared" si="64"/>
        <v>3</v>
      </c>
      <c r="I174" s="127">
        <f t="shared" si="65"/>
        <v>13.636363636363637</v>
      </c>
      <c r="J174" s="128"/>
      <c r="K174" s="125">
        <v>3</v>
      </c>
      <c r="L174" s="125">
        <v>0</v>
      </c>
      <c r="M174" s="171">
        <f t="shared" si="66"/>
        <v>0</v>
      </c>
      <c r="N174" s="128"/>
      <c r="O174" s="125">
        <v>0</v>
      </c>
      <c r="P174" s="128"/>
      <c r="Q174" s="125">
        <f t="shared" si="46"/>
        <v>0</v>
      </c>
      <c r="R174" s="131">
        <f t="shared" si="67"/>
        <v>30</v>
      </c>
      <c r="S174" s="266">
        <f t="shared" si="62"/>
        <v>6</v>
      </c>
      <c r="T174" s="132">
        <f t="shared" si="59"/>
        <v>6.9</v>
      </c>
      <c r="U174" s="183">
        <f t="shared" si="50"/>
        <v>6</v>
      </c>
      <c r="V174" s="131">
        <f t="shared" si="47"/>
        <v>6</v>
      </c>
      <c r="W174" s="265">
        <f t="shared" si="48"/>
        <v>26.086956521739129</v>
      </c>
      <c r="X174" s="131">
        <v>6</v>
      </c>
    </row>
    <row r="175" spans="1:24" x14ac:dyDescent="0.25">
      <c r="A175" s="121">
        <v>164</v>
      </c>
      <c r="B175" s="146" t="s">
        <v>2</v>
      </c>
      <c r="C175" s="146" t="s">
        <v>35</v>
      </c>
      <c r="D175" s="128">
        <v>138.1</v>
      </c>
      <c r="E175" s="125">
        <v>85</v>
      </c>
      <c r="F175" s="125">
        <v>85</v>
      </c>
      <c r="G175" s="128">
        <v>0.61549601737871107</v>
      </c>
      <c r="H175" s="171">
        <f t="shared" si="64"/>
        <v>12</v>
      </c>
      <c r="I175" s="127">
        <f t="shared" si="65"/>
        <v>14.117647058823529</v>
      </c>
      <c r="J175" s="128"/>
      <c r="K175" s="125">
        <v>12</v>
      </c>
      <c r="L175" s="125">
        <v>0</v>
      </c>
      <c r="M175" s="171">
        <f t="shared" si="66"/>
        <v>0</v>
      </c>
      <c r="N175" s="128"/>
      <c r="O175" s="125">
        <v>0</v>
      </c>
      <c r="P175" s="128"/>
      <c r="Q175" s="125">
        <f t="shared" si="46"/>
        <v>0</v>
      </c>
      <c r="R175" s="131">
        <f t="shared" si="67"/>
        <v>30</v>
      </c>
      <c r="S175" s="266">
        <f t="shared" si="62"/>
        <v>25</v>
      </c>
      <c r="T175" s="132">
        <f t="shared" si="59"/>
        <v>25.5</v>
      </c>
      <c r="U175" s="183">
        <f t="shared" si="50"/>
        <v>25</v>
      </c>
      <c r="V175" s="131">
        <f t="shared" si="47"/>
        <v>25</v>
      </c>
      <c r="W175" s="265">
        <f t="shared" si="48"/>
        <v>29.411764705882351</v>
      </c>
      <c r="X175" s="131"/>
    </row>
    <row r="176" spans="1:24" ht="31.5" x14ac:dyDescent="0.25">
      <c r="A176" s="121">
        <v>165</v>
      </c>
      <c r="B176" s="146" t="s">
        <v>209</v>
      </c>
      <c r="C176" s="146" t="s">
        <v>35</v>
      </c>
      <c r="D176" s="128">
        <v>106.58</v>
      </c>
      <c r="E176" s="125">
        <v>67</v>
      </c>
      <c r="F176" s="125">
        <v>64</v>
      </c>
      <c r="G176" s="128">
        <v>0.60048789641583789</v>
      </c>
      <c r="H176" s="171">
        <f t="shared" si="64"/>
        <v>5</v>
      </c>
      <c r="I176" s="127">
        <f t="shared" si="65"/>
        <v>7.4626865671641793</v>
      </c>
      <c r="J176" s="128"/>
      <c r="K176" s="125">
        <v>5</v>
      </c>
      <c r="L176" s="125">
        <v>0</v>
      </c>
      <c r="M176" s="171">
        <f t="shared" si="66"/>
        <v>0</v>
      </c>
      <c r="N176" s="128"/>
      <c r="O176" s="125">
        <v>0</v>
      </c>
      <c r="P176" s="128"/>
      <c r="Q176" s="125">
        <f t="shared" si="46"/>
        <v>0</v>
      </c>
      <c r="R176" s="131">
        <f t="shared" si="67"/>
        <v>30</v>
      </c>
      <c r="S176" s="266">
        <f t="shared" si="62"/>
        <v>19</v>
      </c>
      <c r="T176" s="132">
        <f t="shared" si="59"/>
        <v>19.2</v>
      </c>
      <c r="U176" s="183">
        <v>5</v>
      </c>
      <c r="V176" s="131">
        <f t="shared" si="47"/>
        <v>5</v>
      </c>
      <c r="W176" s="265">
        <f t="shared" si="48"/>
        <v>7.8125</v>
      </c>
      <c r="X176" s="131">
        <v>5</v>
      </c>
    </row>
    <row r="177" spans="1:24" ht="31.5" x14ac:dyDescent="0.25">
      <c r="A177" s="121">
        <v>166</v>
      </c>
      <c r="B177" s="146" t="s">
        <v>104</v>
      </c>
      <c r="C177" s="146" t="s">
        <v>35</v>
      </c>
      <c r="D177" s="128">
        <v>267.8</v>
      </c>
      <c r="E177" s="125">
        <v>121</v>
      </c>
      <c r="F177" s="125">
        <v>123</v>
      </c>
      <c r="G177" s="128">
        <v>0.45929798356982821</v>
      </c>
      <c r="H177" s="171">
        <f t="shared" si="64"/>
        <v>18</v>
      </c>
      <c r="I177" s="127">
        <f t="shared" si="65"/>
        <v>14.87603305785124</v>
      </c>
      <c r="J177" s="128"/>
      <c r="K177" s="125">
        <v>18</v>
      </c>
      <c r="L177" s="125">
        <v>0</v>
      </c>
      <c r="M177" s="171">
        <f t="shared" si="66"/>
        <v>0</v>
      </c>
      <c r="N177" s="128"/>
      <c r="O177" s="125">
        <v>0</v>
      </c>
      <c r="P177" s="128"/>
      <c r="Q177" s="125">
        <f t="shared" si="46"/>
        <v>0</v>
      </c>
      <c r="R177" s="131">
        <f t="shared" si="67"/>
        <v>30</v>
      </c>
      <c r="S177" s="266">
        <f t="shared" si="62"/>
        <v>36</v>
      </c>
      <c r="T177" s="132">
        <f t="shared" si="59"/>
        <v>36.9</v>
      </c>
      <c r="U177" s="183">
        <v>18</v>
      </c>
      <c r="V177" s="131">
        <f t="shared" si="47"/>
        <v>18</v>
      </c>
      <c r="W177" s="265">
        <f t="shared" si="48"/>
        <v>14.634146341463415</v>
      </c>
      <c r="X177" s="131">
        <v>18</v>
      </c>
    </row>
    <row r="178" spans="1:24" ht="47.25" x14ac:dyDescent="0.25">
      <c r="A178" s="121">
        <v>167</v>
      </c>
      <c r="B178" s="146" t="s">
        <v>727</v>
      </c>
      <c r="C178" s="146" t="s">
        <v>36</v>
      </c>
      <c r="D178" s="128">
        <v>83</v>
      </c>
      <c r="E178" s="125">
        <v>50</v>
      </c>
      <c r="F178" s="125">
        <v>62</v>
      </c>
      <c r="G178" s="128">
        <v>0.74698795180722888</v>
      </c>
      <c r="H178" s="171">
        <f t="shared" si="64"/>
        <v>7</v>
      </c>
      <c r="I178" s="127">
        <f t="shared" si="65"/>
        <v>14</v>
      </c>
      <c r="J178" s="128"/>
      <c r="K178" s="125">
        <v>7</v>
      </c>
      <c r="L178" s="125">
        <v>0</v>
      </c>
      <c r="M178" s="171">
        <f t="shared" si="66"/>
        <v>1</v>
      </c>
      <c r="N178" s="128"/>
      <c r="O178" s="125">
        <v>1</v>
      </c>
      <c r="P178" s="128"/>
      <c r="Q178" s="125">
        <f t="shared" si="46"/>
        <v>14.285714285714286</v>
      </c>
      <c r="R178" s="131">
        <f t="shared" si="67"/>
        <v>30</v>
      </c>
      <c r="S178" s="266">
        <f t="shared" si="62"/>
        <v>18</v>
      </c>
      <c r="T178" s="132">
        <f t="shared" si="59"/>
        <v>18.600000000000001</v>
      </c>
      <c r="U178" s="183">
        <v>6</v>
      </c>
      <c r="V178" s="131">
        <f t="shared" si="47"/>
        <v>6</v>
      </c>
      <c r="W178" s="265">
        <f t="shared" si="48"/>
        <v>9.67741935483871</v>
      </c>
      <c r="X178" s="131">
        <v>6</v>
      </c>
    </row>
    <row r="179" spans="1:24" ht="47.25" x14ac:dyDescent="0.25">
      <c r="A179" s="121">
        <v>168</v>
      </c>
      <c r="B179" s="146" t="s">
        <v>658</v>
      </c>
      <c r="C179" s="146" t="s">
        <v>728</v>
      </c>
      <c r="D179" s="128">
        <v>183.1</v>
      </c>
      <c r="E179" s="125">
        <v>85</v>
      </c>
      <c r="F179" s="125">
        <v>87</v>
      </c>
      <c r="G179" s="128">
        <v>0.47515019115237578</v>
      </c>
      <c r="H179" s="171">
        <f t="shared" si="64"/>
        <v>12</v>
      </c>
      <c r="I179" s="127">
        <f t="shared" si="65"/>
        <v>14.117647058823529</v>
      </c>
      <c r="J179" s="128"/>
      <c r="K179" s="125">
        <v>12</v>
      </c>
      <c r="L179" s="125">
        <v>0</v>
      </c>
      <c r="M179" s="171">
        <f t="shared" si="66"/>
        <v>0</v>
      </c>
      <c r="N179" s="128"/>
      <c r="O179" s="125">
        <v>0</v>
      </c>
      <c r="P179" s="128"/>
      <c r="Q179" s="125">
        <f t="shared" si="46"/>
        <v>0</v>
      </c>
      <c r="R179" s="131">
        <f t="shared" si="67"/>
        <v>30</v>
      </c>
      <c r="S179" s="266">
        <f t="shared" si="62"/>
        <v>26</v>
      </c>
      <c r="T179" s="132">
        <f t="shared" si="59"/>
        <v>26.1</v>
      </c>
      <c r="U179" s="183">
        <v>20</v>
      </c>
      <c r="V179" s="131">
        <f t="shared" si="47"/>
        <v>19.999999999999996</v>
      </c>
      <c r="W179" s="265">
        <f t="shared" si="48"/>
        <v>22.988505747126435</v>
      </c>
      <c r="X179" s="131">
        <v>20</v>
      </c>
    </row>
    <row r="180" spans="1:24" ht="31.5" x14ac:dyDescent="0.25">
      <c r="A180" s="121">
        <v>169</v>
      </c>
      <c r="B180" s="146" t="s">
        <v>654</v>
      </c>
      <c r="C180" s="146" t="s">
        <v>728</v>
      </c>
      <c r="D180" s="128">
        <v>38</v>
      </c>
      <c r="E180" s="125">
        <v>13</v>
      </c>
      <c r="F180" s="125">
        <v>10</v>
      </c>
      <c r="G180" s="128">
        <v>0.26315789473684209</v>
      </c>
      <c r="H180" s="171">
        <f t="shared" si="64"/>
        <v>1</v>
      </c>
      <c r="I180" s="127">
        <f t="shared" si="65"/>
        <v>7.6923076923076925</v>
      </c>
      <c r="J180" s="128"/>
      <c r="K180" s="125">
        <v>1</v>
      </c>
      <c r="L180" s="125">
        <v>0</v>
      </c>
      <c r="M180" s="171">
        <v>1</v>
      </c>
      <c r="N180" s="128"/>
      <c r="O180" s="125">
        <v>2</v>
      </c>
      <c r="P180" s="128"/>
      <c r="Q180" s="125">
        <f t="shared" si="46"/>
        <v>100</v>
      </c>
      <c r="R180" s="131">
        <f t="shared" si="67"/>
        <v>30</v>
      </c>
      <c r="S180" s="266">
        <f t="shared" si="62"/>
        <v>3</v>
      </c>
      <c r="T180" s="132">
        <f t="shared" si="59"/>
        <v>3</v>
      </c>
      <c r="U180" s="183">
        <f t="shared" si="50"/>
        <v>3</v>
      </c>
      <c r="V180" s="131">
        <f t="shared" si="47"/>
        <v>3</v>
      </c>
      <c r="W180" s="265">
        <f t="shared" si="48"/>
        <v>30</v>
      </c>
      <c r="X180" s="131">
        <v>3</v>
      </c>
    </row>
    <row r="181" spans="1:24" x14ac:dyDescent="0.25">
      <c r="A181" s="121">
        <v>170</v>
      </c>
      <c r="B181" s="146" t="s">
        <v>2</v>
      </c>
      <c r="C181" s="146" t="s">
        <v>728</v>
      </c>
      <c r="D181" s="128">
        <v>407.67</v>
      </c>
      <c r="E181" s="125">
        <v>47</v>
      </c>
      <c r="F181" s="125">
        <v>54</v>
      </c>
      <c r="G181" s="128">
        <v>0.13246007800426815</v>
      </c>
      <c r="H181" s="171">
        <f t="shared" si="64"/>
        <v>7</v>
      </c>
      <c r="I181" s="127">
        <f t="shared" si="65"/>
        <v>14.893617021276595</v>
      </c>
      <c r="J181" s="128"/>
      <c r="K181" s="125">
        <v>7</v>
      </c>
      <c r="L181" s="125">
        <v>0</v>
      </c>
      <c r="M181" s="171">
        <f t="shared" si="66"/>
        <v>0</v>
      </c>
      <c r="N181" s="128"/>
      <c r="O181" s="125">
        <v>0</v>
      </c>
      <c r="P181" s="128"/>
      <c r="Q181" s="125">
        <f t="shared" si="46"/>
        <v>0</v>
      </c>
      <c r="R181" s="131">
        <f t="shared" si="67"/>
        <v>30</v>
      </c>
      <c r="S181" s="266">
        <f t="shared" si="62"/>
        <v>16</v>
      </c>
      <c r="T181" s="132">
        <f t="shared" si="59"/>
        <v>16.2</v>
      </c>
      <c r="U181" s="183">
        <f t="shared" si="50"/>
        <v>16</v>
      </c>
      <c r="V181" s="131">
        <f t="shared" si="47"/>
        <v>16</v>
      </c>
      <c r="W181" s="265">
        <f t="shared" si="48"/>
        <v>29.62962962962963</v>
      </c>
      <c r="X181" s="131"/>
    </row>
    <row r="182" spans="1:24" ht="31.5" x14ac:dyDescent="0.25">
      <c r="A182" s="121">
        <v>171</v>
      </c>
      <c r="B182" s="146" t="s">
        <v>123</v>
      </c>
      <c r="C182" s="146" t="s">
        <v>728</v>
      </c>
      <c r="D182" s="128">
        <v>15.159000000000001</v>
      </c>
      <c r="E182" s="125"/>
      <c r="F182" s="188">
        <v>10</v>
      </c>
      <c r="G182" s="128">
        <f>F182/D182</f>
        <v>0.65967412098423373</v>
      </c>
      <c r="H182" s="171">
        <f t="shared" si="64"/>
        <v>0</v>
      </c>
      <c r="I182" s="127"/>
      <c r="J182" s="128"/>
      <c r="K182" s="125">
        <v>0</v>
      </c>
      <c r="L182" s="125">
        <v>0</v>
      </c>
      <c r="M182" s="171">
        <f t="shared" si="66"/>
        <v>0</v>
      </c>
      <c r="N182" s="128"/>
      <c r="O182" s="125"/>
      <c r="P182" s="128"/>
      <c r="Q182" s="125"/>
      <c r="R182" s="131">
        <f t="shared" si="67"/>
        <v>30</v>
      </c>
      <c r="S182" s="266">
        <f t="shared" si="62"/>
        <v>3</v>
      </c>
      <c r="T182" s="132">
        <f t="shared" si="59"/>
        <v>3</v>
      </c>
      <c r="U182" s="183">
        <v>2</v>
      </c>
      <c r="V182" s="131">
        <f t="shared" si="47"/>
        <v>2</v>
      </c>
      <c r="W182" s="265">
        <f t="shared" si="48"/>
        <v>20</v>
      </c>
      <c r="X182" s="266">
        <v>2</v>
      </c>
    </row>
    <row r="183" spans="1:24" ht="31.5" x14ac:dyDescent="0.25">
      <c r="A183" s="121">
        <v>172</v>
      </c>
      <c r="B183" s="146" t="s">
        <v>733</v>
      </c>
      <c r="C183" s="146" t="s">
        <v>728</v>
      </c>
      <c r="D183" s="128">
        <v>108.7</v>
      </c>
      <c r="E183" s="125">
        <v>83</v>
      </c>
      <c r="F183" s="125">
        <v>64</v>
      </c>
      <c r="G183" s="128">
        <v>0.58877644894204229</v>
      </c>
      <c r="H183" s="171">
        <f t="shared" si="64"/>
        <v>12</v>
      </c>
      <c r="I183" s="127">
        <f>H183*100/E183</f>
        <v>14.457831325301205</v>
      </c>
      <c r="J183" s="128"/>
      <c r="K183" s="125">
        <v>12</v>
      </c>
      <c r="L183" s="125">
        <v>0</v>
      </c>
      <c r="M183" s="171">
        <f t="shared" si="66"/>
        <v>0</v>
      </c>
      <c r="N183" s="128"/>
      <c r="O183" s="125">
        <v>0</v>
      </c>
      <c r="P183" s="128"/>
      <c r="Q183" s="125">
        <f t="shared" si="46"/>
        <v>0</v>
      </c>
      <c r="R183" s="131">
        <f t="shared" si="67"/>
        <v>30</v>
      </c>
      <c r="S183" s="266">
        <f t="shared" si="62"/>
        <v>19</v>
      </c>
      <c r="T183" s="132">
        <f t="shared" si="59"/>
        <v>19.2</v>
      </c>
      <c r="U183" s="183">
        <f t="shared" si="50"/>
        <v>19</v>
      </c>
      <c r="V183" s="131">
        <f t="shared" si="47"/>
        <v>19</v>
      </c>
      <c r="W183" s="265">
        <f t="shared" si="48"/>
        <v>29.6875</v>
      </c>
      <c r="X183" s="131">
        <v>19</v>
      </c>
    </row>
    <row r="184" spans="1:24" ht="31.5" x14ac:dyDescent="0.25">
      <c r="A184" s="121">
        <v>173</v>
      </c>
      <c r="B184" s="146" t="s">
        <v>734</v>
      </c>
      <c r="C184" s="146" t="s">
        <v>65</v>
      </c>
      <c r="D184" s="128">
        <v>36.72</v>
      </c>
      <c r="E184" s="125">
        <v>8</v>
      </c>
      <c r="F184" s="125">
        <v>15</v>
      </c>
      <c r="G184" s="128">
        <v>0.40849673202614378</v>
      </c>
      <c r="H184" s="171">
        <f t="shared" ref="H184:H190" si="68">SUM(K184+L184)</f>
        <v>1</v>
      </c>
      <c r="I184" s="127">
        <f t="shared" ref="I184:I189" si="69">H184*100/E184</f>
        <v>12.5</v>
      </c>
      <c r="J184" s="128"/>
      <c r="K184" s="125">
        <v>1</v>
      </c>
      <c r="L184" s="125">
        <v>0</v>
      </c>
      <c r="M184" s="171">
        <f t="shared" ref="M184:M190" si="70">SUM(N184+O184+P184)</f>
        <v>0</v>
      </c>
      <c r="N184" s="128"/>
      <c r="O184" s="125">
        <v>0</v>
      </c>
      <c r="P184" s="128"/>
      <c r="Q184" s="125">
        <f t="shared" si="46"/>
        <v>0</v>
      </c>
      <c r="R184" s="131">
        <f t="shared" si="67"/>
        <v>30</v>
      </c>
      <c r="S184" s="266">
        <f t="shared" si="62"/>
        <v>4</v>
      </c>
      <c r="T184" s="132">
        <f t="shared" si="59"/>
        <v>4.5</v>
      </c>
      <c r="U184" s="183">
        <v>1</v>
      </c>
      <c r="V184" s="131">
        <f t="shared" si="47"/>
        <v>1</v>
      </c>
      <c r="W184" s="265">
        <f t="shared" si="48"/>
        <v>6.666666666666667</v>
      </c>
      <c r="X184" s="131">
        <v>1</v>
      </c>
    </row>
    <row r="185" spans="1:24" ht="31.5" x14ac:dyDescent="0.25">
      <c r="A185" s="121">
        <v>174</v>
      </c>
      <c r="B185" s="146" t="s">
        <v>735</v>
      </c>
      <c r="C185" s="146" t="s">
        <v>65</v>
      </c>
      <c r="D185" s="128">
        <v>83.4</v>
      </c>
      <c r="E185" s="125">
        <v>30</v>
      </c>
      <c r="F185" s="125">
        <v>42</v>
      </c>
      <c r="G185" s="128">
        <v>0.50359712230215825</v>
      </c>
      <c r="H185" s="171">
        <f t="shared" si="68"/>
        <v>4</v>
      </c>
      <c r="I185" s="127">
        <f t="shared" si="69"/>
        <v>13.333333333333334</v>
      </c>
      <c r="J185" s="128"/>
      <c r="K185" s="125">
        <v>4</v>
      </c>
      <c r="L185" s="125">
        <v>0</v>
      </c>
      <c r="M185" s="171">
        <f t="shared" si="70"/>
        <v>0</v>
      </c>
      <c r="N185" s="128"/>
      <c r="O185" s="125">
        <v>0</v>
      </c>
      <c r="P185" s="128"/>
      <c r="Q185" s="125">
        <f t="shared" si="46"/>
        <v>0</v>
      </c>
      <c r="R185" s="131">
        <f t="shared" si="67"/>
        <v>30</v>
      </c>
      <c r="S185" s="266">
        <f t="shared" si="62"/>
        <v>12</v>
      </c>
      <c r="T185" s="132">
        <f t="shared" si="59"/>
        <v>12.6</v>
      </c>
      <c r="U185" s="183">
        <f t="shared" si="50"/>
        <v>12</v>
      </c>
      <c r="V185" s="131">
        <f t="shared" si="47"/>
        <v>12</v>
      </c>
      <c r="W185" s="265">
        <f t="shared" si="48"/>
        <v>28.571428571428573</v>
      </c>
      <c r="X185" s="131">
        <v>12</v>
      </c>
    </row>
    <row r="186" spans="1:24" ht="31.5" x14ac:dyDescent="0.25">
      <c r="A186" s="121">
        <v>175</v>
      </c>
      <c r="B186" s="146" t="s">
        <v>737</v>
      </c>
      <c r="C186" s="146" t="s">
        <v>65</v>
      </c>
      <c r="D186" s="128">
        <v>33.4</v>
      </c>
      <c r="E186" s="125">
        <v>19</v>
      </c>
      <c r="F186" s="125">
        <v>13</v>
      </c>
      <c r="G186" s="128">
        <v>0.38922155688622756</v>
      </c>
      <c r="H186" s="171">
        <f t="shared" si="68"/>
        <v>1</v>
      </c>
      <c r="I186" s="127">
        <f t="shared" si="69"/>
        <v>5.2631578947368425</v>
      </c>
      <c r="J186" s="128"/>
      <c r="K186" s="125">
        <v>1</v>
      </c>
      <c r="L186" s="125">
        <v>0</v>
      </c>
      <c r="M186" s="171">
        <f t="shared" si="70"/>
        <v>0</v>
      </c>
      <c r="N186" s="128"/>
      <c r="O186" s="125">
        <v>0</v>
      </c>
      <c r="P186" s="128"/>
      <c r="Q186" s="125">
        <f t="shared" si="46"/>
        <v>0</v>
      </c>
      <c r="R186" s="131">
        <f t="shared" si="67"/>
        <v>30</v>
      </c>
      <c r="S186" s="266">
        <f t="shared" si="62"/>
        <v>3</v>
      </c>
      <c r="T186" s="132">
        <f t="shared" si="59"/>
        <v>3.9</v>
      </c>
      <c r="U186" s="183">
        <v>1</v>
      </c>
      <c r="V186" s="131">
        <f t="shared" si="47"/>
        <v>1</v>
      </c>
      <c r="W186" s="265">
        <f t="shared" si="48"/>
        <v>7.6923076923076925</v>
      </c>
      <c r="X186" s="131">
        <v>1</v>
      </c>
    </row>
    <row r="187" spans="1:24" ht="31.5" x14ac:dyDescent="0.25">
      <c r="A187" s="121">
        <v>176</v>
      </c>
      <c r="B187" s="146" t="s">
        <v>738</v>
      </c>
      <c r="C187" s="146" t="s">
        <v>65</v>
      </c>
      <c r="D187" s="128">
        <v>27.5</v>
      </c>
      <c r="E187" s="125">
        <v>10</v>
      </c>
      <c r="F187" s="125">
        <v>10</v>
      </c>
      <c r="G187" s="128">
        <v>0.36363636363636365</v>
      </c>
      <c r="H187" s="171">
        <f t="shared" si="68"/>
        <v>0</v>
      </c>
      <c r="I187" s="127"/>
      <c r="J187" s="128"/>
      <c r="K187" s="125">
        <v>0</v>
      </c>
      <c r="L187" s="125">
        <v>0</v>
      </c>
      <c r="M187" s="171">
        <f t="shared" si="70"/>
        <v>0</v>
      </c>
      <c r="N187" s="128"/>
      <c r="O187" s="125">
        <v>0</v>
      </c>
      <c r="P187" s="128"/>
      <c r="Q187" s="125"/>
      <c r="R187" s="131">
        <f t="shared" si="67"/>
        <v>30</v>
      </c>
      <c r="S187" s="266">
        <f t="shared" si="62"/>
        <v>3</v>
      </c>
      <c r="T187" s="132">
        <f t="shared" si="59"/>
        <v>3</v>
      </c>
      <c r="U187" s="183">
        <v>2</v>
      </c>
      <c r="V187" s="131">
        <f t="shared" si="47"/>
        <v>2</v>
      </c>
      <c r="W187" s="265">
        <f t="shared" si="48"/>
        <v>20</v>
      </c>
      <c r="X187" s="131">
        <v>2</v>
      </c>
    </row>
    <row r="188" spans="1:24" ht="34.5" customHeight="1" x14ac:dyDescent="0.25">
      <c r="A188" s="121">
        <v>177</v>
      </c>
      <c r="B188" s="146" t="s">
        <v>794</v>
      </c>
      <c r="C188" s="146" t="s">
        <v>65</v>
      </c>
      <c r="D188" s="128">
        <v>3313.3</v>
      </c>
      <c r="E188" s="125">
        <v>723</v>
      </c>
      <c r="F188" s="125">
        <v>994</v>
      </c>
      <c r="G188" s="128">
        <v>0.30000301813901548</v>
      </c>
      <c r="H188" s="171">
        <f t="shared" si="68"/>
        <v>15</v>
      </c>
      <c r="I188" s="127">
        <f t="shared" si="69"/>
        <v>2.0746887966804981</v>
      </c>
      <c r="J188" s="128"/>
      <c r="K188" s="125">
        <v>15</v>
      </c>
      <c r="L188" s="125">
        <v>0</v>
      </c>
      <c r="M188" s="171">
        <v>5</v>
      </c>
      <c r="N188" s="128"/>
      <c r="O188" s="125"/>
      <c r="P188" s="128"/>
      <c r="Q188" s="125">
        <f t="shared" si="46"/>
        <v>33.333333333333336</v>
      </c>
      <c r="R188" s="131">
        <f t="shared" si="67"/>
        <v>30</v>
      </c>
      <c r="S188" s="266">
        <f t="shared" si="62"/>
        <v>298</v>
      </c>
      <c r="T188" s="132">
        <f t="shared" si="59"/>
        <v>298.2</v>
      </c>
      <c r="U188" s="183">
        <v>10</v>
      </c>
      <c r="V188" s="131">
        <f t="shared" si="47"/>
        <v>9.9999999999999982</v>
      </c>
      <c r="W188" s="265">
        <f t="shared" si="48"/>
        <v>1.0060362173038229</v>
      </c>
      <c r="X188" s="131">
        <v>10</v>
      </c>
    </row>
    <row r="189" spans="1:24" ht="31.5" x14ac:dyDescent="0.25">
      <c r="A189" s="121">
        <v>178</v>
      </c>
      <c r="B189" s="146" t="s">
        <v>2</v>
      </c>
      <c r="C189" s="146" t="s">
        <v>65</v>
      </c>
      <c r="D189" s="128">
        <v>1161.93</v>
      </c>
      <c r="E189" s="125">
        <v>340</v>
      </c>
      <c r="F189" s="125">
        <v>332</v>
      </c>
      <c r="G189" s="128">
        <v>0.2857314984551565</v>
      </c>
      <c r="H189" s="171">
        <f t="shared" si="68"/>
        <v>51</v>
      </c>
      <c r="I189" s="127">
        <f t="shared" si="69"/>
        <v>15</v>
      </c>
      <c r="J189" s="128"/>
      <c r="K189" s="125">
        <v>51</v>
      </c>
      <c r="L189" s="125">
        <v>0</v>
      </c>
      <c r="M189" s="171">
        <f t="shared" si="70"/>
        <v>1</v>
      </c>
      <c r="N189" s="128"/>
      <c r="O189" s="125">
        <v>1</v>
      </c>
      <c r="P189" s="128"/>
      <c r="Q189" s="125">
        <f t="shared" si="46"/>
        <v>1.9607843137254901</v>
      </c>
      <c r="R189" s="131">
        <f t="shared" si="67"/>
        <v>30</v>
      </c>
      <c r="S189" s="266">
        <f t="shared" si="62"/>
        <v>99</v>
      </c>
      <c r="T189" s="132">
        <f t="shared" si="59"/>
        <v>99.6</v>
      </c>
      <c r="U189" s="183">
        <v>49</v>
      </c>
      <c r="V189" s="131">
        <f t="shared" si="47"/>
        <v>49</v>
      </c>
      <c r="W189" s="265">
        <f t="shared" si="48"/>
        <v>14.759036144578314</v>
      </c>
      <c r="X189" s="131"/>
    </row>
    <row r="190" spans="1:24" ht="31.5" x14ac:dyDescent="0.25">
      <c r="A190" s="121">
        <v>179</v>
      </c>
      <c r="B190" s="146" t="s">
        <v>739</v>
      </c>
      <c r="C190" s="146" t="s">
        <v>65</v>
      </c>
      <c r="D190" s="128">
        <v>24.83</v>
      </c>
      <c r="E190" s="125">
        <v>17</v>
      </c>
      <c r="F190" s="125">
        <v>17</v>
      </c>
      <c r="G190" s="128">
        <v>0.68465565847764809</v>
      </c>
      <c r="H190" s="171">
        <f t="shared" si="68"/>
        <v>0</v>
      </c>
      <c r="I190" s="127"/>
      <c r="J190" s="128"/>
      <c r="K190" s="125">
        <v>0</v>
      </c>
      <c r="L190" s="125">
        <v>0</v>
      </c>
      <c r="M190" s="171">
        <f t="shared" si="70"/>
        <v>0</v>
      </c>
      <c r="N190" s="128"/>
      <c r="O190" s="125">
        <v>0</v>
      </c>
      <c r="P190" s="128"/>
      <c r="Q190" s="125"/>
      <c r="R190" s="131">
        <f t="shared" si="67"/>
        <v>30</v>
      </c>
      <c r="S190" s="266">
        <f t="shared" si="62"/>
        <v>5</v>
      </c>
      <c r="T190" s="132">
        <f t="shared" si="59"/>
        <v>5.0999999999999996</v>
      </c>
      <c r="U190" s="183">
        <v>3</v>
      </c>
      <c r="V190" s="131">
        <f t="shared" si="47"/>
        <v>3</v>
      </c>
      <c r="W190" s="265">
        <f t="shared" si="48"/>
        <v>17.647058823529413</v>
      </c>
      <c r="X190" s="131">
        <v>3</v>
      </c>
    </row>
    <row r="191" spans="1:24" ht="51.75" customHeight="1" x14ac:dyDescent="0.25">
      <c r="A191" s="121">
        <v>180</v>
      </c>
      <c r="B191" s="146" t="s">
        <v>795</v>
      </c>
      <c r="C191" s="146" t="s">
        <v>903</v>
      </c>
      <c r="D191" s="187">
        <f>107.8+41.9</f>
        <v>149.69999999999999</v>
      </c>
      <c r="E191" s="125">
        <v>85</v>
      </c>
      <c r="F191" s="125">
        <f>60+27</f>
        <v>87</v>
      </c>
      <c r="G191" s="128">
        <f>F191/D191</f>
        <v>0.58116232464929862</v>
      </c>
      <c r="H191" s="171">
        <f>SUM(K191+L191)</f>
        <v>6</v>
      </c>
      <c r="I191" s="127">
        <f>H191*100/E191</f>
        <v>7.0588235294117645</v>
      </c>
      <c r="J191" s="128"/>
      <c r="K191" s="125">
        <v>6</v>
      </c>
      <c r="L191" s="125">
        <v>0</v>
      </c>
      <c r="M191" s="171">
        <f>SUM(N191+O191+P191)</f>
        <v>0</v>
      </c>
      <c r="N191" s="128"/>
      <c r="O191" s="125"/>
      <c r="P191" s="128"/>
      <c r="Q191" s="125">
        <f t="shared" si="46"/>
        <v>0</v>
      </c>
      <c r="R191" s="131">
        <f t="shared" si="67"/>
        <v>30</v>
      </c>
      <c r="S191" s="266">
        <f t="shared" si="62"/>
        <v>26</v>
      </c>
      <c r="T191" s="132">
        <f t="shared" si="59"/>
        <v>26.1</v>
      </c>
      <c r="U191" s="183">
        <v>17</v>
      </c>
      <c r="V191" s="131">
        <f t="shared" si="47"/>
        <v>17</v>
      </c>
      <c r="W191" s="265">
        <f t="shared" si="48"/>
        <v>19.540229885057471</v>
      </c>
      <c r="X191" s="131">
        <v>17</v>
      </c>
    </row>
    <row r="192" spans="1:24" x14ac:dyDescent="0.25">
      <c r="A192" s="121">
        <v>181</v>
      </c>
      <c r="B192" s="146" t="s">
        <v>2</v>
      </c>
      <c r="C192" s="146" t="s">
        <v>552</v>
      </c>
      <c r="D192" s="128">
        <v>80.59</v>
      </c>
      <c r="E192" s="125">
        <v>43</v>
      </c>
      <c r="F192" s="125">
        <v>40</v>
      </c>
      <c r="G192" s="128">
        <v>0.49633949621541135</v>
      </c>
      <c r="H192" s="171">
        <f>SUM(K192+L192)</f>
        <v>6</v>
      </c>
      <c r="I192" s="127">
        <f>H192*100/E192</f>
        <v>13.953488372093023</v>
      </c>
      <c r="J192" s="128"/>
      <c r="K192" s="125">
        <v>6</v>
      </c>
      <c r="L192" s="125">
        <v>0</v>
      </c>
      <c r="M192" s="171">
        <f>SUM(N192+O192+P192)</f>
        <v>1</v>
      </c>
      <c r="N192" s="128"/>
      <c r="O192" s="125">
        <v>1</v>
      </c>
      <c r="P192" s="128"/>
      <c r="Q192" s="125">
        <f t="shared" si="46"/>
        <v>16.666666666666668</v>
      </c>
      <c r="R192" s="131">
        <f t="shared" si="67"/>
        <v>30</v>
      </c>
      <c r="S192" s="266">
        <f t="shared" si="62"/>
        <v>12</v>
      </c>
      <c r="T192" s="132">
        <f t="shared" si="59"/>
        <v>12</v>
      </c>
      <c r="U192" s="183">
        <f t="shared" si="50"/>
        <v>12</v>
      </c>
      <c r="V192" s="131">
        <f t="shared" si="47"/>
        <v>12</v>
      </c>
      <c r="W192" s="265">
        <f t="shared" si="48"/>
        <v>30</v>
      </c>
      <c r="X192" s="131"/>
    </row>
    <row r="193" spans="1:24" ht="47.25" x14ac:dyDescent="0.25">
      <c r="A193" s="121">
        <v>182</v>
      </c>
      <c r="B193" s="146" t="s">
        <v>928</v>
      </c>
      <c r="C193" s="146" t="s">
        <v>552</v>
      </c>
      <c r="D193" s="128">
        <v>147.80000000000001</v>
      </c>
      <c r="E193" s="125">
        <v>74</v>
      </c>
      <c r="F193" s="125">
        <v>59</v>
      </c>
      <c r="G193" s="128">
        <v>0.39918809201623812</v>
      </c>
      <c r="H193" s="171">
        <f>SUM(K193+L193)</f>
        <v>11</v>
      </c>
      <c r="I193" s="127">
        <f>H193*100/E193</f>
        <v>14.864864864864865</v>
      </c>
      <c r="J193" s="128"/>
      <c r="K193" s="125">
        <v>11</v>
      </c>
      <c r="L193" s="125">
        <v>0</v>
      </c>
      <c r="M193" s="171">
        <f>SUM(N193+O193+P193)</f>
        <v>0</v>
      </c>
      <c r="N193" s="128"/>
      <c r="O193" s="125">
        <v>0</v>
      </c>
      <c r="P193" s="128"/>
      <c r="Q193" s="125">
        <f t="shared" si="46"/>
        <v>0</v>
      </c>
      <c r="R193" s="131">
        <f t="shared" si="67"/>
        <v>30</v>
      </c>
      <c r="S193" s="266">
        <f t="shared" si="62"/>
        <v>17</v>
      </c>
      <c r="T193" s="132">
        <f t="shared" si="59"/>
        <v>17.7</v>
      </c>
      <c r="U193" s="183">
        <v>10</v>
      </c>
      <c r="V193" s="131">
        <f t="shared" si="47"/>
        <v>10.000000000000002</v>
      </c>
      <c r="W193" s="265">
        <f t="shared" si="48"/>
        <v>16.949152542372882</v>
      </c>
      <c r="X193" s="131">
        <v>10</v>
      </c>
    </row>
    <row r="194" spans="1:24" ht="31.5" x14ac:dyDescent="0.25">
      <c r="A194" s="121">
        <v>183</v>
      </c>
      <c r="B194" s="146" t="s">
        <v>2</v>
      </c>
      <c r="C194" s="146" t="s">
        <v>833</v>
      </c>
      <c r="D194" s="128">
        <v>9000</v>
      </c>
      <c r="E194" s="125">
        <v>800</v>
      </c>
      <c r="F194" s="125">
        <v>800</v>
      </c>
      <c r="G194" s="128">
        <f>F194/D194</f>
        <v>8.8888888888888892E-2</v>
      </c>
      <c r="H194" s="171">
        <v>100</v>
      </c>
      <c r="I194" s="127">
        <f>H194*100/E194</f>
        <v>12.5</v>
      </c>
      <c r="J194" s="128"/>
      <c r="K194" s="125"/>
      <c r="L194" s="125"/>
      <c r="M194" s="171">
        <v>1</v>
      </c>
      <c r="N194" s="128"/>
      <c r="O194" s="125"/>
      <c r="P194" s="128"/>
      <c r="Q194" s="125">
        <f t="shared" si="46"/>
        <v>1</v>
      </c>
      <c r="R194" s="131">
        <f t="shared" si="67"/>
        <v>30</v>
      </c>
      <c r="S194" s="266">
        <f t="shared" si="62"/>
        <v>240</v>
      </c>
      <c r="T194" s="132">
        <f t="shared" si="59"/>
        <v>240</v>
      </c>
      <c r="U194" s="183">
        <v>80</v>
      </c>
      <c r="V194" s="131">
        <f>F194*W194/100</f>
        <v>80</v>
      </c>
      <c r="W194" s="265">
        <f t="shared" si="48"/>
        <v>10</v>
      </c>
      <c r="X194" s="131"/>
    </row>
    <row r="195" spans="1:24" x14ac:dyDescent="0.25">
      <c r="A195" s="121">
        <v>184</v>
      </c>
      <c r="B195" s="146" t="s">
        <v>2</v>
      </c>
      <c r="C195" s="146" t="s">
        <v>40</v>
      </c>
      <c r="D195" s="128">
        <v>232.7</v>
      </c>
      <c r="E195" s="125">
        <v>50</v>
      </c>
      <c r="F195" s="125">
        <v>11</v>
      </c>
      <c r="G195" s="128">
        <v>4.7271164589600345E-2</v>
      </c>
      <c r="H195" s="171">
        <f t="shared" ref="H195:H201" si="71">SUM(K195+L195)</f>
        <v>7</v>
      </c>
      <c r="I195" s="127">
        <f t="shared" ref="I195:I200" si="72">H195*100/E195</f>
        <v>14</v>
      </c>
      <c r="J195" s="128"/>
      <c r="K195" s="125">
        <v>7</v>
      </c>
      <c r="L195" s="125">
        <v>0</v>
      </c>
      <c r="M195" s="171">
        <f t="shared" ref="M195:M201" si="73">SUM(N195+O195+P195)</f>
        <v>2</v>
      </c>
      <c r="N195" s="128"/>
      <c r="O195" s="125">
        <v>2</v>
      </c>
      <c r="P195" s="128"/>
      <c r="Q195" s="125">
        <f t="shared" si="46"/>
        <v>28.571428571428573</v>
      </c>
      <c r="R195" s="131">
        <f t="shared" ref="R195:R205" si="74">IF(F195&lt;VLOOKUP(G195,$M$245:$Q$255,2),0,VLOOKUP(G195,$M$245:$Q$255,3))</f>
        <v>30</v>
      </c>
      <c r="S195" s="266">
        <f t="shared" si="62"/>
        <v>3</v>
      </c>
      <c r="T195" s="132">
        <f t="shared" si="59"/>
        <v>3.3</v>
      </c>
      <c r="U195" s="183">
        <f t="shared" si="50"/>
        <v>3</v>
      </c>
      <c r="V195" s="131">
        <f t="shared" si="47"/>
        <v>3</v>
      </c>
      <c r="W195" s="265">
        <f t="shared" si="48"/>
        <v>27.272727272727273</v>
      </c>
      <c r="X195" s="131"/>
    </row>
    <row r="196" spans="1:24" ht="31.5" x14ac:dyDescent="0.25">
      <c r="A196" s="121">
        <v>185</v>
      </c>
      <c r="B196" s="146" t="s">
        <v>105</v>
      </c>
      <c r="C196" s="146" t="s">
        <v>40</v>
      </c>
      <c r="D196" s="128">
        <v>211.68</v>
      </c>
      <c r="E196" s="125">
        <v>93</v>
      </c>
      <c r="F196" s="125">
        <v>95</v>
      </c>
      <c r="G196" s="128">
        <v>0.44879062736205594</v>
      </c>
      <c r="H196" s="171">
        <f t="shared" si="71"/>
        <v>13</v>
      </c>
      <c r="I196" s="127">
        <f t="shared" si="72"/>
        <v>13.978494623655914</v>
      </c>
      <c r="J196" s="128"/>
      <c r="K196" s="125">
        <v>13</v>
      </c>
      <c r="L196" s="125">
        <v>0</v>
      </c>
      <c r="M196" s="171">
        <f t="shared" si="73"/>
        <v>1</v>
      </c>
      <c r="N196" s="128"/>
      <c r="O196" s="125">
        <v>1</v>
      </c>
      <c r="P196" s="128"/>
      <c r="Q196" s="125">
        <f t="shared" si="46"/>
        <v>7.6923076923076925</v>
      </c>
      <c r="R196" s="131">
        <f t="shared" si="74"/>
        <v>30</v>
      </c>
      <c r="S196" s="266">
        <f t="shared" si="62"/>
        <v>28</v>
      </c>
      <c r="T196" s="132">
        <f t="shared" si="59"/>
        <v>28.5</v>
      </c>
      <c r="U196" s="183">
        <v>14</v>
      </c>
      <c r="V196" s="131">
        <f t="shared" si="47"/>
        <v>14</v>
      </c>
      <c r="W196" s="265">
        <f t="shared" si="48"/>
        <v>14.736842105263158</v>
      </c>
      <c r="X196" s="131">
        <v>14</v>
      </c>
    </row>
    <row r="197" spans="1:24" ht="31.5" x14ac:dyDescent="0.25">
      <c r="A197" s="121">
        <v>186</v>
      </c>
      <c r="B197" s="146" t="s">
        <v>796</v>
      </c>
      <c r="C197" s="146" t="s">
        <v>40</v>
      </c>
      <c r="D197" s="128">
        <v>59.182000000000002</v>
      </c>
      <c r="E197" s="125"/>
      <c r="F197" s="125">
        <v>30</v>
      </c>
      <c r="G197" s="128">
        <v>0.50691088506640536</v>
      </c>
      <c r="H197" s="171">
        <f t="shared" si="71"/>
        <v>0</v>
      </c>
      <c r="I197" s="127"/>
      <c r="J197" s="128"/>
      <c r="K197" s="125">
        <v>0</v>
      </c>
      <c r="L197" s="125">
        <v>0</v>
      </c>
      <c r="M197" s="171">
        <f t="shared" si="73"/>
        <v>0</v>
      </c>
      <c r="N197" s="128"/>
      <c r="O197" s="125">
        <v>0</v>
      </c>
      <c r="P197" s="128"/>
      <c r="Q197" s="125"/>
      <c r="R197" s="131">
        <f t="shared" si="74"/>
        <v>30</v>
      </c>
      <c r="S197" s="266">
        <f t="shared" si="62"/>
        <v>9</v>
      </c>
      <c r="T197" s="132">
        <f t="shared" si="59"/>
        <v>9</v>
      </c>
      <c r="U197" s="183">
        <f t="shared" si="50"/>
        <v>9</v>
      </c>
      <c r="V197" s="131">
        <f t="shared" si="47"/>
        <v>9</v>
      </c>
      <c r="W197" s="265">
        <f t="shared" si="48"/>
        <v>30</v>
      </c>
      <c r="X197" s="131">
        <v>9</v>
      </c>
    </row>
    <row r="198" spans="1:24" ht="31.5" x14ac:dyDescent="0.25">
      <c r="A198" s="121">
        <v>187</v>
      </c>
      <c r="B198" s="146" t="s">
        <v>742</v>
      </c>
      <c r="C198" s="146" t="s">
        <v>40</v>
      </c>
      <c r="D198" s="128">
        <v>52.427</v>
      </c>
      <c r="E198" s="125"/>
      <c r="F198" s="125">
        <v>22</v>
      </c>
      <c r="G198" s="128">
        <v>0.41963110610944743</v>
      </c>
      <c r="H198" s="171">
        <f t="shared" si="71"/>
        <v>0</v>
      </c>
      <c r="I198" s="127"/>
      <c r="J198" s="128"/>
      <c r="K198" s="125">
        <v>0</v>
      </c>
      <c r="L198" s="125">
        <v>0</v>
      </c>
      <c r="M198" s="171">
        <f t="shared" si="73"/>
        <v>0</v>
      </c>
      <c r="N198" s="128"/>
      <c r="O198" s="125">
        <v>0</v>
      </c>
      <c r="P198" s="128"/>
      <c r="Q198" s="125"/>
      <c r="R198" s="131">
        <f t="shared" si="74"/>
        <v>30</v>
      </c>
      <c r="S198" s="266">
        <f t="shared" si="62"/>
        <v>6</v>
      </c>
      <c r="T198" s="132">
        <f t="shared" si="59"/>
        <v>6.6</v>
      </c>
      <c r="U198" s="183">
        <f>S198</f>
        <v>6</v>
      </c>
      <c r="V198" s="131">
        <f t="shared" ref="V198:V240" si="75">F198*W198/100</f>
        <v>6</v>
      </c>
      <c r="W198" s="265">
        <f t="shared" ref="W198:W240" si="76">U198*100/F198</f>
        <v>27.272727272727273</v>
      </c>
      <c r="X198" s="131">
        <v>6</v>
      </c>
    </row>
    <row r="199" spans="1:24" ht="31.5" x14ac:dyDescent="0.25">
      <c r="A199" s="121">
        <v>188</v>
      </c>
      <c r="B199" s="146" t="s">
        <v>797</v>
      </c>
      <c r="C199" s="146" t="s">
        <v>40</v>
      </c>
      <c r="D199" s="128">
        <v>65.08</v>
      </c>
      <c r="E199" s="125"/>
      <c r="F199" s="125">
        <v>28</v>
      </c>
      <c r="G199" s="128">
        <v>0.43023970497848801</v>
      </c>
      <c r="H199" s="171">
        <f t="shared" si="71"/>
        <v>0</v>
      </c>
      <c r="I199" s="127"/>
      <c r="J199" s="128"/>
      <c r="K199" s="125">
        <v>0</v>
      </c>
      <c r="L199" s="125">
        <v>0</v>
      </c>
      <c r="M199" s="171">
        <f t="shared" si="73"/>
        <v>0</v>
      </c>
      <c r="N199" s="128"/>
      <c r="O199" s="125">
        <v>0</v>
      </c>
      <c r="P199" s="128"/>
      <c r="Q199" s="125"/>
      <c r="R199" s="131">
        <f t="shared" si="74"/>
        <v>30</v>
      </c>
      <c r="S199" s="266">
        <f t="shared" si="62"/>
        <v>8</v>
      </c>
      <c r="T199" s="132">
        <f t="shared" si="59"/>
        <v>8.4</v>
      </c>
      <c r="U199" s="183">
        <v>7</v>
      </c>
      <c r="V199" s="131">
        <f t="shared" si="75"/>
        <v>7</v>
      </c>
      <c r="W199" s="265">
        <f t="shared" si="76"/>
        <v>25</v>
      </c>
      <c r="X199" s="131">
        <v>7</v>
      </c>
    </row>
    <row r="200" spans="1:24" ht="31.5" x14ac:dyDescent="0.25">
      <c r="A200" s="121">
        <v>189</v>
      </c>
      <c r="B200" s="146" t="s">
        <v>243</v>
      </c>
      <c r="C200" s="146" t="s">
        <v>40</v>
      </c>
      <c r="D200" s="128">
        <v>75</v>
      </c>
      <c r="E200" s="125">
        <v>45</v>
      </c>
      <c r="F200" s="125">
        <v>42</v>
      </c>
      <c r="G200" s="128">
        <v>0.56000000000000005</v>
      </c>
      <c r="H200" s="171">
        <f t="shared" si="71"/>
        <v>6</v>
      </c>
      <c r="I200" s="127">
        <f t="shared" si="72"/>
        <v>13.333333333333334</v>
      </c>
      <c r="J200" s="128"/>
      <c r="K200" s="125">
        <v>6</v>
      </c>
      <c r="L200" s="125">
        <v>0</v>
      </c>
      <c r="M200" s="171">
        <f t="shared" si="73"/>
        <v>0</v>
      </c>
      <c r="N200" s="128"/>
      <c r="O200" s="125">
        <v>0</v>
      </c>
      <c r="P200" s="128"/>
      <c r="Q200" s="125">
        <f t="shared" ref="Q200:Q240" si="77">M200*100/H200</f>
        <v>0</v>
      </c>
      <c r="R200" s="131">
        <f t="shared" si="74"/>
        <v>30</v>
      </c>
      <c r="S200" s="266">
        <f t="shared" si="62"/>
        <v>12</v>
      </c>
      <c r="T200" s="132">
        <f t="shared" si="59"/>
        <v>12.6</v>
      </c>
      <c r="U200" s="183">
        <v>10</v>
      </c>
      <c r="V200" s="131">
        <f t="shared" si="75"/>
        <v>10</v>
      </c>
      <c r="W200" s="265">
        <f t="shared" si="76"/>
        <v>23.80952380952381</v>
      </c>
      <c r="X200" s="131">
        <v>10</v>
      </c>
    </row>
    <row r="201" spans="1:24" ht="31.5" x14ac:dyDescent="0.25">
      <c r="A201" s="121">
        <v>190</v>
      </c>
      <c r="B201" s="146" t="s">
        <v>798</v>
      </c>
      <c r="C201" s="146" t="s">
        <v>40</v>
      </c>
      <c r="D201" s="128">
        <v>156.19900000000001</v>
      </c>
      <c r="E201" s="125"/>
      <c r="F201" s="125">
        <v>9</v>
      </c>
      <c r="G201" s="128">
        <v>5.7618806778532511E-2</v>
      </c>
      <c r="H201" s="171">
        <f t="shared" si="71"/>
        <v>0</v>
      </c>
      <c r="I201" s="127"/>
      <c r="J201" s="128"/>
      <c r="K201" s="125">
        <v>0</v>
      </c>
      <c r="L201" s="125">
        <v>0</v>
      </c>
      <c r="M201" s="171">
        <f t="shared" si="73"/>
        <v>0</v>
      </c>
      <c r="N201" s="128"/>
      <c r="O201" s="125">
        <v>0</v>
      </c>
      <c r="P201" s="128"/>
      <c r="Q201" s="125"/>
      <c r="R201" s="131">
        <f t="shared" si="74"/>
        <v>30</v>
      </c>
      <c r="S201" s="266">
        <f t="shared" si="62"/>
        <v>2</v>
      </c>
      <c r="T201" s="132">
        <f t="shared" si="59"/>
        <v>2.7</v>
      </c>
      <c r="U201" s="183">
        <f>S201</f>
        <v>2</v>
      </c>
      <c r="V201" s="131">
        <f t="shared" si="75"/>
        <v>2</v>
      </c>
      <c r="W201" s="265">
        <f t="shared" si="76"/>
        <v>22.222222222222221</v>
      </c>
      <c r="X201" s="131">
        <v>2</v>
      </c>
    </row>
    <row r="202" spans="1:24" ht="31.5" x14ac:dyDescent="0.25">
      <c r="A202" s="121">
        <v>191</v>
      </c>
      <c r="B202" s="146" t="s">
        <v>745</v>
      </c>
      <c r="C202" s="146" t="s">
        <v>67</v>
      </c>
      <c r="D202" s="128">
        <v>14952.2</v>
      </c>
      <c r="E202" s="125">
        <v>7064</v>
      </c>
      <c r="F202" s="125">
        <v>6848</v>
      </c>
      <c r="G202" s="128">
        <v>0.45799280373456747</v>
      </c>
      <c r="H202" s="171">
        <f>SUM(K202+L202)</f>
        <v>10</v>
      </c>
      <c r="I202" s="127">
        <f>H202*100/E202</f>
        <v>0.14156285390713477</v>
      </c>
      <c r="J202" s="128"/>
      <c r="K202" s="125">
        <v>10</v>
      </c>
      <c r="L202" s="125">
        <v>0</v>
      </c>
      <c r="M202" s="171">
        <f>SUM(N202+O202+P202)</f>
        <v>3</v>
      </c>
      <c r="N202" s="128"/>
      <c r="O202" s="125">
        <v>3</v>
      </c>
      <c r="P202" s="128"/>
      <c r="Q202" s="125">
        <f t="shared" si="77"/>
        <v>30</v>
      </c>
      <c r="R202" s="131">
        <f t="shared" si="74"/>
        <v>30</v>
      </c>
      <c r="S202" s="266">
        <f t="shared" si="62"/>
        <v>2054</v>
      </c>
      <c r="T202" s="132">
        <f t="shared" si="59"/>
        <v>2054.4</v>
      </c>
      <c r="U202" s="183">
        <v>14</v>
      </c>
      <c r="V202" s="131">
        <f t="shared" si="75"/>
        <v>14</v>
      </c>
      <c r="W202" s="265">
        <f t="shared" si="76"/>
        <v>0.20443925233644861</v>
      </c>
      <c r="X202" s="131">
        <v>14</v>
      </c>
    </row>
    <row r="203" spans="1:24" ht="31.5" x14ac:dyDescent="0.25">
      <c r="A203" s="121">
        <v>192</v>
      </c>
      <c r="B203" s="146" t="s">
        <v>746</v>
      </c>
      <c r="C203" s="146" t="s">
        <v>67</v>
      </c>
      <c r="D203" s="128">
        <v>416.08</v>
      </c>
      <c r="E203" s="125">
        <v>133</v>
      </c>
      <c r="F203" s="125">
        <v>133</v>
      </c>
      <c r="G203" s="128">
        <v>0.31965006729475104</v>
      </c>
      <c r="H203" s="171">
        <f>SUM(K203+L203)</f>
        <v>10</v>
      </c>
      <c r="I203" s="127">
        <f>H203*100/E203</f>
        <v>7.518796992481203</v>
      </c>
      <c r="J203" s="128"/>
      <c r="K203" s="125">
        <v>10</v>
      </c>
      <c r="L203" s="125">
        <v>0</v>
      </c>
      <c r="M203" s="171">
        <f>SUM(N203+O203+P203)</f>
        <v>1</v>
      </c>
      <c r="N203" s="128"/>
      <c r="O203" s="125">
        <v>1</v>
      </c>
      <c r="P203" s="128"/>
      <c r="Q203" s="125">
        <f t="shared" si="77"/>
        <v>10</v>
      </c>
      <c r="R203" s="131">
        <f t="shared" si="74"/>
        <v>30</v>
      </c>
      <c r="S203" s="266">
        <f t="shared" si="62"/>
        <v>39</v>
      </c>
      <c r="T203" s="132">
        <f t="shared" si="59"/>
        <v>39.9</v>
      </c>
      <c r="U203" s="183">
        <v>10</v>
      </c>
      <c r="V203" s="131">
        <f t="shared" si="75"/>
        <v>10</v>
      </c>
      <c r="W203" s="265">
        <f t="shared" si="76"/>
        <v>7.518796992481203</v>
      </c>
      <c r="X203" s="131">
        <v>10</v>
      </c>
    </row>
    <row r="204" spans="1:24" ht="31.5" x14ac:dyDescent="0.25">
      <c r="A204" s="121">
        <v>193</v>
      </c>
      <c r="B204" s="146" t="s">
        <v>106</v>
      </c>
      <c r="C204" s="146" t="s">
        <v>67</v>
      </c>
      <c r="D204" s="128">
        <v>293.8</v>
      </c>
      <c r="E204" s="125">
        <v>78</v>
      </c>
      <c r="F204" s="125">
        <v>83</v>
      </c>
      <c r="G204" s="128">
        <v>0.28250510551395508</v>
      </c>
      <c r="H204" s="171">
        <f>SUM(K204+L204)</f>
        <v>8</v>
      </c>
      <c r="I204" s="127">
        <f>H204*100/E204</f>
        <v>10.256410256410257</v>
      </c>
      <c r="J204" s="128"/>
      <c r="K204" s="125">
        <v>8</v>
      </c>
      <c r="L204" s="125">
        <v>0</v>
      </c>
      <c r="M204" s="171">
        <f>SUM(N204+O204+P204)</f>
        <v>0</v>
      </c>
      <c r="N204" s="128"/>
      <c r="O204" s="125">
        <v>0</v>
      </c>
      <c r="P204" s="128"/>
      <c r="Q204" s="125">
        <f t="shared" si="77"/>
        <v>0</v>
      </c>
      <c r="R204" s="131">
        <f t="shared" si="74"/>
        <v>30</v>
      </c>
      <c r="S204" s="266">
        <f t="shared" si="62"/>
        <v>24</v>
      </c>
      <c r="T204" s="132">
        <f t="shared" si="59"/>
        <v>24.9</v>
      </c>
      <c r="U204" s="183">
        <v>8</v>
      </c>
      <c r="V204" s="131">
        <f t="shared" si="75"/>
        <v>8.0000000000000018</v>
      </c>
      <c r="W204" s="265">
        <f t="shared" si="76"/>
        <v>9.6385542168674707</v>
      </c>
      <c r="X204" s="131">
        <v>8</v>
      </c>
    </row>
    <row r="205" spans="1:24" ht="33" customHeight="1" x14ac:dyDescent="0.25">
      <c r="A205" s="121">
        <v>194</v>
      </c>
      <c r="B205" s="146" t="s">
        <v>747</v>
      </c>
      <c r="C205" s="146" t="s">
        <v>67</v>
      </c>
      <c r="D205" s="128">
        <v>138.86000000000001</v>
      </c>
      <c r="E205" s="125">
        <v>44</v>
      </c>
      <c r="F205" s="125">
        <v>44</v>
      </c>
      <c r="G205" s="128">
        <v>0.3168659081088866</v>
      </c>
      <c r="H205" s="171">
        <f>SUM(K205+L205)</f>
        <v>2</v>
      </c>
      <c r="I205" s="127">
        <f>H205*100/E205</f>
        <v>4.5454545454545459</v>
      </c>
      <c r="J205" s="128"/>
      <c r="K205" s="125">
        <v>2</v>
      </c>
      <c r="L205" s="125">
        <v>0</v>
      </c>
      <c r="M205" s="171">
        <f>SUM(N205+O205+P205)</f>
        <v>0</v>
      </c>
      <c r="N205" s="128"/>
      <c r="O205" s="125">
        <v>0</v>
      </c>
      <c r="P205" s="128"/>
      <c r="Q205" s="125">
        <f t="shared" si="77"/>
        <v>0</v>
      </c>
      <c r="R205" s="131">
        <f t="shared" si="74"/>
        <v>30</v>
      </c>
      <c r="S205" s="266">
        <f t="shared" si="62"/>
        <v>13</v>
      </c>
      <c r="T205" s="132">
        <f t="shared" si="59"/>
        <v>13.2</v>
      </c>
      <c r="U205" s="183">
        <v>2</v>
      </c>
      <c r="V205" s="131">
        <f t="shared" si="75"/>
        <v>2.0000000000000004</v>
      </c>
      <c r="W205" s="265">
        <f t="shared" si="76"/>
        <v>4.5454545454545459</v>
      </c>
      <c r="X205" s="131">
        <v>2</v>
      </c>
    </row>
    <row r="206" spans="1:24" ht="31.5" x14ac:dyDescent="0.25">
      <c r="A206" s="121">
        <v>195</v>
      </c>
      <c r="B206" s="146" t="s">
        <v>748</v>
      </c>
      <c r="C206" s="146" t="s">
        <v>69</v>
      </c>
      <c r="D206" s="128">
        <v>28.6</v>
      </c>
      <c r="E206" s="125">
        <v>22</v>
      </c>
      <c r="F206" s="125">
        <v>23</v>
      </c>
      <c r="G206" s="128">
        <v>0.80419580419580416</v>
      </c>
      <c r="H206" s="171">
        <f t="shared" ref="H206:H213" si="78">SUM(K206+L206)</f>
        <v>3</v>
      </c>
      <c r="I206" s="127">
        <f t="shared" ref="I206:I213" si="79">H206*100/E206</f>
        <v>13.636363636363637</v>
      </c>
      <c r="J206" s="128"/>
      <c r="K206" s="125">
        <v>3</v>
      </c>
      <c r="L206" s="125">
        <v>0</v>
      </c>
      <c r="M206" s="171">
        <f t="shared" ref="M206:M213" si="80">SUM(N206+O206+P206)</f>
        <v>0</v>
      </c>
      <c r="N206" s="128"/>
      <c r="O206" s="125">
        <v>0</v>
      </c>
      <c r="P206" s="128"/>
      <c r="Q206" s="125">
        <f t="shared" si="77"/>
        <v>0</v>
      </c>
      <c r="R206" s="131">
        <f t="shared" ref="R206:R240" si="81">IF(F206&lt;VLOOKUP(G206,$M$245:$Q$255,2),0,VLOOKUP(G206,$M$245:$Q$255,3))</f>
        <v>30</v>
      </c>
      <c r="S206" s="266">
        <f t="shared" si="62"/>
        <v>6</v>
      </c>
      <c r="T206" s="132">
        <f t="shared" si="59"/>
        <v>6.9</v>
      </c>
      <c r="U206" s="183">
        <f>S206</f>
        <v>6</v>
      </c>
      <c r="V206" s="131">
        <f t="shared" si="75"/>
        <v>6</v>
      </c>
      <c r="W206" s="265">
        <f t="shared" si="76"/>
        <v>26.086956521739129</v>
      </c>
      <c r="X206" s="131">
        <v>6</v>
      </c>
    </row>
    <row r="207" spans="1:24" x14ac:dyDescent="0.25">
      <c r="A207" s="121">
        <v>196</v>
      </c>
      <c r="B207" s="146" t="s">
        <v>2</v>
      </c>
      <c r="C207" s="146" t="s">
        <v>69</v>
      </c>
      <c r="D207" s="128">
        <v>489</v>
      </c>
      <c r="E207" s="125">
        <v>91</v>
      </c>
      <c r="F207" s="125">
        <v>66</v>
      </c>
      <c r="G207" s="128">
        <v>0.13496932515337423</v>
      </c>
      <c r="H207" s="171">
        <f t="shared" si="78"/>
        <v>13</v>
      </c>
      <c r="I207" s="127">
        <f t="shared" si="79"/>
        <v>14.285714285714286</v>
      </c>
      <c r="J207" s="128"/>
      <c r="K207" s="125">
        <v>13</v>
      </c>
      <c r="L207" s="125">
        <v>0</v>
      </c>
      <c r="M207" s="171">
        <f t="shared" si="80"/>
        <v>0</v>
      </c>
      <c r="N207" s="128"/>
      <c r="O207" s="125">
        <v>0</v>
      </c>
      <c r="P207" s="128"/>
      <c r="Q207" s="125">
        <f t="shared" si="77"/>
        <v>0</v>
      </c>
      <c r="R207" s="131">
        <f t="shared" si="81"/>
        <v>30</v>
      </c>
      <c r="S207" s="266">
        <f t="shared" si="62"/>
        <v>19</v>
      </c>
      <c r="T207" s="132">
        <f t="shared" si="59"/>
        <v>19.8</v>
      </c>
      <c r="U207" s="183">
        <f>S207</f>
        <v>19</v>
      </c>
      <c r="V207" s="131">
        <f t="shared" si="75"/>
        <v>19</v>
      </c>
      <c r="W207" s="265">
        <f t="shared" si="76"/>
        <v>28.787878787878789</v>
      </c>
      <c r="X207" s="131"/>
    </row>
    <row r="208" spans="1:24" ht="31.5" x14ac:dyDescent="0.25">
      <c r="A208" s="121">
        <v>197</v>
      </c>
      <c r="B208" s="146" t="s">
        <v>749</v>
      </c>
      <c r="C208" s="146" t="s">
        <v>69</v>
      </c>
      <c r="D208" s="128">
        <v>41.94</v>
      </c>
      <c r="E208" s="125">
        <v>24</v>
      </c>
      <c r="F208" s="125">
        <v>24</v>
      </c>
      <c r="G208" s="128">
        <v>0.57224606580829762</v>
      </c>
      <c r="H208" s="171">
        <f t="shared" si="78"/>
        <v>3</v>
      </c>
      <c r="I208" s="127">
        <f t="shared" si="79"/>
        <v>12.5</v>
      </c>
      <c r="J208" s="128"/>
      <c r="K208" s="125">
        <v>3</v>
      </c>
      <c r="L208" s="125">
        <v>0</v>
      </c>
      <c r="M208" s="171">
        <f t="shared" si="80"/>
        <v>0</v>
      </c>
      <c r="N208" s="128"/>
      <c r="O208" s="125">
        <v>0</v>
      </c>
      <c r="P208" s="128"/>
      <c r="Q208" s="125">
        <f t="shared" si="77"/>
        <v>0</v>
      </c>
      <c r="R208" s="131">
        <f t="shared" si="81"/>
        <v>30</v>
      </c>
      <c r="S208" s="266">
        <f t="shared" si="62"/>
        <v>7</v>
      </c>
      <c r="T208" s="132">
        <f t="shared" si="59"/>
        <v>7.2</v>
      </c>
      <c r="U208" s="183">
        <v>4</v>
      </c>
      <c r="V208" s="131">
        <f t="shared" si="75"/>
        <v>4</v>
      </c>
      <c r="W208" s="265">
        <f t="shared" si="76"/>
        <v>16.666666666666668</v>
      </c>
      <c r="X208" s="131">
        <v>4</v>
      </c>
    </row>
    <row r="209" spans="1:24" ht="31.5" x14ac:dyDescent="0.25">
      <c r="A209" s="121">
        <v>198</v>
      </c>
      <c r="B209" s="146" t="s">
        <v>108</v>
      </c>
      <c r="C209" s="146" t="s">
        <v>69</v>
      </c>
      <c r="D209" s="128">
        <v>24.8</v>
      </c>
      <c r="E209" s="125">
        <v>15</v>
      </c>
      <c r="F209" s="125">
        <v>15</v>
      </c>
      <c r="G209" s="128">
        <v>0.60483870967741937</v>
      </c>
      <c r="H209" s="171">
        <f t="shared" si="78"/>
        <v>2</v>
      </c>
      <c r="I209" s="127">
        <f t="shared" si="79"/>
        <v>13.333333333333334</v>
      </c>
      <c r="J209" s="128"/>
      <c r="K209" s="125">
        <v>2</v>
      </c>
      <c r="L209" s="125">
        <v>0</v>
      </c>
      <c r="M209" s="171">
        <f t="shared" si="80"/>
        <v>0</v>
      </c>
      <c r="N209" s="128"/>
      <c r="O209" s="125">
        <v>0</v>
      </c>
      <c r="P209" s="128"/>
      <c r="Q209" s="125">
        <f t="shared" si="77"/>
        <v>0</v>
      </c>
      <c r="R209" s="131">
        <f t="shared" si="81"/>
        <v>30</v>
      </c>
      <c r="S209" s="266">
        <f t="shared" si="62"/>
        <v>4</v>
      </c>
      <c r="T209" s="132">
        <f t="shared" si="59"/>
        <v>4.5</v>
      </c>
      <c r="U209" s="183">
        <f>S209</f>
        <v>4</v>
      </c>
      <c r="V209" s="131">
        <f t="shared" si="75"/>
        <v>4</v>
      </c>
      <c r="W209" s="265">
        <f t="shared" si="76"/>
        <v>26.666666666666668</v>
      </c>
      <c r="X209" s="131">
        <v>4</v>
      </c>
    </row>
    <row r="210" spans="1:24" ht="31.5" x14ac:dyDescent="0.25">
      <c r="A210" s="121">
        <v>199</v>
      </c>
      <c r="B210" s="146" t="s">
        <v>280</v>
      </c>
      <c r="C210" s="146" t="s">
        <v>69</v>
      </c>
      <c r="D210" s="128">
        <v>108.7</v>
      </c>
      <c r="E210" s="125">
        <v>54</v>
      </c>
      <c r="F210" s="125">
        <v>55</v>
      </c>
      <c r="G210" s="128">
        <v>0.50597976080956764</v>
      </c>
      <c r="H210" s="171">
        <f t="shared" si="78"/>
        <v>8</v>
      </c>
      <c r="I210" s="127">
        <f t="shared" si="79"/>
        <v>14.814814814814815</v>
      </c>
      <c r="J210" s="128"/>
      <c r="K210" s="125">
        <v>8</v>
      </c>
      <c r="L210" s="125">
        <v>0</v>
      </c>
      <c r="M210" s="171">
        <f t="shared" si="80"/>
        <v>0</v>
      </c>
      <c r="N210" s="128"/>
      <c r="O210" s="125">
        <v>0</v>
      </c>
      <c r="P210" s="128"/>
      <c r="Q210" s="125">
        <f t="shared" si="77"/>
        <v>0</v>
      </c>
      <c r="R210" s="131">
        <f t="shared" si="81"/>
        <v>30</v>
      </c>
      <c r="S210" s="266">
        <f t="shared" si="62"/>
        <v>16</v>
      </c>
      <c r="T210" s="132">
        <f t="shared" si="59"/>
        <v>16.5</v>
      </c>
      <c r="U210" s="183">
        <v>11</v>
      </c>
      <c r="V210" s="131">
        <f t="shared" si="75"/>
        <v>11</v>
      </c>
      <c r="W210" s="265">
        <f t="shared" si="76"/>
        <v>20</v>
      </c>
      <c r="X210" s="131">
        <v>11</v>
      </c>
    </row>
    <row r="211" spans="1:24" ht="31.5" x14ac:dyDescent="0.25">
      <c r="A211" s="121">
        <v>200</v>
      </c>
      <c r="B211" s="146" t="s">
        <v>107</v>
      </c>
      <c r="C211" s="146" t="s">
        <v>69</v>
      </c>
      <c r="D211" s="128">
        <v>59.71</v>
      </c>
      <c r="E211" s="125"/>
      <c r="F211" s="125">
        <v>42</v>
      </c>
      <c r="G211" s="128">
        <v>0.70339976553341144</v>
      </c>
      <c r="H211" s="171">
        <f t="shared" si="78"/>
        <v>0</v>
      </c>
      <c r="I211" s="127"/>
      <c r="J211" s="128"/>
      <c r="K211" s="125">
        <v>0</v>
      </c>
      <c r="L211" s="125">
        <v>0</v>
      </c>
      <c r="M211" s="171">
        <f t="shared" si="80"/>
        <v>0</v>
      </c>
      <c r="N211" s="128"/>
      <c r="O211" s="125">
        <v>0</v>
      </c>
      <c r="P211" s="128"/>
      <c r="Q211" s="125"/>
      <c r="R211" s="131">
        <f t="shared" si="81"/>
        <v>30</v>
      </c>
      <c r="S211" s="266">
        <f t="shared" si="62"/>
        <v>12</v>
      </c>
      <c r="T211" s="132">
        <f t="shared" si="59"/>
        <v>12.6</v>
      </c>
      <c r="U211" s="183">
        <v>8</v>
      </c>
      <c r="V211" s="131">
        <f t="shared" si="75"/>
        <v>8</v>
      </c>
      <c r="W211" s="265">
        <f t="shared" si="76"/>
        <v>19.047619047619047</v>
      </c>
      <c r="X211" s="131">
        <v>8</v>
      </c>
    </row>
    <row r="212" spans="1:24" ht="31.5" x14ac:dyDescent="0.25">
      <c r="A212" s="121">
        <v>201</v>
      </c>
      <c r="B212" s="146" t="s">
        <v>750</v>
      </c>
      <c r="C212" s="146" t="s">
        <v>69</v>
      </c>
      <c r="D212" s="128">
        <v>52.71</v>
      </c>
      <c r="E212" s="125">
        <v>16</v>
      </c>
      <c r="F212" s="125">
        <v>16</v>
      </c>
      <c r="G212" s="128">
        <v>0.30354771390627966</v>
      </c>
      <c r="H212" s="171">
        <f t="shared" si="78"/>
        <v>2</v>
      </c>
      <c r="I212" s="127">
        <f t="shared" si="79"/>
        <v>12.5</v>
      </c>
      <c r="J212" s="128"/>
      <c r="K212" s="125">
        <v>2</v>
      </c>
      <c r="L212" s="125">
        <v>0</v>
      </c>
      <c r="M212" s="171">
        <f t="shared" si="80"/>
        <v>1</v>
      </c>
      <c r="N212" s="128"/>
      <c r="O212" s="125">
        <v>1</v>
      </c>
      <c r="P212" s="128"/>
      <c r="Q212" s="125">
        <f t="shared" si="77"/>
        <v>50</v>
      </c>
      <c r="R212" s="131">
        <f t="shared" si="81"/>
        <v>30</v>
      </c>
      <c r="S212" s="266">
        <f t="shared" si="62"/>
        <v>4</v>
      </c>
      <c r="T212" s="132">
        <f t="shared" ref="T212:T239" si="82">F212*R212/100</f>
        <v>4.8</v>
      </c>
      <c r="U212" s="183">
        <f>S212</f>
        <v>4</v>
      </c>
      <c r="V212" s="131">
        <f t="shared" si="75"/>
        <v>4</v>
      </c>
      <c r="W212" s="265">
        <f t="shared" si="76"/>
        <v>25</v>
      </c>
      <c r="X212" s="131">
        <v>4</v>
      </c>
    </row>
    <row r="213" spans="1:24" ht="31.5" x14ac:dyDescent="0.25">
      <c r="A213" s="121">
        <v>202</v>
      </c>
      <c r="B213" s="146" t="s">
        <v>109</v>
      </c>
      <c r="C213" s="146" t="s">
        <v>69</v>
      </c>
      <c r="D213" s="128">
        <v>75.680000000000007</v>
      </c>
      <c r="E213" s="125">
        <v>38</v>
      </c>
      <c r="F213" s="125">
        <v>45</v>
      </c>
      <c r="G213" s="128">
        <v>0.59460887949260033</v>
      </c>
      <c r="H213" s="171">
        <f t="shared" si="78"/>
        <v>5</v>
      </c>
      <c r="I213" s="127">
        <f t="shared" si="79"/>
        <v>13.157894736842104</v>
      </c>
      <c r="J213" s="128"/>
      <c r="K213" s="125">
        <v>5</v>
      </c>
      <c r="L213" s="125">
        <v>0</v>
      </c>
      <c r="M213" s="171">
        <f t="shared" si="80"/>
        <v>3</v>
      </c>
      <c r="N213" s="128"/>
      <c r="O213" s="125">
        <v>3</v>
      </c>
      <c r="P213" s="128"/>
      <c r="Q213" s="125">
        <f t="shared" si="77"/>
        <v>60</v>
      </c>
      <c r="R213" s="131">
        <f t="shared" si="81"/>
        <v>30</v>
      </c>
      <c r="S213" s="266">
        <f t="shared" ref="S213:S239" si="83">ROUNDDOWN(T213,0)</f>
        <v>13</v>
      </c>
      <c r="T213" s="132">
        <f t="shared" si="82"/>
        <v>13.5</v>
      </c>
      <c r="U213" s="183">
        <f>S213</f>
        <v>13</v>
      </c>
      <c r="V213" s="131">
        <f t="shared" si="75"/>
        <v>13</v>
      </c>
      <c r="W213" s="265">
        <f t="shared" si="76"/>
        <v>28.888888888888889</v>
      </c>
      <c r="X213" s="131">
        <v>13</v>
      </c>
    </row>
    <row r="214" spans="1:24" ht="33" customHeight="1" x14ac:dyDescent="0.25">
      <c r="A214" s="121">
        <v>203</v>
      </c>
      <c r="B214" s="146" t="s">
        <v>124</v>
      </c>
      <c r="C214" s="146" t="s">
        <v>270</v>
      </c>
      <c r="D214" s="128">
        <v>50</v>
      </c>
      <c r="E214" s="125">
        <v>23</v>
      </c>
      <c r="F214" s="125">
        <v>25</v>
      </c>
      <c r="G214" s="128">
        <v>0.5</v>
      </c>
      <c r="H214" s="171">
        <f t="shared" ref="H214:H224" si="84">SUM(K214+L214)</f>
        <v>1</v>
      </c>
      <c r="I214" s="127">
        <f>H214*100/E214</f>
        <v>4.3478260869565215</v>
      </c>
      <c r="J214" s="128"/>
      <c r="K214" s="125">
        <v>1</v>
      </c>
      <c r="L214" s="125">
        <v>0</v>
      </c>
      <c r="M214" s="171">
        <f t="shared" ref="M214:M224" si="85">SUM(N214+O214+P214)</f>
        <v>1</v>
      </c>
      <c r="N214" s="128"/>
      <c r="O214" s="125">
        <v>1</v>
      </c>
      <c r="P214" s="128"/>
      <c r="Q214" s="125">
        <f t="shared" si="77"/>
        <v>100</v>
      </c>
      <c r="R214" s="131">
        <f t="shared" si="81"/>
        <v>30</v>
      </c>
      <c r="S214" s="266">
        <f t="shared" si="83"/>
        <v>7</v>
      </c>
      <c r="T214" s="132">
        <f t="shared" si="82"/>
        <v>7.5</v>
      </c>
      <c r="U214" s="183">
        <v>1</v>
      </c>
      <c r="V214" s="131">
        <f t="shared" si="75"/>
        <v>1</v>
      </c>
      <c r="W214" s="265">
        <f t="shared" si="76"/>
        <v>4</v>
      </c>
      <c r="X214" s="131">
        <v>1</v>
      </c>
    </row>
    <row r="215" spans="1:24" x14ac:dyDescent="0.25">
      <c r="A215" s="121">
        <v>204</v>
      </c>
      <c r="B215" s="146" t="s">
        <v>2</v>
      </c>
      <c r="C215" s="146" t="s">
        <v>270</v>
      </c>
      <c r="D215" s="128">
        <v>15</v>
      </c>
      <c r="E215" s="125"/>
      <c r="F215" s="125">
        <v>9</v>
      </c>
      <c r="G215" s="128">
        <v>0.6</v>
      </c>
      <c r="H215" s="171">
        <f t="shared" si="84"/>
        <v>0</v>
      </c>
      <c r="I215" s="127"/>
      <c r="J215" s="128"/>
      <c r="K215" s="125">
        <v>0</v>
      </c>
      <c r="L215" s="125">
        <v>0</v>
      </c>
      <c r="M215" s="171">
        <f t="shared" si="85"/>
        <v>0</v>
      </c>
      <c r="N215" s="128"/>
      <c r="O215" s="125"/>
      <c r="P215" s="128"/>
      <c r="Q215" s="125"/>
      <c r="R215" s="131">
        <f t="shared" si="81"/>
        <v>30</v>
      </c>
      <c r="S215" s="266">
        <f t="shared" si="83"/>
        <v>2</v>
      </c>
      <c r="T215" s="132">
        <f t="shared" si="82"/>
        <v>2.7</v>
      </c>
      <c r="U215" s="183">
        <f>S215</f>
        <v>2</v>
      </c>
      <c r="V215" s="131">
        <f t="shared" si="75"/>
        <v>2</v>
      </c>
      <c r="W215" s="265">
        <f t="shared" si="76"/>
        <v>22.222222222222221</v>
      </c>
      <c r="X215" s="131"/>
    </row>
    <row r="216" spans="1:24" ht="47.25" x14ac:dyDescent="0.25">
      <c r="A216" s="121">
        <v>205</v>
      </c>
      <c r="B216" s="146" t="s">
        <v>86</v>
      </c>
      <c r="C216" s="146" t="s">
        <v>41</v>
      </c>
      <c r="D216" s="128">
        <v>89.76</v>
      </c>
      <c r="E216" s="125">
        <v>32</v>
      </c>
      <c r="F216" s="125">
        <v>67</v>
      </c>
      <c r="G216" s="128">
        <v>0.74643493761140811</v>
      </c>
      <c r="H216" s="171">
        <v>4</v>
      </c>
      <c r="I216" s="127"/>
      <c r="J216" s="128"/>
      <c r="K216" s="125">
        <v>0</v>
      </c>
      <c r="L216" s="125">
        <v>0</v>
      </c>
      <c r="M216" s="171">
        <f t="shared" si="85"/>
        <v>0</v>
      </c>
      <c r="N216" s="128"/>
      <c r="O216" s="125"/>
      <c r="P216" s="128"/>
      <c r="Q216" s="125"/>
      <c r="R216" s="131">
        <f t="shared" si="81"/>
        <v>30</v>
      </c>
      <c r="S216" s="266">
        <f t="shared" si="83"/>
        <v>20</v>
      </c>
      <c r="T216" s="132">
        <f t="shared" si="82"/>
        <v>20.100000000000001</v>
      </c>
      <c r="U216" s="183">
        <v>10</v>
      </c>
      <c r="V216" s="131">
        <f t="shared" si="75"/>
        <v>10</v>
      </c>
      <c r="W216" s="265">
        <f t="shared" si="76"/>
        <v>14.925373134328359</v>
      </c>
      <c r="X216" s="131">
        <v>10</v>
      </c>
    </row>
    <row r="217" spans="1:24" x14ac:dyDescent="0.25">
      <c r="A217" s="121">
        <v>206</v>
      </c>
      <c r="B217" s="146" t="s">
        <v>2</v>
      </c>
      <c r="C217" s="146" t="s">
        <v>751</v>
      </c>
      <c r="D217" s="128">
        <v>15</v>
      </c>
      <c r="E217" s="125"/>
      <c r="F217" s="125">
        <v>11</v>
      </c>
      <c r="G217" s="128">
        <v>0.73333333333333328</v>
      </c>
      <c r="H217" s="171">
        <f t="shared" si="84"/>
        <v>0</v>
      </c>
      <c r="I217" s="127"/>
      <c r="J217" s="128"/>
      <c r="K217" s="125">
        <v>0</v>
      </c>
      <c r="L217" s="125">
        <v>0</v>
      </c>
      <c r="M217" s="171">
        <f t="shared" si="85"/>
        <v>0</v>
      </c>
      <c r="N217" s="128"/>
      <c r="O217" s="125"/>
      <c r="P217" s="128"/>
      <c r="Q217" s="125"/>
      <c r="R217" s="131">
        <f t="shared" si="81"/>
        <v>30</v>
      </c>
      <c r="S217" s="266">
        <f t="shared" si="83"/>
        <v>3</v>
      </c>
      <c r="T217" s="132">
        <f t="shared" si="82"/>
        <v>3.3</v>
      </c>
      <c r="U217" s="183">
        <f>S217</f>
        <v>3</v>
      </c>
      <c r="V217" s="131">
        <f t="shared" si="75"/>
        <v>3</v>
      </c>
      <c r="W217" s="265">
        <f t="shared" si="76"/>
        <v>27.272727272727273</v>
      </c>
      <c r="X217" s="131"/>
    </row>
    <row r="218" spans="1:24" ht="31.5" x14ac:dyDescent="0.25">
      <c r="A218" s="121">
        <v>207</v>
      </c>
      <c r="B218" s="146" t="s">
        <v>125</v>
      </c>
      <c r="C218" s="146" t="s">
        <v>751</v>
      </c>
      <c r="D218" s="128">
        <v>40.4</v>
      </c>
      <c r="E218" s="125">
        <v>10</v>
      </c>
      <c r="F218" s="125">
        <v>10</v>
      </c>
      <c r="G218" s="128">
        <v>0.24752475247524752</v>
      </c>
      <c r="H218" s="171">
        <f t="shared" si="84"/>
        <v>1</v>
      </c>
      <c r="I218" s="127">
        <f>H218*100/E218</f>
        <v>10</v>
      </c>
      <c r="J218" s="128"/>
      <c r="K218" s="125">
        <v>1</v>
      </c>
      <c r="L218" s="125">
        <v>0</v>
      </c>
      <c r="M218" s="171">
        <f t="shared" si="85"/>
        <v>0</v>
      </c>
      <c r="N218" s="128"/>
      <c r="O218" s="125">
        <v>0</v>
      </c>
      <c r="P218" s="128"/>
      <c r="Q218" s="125">
        <f t="shared" si="77"/>
        <v>0</v>
      </c>
      <c r="R218" s="131">
        <f t="shared" si="81"/>
        <v>30</v>
      </c>
      <c r="S218" s="266">
        <f t="shared" si="83"/>
        <v>3</v>
      </c>
      <c r="T218" s="132">
        <f t="shared" si="82"/>
        <v>3</v>
      </c>
      <c r="U218" s="183">
        <v>2</v>
      </c>
      <c r="V218" s="131">
        <f t="shared" si="75"/>
        <v>2</v>
      </c>
      <c r="W218" s="265">
        <f t="shared" si="76"/>
        <v>20</v>
      </c>
      <c r="X218" s="131">
        <v>2</v>
      </c>
    </row>
    <row r="219" spans="1:24" ht="31.5" x14ac:dyDescent="0.25">
      <c r="A219" s="121">
        <v>208</v>
      </c>
      <c r="B219" s="146" t="s">
        <v>276</v>
      </c>
      <c r="C219" s="146" t="s">
        <v>751</v>
      </c>
      <c r="D219" s="128">
        <v>6.1</v>
      </c>
      <c r="E219" s="125">
        <v>7</v>
      </c>
      <c r="F219" s="125">
        <v>8</v>
      </c>
      <c r="G219" s="128">
        <v>1.3114754098360657</v>
      </c>
      <c r="H219" s="171">
        <f t="shared" si="84"/>
        <v>1</v>
      </c>
      <c r="I219" s="127">
        <f>H219*100/E219</f>
        <v>14.285714285714286</v>
      </c>
      <c r="J219" s="128"/>
      <c r="K219" s="125">
        <v>1</v>
      </c>
      <c r="L219" s="125">
        <v>0</v>
      </c>
      <c r="M219" s="171">
        <f t="shared" si="85"/>
        <v>0</v>
      </c>
      <c r="N219" s="128"/>
      <c r="O219" s="125">
        <v>0</v>
      </c>
      <c r="P219" s="128"/>
      <c r="Q219" s="125">
        <f t="shared" si="77"/>
        <v>0</v>
      </c>
      <c r="R219" s="131">
        <f t="shared" si="81"/>
        <v>30</v>
      </c>
      <c r="S219" s="266">
        <f t="shared" si="83"/>
        <v>2</v>
      </c>
      <c r="T219" s="132">
        <f t="shared" si="82"/>
        <v>2.4</v>
      </c>
      <c r="U219" s="183">
        <f>S219</f>
        <v>2</v>
      </c>
      <c r="V219" s="131">
        <f t="shared" si="75"/>
        <v>2</v>
      </c>
      <c r="W219" s="265">
        <f t="shared" si="76"/>
        <v>25</v>
      </c>
      <c r="X219" s="131">
        <v>2</v>
      </c>
    </row>
    <row r="220" spans="1:24" ht="63" x14ac:dyDescent="0.25">
      <c r="A220" s="121">
        <v>209</v>
      </c>
      <c r="B220" s="146" t="s">
        <v>43</v>
      </c>
      <c r="C220" s="146" t="s">
        <v>751</v>
      </c>
      <c r="D220" s="128">
        <v>50</v>
      </c>
      <c r="E220" s="125">
        <v>30</v>
      </c>
      <c r="F220" s="125">
        <v>30</v>
      </c>
      <c r="G220" s="128">
        <v>0.6</v>
      </c>
      <c r="H220" s="171">
        <f t="shared" si="84"/>
        <v>4</v>
      </c>
      <c r="I220" s="127">
        <f>H220*100/E220</f>
        <v>13.333333333333334</v>
      </c>
      <c r="J220" s="128"/>
      <c r="K220" s="125">
        <v>4</v>
      </c>
      <c r="L220" s="125">
        <v>0</v>
      </c>
      <c r="M220" s="171">
        <f t="shared" si="85"/>
        <v>1</v>
      </c>
      <c r="N220" s="128"/>
      <c r="O220" s="125">
        <v>1</v>
      </c>
      <c r="P220" s="128"/>
      <c r="Q220" s="125">
        <f t="shared" si="77"/>
        <v>25</v>
      </c>
      <c r="R220" s="131">
        <f t="shared" si="81"/>
        <v>30</v>
      </c>
      <c r="S220" s="266">
        <f t="shared" si="83"/>
        <v>9</v>
      </c>
      <c r="T220" s="132">
        <f t="shared" si="82"/>
        <v>9</v>
      </c>
      <c r="U220" s="183">
        <v>6</v>
      </c>
      <c r="V220" s="131">
        <f t="shared" si="75"/>
        <v>6</v>
      </c>
      <c r="W220" s="265">
        <f t="shared" si="76"/>
        <v>20</v>
      </c>
      <c r="X220" s="131">
        <v>6</v>
      </c>
    </row>
    <row r="221" spans="1:24" ht="31.5" x14ac:dyDescent="0.25">
      <c r="A221" s="121">
        <v>210</v>
      </c>
      <c r="B221" s="146" t="s">
        <v>45</v>
      </c>
      <c r="C221" s="146" t="s">
        <v>44</v>
      </c>
      <c r="D221" s="128">
        <v>82.66</v>
      </c>
      <c r="E221" s="125">
        <v>198</v>
      </c>
      <c r="F221" s="125">
        <v>200</v>
      </c>
      <c r="G221" s="128">
        <v>2.4195499637067508</v>
      </c>
      <c r="H221" s="171">
        <f t="shared" si="84"/>
        <v>12</v>
      </c>
      <c r="I221" s="127">
        <f>H221*100/E221</f>
        <v>6.0606060606060606</v>
      </c>
      <c r="J221" s="128"/>
      <c r="K221" s="125">
        <v>12</v>
      </c>
      <c r="L221" s="125">
        <v>0</v>
      </c>
      <c r="M221" s="171">
        <f t="shared" si="85"/>
        <v>0</v>
      </c>
      <c r="N221" s="128"/>
      <c r="O221" s="125"/>
      <c r="P221" s="128"/>
      <c r="Q221" s="125">
        <f t="shared" si="77"/>
        <v>0</v>
      </c>
      <c r="R221" s="131">
        <f t="shared" si="81"/>
        <v>30</v>
      </c>
      <c r="S221" s="266">
        <f t="shared" si="83"/>
        <v>60</v>
      </c>
      <c r="T221" s="132">
        <f t="shared" si="82"/>
        <v>60</v>
      </c>
      <c r="U221" s="183">
        <v>34</v>
      </c>
      <c r="V221" s="131">
        <f t="shared" si="75"/>
        <v>34</v>
      </c>
      <c r="W221" s="265">
        <f t="shared" si="76"/>
        <v>17</v>
      </c>
      <c r="X221" s="266">
        <v>34</v>
      </c>
    </row>
    <row r="222" spans="1:24" x14ac:dyDescent="0.25">
      <c r="A222" s="121">
        <v>211</v>
      </c>
      <c r="B222" s="146" t="s">
        <v>2</v>
      </c>
      <c r="C222" s="146" t="s">
        <v>44</v>
      </c>
      <c r="D222" s="128">
        <v>6.5</v>
      </c>
      <c r="E222" s="125">
        <v>2</v>
      </c>
      <c r="F222" s="125">
        <v>4</v>
      </c>
      <c r="G222" s="128">
        <v>0.61538461538461542</v>
      </c>
      <c r="H222" s="171">
        <f t="shared" si="84"/>
        <v>0</v>
      </c>
      <c r="I222" s="127"/>
      <c r="J222" s="128"/>
      <c r="K222" s="125">
        <v>0</v>
      </c>
      <c r="L222" s="125">
        <v>0</v>
      </c>
      <c r="M222" s="171">
        <f t="shared" si="85"/>
        <v>0</v>
      </c>
      <c r="N222" s="128"/>
      <c r="O222" s="125"/>
      <c r="P222" s="128"/>
      <c r="Q222" s="125"/>
      <c r="R222" s="131">
        <f t="shared" si="81"/>
        <v>30</v>
      </c>
      <c r="S222" s="266">
        <f t="shared" si="83"/>
        <v>1</v>
      </c>
      <c r="T222" s="132">
        <f t="shared" si="82"/>
        <v>1.2</v>
      </c>
      <c r="U222" s="183">
        <f>S222</f>
        <v>1</v>
      </c>
      <c r="V222" s="131">
        <f t="shared" si="75"/>
        <v>1</v>
      </c>
      <c r="W222" s="265">
        <f t="shared" si="76"/>
        <v>25</v>
      </c>
      <c r="X222" s="131"/>
    </row>
    <row r="223" spans="1:24" ht="30.75" customHeight="1" x14ac:dyDescent="0.25">
      <c r="A223" s="121">
        <v>212</v>
      </c>
      <c r="B223" s="146" t="s">
        <v>272</v>
      </c>
      <c r="C223" s="146" t="s">
        <v>44</v>
      </c>
      <c r="D223" s="128">
        <v>604.99</v>
      </c>
      <c r="E223" s="125">
        <v>323</v>
      </c>
      <c r="F223" s="125">
        <v>282</v>
      </c>
      <c r="G223" s="128">
        <v>0.46612340699846277</v>
      </c>
      <c r="H223" s="171">
        <f t="shared" si="84"/>
        <v>32</v>
      </c>
      <c r="I223" s="127">
        <f>H223*100/E223</f>
        <v>9.9071207430340564</v>
      </c>
      <c r="J223" s="128"/>
      <c r="K223" s="125">
        <v>32</v>
      </c>
      <c r="L223" s="125">
        <v>0</v>
      </c>
      <c r="M223" s="171">
        <f t="shared" si="85"/>
        <v>0</v>
      </c>
      <c r="N223" s="128"/>
      <c r="O223" s="125">
        <v>0</v>
      </c>
      <c r="P223" s="128"/>
      <c r="Q223" s="125">
        <f t="shared" si="77"/>
        <v>0</v>
      </c>
      <c r="R223" s="131">
        <f t="shared" si="81"/>
        <v>30</v>
      </c>
      <c r="S223" s="266">
        <f t="shared" si="83"/>
        <v>84</v>
      </c>
      <c r="T223" s="132">
        <f t="shared" si="82"/>
        <v>84.6</v>
      </c>
      <c r="U223" s="183">
        <v>42</v>
      </c>
      <c r="V223" s="131">
        <f t="shared" si="75"/>
        <v>42</v>
      </c>
      <c r="W223" s="265">
        <f t="shared" si="76"/>
        <v>14.893617021276595</v>
      </c>
      <c r="X223" s="131">
        <v>42</v>
      </c>
    </row>
    <row r="224" spans="1:24" ht="33.75" customHeight="1" x14ac:dyDescent="0.25">
      <c r="A224" s="121">
        <v>213</v>
      </c>
      <c r="B224" s="146" t="s">
        <v>753</v>
      </c>
      <c r="C224" s="146" t="s">
        <v>70</v>
      </c>
      <c r="D224" s="128">
        <v>536.69899999999996</v>
      </c>
      <c r="E224" s="125"/>
      <c r="F224" s="125">
        <v>43</v>
      </c>
      <c r="G224" s="128">
        <f>F224/D224</f>
        <v>8.0119396533252354E-2</v>
      </c>
      <c r="H224" s="171">
        <f t="shared" si="84"/>
        <v>0</v>
      </c>
      <c r="I224" s="127"/>
      <c r="J224" s="128"/>
      <c r="K224" s="125"/>
      <c r="L224" s="125">
        <v>0</v>
      </c>
      <c r="M224" s="171">
        <f t="shared" si="85"/>
        <v>0</v>
      </c>
      <c r="N224" s="128"/>
      <c r="O224" s="125">
        <v>0</v>
      </c>
      <c r="P224" s="128"/>
      <c r="Q224" s="125"/>
      <c r="R224" s="131">
        <f t="shared" si="81"/>
        <v>30</v>
      </c>
      <c r="S224" s="266">
        <f>ROUNDDOWN(T224,0)</f>
        <v>12</v>
      </c>
      <c r="T224" s="132">
        <f>F224*R224/100</f>
        <v>12.9</v>
      </c>
      <c r="U224" s="183">
        <v>3</v>
      </c>
      <c r="V224" s="131">
        <f t="shared" si="75"/>
        <v>3</v>
      </c>
      <c r="W224" s="265">
        <f t="shared" si="76"/>
        <v>6.9767441860465116</v>
      </c>
      <c r="X224" s="131">
        <v>3</v>
      </c>
    </row>
    <row r="225" spans="1:24" ht="31.5" x14ac:dyDescent="0.25">
      <c r="A225" s="121">
        <v>214</v>
      </c>
      <c r="B225" s="146" t="s">
        <v>759</v>
      </c>
      <c r="C225" s="146" t="s">
        <v>70</v>
      </c>
      <c r="D225" s="128">
        <v>139.79499999999999</v>
      </c>
      <c r="E225" s="125">
        <v>14</v>
      </c>
      <c r="F225" s="125">
        <v>15</v>
      </c>
      <c r="G225" s="128">
        <v>0.10729997496333918</v>
      </c>
      <c r="H225" s="171">
        <f t="shared" ref="H225:H239" si="86">SUM(K225+L225)</f>
        <v>2</v>
      </c>
      <c r="I225" s="127">
        <f>H225*100/E225</f>
        <v>14.285714285714286</v>
      </c>
      <c r="J225" s="128"/>
      <c r="K225" s="125">
        <v>2</v>
      </c>
      <c r="L225" s="125">
        <v>0</v>
      </c>
      <c r="M225" s="171">
        <f t="shared" ref="M225:M239" si="87">SUM(N225+O225+P225)</f>
        <v>0</v>
      </c>
      <c r="N225" s="128"/>
      <c r="O225" s="125">
        <v>0</v>
      </c>
      <c r="P225" s="128"/>
      <c r="Q225" s="125">
        <f t="shared" si="77"/>
        <v>0</v>
      </c>
      <c r="R225" s="131">
        <f t="shared" si="81"/>
        <v>30</v>
      </c>
      <c r="S225" s="266">
        <f t="shared" si="83"/>
        <v>4</v>
      </c>
      <c r="T225" s="132">
        <f t="shared" si="82"/>
        <v>4.5</v>
      </c>
      <c r="U225" s="183">
        <f>S225</f>
        <v>4</v>
      </c>
      <c r="V225" s="131">
        <f t="shared" si="75"/>
        <v>4</v>
      </c>
      <c r="W225" s="265">
        <f t="shared" si="76"/>
        <v>26.666666666666668</v>
      </c>
      <c r="X225" s="131">
        <v>4</v>
      </c>
    </row>
    <row r="226" spans="1:24" ht="31.5" x14ac:dyDescent="0.25">
      <c r="A226" s="121">
        <v>215</v>
      </c>
      <c r="B226" s="146" t="s">
        <v>761</v>
      </c>
      <c r="C226" s="146" t="s">
        <v>70</v>
      </c>
      <c r="D226" s="128">
        <v>118.21</v>
      </c>
      <c r="E226" s="125"/>
      <c r="F226" s="125">
        <v>18</v>
      </c>
      <c r="G226" s="128">
        <v>0.1522713814398105</v>
      </c>
      <c r="H226" s="171">
        <f t="shared" si="86"/>
        <v>0</v>
      </c>
      <c r="I226" s="127"/>
      <c r="J226" s="128"/>
      <c r="K226" s="125"/>
      <c r="L226" s="125">
        <v>0</v>
      </c>
      <c r="M226" s="171">
        <f t="shared" si="87"/>
        <v>0</v>
      </c>
      <c r="N226" s="128"/>
      <c r="O226" s="125"/>
      <c r="P226" s="128"/>
      <c r="Q226" s="125"/>
      <c r="R226" s="131">
        <f t="shared" si="81"/>
        <v>30</v>
      </c>
      <c r="S226" s="266">
        <f t="shared" si="83"/>
        <v>5</v>
      </c>
      <c r="T226" s="132">
        <f t="shared" si="82"/>
        <v>5.4</v>
      </c>
      <c r="U226" s="183">
        <f>S226</f>
        <v>5</v>
      </c>
      <c r="V226" s="131">
        <f t="shared" si="75"/>
        <v>5</v>
      </c>
      <c r="W226" s="265">
        <f t="shared" si="76"/>
        <v>27.777777777777779</v>
      </c>
      <c r="X226" s="131">
        <v>5</v>
      </c>
    </row>
    <row r="227" spans="1:24" ht="31.5" x14ac:dyDescent="0.25">
      <c r="A227" s="121">
        <v>216</v>
      </c>
      <c r="B227" s="146" t="s">
        <v>762</v>
      </c>
      <c r="C227" s="146" t="s">
        <v>70</v>
      </c>
      <c r="D227" s="128">
        <v>75.84</v>
      </c>
      <c r="E227" s="125"/>
      <c r="F227" s="125">
        <v>10</v>
      </c>
      <c r="G227" s="128">
        <v>0.13185654008438819</v>
      </c>
      <c r="H227" s="171">
        <f t="shared" si="86"/>
        <v>0</v>
      </c>
      <c r="I227" s="127"/>
      <c r="J227" s="128"/>
      <c r="K227" s="125"/>
      <c r="L227" s="125">
        <v>0</v>
      </c>
      <c r="M227" s="171">
        <f t="shared" si="87"/>
        <v>0</v>
      </c>
      <c r="N227" s="128"/>
      <c r="O227" s="125"/>
      <c r="P227" s="128"/>
      <c r="Q227" s="125"/>
      <c r="R227" s="131">
        <f t="shared" si="81"/>
        <v>30</v>
      </c>
      <c r="S227" s="266">
        <f t="shared" si="83"/>
        <v>3</v>
      </c>
      <c r="T227" s="132">
        <f t="shared" si="82"/>
        <v>3</v>
      </c>
      <c r="U227" s="183">
        <f>S227</f>
        <v>3</v>
      </c>
      <c r="V227" s="131">
        <f t="shared" si="75"/>
        <v>3</v>
      </c>
      <c r="W227" s="265">
        <f t="shared" si="76"/>
        <v>30</v>
      </c>
      <c r="X227" s="131">
        <v>3</v>
      </c>
    </row>
    <row r="228" spans="1:24" ht="30.75" customHeight="1" x14ac:dyDescent="0.25">
      <c r="A228" s="121">
        <v>217</v>
      </c>
      <c r="B228" s="146" t="s">
        <v>763</v>
      </c>
      <c r="C228" s="146" t="s">
        <v>70</v>
      </c>
      <c r="D228" s="128">
        <v>186.81</v>
      </c>
      <c r="E228" s="125"/>
      <c r="F228" s="188">
        <v>13</v>
      </c>
      <c r="G228" s="128">
        <f>F228/D228</f>
        <v>6.9589422407794019E-2</v>
      </c>
      <c r="H228" s="171">
        <v>1</v>
      </c>
      <c r="I228" s="127"/>
      <c r="J228" s="128"/>
      <c r="K228" s="125"/>
      <c r="L228" s="125">
        <v>0</v>
      </c>
      <c r="M228" s="171">
        <f>SUM(N228+O228+P228)</f>
        <v>0</v>
      </c>
      <c r="N228" s="128"/>
      <c r="O228" s="125"/>
      <c r="P228" s="128"/>
      <c r="Q228" s="125"/>
      <c r="R228" s="131">
        <f t="shared" si="81"/>
        <v>30</v>
      </c>
      <c r="S228" s="266">
        <f>ROUNDDOWN(T228,0)</f>
        <v>3</v>
      </c>
      <c r="T228" s="132">
        <f>F228*R228/100</f>
        <v>3.9</v>
      </c>
      <c r="U228" s="183">
        <v>1</v>
      </c>
      <c r="V228" s="131">
        <f t="shared" si="75"/>
        <v>1</v>
      </c>
      <c r="W228" s="265">
        <f t="shared" si="76"/>
        <v>7.6923076923076925</v>
      </c>
      <c r="X228" s="131">
        <v>1</v>
      </c>
    </row>
    <row r="229" spans="1:24" ht="31.5" x14ac:dyDescent="0.25">
      <c r="A229" s="121">
        <v>218</v>
      </c>
      <c r="B229" s="146" t="s">
        <v>765</v>
      </c>
      <c r="C229" s="146" t="s">
        <v>70</v>
      </c>
      <c r="D229" s="128">
        <v>128.66</v>
      </c>
      <c r="E229" s="125">
        <v>13</v>
      </c>
      <c r="F229" s="125">
        <v>14</v>
      </c>
      <c r="G229" s="128">
        <v>0.1088139281828074</v>
      </c>
      <c r="H229" s="171">
        <f t="shared" si="86"/>
        <v>1</v>
      </c>
      <c r="I229" s="127">
        <f>H229*100/E229</f>
        <v>7.6923076923076925</v>
      </c>
      <c r="J229" s="128"/>
      <c r="K229" s="125">
        <v>1</v>
      </c>
      <c r="L229" s="125">
        <v>0</v>
      </c>
      <c r="M229" s="171">
        <f t="shared" si="87"/>
        <v>0</v>
      </c>
      <c r="N229" s="128"/>
      <c r="O229" s="125">
        <v>0</v>
      </c>
      <c r="P229" s="128"/>
      <c r="Q229" s="125">
        <f t="shared" si="77"/>
        <v>0</v>
      </c>
      <c r="R229" s="131">
        <f t="shared" si="81"/>
        <v>30</v>
      </c>
      <c r="S229" s="266">
        <f t="shared" si="83"/>
        <v>4</v>
      </c>
      <c r="T229" s="132">
        <f t="shared" si="82"/>
        <v>4.2</v>
      </c>
      <c r="U229" s="183">
        <f>S229</f>
        <v>4</v>
      </c>
      <c r="V229" s="131">
        <f t="shared" si="75"/>
        <v>4</v>
      </c>
      <c r="W229" s="265">
        <f t="shared" si="76"/>
        <v>28.571428571428573</v>
      </c>
      <c r="X229" s="131">
        <v>4</v>
      </c>
    </row>
    <row r="230" spans="1:24" ht="31.5" x14ac:dyDescent="0.25">
      <c r="A230" s="121">
        <v>219</v>
      </c>
      <c r="B230" s="146" t="s">
        <v>767</v>
      </c>
      <c r="C230" s="146" t="s">
        <v>70</v>
      </c>
      <c r="D230" s="128">
        <v>127.995</v>
      </c>
      <c r="E230" s="125"/>
      <c r="F230" s="125">
        <v>20</v>
      </c>
      <c r="G230" s="128">
        <v>0.15625610375405288</v>
      </c>
      <c r="H230" s="171">
        <f t="shared" si="86"/>
        <v>0</v>
      </c>
      <c r="I230" s="127"/>
      <c r="J230" s="128"/>
      <c r="K230" s="125"/>
      <c r="L230" s="125">
        <v>0</v>
      </c>
      <c r="M230" s="171">
        <f t="shared" si="87"/>
        <v>0</v>
      </c>
      <c r="N230" s="128"/>
      <c r="O230" s="125">
        <v>0</v>
      </c>
      <c r="P230" s="128"/>
      <c r="Q230" s="125"/>
      <c r="R230" s="131">
        <f t="shared" si="81"/>
        <v>30</v>
      </c>
      <c r="S230" s="266">
        <f t="shared" si="83"/>
        <v>6</v>
      </c>
      <c r="T230" s="132">
        <f t="shared" si="82"/>
        <v>6</v>
      </c>
      <c r="U230" s="183">
        <f>S230</f>
        <v>6</v>
      </c>
      <c r="V230" s="131">
        <f t="shared" si="75"/>
        <v>6</v>
      </c>
      <c r="W230" s="265">
        <f t="shared" si="76"/>
        <v>30</v>
      </c>
      <c r="X230" s="131">
        <v>6</v>
      </c>
    </row>
    <row r="231" spans="1:24" ht="47.25" x14ac:dyDescent="0.25">
      <c r="A231" s="121">
        <v>220</v>
      </c>
      <c r="B231" s="146" t="s">
        <v>799</v>
      </c>
      <c r="C231" s="146" t="s">
        <v>70</v>
      </c>
      <c r="D231" s="128">
        <v>1494</v>
      </c>
      <c r="E231" s="125">
        <v>149</v>
      </c>
      <c r="F231" s="125">
        <f>G231*D231</f>
        <v>158.364</v>
      </c>
      <c r="G231" s="128">
        <v>0.106</v>
      </c>
      <c r="H231" s="171">
        <f t="shared" si="86"/>
        <v>4</v>
      </c>
      <c r="I231" s="127">
        <f>H231*100/E231</f>
        <v>2.6845637583892619</v>
      </c>
      <c r="J231" s="128"/>
      <c r="K231" s="125">
        <v>4</v>
      </c>
      <c r="L231" s="125">
        <v>0</v>
      </c>
      <c r="M231" s="171">
        <f t="shared" si="87"/>
        <v>0</v>
      </c>
      <c r="N231" s="128"/>
      <c r="O231" s="125"/>
      <c r="P231" s="128"/>
      <c r="Q231" s="125">
        <f t="shared" si="77"/>
        <v>0</v>
      </c>
      <c r="R231" s="131">
        <f t="shared" si="81"/>
        <v>30</v>
      </c>
      <c r="S231" s="266">
        <f t="shared" si="83"/>
        <v>47</v>
      </c>
      <c r="T231" s="132">
        <f t="shared" si="82"/>
        <v>47.5092</v>
      </c>
      <c r="U231" s="183">
        <v>10</v>
      </c>
      <c r="V231" s="131">
        <f t="shared" si="75"/>
        <v>10</v>
      </c>
      <c r="W231" s="265">
        <f t="shared" si="76"/>
        <v>6.3145664418681013</v>
      </c>
      <c r="X231" s="266">
        <v>10</v>
      </c>
    </row>
    <row r="232" spans="1:24" x14ac:dyDescent="0.25">
      <c r="A232" s="121">
        <v>221</v>
      </c>
      <c r="B232" s="146" t="s">
        <v>2</v>
      </c>
      <c r="C232" s="146" t="s">
        <v>70</v>
      </c>
      <c r="D232" s="128">
        <v>51000</v>
      </c>
      <c r="E232" s="125">
        <v>5726</v>
      </c>
      <c r="F232" s="125">
        <v>5590.9593999999997</v>
      </c>
      <c r="G232" s="128">
        <v>0.106</v>
      </c>
      <c r="H232" s="171">
        <f t="shared" si="86"/>
        <v>100</v>
      </c>
      <c r="I232" s="127">
        <f>H232*100/E232</f>
        <v>1.7464198393293748</v>
      </c>
      <c r="J232" s="128"/>
      <c r="K232" s="125">
        <v>100</v>
      </c>
      <c r="L232" s="125">
        <v>0</v>
      </c>
      <c r="M232" s="171">
        <f t="shared" si="87"/>
        <v>1</v>
      </c>
      <c r="N232" s="128"/>
      <c r="O232" s="125">
        <v>1</v>
      </c>
      <c r="P232" s="128"/>
      <c r="Q232" s="125">
        <f t="shared" si="77"/>
        <v>1</v>
      </c>
      <c r="R232" s="131">
        <f t="shared" si="81"/>
        <v>30</v>
      </c>
      <c r="S232" s="266">
        <f t="shared" si="83"/>
        <v>1677</v>
      </c>
      <c r="T232" s="132">
        <f t="shared" si="82"/>
        <v>1677.28782</v>
      </c>
      <c r="U232" s="183">
        <v>330</v>
      </c>
      <c r="V232" s="131">
        <f t="shared" si="75"/>
        <v>330</v>
      </c>
      <c r="W232" s="265">
        <f t="shared" si="76"/>
        <v>5.9023859125144069</v>
      </c>
      <c r="X232" s="131"/>
    </row>
    <row r="233" spans="1:24" ht="30" customHeight="1" x14ac:dyDescent="0.25">
      <c r="A233" s="121">
        <v>222</v>
      </c>
      <c r="B233" s="146" t="s">
        <v>771</v>
      </c>
      <c r="C233" s="146" t="s">
        <v>70</v>
      </c>
      <c r="D233" s="128">
        <v>208.42</v>
      </c>
      <c r="E233" s="125"/>
      <c r="F233" s="125">
        <v>10</v>
      </c>
      <c r="G233" s="128">
        <f>F233/D233</f>
        <v>4.7980040303233856E-2</v>
      </c>
      <c r="H233" s="171">
        <f>SUM(K233+L233)</f>
        <v>0</v>
      </c>
      <c r="I233" s="127"/>
      <c r="J233" s="128"/>
      <c r="K233" s="125"/>
      <c r="L233" s="125">
        <v>0</v>
      </c>
      <c r="M233" s="171">
        <f>SUM(N233+O233+P233)</f>
        <v>0</v>
      </c>
      <c r="N233" s="128"/>
      <c r="O233" s="125"/>
      <c r="P233" s="128"/>
      <c r="Q233" s="125"/>
      <c r="R233" s="131">
        <f t="shared" si="81"/>
        <v>30</v>
      </c>
      <c r="S233" s="266">
        <f>ROUNDDOWN(T233,0)</f>
        <v>3</v>
      </c>
      <c r="T233" s="132">
        <f>F233*R233/100</f>
        <v>3</v>
      </c>
      <c r="U233" s="183">
        <v>2</v>
      </c>
      <c r="V233" s="131">
        <f t="shared" si="75"/>
        <v>2</v>
      </c>
      <c r="W233" s="265">
        <f t="shared" si="76"/>
        <v>20</v>
      </c>
      <c r="X233" s="131">
        <v>2</v>
      </c>
    </row>
    <row r="234" spans="1:24" ht="31.5" x14ac:dyDescent="0.25">
      <c r="A234" s="121">
        <v>223</v>
      </c>
      <c r="B234" s="146" t="s">
        <v>773</v>
      </c>
      <c r="C234" s="146" t="s">
        <v>70</v>
      </c>
      <c r="D234" s="128">
        <v>377.22</v>
      </c>
      <c r="E234" s="125"/>
      <c r="F234" s="125">
        <f>D234*G234</f>
        <v>39.985320000000002</v>
      </c>
      <c r="G234" s="128">
        <v>0.106</v>
      </c>
      <c r="H234" s="171">
        <f>SUM(K234+L234)</f>
        <v>0</v>
      </c>
      <c r="I234" s="127"/>
      <c r="J234" s="128"/>
      <c r="K234" s="125">
        <v>0</v>
      </c>
      <c r="L234" s="125">
        <v>0</v>
      </c>
      <c r="M234" s="171">
        <f>SUM(N234+O234+P234)</f>
        <v>0</v>
      </c>
      <c r="N234" s="128"/>
      <c r="O234" s="125"/>
      <c r="P234" s="128"/>
      <c r="Q234" s="125"/>
      <c r="R234" s="131">
        <f t="shared" si="81"/>
        <v>30</v>
      </c>
      <c r="S234" s="266">
        <f>ROUNDDOWN(T234,0)</f>
        <v>11</v>
      </c>
      <c r="T234" s="132">
        <f>F234*R234/100</f>
        <v>11.995596000000001</v>
      </c>
      <c r="U234" s="183">
        <v>1</v>
      </c>
      <c r="V234" s="131">
        <f t="shared" si="75"/>
        <v>1</v>
      </c>
      <c r="W234" s="265">
        <f t="shared" si="76"/>
        <v>2.5009178368461225</v>
      </c>
      <c r="X234" s="266">
        <v>1</v>
      </c>
    </row>
    <row r="235" spans="1:24" ht="31.5" x14ac:dyDescent="0.25">
      <c r="A235" s="121">
        <v>224</v>
      </c>
      <c r="B235" s="146" t="s">
        <v>112</v>
      </c>
      <c r="C235" s="146" t="s">
        <v>70</v>
      </c>
      <c r="D235" s="128">
        <v>1170</v>
      </c>
      <c r="E235" s="125">
        <v>117</v>
      </c>
      <c r="F235" s="125">
        <f>D235*G235</f>
        <v>124.02</v>
      </c>
      <c r="G235" s="128">
        <v>0.106</v>
      </c>
      <c r="H235" s="171">
        <f t="shared" si="86"/>
        <v>0</v>
      </c>
      <c r="I235" s="127"/>
      <c r="J235" s="128"/>
      <c r="K235" s="125">
        <v>0</v>
      </c>
      <c r="L235" s="125">
        <v>0</v>
      </c>
      <c r="M235" s="171">
        <f t="shared" si="87"/>
        <v>0</v>
      </c>
      <c r="N235" s="128"/>
      <c r="O235" s="125"/>
      <c r="P235" s="128"/>
      <c r="Q235" s="125"/>
      <c r="R235" s="131">
        <f t="shared" si="81"/>
        <v>30</v>
      </c>
      <c r="S235" s="266">
        <f t="shared" si="83"/>
        <v>37</v>
      </c>
      <c r="T235" s="132">
        <f t="shared" si="82"/>
        <v>37.205999999999996</v>
      </c>
      <c r="U235" s="183">
        <v>1</v>
      </c>
      <c r="V235" s="131">
        <f t="shared" si="75"/>
        <v>1</v>
      </c>
      <c r="W235" s="265">
        <f t="shared" si="76"/>
        <v>0.80632156103854224</v>
      </c>
      <c r="X235" s="266">
        <v>1</v>
      </c>
    </row>
    <row r="236" spans="1:24" ht="31.5" customHeight="1" x14ac:dyDescent="0.25">
      <c r="A236" s="121">
        <v>225</v>
      </c>
      <c r="B236" s="146" t="s">
        <v>747</v>
      </c>
      <c r="C236" s="146" t="s">
        <v>70</v>
      </c>
      <c r="D236" s="128">
        <v>586.53</v>
      </c>
      <c r="E236" s="125"/>
      <c r="F236" s="125">
        <v>59</v>
      </c>
      <c r="G236" s="128">
        <v>0.10059161509215216</v>
      </c>
      <c r="H236" s="171">
        <f t="shared" si="86"/>
        <v>0</v>
      </c>
      <c r="I236" s="127"/>
      <c r="J236" s="128"/>
      <c r="K236" s="125"/>
      <c r="L236" s="125">
        <v>0</v>
      </c>
      <c r="M236" s="171">
        <f t="shared" si="87"/>
        <v>0</v>
      </c>
      <c r="N236" s="128"/>
      <c r="O236" s="125">
        <v>0</v>
      </c>
      <c r="P236" s="128"/>
      <c r="Q236" s="125"/>
      <c r="R236" s="131">
        <f t="shared" si="81"/>
        <v>30</v>
      </c>
      <c r="S236" s="266">
        <f t="shared" si="83"/>
        <v>17</v>
      </c>
      <c r="T236" s="132">
        <f t="shared" si="82"/>
        <v>17.7</v>
      </c>
      <c r="U236" s="183">
        <v>2</v>
      </c>
      <c r="V236" s="131">
        <f t="shared" si="75"/>
        <v>2</v>
      </c>
      <c r="W236" s="265">
        <f t="shared" si="76"/>
        <v>3.3898305084745761</v>
      </c>
      <c r="X236" s="131">
        <v>2</v>
      </c>
    </row>
    <row r="237" spans="1:24" ht="31.5" x14ac:dyDescent="0.25">
      <c r="A237" s="121">
        <v>226</v>
      </c>
      <c r="B237" s="146" t="s">
        <v>114</v>
      </c>
      <c r="C237" s="146" t="s">
        <v>70</v>
      </c>
      <c r="D237" s="128">
        <v>349.5</v>
      </c>
      <c r="E237" s="125">
        <v>35</v>
      </c>
      <c r="F237" s="125">
        <f>D237*G237</f>
        <v>37.046999999999997</v>
      </c>
      <c r="G237" s="128">
        <v>0.106</v>
      </c>
      <c r="H237" s="171">
        <f t="shared" si="86"/>
        <v>1</v>
      </c>
      <c r="I237" s="127">
        <f>H237*100/E237</f>
        <v>2.8571428571428572</v>
      </c>
      <c r="J237" s="128"/>
      <c r="K237" s="125">
        <v>1</v>
      </c>
      <c r="L237" s="125">
        <v>0</v>
      </c>
      <c r="M237" s="171">
        <v>1</v>
      </c>
      <c r="N237" s="128"/>
      <c r="O237" s="125"/>
      <c r="P237" s="128"/>
      <c r="Q237" s="125">
        <f t="shared" si="77"/>
        <v>100</v>
      </c>
      <c r="R237" s="131">
        <f t="shared" si="81"/>
        <v>30</v>
      </c>
      <c r="S237" s="266">
        <f t="shared" si="83"/>
        <v>11</v>
      </c>
      <c r="T237" s="132">
        <f t="shared" si="82"/>
        <v>11.114099999999999</v>
      </c>
      <c r="U237" s="183">
        <v>1</v>
      </c>
      <c r="V237" s="131">
        <f t="shared" si="75"/>
        <v>1</v>
      </c>
      <c r="W237" s="265">
        <f t="shared" si="76"/>
        <v>2.6992738953221584</v>
      </c>
      <c r="X237" s="266">
        <v>1</v>
      </c>
    </row>
    <row r="238" spans="1:24" ht="31.5" x14ac:dyDescent="0.25">
      <c r="A238" s="121">
        <v>227</v>
      </c>
      <c r="B238" s="146" t="s">
        <v>776</v>
      </c>
      <c r="C238" s="146" t="s">
        <v>70</v>
      </c>
      <c r="D238" s="128">
        <v>86.48</v>
      </c>
      <c r="E238" s="125"/>
      <c r="F238" s="125">
        <v>17</v>
      </c>
      <c r="G238" s="128">
        <v>0.19657724329324699</v>
      </c>
      <c r="H238" s="171">
        <f t="shared" si="86"/>
        <v>0</v>
      </c>
      <c r="I238" s="127"/>
      <c r="J238" s="128"/>
      <c r="K238" s="125"/>
      <c r="L238" s="125">
        <v>0</v>
      </c>
      <c r="M238" s="171">
        <f t="shared" si="87"/>
        <v>0</v>
      </c>
      <c r="N238" s="128"/>
      <c r="O238" s="125"/>
      <c r="P238" s="128"/>
      <c r="Q238" s="125"/>
      <c r="R238" s="131">
        <f t="shared" si="81"/>
        <v>30</v>
      </c>
      <c r="S238" s="266">
        <f t="shared" si="83"/>
        <v>5</v>
      </c>
      <c r="T238" s="132">
        <f t="shared" si="82"/>
        <v>5.0999999999999996</v>
      </c>
      <c r="U238" s="183">
        <f>S238</f>
        <v>5</v>
      </c>
      <c r="V238" s="131">
        <f t="shared" si="75"/>
        <v>5</v>
      </c>
      <c r="W238" s="265">
        <f t="shared" si="76"/>
        <v>29.411764705882351</v>
      </c>
      <c r="X238" s="131">
        <v>5</v>
      </c>
    </row>
    <row r="239" spans="1:24" ht="47.25" x14ac:dyDescent="0.25">
      <c r="A239" s="121">
        <v>228</v>
      </c>
      <c r="B239" s="146" t="s">
        <v>781</v>
      </c>
      <c r="C239" s="146" t="s">
        <v>70</v>
      </c>
      <c r="D239" s="128">
        <v>83.2</v>
      </c>
      <c r="E239" s="125"/>
      <c r="F239" s="125">
        <v>11</v>
      </c>
      <c r="G239" s="128">
        <v>0.13221153846153846</v>
      </c>
      <c r="H239" s="171">
        <f t="shared" si="86"/>
        <v>0</v>
      </c>
      <c r="I239" s="127"/>
      <c r="J239" s="128"/>
      <c r="K239" s="125"/>
      <c r="L239" s="125">
        <v>0</v>
      </c>
      <c r="M239" s="171">
        <f t="shared" si="87"/>
        <v>0</v>
      </c>
      <c r="N239" s="128"/>
      <c r="O239" s="125"/>
      <c r="P239" s="128"/>
      <c r="Q239" s="125"/>
      <c r="R239" s="131">
        <f t="shared" si="81"/>
        <v>30</v>
      </c>
      <c r="S239" s="266">
        <f t="shared" si="83"/>
        <v>3</v>
      </c>
      <c r="T239" s="132">
        <f t="shared" si="82"/>
        <v>3.3</v>
      </c>
      <c r="U239" s="183">
        <f>S239</f>
        <v>3</v>
      </c>
      <c r="V239" s="131">
        <f t="shared" si="75"/>
        <v>3</v>
      </c>
      <c r="W239" s="265">
        <f t="shared" si="76"/>
        <v>27.272727272727273</v>
      </c>
      <c r="X239" s="131">
        <v>3</v>
      </c>
    </row>
    <row r="240" spans="1:24" hidden="1" x14ac:dyDescent="0.25">
      <c r="A240" s="121">
        <v>228</v>
      </c>
      <c r="B240" s="146">
        <v>0</v>
      </c>
      <c r="C240" s="146">
        <v>0</v>
      </c>
      <c r="D240" s="128">
        <v>0</v>
      </c>
      <c r="E240" s="125"/>
      <c r="F240" s="125">
        <v>0</v>
      </c>
      <c r="G240" s="128">
        <v>0</v>
      </c>
      <c r="H240" s="171"/>
      <c r="I240" s="127"/>
      <c r="J240" s="128"/>
      <c r="K240" s="125"/>
      <c r="L240" s="125"/>
      <c r="M240" s="171"/>
      <c r="N240" s="128"/>
      <c r="O240" s="125"/>
      <c r="P240" s="128"/>
      <c r="Q240" s="125" t="e">
        <f t="shared" si="77"/>
        <v>#DIV/0!</v>
      </c>
      <c r="R240" s="131">
        <f t="shared" si="81"/>
        <v>0</v>
      </c>
      <c r="S240" s="266">
        <f>ROUNDDOWN(T240,0)</f>
        <v>0</v>
      </c>
      <c r="T240" s="132">
        <f>F240*R240/100</f>
        <v>0</v>
      </c>
      <c r="U240" s="183">
        <f>S240</f>
        <v>0</v>
      </c>
      <c r="V240" s="131" t="e">
        <f t="shared" si="75"/>
        <v>#DIV/0!</v>
      </c>
      <c r="W240" s="265" t="e">
        <f t="shared" si="76"/>
        <v>#DIV/0!</v>
      </c>
      <c r="X240" s="131" t="s">
        <v>929</v>
      </c>
    </row>
    <row r="241" spans="1:24" s="271" customFormat="1" ht="41.25" customHeight="1" x14ac:dyDescent="0.25">
      <c r="A241" s="268" t="s">
        <v>854</v>
      </c>
      <c r="B241" s="268"/>
      <c r="C241" s="269"/>
      <c r="D241" s="270"/>
      <c r="E241" s="260"/>
      <c r="F241" s="260"/>
      <c r="G241" s="260"/>
      <c r="H241" s="231"/>
      <c r="I241" s="387"/>
      <c r="J241" s="260"/>
      <c r="K241" s="231"/>
      <c r="L241" s="231"/>
      <c r="M241" s="231"/>
      <c r="N241" s="260"/>
      <c r="O241" s="231"/>
      <c r="P241" s="260"/>
      <c r="Q241" s="231"/>
      <c r="R241" s="231"/>
      <c r="S241" s="260"/>
      <c r="V241" s="222"/>
      <c r="W241" s="272"/>
      <c r="X241" s="222"/>
    </row>
    <row r="242" spans="1:24" ht="29.25" customHeight="1" x14ac:dyDescent="0.25">
      <c r="A242" s="346"/>
      <c r="B242" s="347"/>
      <c r="C242" s="347"/>
      <c r="D242" s="347"/>
      <c r="E242" s="347"/>
      <c r="F242" s="347"/>
      <c r="G242" s="347"/>
      <c r="H242" s="348"/>
      <c r="I242" s="347"/>
      <c r="J242" s="347"/>
      <c r="K242" s="348"/>
      <c r="L242" s="348"/>
      <c r="M242" s="348"/>
      <c r="N242" s="347"/>
      <c r="O242" s="348"/>
      <c r="P242" s="347"/>
      <c r="Q242" s="348"/>
      <c r="R242" s="347"/>
      <c r="S242" s="347"/>
      <c r="T242" s="347"/>
      <c r="U242" s="347"/>
      <c r="V242" s="348"/>
      <c r="W242" s="389"/>
      <c r="X242" s="141"/>
    </row>
    <row r="243" spans="1:24" hidden="1" x14ac:dyDescent="0.25"/>
    <row r="244" spans="1:24" hidden="1" x14ac:dyDescent="0.25">
      <c r="B244" s="158" t="s">
        <v>624</v>
      </c>
      <c r="C244" s="159" t="s">
        <v>619</v>
      </c>
      <c r="D244" s="144" t="s">
        <v>620</v>
      </c>
      <c r="E244" s="115"/>
      <c r="F244" s="115"/>
      <c r="G244" s="114"/>
      <c r="H244" s="114"/>
      <c r="K244" s="52"/>
      <c r="L244" s="52"/>
      <c r="M244" s="144" t="s">
        <v>616</v>
      </c>
      <c r="N244" s="144" t="s">
        <v>617</v>
      </c>
      <c r="O244" s="144" t="s">
        <v>613</v>
      </c>
      <c r="P244" s="144" t="s">
        <v>615</v>
      </c>
      <c r="Q244" s="144" t="s">
        <v>614</v>
      </c>
      <c r="T244" s="114"/>
      <c r="U244" s="181"/>
      <c r="V244" s="52"/>
      <c r="X244" s="6"/>
    </row>
    <row r="245" spans="1:24" hidden="1" x14ac:dyDescent="0.25">
      <c r="B245" s="158"/>
      <c r="C245" s="159"/>
      <c r="D245" s="144"/>
      <c r="E245" s="115"/>
      <c r="F245" s="115"/>
      <c r="G245" s="114"/>
      <c r="H245" s="114"/>
      <c r="K245" s="52"/>
      <c r="L245" s="52"/>
      <c r="M245" s="144">
        <v>0</v>
      </c>
      <c r="N245" s="144">
        <v>3</v>
      </c>
      <c r="O245" s="144">
        <v>30</v>
      </c>
      <c r="P245" s="144">
        <v>0</v>
      </c>
      <c r="Q245" s="144">
        <v>0</v>
      </c>
      <c r="T245" s="114"/>
      <c r="U245" s="181"/>
      <c r="V245" s="52"/>
      <c r="X245" s="6"/>
    </row>
    <row r="246" spans="1:24" hidden="1" x14ac:dyDescent="0.25">
      <c r="B246" s="158"/>
      <c r="C246" s="159"/>
      <c r="D246" s="144"/>
      <c r="E246" s="115"/>
      <c r="F246" s="115"/>
      <c r="G246" s="114"/>
      <c r="H246" s="114"/>
      <c r="K246" s="52"/>
      <c r="L246" s="52"/>
      <c r="M246" s="144">
        <v>1.01</v>
      </c>
      <c r="N246" s="144">
        <v>3</v>
      </c>
      <c r="O246" s="144">
        <v>30</v>
      </c>
      <c r="P246" s="144">
        <v>0</v>
      </c>
      <c r="Q246" s="144">
        <v>0</v>
      </c>
      <c r="T246" s="114"/>
      <c r="U246" s="181"/>
      <c r="V246" s="52"/>
      <c r="X246" s="6"/>
    </row>
    <row r="247" spans="1:24" hidden="1" x14ac:dyDescent="0.25">
      <c r="B247" s="158" t="s">
        <v>623</v>
      </c>
      <c r="C247" s="159" t="s">
        <v>622</v>
      </c>
      <c r="D247" s="144" t="s">
        <v>433</v>
      </c>
      <c r="E247" s="115"/>
      <c r="F247" s="115"/>
      <c r="G247" s="114"/>
      <c r="H247" s="114"/>
      <c r="K247" s="52"/>
      <c r="L247" s="52"/>
      <c r="M247" s="144">
        <v>2.0099999999999998</v>
      </c>
      <c r="N247" s="144">
        <v>3</v>
      </c>
      <c r="O247" s="144">
        <v>30</v>
      </c>
      <c r="P247" s="144">
        <v>0</v>
      </c>
      <c r="Q247" s="144">
        <v>0</v>
      </c>
      <c r="T247" s="114"/>
      <c r="U247" s="181"/>
      <c r="V247" s="52"/>
      <c r="X247" s="6"/>
    </row>
    <row r="248" spans="1:24" hidden="1" x14ac:dyDescent="0.25">
      <c r="E248" s="115"/>
      <c r="F248" s="115"/>
      <c r="G248" s="114"/>
      <c r="H248" s="114"/>
      <c r="K248" s="52"/>
      <c r="L248" s="52"/>
      <c r="M248" s="144">
        <v>4.01</v>
      </c>
      <c r="N248" s="144">
        <v>3</v>
      </c>
      <c r="O248" s="144">
        <v>30</v>
      </c>
      <c r="P248" s="144">
        <v>0</v>
      </c>
      <c r="Q248" s="144">
        <v>0</v>
      </c>
      <c r="T248" s="114"/>
      <c r="U248" s="181"/>
      <c r="V248" s="52"/>
      <c r="X248" s="6"/>
    </row>
    <row r="249" spans="1:24" hidden="1" x14ac:dyDescent="0.25">
      <c r="A249" s="145"/>
      <c r="B249" s="164"/>
      <c r="C249" s="165"/>
      <c r="D249" s="177"/>
      <c r="E249" s="174"/>
      <c r="F249" s="115"/>
      <c r="G249" s="114"/>
      <c r="H249" s="114"/>
      <c r="M249" s="281">
        <v>6.01</v>
      </c>
      <c r="N249" s="144">
        <v>3</v>
      </c>
      <c r="O249" s="281">
        <v>30</v>
      </c>
      <c r="P249" s="144">
        <v>0</v>
      </c>
      <c r="Q249" s="281">
        <v>0</v>
      </c>
      <c r="T249" s="114"/>
      <c r="U249" s="181"/>
      <c r="X249" s="6"/>
    </row>
    <row r="250" spans="1:24" hidden="1" x14ac:dyDescent="0.25">
      <c r="A250" s="145"/>
      <c r="B250" s="164"/>
      <c r="C250" s="165"/>
      <c r="D250" s="177"/>
      <c r="E250" s="174"/>
      <c r="F250" s="115"/>
      <c r="G250" s="114"/>
      <c r="H250" s="114"/>
      <c r="M250" s="281">
        <v>8.01</v>
      </c>
      <c r="N250" s="144">
        <v>3</v>
      </c>
      <c r="O250" s="281">
        <v>30</v>
      </c>
      <c r="P250" s="144">
        <v>0</v>
      </c>
      <c r="Q250" s="281">
        <v>0</v>
      </c>
      <c r="T250" s="114"/>
      <c r="U250" s="181"/>
      <c r="X250" s="6"/>
    </row>
    <row r="251" spans="1:24" hidden="1" x14ac:dyDescent="0.25">
      <c r="A251" s="145"/>
      <c r="B251" s="164"/>
      <c r="C251" s="165"/>
      <c r="D251" s="177"/>
      <c r="E251" s="174"/>
      <c r="F251" s="115"/>
      <c r="G251" s="114"/>
      <c r="H251" s="114"/>
      <c r="M251" s="281">
        <v>10.01</v>
      </c>
      <c r="N251" s="144">
        <v>3</v>
      </c>
      <c r="O251" s="281">
        <v>30</v>
      </c>
      <c r="P251" s="144">
        <v>0</v>
      </c>
      <c r="Q251" s="281">
        <v>0</v>
      </c>
      <c r="T251" s="114"/>
      <c r="U251" s="181"/>
      <c r="X251" s="6"/>
    </row>
    <row r="252" spans="1:24" hidden="1" x14ac:dyDescent="0.25">
      <c r="A252" s="145"/>
      <c r="B252" s="164"/>
      <c r="C252" s="165"/>
      <c r="D252" s="177"/>
      <c r="E252" s="174"/>
      <c r="F252" s="115"/>
      <c r="G252" s="114"/>
      <c r="H252" s="114"/>
      <c r="M252" s="281">
        <v>12.01</v>
      </c>
      <c r="N252" s="144">
        <v>3</v>
      </c>
      <c r="O252" s="281">
        <v>30</v>
      </c>
      <c r="P252" s="144">
        <v>0</v>
      </c>
      <c r="Q252" s="281">
        <v>0</v>
      </c>
      <c r="T252" s="114"/>
      <c r="U252" s="181"/>
      <c r="X252" s="6"/>
    </row>
    <row r="253" spans="1:24" hidden="1" x14ac:dyDescent="0.25">
      <c r="A253" s="145"/>
      <c r="B253" s="164"/>
      <c r="C253" s="165"/>
      <c r="D253" s="177"/>
      <c r="E253" s="174"/>
      <c r="F253" s="115"/>
      <c r="G253" s="114"/>
      <c r="H253" s="114"/>
      <c r="M253" s="281">
        <v>15.01</v>
      </c>
      <c r="N253" s="144">
        <v>3</v>
      </c>
      <c r="O253" s="281">
        <v>30</v>
      </c>
      <c r="P253" s="144">
        <v>0</v>
      </c>
      <c r="Q253" s="281">
        <v>0</v>
      </c>
      <c r="T253" s="114"/>
      <c r="U253" s="181"/>
      <c r="X253" s="6"/>
    </row>
    <row r="254" spans="1:24" hidden="1" x14ac:dyDescent="0.25">
      <c r="A254" s="145"/>
      <c r="B254" s="164"/>
      <c r="C254" s="165"/>
      <c r="D254" s="177"/>
      <c r="E254" s="174"/>
      <c r="F254" s="115"/>
      <c r="G254" s="114"/>
      <c r="H254" s="114"/>
      <c r="M254" s="281">
        <v>20.010000000000002</v>
      </c>
      <c r="N254" s="144">
        <v>3</v>
      </c>
      <c r="O254" s="281">
        <v>30</v>
      </c>
      <c r="P254" s="144">
        <v>0</v>
      </c>
      <c r="Q254" s="281">
        <v>0</v>
      </c>
      <c r="T254" s="114"/>
      <c r="U254" s="181"/>
      <c r="X254" s="6"/>
    </row>
    <row r="255" spans="1:24" hidden="1" x14ac:dyDescent="0.25">
      <c r="A255" s="145"/>
      <c r="B255" s="164"/>
      <c r="C255" s="165"/>
      <c r="D255" s="177"/>
      <c r="E255" s="174"/>
      <c r="F255" s="115"/>
      <c r="G255" s="114"/>
      <c r="H255" s="114"/>
      <c r="M255" s="281">
        <v>100000</v>
      </c>
      <c r="N255" s="175">
        <v>3</v>
      </c>
      <c r="O255" s="281">
        <v>30</v>
      </c>
      <c r="P255" s="144">
        <v>0</v>
      </c>
      <c r="Q255" s="281">
        <v>0</v>
      </c>
      <c r="T255" s="114"/>
      <c r="U255" s="181"/>
      <c r="X255" s="6"/>
    </row>
    <row r="256" spans="1:24" hidden="1" x14ac:dyDescent="0.25">
      <c r="E256" s="115"/>
      <c r="F256" s="115"/>
      <c r="G256" s="114"/>
      <c r="H256" s="114"/>
      <c r="M256" s="114"/>
      <c r="N256" s="114"/>
      <c r="P256" s="114"/>
      <c r="T256" s="114"/>
      <c r="U256" s="181"/>
      <c r="X256" s="6"/>
    </row>
  </sheetData>
  <sheetProtection formatRows="0"/>
  <autoFilter ref="A9:X242"/>
  <mergeCells count="28">
    <mergeCell ref="U6:U8"/>
    <mergeCell ref="V6:V8"/>
    <mergeCell ref="W6:W8"/>
    <mergeCell ref="J7:K7"/>
    <mergeCell ref="L7:L8"/>
    <mergeCell ref="N7:O7"/>
    <mergeCell ref="P7:P8"/>
    <mergeCell ref="I6:I8"/>
    <mergeCell ref="J6:L6"/>
    <mergeCell ref="M6:M8"/>
    <mergeCell ref="N6:P6"/>
    <mergeCell ref="Q6:Q8"/>
    <mergeCell ref="A2:X2"/>
    <mergeCell ref="A4:A8"/>
    <mergeCell ref="B4:B8"/>
    <mergeCell ref="C4:C8"/>
    <mergeCell ref="D4:D8"/>
    <mergeCell ref="E4:F7"/>
    <mergeCell ref="G4:G8"/>
    <mergeCell ref="H4:Q4"/>
    <mergeCell ref="R4:W4"/>
    <mergeCell ref="X4:X8"/>
    <mergeCell ref="H5:L5"/>
    <mergeCell ref="M5:Q5"/>
    <mergeCell ref="R5:S7"/>
    <mergeCell ref="T5:T8"/>
    <mergeCell ref="U5:W5"/>
    <mergeCell ref="H6:H8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 xml:space="preserve">&amp;C&amp;"Times New Roman,обычный"&amp;12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J182"/>
  <sheetViews>
    <sheetView view="pageBreakPreview" zoomScaleSheetLayoutView="100" workbookViewId="0">
      <pane xSplit="3" ySplit="9" topLeftCell="D10" activePane="bottomRight" state="frozen"/>
      <selection activeCell="C16" sqref="C16"/>
      <selection pane="topRight" activeCell="C16" sqref="C16"/>
      <selection pane="bottomLeft" activeCell="C16" sqref="C16"/>
      <selection pane="bottomRight" activeCell="E6" sqref="A6:XFD6"/>
    </sheetView>
  </sheetViews>
  <sheetFormatPr defaultRowHeight="15.75" outlineLevelRow="1" outlineLevelCol="1" x14ac:dyDescent="0.25"/>
  <cols>
    <col min="1" max="1" width="6.5703125" style="142" customWidth="1"/>
    <col min="2" max="2" width="42" style="161" customWidth="1"/>
    <col min="3" max="3" width="19.5703125" style="162" customWidth="1"/>
    <col min="4" max="4" width="10" style="52" hidden="1" customWidth="1"/>
    <col min="5" max="5" width="8.42578125" style="114" hidden="1" customWidth="1"/>
    <col min="6" max="6" width="7" style="114" hidden="1" customWidth="1"/>
    <col min="7" max="7" width="12.7109375" style="52" hidden="1" customWidth="1"/>
    <col min="8" max="8" width="8.7109375" style="173" hidden="1" customWidth="1"/>
    <col min="9" max="9" width="13.28515625" style="115" hidden="1" customWidth="1"/>
    <col min="10" max="10" width="7.7109375" style="52" hidden="1" customWidth="1" outlineLevel="1"/>
    <col min="11" max="11" width="10.85546875" style="114" hidden="1" customWidth="1" outlineLevel="1"/>
    <col min="12" max="12" width="6" style="52" hidden="1" customWidth="1" outlineLevel="1"/>
    <col min="13" max="13" width="7.140625" style="173" hidden="1" customWidth="1" collapsed="1"/>
    <col min="14" max="14" width="7.7109375" style="52" hidden="1" customWidth="1" outlineLevel="1"/>
    <col min="15" max="15" width="10.5703125" style="114" hidden="1" customWidth="1" outlineLevel="1"/>
    <col min="16" max="16" width="8.28515625" style="52" hidden="1" customWidth="1" outlineLevel="1"/>
    <col min="17" max="17" width="11.140625" style="114" hidden="1" customWidth="1" collapsed="1"/>
    <col min="18" max="18" width="13.5703125" style="114" hidden="1" customWidth="1"/>
    <col min="19" max="19" width="11.5703125" style="222" hidden="1" customWidth="1"/>
    <col min="20" max="20" width="7.42578125" style="114" hidden="1" customWidth="1" outlineLevel="1"/>
    <col min="21" max="21" width="24" style="182" customWidth="1" collapsed="1"/>
    <col min="22" max="22" width="8.42578125" style="114" hidden="1" customWidth="1" outlineLevel="1"/>
    <col min="23" max="23" width="13.28515625" style="272" hidden="1" customWidth="1" collapsed="1"/>
    <col min="24" max="24" width="7.140625" style="114" customWidth="1" collapsed="1"/>
    <col min="25" max="16384" width="9.140625" style="6"/>
  </cols>
  <sheetData>
    <row r="1" spans="1:36" s="198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8"/>
      <c r="J1" s="257"/>
      <c r="K1" s="195"/>
      <c r="L1" s="257"/>
      <c r="M1" s="195"/>
      <c r="N1" s="257"/>
      <c r="O1" s="195"/>
      <c r="P1" s="257"/>
      <c r="Q1" s="195"/>
      <c r="R1" s="195"/>
      <c r="S1" s="195"/>
      <c r="T1" s="195"/>
      <c r="U1" s="257"/>
      <c r="V1" s="195"/>
      <c r="W1" s="258"/>
      <c r="X1" s="195"/>
    </row>
    <row r="2" spans="1:36" s="200" customFormat="1" ht="39.75" customHeight="1" x14ac:dyDescent="0.3">
      <c r="A2" s="503" t="s">
        <v>652</v>
      </c>
      <c r="B2" s="503"/>
      <c r="C2" s="503"/>
      <c r="D2" s="503"/>
      <c r="E2" s="503"/>
      <c r="F2" s="503"/>
      <c r="G2" s="503"/>
      <c r="H2" s="504"/>
      <c r="I2" s="507"/>
      <c r="J2" s="507"/>
      <c r="K2" s="504"/>
      <c r="L2" s="507"/>
      <c r="M2" s="507"/>
      <c r="N2" s="507"/>
      <c r="O2" s="504"/>
      <c r="P2" s="507"/>
      <c r="Q2" s="507"/>
      <c r="R2" s="503"/>
      <c r="S2" s="503"/>
      <c r="T2" s="504"/>
      <c r="U2" s="507"/>
      <c r="V2" s="504"/>
      <c r="W2" s="507"/>
      <c r="X2" s="507"/>
    </row>
    <row r="3" spans="1:36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7"/>
      <c r="K3" s="196"/>
      <c r="L3" s="197"/>
      <c r="M3" s="196"/>
      <c r="N3" s="197"/>
      <c r="O3" s="196"/>
      <c r="P3" s="197"/>
      <c r="Q3" s="196"/>
      <c r="R3" s="196"/>
      <c r="S3" s="196"/>
      <c r="T3" s="196"/>
      <c r="U3" s="197"/>
      <c r="V3" s="196"/>
      <c r="W3" s="259"/>
      <c r="X3" s="196"/>
    </row>
    <row r="4" spans="1:36" s="116" customFormat="1" ht="26.2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9" t="s">
        <v>618</v>
      </c>
      <c r="F4" s="519"/>
      <c r="G4" s="511" t="s">
        <v>629</v>
      </c>
      <c r="H4" s="519" t="s">
        <v>633</v>
      </c>
      <c r="I4" s="502"/>
      <c r="J4" s="502"/>
      <c r="K4" s="519"/>
      <c r="L4" s="502"/>
      <c r="M4" s="502"/>
      <c r="N4" s="502"/>
      <c r="O4" s="519"/>
      <c r="P4" s="502"/>
      <c r="Q4" s="502"/>
      <c r="R4" s="520" t="s">
        <v>632</v>
      </c>
      <c r="S4" s="522"/>
      <c r="T4" s="587"/>
      <c r="U4" s="521"/>
      <c r="V4" s="587"/>
      <c r="W4" s="521"/>
      <c r="X4" s="519" t="s">
        <v>608</v>
      </c>
    </row>
    <row r="5" spans="1:36" s="116" customFormat="1" ht="33" customHeight="1" x14ac:dyDescent="0.25">
      <c r="A5" s="509"/>
      <c r="B5" s="509"/>
      <c r="C5" s="509"/>
      <c r="D5" s="512"/>
      <c r="E5" s="519"/>
      <c r="F5" s="519"/>
      <c r="G5" s="512"/>
      <c r="H5" s="519" t="s">
        <v>634</v>
      </c>
      <c r="I5" s="502"/>
      <c r="J5" s="502"/>
      <c r="K5" s="519"/>
      <c r="L5" s="502"/>
      <c r="M5" s="502" t="s">
        <v>640</v>
      </c>
      <c r="N5" s="502"/>
      <c r="O5" s="519"/>
      <c r="P5" s="502"/>
      <c r="Q5" s="502"/>
      <c r="R5" s="526" t="s">
        <v>630</v>
      </c>
      <c r="S5" s="526"/>
      <c r="T5" s="514" t="s">
        <v>606</v>
      </c>
      <c r="U5" s="502" t="s">
        <v>642</v>
      </c>
      <c r="V5" s="519"/>
      <c r="W5" s="502"/>
      <c r="X5" s="519"/>
    </row>
    <row r="6" spans="1:36" s="116" customFormat="1" ht="22.5" hidden="1" customHeight="1" x14ac:dyDescent="0.25">
      <c r="A6" s="509"/>
      <c r="B6" s="509"/>
      <c r="C6" s="509"/>
      <c r="D6" s="512"/>
      <c r="E6" s="371">
        <v>2020</v>
      </c>
      <c r="F6" s="371">
        <v>2021</v>
      </c>
      <c r="G6" s="512"/>
      <c r="H6" s="372" t="s">
        <v>299</v>
      </c>
      <c r="I6" s="386" t="s">
        <v>635</v>
      </c>
      <c r="J6" s="549" t="s">
        <v>636</v>
      </c>
      <c r="K6" s="533"/>
      <c r="L6" s="540"/>
      <c r="M6" s="372" t="s">
        <v>299</v>
      </c>
      <c r="N6" s="549" t="s">
        <v>636</v>
      </c>
      <c r="O6" s="533"/>
      <c r="P6" s="540"/>
      <c r="Q6" s="366" t="s">
        <v>641</v>
      </c>
      <c r="R6" s="371" t="s">
        <v>631</v>
      </c>
      <c r="S6" s="377" t="s">
        <v>610</v>
      </c>
      <c r="T6" s="516"/>
      <c r="U6" s="369" t="s">
        <v>646</v>
      </c>
      <c r="V6" s="368" t="s">
        <v>645</v>
      </c>
      <c r="W6" s="370" t="s">
        <v>631</v>
      </c>
      <c r="X6" s="519"/>
    </row>
    <row r="7" spans="1:36" s="123" customFormat="1" x14ac:dyDescent="0.25">
      <c r="A7" s="119">
        <v>1</v>
      </c>
      <c r="B7" s="120">
        <v>2</v>
      </c>
      <c r="C7" s="121">
        <v>3</v>
      </c>
      <c r="D7" s="366">
        <v>4</v>
      </c>
      <c r="E7" s="366">
        <v>5</v>
      </c>
      <c r="F7" s="366">
        <v>6</v>
      </c>
      <c r="G7" s="366">
        <v>7</v>
      </c>
      <c r="H7" s="372">
        <v>8</v>
      </c>
      <c r="I7" s="366">
        <v>9</v>
      </c>
      <c r="J7" s="366">
        <v>10</v>
      </c>
      <c r="K7" s="366">
        <v>11</v>
      </c>
      <c r="L7" s="366">
        <v>12</v>
      </c>
      <c r="M7" s="372">
        <v>10</v>
      </c>
      <c r="N7" s="366">
        <v>14</v>
      </c>
      <c r="O7" s="366">
        <v>15</v>
      </c>
      <c r="P7" s="366">
        <v>16</v>
      </c>
      <c r="Q7" s="366">
        <v>11</v>
      </c>
      <c r="R7" s="366">
        <v>12</v>
      </c>
      <c r="S7" s="380">
        <v>13</v>
      </c>
      <c r="T7" s="366"/>
      <c r="U7" s="178">
        <v>14</v>
      </c>
      <c r="V7" s="366">
        <v>20</v>
      </c>
      <c r="W7" s="380">
        <v>15</v>
      </c>
      <c r="X7" s="367">
        <v>16</v>
      </c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</row>
    <row r="8" spans="1:36" s="124" customFormat="1" x14ac:dyDescent="0.25">
      <c r="A8" s="201">
        <v>1</v>
      </c>
      <c r="B8" s="211" t="s">
        <v>627</v>
      </c>
      <c r="C8" s="384"/>
      <c r="D8" s="444"/>
      <c r="E8" s="444"/>
      <c r="F8" s="444"/>
      <c r="G8" s="444"/>
      <c r="H8" s="442"/>
      <c r="I8" s="444"/>
      <c r="J8" s="444"/>
      <c r="K8" s="444"/>
      <c r="L8" s="444"/>
      <c r="M8" s="442"/>
      <c r="N8" s="444"/>
      <c r="O8" s="444"/>
      <c r="P8" s="444"/>
      <c r="Q8" s="444"/>
      <c r="R8" s="444"/>
      <c r="S8" s="458">
        <f>S9</f>
        <v>2860</v>
      </c>
      <c r="T8" s="459"/>
      <c r="U8" s="460">
        <f>U9</f>
        <v>2168</v>
      </c>
      <c r="V8" s="444"/>
      <c r="W8" s="451"/>
      <c r="X8" s="445"/>
    </row>
    <row r="9" spans="1:36" s="382" customFormat="1" hidden="1" outlineLevel="1" x14ac:dyDescent="0.25">
      <c r="A9" s="201">
        <v>1</v>
      </c>
      <c r="B9" s="211" t="s">
        <v>627</v>
      </c>
      <c r="C9" s="384"/>
      <c r="D9" s="187">
        <f>SUM(D12:D136)</f>
        <v>11343.930000000006</v>
      </c>
      <c r="E9" s="188">
        <f>SUM(E12:E136)</f>
        <v>27620</v>
      </c>
      <c r="F9" s="188">
        <f>SUM(F12:F136)</f>
        <v>28976</v>
      </c>
      <c r="G9" s="187">
        <f>F9/D9</f>
        <v>2.5543175954012396</v>
      </c>
      <c r="H9" s="171">
        <f>SUM(H12:H136)</f>
        <v>1509</v>
      </c>
      <c r="I9" s="127">
        <f>H9*100/E9</f>
        <v>5.4634322954380883</v>
      </c>
      <c r="J9" s="187"/>
      <c r="K9" s="187"/>
      <c r="L9" s="187"/>
      <c r="M9" s="171">
        <f>SUM(M12:M136)</f>
        <v>377</v>
      </c>
      <c r="N9" s="187"/>
      <c r="O9" s="187"/>
      <c r="P9" s="187"/>
      <c r="Q9" s="188">
        <f>M9*100/H9</f>
        <v>24.983432736911862</v>
      </c>
      <c r="R9" s="188"/>
      <c r="S9" s="188">
        <f>SUM(S12:S136)</f>
        <v>2860</v>
      </c>
      <c r="T9" s="188"/>
      <c r="U9" s="179">
        <f>SUM(U12:U136)</f>
        <v>2168</v>
      </c>
      <c r="V9" s="188"/>
      <c r="W9" s="241"/>
      <c r="X9" s="188">
        <f>SUM(X12:X136)</f>
        <v>1378</v>
      </c>
    </row>
    <row r="10" spans="1:36" s="133" customFormat="1" ht="16.5" hidden="1" customHeight="1" outlineLevel="1" x14ac:dyDescent="0.25">
      <c r="A10" s="121" t="s">
        <v>938</v>
      </c>
      <c r="B10" s="383" t="s">
        <v>948</v>
      </c>
      <c r="C10" s="384"/>
      <c r="D10" s="128">
        <f>D13+D15+D21+D33+D36+D37+D41+D44+D46+D52+D58+D61+D62+D70+D73+D77+D78+D80+D87+D89+D92+D96+D99+D104+D109+D112+D114+D116+D122+D129+D130+D132</f>
        <v>3749.56</v>
      </c>
      <c r="E10" s="125">
        <f>E13+E15+E21+E33+E36+E37+E41+E44+E46+E52+E58+E61+E62+E70+E73+E77+E78+E80+E87+E89+E92+E96+E99+E104+E109+E112+E114+E116+E122+E129+E130+E132</f>
        <v>6157</v>
      </c>
      <c r="F10" s="125">
        <f>F13+F15+F21+F33+F36+F37+F41+F44+F46+F52+F58+F61+F62+F70+F73+F77+F78+F80+F87+F89+F92+F96+F99+F104+F109+F112+F114+F116+F122+F129+F130+F132</f>
        <v>7102</v>
      </c>
      <c r="G10" s="128">
        <f>F10/D10</f>
        <v>1.8940889064316879</v>
      </c>
      <c r="H10" s="171">
        <f>H13+H15+H21+H33+H36+H37+H41+H44+H46+H52+H58+H61+H62+H70+H73+H77+H78+H80+H87+H89+H92+H96+H99+H104+H109+H112+H114+H116+H122+H129+H130+H132</f>
        <v>414</v>
      </c>
      <c r="I10" s="127">
        <f>H10*100/E10</f>
        <v>6.7240539223647877</v>
      </c>
      <c r="J10" s="128">
        <f>J15+J22+J34+J41+J47+J54+J59+J65+J77+J86+J97+J103+J105+J108+J113+J120+J127+J139+J153+J156+J158+J159+J167+J172+J195</f>
        <v>0</v>
      </c>
      <c r="K10" s="125">
        <f>K15+K22+K34+K41+K47+K54+K59+K65+K77+K86+K97+K103+K105+K108+K113+K120+K127+K139+K153+K156+K158+K159+K167+K172+K195</f>
        <v>164</v>
      </c>
      <c r="L10" s="125">
        <f>L15+L22+L34+L41+L47+L54+L59+L65+L77+L86+L97+L103+L105+L108+L113+L120+L127+L139+L153+L156+L158+L159+L167+L172+L195</f>
        <v>0</v>
      </c>
      <c r="M10" s="171">
        <f>M13+M15+M21+M33+M36+M37+M41+M44+M46+M52+M58+M61+M62+M70+M73+M77+M78+M80+M87+M89+M92+M96+M99+M104+M109+M112+M114+M116+M122+M129+M130+M132</f>
        <v>122</v>
      </c>
      <c r="N10" s="128">
        <f>N15+N22+N34+N41+N47+N54+N59+N65+N77+N86+N97+N103+N105+N108+N113+N120+N127+N139+N153+N156+N158+N159+N167+N172+N195</f>
        <v>0</v>
      </c>
      <c r="O10" s="185">
        <f>O15+O22+O34+O41+O47+O54+O59+O65+O77+O86+O97+O103+O105+O108+O113+O120+O127+O139+O153+O156+O158+O159+O167+O172+O195</f>
        <v>29</v>
      </c>
      <c r="P10" s="128">
        <f>P15+P22+P34+P41+P47+P54+P59+P65+P77+P86+P97+P103+P105+P108+P113+P120+P127+P139+P153+P156+P158+P159+P167+P172+P195</f>
        <v>0</v>
      </c>
      <c r="Q10" s="188">
        <f t="shared" ref="Q10:Q70" si="0">M10*100/H10</f>
        <v>29.468599033816425</v>
      </c>
      <c r="R10" s="131"/>
      <c r="S10" s="266">
        <f>S13+S15+S21+S33+S36+S37+S41+S44+S46+S52+S58+S61+S62+S70+S73+S77+S78+S80+S87+S89+S92+S96+S99+S104+S109+S112+S114+S116+S122+S129+S130+S132</f>
        <v>702</v>
      </c>
      <c r="T10" s="131">
        <f>T15+T22+T34+T41+T47+T54+T59+T65+T77+T86+T97+T103+T105+T108+T113+T120+T127+T139+T153+T156+T158+T159+T167+T172+T195</f>
        <v>356.4</v>
      </c>
      <c r="U10" s="183">
        <f>U13+U15+U21+U33+U36+U37+U41+U44+U46+U52+U58+U61+U62+U70+U73+U77+U78+U80+U87+U89+U92+U96+U99+U104+U109+U112+U114+U116+U122+U129+U130+U132</f>
        <v>702</v>
      </c>
      <c r="V10" s="131">
        <f>U10*100/F10</f>
        <v>9.8845395663193472</v>
      </c>
      <c r="W10" s="265">
        <f>U10*100/F10</f>
        <v>9.8845395663193472</v>
      </c>
      <c r="X10" s="131">
        <f>X13+X15+X21+X33+X36+X37+X41+X44+X46+X52+X58+X61+X62+X70+X73+X77+X78+X80+X87+X89+X92+X96+X99+X104+X109+X112+X114+X116+X122+X129+X130+X132</f>
        <v>0</v>
      </c>
    </row>
    <row r="11" spans="1:36" s="133" customFormat="1" ht="16.5" hidden="1" customHeight="1" outlineLevel="1" x14ac:dyDescent="0.25">
      <c r="A11" s="121" t="s">
        <v>940</v>
      </c>
      <c r="B11" s="383" t="s">
        <v>439</v>
      </c>
      <c r="C11" s="384"/>
      <c r="D11" s="128">
        <f>D9-D10</f>
        <v>7594.3700000000063</v>
      </c>
      <c r="E11" s="125">
        <f>E9-E10</f>
        <v>21463</v>
      </c>
      <c r="F11" s="125">
        <f>F9-F10</f>
        <v>21874</v>
      </c>
      <c r="G11" s="128">
        <f>F11/D11</f>
        <v>2.880291584423722</v>
      </c>
      <c r="H11" s="171">
        <f>H9-H10</f>
        <v>1095</v>
      </c>
      <c r="I11" s="127">
        <f>H11*100/E11</f>
        <v>5.1018031030144897</v>
      </c>
      <c r="J11" s="128">
        <f t="shared" ref="J11:P11" si="1">J9-J10</f>
        <v>0</v>
      </c>
      <c r="K11" s="125">
        <f t="shared" si="1"/>
        <v>-164</v>
      </c>
      <c r="L11" s="125">
        <f t="shared" si="1"/>
        <v>0</v>
      </c>
      <c r="M11" s="171">
        <f>M9-M10</f>
        <v>255</v>
      </c>
      <c r="N11" s="128">
        <f t="shared" si="1"/>
        <v>0</v>
      </c>
      <c r="O11" s="185">
        <f t="shared" si="1"/>
        <v>-29</v>
      </c>
      <c r="P11" s="128">
        <f t="shared" si="1"/>
        <v>0</v>
      </c>
      <c r="Q11" s="188">
        <f t="shared" si="0"/>
        <v>23.287671232876711</v>
      </c>
      <c r="R11" s="131"/>
      <c r="S11" s="266">
        <f>S9-S10</f>
        <v>2158</v>
      </c>
      <c r="T11" s="131">
        <f>T9-T10</f>
        <v>-356.4</v>
      </c>
      <c r="U11" s="183">
        <f>U9-U10</f>
        <v>1466</v>
      </c>
      <c r="V11" s="131">
        <f>U11*100/F11</f>
        <v>6.7020206638017736</v>
      </c>
      <c r="W11" s="265">
        <f>U11*100/F11</f>
        <v>6.7020206638017736</v>
      </c>
      <c r="X11" s="131">
        <f>X9-X10</f>
        <v>1378</v>
      </c>
    </row>
    <row r="12" spans="1:36" s="133" customFormat="1" ht="47.25" collapsed="1" x14ac:dyDescent="0.25">
      <c r="A12" s="121">
        <v>2</v>
      </c>
      <c r="B12" s="146" t="s">
        <v>47</v>
      </c>
      <c r="C12" s="146" t="s">
        <v>653</v>
      </c>
      <c r="D12" s="128">
        <v>385.3</v>
      </c>
      <c r="E12" s="125">
        <v>1927</v>
      </c>
      <c r="F12" s="125">
        <v>1310</v>
      </c>
      <c r="G12" s="128">
        <v>3.3999480923955359</v>
      </c>
      <c r="H12" s="171">
        <f t="shared" ref="H12:H16" si="2">SUM(K12+L12)</f>
        <v>57</v>
      </c>
      <c r="I12" s="127">
        <f t="shared" ref="I12:I16" si="3">H12*100/E12</f>
        <v>2.9579657498702647</v>
      </c>
      <c r="J12" s="128"/>
      <c r="K12" s="125">
        <v>57</v>
      </c>
      <c r="L12" s="125">
        <v>0</v>
      </c>
      <c r="M12" s="171">
        <f t="shared" ref="M12:M16" si="4">SUM(N12+O12+P12)</f>
        <v>12</v>
      </c>
      <c r="N12" s="128"/>
      <c r="O12" s="125">
        <v>12</v>
      </c>
      <c r="P12" s="128"/>
      <c r="Q12" s="188">
        <f t="shared" si="0"/>
        <v>21.05263157894737</v>
      </c>
      <c r="R12" s="131">
        <f t="shared" ref="R12:R43" si="5">IF(F12&lt;VLOOKUP(G12,$M$141:$Q$151,2),0,VLOOKUP(G12,$M$141:$Q$151,3))</f>
        <v>10</v>
      </c>
      <c r="S12" s="266">
        <f>ROUNDDOWN(T12,0)</f>
        <v>131</v>
      </c>
      <c r="T12" s="131">
        <f t="shared" ref="T12:T38" si="6">F12*R12/100</f>
        <v>131</v>
      </c>
      <c r="U12" s="183">
        <v>39</v>
      </c>
      <c r="V12" s="131">
        <f>F12*W12/100</f>
        <v>39</v>
      </c>
      <c r="W12" s="265">
        <f>U12*100/F12</f>
        <v>2.9770992366412212</v>
      </c>
      <c r="X12" s="131">
        <v>39</v>
      </c>
    </row>
    <row r="13" spans="1:36" s="133" customFormat="1" ht="16.5" customHeight="1" x14ac:dyDescent="0.25">
      <c r="A13" s="121">
        <v>3</v>
      </c>
      <c r="B13" s="146" t="s">
        <v>2</v>
      </c>
      <c r="C13" s="146" t="s">
        <v>653</v>
      </c>
      <c r="D13" s="128">
        <v>221.72</v>
      </c>
      <c r="E13" s="125">
        <v>89</v>
      </c>
      <c r="F13" s="125">
        <v>44</v>
      </c>
      <c r="G13" s="128">
        <v>0.19844849359552588</v>
      </c>
      <c r="H13" s="171">
        <f t="shared" si="2"/>
        <v>8</v>
      </c>
      <c r="I13" s="127">
        <f t="shared" si="3"/>
        <v>8.9887640449438209</v>
      </c>
      <c r="J13" s="128"/>
      <c r="K13" s="125">
        <v>8</v>
      </c>
      <c r="L13" s="125">
        <v>0</v>
      </c>
      <c r="M13" s="171">
        <f t="shared" si="4"/>
        <v>0</v>
      </c>
      <c r="N13" s="128"/>
      <c r="O13" s="185"/>
      <c r="P13" s="128"/>
      <c r="Q13" s="188">
        <f t="shared" si="0"/>
        <v>0</v>
      </c>
      <c r="R13" s="131">
        <f t="shared" si="5"/>
        <v>10</v>
      </c>
      <c r="S13" s="266">
        <f t="shared" ref="S13:S38" si="7">ROUNDDOWN(T13,0)</f>
        <v>4</v>
      </c>
      <c r="T13" s="131">
        <f t="shared" si="6"/>
        <v>4.4000000000000004</v>
      </c>
      <c r="U13" s="183">
        <f t="shared" ref="U13:U63" si="8">S13</f>
        <v>4</v>
      </c>
      <c r="V13" s="131">
        <f t="shared" ref="V13:V63" si="9">F13*W13/100</f>
        <v>4.0000000000000009</v>
      </c>
      <c r="W13" s="265">
        <f t="shared" ref="W13:W63" si="10">U13*100/F13</f>
        <v>9.0909090909090917</v>
      </c>
      <c r="X13" s="131"/>
    </row>
    <row r="14" spans="1:36" s="133" customFormat="1" ht="31.5" x14ac:dyDescent="0.25">
      <c r="A14" s="121">
        <v>4</v>
      </c>
      <c r="B14" s="146" t="s">
        <v>195</v>
      </c>
      <c r="C14" s="146" t="s">
        <v>653</v>
      </c>
      <c r="D14" s="128">
        <v>196.6</v>
      </c>
      <c r="E14" s="125">
        <v>393</v>
      </c>
      <c r="F14" s="125">
        <v>300</v>
      </c>
      <c r="G14" s="128">
        <v>1.5259409969481181</v>
      </c>
      <c r="H14" s="171">
        <f t="shared" si="2"/>
        <v>19</v>
      </c>
      <c r="I14" s="127">
        <f t="shared" si="3"/>
        <v>4.8346055979643765</v>
      </c>
      <c r="J14" s="128"/>
      <c r="K14" s="125">
        <v>19</v>
      </c>
      <c r="L14" s="125">
        <v>0</v>
      </c>
      <c r="M14" s="171">
        <f t="shared" si="4"/>
        <v>2</v>
      </c>
      <c r="N14" s="128"/>
      <c r="O14" s="125">
        <v>2</v>
      </c>
      <c r="P14" s="128"/>
      <c r="Q14" s="188">
        <f t="shared" si="0"/>
        <v>10.526315789473685</v>
      </c>
      <c r="R14" s="131">
        <f t="shared" si="5"/>
        <v>10</v>
      </c>
      <c r="S14" s="266">
        <f t="shared" si="7"/>
        <v>30</v>
      </c>
      <c r="T14" s="131">
        <f t="shared" si="6"/>
        <v>30</v>
      </c>
      <c r="U14" s="183">
        <v>21</v>
      </c>
      <c r="V14" s="131">
        <f t="shared" si="9"/>
        <v>21</v>
      </c>
      <c r="W14" s="265">
        <f t="shared" si="10"/>
        <v>7</v>
      </c>
      <c r="X14" s="131">
        <v>21</v>
      </c>
    </row>
    <row r="15" spans="1:36" ht="18" customHeight="1" x14ac:dyDescent="0.25">
      <c r="A15" s="121">
        <v>7</v>
      </c>
      <c r="B15" s="146" t="s">
        <v>2</v>
      </c>
      <c r="C15" s="146" t="s">
        <v>73</v>
      </c>
      <c r="D15" s="128">
        <v>100</v>
      </c>
      <c r="E15" s="125">
        <v>250</v>
      </c>
      <c r="F15" s="125">
        <v>250</v>
      </c>
      <c r="G15" s="128">
        <v>2.5</v>
      </c>
      <c r="H15" s="171">
        <f t="shared" si="2"/>
        <v>25</v>
      </c>
      <c r="I15" s="127">
        <f t="shared" si="3"/>
        <v>10</v>
      </c>
      <c r="J15" s="128"/>
      <c r="K15" s="125">
        <v>25</v>
      </c>
      <c r="L15" s="125">
        <v>0</v>
      </c>
      <c r="M15" s="171">
        <f t="shared" si="4"/>
        <v>18</v>
      </c>
      <c r="N15" s="128"/>
      <c r="O15" s="125">
        <v>18</v>
      </c>
      <c r="P15" s="128"/>
      <c r="Q15" s="188">
        <f t="shared" si="0"/>
        <v>72</v>
      </c>
      <c r="R15" s="131">
        <f t="shared" si="5"/>
        <v>10</v>
      </c>
      <c r="S15" s="266">
        <f t="shared" si="7"/>
        <v>25</v>
      </c>
      <c r="T15" s="131">
        <f t="shared" si="6"/>
        <v>25</v>
      </c>
      <c r="U15" s="183">
        <f t="shared" si="8"/>
        <v>25</v>
      </c>
      <c r="V15" s="131">
        <f t="shared" si="9"/>
        <v>25</v>
      </c>
      <c r="W15" s="265">
        <f t="shared" si="10"/>
        <v>10</v>
      </c>
      <c r="X15" s="131"/>
    </row>
    <row r="16" spans="1:36" ht="31.5" x14ac:dyDescent="0.25">
      <c r="A16" s="121">
        <v>10</v>
      </c>
      <c r="B16" s="146" t="s">
        <v>656</v>
      </c>
      <c r="C16" s="146" t="s">
        <v>655</v>
      </c>
      <c r="D16" s="128">
        <v>5.22</v>
      </c>
      <c r="E16" s="125">
        <v>11</v>
      </c>
      <c r="F16" s="125">
        <v>11</v>
      </c>
      <c r="G16" s="128">
        <v>2.11</v>
      </c>
      <c r="H16" s="171">
        <f t="shared" si="2"/>
        <v>0</v>
      </c>
      <c r="I16" s="127">
        <f t="shared" si="3"/>
        <v>0</v>
      </c>
      <c r="J16" s="128"/>
      <c r="K16" s="125">
        <v>0</v>
      </c>
      <c r="L16" s="125">
        <v>0</v>
      </c>
      <c r="M16" s="171">
        <f t="shared" si="4"/>
        <v>0</v>
      </c>
      <c r="N16" s="128"/>
      <c r="O16" s="125">
        <v>0</v>
      </c>
      <c r="P16" s="128"/>
      <c r="Q16" s="188"/>
      <c r="R16" s="131">
        <f t="shared" si="5"/>
        <v>10</v>
      </c>
      <c r="S16" s="266">
        <f t="shared" si="7"/>
        <v>1</v>
      </c>
      <c r="T16" s="131">
        <f t="shared" si="6"/>
        <v>1.1000000000000001</v>
      </c>
      <c r="U16" s="183">
        <f t="shared" si="8"/>
        <v>1</v>
      </c>
      <c r="V16" s="131">
        <f t="shared" si="9"/>
        <v>1.0000000000000002</v>
      </c>
      <c r="W16" s="265">
        <f t="shared" si="10"/>
        <v>9.0909090909090917</v>
      </c>
      <c r="X16" s="131">
        <v>1</v>
      </c>
    </row>
    <row r="17" spans="1:24" ht="33" customHeight="1" x14ac:dyDescent="0.25">
      <c r="A17" s="121">
        <v>13</v>
      </c>
      <c r="B17" s="146" t="s">
        <v>659</v>
      </c>
      <c r="C17" s="146" t="s">
        <v>901</v>
      </c>
      <c r="D17" s="187">
        <f>23+13.13</f>
        <v>36.130000000000003</v>
      </c>
      <c r="E17" s="125">
        <v>145</v>
      </c>
      <c r="F17" s="125">
        <f>92+53</f>
        <v>145</v>
      </c>
      <c r="G17" s="128">
        <f>F17/D17</f>
        <v>4.0132853584278987</v>
      </c>
      <c r="H17" s="171">
        <f t="shared" ref="H17:H24" si="11">SUM(K17+L17)</f>
        <v>5</v>
      </c>
      <c r="I17" s="127">
        <f t="shared" ref="I17:I24" si="12">H17*100/E17</f>
        <v>3.4482758620689653</v>
      </c>
      <c r="J17" s="128"/>
      <c r="K17" s="125">
        <v>5</v>
      </c>
      <c r="L17" s="125">
        <v>0</v>
      </c>
      <c r="M17" s="171">
        <f t="shared" ref="M17:M24" si="13">SUM(N17+O17+P17)</f>
        <v>0</v>
      </c>
      <c r="N17" s="128"/>
      <c r="O17" s="125">
        <v>0</v>
      </c>
      <c r="P17" s="128"/>
      <c r="Q17" s="188">
        <f t="shared" si="0"/>
        <v>0</v>
      </c>
      <c r="R17" s="131">
        <f t="shared" si="5"/>
        <v>10</v>
      </c>
      <c r="S17" s="266">
        <f t="shared" si="7"/>
        <v>14</v>
      </c>
      <c r="T17" s="131">
        <f t="shared" si="6"/>
        <v>14.5</v>
      </c>
      <c r="U17" s="183">
        <f t="shared" si="8"/>
        <v>14</v>
      </c>
      <c r="V17" s="131">
        <f t="shared" si="9"/>
        <v>14</v>
      </c>
      <c r="W17" s="265">
        <f t="shared" si="10"/>
        <v>9.6551724137931032</v>
      </c>
      <c r="X17" s="266">
        <v>14</v>
      </c>
    </row>
    <row r="18" spans="1:24" ht="47.25" x14ac:dyDescent="0.25">
      <c r="A18" s="121">
        <v>14</v>
      </c>
      <c r="B18" s="146" t="s">
        <v>660</v>
      </c>
      <c r="C18" s="146" t="s">
        <v>655</v>
      </c>
      <c r="D18" s="128">
        <v>18.11</v>
      </c>
      <c r="E18" s="125">
        <v>62</v>
      </c>
      <c r="F18" s="125">
        <v>65</v>
      </c>
      <c r="G18" s="128">
        <v>3.5891772501380452</v>
      </c>
      <c r="H18" s="171">
        <f t="shared" si="11"/>
        <v>6</v>
      </c>
      <c r="I18" s="127">
        <f t="shared" si="12"/>
        <v>9.67741935483871</v>
      </c>
      <c r="J18" s="128"/>
      <c r="K18" s="125">
        <v>6</v>
      </c>
      <c r="L18" s="125">
        <v>0</v>
      </c>
      <c r="M18" s="171">
        <f t="shared" si="13"/>
        <v>0</v>
      </c>
      <c r="N18" s="128"/>
      <c r="O18" s="125">
        <v>0</v>
      </c>
      <c r="P18" s="128"/>
      <c r="Q18" s="188">
        <f t="shared" si="0"/>
        <v>0</v>
      </c>
      <c r="R18" s="131">
        <f t="shared" si="5"/>
        <v>10</v>
      </c>
      <c r="S18" s="266">
        <f t="shared" si="7"/>
        <v>6</v>
      </c>
      <c r="T18" s="131">
        <f t="shared" si="6"/>
        <v>6.5</v>
      </c>
      <c r="U18" s="183">
        <f t="shared" si="8"/>
        <v>6</v>
      </c>
      <c r="V18" s="131">
        <f t="shared" si="9"/>
        <v>6</v>
      </c>
      <c r="W18" s="265">
        <f t="shared" si="10"/>
        <v>9.2307692307692299</v>
      </c>
      <c r="X18" s="131">
        <v>6</v>
      </c>
    </row>
    <row r="19" spans="1:24" ht="31.5" x14ac:dyDescent="0.25">
      <c r="A19" s="121">
        <v>15</v>
      </c>
      <c r="B19" s="146" t="s">
        <v>661</v>
      </c>
      <c r="C19" s="146" t="s">
        <v>655</v>
      </c>
      <c r="D19" s="128">
        <v>16.3</v>
      </c>
      <c r="E19" s="125">
        <v>29</v>
      </c>
      <c r="F19" s="125">
        <v>114</v>
      </c>
      <c r="G19" s="128">
        <v>6.9938650306748462</v>
      </c>
      <c r="H19" s="171">
        <f t="shared" si="11"/>
        <v>0</v>
      </c>
      <c r="I19" s="127">
        <f t="shared" si="12"/>
        <v>0</v>
      </c>
      <c r="J19" s="128"/>
      <c r="K19" s="125">
        <v>0</v>
      </c>
      <c r="L19" s="125">
        <v>0</v>
      </c>
      <c r="M19" s="171">
        <f t="shared" si="13"/>
        <v>0</v>
      </c>
      <c r="N19" s="128"/>
      <c r="O19" s="125">
        <v>0</v>
      </c>
      <c r="P19" s="128"/>
      <c r="Q19" s="188"/>
      <c r="R19" s="131">
        <f t="shared" si="5"/>
        <v>10</v>
      </c>
      <c r="S19" s="266">
        <f t="shared" si="7"/>
        <v>11</v>
      </c>
      <c r="T19" s="131">
        <f t="shared" si="6"/>
        <v>11.4</v>
      </c>
      <c r="U19" s="183">
        <v>5</v>
      </c>
      <c r="V19" s="131">
        <f t="shared" si="9"/>
        <v>5.0000000000000009</v>
      </c>
      <c r="W19" s="265">
        <f t="shared" si="10"/>
        <v>4.3859649122807021</v>
      </c>
      <c r="X19" s="131">
        <v>5</v>
      </c>
    </row>
    <row r="20" spans="1:24" ht="31.5" x14ac:dyDescent="0.25">
      <c r="A20" s="121">
        <v>17</v>
      </c>
      <c r="B20" s="146" t="s">
        <v>662</v>
      </c>
      <c r="C20" s="146" t="s">
        <v>655</v>
      </c>
      <c r="D20" s="128">
        <v>20.6</v>
      </c>
      <c r="E20" s="125">
        <v>84</v>
      </c>
      <c r="F20" s="125">
        <v>72</v>
      </c>
      <c r="G20" s="128">
        <v>3.4951456310679609</v>
      </c>
      <c r="H20" s="171">
        <f t="shared" si="11"/>
        <v>3</v>
      </c>
      <c r="I20" s="127">
        <f t="shared" si="12"/>
        <v>3.5714285714285716</v>
      </c>
      <c r="J20" s="128"/>
      <c r="K20" s="125">
        <v>3</v>
      </c>
      <c r="L20" s="125">
        <v>0</v>
      </c>
      <c r="M20" s="171">
        <f t="shared" si="13"/>
        <v>1</v>
      </c>
      <c r="N20" s="128"/>
      <c r="O20" s="125">
        <v>1</v>
      </c>
      <c r="P20" s="128"/>
      <c r="Q20" s="188">
        <f t="shared" si="0"/>
        <v>33.333333333333336</v>
      </c>
      <c r="R20" s="131">
        <f t="shared" si="5"/>
        <v>10</v>
      </c>
      <c r="S20" s="266">
        <f t="shared" si="7"/>
        <v>7</v>
      </c>
      <c r="T20" s="131">
        <f t="shared" si="6"/>
        <v>7.2</v>
      </c>
      <c r="U20" s="183">
        <f t="shared" si="8"/>
        <v>7</v>
      </c>
      <c r="V20" s="131">
        <f t="shared" si="9"/>
        <v>7</v>
      </c>
      <c r="W20" s="265">
        <f t="shared" si="10"/>
        <v>9.7222222222222214</v>
      </c>
      <c r="X20" s="131">
        <v>7</v>
      </c>
    </row>
    <row r="21" spans="1:24" x14ac:dyDescent="0.25">
      <c r="A21" s="121">
        <v>18</v>
      </c>
      <c r="B21" s="146" t="s">
        <v>2</v>
      </c>
      <c r="C21" s="146" t="s">
        <v>655</v>
      </c>
      <c r="D21" s="128">
        <v>57.11</v>
      </c>
      <c r="E21" s="125">
        <v>75</v>
      </c>
      <c r="F21" s="125">
        <v>120</v>
      </c>
      <c r="G21" s="128">
        <v>2.1012081947119592</v>
      </c>
      <c r="H21" s="171">
        <f t="shared" si="11"/>
        <v>7</v>
      </c>
      <c r="I21" s="127">
        <f t="shared" si="12"/>
        <v>9.3333333333333339</v>
      </c>
      <c r="J21" s="128"/>
      <c r="K21" s="125">
        <v>7</v>
      </c>
      <c r="L21" s="125">
        <v>0</v>
      </c>
      <c r="M21" s="171">
        <f t="shared" si="13"/>
        <v>0</v>
      </c>
      <c r="N21" s="128"/>
      <c r="O21" s="125">
        <v>0</v>
      </c>
      <c r="P21" s="128"/>
      <c r="Q21" s="188">
        <f t="shared" si="0"/>
        <v>0</v>
      </c>
      <c r="R21" s="131">
        <f t="shared" si="5"/>
        <v>10</v>
      </c>
      <c r="S21" s="266">
        <f t="shared" si="7"/>
        <v>12</v>
      </c>
      <c r="T21" s="131">
        <f t="shared" si="6"/>
        <v>12</v>
      </c>
      <c r="U21" s="183">
        <f t="shared" si="8"/>
        <v>12</v>
      </c>
      <c r="V21" s="131">
        <f t="shared" si="9"/>
        <v>12</v>
      </c>
      <c r="W21" s="265">
        <f t="shared" si="10"/>
        <v>10</v>
      </c>
      <c r="X21" s="131"/>
    </row>
    <row r="22" spans="1:24" ht="31.5" x14ac:dyDescent="0.25">
      <c r="A22" s="121">
        <v>19</v>
      </c>
      <c r="B22" s="146" t="s">
        <v>118</v>
      </c>
      <c r="C22" s="146" t="s">
        <v>655</v>
      </c>
      <c r="D22" s="128">
        <v>15</v>
      </c>
      <c r="E22" s="125">
        <v>75</v>
      </c>
      <c r="F22" s="125">
        <v>90</v>
      </c>
      <c r="G22" s="128">
        <v>6</v>
      </c>
      <c r="H22" s="171">
        <f t="shared" si="11"/>
        <v>4</v>
      </c>
      <c r="I22" s="127">
        <f t="shared" si="12"/>
        <v>5.333333333333333</v>
      </c>
      <c r="J22" s="128"/>
      <c r="K22" s="125">
        <v>4</v>
      </c>
      <c r="L22" s="125">
        <v>0</v>
      </c>
      <c r="M22" s="171">
        <f t="shared" si="13"/>
        <v>0</v>
      </c>
      <c r="N22" s="128"/>
      <c r="O22" s="125">
        <v>0</v>
      </c>
      <c r="P22" s="128"/>
      <c r="Q22" s="188">
        <f t="shared" si="0"/>
        <v>0</v>
      </c>
      <c r="R22" s="131">
        <f t="shared" si="5"/>
        <v>10</v>
      </c>
      <c r="S22" s="266">
        <f t="shared" si="7"/>
        <v>9</v>
      </c>
      <c r="T22" s="131">
        <f t="shared" si="6"/>
        <v>9</v>
      </c>
      <c r="U22" s="183">
        <f t="shared" si="8"/>
        <v>9</v>
      </c>
      <c r="V22" s="131">
        <f t="shared" si="9"/>
        <v>9</v>
      </c>
      <c r="W22" s="265">
        <f t="shared" si="10"/>
        <v>10</v>
      </c>
      <c r="X22" s="131">
        <v>9</v>
      </c>
    </row>
    <row r="23" spans="1:24" ht="31.5" x14ac:dyDescent="0.25">
      <c r="A23" s="121">
        <v>20</v>
      </c>
      <c r="B23" s="146" t="s">
        <v>115</v>
      </c>
      <c r="C23" s="146" t="s">
        <v>655</v>
      </c>
      <c r="D23" s="128">
        <v>43.319000000000003</v>
      </c>
      <c r="E23" s="125">
        <v>50</v>
      </c>
      <c r="F23" s="125">
        <v>60</v>
      </c>
      <c r="G23" s="128">
        <v>1.385</v>
      </c>
      <c r="H23" s="171">
        <f t="shared" si="11"/>
        <v>5</v>
      </c>
      <c r="I23" s="127">
        <f t="shared" si="12"/>
        <v>10</v>
      </c>
      <c r="J23" s="128"/>
      <c r="K23" s="125">
        <v>5</v>
      </c>
      <c r="L23" s="125">
        <v>0</v>
      </c>
      <c r="M23" s="171">
        <f t="shared" si="13"/>
        <v>1</v>
      </c>
      <c r="N23" s="128"/>
      <c r="O23" s="125">
        <v>1</v>
      </c>
      <c r="P23" s="128"/>
      <c r="Q23" s="188">
        <f t="shared" si="0"/>
        <v>20</v>
      </c>
      <c r="R23" s="131">
        <f t="shared" si="5"/>
        <v>10</v>
      </c>
      <c r="S23" s="266">
        <f t="shared" si="7"/>
        <v>6</v>
      </c>
      <c r="T23" s="131">
        <f t="shared" si="6"/>
        <v>6</v>
      </c>
      <c r="U23" s="183">
        <f t="shared" si="8"/>
        <v>6</v>
      </c>
      <c r="V23" s="131">
        <f t="shared" si="9"/>
        <v>6</v>
      </c>
      <c r="W23" s="265">
        <f t="shared" si="10"/>
        <v>10</v>
      </c>
      <c r="X23" s="131">
        <v>6</v>
      </c>
    </row>
    <row r="24" spans="1:24" ht="31.5" x14ac:dyDescent="0.25">
      <c r="A24" s="121">
        <v>22</v>
      </c>
      <c r="B24" s="146" t="s">
        <v>199</v>
      </c>
      <c r="C24" s="146" t="s">
        <v>655</v>
      </c>
      <c r="D24" s="128">
        <v>6.91</v>
      </c>
      <c r="E24" s="125">
        <v>41</v>
      </c>
      <c r="F24" s="125">
        <v>40</v>
      </c>
      <c r="G24" s="128">
        <v>5.7887120115774238</v>
      </c>
      <c r="H24" s="171">
        <f t="shared" si="11"/>
        <v>4</v>
      </c>
      <c r="I24" s="127">
        <f t="shared" si="12"/>
        <v>9.7560975609756095</v>
      </c>
      <c r="J24" s="128"/>
      <c r="K24" s="125">
        <v>4</v>
      </c>
      <c r="L24" s="125">
        <v>0</v>
      </c>
      <c r="M24" s="171">
        <f t="shared" si="13"/>
        <v>0</v>
      </c>
      <c r="N24" s="128"/>
      <c r="O24" s="125">
        <v>0</v>
      </c>
      <c r="P24" s="128"/>
      <c r="Q24" s="188">
        <f t="shared" si="0"/>
        <v>0</v>
      </c>
      <c r="R24" s="131">
        <f t="shared" si="5"/>
        <v>10</v>
      </c>
      <c r="S24" s="266">
        <f t="shared" si="7"/>
        <v>4</v>
      </c>
      <c r="T24" s="131">
        <f t="shared" si="6"/>
        <v>4</v>
      </c>
      <c r="U24" s="183">
        <f t="shared" si="8"/>
        <v>4</v>
      </c>
      <c r="V24" s="131">
        <f t="shared" si="9"/>
        <v>4</v>
      </c>
      <c r="W24" s="265">
        <f t="shared" si="10"/>
        <v>10</v>
      </c>
      <c r="X24" s="131">
        <v>4</v>
      </c>
    </row>
    <row r="25" spans="1:24" ht="31.5" x14ac:dyDescent="0.25">
      <c r="A25" s="121">
        <v>24</v>
      </c>
      <c r="B25" s="146" t="s">
        <v>196</v>
      </c>
      <c r="C25" s="146" t="s">
        <v>655</v>
      </c>
      <c r="D25" s="128">
        <v>6.66</v>
      </c>
      <c r="E25" s="125">
        <v>38</v>
      </c>
      <c r="F25" s="125">
        <v>36</v>
      </c>
      <c r="G25" s="128">
        <v>5.4054054054054053</v>
      </c>
      <c r="H25" s="171">
        <f t="shared" ref="H25:H30" si="14">SUM(K25+L25)</f>
        <v>3</v>
      </c>
      <c r="I25" s="127">
        <f t="shared" ref="I25:I30" si="15">H25*100/E25</f>
        <v>7.8947368421052628</v>
      </c>
      <c r="J25" s="128"/>
      <c r="K25" s="125">
        <v>3</v>
      </c>
      <c r="L25" s="125">
        <v>0</v>
      </c>
      <c r="M25" s="171">
        <f t="shared" ref="M25:M30" si="16">SUM(N25+O25+P25)</f>
        <v>2</v>
      </c>
      <c r="N25" s="128"/>
      <c r="O25" s="125">
        <v>2</v>
      </c>
      <c r="P25" s="128"/>
      <c r="Q25" s="188">
        <f t="shared" si="0"/>
        <v>66.666666666666671</v>
      </c>
      <c r="R25" s="131">
        <f t="shared" si="5"/>
        <v>10</v>
      </c>
      <c r="S25" s="266">
        <f t="shared" si="7"/>
        <v>3</v>
      </c>
      <c r="T25" s="131">
        <f t="shared" si="6"/>
        <v>3.6</v>
      </c>
      <c r="U25" s="183">
        <f t="shared" si="8"/>
        <v>3</v>
      </c>
      <c r="V25" s="131">
        <f t="shared" si="9"/>
        <v>3</v>
      </c>
      <c r="W25" s="265">
        <f t="shared" si="10"/>
        <v>8.3333333333333339</v>
      </c>
      <c r="X25" s="131">
        <v>3</v>
      </c>
    </row>
    <row r="26" spans="1:24" ht="31.5" x14ac:dyDescent="0.25">
      <c r="A26" s="121">
        <v>25</v>
      </c>
      <c r="B26" s="146" t="s">
        <v>116</v>
      </c>
      <c r="C26" s="146" t="s">
        <v>655</v>
      </c>
      <c r="D26" s="128">
        <v>62.9</v>
      </c>
      <c r="E26" s="125">
        <v>126</v>
      </c>
      <c r="F26" s="125">
        <v>190</v>
      </c>
      <c r="G26" s="128">
        <v>3.0206677265500796</v>
      </c>
      <c r="H26" s="171">
        <f t="shared" si="14"/>
        <v>12</v>
      </c>
      <c r="I26" s="127">
        <f t="shared" si="15"/>
        <v>9.5238095238095237</v>
      </c>
      <c r="J26" s="128"/>
      <c r="K26" s="125">
        <v>12</v>
      </c>
      <c r="L26" s="125">
        <v>0</v>
      </c>
      <c r="M26" s="171">
        <f t="shared" si="16"/>
        <v>1</v>
      </c>
      <c r="N26" s="128"/>
      <c r="O26" s="125">
        <v>1</v>
      </c>
      <c r="P26" s="128"/>
      <c r="Q26" s="188">
        <f t="shared" si="0"/>
        <v>8.3333333333333339</v>
      </c>
      <c r="R26" s="131">
        <f t="shared" si="5"/>
        <v>10</v>
      </c>
      <c r="S26" s="266">
        <f t="shared" si="7"/>
        <v>19</v>
      </c>
      <c r="T26" s="131">
        <f t="shared" si="6"/>
        <v>19</v>
      </c>
      <c r="U26" s="183">
        <f t="shared" si="8"/>
        <v>19</v>
      </c>
      <c r="V26" s="131">
        <f t="shared" si="9"/>
        <v>19</v>
      </c>
      <c r="W26" s="265">
        <f t="shared" si="10"/>
        <v>10</v>
      </c>
      <c r="X26" s="131">
        <v>19</v>
      </c>
    </row>
    <row r="27" spans="1:24" ht="30.75" customHeight="1" x14ac:dyDescent="0.25">
      <c r="A27" s="121">
        <v>26</v>
      </c>
      <c r="B27" s="146" t="s">
        <v>126</v>
      </c>
      <c r="C27" s="146" t="s">
        <v>655</v>
      </c>
      <c r="D27" s="128">
        <v>7.5</v>
      </c>
      <c r="E27" s="125">
        <v>30</v>
      </c>
      <c r="F27" s="125">
        <v>30</v>
      </c>
      <c r="G27" s="128">
        <v>4</v>
      </c>
      <c r="H27" s="171">
        <f t="shared" si="14"/>
        <v>3</v>
      </c>
      <c r="I27" s="127">
        <f t="shared" si="15"/>
        <v>10</v>
      </c>
      <c r="J27" s="128"/>
      <c r="K27" s="125">
        <v>3</v>
      </c>
      <c r="L27" s="125">
        <v>0</v>
      </c>
      <c r="M27" s="171">
        <f t="shared" si="16"/>
        <v>0</v>
      </c>
      <c r="N27" s="128"/>
      <c r="O27" s="125">
        <v>0</v>
      </c>
      <c r="P27" s="128"/>
      <c r="Q27" s="188">
        <f t="shared" si="0"/>
        <v>0</v>
      </c>
      <c r="R27" s="131">
        <f t="shared" si="5"/>
        <v>10</v>
      </c>
      <c r="S27" s="266">
        <f t="shared" si="7"/>
        <v>3</v>
      </c>
      <c r="T27" s="131">
        <f t="shared" si="6"/>
        <v>3</v>
      </c>
      <c r="U27" s="183">
        <f t="shared" si="8"/>
        <v>3</v>
      </c>
      <c r="V27" s="131">
        <f t="shared" si="9"/>
        <v>3</v>
      </c>
      <c r="W27" s="265">
        <f t="shared" si="10"/>
        <v>10</v>
      </c>
      <c r="X27" s="131">
        <v>3</v>
      </c>
    </row>
    <row r="28" spans="1:24" ht="31.5" x14ac:dyDescent="0.25">
      <c r="A28" s="121">
        <v>27</v>
      </c>
      <c r="B28" s="146" t="s">
        <v>88</v>
      </c>
      <c r="C28" s="146" t="s">
        <v>655</v>
      </c>
      <c r="D28" s="128">
        <v>22</v>
      </c>
      <c r="E28" s="125">
        <v>105</v>
      </c>
      <c r="F28" s="125">
        <v>100</v>
      </c>
      <c r="G28" s="128">
        <v>4.5454545454545459</v>
      </c>
      <c r="H28" s="171">
        <f t="shared" si="14"/>
        <v>2</v>
      </c>
      <c r="I28" s="127">
        <f t="shared" si="15"/>
        <v>1.9047619047619047</v>
      </c>
      <c r="J28" s="128"/>
      <c r="K28" s="125">
        <v>2</v>
      </c>
      <c r="L28" s="125">
        <v>0</v>
      </c>
      <c r="M28" s="171">
        <f t="shared" si="16"/>
        <v>0</v>
      </c>
      <c r="N28" s="128"/>
      <c r="O28" s="125">
        <v>0</v>
      </c>
      <c r="P28" s="128"/>
      <c r="Q28" s="188">
        <f t="shared" si="0"/>
        <v>0</v>
      </c>
      <c r="R28" s="131">
        <f t="shared" si="5"/>
        <v>10</v>
      </c>
      <c r="S28" s="266">
        <f t="shared" si="7"/>
        <v>10</v>
      </c>
      <c r="T28" s="131">
        <f t="shared" si="6"/>
        <v>10</v>
      </c>
      <c r="U28" s="183">
        <f t="shared" si="8"/>
        <v>10</v>
      </c>
      <c r="V28" s="131">
        <f t="shared" si="9"/>
        <v>10</v>
      </c>
      <c r="W28" s="265">
        <f t="shared" si="10"/>
        <v>10</v>
      </c>
      <c r="X28" s="131">
        <v>10</v>
      </c>
    </row>
    <row r="29" spans="1:24" ht="31.5" x14ac:dyDescent="0.25">
      <c r="A29" s="121">
        <v>28</v>
      </c>
      <c r="B29" s="146" t="s">
        <v>664</v>
      </c>
      <c r="C29" s="146" t="s">
        <v>655</v>
      </c>
      <c r="D29" s="128">
        <v>24.51</v>
      </c>
      <c r="E29" s="125">
        <v>73</v>
      </c>
      <c r="F29" s="125">
        <v>74</v>
      </c>
      <c r="G29" s="128">
        <v>3.0191758465932272</v>
      </c>
      <c r="H29" s="171">
        <f t="shared" si="14"/>
        <v>7</v>
      </c>
      <c r="I29" s="127">
        <f t="shared" si="15"/>
        <v>9.5890410958904102</v>
      </c>
      <c r="J29" s="128"/>
      <c r="K29" s="125">
        <v>7</v>
      </c>
      <c r="L29" s="125">
        <v>0</v>
      </c>
      <c r="M29" s="171">
        <f t="shared" si="16"/>
        <v>0</v>
      </c>
      <c r="N29" s="128"/>
      <c r="O29" s="125">
        <v>0</v>
      </c>
      <c r="P29" s="128"/>
      <c r="Q29" s="188">
        <f t="shared" si="0"/>
        <v>0</v>
      </c>
      <c r="R29" s="131">
        <f t="shared" si="5"/>
        <v>10</v>
      </c>
      <c r="S29" s="266">
        <f t="shared" si="7"/>
        <v>7</v>
      </c>
      <c r="T29" s="131">
        <f t="shared" si="6"/>
        <v>7.4</v>
      </c>
      <c r="U29" s="183">
        <f t="shared" si="8"/>
        <v>7</v>
      </c>
      <c r="V29" s="131">
        <f t="shared" si="9"/>
        <v>7</v>
      </c>
      <c r="W29" s="265">
        <f t="shared" si="10"/>
        <v>9.4594594594594597</v>
      </c>
      <c r="X29" s="131">
        <v>7</v>
      </c>
    </row>
    <row r="30" spans="1:24" ht="31.5" x14ac:dyDescent="0.25">
      <c r="A30" s="121">
        <v>29</v>
      </c>
      <c r="B30" s="146" t="s">
        <v>665</v>
      </c>
      <c r="C30" s="146" t="s">
        <v>655</v>
      </c>
      <c r="D30" s="128">
        <v>15.05</v>
      </c>
      <c r="E30" s="125">
        <v>56</v>
      </c>
      <c r="F30" s="125">
        <v>54</v>
      </c>
      <c r="G30" s="128">
        <v>3.5880398671096345</v>
      </c>
      <c r="H30" s="171">
        <f t="shared" si="14"/>
        <v>5</v>
      </c>
      <c r="I30" s="127">
        <f t="shared" si="15"/>
        <v>8.9285714285714288</v>
      </c>
      <c r="J30" s="128"/>
      <c r="K30" s="125">
        <v>5</v>
      </c>
      <c r="L30" s="125">
        <v>0</v>
      </c>
      <c r="M30" s="171">
        <f t="shared" si="16"/>
        <v>0</v>
      </c>
      <c r="N30" s="128"/>
      <c r="O30" s="125">
        <v>0</v>
      </c>
      <c r="P30" s="128"/>
      <c r="Q30" s="188">
        <f t="shared" si="0"/>
        <v>0</v>
      </c>
      <c r="R30" s="131">
        <f t="shared" si="5"/>
        <v>10</v>
      </c>
      <c r="S30" s="266">
        <f t="shared" si="7"/>
        <v>5</v>
      </c>
      <c r="T30" s="131">
        <f t="shared" si="6"/>
        <v>5.4</v>
      </c>
      <c r="U30" s="183">
        <f t="shared" si="8"/>
        <v>5</v>
      </c>
      <c r="V30" s="131">
        <f t="shared" si="9"/>
        <v>5</v>
      </c>
      <c r="W30" s="265">
        <f t="shared" si="10"/>
        <v>9.2592592592592595</v>
      </c>
      <c r="X30" s="131">
        <v>5</v>
      </c>
    </row>
    <row r="31" spans="1:24" ht="32.25" customHeight="1" x14ac:dyDescent="0.25">
      <c r="A31" s="121">
        <v>33</v>
      </c>
      <c r="B31" s="146" t="s">
        <v>48</v>
      </c>
      <c r="C31" s="146" t="s">
        <v>666</v>
      </c>
      <c r="D31" s="128">
        <v>9.99</v>
      </c>
      <c r="E31" s="125">
        <v>25</v>
      </c>
      <c r="F31" s="125">
        <v>75</v>
      </c>
      <c r="G31" s="128">
        <v>7.508</v>
      </c>
      <c r="H31" s="171">
        <f t="shared" ref="H31:H38" si="17">SUM(K31+L31)</f>
        <v>0</v>
      </c>
      <c r="I31" s="127">
        <f>H31*100/E31</f>
        <v>0</v>
      </c>
      <c r="J31" s="128"/>
      <c r="K31" s="125">
        <v>0</v>
      </c>
      <c r="L31" s="125">
        <v>0</v>
      </c>
      <c r="M31" s="171">
        <f t="shared" ref="M31:M38" si="18">SUM(N31+O31+P31)</f>
        <v>0</v>
      </c>
      <c r="N31" s="128"/>
      <c r="O31" s="125">
        <v>0</v>
      </c>
      <c r="P31" s="128"/>
      <c r="Q31" s="188"/>
      <c r="R31" s="131">
        <f t="shared" si="5"/>
        <v>10</v>
      </c>
      <c r="S31" s="266">
        <f t="shared" si="7"/>
        <v>7</v>
      </c>
      <c r="T31" s="131">
        <f t="shared" si="6"/>
        <v>7.5</v>
      </c>
      <c r="U31" s="183">
        <f t="shared" si="8"/>
        <v>7</v>
      </c>
      <c r="V31" s="131">
        <f t="shared" si="9"/>
        <v>7</v>
      </c>
      <c r="W31" s="265">
        <f t="shared" si="10"/>
        <v>9.3333333333333339</v>
      </c>
      <c r="X31" s="131">
        <v>7</v>
      </c>
    </row>
    <row r="32" spans="1:24" ht="31.5" x14ac:dyDescent="0.25">
      <c r="A32" s="121">
        <v>42</v>
      </c>
      <c r="B32" s="146" t="s">
        <v>50</v>
      </c>
      <c r="C32" s="146" t="s">
        <v>49</v>
      </c>
      <c r="D32" s="128">
        <v>184.4</v>
      </c>
      <c r="E32" s="125">
        <v>1087</v>
      </c>
      <c r="F32" s="125">
        <v>1143</v>
      </c>
      <c r="G32" s="128">
        <v>6.1984815618221258</v>
      </c>
      <c r="H32" s="171">
        <f t="shared" si="17"/>
        <v>40</v>
      </c>
      <c r="I32" s="127">
        <f>H32*100/E32</f>
        <v>3.6798528058877644</v>
      </c>
      <c r="J32" s="128"/>
      <c r="K32" s="125">
        <v>40</v>
      </c>
      <c r="L32" s="125">
        <v>0</v>
      </c>
      <c r="M32" s="171">
        <f t="shared" si="18"/>
        <v>4</v>
      </c>
      <c r="N32" s="128"/>
      <c r="O32" s="125">
        <v>4</v>
      </c>
      <c r="P32" s="128"/>
      <c r="Q32" s="188">
        <f t="shared" si="0"/>
        <v>10</v>
      </c>
      <c r="R32" s="131">
        <f t="shared" si="5"/>
        <v>10</v>
      </c>
      <c r="S32" s="266">
        <f t="shared" si="7"/>
        <v>114</v>
      </c>
      <c r="T32" s="131">
        <f t="shared" si="6"/>
        <v>114.3</v>
      </c>
      <c r="U32" s="183">
        <v>30</v>
      </c>
      <c r="V32" s="131">
        <f t="shared" si="9"/>
        <v>30</v>
      </c>
      <c r="W32" s="265">
        <f t="shared" si="10"/>
        <v>2.6246719160104988</v>
      </c>
      <c r="X32" s="131">
        <v>30</v>
      </c>
    </row>
    <row r="33" spans="1:24" x14ac:dyDescent="0.25">
      <c r="A33" s="121">
        <v>43</v>
      </c>
      <c r="B33" s="146" t="s">
        <v>2</v>
      </c>
      <c r="C33" s="146" t="s">
        <v>49</v>
      </c>
      <c r="D33" s="128">
        <v>120</v>
      </c>
      <c r="E33" s="125">
        <v>504</v>
      </c>
      <c r="F33" s="125">
        <v>415</v>
      </c>
      <c r="G33" s="128">
        <v>3.4583333333333335</v>
      </c>
      <c r="H33" s="171">
        <f t="shared" si="17"/>
        <v>25</v>
      </c>
      <c r="I33" s="127">
        <f>H33*100/E33</f>
        <v>4.9603174603174605</v>
      </c>
      <c r="J33" s="128"/>
      <c r="K33" s="125">
        <v>25</v>
      </c>
      <c r="L33" s="125">
        <v>0</v>
      </c>
      <c r="M33" s="171">
        <f t="shared" si="18"/>
        <v>0</v>
      </c>
      <c r="N33" s="128"/>
      <c r="O33" s="185"/>
      <c r="P33" s="128"/>
      <c r="Q33" s="188">
        <f t="shared" si="0"/>
        <v>0</v>
      </c>
      <c r="R33" s="131">
        <f t="shared" si="5"/>
        <v>10</v>
      </c>
      <c r="S33" s="266">
        <f t="shared" si="7"/>
        <v>41</v>
      </c>
      <c r="T33" s="131">
        <f t="shared" si="6"/>
        <v>41.5</v>
      </c>
      <c r="U33" s="183">
        <f t="shared" si="8"/>
        <v>41</v>
      </c>
      <c r="V33" s="131">
        <f t="shared" si="9"/>
        <v>41</v>
      </c>
      <c r="W33" s="265">
        <f t="shared" si="10"/>
        <v>9.8795180722891569</v>
      </c>
      <c r="X33" s="131"/>
    </row>
    <row r="34" spans="1:24" ht="31.5" x14ac:dyDescent="0.25">
      <c r="A34" s="121">
        <v>45</v>
      </c>
      <c r="B34" s="146" t="s">
        <v>91</v>
      </c>
      <c r="C34" s="146" t="s">
        <v>49</v>
      </c>
      <c r="D34" s="128">
        <v>19</v>
      </c>
      <c r="E34" s="125" t="s">
        <v>921</v>
      </c>
      <c r="F34" s="125">
        <v>41</v>
      </c>
      <c r="G34" s="128">
        <v>2.1578947368421053</v>
      </c>
      <c r="H34" s="171">
        <f t="shared" si="17"/>
        <v>0</v>
      </c>
      <c r="I34" s="127"/>
      <c r="J34" s="128"/>
      <c r="K34" s="125">
        <v>0</v>
      </c>
      <c r="L34" s="125">
        <v>0</v>
      </c>
      <c r="M34" s="171">
        <f t="shared" si="18"/>
        <v>0</v>
      </c>
      <c r="N34" s="128"/>
      <c r="O34" s="125">
        <v>0</v>
      </c>
      <c r="P34" s="128"/>
      <c r="Q34" s="188"/>
      <c r="R34" s="131">
        <f t="shared" si="5"/>
        <v>10</v>
      </c>
      <c r="S34" s="266">
        <f t="shared" si="7"/>
        <v>4</v>
      </c>
      <c r="T34" s="131">
        <f t="shared" si="6"/>
        <v>4.0999999999999996</v>
      </c>
      <c r="U34" s="183">
        <f t="shared" si="8"/>
        <v>4</v>
      </c>
      <c r="V34" s="131">
        <f t="shared" si="9"/>
        <v>4</v>
      </c>
      <c r="W34" s="265">
        <f t="shared" si="10"/>
        <v>9.7560975609756095</v>
      </c>
      <c r="X34" s="131">
        <v>4</v>
      </c>
    </row>
    <row r="35" spans="1:24" ht="31.5" x14ac:dyDescent="0.25">
      <c r="A35" s="121">
        <v>48</v>
      </c>
      <c r="B35" s="146" t="s">
        <v>242</v>
      </c>
      <c r="C35" s="146" t="s">
        <v>49</v>
      </c>
      <c r="D35" s="128">
        <v>45.31</v>
      </c>
      <c r="E35" s="125">
        <v>97</v>
      </c>
      <c r="F35" s="125">
        <v>97</v>
      </c>
      <c r="G35" s="128">
        <v>2.1408077687044802</v>
      </c>
      <c r="H35" s="171">
        <f t="shared" si="17"/>
        <v>9</v>
      </c>
      <c r="I35" s="127">
        <f>H35*100/E35</f>
        <v>9.2783505154639183</v>
      </c>
      <c r="J35" s="128"/>
      <c r="K35" s="125">
        <v>9</v>
      </c>
      <c r="L35" s="125">
        <v>0</v>
      </c>
      <c r="M35" s="171">
        <f t="shared" si="18"/>
        <v>0</v>
      </c>
      <c r="N35" s="128"/>
      <c r="O35" s="125">
        <v>0</v>
      </c>
      <c r="P35" s="128"/>
      <c r="Q35" s="188">
        <f t="shared" si="0"/>
        <v>0</v>
      </c>
      <c r="R35" s="131">
        <f t="shared" si="5"/>
        <v>10</v>
      </c>
      <c r="S35" s="266">
        <f t="shared" si="7"/>
        <v>9</v>
      </c>
      <c r="T35" s="131">
        <f t="shared" si="6"/>
        <v>9.6999999999999993</v>
      </c>
      <c r="U35" s="183">
        <f t="shared" si="8"/>
        <v>9</v>
      </c>
      <c r="V35" s="131">
        <f t="shared" si="9"/>
        <v>9.0000000000000018</v>
      </c>
      <c r="W35" s="265">
        <f t="shared" si="10"/>
        <v>9.2783505154639183</v>
      </c>
      <c r="X35" s="266">
        <v>10</v>
      </c>
    </row>
    <row r="36" spans="1:24" x14ac:dyDescent="0.25">
      <c r="A36" s="121">
        <v>50</v>
      </c>
      <c r="B36" s="146" t="s">
        <v>2</v>
      </c>
      <c r="C36" s="146" t="s">
        <v>74</v>
      </c>
      <c r="D36" s="128">
        <v>134.63999999999999</v>
      </c>
      <c r="E36" s="125">
        <v>275</v>
      </c>
      <c r="F36" s="125">
        <v>337</v>
      </c>
      <c r="G36" s="128">
        <v>2.5029708853238266</v>
      </c>
      <c r="H36" s="171">
        <f t="shared" si="17"/>
        <v>19</v>
      </c>
      <c r="I36" s="127">
        <f>H36*100/E36</f>
        <v>6.9090909090909092</v>
      </c>
      <c r="J36" s="128"/>
      <c r="K36" s="125">
        <v>19</v>
      </c>
      <c r="L36" s="125">
        <v>0</v>
      </c>
      <c r="M36" s="171">
        <f t="shared" si="18"/>
        <v>15</v>
      </c>
      <c r="N36" s="128"/>
      <c r="O36" s="125">
        <v>15</v>
      </c>
      <c r="P36" s="128"/>
      <c r="Q36" s="188">
        <f t="shared" si="0"/>
        <v>78.94736842105263</v>
      </c>
      <c r="R36" s="131">
        <f t="shared" si="5"/>
        <v>10</v>
      </c>
      <c r="S36" s="266">
        <f t="shared" si="7"/>
        <v>33</v>
      </c>
      <c r="T36" s="131">
        <f t="shared" si="6"/>
        <v>33.700000000000003</v>
      </c>
      <c r="U36" s="183">
        <f t="shared" si="8"/>
        <v>33</v>
      </c>
      <c r="V36" s="131">
        <f t="shared" si="9"/>
        <v>32.999999999999993</v>
      </c>
      <c r="W36" s="265">
        <f t="shared" si="10"/>
        <v>9.792284866468842</v>
      </c>
      <c r="X36" s="131"/>
    </row>
    <row r="37" spans="1:24" ht="19.5" customHeight="1" x14ac:dyDescent="0.25">
      <c r="A37" s="121">
        <v>62</v>
      </c>
      <c r="B37" s="146" t="s">
        <v>2</v>
      </c>
      <c r="C37" s="146" t="s">
        <v>51</v>
      </c>
      <c r="D37" s="128">
        <v>34.4</v>
      </c>
      <c r="E37" s="125">
        <v>44</v>
      </c>
      <c r="F37" s="125">
        <v>80</v>
      </c>
      <c r="G37" s="128">
        <v>2.3255813953488373</v>
      </c>
      <c r="H37" s="171">
        <f t="shared" si="17"/>
        <v>4</v>
      </c>
      <c r="I37" s="127">
        <f>H37*100/E37</f>
        <v>9.0909090909090917</v>
      </c>
      <c r="J37" s="128"/>
      <c r="K37" s="125">
        <v>4</v>
      </c>
      <c r="L37" s="125">
        <v>0</v>
      </c>
      <c r="M37" s="171">
        <f t="shared" si="18"/>
        <v>3</v>
      </c>
      <c r="N37" s="128"/>
      <c r="O37" s="125">
        <v>3</v>
      </c>
      <c r="P37" s="128"/>
      <c r="Q37" s="188">
        <f t="shared" si="0"/>
        <v>75</v>
      </c>
      <c r="R37" s="131">
        <f t="shared" si="5"/>
        <v>10</v>
      </c>
      <c r="S37" s="266">
        <f t="shared" si="7"/>
        <v>8</v>
      </c>
      <c r="T37" s="131">
        <f t="shared" si="6"/>
        <v>8</v>
      </c>
      <c r="U37" s="183">
        <f t="shared" si="8"/>
        <v>8</v>
      </c>
      <c r="V37" s="131">
        <f t="shared" si="9"/>
        <v>8</v>
      </c>
      <c r="W37" s="265">
        <f t="shared" si="10"/>
        <v>10</v>
      </c>
      <c r="X37" s="131"/>
    </row>
    <row r="38" spans="1:24" ht="31.5" x14ac:dyDescent="0.25">
      <c r="A38" s="121">
        <v>64</v>
      </c>
      <c r="B38" s="146" t="s">
        <v>93</v>
      </c>
      <c r="C38" s="146" t="s">
        <v>51</v>
      </c>
      <c r="D38" s="128">
        <v>31.84</v>
      </c>
      <c r="E38" s="125">
        <v>20</v>
      </c>
      <c r="F38" s="125">
        <v>20</v>
      </c>
      <c r="G38" s="128">
        <v>0.628</v>
      </c>
      <c r="H38" s="171">
        <f t="shared" si="17"/>
        <v>2</v>
      </c>
      <c r="I38" s="127">
        <f>H38*100/E38</f>
        <v>10</v>
      </c>
      <c r="J38" s="128"/>
      <c r="K38" s="125">
        <v>2</v>
      </c>
      <c r="L38" s="125">
        <v>0</v>
      </c>
      <c r="M38" s="171">
        <f t="shared" si="18"/>
        <v>0</v>
      </c>
      <c r="N38" s="128"/>
      <c r="O38" s="125">
        <v>0</v>
      </c>
      <c r="P38" s="128"/>
      <c r="Q38" s="188">
        <f t="shared" si="0"/>
        <v>0</v>
      </c>
      <c r="R38" s="131">
        <f t="shared" si="5"/>
        <v>10</v>
      </c>
      <c r="S38" s="266">
        <f t="shared" si="7"/>
        <v>2</v>
      </c>
      <c r="T38" s="131">
        <f t="shared" si="6"/>
        <v>2</v>
      </c>
      <c r="U38" s="183">
        <f t="shared" si="8"/>
        <v>2</v>
      </c>
      <c r="V38" s="131">
        <f t="shared" si="9"/>
        <v>2</v>
      </c>
      <c r="W38" s="265">
        <f t="shared" si="10"/>
        <v>10</v>
      </c>
      <c r="X38" s="266">
        <v>3</v>
      </c>
    </row>
    <row r="39" spans="1:24" ht="47.25" x14ac:dyDescent="0.25">
      <c r="A39" s="121">
        <v>66</v>
      </c>
      <c r="B39" s="146" t="s">
        <v>928</v>
      </c>
      <c r="C39" s="146" t="s">
        <v>51</v>
      </c>
      <c r="D39" s="128">
        <v>60</v>
      </c>
      <c r="E39" s="125">
        <v>204</v>
      </c>
      <c r="F39" s="125">
        <v>264</v>
      </c>
      <c r="G39" s="128">
        <v>4.4000000000000004</v>
      </c>
      <c r="H39" s="171">
        <f t="shared" ref="H39:H47" si="19">SUM(K39+L39)</f>
        <v>20</v>
      </c>
      <c r="I39" s="127">
        <f t="shared" ref="I39:I47" si="20">H39*100/E39</f>
        <v>9.8039215686274517</v>
      </c>
      <c r="J39" s="128"/>
      <c r="K39" s="125">
        <v>20</v>
      </c>
      <c r="L39" s="125">
        <v>0</v>
      </c>
      <c r="M39" s="171">
        <f t="shared" ref="M39:M47" si="21">SUM(N39+O39+P39)</f>
        <v>11</v>
      </c>
      <c r="N39" s="128"/>
      <c r="O39" s="125">
        <v>11</v>
      </c>
      <c r="P39" s="128"/>
      <c r="Q39" s="188">
        <f t="shared" si="0"/>
        <v>55</v>
      </c>
      <c r="R39" s="131">
        <f t="shared" si="5"/>
        <v>10</v>
      </c>
      <c r="S39" s="266">
        <f>ROUNDDOWN(T39,0)</f>
        <v>26</v>
      </c>
      <c r="T39" s="131">
        <f>F39*R39/100</f>
        <v>26.4</v>
      </c>
      <c r="U39" s="183">
        <f t="shared" si="8"/>
        <v>26</v>
      </c>
      <c r="V39" s="131">
        <f t="shared" si="9"/>
        <v>26</v>
      </c>
      <c r="W39" s="265">
        <f t="shared" si="10"/>
        <v>9.8484848484848477</v>
      </c>
      <c r="X39" s="131">
        <v>26</v>
      </c>
    </row>
    <row r="40" spans="1:24" ht="31.5" x14ac:dyDescent="0.25">
      <c r="A40" s="121">
        <v>68</v>
      </c>
      <c r="B40" s="146" t="s">
        <v>54</v>
      </c>
      <c r="C40" s="146" t="s">
        <v>53</v>
      </c>
      <c r="D40" s="128">
        <v>120</v>
      </c>
      <c r="E40" s="125">
        <v>410</v>
      </c>
      <c r="F40" s="125">
        <v>460</v>
      </c>
      <c r="G40" s="128">
        <v>3.8333333333333335</v>
      </c>
      <c r="H40" s="171">
        <f t="shared" si="19"/>
        <v>41</v>
      </c>
      <c r="I40" s="127">
        <f t="shared" si="20"/>
        <v>10</v>
      </c>
      <c r="J40" s="128"/>
      <c r="K40" s="125">
        <v>41</v>
      </c>
      <c r="L40" s="125">
        <v>0</v>
      </c>
      <c r="M40" s="171">
        <f t="shared" si="21"/>
        <v>7</v>
      </c>
      <c r="N40" s="128"/>
      <c r="O40" s="125">
        <v>7</v>
      </c>
      <c r="P40" s="128"/>
      <c r="Q40" s="188">
        <f t="shared" si="0"/>
        <v>17.073170731707318</v>
      </c>
      <c r="R40" s="131">
        <f t="shared" si="5"/>
        <v>10</v>
      </c>
      <c r="S40" s="266">
        <f t="shared" ref="S40:S70" si="22">ROUNDDOWN(T40,0)</f>
        <v>46</v>
      </c>
      <c r="T40" s="131">
        <f t="shared" ref="T40:T69" si="23">F40*R40/100</f>
        <v>46</v>
      </c>
      <c r="U40" s="183">
        <f t="shared" si="8"/>
        <v>46</v>
      </c>
      <c r="V40" s="131">
        <f t="shared" si="9"/>
        <v>46</v>
      </c>
      <c r="W40" s="265">
        <f t="shared" si="10"/>
        <v>10</v>
      </c>
      <c r="X40" s="131">
        <v>46</v>
      </c>
    </row>
    <row r="41" spans="1:24" x14ac:dyDescent="0.25">
      <c r="A41" s="121">
        <v>69</v>
      </c>
      <c r="B41" s="146" t="s">
        <v>2</v>
      </c>
      <c r="C41" s="146" t="s">
        <v>53</v>
      </c>
      <c r="D41" s="128">
        <v>30</v>
      </c>
      <c r="E41" s="125">
        <v>195</v>
      </c>
      <c r="F41" s="125">
        <v>120</v>
      </c>
      <c r="G41" s="128">
        <v>4</v>
      </c>
      <c r="H41" s="171">
        <f t="shared" si="19"/>
        <v>9</v>
      </c>
      <c r="I41" s="127">
        <f t="shared" si="20"/>
        <v>4.615384615384615</v>
      </c>
      <c r="J41" s="128"/>
      <c r="K41" s="125">
        <v>9</v>
      </c>
      <c r="L41" s="125">
        <v>0</v>
      </c>
      <c r="M41" s="171">
        <f t="shared" si="21"/>
        <v>0</v>
      </c>
      <c r="N41" s="128"/>
      <c r="O41" s="125"/>
      <c r="P41" s="128"/>
      <c r="Q41" s="188">
        <f t="shared" si="0"/>
        <v>0</v>
      </c>
      <c r="R41" s="131">
        <f t="shared" si="5"/>
        <v>10</v>
      </c>
      <c r="S41" s="266">
        <f t="shared" si="22"/>
        <v>12</v>
      </c>
      <c r="T41" s="131">
        <f t="shared" si="23"/>
        <v>12</v>
      </c>
      <c r="U41" s="183">
        <f t="shared" si="8"/>
        <v>12</v>
      </c>
      <c r="V41" s="131">
        <f t="shared" si="9"/>
        <v>12</v>
      </c>
      <c r="W41" s="265">
        <f t="shared" si="10"/>
        <v>10</v>
      </c>
      <c r="X41" s="131"/>
    </row>
    <row r="42" spans="1:24" ht="47.25" x14ac:dyDescent="0.25">
      <c r="A42" s="121">
        <v>71</v>
      </c>
      <c r="B42" s="146" t="s">
        <v>654</v>
      </c>
      <c r="C42" s="146" t="s">
        <v>930</v>
      </c>
      <c r="D42" s="128">
        <f>35+32</f>
        <v>67</v>
      </c>
      <c r="E42" s="125">
        <v>204</v>
      </c>
      <c r="F42" s="125">
        <f>154+64</f>
        <v>218</v>
      </c>
      <c r="G42" s="128">
        <v>4.4000000000000004</v>
      </c>
      <c r="H42" s="171">
        <f t="shared" si="19"/>
        <v>4</v>
      </c>
      <c r="I42" s="127">
        <f t="shared" si="20"/>
        <v>1.9607843137254901</v>
      </c>
      <c r="J42" s="128"/>
      <c r="K42" s="125">
        <v>4</v>
      </c>
      <c r="L42" s="125">
        <v>0</v>
      </c>
      <c r="M42" s="171">
        <f t="shared" si="21"/>
        <v>1</v>
      </c>
      <c r="N42" s="128"/>
      <c r="O42" s="125">
        <v>1</v>
      </c>
      <c r="P42" s="128"/>
      <c r="Q42" s="188">
        <f t="shared" si="0"/>
        <v>25</v>
      </c>
      <c r="R42" s="131">
        <f t="shared" si="5"/>
        <v>10</v>
      </c>
      <c r="S42" s="266">
        <f t="shared" si="22"/>
        <v>21</v>
      </c>
      <c r="T42" s="131">
        <f t="shared" si="23"/>
        <v>21.8</v>
      </c>
      <c r="U42" s="183">
        <f t="shared" si="8"/>
        <v>21</v>
      </c>
      <c r="V42" s="131">
        <f t="shared" si="9"/>
        <v>21</v>
      </c>
      <c r="W42" s="265">
        <f t="shared" si="10"/>
        <v>9.6330275229357802</v>
      </c>
      <c r="X42" s="266">
        <v>21</v>
      </c>
    </row>
    <row r="43" spans="1:24" ht="31.5" x14ac:dyDescent="0.25">
      <c r="A43" s="121">
        <v>72</v>
      </c>
      <c r="B43" s="146" t="s">
        <v>10</v>
      </c>
      <c r="C43" s="146" t="s">
        <v>9</v>
      </c>
      <c r="D43" s="128">
        <v>108</v>
      </c>
      <c r="E43" s="125">
        <v>130</v>
      </c>
      <c r="F43" s="125">
        <v>276</v>
      </c>
      <c r="G43" s="128">
        <v>2.5555555555555554</v>
      </c>
      <c r="H43" s="171">
        <f t="shared" si="19"/>
        <v>13</v>
      </c>
      <c r="I43" s="127">
        <f t="shared" si="20"/>
        <v>10</v>
      </c>
      <c r="J43" s="128"/>
      <c r="K43" s="125">
        <v>13</v>
      </c>
      <c r="L43" s="125">
        <v>0</v>
      </c>
      <c r="M43" s="171">
        <f t="shared" si="21"/>
        <v>4</v>
      </c>
      <c r="N43" s="128"/>
      <c r="O43" s="125">
        <v>4</v>
      </c>
      <c r="P43" s="128"/>
      <c r="Q43" s="188">
        <f t="shared" si="0"/>
        <v>30.76923076923077</v>
      </c>
      <c r="R43" s="131">
        <f t="shared" si="5"/>
        <v>10</v>
      </c>
      <c r="S43" s="266">
        <f t="shared" si="22"/>
        <v>27</v>
      </c>
      <c r="T43" s="131">
        <f t="shared" si="23"/>
        <v>27.6</v>
      </c>
      <c r="U43" s="183">
        <f t="shared" si="8"/>
        <v>27</v>
      </c>
      <c r="V43" s="131">
        <f t="shared" si="9"/>
        <v>27</v>
      </c>
      <c r="W43" s="265">
        <f t="shared" si="10"/>
        <v>9.7826086956521738</v>
      </c>
      <c r="X43" s="131">
        <v>27</v>
      </c>
    </row>
    <row r="44" spans="1:24" x14ac:dyDescent="0.25">
      <c r="A44" s="121">
        <v>73</v>
      </c>
      <c r="B44" s="146" t="s">
        <v>2</v>
      </c>
      <c r="C44" s="146" t="s">
        <v>9</v>
      </c>
      <c r="D44" s="128">
        <v>40</v>
      </c>
      <c r="E44" s="125">
        <v>137</v>
      </c>
      <c r="F44" s="125">
        <v>120</v>
      </c>
      <c r="G44" s="128">
        <v>3</v>
      </c>
      <c r="H44" s="171">
        <f t="shared" si="19"/>
        <v>13</v>
      </c>
      <c r="I44" s="127">
        <f t="shared" si="20"/>
        <v>9.4890510948905114</v>
      </c>
      <c r="J44" s="128"/>
      <c r="K44" s="125">
        <v>13</v>
      </c>
      <c r="L44" s="125">
        <v>0</v>
      </c>
      <c r="M44" s="171">
        <f t="shared" si="21"/>
        <v>0</v>
      </c>
      <c r="N44" s="128"/>
      <c r="O44" s="125"/>
      <c r="P44" s="128"/>
      <c r="Q44" s="188">
        <f t="shared" si="0"/>
        <v>0</v>
      </c>
      <c r="R44" s="131">
        <f t="shared" ref="R44:R75" si="24">IF(F44&lt;VLOOKUP(G44,$M$141:$Q$151,2),0,VLOOKUP(G44,$M$141:$Q$151,3))</f>
        <v>10</v>
      </c>
      <c r="S44" s="266">
        <f t="shared" si="22"/>
        <v>12</v>
      </c>
      <c r="T44" s="131">
        <f t="shared" si="23"/>
        <v>12</v>
      </c>
      <c r="U44" s="183">
        <f t="shared" si="8"/>
        <v>12</v>
      </c>
      <c r="V44" s="131">
        <f t="shared" si="9"/>
        <v>12</v>
      </c>
      <c r="W44" s="265">
        <f t="shared" si="10"/>
        <v>10</v>
      </c>
      <c r="X44" s="131"/>
    </row>
    <row r="45" spans="1:24" ht="47.25" x14ac:dyDescent="0.25">
      <c r="A45" s="121">
        <v>76</v>
      </c>
      <c r="B45" s="146" t="s">
        <v>678</v>
      </c>
      <c r="C45" s="146" t="s">
        <v>55</v>
      </c>
      <c r="D45" s="128">
        <v>110</v>
      </c>
      <c r="E45" s="125">
        <v>732</v>
      </c>
      <c r="F45" s="125">
        <v>660</v>
      </c>
      <c r="G45" s="128">
        <v>6</v>
      </c>
      <c r="H45" s="171">
        <f t="shared" si="19"/>
        <v>66</v>
      </c>
      <c r="I45" s="127">
        <f t="shared" si="20"/>
        <v>9.0163934426229506</v>
      </c>
      <c r="J45" s="128"/>
      <c r="K45" s="125">
        <v>66</v>
      </c>
      <c r="L45" s="125">
        <v>0</v>
      </c>
      <c r="M45" s="171">
        <f t="shared" si="21"/>
        <v>2</v>
      </c>
      <c r="N45" s="128"/>
      <c r="O45" s="125">
        <v>2</v>
      </c>
      <c r="P45" s="128"/>
      <c r="Q45" s="188">
        <f t="shared" si="0"/>
        <v>3.0303030303030303</v>
      </c>
      <c r="R45" s="131">
        <f t="shared" si="24"/>
        <v>10</v>
      </c>
      <c r="S45" s="266">
        <f t="shared" si="22"/>
        <v>66</v>
      </c>
      <c r="T45" s="131">
        <f t="shared" si="23"/>
        <v>66</v>
      </c>
      <c r="U45" s="183">
        <v>39</v>
      </c>
      <c r="V45" s="131">
        <f t="shared" si="9"/>
        <v>39</v>
      </c>
      <c r="W45" s="265">
        <f t="shared" si="10"/>
        <v>5.9090909090909092</v>
      </c>
      <c r="X45" s="131">
        <v>39</v>
      </c>
    </row>
    <row r="46" spans="1:24" x14ac:dyDescent="0.25">
      <c r="A46" s="121">
        <v>77</v>
      </c>
      <c r="B46" s="146" t="s">
        <v>2</v>
      </c>
      <c r="C46" s="146" t="s">
        <v>55</v>
      </c>
      <c r="D46" s="128">
        <v>116.87</v>
      </c>
      <c r="E46" s="125">
        <v>385</v>
      </c>
      <c r="F46" s="125">
        <v>412</v>
      </c>
      <c r="G46" s="128">
        <v>3.5252845041499099</v>
      </c>
      <c r="H46" s="171">
        <f t="shared" si="19"/>
        <v>19</v>
      </c>
      <c r="I46" s="127">
        <f t="shared" si="20"/>
        <v>4.9350649350649354</v>
      </c>
      <c r="J46" s="128"/>
      <c r="K46" s="125">
        <v>19</v>
      </c>
      <c r="L46" s="125">
        <v>0</v>
      </c>
      <c r="M46" s="171">
        <f t="shared" si="21"/>
        <v>9</v>
      </c>
      <c r="N46" s="128"/>
      <c r="O46" s="125">
        <v>9</v>
      </c>
      <c r="P46" s="128"/>
      <c r="Q46" s="188">
        <f t="shared" si="0"/>
        <v>47.368421052631582</v>
      </c>
      <c r="R46" s="131">
        <f t="shared" si="24"/>
        <v>10</v>
      </c>
      <c r="S46" s="266">
        <f t="shared" si="22"/>
        <v>41</v>
      </c>
      <c r="T46" s="131">
        <f t="shared" si="23"/>
        <v>41.2</v>
      </c>
      <c r="U46" s="183">
        <f t="shared" si="8"/>
        <v>41</v>
      </c>
      <c r="V46" s="131">
        <f t="shared" si="9"/>
        <v>41</v>
      </c>
      <c r="W46" s="265">
        <f t="shared" si="10"/>
        <v>9.9514563106796121</v>
      </c>
      <c r="X46" s="131"/>
    </row>
    <row r="47" spans="1:24" x14ac:dyDescent="0.25">
      <c r="A47" s="121">
        <v>78</v>
      </c>
      <c r="B47" s="146" t="s">
        <v>57</v>
      </c>
      <c r="C47" s="146" t="s">
        <v>55</v>
      </c>
      <c r="D47" s="128">
        <v>62.96</v>
      </c>
      <c r="E47" s="125">
        <v>245</v>
      </c>
      <c r="F47" s="125">
        <v>245</v>
      </c>
      <c r="G47" s="128">
        <v>3.8913595933926302</v>
      </c>
      <c r="H47" s="171">
        <f t="shared" si="19"/>
        <v>24</v>
      </c>
      <c r="I47" s="127">
        <f t="shared" si="20"/>
        <v>9.795918367346939</v>
      </c>
      <c r="J47" s="128"/>
      <c r="K47" s="125">
        <v>24</v>
      </c>
      <c r="L47" s="125">
        <v>0</v>
      </c>
      <c r="M47" s="171">
        <f t="shared" si="21"/>
        <v>1</v>
      </c>
      <c r="N47" s="128"/>
      <c r="O47" s="125">
        <v>1</v>
      </c>
      <c r="P47" s="128"/>
      <c r="Q47" s="188">
        <f t="shared" si="0"/>
        <v>4.166666666666667</v>
      </c>
      <c r="R47" s="131">
        <f t="shared" si="24"/>
        <v>10</v>
      </c>
      <c r="S47" s="266">
        <f t="shared" si="22"/>
        <v>24</v>
      </c>
      <c r="T47" s="131">
        <f t="shared" si="23"/>
        <v>24.5</v>
      </c>
      <c r="U47" s="183">
        <f t="shared" si="8"/>
        <v>24</v>
      </c>
      <c r="V47" s="131">
        <f t="shared" si="9"/>
        <v>24</v>
      </c>
      <c r="W47" s="265">
        <f t="shared" si="10"/>
        <v>9.795918367346939</v>
      </c>
      <c r="X47" s="131">
        <v>24</v>
      </c>
    </row>
    <row r="48" spans="1:24" ht="31.5" x14ac:dyDescent="0.25">
      <c r="A48" s="121">
        <v>81</v>
      </c>
      <c r="B48" s="146" t="s">
        <v>680</v>
      </c>
      <c r="C48" s="146" t="s">
        <v>679</v>
      </c>
      <c r="D48" s="128">
        <v>40</v>
      </c>
      <c r="E48" s="125">
        <v>150</v>
      </c>
      <c r="F48" s="125">
        <v>120</v>
      </c>
      <c r="G48" s="128">
        <v>3</v>
      </c>
      <c r="H48" s="171">
        <f t="shared" ref="H48:H64" si="25">SUM(K48+L48)</f>
        <v>2</v>
      </c>
      <c r="I48" s="127">
        <f t="shared" ref="I48:I55" si="26">H48*100/E48</f>
        <v>1.3333333333333333</v>
      </c>
      <c r="J48" s="128"/>
      <c r="K48" s="125">
        <v>2</v>
      </c>
      <c r="L48" s="125">
        <v>0</v>
      </c>
      <c r="M48" s="171">
        <f t="shared" ref="M48:M64" si="27">SUM(N48+O48+P48)</f>
        <v>0</v>
      </c>
      <c r="N48" s="128"/>
      <c r="O48" s="125">
        <v>0</v>
      </c>
      <c r="P48" s="128"/>
      <c r="Q48" s="188">
        <f t="shared" si="0"/>
        <v>0</v>
      </c>
      <c r="R48" s="131">
        <f t="shared" si="24"/>
        <v>10</v>
      </c>
      <c r="S48" s="266">
        <f t="shared" si="22"/>
        <v>12</v>
      </c>
      <c r="T48" s="131">
        <f t="shared" si="23"/>
        <v>12</v>
      </c>
      <c r="U48" s="183">
        <v>4</v>
      </c>
      <c r="V48" s="131">
        <f t="shared" si="9"/>
        <v>4</v>
      </c>
      <c r="W48" s="265">
        <f t="shared" si="10"/>
        <v>3.3333333333333335</v>
      </c>
      <c r="X48" s="131">
        <v>4</v>
      </c>
    </row>
    <row r="49" spans="1:24" ht="47.25" x14ac:dyDescent="0.25">
      <c r="A49" s="121">
        <v>83</v>
      </c>
      <c r="B49" s="146" t="s">
        <v>59</v>
      </c>
      <c r="C49" s="146" t="s">
        <v>679</v>
      </c>
      <c r="D49" s="128">
        <v>155</v>
      </c>
      <c r="E49" s="125">
        <v>547</v>
      </c>
      <c r="F49" s="125">
        <v>560</v>
      </c>
      <c r="G49" s="128">
        <v>3.6129032258064515</v>
      </c>
      <c r="H49" s="171">
        <f t="shared" si="25"/>
        <v>11</v>
      </c>
      <c r="I49" s="127">
        <f t="shared" si="26"/>
        <v>2.0109689213893969</v>
      </c>
      <c r="J49" s="128"/>
      <c r="K49" s="125">
        <v>11</v>
      </c>
      <c r="L49" s="125">
        <v>0</v>
      </c>
      <c r="M49" s="171">
        <f t="shared" si="27"/>
        <v>2</v>
      </c>
      <c r="N49" s="128"/>
      <c r="O49" s="125">
        <v>2</v>
      </c>
      <c r="P49" s="128"/>
      <c r="Q49" s="188">
        <f t="shared" si="0"/>
        <v>18.181818181818183</v>
      </c>
      <c r="R49" s="131">
        <f t="shared" si="24"/>
        <v>10</v>
      </c>
      <c r="S49" s="266">
        <f t="shared" si="22"/>
        <v>56</v>
      </c>
      <c r="T49" s="131">
        <f t="shared" si="23"/>
        <v>56</v>
      </c>
      <c r="U49" s="183">
        <v>11</v>
      </c>
      <c r="V49" s="131">
        <f t="shared" si="9"/>
        <v>11</v>
      </c>
      <c r="W49" s="265">
        <f t="shared" si="10"/>
        <v>1.9642857142857142</v>
      </c>
      <c r="X49" s="131">
        <v>11</v>
      </c>
    </row>
    <row r="50" spans="1:24" ht="31.5" x14ac:dyDescent="0.25">
      <c r="A50" s="121">
        <v>84</v>
      </c>
      <c r="B50" s="146" t="s">
        <v>681</v>
      </c>
      <c r="C50" s="146" t="s">
        <v>679</v>
      </c>
      <c r="D50" s="128">
        <v>44.26</v>
      </c>
      <c r="E50" s="125">
        <v>35</v>
      </c>
      <c r="F50" s="125">
        <v>30</v>
      </c>
      <c r="G50" s="128">
        <v>0.67781292363307732</v>
      </c>
      <c r="H50" s="171">
        <f t="shared" si="25"/>
        <v>3</v>
      </c>
      <c r="I50" s="127">
        <f t="shared" si="26"/>
        <v>8.5714285714285712</v>
      </c>
      <c r="J50" s="128"/>
      <c r="K50" s="125">
        <v>3</v>
      </c>
      <c r="L50" s="125">
        <v>0</v>
      </c>
      <c r="M50" s="171">
        <f t="shared" si="27"/>
        <v>0</v>
      </c>
      <c r="N50" s="128"/>
      <c r="O50" s="125">
        <v>0</v>
      </c>
      <c r="P50" s="128"/>
      <c r="Q50" s="188">
        <f t="shared" si="0"/>
        <v>0</v>
      </c>
      <c r="R50" s="131">
        <f t="shared" si="24"/>
        <v>10</v>
      </c>
      <c r="S50" s="266">
        <f t="shared" si="22"/>
        <v>3</v>
      </c>
      <c r="T50" s="131">
        <f t="shared" si="23"/>
        <v>3</v>
      </c>
      <c r="U50" s="183">
        <f t="shared" si="8"/>
        <v>3</v>
      </c>
      <c r="V50" s="131">
        <f t="shared" si="9"/>
        <v>3</v>
      </c>
      <c r="W50" s="265">
        <f t="shared" si="10"/>
        <v>10</v>
      </c>
      <c r="X50" s="131">
        <v>3</v>
      </c>
    </row>
    <row r="51" spans="1:24" ht="31.5" x14ac:dyDescent="0.25">
      <c r="A51" s="121">
        <v>98</v>
      </c>
      <c r="B51" s="146" t="s">
        <v>691</v>
      </c>
      <c r="C51" s="146" t="s">
        <v>690</v>
      </c>
      <c r="D51" s="128">
        <v>18.93</v>
      </c>
      <c r="E51" s="125">
        <v>22</v>
      </c>
      <c r="F51" s="125">
        <v>30</v>
      </c>
      <c r="G51" s="128">
        <v>1.5847860538827259</v>
      </c>
      <c r="H51" s="171">
        <f t="shared" si="25"/>
        <v>2</v>
      </c>
      <c r="I51" s="127">
        <f t="shared" si="26"/>
        <v>9.0909090909090917</v>
      </c>
      <c r="J51" s="128"/>
      <c r="K51" s="125">
        <v>2</v>
      </c>
      <c r="L51" s="125">
        <v>0</v>
      </c>
      <c r="M51" s="171">
        <f t="shared" si="27"/>
        <v>0</v>
      </c>
      <c r="N51" s="128"/>
      <c r="O51" s="125">
        <v>0</v>
      </c>
      <c r="P51" s="128"/>
      <c r="Q51" s="188">
        <f t="shared" si="0"/>
        <v>0</v>
      </c>
      <c r="R51" s="131">
        <f t="shared" si="24"/>
        <v>10</v>
      </c>
      <c r="S51" s="266">
        <f t="shared" si="22"/>
        <v>3</v>
      </c>
      <c r="T51" s="131">
        <f t="shared" si="23"/>
        <v>3</v>
      </c>
      <c r="U51" s="183">
        <f t="shared" si="8"/>
        <v>3</v>
      </c>
      <c r="V51" s="131">
        <f t="shared" si="9"/>
        <v>3</v>
      </c>
      <c r="W51" s="265">
        <f t="shared" si="10"/>
        <v>10</v>
      </c>
      <c r="X51" s="131">
        <v>3</v>
      </c>
    </row>
    <row r="52" spans="1:24" x14ac:dyDescent="0.25">
      <c r="A52" s="121">
        <v>100</v>
      </c>
      <c r="B52" s="146" t="s">
        <v>2</v>
      </c>
      <c r="C52" s="146" t="s">
        <v>690</v>
      </c>
      <c r="D52" s="128">
        <f>18+5</f>
        <v>23</v>
      </c>
      <c r="E52" s="125">
        <v>30</v>
      </c>
      <c r="F52" s="125">
        <f>30+12</f>
        <v>42</v>
      </c>
      <c r="G52" s="128">
        <f>F52/D52</f>
        <v>1.826086956521739</v>
      </c>
      <c r="H52" s="171">
        <f t="shared" si="25"/>
        <v>3</v>
      </c>
      <c r="I52" s="127">
        <f t="shared" si="26"/>
        <v>10</v>
      </c>
      <c r="J52" s="128"/>
      <c r="K52" s="125">
        <v>3</v>
      </c>
      <c r="L52" s="125">
        <v>0</v>
      </c>
      <c r="M52" s="171">
        <f t="shared" si="27"/>
        <v>1</v>
      </c>
      <c r="N52" s="128"/>
      <c r="O52" s="125">
        <v>1</v>
      </c>
      <c r="P52" s="128"/>
      <c r="Q52" s="188">
        <f t="shared" si="0"/>
        <v>33.333333333333336</v>
      </c>
      <c r="R52" s="131">
        <f t="shared" si="24"/>
        <v>10</v>
      </c>
      <c r="S52" s="266">
        <f t="shared" si="22"/>
        <v>4</v>
      </c>
      <c r="T52" s="131">
        <f t="shared" si="23"/>
        <v>4.2</v>
      </c>
      <c r="U52" s="183">
        <f t="shared" si="8"/>
        <v>4</v>
      </c>
      <c r="V52" s="131">
        <f t="shared" si="9"/>
        <v>4</v>
      </c>
      <c r="W52" s="265">
        <f t="shared" si="10"/>
        <v>9.5238095238095237</v>
      </c>
      <c r="X52" s="131"/>
    </row>
    <row r="53" spans="1:24" ht="31.5" x14ac:dyDescent="0.25">
      <c r="A53" s="121">
        <v>102</v>
      </c>
      <c r="B53" s="146" t="s">
        <v>121</v>
      </c>
      <c r="C53" s="146" t="s">
        <v>690</v>
      </c>
      <c r="D53" s="128">
        <v>28.5</v>
      </c>
      <c r="E53" s="125">
        <v>84</v>
      </c>
      <c r="F53" s="125">
        <v>72</v>
      </c>
      <c r="G53" s="128">
        <v>2.5263157894736841</v>
      </c>
      <c r="H53" s="171">
        <f t="shared" si="25"/>
        <v>8</v>
      </c>
      <c r="I53" s="127">
        <f t="shared" si="26"/>
        <v>9.5238095238095237</v>
      </c>
      <c r="J53" s="128"/>
      <c r="K53" s="125">
        <v>8</v>
      </c>
      <c r="L53" s="125">
        <v>0</v>
      </c>
      <c r="M53" s="171">
        <v>2</v>
      </c>
      <c r="N53" s="128"/>
      <c r="O53" s="125">
        <v>0</v>
      </c>
      <c r="P53" s="128"/>
      <c r="Q53" s="188">
        <f t="shared" si="0"/>
        <v>25</v>
      </c>
      <c r="R53" s="131">
        <f t="shared" si="24"/>
        <v>10</v>
      </c>
      <c r="S53" s="266">
        <f t="shared" si="22"/>
        <v>7</v>
      </c>
      <c r="T53" s="131">
        <f t="shared" si="23"/>
        <v>7.2</v>
      </c>
      <c r="U53" s="183">
        <f t="shared" si="8"/>
        <v>7</v>
      </c>
      <c r="V53" s="131">
        <f t="shared" si="9"/>
        <v>7</v>
      </c>
      <c r="W53" s="265">
        <f t="shared" si="10"/>
        <v>9.7222222222222214</v>
      </c>
      <c r="X53" s="131">
        <v>7</v>
      </c>
    </row>
    <row r="54" spans="1:24" ht="47.25" x14ac:dyDescent="0.25">
      <c r="A54" s="121">
        <v>103</v>
      </c>
      <c r="B54" s="146" t="s">
        <v>95</v>
      </c>
      <c r="C54" s="146" t="s">
        <v>690</v>
      </c>
      <c r="D54" s="128">
        <v>48</v>
      </c>
      <c r="E54" s="125">
        <v>36</v>
      </c>
      <c r="F54" s="125">
        <v>40</v>
      </c>
      <c r="G54" s="128">
        <v>0.83333333333333337</v>
      </c>
      <c r="H54" s="171">
        <f t="shared" si="25"/>
        <v>3</v>
      </c>
      <c r="I54" s="127">
        <f t="shared" si="26"/>
        <v>8.3333333333333339</v>
      </c>
      <c r="J54" s="128"/>
      <c r="K54" s="125">
        <v>3</v>
      </c>
      <c r="L54" s="125">
        <v>0</v>
      </c>
      <c r="M54" s="171">
        <f t="shared" si="27"/>
        <v>3</v>
      </c>
      <c r="N54" s="128"/>
      <c r="O54" s="125">
        <v>3</v>
      </c>
      <c r="P54" s="128"/>
      <c r="Q54" s="188">
        <f t="shared" si="0"/>
        <v>100</v>
      </c>
      <c r="R54" s="131">
        <f t="shared" si="24"/>
        <v>10</v>
      </c>
      <c r="S54" s="266">
        <f t="shared" si="22"/>
        <v>4</v>
      </c>
      <c r="T54" s="131">
        <f t="shared" si="23"/>
        <v>4</v>
      </c>
      <c r="U54" s="183">
        <f t="shared" si="8"/>
        <v>4</v>
      </c>
      <c r="V54" s="131">
        <f t="shared" si="9"/>
        <v>4</v>
      </c>
      <c r="W54" s="265">
        <f t="shared" si="10"/>
        <v>10</v>
      </c>
      <c r="X54" s="131">
        <v>4</v>
      </c>
    </row>
    <row r="55" spans="1:24" ht="31.5" x14ac:dyDescent="0.25">
      <c r="A55" s="121">
        <v>104</v>
      </c>
      <c r="B55" s="146" t="s">
        <v>693</v>
      </c>
      <c r="C55" s="146" t="s">
        <v>690</v>
      </c>
      <c r="D55" s="128">
        <v>41.6</v>
      </c>
      <c r="E55" s="125">
        <v>12</v>
      </c>
      <c r="F55" s="125">
        <v>14</v>
      </c>
      <c r="G55" s="128">
        <v>0.33653846153846151</v>
      </c>
      <c r="H55" s="171">
        <f t="shared" si="25"/>
        <v>0</v>
      </c>
      <c r="I55" s="127">
        <f t="shared" si="26"/>
        <v>0</v>
      </c>
      <c r="J55" s="128"/>
      <c r="K55" s="125">
        <v>0</v>
      </c>
      <c r="L55" s="125">
        <v>0</v>
      </c>
      <c r="M55" s="171">
        <f t="shared" si="27"/>
        <v>0</v>
      </c>
      <c r="N55" s="128"/>
      <c r="O55" s="125">
        <v>0</v>
      </c>
      <c r="P55" s="128"/>
      <c r="Q55" s="188"/>
      <c r="R55" s="131">
        <f t="shared" si="24"/>
        <v>10</v>
      </c>
      <c r="S55" s="266">
        <f t="shared" si="22"/>
        <v>1</v>
      </c>
      <c r="T55" s="131">
        <f t="shared" si="23"/>
        <v>1.4</v>
      </c>
      <c r="U55" s="183">
        <f t="shared" si="8"/>
        <v>1</v>
      </c>
      <c r="V55" s="131">
        <f t="shared" si="9"/>
        <v>1</v>
      </c>
      <c r="W55" s="265">
        <f t="shared" si="10"/>
        <v>7.1428571428571432</v>
      </c>
      <c r="X55" s="131">
        <v>1</v>
      </c>
    </row>
    <row r="56" spans="1:24" ht="31.5" x14ac:dyDescent="0.25">
      <c r="A56" s="121">
        <v>108</v>
      </c>
      <c r="B56" s="146" t="s">
        <v>695</v>
      </c>
      <c r="C56" s="146" t="s">
        <v>690</v>
      </c>
      <c r="D56" s="128">
        <v>60.259</v>
      </c>
      <c r="E56" s="125"/>
      <c r="F56" s="125">
        <v>24</v>
      </c>
      <c r="G56" s="128">
        <v>0.39828075474203023</v>
      </c>
      <c r="H56" s="171">
        <f t="shared" si="25"/>
        <v>0</v>
      </c>
      <c r="I56" s="127"/>
      <c r="J56" s="128"/>
      <c r="K56" s="125">
        <v>0</v>
      </c>
      <c r="L56" s="125">
        <v>0</v>
      </c>
      <c r="M56" s="171">
        <f t="shared" si="27"/>
        <v>0</v>
      </c>
      <c r="N56" s="128"/>
      <c r="O56" s="125">
        <v>0</v>
      </c>
      <c r="P56" s="128"/>
      <c r="Q56" s="188"/>
      <c r="R56" s="131">
        <f t="shared" si="24"/>
        <v>10</v>
      </c>
      <c r="S56" s="266">
        <f t="shared" si="22"/>
        <v>2</v>
      </c>
      <c r="T56" s="131">
        <f t="shared" si="23"/>
        <v>2.4</v>
      </c>
      <c r="U56" s="183">
        <f t="shared" si="8"/>
        <v>2</v>
      </c>
      <c r="V56" s="131">
        <f t="shared" si="9"/>
        <v>2</v>
      </c>
      <c r="W56" s="265">
        <f t="shared" si="10"/>
        <v>8.3333333333333339</v>
      </c>
      <c r="X56" s="131">
        <v>2</v>
      </c>
    </row>
    <row r="57" spans="1:24" ht="31.5" customHeight="1" x14ac:dyDescent="0.25">
      <c r="A57" s="121">
        <v>110</v>
      </c>
      <c r="B57" s="146" t="s">
        <v>697</v>
      </c>
      <c r="C57" s="146" t="s">
        <v>696</v>
      </c>
      <c r="D57" s="128">
        <v>263</v>
      </c>
      <c r="E57" s="125">
        <v>626</v>
      </c>
      <c r="F57" s="125">
        <v>578</v>
      </c>
      <c r="G57" s="128">
        <v>2.1977186311787071</v>
      </c>
      <c r="H57" s="171">
        <f t="shared" si="25"/>
        <v>30</v>
      </c>
      <c r="I57" s="127">
        <f t="shared" ref="I57:I63" si="28">H57*100/E57</f>
        <v>4.7923322683706067</v>
      </c>
      <c r="J57" s="128"/>
      <c r="K57" s="125">
        <v>30</v>
      </c>
      <c r="L57" s="125">
        <v>0</v>
      </c>
      <c r="M57" s="171">
        <f t="shared" si="27"/>
        <v>6</v>
      </c>
      <c r="N57" s="128"/>
      <c r="O57" s="125">
        <v>6</v>
      </c>
      <c r="P57" s="128"/>
      <c r="Q57" s="188">
        <f t="shared" si="0"/>
        <v>20</v>
      </c>
      <c r="R57" s="131">
        <f t="shared" si="24"/>
        <v>10</v>
      </c>
      <c r="S57" s="266">
        <f t="shared" si="22"/>
        <v>57</v>
      </c>
      <c r="T57" s="131">
        <f t="shared" si="23"/>
        <v>57.8</v>
      </c>
      <c r="U57" s="183">
        <v>15</v>
      </c>
      <c r="V57" s="131">
        <f t="shared" si="9"/>
        <v>14.999999999999998</v>
      </c>
      <c r="W57" s="265">
        <f t="shared" si="10"/>
        <v>2.5951557093425603</v>
      </c>
      <c r="X57" s="131">
        <v>15</v>
      </c>
    </row>
    <row r="58" spans="1:24" x14ac:dyDescent="0.25">
      <c r="A58" s="121">
        <v>111</v>
      </c>
      <c r="B58" s="146" t="s">
        <v>2</v>
      </c>
      <c r="C58" s="146" t="s">
        <v>696</v>
      </c>
      <c r="D58" s="128">
        <v>146.76</v>
      </c>
      <c r="E58" s="125">
        <v>222</v>
      </c>
      <c r="F58" s="125">
        <v>301</v>
      </c>
      <c r="G58" s="128">
        <v>2.0509675660943039</v>
      </c>
      <c r="H58" s="171">
        <f t="shared" si="25"/>
        <v>11</v>
      </c>
      <c r="I58" s="127">
        <f t="shared" si="28"/>
        <v>4.954954954954955</v>
      </c>
      <c r="J58" s="128"/>
      <c r="K58" s="125">
        <v>11</v>
      </c>
      <c r="L58" s="125">
        <v>0</v>
      </c>
      <c r="M58" s="171">
        <f t="shared" si="27"/>
        <v>1</v>
      </c>
      <c r="N58" s="128"/>
      <c r="O58" s="125">
        <v>1</v>
      </c>
      <c r="P58" s="128"/>
      <c r="Q58" s="188">
        <f t="shared" si="0"/>
        <v>9.0909090909090917</v>
      </c>
      <c r="R58" s="131">
        <f t="shared" si="24"/>
        <v>10</v>
      </c>
      <c r="S58" s="266">
        <f t="shared" si="22"/>
        <v>30</v>
      </c>
      <c r="T58" s="131">
        <f t="shared" si="23"/>
        <v>30.1</v>
      </c>
      <c r="U58" s="183">
        <f t="shared" si="8"/>
        <v>30</v>
      </c>
      <c r="V58" s="131">
        <f t="shared" si="9"/>
        <v>30</v>
      </c>
      <c r="W58" s="265">
        <f t="shared" si="10"/>
        <v>9.9667774086378742</v>
      </c>
      <c r="X58" s="131"/>
    </row>
    <row r="59" spans="1:24" ht="31.5" x14ac:dyDescent="0.25">
      <c r="A59" s="121">
        <v>113</v>
      </c>
      <c r="B59" s="146" t="s">
        <v>665</v>
      </c>
      <c r="C59" s="146" t="s">
        <v>696</v>
      </c>
      <c r="D59" s="128">
        <v>16.11</v>
      </c>
      <c r="E59" s="125">
        <v>56</v>
      </c>
      <c r="F59" s="125">
        <v>56</v>
      </c>
      <c r="G59" s="128">
        <v>3.4761018001241468</v>
      </c>
      <c r="H59" s="171">
        <f t="shared" si="25"/>
        <v>5</v>
      </c>
      <c r="I59" s="127">
        <f t="shared" si="28"/>
        <v>8.9285714285714288</v>
      </c>
      <c r="J59" s="128"/>
      <c r="K59" s="125">
        <v>5</v>
      </c>
      <c r="L59" s="125">
        <v>0</v>
      </c>
      <c r="M59" s="171">
        <f t="shared" si="27"/>
        <v>0</v>
      </c>
      <c r="N59" s="128"/>
      <c r="O59" s="125">
        <v>0</v>
      </c>
      <c r="P59" s="128"/>
      <c r="Q59" s="188">
        <f t="shared" si="0"/>
        <v>0</v>
      </c>
      <c r="R59" s="131">
        <f t="shared" si="24"/>
        <v>10</v>
      </c>
      <c r="S59" s="266">
        <f t="shared" si="22"/>
        <v>5</v>
      </c>
      <c r="T59" s="131">
        <f t="shared" si="23"/>
        <v>5.6</v>
      </c>
      <c r="U59" s="183">
        <f t="shared" si="8"/>
        <v>5</v>
      </c>
      <c r="V59" s="131">
        <f t="shared" si="9"/>
        <v>5</v>
      </c>
      <c r="W59" s="265">
        <f t="shared" si="10"/>
        <v>8.9285714285714288</v>
      </c>
      <c r="X59" s="131">
        <v>5</v>
      </c>
    </row>
    <row r="60" spans="1:24" ht="31.5" x14ac:dyDescent="0.25">
      <c r="A60" s="121">
        <v>115</v>
      </c>
      <c r="B60" s="146" t="s">
        <v>221</v>
      </c>
      <c r="C60" s="146" t="s">
        <v>61</v>
      </c>
      <c r="D60" s="128">
        <v>129.80000000000001</v>
      </c>
      <c r="E60" s="125">
        <v>134</v>
      </c>
      <c r="F60" s="125">
        <v>134</v>
      </c>
      <c r="G60" s="128">
        <v>1.032357473035439</v>
      </c>
      <c r="H60" s="171">
        <f t="shared" si="25"/>
        <v>13</v>
      </c>
      <c r="I60" s="127">
        <f t="shared" si="28"/>
        <v>9.7014925373134329</v>
      </c>
      <c r="J60" s="128"/>
      <c r="K60" s="125">
        <v>13</v>
      </c>
      <c r="L60" s="125">
        <v>0</v>
      </c>
      <c r="M60" s="171">
        <v>8</v>
      </c>
      <c r="N60" s="128"/>
      <c r="O60" s="125">
        <v>0</v>
      </c>
      <c r="P60" s="128"/>
      <c r="Q60" s="188">
        <f t="shared" si="0"/>
        <v>61.53846153846154</v>
      </c>
      <c r="R60" s="131">
        <f t="shared" si="24"/>
        <v>10</v>
      </c>
      <c r="S60" s="266">
        <f t="shared" si="22"/>
        <v>13</v>
      </c>
      <c r="T60" s="131">
        <f t="shared" si="23"/>
        <v>13.4</v>
      </c>
      <c r="U60" s="183">
        <f t="shared" si="8"/>
        <v>13</v>
      </c>
      <c r="V60" s="131">
        <f t="shared" si="9"/>
        <v>13</v>
      </c>
      <c r="W60" s="265">
        <f t="shared" si="10"/>
        <v>9.7014925373134329</v>
      </c>
      <c r="X60" s="131">
        <v>13</v>
      </c>
    </row>
    <row r="61" spans="1:24" x14ac:dyDescent="0.25">
      <c r="A61" s="121">
        <v>116</v>
      </c>
      <c r="B61" s="146" t="s">
        <v>2</v>
      </c>
      <c r="C61" s="146" t="s">
        <v>61</v>
      </c>
      <c r="D61" s="128">
        <v>103.56</v>
      </c>
      <c r="E61" s="125">
        <v>58</v>
      </c>
      <c r="F61" s="125">
        <v>58</v>
      </c>
      <c r="G61" s="128">
        <v>0.56006179992275007</v>
      </c>
      <c r="H61" s="171">
        <f t="shared" si="25"/>
        <v>5</v>
      </c>
      <c r="I61" s="127">
        <f t="shared" si="28"/>
        <v>8.6206896551724146</v>
      </c>
      <c r="J61" s="128"/>
      <c r="K61" s="125">
        <v>5</v>
      </c>
      <c r="L61" s="125">
        <v>0</v>
      </c>
      <c r="M61" s="171">
        <f t="shared" si="27"/>
        <v>4</v>
      </c>
      <c r="N61" s="128"/>
      <c r="O61" s="125">
        <v>4</v>
      </c>
      <c r="P61" s="128"/>
      <c r="Q61" s="188">
        <f t="shared" si="0"/>
        <v>80</v>
      </c>
      <c r="R61" s="131">
        <f t="shared" si="24"/>
        <v>10</v>
      </c>
      <c r="S61" s="266">
        <f t="shared" si="22"/>
        <v>5</v>
      </c>
      <c r="T61" s="131">
        <f t="shared" si="23"/>
        <v>5.8</v>
      </c>
      <c r="U61" s="183">
        <f t="shared" si="8"/>
        <v>5</v>
      </c>
      <c r="V61" s="131">
        <f t="shared" si="9"/>
        <v>5.0000000000000009</v>
      </c>
      <c r="W61" s="265">
        <f t="shared" si="10"/>
        <v>8.6206896551724146</v>
      </c>
      <c r="X61" s="131"/>
    </row>
    <row r="62" spans="1:24" x14ac:dyDescent="0.25">
      <c r="A62" s="121">
        <v>119</v>
      </c>
      <c r="B62" s="146" t="s">
        <v>2</v>
      </c>
      <c r="C62" s="146" t="s">
        <v>16</v>
      </c>
      <c r="D62" s="128">
        <v>300</v>
      </c>
      <c r="E62" s="125">
        <v>432</v>
      </c>
      <c r="F62" s="125">
        <v>250</v>
      </c>
      <c r="G62" s="128">
        <v>0.83333333333333337</v>
      </c>
      <c r="H62" s="171">
        <f t="shared" si="25"/>
        <v>21</v>
      </c>
      <c r="I62" s="127">
        <f t="shared" si="28"/>
        <v>4.8611111111111107</v>
      </c>
      <c r="J62" s="128"/>
      <c r="K62" s="125">
        <v>21</v>
      </c>
      <c r="L62" s="125">
        <v>0</v>
      </c>
      <c r="M62" s="171">
        <f t="shared" si="27"/>
        <v>2</v>
      </c>
      <c r="N62" s="128"/>
      <c r="O62" s="125">
        <v>2</v>
      </c>
      <c r="P62" s="128"/>
      <c r="Q62" s="188">
        <f t="shared" si="0"/>
        <v>9.5238095238095237</v>
      </c>
      <c r="R62" s="131">
        <f t="shared" si="24"/>
        <v>10</v>
      </c>
      <c r="S62" s="266">
        <f t="shared" si="22"/>
        <v>25</v>
      </c>
      <c r="T62" s="131">
        <f t="shared" si="23"/>
        <v>25</v>
      </c>
      <c r="U62" s="183">
        <f t="shared" si="8"/>
        <v>25</v>
      </c>
      <c r="V62" s="131">
        <f t="shared" si="9"/>
        <v>25</v>
      </c>
      <c r="W62" s="265">
        <f t="shared" si="10"/>
        <v>10</v>
      </c>
      <c r="X62" s="131"/>
    </row>
    <row r="63" spans="1:24" ht="31.5" x14ac:dyDescent="0.25">
      <c r="A63" s="121">
        <v>121</v>
      </c>
      <c r="B63" s="146" t="s">
        <v>698</v>
      </c>
      <c r="C63" s="146" t="s">
        <v>16</v>
      </c>
      <c r="D63" s="128">
        <v>69.28</v>
      </c>
      <c r="E63" s="125">
        <v>70</v>
      </c>
      <c r="F63" s="125">
        <v>70</v>
      </c>
      <c r="G63" s="128">
        <v>1.0103926096997691</v>
      </c>
      <c r="H63" s="171">
        <f t="shared" si="25"/>
        <v>7</v>
      </c>
      <c r="I63" s="127">
        <f t="shared" si="28"/>
        <v>10</v>
      </c>
      <c r="J63" s="128"/>
      <c r="K63" s="125">
        <v>7</v>
      </c>
      <c r="L63" s="125">
        <v>0</v>
      </c>
      <c r="M63" s="171">
        <f t="shared" si="27"/>
        <v>0</v>
      </c>
      <c r="N63" s="128"/>
      <c r="O63" s="125">
        <v>0</v>
      </c>
      <c r="P63" s="128"/>
      <c r="Q63" s="188">
        <f t="shared" si="0"/>
        <v>0</v>
      </c>
      <c r="R63" s="131">
        <f t="shared" si="24"/>
        <v>10</v>
      </c>
      <c r="S63" s="266">
        <f t="shared" si="22"/>
        <v>7</v>
      </c>
      <c r="T63" s="131">
        <f t="shared" si="23"/>
        <v>7</v>
      </c>
      <c r="U63" s="183">
        <f t="shared" si="8"/>
        <v>7</v>
      </c>
      <c r="V63" s="131">
        <f t="shared" si="9"/>
        <v>7</v>
      </c>
      <c r="W63" s="265">
        <f t="shared" si="10"/>
        <v>10</v>
      </c>
      <c r="X63" s="131">
        <v>7</v>
      </c>
    </row>
    <row r="64" spans="1:24" ht="31.5" x14ac:dyDescent="0.25">
      <c r="A64" s="121">
        <v>122</v>
      </c>
      <c r="B64" s="146" t="s">
        <v>699</v>
      </c>
      <c r="C64" s="146" t="s">
        <v>16</v>
      </c>
      <c r="D64" s="128">
        <v>73.512</v>
      </c>
      <c r="E64" s="125"/>
      <c r="F64" s="125">
        <v>25</v>
      </c>
      <c r="G64" s="128">
        <v>0.34008053106975733</v>
      </c>
      <c r="H64" s="171">
        <f t="shared" si="25"/>
        <v>0</v>
      </c>
      <c r="I64" s="127"/>
      <c r="J64" s="128"/>
      <c r="K64" s="125">
        <v>0</v>
      </c>
      <c r="L64" s="125">
        <v>0</v>
      </c>
      <c r="M64" s="171">
        <f t="shared" si="27"/>
        <v>0</v>
      </c>
      <c r="N64" s="128"/>
      <c r="O64" s="125">
        <v>0</v>
      </c>
      <c r="P64" s="128"/>
      <c r="Q64" s="188"/>
      <c r="R64" s="131">
        <f t="shared" si="24"/>
        <v>10</v>
      </c>
      <c r="S64" s="266">
        <f t="shared" si="22"/>
        <v>2</v>
      </c>
      <c r="T64" s="131">
        <f t="shared" si="23"/>
        <v>2.5</v>
      </c>
      <c r="U64" s="183">
        <f t="shared" ref="U64:U119" si="29">S64</f>
        <v>2</v>
      </c>
      <c r="V64" s="131">
        <f t="shared" ref="V64:V119" si="30">F64*W64/100</f>
        <v>2</v>
      </c>
      <c r="W64" s="265">
        <f t="shared" ref="W64:W119" si="31">U64*100/F64</f>
        <v>8</v>
      </c>
      <c r="X64" s="131">
        <v>2</v>
      </c>
    </row>
    <row r="65" spans="1:24" ht="31.5" x14ac:dyDescent="0.25">
      <c r="A65" s="121">
        <v>124</v>
      </c>
      <c r="B65" s="146" t="s">
        <v>702</v>
      </c>
      <c r="C65" s="146" t="s">
        <v>16</v>
      </c>
      <c r="D65" s="128">
        <v>68.822999999999993</v>
      </c>
      <c r="E65" s="125"/>
      <c r="F65" s="125">
        <v>62</v>
      </c>
      <c r="G65" s="128">
        <v>0.90086163055955137</v>
      </c>
      <c r="H65" s="171">
        <f t="shared" ref="H65:H77" si="32">SUM(K65+L65)</f>
        <v>0</v>
      </c>
      <c r="I65" s="127"/>
      <c r="J65" s="128"/>
      <c r="K65" s="125">
        <v>0</v>
      </c>
      <c r="L65" s="125">
        <v>0</v>
      </c>
      <c r="M65" s="171">
        <f t="shared" ref="M65:M77" si="33">SUM(N65+O65+P65)</f>
        <v>0</v>
      </c>
      <c r="N65" s="128"/>
      <c r="O65" s="125">
        <v>0</v>
      </c>
      <c r="P65" s="128"/>
      <c r="Q65" s="188"/>
      <c r="R65" s="131">
        <f t="shared" si="24"/>
        <v>10</v>
      </c>
      <c r="S65" s="266">
        <f t="shared" si="22"/>
        <v>6</v>
      </c>
      <c r="T65" s="131">
        <f t="shared" si="23"/>
        <v>6.2</v>
      </c>
      <c r="U65" s="183">
        <f t="shared" si="29"/>
        <v>6</v>
      </c>
      <c r="V65" s="131">
        <f t="shared" si="30"/>
        <v>6</v>
      </c>
      <c r="W65" s="265">
        <f t="shared" si="31"/>
        <v>9.67741935483871</v>
      </c>
      <c r="X65" s="131">
        <v>6</v>
      </c>
    </row>
    <row r="66" spans="1:24" ht="31.5" x14ac:dyDescent="0.25">
      <c r="A66" s="121">
        <v>125</v>
      </c>
      <c r="B66" s="146" t="s">
        <v>703</v>
      </c>
      <c r="C66" s="146" t="s">
        <v>16</v>
      </c>
      <c r="D66" s="128">
        <v>66.61</v>
      </c>
      <c r="E66" s="125">
        <v>63</v>
      </c>
      <c r="F66" s="125">
        <v>60</v>
      </c>
      <c r="G66" s="128">
        <v>0.90076565080318272</v>
      </c>
      <c r="H66" s="171">
        <f t="shared" si="32"/>
        <v>6</v>
      </c>
      <c r="I66" s="127">
        <f t="shared" ref="I66:I77" si="34">H66*100/E66</f>
        <v>9.5238095238095237</v>
      </c>
      <c r="J66" s="128"/>
      <c r="K66" s="125">
        <v>6</v>
      </c>
      <c r="L66" s="125">
        <v>0</v>
      </c>
      <c r="M66" s="171">
        <f t="shared" si="33"/>
        <v>0</v>
      </c>
      <c r="N66" s="128"/>
      <c r="O66" s="125">
        <v>0</v>
      </c>
      <c r="P66" s="128"/>
      <c r="Q66" s="188">
        <f t="shared" si="0"/>
        <v>0</v>
      </c>
      <c r="R66" s="131">
        <f t="shared" si="24"/>
        <v>10</v>
      </c>
      <c r="S66" s="266">
        <f t="shared" si="22"/>
        <v>6</v>
      </c>
      <c r="T66" s="131">
        <f t="shared" si="23"/>
        <v>6</v>
      </c>
      <c r="U66" s="183">
        <f t="shared" si="29"/>
        <v>6</v>
      </c>
      <c r="V66" s="131">
        <f t="shared" si="30"/>
        <v>6</v>
      </c>
      <c r="W66" s="265">
        <f t="shared" si="31"/>
        <v>10</v>
      </c>
      <c r="X66" s="131">
        <v>6</v>
      </c>
    </row>
    <row r="67" spans="1:24" ht="31.5" x14ac:dyDescent="0.25">
      <c r="A67" s="121">
        <v>126</v>
      </c>
      <c r="B67" s="146" t="s">
        <v>704</v>
      </c>
      <c r="C67" s="146" t="s">
        <v>16</v>
      </c>
      <c r="D67" s="128">
        <v>73.858999999999995</v>
      </c>
      <c r="E67" s="125"/>
      <c r="F67" s="125">
        <v>74</v>
      </c>
      <c r="G67" s="128">
        <v>1.001909042906078</v>
      </c>
      <c r="H67" s="171">
        <f t="shared" si="32"/>
        <v>0</v>
      </c>
      <c r="I67" s="127"/>
      <c r="J67" s="128"/>
      <c r="K67" s="125">
        <v>0</v>
      </c>
      <c r="L67" s="125">
        <v>0</v>
      </c>
      <c r="M67" s="171">
        <f t="shared" si="33"/>
        <v>0</v>
      </c>
      <c r="N67" s="128"/>
      <c r="O67" s="125">
        <v>0</v>
      </c>
      <c r="P67" s="128"/>
      <c r="Q67" s="188"/>
      <c r="R67" s="131">
        <f t="shared" si="24"/>
        <v>10</v>
      </c>
      <c r="S67" s="266">
        <f t="shared" si="22"/>
        <v>7</v>
      </c>
      <c r="T67" s="131">
        <f t="shared" si="23"/>
        <v>7.4</v>
      </c>
      <c r="U67" s="183">
        <f t="shared" si="29"/>
        <v>7</v>
      </c>
      <c r="V67" s="131">
        <f t="shared" si="30"/>
        <v>7</v>
      </c>
      <c r="W67" s="265">
        <f t="shared" si="31"/>
        <v>9.4594594594594597</v>
      </c>
      <c r="X67" s="131">
        <v>7</v>
      </c>
    </row>
    <row r="68" spans="1:24" ht="31.5" x14ac:dyDescent="0.25">
      <c r="A68" s="121">
        <v>128</v>
      </c>
      <c r="B68" s="146" t="s">
        <v>705</v>
      </c>
      <c r="C68" s="146" t="s">
        <v>17</v>
      </c>
      <c r="D68" s="128">
        <v>70.099999999999994</v>
      </c>
      <c r="E68" s="125">
        <v>65</v>
      </c>
      <c r="F68" s="125">
        <v>65</v>
      </c>
      <c r="G68" s="128">
        <v>0.92724679029957213</v>
      </c>
      <c r="H68" s="171">
        <f t="shared" si="32"/>
        <v>6</v>
      </c>
      <c r="I68" s="127">
        <f t="shared" si="34"/>
        <v>9.2307692307692299</v>
      </c>
      <c r="J68" s="128"/>
      <c r="K68" s="125">
        <v>6</v>
      </c>
      <c r="L68" s="125">
        <v>0</v>
      </c>
      <c r="M68" s="171">
        <f t="shared" si="33"/>
        <v>0</v>
      </c>
      <c r="N68" s="128"/>
      <c r="O68" s="125">
        <v>0</v>
      </c>
      <c r="P68" s="128"/>
      <c r="Q68" s="188">
        <f t="shared" si="0"/>
        <v>0</v>
      </c>
      <c r="R68" s="131">
        <f t="shared" si="24"/>
        <v>10</v>
      </c>
      <c r="S68" s="266">
        <f t="shared" si="22"/>
        <v>6</v>
      </c>
      <c r="T68" s="131">
        <f t="shared" si="23"/>
        <v>6.5</v>
      </c>
      <c r="U68" s="183">
        <f t="shared" si="29"/>
        <v>6</v>
      </c>
      <c r="V68" s="131">
        <f t="shared" si="30"/>
        <v>6</v>
      </c>
      <c r="W68" s="265">
        <f t="shared" si="31"/>
        <v>9.2307692307692299</v>
      </c>
      <c r="X68" s="131">
        <v>6</v>
      </c>
    </row>
    <row r="69" spans="1:24" ht="48" customHeight="1" x14ac:dyDescent="0.25">
      <c r="A69" s="121">
        <v>129</v>
      </c>
      <c r="B69" s="146" t="s">
        <v>62</v>
      </c>
      <c r="C69" s="146" t="s">
        <v>17</v>
      </c>
      <c r="D69" s="128">
        <v>54.6</v>
      </c>
      <c r="E69" s="125">
        <v>122</v>
      </c>
      <c r="F69" s="125">
        <v>122</v>
      </c>
      <c r="G69" s="128">
        <f>F69/D69</f>
        <v>2.2344322344322345</v>
      </c>
      <c r="H69" s="171">
        <f t="shared" si="32"/>
        <v>11</v>
      </c>
      <c r="I69" s="127">
        <f t="shared" si="34"/>
        <v>9.0163934426229506</v>
      </c>
      <c r="J69" s="128"/>
      <c r="K69" s="125">
        <v>11</v>
      </c>
      <c r="L69" s="125">
        <v>0</v>
      </c>
      <c r="M69" s="171">
        <f t="shared" si="33"/>
        <v>2</v>
      </c>
      <c r="N69" s="128"/>
      <c r="O69" s="125">
        <v>2</v>
      </c>
      <c r="P69" s="128"/>
      <c r="Q69" s="188">
        <f t="shared" si="0"/>
        <v>18.181818181818183</v>
      </c>
      <c r="R69" s="131">
        <f t="shared" si="24"/>
        <v>10</v>
      </c>
      <c r="S69" s="266">
        <f t="shared" si="22"/>
        <v>12</v>
      </c>
      <c r="T69" s="131">
        <f t="shared" si="23"/>
        <v>12.2</v>
      </c>
      <c r="U69" s="183">
        <f t="shared" si="29"/>
        <v>12</v>
      </c>
      <c r="V69" s="131">
        <f t="shared" si="30"/>
        <v>12</v>
      </c>
      <c r="W69" s="265">
        <f t="shared" si="31"/>
        <v>9.8360655737704921</v>
      </c>
      <c r="X69" s="131">
        <v>12</v>
      </c>
    </row>
    <row r="70" spans="1:24" x14ac:dyDescent="0.25">
      <c r="A70" s="121">
        <v>130</v>
      </c>
      <c r="B70" s="146" t="s">
        <v>2</v>
      </c>
      <c r="C70" s="146" t="s">
        <v>17</v>
      </c>
      <c r="D70" s="128">
        <v>118</v>
      </c>
      <c r="E70" s="125">
        <v>96</v>
      </c>
      <c r="F70" s="125">
        <v>100</v>
      </c>
      <c r="G70" s="128">
        <v>0.84745762711864403</v>
      </c>
      <c r="H70" s="171">
        <f t="shared" si="32"/>
        <v>9</v>
      </c>
      <c r="I70" s="127">
        <f t="shared" si="34"/>
        <v>9.375</v>
      </c>
      <c r="J70" s="128"/>
      <c r="K70" s="125">
        <v>9</v>
      </c>
      <c r="L70" s="125">
        <v>0</v>
      </c>
      <c r="M70" s="171">
        <f t="shared" si="33"/>
        <v>4</v>
      </c>
      <c r="N70" s="128"/>
      <c r="O70" s="125">
        <v>4</v>
      </c>
      <c r="P70" s="128"/>
      <c r="Q70" s="188">
        <f t="shared" si="0"/>
        <v>44.444444444444443</v>
      </c>
      <c r="R70" s="131">
        <f t="shared" si="24"/>
        <v>10</v>
      </c>
      <c r="S70" s="266">
        <f t="shared" si="22"/>
        <v>10</v>
      </c>
      <c r="T70" s="131">
        <f t="shared" ref="T70:T102" si="35">F70*R70/100</f>
        <v>10</v>
      </c>
      <c r="U70" s="183">
        <f t="shared" si="29"/>
        <v>10</v>
      </c>
      <c r="V70" s="131">
        <f t="shared" si="30"/>
        <v>10</v>
      </c>
      <c r="W70" s="265">
        <f t="shared" si="31"/>
        <v>10</v>
      </c>
      <c r="X70" s="131"/>
    </row>
    <row r="71" spans="1:24" ht="47.25" x14ac:dyDescent="0.25">
      <c r="A71" s="121">
        <v>131</v>
      </c>
      <c r="B71" s="146" t="s">
        <v>86</v>
      </c>
      <c r="C71" s="146" t="s">
        <v>17</v>
      </c>
      <c r="D71" s="128">
        <v>120.5</v>
      </c>
      <c r="E71" s="125">
        <v>126</v>
      </c>
      <c r="F71" s="125">
        <v>145</v>
      </c>
      <c r="G71" s="128">
        <v>1.2030000000000001</v>
      </c>
      <c r="H71" s="171">
        <f t="shared" si="32"/>
        <v>12</v>
      </c>
      <c r="I71" s="127">
        <f t="shared" si="34"/>
        <v>9.5238095238095237</v>
      </c>
      <c r="J71" s="128"/>
      <c r="K71" s="125">
        <v>12</v>
      </c>
      <c r="L71" s="125">
        <v>0</v>
      </c>
      <c r="M71" s="171">
        <f t="shared" si="33"/>
        <v>11</v>
      </c>
      <c r="N71" s="128"/>
      <c r="O71" s="125">
        <v>11</v>
      </c>
      <c r="P71" s="128"/>
      <c r="Q71" s="188">
        <f t="shared" ref="Q71:Q133" si="36">M71*100/H71</f>
        <v>91.666666666666671</v>
      </c>
      <c r="R71" s="131">
        <f t="shared" si="24"/>
        <v>10</v>
      </c>
      <c r="S71" s="266">
        <f t="shared" ref="S71:S103" si="37">ROUNDDOWN(T71,0)</f>
        <v>14</v>
      </c>
      <c r="T71" s="131">
        <f t="shared" si="35"/>
        <v>14.5</v>
      </c>
      <c r="U71" s="183">
        <f t="shared" si="29"/>
        <v>14</v>
      </c>
      <c r="V71" s="131">
        <f t="shared" si="30"/>
        <v>14</v>
      </c>
      <c r="W71" s="265">
        <f t="shared" si="31"/>
        <v>9.6551724137931032</v>
      </c>
      <c r="X71" s="131">
        <v>14</v>
      </c>
    </row>
    <row r="72" spans="1:24" ht="31.5" x14ac:dyDescent="0.25">
      <c r="A72" s="121">
        <v>133</v>
      </c>
      <c r="B72" s="146" t="s">
        <v>19</v>
      </c>
      <c r="C72" s="146" t="s">
        <v>18</v>
      </c>
      <c r="D72" s="128">
        <v>111.369</v>
      </c>
      <c r="E72" s="125">
        <v>425</v>
      </c>
      <c r="F72" s="125">
        <v>557</v>
      </c>
      <c r="G72" s="128">
        <v>5.0013917697025203</v>
      </c>
      <c r="H72" s="171">
        <f t="shared" si="32"/>
        <v>42</v>
      </c>
      <c r="I72" s="127">
        <f t="shared" si="34"/>
        <v>9.882352941176471</v>
      </c>
      <c r="J72" s="128"/>
      <c r="K72" s="125">
        <v>42</v>
      </c>
      <c r="L72" s="125">
        <v>0</v>
      </c>
      <c r="M72" s="171">
        <f t="shared" si="33"/>
        <v>15</v>
      </c>
      <c r="N72" s="128"/>
      <c r="O72" s="125">
        <v>15</v>
      </c>
      <c r="P72" s="128"/>
      <c r="Q72" s="188">
        <f t="shared" si="36"/>
        <v>35.714285714285715</v>
      </c>
      <c r="R72" s="131">
        <f t="shared" si="24"/>
        <v>10</v>
      </c>
      <c r="S72" s="266">
        <f t="shared" si="37"/>
        <v>55</v>
      </c>
      <c r="T72" s="131">
        <f t="shared" si="35"/>
        <v>55.7</v>
      </c>
      <c r="U72" s="183">
        <f t="shared" si="29"/>
        <v>55</v>
      </c>
      <c r="V72" s="131">
        <f t="shared" si="30"/>
        <v>55</v>
      </c>
      <c r="W72" s="265">
        <f t="shared" si="31"/>
        <v>9.8743267504488337</v>
      </c>
      <c r="X72" s="131">
        <v>55</v>
      </c>
    </row>
    <row r="73" spans="1:24" x14ac:dyDescent="0.25">
      <c r="A73" s="121">
        <v>134</v>
      </c>
      <c r="B73" s="146" t="s">
        <v>2</v>
      </c>
      <c r="C73" s="146" t="s">
        <v>18</v>
      </c>
      <c r="D73" s="128">
        <v>82.1</v>
      </c>
      <c r="E73" s="125">
        <v>45</v>
      </c>
      <c r="F73" s="125">
        <v>59</v>
      </c>
      <c r="G73" s="128">
        <v>0.71863580998781973</v>
      </c>
      <c r="H73" s="171">
        <f t="shared" si="32"/>
        <v>4</v>
      </c>
      <c r="I73" s="127">
        <f t="shared" si="34"/>
        <v>8.8888888888888893</v>
      </c>
      <c r="J73" s="128"/>
      <c r="K73" s="125">
        <v>4</v>
      </c>
      <c r="L73" s="125">
        <v>0</v>
      </c>
      <c r="M73" s="171">
        <f t="shared" si="33"/>
        <v>4</v>
      </c>
      <c r="N73" s="128"/>
      <c r="O73" s="125">
        <v>4</v>
      </c>
      <c r="P73" s="128"/>
      <c r="Q73" s="188">
        <f t="shared" si="36"/>
        <v>100</v>
      </c>
      <c r="R73" s="131">
        <f t="shared" si="24"/>
        <v>10</v>
      </c>
      <c r="S73" s="266">
        <f t="shared" si="37"/>
        <v>5</v>
      </c>
      <c r="T73" s="131">
        <f t="shared" si="35"/>
        <v>5.9</v>
      </c>
      <c r="U73" s="183">
        <f t="shared" si="29"/>
        <v>5</v>
      </c>
      <c r="V73" s="131">
        <f t="shared" si="30"/>
        <v>5.0000000000000009</v>
      </c>
      <c r="W73" s="265">
        <f t="shared" si="31"/>
        <v>8.4745762711864412</v>
      </c>
      <c r="X73" s="131"/>
    </row>
    <row r="74" spans="1:24" ht="31.5" x14ac:dyDescent="0.25">
      <c r="A74" s="121">
        <v>135</v>
      </c>
      <c r="B74" s="146" t="s">
        <v>142</v>
      </c>
      <c r="C74" s="146" t="s">
        <v>18</v>
      </c>
      <c r="D74" s="128">
        <v>114</v>
      </c>
      <c r="E74" s="125">
        <v>280</v>
      </c>
      <c r="F74" s="125">
        <v>287</v>
      </c>
      <c r="G74" s="128">
        <v>2.5175438596491229</v>
      </c>
      <c r="H74" s="171">
        <f t="shared" si="32"/>
        <v>20</v>
      </c>
      <c r="I74" s="127">
        <f t="shared" si="34"/>
        <v>7.1428571428571432</v>
      </c>
      <c r="J74" s="128"/>
      <c r="K74" s="125">
        <v>20</v>
      </c>
      <c r="L74" s="125">
        <v>0</v>
      </c>
      <c r="M74" s="171">
        <f t="shared" si="33"/>
        <v>20</v>
      </c>
      <c r="N74" s="128"/>
      <c r="O74" s="125">
        <v>20</v>
      </c>
      <c r="P74" s="128"/>
      <c r="Q74" s="188">
        <f t="shared" si="36"/>
        <v>100</v>
      </c>
      <c r="R74" s="131">
        <f t="shared" si="24"/>
        <v>10</v>
      </c>
      <c r="S74" s="266">
        <f t="shared" si="37"/>
        <v>28</v>
      </c>
      <c r="T74" s="131">
        <f t="shared" si="35"/>
        <v>28.7</v>
      </c>
      <c r="U74" s="183">
        <f t="shared" si="29"/>
        <v>28</v>
      </c>
      <c r="V74" s="131">
        <f t="shared" si="30"/>
        <v>28</v>
      </c>
      <c r="W74" s="265">
        <f t="shared" si="31"/>
        <v>9.7560975609756095</v>
      </c>
      <c r="X74" s="131">
        <v>28</v>
      </c>
    </row>
    <row r="75" spans="1:24" ht="47.25" x14ac:dyDescent="0.25">
      <c r="A75" s="121">
        <v>137</v>
      </c>
      <c r="B75" s="146" t="s">
        <v>186</v>
      </c>
      <c r="C75" s="146" t="s">
        <v>20</v>
      </c>
      <c r="D75" s="128">
        <v>155</v>
      </c>
      <c r="E75" s="125">
        <v>163</v>
      </c>
      <c r="F75" s="125">
        <v>224</v>
      </c>
      <c r="G75" s="128">
        <v>1.4451612903225806</v>
      </c>
      <c r="H75" s="171">
        <f t="shared" si="32"/>
        <v>16</v>
      </c>
      <c r="I75" s="127">
        <f t="shared" si="34"/>
        <v>9.8159509202453989</v>
      </c>
      <c r="J75" s="128"/>
      <c r="K75" s="125">
        <v>16</v>
      </c>
      <c r="L75" s="125">
        <v>0</v>
      </c>
      <c r="M75" s="171">
        <f t="shared" si="33"/>
        <v>9</v>
      </c>
      <c r="N75" s="128"/>
      <c r="O75" s="125">
        <v>9</v>
      </c>
      <c r="P75" s="128"/>
      <c r="Q75" s="188">
        <f t="shared" si="36"/>
        <v>56.25</v>
      </c>
      <c r="R75" s="131">
        <f t="shared" si="24"/>
        <v>10</v>
      </c>
      <c r="S75" s="266">
        <f t="shared" si="37"/>
        <v>22</v>
      </c>
      <c r="T75" s="131">
        <f t="shared" si="35"/>
        <v>22.4</v>
      </c>
      <c r="U75" s="183">
        <f t="shared" si="29"/>
        <v>22</v>
      </c>
      <c r="V75" s="131">
        <f t="shared" si="30"/>
        <v>22</v>
      </c>
      <c r="W75" s="265">
        <f t="shared" si="31"/>
        <v>9.8214285714285712</v>
      </c>
      <c r="X75" s="131">
        <v>22</v>
      </c>
    </row>
    <row r="76" spans="1:24" ht="30.75" customHeight="1" x14ac:dyDescent="0.25">
      <c r="A76" s="121">
        <v>138</v>
      </c>
      <c r="B76" s="146" t="s">
        <v>21</v>
      </c>
      <c r="C76" s="146" t="s">
        <v>20</v>
      </c>
      <c r="D76" s="128">
        <v>74</v>
      </c>
      <c r="E76" s="125">
        <v>150</v>
      </c>
      <c r="F76" s="125">
        <v>208</v>
      </c>
      <c r="G76" s="128">
        <v>2.810810810810811</v>
      </c>
      <c r="H76" s="171">
        <f t="shared" si="32"/>
        <v>15</v>
      </c>
      <c r="I76" s="127">
        <f t="shared" si="34"/>
        <v>10</v>
      </c>
      <c r="J76" s="128"/>
      <c r="K76" s="125">
        <v>15</v>
      </c>
      <c r="L76" s="125">
        <v>0</v>
      </c>
      <c r="M76" s="171">
        <f t="shared" si="33"/>
        <v>5</v>
      </c>
      <c r="N76" s="128"/>
      <c r="O76" s="125">
        <v>5</v>
      </c>
      <c r="P76" s="128"/>
      <c r="Q76" s="188">
        <f t="shared" si="36"/>
        <v>33.333333333333336</v>
      </c>
      <c r="R76" s="131">
        <f t="shared" ref="R76:R107" si="38">IF(F76&lt;VLOOKUP(G76,$M$141:$Q$151,2),0,VLOOKUP(G76,$M$141:$Q$151,3))</f>
        <v>10</v>
      </c>
      <c r="S76" s="266">
        <f t="shared" si="37"/>
        <v>20</v>
      </c>
      <c r="T76" s="131">
        <f t="shared" si="35"/>
        <v>20.8</v>
      </c>
      <c r="U76" s="183">
        <f t="shared" si="29"/>
        <v>20</v>
      </c>
      <c r="V76" s="131">
        <f t="shared" si="30"/>
        <v>20</v>
      </c>
      <c r="W76" s="265">
        <f t="shared" si="31"/>
        <v>9.615384615384615</v>
      </c>
      <c r="X76" s="131">
        <v>20</v>
      </c>
    </row>
    <row r="77" spans="1:24" x14ac:dyDescent="0.25">
      <c r="A77" s="121">
        <v>139</v>
      </c>
      <c r="B77" s="146" t="s">
        <v>2</v>
      </c>
      <c r="C77" s="146" t="s">
        <v>20</v>
      </c>
      <c r="D77" s="128">
        <v>200</v>
      </c>
      <c r="E77" s="125">
        <v>310</v>
      </c>
      <c r="F77" s="125">
        <v>310</v>
      </c>
      <c r="G77" s="128">
        <v>1.55</v>
      </c>
      <c r="H77" s="171">
        <f t="shared" si="32"/>
        <v>15</v>
      </c>
      <c r="I77" s="127">
        <f t="shared" si="34"/>
        <v>4.838709677419355</v>
      </c>
      <c r="J77" s="128"/>
      <c r="K77" s="125">
        <v>15</v>
      </c>
      <c r="L77" s="125">
        <v>0</v>
      </c>
      <c r="M77" s="171">
        <f t="shared" si="33"/>
        <v>0</v>
      </c>
      <c r="N77" s="128"/>
      <c r="O77" s="125">
        <v>0</v>
      </c>
      <c r="P77" s="128"/>
      <c r="Q77" s="188">
        <f t="shared" si="36"/>
        <v>0</v>
      </c>
      <c r="R77" s="131">
        <f t="shared" si="38"/>
        <v>10</v>
      </c>
      <c r="S77" s="266">
        <f t="shared" si="37"/>
        <v>31</v>
      </c>
      <c r="T77" s="131">
        <f t="shared" si="35"/>
        <v>31</v>
      </c>
      <c r="U77" s="183">
        <f t="shared" si="29"/>
        <v>31</v>
      </c>
      <c r="V77" s="131">
        <f t="shared" si="30"/>
        <v>31</v>
      </c>
      <c r="W77" s="265">
        <f t="shared" si="31"/>
        <v>10</v>
      </c>
      <c r="X77" s="131"/>
    </row>
    <row r="78" spans="1:24" x14ac:dyDescent="0.25">
      <c r="A78" s="121">
        <v>146</v>
      </c>
      <c r="B78" s="146" t="s">
        <v>2</v>
      </c>
      <c r="C78" s="146" t="s">
        <v>23</v>
      </c>
      <c r="D78" s="128">
        <v>50</v>
      </c>
      <c r="E78" s="125">
        <v>102</v>
      </c>
      <c r="F78" s="125">
        <v>150</v>
      </c>
      <c r="G78" s="128">
        <v>3</v>
      </c>
      <c r="H78" s="171">
        <f>SUM(K78+L78)</f>
        <v>10</v>
      </c>
      <c r="I78" s="127">
        <f>H78*100/E78</f>
        <v>9.8039215686274517</v>
      </c>
      <c r="J78" s="128"/>
      <c r="K78" s="125">
        <v>10</v>
      </c>
      <c r="L78" s="125">
        <v>0</v>
      </c>
      <c r="M78" s="171">
        <f>SUM(N78+O78+P78)</f>
        <v>6</v>
      </c>
      <c r="N78" s="128"/>
      <c r="O78" s="125">
        <v>6</v>
      </c>
      <c r="P78" s="128"/>
      <c r="Q78" s="188">
        <f t="shared" si="36"/>
        <v>60</v>
      </c>
      <c r="R78" s="131">
        <f t="shared" si="38"/>
        <v>10</v>
      </c>
      <c r="S78" s="266">
        <f t="shared" si="37"/>
        <v>15</v>
      </c>
      <c r="T78" s="131">
        <f t="shared" si="35"/>
        <v>15</v>
      </c>
      <c r="U78" s="183">
        <f t="shared" si="29"/>
        <v>15</v>
      </c>
      <c r="V78" s="131">
        <f t="shared" si="30"/>
        <v>15</v>
      </c>
      <c r="W78" s="265">
        <f t="shared" si="31"/>
        <v>10</v>
      </c>
      <c r="X78" s="131"/>
    </row>
    <row r="79" spans="1:24" ht="31.5" x14ac:dyDescent="0.25">
      <c r="A79" s="121">
        <v>148</v>
      </c>
      <c r="B79" s="146" t="s">
        <v>97</v>
      </c>
      <c r="C79" s="146" t="s">
        <v>23</v>
      </c>
      <c r="D79" s="128">
        <v>9</v>
      </c>
      <c r="E79" s="125">
        <v>45</v>
      </c>
      <c r="F79" s="125">
        <v>60</v>
      </c>
      <c r="G79" s="128">
        <v>6.666666666666667</v>
      </c>
      <c r="H79" s="171">
        <f>SUM(K79+L79)</f>
        <v>0</v>
      </c>
      <c r="I79" s="127">
        <f>H79*100/E79</f>
        <v>0</v>
      </c>
      <c r="J79" s="128"/>
      <c r="K79" s="125">
        <v>0</v>
      </c>
      <c r="L79" s="125">
        <v>0</v>
      </c>
      <c r="M79" s="171">
        <f>SUM(N79+O79+P79)</f>
        <v>0</v>
      </c>
      <c r="N79" s="128"/>
      <c r="O79" s="125">
        <v>0</v>
      </c>
      <c r="P79" s="128"/>
      <c r="Q79" s="188"/>
      <c r="R79" s="131">
        <f t="shared" si="38"/>
        <v>10</v>
      </c>
      <c r="S79" s="266">
        <f t="shared" si="37"/>
        <v>6</v>
      </c>
      <c r="T79" s="131">
        <f t="shared" si="35"/>
        <v>6</v>
      </c>
      <c r="U79" s="183">
        <f t="shared" si="29"/>
        <v>6</v>
      </c>
      <c r="V79" s="131">
        <f t="shared" si="30"/>
        <v>6</v>
      </c>
      <c r="W79" s="265">
        <f t="shared" si="31"/>
        <v>10</v>
      </c>
      <c r="X79" s="131">
        <v>6</v>
      </c>
    </row>
    <row r="80" spans="1:24" x14ac:dyDescent="0.25">
      <c r="A80" s="121">
        <v>150</v>
      </c>
      <c r="B80" s="146" t="s">
        <v>2</v>
      </c>
      <c r="C80" s="146" t="s">
        <v>709</v>
      </c>
      <c r="D80" s="128">
        <v>186.9</v>
      </c>
      <c r="E80" s="125">
        <v>370</v>
      </c>
      <c r="F80" s="125">
        <v>404</v>
      </c>
      <c r="G80" s="128">
        <v>2.1615837346174422</v>
      </c>
      <c r="H80" s="171">
        <f>SUM(K80+L80)</f>
        <v>37</v>
      </c>
      <c r="I80" s="127">
        <f>H80*100/E80</f>
        <v>10</v>
      </c>
      <c r="J80" s="128"/>
      <c r="K80" s="125">
        <v>37</v>
      </c>
      <c r="L80" s="125">
        <v>0</v>
      </c>
      <c r="M80" s="171">
        <f>SUM(N80+O80+P80)</f>
        <v>6</v>
      </c>
      <c r="N80" s="128"/>
      <c r="O80" s="125">
        <v>6</v>
      </c>
      <c r="P80" s="128"/>
      <c r="Q80" s="188">
        <f t="shared" si="36"/>
        <v>16.216216216216218</v>
      </c>
      <c r="R80" s="131">
        <f t="shared" si="38"/>
        <v>10</v>
      </c>
      <c r="S80" s="266">
        <f t="shared" si="37"/>
        <v>40</v>
      </c>
      <c r="T80" s="131">
        <f t="shared" si="35"/>
        <v>40.4</v>
      </c>
      <c r="U80" s="183">
        <f t="shared" si="29"/>
        <v>40</v>
      </c>
      <c r="V80" s="131">
        <f t="shared" si="30"/>
        <v>40</v>
      </c>
      <c r="W80" s="265">
        <f t="shared" si="31"/>
        <v>9.9009900990099009</v>
      </c>
      <c r="X80" s="131"/>
    </row>
    <row r="81" spans="1:24" ht="31.5" x14ac:dyDescent="0.25">
      <c r="A81" s="121">
        <v>152</v>
      </c>
      <c r="B81" s="146" t="s">
        <v>235</v>
      </c>
      <c r="C81" s="146" t="s">
        <v>709</v>
      </c>
      <c r="D81" s="128">
        <v>20</v>
      </c>
      <c r="E81" s="125">
        <v>80</v>
      </c>
      <c r="F81" s="125">
        <v>80</v>
      </c>
      <c r="G81" s="128">
        <v>4</v>
      </c>
      <c r="H81" s="171">
        <f>SUM(K81+L81)</f>
        <v>8</v>
      </c>
      <c r="I81" s="127">
        <f>H81*100/E81</f>
        <v>10</v>
      </c>
      <c r="J81" s="128"/>
      <c r="K81" s="125">
        <v>8</v>
      </c>
      <c r="L81" s="125">
        <v>0</v>
      </c>
      <c r="M81" s="171">
        <f>SUM(N81+O81+P81)</f>
        <v>1</v>
      </c>
      <c r="N81" s="128"/>
      <c r="O81" s="125">
        <v>1</v>
      </c>
      <c r="P81" s="128"/>
      <c r="Q81" s="188">
        <f t="shared" si="36"/>
        <v>12.5</v>
      </c>
      <c r="R81" s="131">
        <f t="shared" si="38"/>
        <v>10</v>
      </c>
      <c r="S81" s="266">
        <f t="shared" si="37"/>
        <v>8</v>
      </c>
      <c r="T81" s="131">
        <f t="shared" si="35"/>
        <v>8</v>
      </c>
      <c r="U81" s="183">
        <f t="shared" si="29"/>
        <v>8</v>
      </c>
      <c r="V81" s="131">
        <f t="shared" si="30"/>
        <v>8</v>
      </c>
      <c r="W81" s="265">
        <f t="shared" si="31"/>
        <v>10</v>
      </c>
      <c r="X81" s="131">
        <v>8</v>
      </c>
    </row>
    <row r="82" spans="1:24" ht="47.25" x14ac:dyDescent="0.25">
      <c r="A82" s="121">
        <v>158</v>
      </c>
      <c r="B82" s="146" t="s">
        <v>99</v>
      </c>
      <c r="C82" s="146" t="s">
        <v>26</v>
      </c>
      <c r="D82" s="128">
        <v>800</v>
      </c>
      <c r="E82" s="125">
        <v>1344</v>
      </c>
      <c r="F82" s="125">
        <v>1277</v>
      </c>
      <c r="G82" s="128">
        <v>1.5962499999999999</v>
      </c>
      <c r="H82" s="171">
        <f t="shared" ref="H82:H87" si="39">SUM(K82+L82)</f>
        <v>50</v>
      </c>
      <c r="I82" s="127">
        <f t="shared" ref="I82:I87" si="40">H82*100/E82</f>
        <v>3.7202380952380953</v>
      </c>
      <c r="J82" s="128"/>
      <c r="K82" s="125">
        <v>50</v>
      </c>
      <c r="L82" s="125">
        <v>0</v>
      </c>
      <c r="M82" s="171">
        <f t="shared" ref="M82:M87" si="41">SUM(N82+O82+P82)</f>
        <v>10</v>
      </c>
      <c r="N82" s="128"/>
      <c r="O82" s="125">
        <v>10</v>
      </c>
      <c r="P82" s="128"/>
      <c r="Q82" s="188">
        <f t="shared" si="36"/>
        <v>20</v>
      </c>
      <c r="R82" s="131">
        <f t="shared" si="38"/>
        <v>10</v>
      </c>
      <c r="S82" s="266">
        <f t="shared" si="37"/>
        <v>127</v>
      </c>
      <c r="T82" s="131">
        <f t="shared" si="35"/>
        <v>127.7</v>
      </c>
      <c r="U82" s="183">
        <v>50</v>
      </c>
      <c r="V82" s="131">
        <f t="shared" si="30"/>
        <v>50</v>
      </c>
      <c r="W82" s="265">
        <f t="shared" si="31"/>
        <v>3.9154267815191854</v>
      </c>
      <c r="X82" s="131">
        <v>50</v>
      </c>
    </row>
    <row r="83" spans="1:24" ht="32.25" customHeight="1" x14ac:dyDescent="0.25">
      <c r="A83" s="121">
        <v>160</v>
      </c>
      <c r="B83" s="146" t="s">
        <v>48</v>
      </c>
      <c r="C83" s="146" t="s">
        <v>27</v>
      </c>
      <c r="D83" s="128">
        <v>7.9</v>
      </c>
      <c r="E83" s="125">
        <v>95</v>
      </c>
      <c r="F83" s="125">
        <v>95</v>
      </c>
      <c r="G83" s="128">
        <v>12.025</v>
      </c>
      <c r="H83" s="171">
        <f t="shared" si="39"/>
        <v>0</v>
      </c>
      <c r="I83" s="127">
        <f t="shared" si="40"/>
        <v>0</v>
      </c>
      <c r="J83" s="128"/>
      <c r="K83" s="125">
        <v>0</v>
      </c>
      <c r="L83" s="125">
        <v>0</v>
      </c>
      <c r="M83" s="171">
        <f t="shared" si="41"/>
        <v>0</v>
      </c>
      <c r="N83" s="128"/>
      <c r="O83" s="125">
        <v>0</v>
      </c>
      <c r="P83" s="128"/>
      <c r="Q83" s="188"/>
      <c r="R83" s="131">
        <f t="shared" si="38"/>
        <v>10</v>
      </c>
      <c r="S83" s="266">
        <f t="shared" si="37"/>
        <v>9</v>
      </c>
      <c r="T83" s="131">
        <f t="shared" si="35"/>
        <v>9.5</v>
      </c>
      <c r="U83" s="183">
        <f t="shared" si="29"/>
        <v>9</v>
      </c>
      <c r="V83" s="131">
        <f t="shared" si="30"/>
        <v>8.9999999999999982</v>
      </c>
      <c r="W83" s="265">
        <f t="shared" si="31"/>
        <v>9.473684210526315</v>
      </c>
      <c r="X83" s="131">
        <v>9</v>
      </c>
    </row>
    <row r="84" spans="1:24" ht="33" customHeight="1" x14ac:dyDescent="0.25">
      <c r="A84" s="121">
        <v>161</v>
      </c>
      <c r="B84" s="146" t="s">
        <v>29</v>
      </c>
      <c r="C84" s="146" t="s">
        <v>27</v>
      </c>
      <c r="D84" s="128">
        <v>19.04</v>
      </c>
      <c r="E84" s="125">
        <v>35</v>
      </c>
      <c r="F84" s="125">
        <v>33</v>
      </c>
      <c r="G84" s="128">
        <v>1.7331932773109244</v>
      </c>
      <c r="H84" s="171">
        <f t="shared" si="39"/>
        <v>3</v>
      </c>
      <c r="I84" s="127">
        <f t="shared" si="40"/>
        <v>8.5714285714285712</v>
      </c>
      <c r="J84" s="128"/>
      <c r="K84" s="125">
        <v>3</v>
      </c>
      <c r="L84" s="125">
        <v>0</v>
      </c>
      <c r="M84" s="171">
        <f t="shared" si="41"/>
        <v>0</v>
      </c>
      <c r="N84" s="128"/>
      <c r="O84" s="125">
        <v>0</v>
      </c>
      <c r="P84" s="128"/>
      <c r="Q84" s="188">
        <f t="shared" si="36"/>
        <v>0</v>
      </c>
      <c r="R84" s="131">
        <f t="shared" si="38"/>
        <v>10</v>
      </c>
      <c r="S84" s="266">
        <f t="shared" si="37"/>
        <v>3</v>
      </c>
      <c r="T84" s="131">
        <f t="shared" si="35"/>
        <v>3.3</v>
      </c>
      <c r="U84" s="183">
        <f t="shared" si="29"/>
        <v>3</v>
      </c>
      <c r="V84" s="131">
        <f t="shared" si="30"/>
        <v>3</v>
      </c>
      <c r="W84" s="265">
        <f t="shared" si="31"/>
        <v>9.0909090909090917</v>
      </c>
      <c r="X84" s="266">
        <v>3</v>
      </c>
    </row>
    <row r="85" spans="1:24" ht="31.5" customHeight="1" x14ac:dyDescent="0.25">
      <c r="A85" s="121">
        <v>162</v>
      </c>
      <c r="B85" s="146" t="s">
        <v>28</v>
      </c>
      <c r="C85" s="146" t="s">
        <v>27</v>
      </c>
      <c r="D85" s="128">
        <v>239.83</v>
      </c>
      <c r="E85" s="125">
        <v>175</v>
      </c>
      <c r="F85" s="125">
        <v>175</v>
      </c>
      <c r="G85" s="128">
        <v>0.72968352583079676</v>
      </c>
      <c r="H85" s="171">
        <f t="shared" si="39"/>
        <v>17</v>
      </c>
      <c r="I85" s="127">
        <f t="shared" si="40"/>
        <v>9.7142857142857135</v>
      </c>
      <c r="J85" s="128"/>
      <c r="K85" s="125">
        <v>17</v>
      </c>
      <c r="L85" s="125">
        <v>0</v>
      </c>
      <c r="M85" s="171">
        <f t="shared" si="41"/>
        <v>0</v>
      </c>
      <c r="N85" s="128"/>
      <c r="O85" s="125">
        <v>0</v>
      </c>
      <c r="P85" s="128"/>
      <c r="Q85" s="188">
        <f t="shared" si="36"/>
        <v>0</v>
      </c>
      <c r="R85" s="131">
        <f t="shared" si="38"/>
        <v>10</v>
      </c>
      <c r="S85" s="266">
        <f t="shared" si="37"/>
        <v>17</v>
      </c>
      <c r="T85" s="131">
        <f t="shared" si="35"/>
        <v>17.5</v>
      </c>
      <c r="U85" s="183">
        <f t="shared" si="29"/>
        <v>17</v>
      </c>
      <c r="V85" s="131">
        <f t="shared" si="30"/>
        <v>16.999999999999996</v>
      </c>
      <c r="W85" s="265">
        <f t="shared" si="31"/>
        <v>9.7142857142857135</v>
      </c>
      <c r="X85" s="131">
        <v>17</v>
      </c>
    </row>
    <row r="86" spans="1:24" ht="31.5" x14ac:dyDescent="0.25">
      <c r="A86" s="121">
        <v>163</v>
      </c>
      <c r="B86" s="146" t="s">
        <v>712</v>
      </c>
      <c r="C86" s="146" t="s">
        <v>27</v>
      </c>
      <c r="D86" s="128">
        <v>58.9</v>
      </c>
      <c r="E86" s="125">
        <v>192</v>
      </c>
      <c r="F86" s="125">
        <v>186</v>
      </c>
      <c r="G86" s="128">
        <v>3.1579999999999999</v>
      </c>
      <c r="H86" s="171">
        <f t="shared" si="39"/>
        <v>19</v>
      </c>
      <c r="I86" s="127">
        <f t="shared" si="40"/>
        <v>9.8958333333333339</v>
      </c>
      <c r="J86" s="128"/>
      <c r="K86" s="125">
        <v>19</v>
      </c>
      <c r="L86" s="125">
        <v>0</v>
      </c>
      <c r="M86" s="171">
        <f t="shared" si="41"/>
        <v>4</v>
      </c>
      <c r="N86" s="128"/>
      <c r="O86" s="125">
        <v>4</v>
      </c>
      <c r="P86" s="128"/>
      <c r="Q86" s="188">
        <f t="shared" si="36"/>
        <v>21.05263157894737</v>
      </c>
      <c r="R86" s="131">
        <f t="shared" si="38"/>
        <v>10</v>
      </c>
      <c r="S86" s="266">
        <f t="shared" si="37"/>
        <v>18</v>
      </c>
      <c r="T86" s="131">
        <f t="shared" si="35"/>
        <v>18.600000000000001</v>
      </c>
      <c r="U86" s="183">
        <f t="shared" si="29"/>
        <v>18</v>
      </c>
      <c r="V86" s="131">
        <f t="shared" si="30"/>
        <v>18</v>
      </c>
      <c r="W86" s="265">
        <f t="shared" si="31"/>
        <v>9.67741935483871</v>
      </c>
      <c r="X86" s="131">
        <v>18</v>
      </c>
    </row>
    <row r="87" spans="1:24" x14ac:dyDescent="0.25">
      <c r="A87" s="121">
        <v>164</v>
      </c>
      <c r="B87" s="146" t="s">
        <v>2</v>
      </c>
      <c r="C87" s="146" t="s">
        <v>27</v>
      </c>
      <c r="D87" s="128">
        <v>40</v>
      </c>
      <c r="E87" s="125">
        <v>40</v>
      </c>
      <c r="F87" s="125">
        <v>200</v>
      </c>
      <c r="G87" s="128">
        <v>5</v>
      </c>
      <c r="H87" s="171">
        <f t="shared" si="39"/>
        <v>4</v>
      </c>
      <c r="I87" s="127">
        <f t="shared" si="40"/>
        <v>10</v>
      </c>
      <c r="J87" s="128"/>
      <c r="K87" s="125">
        <v>4</v>
      </c>
      <c r="L87" s="125">
        <v>0</v>
      </c>
      <c r="M87" s="171">
        <f t="shared" si="41"/>
        <v>0</v>
      </c>
      <c r="N87" s="128"/>
      <c r="O87" s="125">
        <v>0</v>
      </c>
      <c r="P87" s="128"/>
      <c r="Q87" s="188">
        <f t="shared" si="36"/>
        <v>0</v>
      </c>
      <c r="R87" s="131">
        <f t="shared" si="38"/>
        <v>10</v>
      </c>
      <c r="S87" s="266">
        <f t="shared" si="37"/>
        <v>20</v>
      </c>
      <c r="T87" s="131">
        <f t="shared" si="35"/>
        <v>20</v>
      </c>
      <c r="U87" s="183">
        <f t="shared" si="29"/>
        <v>20</v>
      </c>
      <c r="V87" s="131">
        <f t="shared" si="30"/>
        <v>20</v>
      </c>
      <c r="W87" s="265">
        <f t="shared" si="31"/>
        <v>10</v>
      </c>
      <c r="X87" s="131"/>
    </row>
    <row r="88" spans="1:24" ht="31.5" customHeight="1" x14ac:dyDescent="0.25">
      <c r="A88" s="121">
        <v>168</v>
      </c>
      <c r="B88" s="146" t="s">
        <v>697</v>
      </c>
      <c r="C88" s="146" t="s">
        <v>30</v>
      </c>
      <c r="D88" s="128">
        <v>37.049999999999997</v>
      </c>
      <c r="E88" s="125">
        <v>102</v>
      </c>
      <c r="F88" s="125">
        <v>125</v>
      </c>
      <c r="G88" s="128">
        <v>3.3738191632928478</v>
      </c>
      <c r="H88" s="171">
        <f>SUM(K88+L88)</f>
        <v>7</v>
      </c>
      <c r="I88" s="127">
        <f>H88*100/E88</f>
        <v>6.8627450980392153</v>
      </c>
      <c r="J88" s="128"/>
      <c r="K88" s="125">
        <v>7</v>
      </c>
      <c r="L88" s="125">
        <v>0</v>
      </c>
      <c r="M88" s="171">
        <f>SUM(N88+O88+P88)</f>
        <v>4</v>
      </c>
      <c r="N88" s="128"/>
      <c r="O88" s="125">
        <v>4</v>
      </c>
      <c r="P88" s="128"/>
      <c r="Q88" s="188">
        <f t="shared" si="36"/>
        <v>57.142857142857146</v>
      </c>
      <c r="R88" s="131">
        <f t="shared" si="38"/>
        <v>10</v>
      </c>
      <c r="S88" s="266">
        <f t="shared" si="37"/>
        <v>12</v>
      </c>
      <c r="T88" s="131">
        <f t="shared" si="35"/>
        <v>12.5</v>
      </c>
      <c r="U88" s="183">
        <v>8</v>
      </c>
      <c r="V88" s="131">
        <f t="shared" si="30"/>
        <v>8</v>
      </c>
      <c r="W88" s="265">
        <f t="shared" si="31"/>
        <v>6.4</v>
      </c>
      <c r="X88" s="266">
        <v>8</v>
      </c>
    </row>
    <row r="89" spans="1:24" x14ac:dyDescent="0.25">
      <c r="A89" s="121">
        <v>169</v>
      </c>
      <c r="B89" s="146" t="s">
        <v>2</v>
      </c>
      <c r="C89" s="146" t="s">
        <v>30</v>
      </c>
      <c r="D89" s="184">
        <v>75.099999999999994</v>
      </c>
      <c r="E89" s="125">
        <v>195</v>
      </c>
      <c r="F89" s="125">
        <v>328</v>
      </c>
      <c r="G89" s="128">
        <v>4.3675099866844214</v>
      </c>
      <c r="H89" s="171">
        <f>SUM(K89+L89)</f>
        <v>19</v>
      </c>
      <c r="I89" s="127">
        <f>H89*100/E89</f>
        <v>9.7435897435897427</v>
      </c>
      <c r="J89" s="128"/>
      <c r="K89" s="125">
        <v>19</v>
      </c>
      <c r="L89" s="125">
        <v>0</v>
      </c>
      <c r="M89" s="171">
        <f>SUM(N89+O89+P89)</f>
        <v>4</v>
      </c>
      <c r="N89" s="128"/>
      <c r="O89" s="125">
        <v>4</v>
      </c>
      <c r="P89" s="128"/>
      <c r="Q89" s="188">
        <f t="shared" si="36"/>
        <v>21.05263157894737</v>
      </c>
      <c r="R89" s="131">
        <f t="shared" si="38"/>
        <v>10</v>
      </c>
      <c r="S89" s="266">
        <f t="shared" si="37"/>
        <v>32</v>
      </c>
      <c r="T89" s="131">
        <f t="shared" si="35"/>
        <v>32.799999999999997</v>
      </c>
      <c r="U89" s="183">
        <f t="shared" si="29"/>
        <v>32</v>
      </c>
      <c r="V89" s="131">
        <f t="shared" si="30"/>
        <v>32</v>
      </c>
      <c r="W89" s="265">
        <f t="shared" si="31"/>
        <v>9.7560975609756095</v>
      </c>
      <c r="X89" s="131"/>
    </row>
    <row r="90" spans="1:24" ht="31.5" x14ac:dyDescent="0.25">
      <c r="A90" s="121">
        <v>170</v>
      </c>
      <c r="B90" s="146" t="s">
        <v>714</v>
      </c>
      <c r="C90" s="146" t="s">
        <v>30</v>
      </c>
      <c r="D90" s="128">
        <v>147.16999999999999</v>
      </c>
      <c r="E90" s="125">
        <v>332</v>
      </c>
      <c r="F90" s="125">
        <v>404</v>
      </c>
      <c r="G90" s="128">
        <v>2.7451246857375828</v>
      </c>
      <c r="H90" s="171">
        <f>SUM(K90+L90)</f>
        <v>19</v>
      </c>
      <c r="I90" s="127">
        <f>H90*100/E90</f>
        <v>5.7228915662650603</v>
      </c>
      <c r="J90" s="128"/>
      <c r="K90" s="125">
        <v>19</v>
      </c>
      <c r="L90" s="125">
        <v>0</v>
      </c>
      <c r="M90" s="171">
        <f>SUM(N90+O90+P90)</f>
        <v>7</v>
      </c>
      <c r="N90" s="128"/>
      <c r="O90" s="125">
        <v>7</v>
      </c>
      <c r="P90" s="128"/>
      <c r="Q90" s="188">
        <f t="shared" si="36"/>
        <v>36.842105263157897</v>
      </c>
      <c r="R90" s="131">
        <f t="shared" si="38"/>
        <v>10</v>
      </c>
      <c r="S90" s="266">
        <f t="shared" si="37"/>
        <v>40</v>
      </c>
      <c r="T90" s="131">
        <f t="shared" si="35"/>
        <v>40.4</v>
      </c>
      <c r="U90" s="183">
        <v>20</v>
      </c>
      <c r="V90" s="131">
        <f t="shared" si="30"/>
        <v>20</v>
      </c>
      <c r="W90" s="265">
        <f t="shared" si="31"/>
        <v>4.9504950495049505</v>
      </c>
      <c r="X90" s="131">
        <v>20</v>
      </c>
    </row>
    <row r="91" spans="1:24" ht="47.25" x14ac:dyDescent="0.25">
      <c r="A91" s="121">
        <v>178</v>
      </c>
      <c r="B91" s="146" t="s">
        <v>284</v>
      </c>
      <c r="C91" s="146" t="s">
        <v>283</v>
      </c>
      <c r="D91" s="128">
        <v>106</v>
      </c>
      <c r="E91" s="125">
        <v>265</v>
      </c>
      <c r="F91" s="125">
        <v>331</v>
      </c>
      <c r="G91" s="128">
        <v>3.1226415094339623</v>
      </c>
      <c r="H91" s="171">
        <f>SUM(K91+L91)</f>
        <v>25</v>
      </c>
      <c r="I91" s="127">
        <f>H91*100/E91</f>
        <v>9.433962264150944</v>
      </c>
      <c r="J91" s="128"/>
      <c r="K91" s="125">
        <v>25</v>
      </c>
      <c r="L91" s="125">
        <v>0</v>
      </c>
      <c r="M91" s="171">
        <f>SUM(N91+O91+P91)</f>
        <v>14</v>
      </c>
      <c r="N91" s="128"/>
      <c r="O91" s="125">
        <v>14</v>
      </c>
      <c r="P91" s="128"/>
      <c r="Q91" s="188">
        <f t="shared" si="36"/>
        <v>56</v>
      </c>
      <c r="R91" s="131">
        <f t="shared" si="38"/>
        <v>10</v>
      </c>
      <c r="S91" s="266">
        <f t="shared" si="37"/>
        <v>33</v>
      </c>
      <c r="T91" s="131">
        <f t="shared" si="35"/>
        <v>33.1</v>
      </c>
      <c r="U91" s="183">
        <f t="shared" si="29"/>
        <v>33</v>
      </c>
      <c r="V91" s="131">
        <f t="shared" si="30"/>
        <v>32.999999999999993</v>
      </c>
      <c r="W91" s="265">
        <f t="shared" si="31"/>
        <v>9.9697885196374614</v>
      </c>
      <c r="X91" s="131">
        <v>33</v>
      </c>
    </row>
    <row r="92" spans="1:24" x14ac:dyDescent="0.25">
      <c r="A92" s="121">
        <v>179</v>
      </c>
      <c r="B92" s="146" t="s">
        <v>2</v>
      </c>
      <c r="C92" s="146" t="s">
        <v>283</v>
      </c>
      <c r="D92" s="128">
        <v>158.71</v>
      </c>
      <c r="E92" s="125">
        <v>58</v>
      </c>
      <c r="F92" s="125">
        <v>61</v>
      </c>
      <c r="G92" s="128">
        <v>0.38434881229916196</v>
      </c>
      <c r="H92" s="171">
        <f>SUM(K92+L92)</f>
        <v>5</v>
      </c>
      <c r="I92" s="127">
        <f>H92*100/E92</f>
        <v>8.6206896551724146</v>
      </c>
      <c r="J92" s="128"/>
      <c r="K92" s="125">
        <v>5</v>
      </c>
      <c r="L92" s="125">
        <v>0</v>
      </c>
      <c r="M92" s="171">
        <f>SUM(N92+O92+P92)</f>
        <v>4</v>
      </c>
      <c r="N92" s="128"/>
      <c r="O92" s="125">
        <v>4</v>
      </c>
      <c r="P92" s="128"/>
      <c r="Q92" s="188">
        <f t="shared" si="36"/>
        <v>80</v>
      </c>
      <c r="R92" s="131">
        <f t="shared" si="38"/>
        <v>10</v>
      </c>
      <c r="S92" s="266">
        <f t="shared" si="37"/>
        <v>6</v>
      </c>
      <c r="T92" s="131">
        <f t="shared" si="35"/>
        <v>6.1</v>
      </c>
      <c r="U92" s="183">
        <f t="shared" si="29"/>
        <v>6</v>
      </c>
      <c r="V92" s="131">
        <f t="shared" si="30"/>
        <v>6</v>
      </c>
      <c r="W92" s="265">
        <f t="shared" si="31"/>
        <v>9.8360655737704921</v>
      </c>
      <c r="X92" s="131"/>
    </row>
    <row r="93" spans="1:24" ht="31.5" x14ac:dyDescent="0.25">
      <c r="A93" s="121">
        <v>181</v>
      </c>
      <c r="B93" s="146" t="s">
        <v>793</v>
      </c>
      <c r="C93" s="146" t="s">
        <v>31</v>
      </c>
      <c r="D93" s="128">
        <v>96.8</v>
      </c>
      <c r="E93" s="125">
        <v>182</v>
      </c>
      <c r="F93" s="125">
        <v>203</v>
      </c>
      <c r="G93" s="128">
        <v>2.0971074380165291</v>
      </c>
      <c r="H93" s="171">
        <f t="shared" ref="H93:H98" si="42">SUM(K93+L93)</f>
        <v>18</v>
      </c>
      <c r="I93" s="127">
        <f t="shared" ref="I93:I98" si="43">H93*100/E93</f>
        <v>9.8901098901098905</v>
      </c>
      <c r="J93" s="128"/>
      <c r="K93" s="125">
        <v>18</v>
      </c>
      <c r="L93" s="125">
        <v>0</v>
      </c>
      <c r="M93" s="171">
        <f t="shared" ref="M93:M98" si="44">SUM(N93+O93+P93)</f>
        <v>8</v>
      </c>
      <c r="N93" s="128"/>
      <c r="O93" s="125">
        <v>8</v>
      </c>
      <c r="P93" s="128"/>
      <c r="Q93" s="188">
        <f t="shared" si="36"/>
        <v>44.444444444444443</v>
      </c>
      <c r="R93" s="131">
        <f t="shared" si="38"/>
        <v>10</v>
      </c>
      <c r="S93" s="266">
        <f t="shared" si="37"/>
        <v>20</v>
      </c>
      <c r="T93" s="131">
        <f t="shared" si="35"/>
        <v>20.3</v>
      </c>
      <c r="U93" s="183">
        <f t="shared" si="29"/>
        <v>20</v>
      </c>
      <c r="V93" s="131">
        <f t="shared" si="30"/>
        <v>20</v>
      </c>
      <c r="W93" s="265">
        <f t="shared" si="31"/>
        <v>9.8522167487684733</v>
      </c>
      <c r="X93" s="131">
        <v>20</v>
      </c>
    </row>
    <row r="94" spans="1:24" ht="31.5" x14ac:dyDescent="0.25">
      <c r="A94" s="121">
        <v>182</v>
      </c>
      <c r="B94" s="146" t="s">
        <v>718</v>
      </c>
      <c r="C94" s="146" t="s">
        <v>31</v>
      </c>
      <c r="D94" s="128">
        <v>24.9</v>
      </c>
      <c r="E94" s="125">
        <v>62</v>
      </c>
      <c r="F94" s="125">
        <v>154</v>
      </c>
      <c r="G94" s="128">
        <v>6.1847389558232937</v>
      </c>
      <c r="H94" s="171">
        <f t="shared" si="42"/>
        <v>5</v>
      </c>
      <c r="I94" s="127">
        <f t="shared" si="43"/>
        <v>8.064516129032258</v>
      </c>
      <c r="J94" s="128"/>
      <c r="K94" s="125">
        <v>5</v>
      </c>
      <c r="L94" s="125">
        <v>0</v>
      </c>
      <c r="M94" s="171">
        <f t="shared" si="44"/>
        <v>1</v>
      </c>
      <c r="N94" s="128"/>
      <c r="O94" s="125">
        <v>1</v>
      </c>
      <c r="P94" s="128"/>
      <c r="Q94" s="188">
        <f t="shared" si="36"/>
        <v>20</v>
      </c>
      <c r="R94" s="131">
        <f t="shared" si="38"/>
        <v>10</v>
      </c>
      <c r="S94" s="266">
        <f t="shared" si="37"/>
        <v>15</v>
      </c>
      <c r="T94" s="131">
        <f t="shared" si="35"/>
        <v>15.4</v>
      </c>
      <c r="U94" s="183">
        <f t="shared" si="29"/>
        <v>15</v>
      </c>
      <c r="V94" s="131">
        <f t="shared" si="30"/>
        <v>15</v>
      </c>
      <c r="W94" s="265">
        <f t="shared" si="31"/>
        <v>9.7402597402597397</v>
      </c>
      <c r="X94" s="131">
        <v>15</v>
      </c>
    </row>
    <row r="95" spans="1:24" ht="45.75" customHeight="1" x14ac:dyDescent="0.25">
      <c r="A95" s="121">
        <v>183</v>
      </c>
      <c r="B95" s="146" t="s">
        <v>719</v>
      </c>
      <c r="C95" s="146" t="s">
        <v>31</v>
      </c>
      <c r="D95" s="128">
        <v>215</v>
      </c>
      <c r="E95" s="125">
        <v>451</v>
      </c>
      <c r="F95" s="125">
        <v>437</v>
      </c>
      <c r="G95" s="128">
        <v>2.0325581395348835</v>
      </c>
      <c r="H95" s="171">
        <f t="shared" si="42"/>
        <v>45</v>
      </c>
      <c r="I95" s="127">
        <f t="shared" si="43"/>
        <v>9.9778270509977833</v>
      </c>
      <c r="J95" s="128"/>
      <c r="K95" s="125">
        <v>45</v>
      </c>
      <c r="L95" s="125">
        <v>0</v>
      </c>
      <c r="M95" s="171">
        <f t="shared" si="44"/>
        <v>22</v>
      </c>
      <c r="N95" s="128"/>
      <c r="O95" s="125">
        <v>22</v>
      </c>
      <c r="P95" s="128"/>
      <c r="Q95" s="188">
        <f t="shared" si="36"/>
        <v>48.888888888888886</v>
      </c>
      <c r="R95" s="131">
        <f t="shared" si="38"/>
        <v>10</v>
      </c>
      <c r="S95" s="266">
        <f t="shared" si="37"/>
        <v>43</v>
      </c>
      <c r="T95" s="131">
        <f t="shared" si="35"/>
        <v>43.7</v>
      </c>
      <c r="U95" s="183">
        <f t="shared" si="29"/>
        <v>43</v>
      </c>
      <c r="V95" s="131">
        <f t="shared" si="30"/>
        <v>43</v>
      </c>
      <c r="W95" s="265">
        <f t="shared" si="31"/>
        <v>9.8398169336384438</v>
      </c>
      <c r="X95" s="131">
        <v>43</v>
      </c>
    </row>
    <row r="96" spans="1:24" ht="20.25" customHeight="1" x14ac:dyDescent="0.25">
      <c r="A96" s="121">
        <v>184</v>
      </c>
      <c r="B96" s="146" t="s">
        <v>2</v>
      </c>
      <c r="C96" s="146" t="s">
        <v>31</v>
      </c>
      <c r="D96" s="128">
        <v>129.27000000000001</v>
      </c>
      <c r="E96" s="125">
        <v>99</v>
      </c>
      <c r="F96" s="125">
        <v>174</v>
      </c>
      <c r="G96" s="128">
        <v>1.3460199582269667</v>
      </c>
      <c r="H96" s="171">
        <f t="shared" si="42"/>
        <v>9</v>
      </c>
      <c r="I96" s="127">
        <f t="shared" si="43"/>
        <v>9.0909090909090917</v>
      </c>
      <c r="J96" s="128"/>
      <c r="K96" s="125">
        <v>9</v>
      </c>
      <c r="L96" s="125">
        <v>0</v>
      </c>
      <c r="M96" s="171">
        <f t="shared" si="44"/>
        <v>6</v>
      </c>
      <c r="N96" s="128"/>
      <c r="O96" s="125">
        <v>6</v>
      </c>
      <c r="P96" s="128"/>
      <c r="Q96" s="188">
        <f t="shared" si="36"/>
        <v>66.666666666666671</v>
      </c>
      <c r="R96" s="131">
        <f t="shared" si="38"/>
        <v>10</v>
      </c>
      <c r="S96" s="266">
        <f t="shared" si="37"/>
        <v>17</v>
      </c>
      <c r="T96" s="131">
        <f t="shared" si="35"/>
        <v>17.399999999999999</v>
      </c>
      <c r="U96" s="183">
        <f t="shared" si="29"/>
        <v>17</v>
      </c>
      <c r="V96" s="131">
        <f t="shared" si="30"/>
        <v>17</v>
      </c>
      <c r="W96" s="265">
        <f t="shared" si="31"/>
        <v>9.7701149425287355</v>
      </c>
      <c r="X96" s="131"/>
    </row>
    <row r="97" spans="1:24" ht="31.5" x14ac:dyDescent="0.25">
      <c r="A97" s="121">
        <v>185</v>
      </c>
      <c r="B97" s="146" t="s">
        <v>720</v>
      </c>
      <c r="C97" s="146" t="s">
        <v>31</v>
      </c>
      <c r="D97" s="128">
        <v>28.96</v>
      </c>
      <c r="E97" s="125">
        <v>42</v>
      </c>
      <c r="F97" s="125">
        <v>62</v>
      </c>
      <c r="G97" s="128">
        <v>2.1408839779005526</v>
      </c>
      <c r="H97" s="171">
        <f t="shared" si="42"/>
        <v>4</v>
      </c>
      <c r="I97" s="127">
        <f t="shared" si="43"/>
        <v>9.5238095238095237</v>
      </c>
      <c r="J97" s="128"/>
      <c r="K97" s="125">
        <v>4</v>
      </c>
      <c r="L97" s="125">
        <v>0</v>
      </c>
      <c r="M97" s="171">
        <f t="shared" si="44"/>
        <v>1</v>
      </c>
      <c r="N97" s="128"/>
      <c r="O97" s="125">
        <v>1</v>
      </c>
      <c r="P97" s="128"/>
      <c r="Q97" s="188">
        <f t="shared" si="36"/>
        <v>25</v>
      </c>
      <c r="R97" s="131">
        <f t="shared" si="38"/>
        <v>10</v>
      </c>
      <c r="S97" s="266">
        <f t="shared" si="37"/>
        <v>6</v>
      </c>
      <c r="T97" s="131">
        <f t="shared" si="35"/>
        <v>6.2</v>
      </c>
      <c r="U97" s="183">
        <f t="shared" si="29"/>
        <v>6</v>
      </c>
      <c r="V97" s="131">
        <f t="shared" si="30"/>
        <v>6</v>
      </c>
      <c r="W97" s="265">
        <f t="shared" si="31"/>
        <v>9.67741935483871</v>
      </c>
      <c r="X97" s="131">
        <v>6</v>
      </c>
    </row>
    <row r="98" spans="1:24" ht="31.5" x14ac:dyDescent="0.25">
      <c r="A98" s="121">
        <v>186</v>
      </c>
      <c r="B98" s="146" t="s">
        <v>100</v>
      </c>
      <c r="C98" s="146" t="s">
        <v>31</v>
      </c>
      <c r="D98" s="128">
        <v>71.47</v>
      </c>
      <c r="E98" s="125">
        <v>56</v>
      </c>
      <c r="F98" s="125">
        <v>54</v>
      </c>
      <c r="G98" s="128">
        <v>0.7555617741709808</v>
      </c>
      <c r="H98" s="171">
        <f t="shared" si="42"/>
        <v>5</v>
      </c>
      <c r="I98" s="127">
        <f t="shared" si="43"/>
        <v>8.9285714285714288</v>
      </c>
      <c r="J98" s="128"/>
      <c r="K98" s="125">
        <v>5</v>
      </c>
      <c r="L98" s="125">
        <v>0</v>
      </c>
      <c r="M98" s="171">
        <f t="shared" si="44"/>
        <v>0</v>
      </c>
      <c r="N98" s="128"/>
      <c r="O98" s="125">
        <v>0</v>
      </c>
      <c r="P98" s="128"/>
      <c r="Q98" s="188">
        <f t="shared" si="36"/>
        <v>0</v>
      </c>
      <c r="R98" s="131">
        <f t="shared" si="38"/>
        <v>10</v>
      </c>
      <c r="S98" s="266">
        <f t="shared" si="37"/>
        <v>5</v>
      </c>
      <c r="T98" s="131">
        <f t="shared" si="35"/>
        <v>5.4</v>
      </c>
      <c r="U98" s="183">
        <f t="shared" si="29"/>
        <v>5</v>
      </c>
      <c r="V98" s="131">
        <f t="shared" si="30"/>
        <v>5</v>
      </c>
      <c r="W98" s="265">
        <f t="shared" si="31"/>
        <v>9.2592592592592595</v>
      </c>
      <c r="X98" s="131">
        <v>5</v>
      </c>
    </row>
    <row r="99" spans="1:24" x14ac:dyDescent="0.25">
      <c r="A99" s="121">
        <v>189</v>
      </c>
      <c r="B99" s="146" t="s">
        <v>2</v>
      </c>
      <c r="C99" s="146" t="s">
        <v>721</v>
      </c>
      <c r="D99" s="128">
        <v>201</v>
      </c>
      <c r="E99" s="125">
        <v>90</v>
      </c>
      <c r="F99" s="125">
        <v>458</v>
      </c>
      <c r="G99" s="128">
        <v>2.2786069651741294</v>
      </c>
      <c r="H99" s="171">
        <f t="shared" ref="H99:H115" si="45">SUM(K99+L99)</f>
        <v>9</v>
      </c>
      <c r="I99" s="127">
        <f t="shared" ref="I99:I106" si="46">H99*100/E99</f>
        <v>10</v>
      </c>
      <c r="J99" s="128"/>
      <c r="K99" s="125">
        <v>9</v>
      </c>
      <c r="L99" s="125">
        <v>0</v>
      </c>
      <c r="M99" s="171">
        <f t="shared" ref="M99:M115" si="47">SUM(N99+O99+P99)</f>
        <v>9</v>
      </c>
      <c r="N99" s="128"/>
      <c r="O99" s="125">
        <v>9</v>
      </c>
      <c r="P99" s="128"/>
      <c r="Q99" s="188">
        <f t="shared" si="36"/>
        <v>100</v>
      </c>
      <c r="R99" s="131">
        <f t="shared" si="38"/>
        <v>10</v>
      </c>
      <c r="S99" s="266">
        <f t="shared" si="37"/>
        <v>45</v>
      </c>
      <c r="T99" s="131">
        <f t="shared" si="35"/>
        <v>45.8</v>
      </c>
      <c r="U99" s="183">
        <f t="shared" si="29"/>
        <v>45</v>
      </c>
      <c r="V99" s="131">
        <f t="shared" si="30"/>
        <v>45</v>
      </c>
      <c r="W99" s="265">
        <f t="shared" si="31"/>
        <v>9.825327510917031</v>
      </c>
      <c r="X99" s="131"/>
    </row>
    <row r="100" spans="1:24" ht="31.5" x14ac:dyDescent="0.25">
      <c r="A100" s="121">
        <v>190</v>
      </c>
      <c r="B100" s="146" t="s">
        <v>240</v>
      </c>
      <c r="C100" s="146" t="s">
        <v>721</v>
      </c>
      <c r="D100" s="128">
        <v>5</v>
      </c>
      <c r="E100" s="125">
        <v>15</v>
      </c>
      <c r="F100" s="125">
        <v>20</v>
      </c>
      <c r="G100" s="128">
        <v>4</v>
      </c>
      <c r="H100" s="171">
        <f t="shared" si="45"/>
        <v>1</v>
      </c>
      <c r="I100" s="127">
        <f t="shared" si="46"/>
        <v>6.666666666666667</v>
      </c>
      <c r="J100" s="128"/>
      <c r="K100" s="125">
        <v>1</v>
      </c>
      <c r="L100" s="125">
        <v>0</v>
      </c>
      <c r="M100" s="171">
        <f t="shared" si="47"/>
        <v>0</v>
      </c>
      <c r="N100" s="128"/>
      <c r="O100" s="125">
        <v>0</v>
      </c>
      <c r="P100" s="128"/>
      <c r="Q100" s="188">
        <f t="shared" si="36"/>
        <v>0</v>
      </c>
      <c r="R100" s="131">
        <f t="shared" si="38"/>
        <v>10</v>
      </c>
      <c r="S100" s="266">
        <f t="shared" si="37"/>
        <v>2</v>
      </c>
      <c r="T100" s="131">
        <f t="shared" si="35"/>
        <v>2</v>
      </c>
      <c r="U100" s="183">
        <f t="shared" si="29"/>
        <v>2</v>
      </c>
      <c r="V100" s="131">
        <f t="shared" si="30"/>
        <v>2</v>
      </c>
      <c r="W100" s="265">
        <f t="shared" si="31"/>
        <v>10</v>
      </c>
      <c r="X100" s="131">
        <v>2</v>
      </c>
    </row>
    <row r="101" spans="1:24" ht="47.25" x14ac:dyDescent="0.25">
      <c r="A101" s="121">
        <v>191</v>
      </c>
      <c r="B101" s="146" t="s">
        <v>128</v>
      </c>
      <c r="C101" s="146" t="s">
        <v>721</v>
      </c>
      <c r="D101" s="128">
        <v>15</v>
      </c>
      <c r="E101" s="125">
        <v>165</v>
      </c>
      <c r="F101" s="125">
        <v>150</v>
      </c>
      <c r="G101" s="128">
        <v>10</v>
      </c>
      <c r="H101" s="171">
        <f t="shared" si="45"/>
        <v>6</v>
      </c>
      <c r="I101" s="127">
        <f t="shared" si="46"/>
        <v>3.6363636363636362</v>
      </c>
      <c r="J101" s="128"/>
      <c r="K101" s="125">
        <v>6</v>
      </c>
      <c r="L101" s="125">
        <v>0</v>
      </c>
      <c r="M101" s="171">
        <f t="shared" si="47"/>
        <v>0</v>
      </c>
      <c r="N101" s="128"/>
      <c r="O101" s="125">
        <v>0</v>
      </c>
      <c r="P101" s="128"/>
      <c r="Q101" s="188">
        <f t="shared" si="36"/>
        <v>0</v>
      </c>
      <c r="R101" s="131">
        <f t="shared" si="38"/>
        <v>10</v>
      </c>
      <c r="S101" s="266">
        <f t="shared" si="37"/>
        <v>15</v>
      </c>
      <c r="T101" s="131">
        <f t="shared" si="35"/>
        <v>15</v>
      </c>
      <c r="U101" s="183">
        <f t="shared" si="29"/>
        <v>15</v>
      </c>
      <c r="V101" s="131">
        <f t="shared" si="30"/>
        <v>15</v>
      </c>
      <c r="W101" s="265">
        <f t="shared" si="31"/>
        <v>10</v>
      </c>
      <c r="X101" s="131">
        <v>15</v>
      </c>
    </row>
    <row r="102" spans="1:24" ht="47.25" x14ac:dyDescent="0.25">
      <c r="A102" s="121">
        <v>192</v>
      </c>
      <c r="B102" s="146" t="s">
        <v>244</v>
      </c>
      <c r="C102" s="146" t="s">
        <v>721</v>
      </c>
      <c r="D102" s="128">
        <v>24.2</v>
      </c>
      <c r="E102" s="125">
        <v>169</v>
      </c>
      <c r="F102" s="125">
        <v>157</v>
      </c>
      <c r="G102" s="128">
        <v>6.4876033057851243</v>
      </c>
      <c r="H102" s="171">
        <f t="shared" si="45"/>
        <v>10</v>
      </c>
      <c r="I102" s="127">
        <f t="shared" si="46"/>
        <v>5.9171597633136095</v>
      </c>
      <c r="J102" s="128"/>
      <c r="K102" s="125">
        <v>10</v>
      </c>
      <c r="L102" s="125">
        <v>0</v>
      </c>
      <c r="M102" s="171">
        <f t="shared" si="47"/>
        <v>1</v>
      </c>
      <c r="N102" s="128"/>
      <c r="O102" s="125">
        <v>1</v>
      </c>
      <c r="P102" s="128"/>
      <c r="Q102" s="188">
        <f t="shared" si="36"/>
        <v>10</v>
      </c>
      <c r="R102" s="131">
        <f t="shared" si="38"/>
        <v>10</v>
      </c>
      <c r="S102" s="266">
        <f t="shared" si="37"/>
        <v>15</v>
      </c>
      <c r="T102" s="131">
        <f t="shared" si="35"/>
        <v>15.7</v>
      </c>
      <c r="U102" s="183">
        <f t="shared" si="29"/>
        <v>15</v>
      </c>
      <c r="V102" s="131">
        <f t="shared" si="30"/>
        <v>15</v>
      </c>
      <c r="W102" s="265">
        <f t="shared" si="31"/>
        <v>9.5541401273885356</v>
      </c>
      <c r="X102" s="131">
        <v>15</v>
      </c>
    </row>
    <row r="103" spans="1:24" ht="31.5" x14ac:dyDescent="0.25">
      <c r="A103" s="121">
        <v>194</v>
      </c>
      <c r="B103" s="146" t="s">
        <v>143</v>
      </c>
      <c r="C103" s="146" t="s">
        <v>721</v>
      </c>
      <c r="D103" s="128">
        <v>72.7</v>
      </c>
      <c r="E103" s="125">
        <v>654</v>
      </c>
      <c r="F103" s="125">
        <v>582</v>
      </c>
      <c r="G103" s="128">
        <v>8.0055020632737275</v>
      </c>
      <c r="H103" s="171">
        <f t="shared" si="45"/>
        <v>10</v>
      </c>
      <c r="I103" s="127">
        <f t="shared" si="46"/>
        <v>1.5290519877675841</v>
      </c>
      <c r="J103" s="128"/>
      <c r="K103" s="125">
        <v>10</v>
      </c>
      <c r="L103" s="125">
        <v>0</v>
      </c>
      <c r="M103" s="171">
        <f t="shared" si="47"/>
        <v>0</v>
      </c>
      <c r="N103" s="128"/>
      <c r="O103" s="125">
        <v>0</v>
      </c>
      <c r="P103" s="128"/>
      <c r="Q103" s="188">
        <f t="shared" si="36"/>
        <v>0</v>
      </c>
      <c r="R103" s="131">
        <f t="shared" si="38"/>
        <v>10</v>
      </c>
      <c r="S103" s="266">
        <f t="shared" si="37"/>
        <v>58</v>
      </c>
      <c r="T103" s="131">
        <f t="shared" ref="T103:T125" si="48">F103*R103/100</f>
        <v>58.2</v>
      </c>
      <c r="U103" s="183">
        <v>17</v>
      </c>
      <c r="V103" s="131">
        <f t="shared" si="30"/>
        <v>17</v>
      </c>
      <c r="W103" s="265">
        <f t="shared" si="31"/>
        <v>2.9209621993127146</v>
      </c>
      <c r="X103" s="131">
        <v>17</v>
      </c>
    </row>
    <row r="104" spans="1:24" x14ac:dyDescent="0.25">
      <c r="A104" s="121">
        <v>200</v>
      </c>
      <c r="B104" s="146" t="s">
        <v>2</v>
      </c>
      <c r="C104" s="146" t="s">
        <v>33</v>
      </c>
      <c r="D104" s="128">
        <v>42.5</v>
      </c>
      <c r="E104" s="125">
        <v>50</v>
      </c>
      <c r="F104" s="125">
        <v>340</v>
      </c>
      <c r="G104" s="128">
        <v>8</v>
      </c>
      <c r="H104" s="171">
        <f t="shared" si="45"/>
        <v>5</v>
      </c>
      <c r="I104" s="127">
        <f t="shared" si="46"/>
        <v>10</v>
      </c>
      <c r="J104" s="128"/>
      <c r="K104" s="125">
        <v>5</v>
      </c>
      <c r="L104" s="125">
        <v>0</v>
      </c>
      <c r="M104" s="171">
        <f t="shared" si="47"/>
        <v>0</v>
      </c>
      <c r="N104" s="128"/>
      <c r="O104" s="125">
        <v>0</v>
      </c>
      <c r="P104" s="128"/>
      <c r="Q104" s="188">
        <f t="shared" si="36"/>
        <v>0</v>
      </c>
      <c r="R104" s="131">
        <f t="shared" si="38"/>
        <v>10</v>
      </c>
      <c r="S104" s="266">
        <f t="shared" ref="S104:S126" si="49">ROUNDDOWN(T104,0)</f>
        <v>34</v>
      </c>
      <c r="T104" s="131">
        <f t="shared" si="48"/>
        <v>34</v>
      </c>
      <c r="U104" s="183">
        <f t="shared" si="29"/>
        <v>34</v>
      </c>
      <c r="V104" s="131">
        <f t="shared" si="30"/>
        <v>34</v>
      </c>
      <c r="W104" s="265">
        <f t="shared" si="31"/>
        <v>10</v>
      </c>
      <c r="X104" s="131"/>
    </row>
    <row r="105" spans="1:24" ht="47.25" x14ac:dyDescent="0.25">
      <c r="A105" s="121">
        <v>203</v>
      </c>
      <c r="B105" s="146" t="s">
        <v>724</v>
      </c>
      <c r="C105" s="146" t="s">
        <v>33</v>
      </c>
      <c r="D105" s="128">
        <v>25.6</v>
      </c>
      <c r="E105" s="125">
        <v>52</v>
      </c>
      <c r="F105" s="125">
        <v>50</v>
      </c>
      <c r="G105" s="128">
        <v>1.953125</v>
      </c>
      <c r="H105" s="171">
        <f t="shared" si="45"/>
        <v>5</v>
      </c>
      <c r="I105" s="127">
        <f t="shared" si="46"/>
        <v>9.615384615384615</v>
      </c>
      <c r="J105" s="128"/>
      <c r="K105" s="125">
        <v>5</v>
      </c>
      <c r="L105" s="125">
        <v>0</v>
      </c>
      <c r="M105" s="171">
        <f t="shared" si="47"/>
        <v>0</v>
      </c>
      <c r="N105" s="128"/>
      <c r="O105" s="125">
        <v>0</v>
      </c>
      <c r="P105" s="128"/>
      <c r="Q105" s="188">
        <f t="shared" si="36"/>
        <v>0</v>
      </c>
      <c r="R105" s="131">
        <f t="shared" si="38"/>
        <v>10</v>
      </c>
      <c r="S105" s="266">
        <f t="shared" si="49"/>
        <v>5</v>
      </c>
      <c r="T105" s="131">
        <f t="shared" si="48"/>
        <v>5</v>
      </c>
      <c r="U105" s="183">
        <f t="shared" si="29"/>
        <v>5</v>
      </c>
      <c r="V105" s="131">
        <f t="shared" si="30"/>
        <v>5</v>
      </c>
      <c r="W105" s="265">
        <f t="shared" si="31"/>
        <v>10</v>
      </c>
      <c r="X105" s="131">
        <v>5</v>
      </c>
    </row>
    <row r="106" spans="1:24" ht="47.25" x14ac:dyDescent="0.25">
      <c r="A106" s="121">
        <v>205</v>
      </c>
      <c r="B106" s="146" t="s">
        <v>178</v>
      </c>
      <c r="C106" s="146" t="s">
        <v>33</v>
      </c>
      <c r="D106" s="128">
        <v>70</v>
      </c>
      <c r="E106" s="125">
        <v>350</v>
      </c>
      <c r="F106" s="125">
        <v>336</v>
      </c>
      <c r="G106" s="128">
        <v>4.8</v>
      </c>
      <c r="H106" s="171">
        <f t="shared" si="45"/>
        <v>28</v>
      </c>
      <c r="I106" s="127">
        <f t="shared" si="46"/>
        <v>8</v>
      </c>
      <c r="J106" s="128"/>
      <c r="K106" s="125">
        <v>28</v>
      </c>
      <c r="L106" s="125">
        <v>0</v>
      </c>
      <c r="M106" s="171">
        <f t="shared" si="47"/>
        <v>2</v>
      </c>
      <c r="N106" s="128"/>
      <c r="O106" s="125">
        <v>2</v>
      </c>
      <c r="P106" s="128"/>
      <c r="Q106" s="188">
        <f t="shared" si="36"/>
        <v>7.1428571428571432</v>
      </c>
      <c r="R106" s="131">
        <f t="shared" si="38"/>
        <v>10</v>
      </c>
      <c r="S106" s="266">
        <f t="shared" si="49"/>
        <v>33</v>
      </c>
      <c r="T106" s="131">
        <f t="shared" si="48"/>
        <v>33.6</v>
      </c>
      <c r="U106" s="183">
        <f t="shared" si="29"/>
        <v>33</v>
      </c>
      <c r="V106" s="131">
        <f t="shared" si="30"/>
        <v>33</v>
      </c>
      <c r="W106" s="265">
        <f t="shared" si="31"/>
        <v>9.8214285714285712</v>
      </c>
      <c r="X106" s="131">
        <v>33</v>
      </c>
    </row>
    <row r="107" spans="1:24" ht="31.5" x14ac:dyDescent="0.25">
      <c r="A107" s="121">
        <v>210</v>
      </c>
      <c r="B107" s="146" t="s">
        <v>681</v>
      </c>
      <c r="C107" s="146" t="s">
        <v>931</v>
      </c>
      <c r="D107" s="128">
        <v>30.76</v>
      </c>
      <c r="E107" s="125">
        <v>0</v>
      </c>
      <c r="F107" s="125">
        <v>21</v>
      </c>
      <c r="G107" s="128">
        <v>0</v>
      </c>
      <c r="H107" s="171">
        <f t="shared" si="45"/>
        <v>0</v>
      </c>
      <c r="I107" s="127"/>
      <c r="J107" s="128"/>
      <c r="K107" s="125">
        <v>0</v>
      </c>
      <c r="L107" s="125">
        <v>0</v>
      </c>
      <c r="M107" s="171">
        <f t="shared" si="47"/>
        <v>0</v>
      </c>
      <c r="N107" s="128"/>
      <c r="O107" s="125">
        <v>0</v>
      </c>
      <c r="P107" s="128"/>
      <c r="Q107" s="188"/>
      <c r="R107" s="131">
        <f t="shared" si="38"/>
        <v>10</v>
      </c>
      <c r="S107" s="266">
        <f t="shared" si="49"/>
        <v>2</v>
      </c>
      <c r="T107" s="131">
        <f t="shared" si="48"/>
        <v>2.1</v>
      </c>
      <c r="U107" s="183">
        <f t="shared" si="29"/>
        <v>2</v>
      </c>
      <c r="V107" s="131">
        <f t="shared" si="30"/>
        <v>2</v>
      </c>
      <c r="W107" s="265">
        <f t="shared" si="31"/>
        <v>9.5238095238095237</v>
      </c>
      <c r="X107" s="131">
        <v>2</v>
      </c>
    </row>
    <row r="108" spans="1:24" ht="31.5" x14ac:dyDescent="0.25">
      <c r="A108" s="121">
        <v>213</v>
      </c>
      <c r="B108" s="146" t="s">
        <v>104</v>
      </c>
      <c r="C108" s="146" t="s">
        <v>35</v>
      </c>
      <c r="D108" s="128">
        <v>253.1</v>
      </c>
      <c r="E108" s="125">
        <v>280</v>
      </c>
      <c r="F108" s="125">
        <v>273</v>
      </c>
      <c r="G108" s="128">
        <v>1.078625049387594</v>
      </c>
      <c r="H108" s="171">
        <f t="shared" si="45"/>
        <v>28</v>
      </c>
      <c r="I108" s="127">
        <f t="shared" ref="I108:I115" si="50">H108*100/E108</f>
        <v>10</v>
      </c>
      <c r="J108" s="128"/>
      <c r="K108" s="125">
        <v>28</v>
      </c>
      <c r="L108" s="125">
        <v>0</v>
      </c>
      <c r="M108" s="171">
        <f t="shared" si="47"/>
        <v>0</v>
      </c>
      <c r="N108" s="128"/>
      <c r="O108" s="125">
        <v>0</v>
      </c>
      <c r="P108" s="128"/>
      <c r="Q108" s="188">
        <f t="shared" si="36"/>
        <v>0</v>
      </c>
      <c r="R108" s="131">
        <f t="shared" ref="R108:R136" si="51">IF(F108&lt;VLOOKUP(G108,$M$141:$Q$151,2),0,VLOOKUP(G108,$M$141:$Q$151,3))</f>
        <v>10</v>
      </c>
      <c r="S108" s="266">
        <f t="shared" si="49"/>
        <v>27</v>
      </c>
      <c r="T108" s="131">
        <f t="shared" si="48"/>
        <v>27.3</v>
      </c>
      <c r="U108" s="183">
        <f t="shared" si="29"/>
        <v>27</v>
      </c>
      <c r="V108" s="131">
        <f t="shared" si="30"/>
        <v>27</v>
      </c>
      <c r="W108" s="265">
        <f t="shared" si="31"/>
        <v>9.8901098901098905</v>
      </c>
      <c r="X108" s="131">
        <v>27</v>
      </c>
    </row>
    <row r="109" spans="1:24" x14ac:dyDescent="0.25">
      <c r="A109" s="121">
        <v>215</v>
      </c>
      <c r="B109" s="146" t="s">
        <v>2</v>
      </c>
      <c r="C109" s="146" t="s">
        <v>36</v>
      </c>
      <c r="D109" s="128">
        <v>245.9</v>
      </c>
      <c r="E109" s="125">
        <v>212</v>
      </c>
      <c r="F109" s="125">
        <v>212</v>
      </c>
      <c r="G109" s="128">
        <v>0.86213908092720615</v>
      </c>
      <c r="H109" s="171">
        <f t="shared" si="45"/>
        <v>21</v>
      </c>
      <c r="I109" s="127">
        <f t="shared" si="50"/>
        <v>9.9056603773584904</v>
      </c>
      <c r="J109" s="128"/>
      <c r="K109" s="125">
        <v>21</v>
      </c>
      <c r="L109" s="125">
        <v>0</v>
      </c>
      <c r="M109" s="171">
        <f t="shared" si="47"/>
        <v>0</v>
      </c>
      <c r="N109" s="128"/>
      <c r="O109" s="125"/>
      <c r="P109" s="128"/>
      <c r="Q109" s="188">
        <f t="shared" si="36"/>
        <v>0</v>
      </c>
      <c r="R109" s="131">
        <f t="shared" si="51"/>
        <v>10</v>
      </c>
      <c r="S109" s="266">
        <f t="shared" si="49"/>
        <v>21</v>
      </c>
      <c r="T109" s="131">
        <f t="shared" si="48"/>
        <v>21.2</v>
      </c>
      <c r="U109" s="183">
        <f t="shared" si="29"/>
        <v>21</v>
      </c>
      <c r="V109" s="131">
        <f t="shared" si="30"/>
        <v>21</v>
      </c>
      <c r="W109" s="265">
        <f t="shared" si="31"/>
        <v>9.9056603773584904</v>
      </c>
      <c r="X109" s="131"/>
    </row>
    <row r="110" spans="1:24" ht="47.25" x14ac:dyDescent="0.25">
      <c r="A110" s="121">
        <v>216</v>
      </c>
      <c r="B110" s="146" t="s">
        <v>727</v>
      </c>
      <c r="C110" s="146" t="s">
        <v>36</v>
      </c>
      <c r="D110" s="128">
        <v>30</v>
      </c>
      <c r="E110" s="125">
        <v>185</v>
      </c>
      <c r="F110" s="125">
        <v>24</v>
      </c>
      <c r="G110" s="128">
        <v>0.8</v>
      </c>
      <c r="H110" s="171">
        <f t="shared" si="45"/>
        <v>9</v>
      </c>
      <c r="I110" s="127">
        <f t="shared" si="50"/>
        <v>4.8648648648648649</v>
      </c>
      <c r="J110" s="128"/>
      <c r="K110" s="125">
        <v>9</v>
      </c>
      <c r="L110" s="125">
        <v>0</v>
      </c>
      <c r="M110" s="171">
        <f t="shared" si="47"/>
        <v>1</v>
      </c>
      <c r="N110" s="128"/>
      <c r="O110" s="125">
        <v>1</v>
      </c>
      <c r="P110" s="128"/>
      <c r="Q110" s="188">
        <f t="shared" si="36"/>
        <v>11.111111111111111</v>
      </c>
      <c r="R110" s="131">
        <f t="shared" si="51"/>
        <v>10</v>
      </c>
      <c r="S110" s="266">
        <f t="shared" si="49"/>
        <v>2</v>
      </c>
      <c r="T110" s="131">
        <f t="shared" si="48"/>
        <v>2.4</v>
      </c>
      <c r="U110" s="183">
        <f t="shared" si="29"/>
        <v>2</v>
      </c>
      <c r="V110" s="131">
        <f t="shared" si="30"/>
        <v>2</v>
      </c>
      <c r="W110" s="265">
        <f t="shared" si="31"/>
        <v>8.3333333333333339</v>
      </c>
      <c r="X110" s="131">
        <v>2</v>
      </c>
    </row>
    <row r="111" spans="1:24" ht="47.25" x14ac:dyDescent="0.25">
      <c r="A111" s="121">
        <v>219</v>
      </c>
      <c r="B111" s="146" t="s">
        <v>654</v>
      </c>
      <c r="C111" s="146" t="s">
        <v>728</v>
      </c>
      <c r="D111" s="128">
        <v>37</v>
      </c>
      <c r="E111" s="125">
        <v>148</v>
      </c>
      <c r="F111" s="125">
        <v>185</v>
      </c>
      <c r="G111" s="128">
        <v>5</v>
      </c>
      <c r="H111" s="171">
        <f t="shared" si="45"/>
        <v>8</v>
      </c>
      <c r="I111" s="127">
        <f t="shared" si="50"/>
        <v>5.4054054054054053</v>
      </c>
      <c r="J111" s="128"/>
      <c r="K111" s="125">
        <v>8</v>
      </c>
      <c r="L111" s="125">
        <v>0</v>
      </c>
      <c r="M111" s="171">
        <f t="shared" si="47"/>
        <v>8</v>
      </c>
      <c r="N111" s="128"/>
      <c r="O111" s="125">
        <v>8</v>
      </c>
      <c r="P111" s="128"/>
      <c r="Q111" s="188">
        <f t="shared" si="36"/>
        <v>100</v>
      </c>
      <c r="R111" s="131">
        <f t="shared" si="51"/>
        <v>10</v>
      </c>
      <c r="S111" s="266">
        <f t="shared" si="49"/>
        <v>18</v>
      </c>
      <c r="T111" s="131">
        <f t="shared" si="48"/>
        <v>18.5</v>
      </c>
      <c r="U111" s="183">
        <f t="shared" si="29"/>
        <v>18</v>
      </c>
      <c r="V111" s="131">
        <f t="shared" si="30"/>
        <v>18</v>
      </c>
      <c r="W111" s="265">
        <f t="shared" si="31"/>
        <v>9.7297297297297298</v>
      </c>
      <c r="X111" s="266">
        <v>18</v>
      </c>
    </row>
    <row r="112" spans="1:24" x14ac:dyDescent="0.25">
      <c r="A112" s="121">
        <v>220</v>
      </c>
      <c r="B112" s="146" t="s">
        <v>2</v>
      </c>
      <c r="C112" s="146" t="s">
        <v>728</v>
      </c>
      <c r="D112" s="128">
        <v>155</v>
      </c>
      <c r="E112" s="125">
        <v>148</v>
      </c>
      <c r="F112" s="125">
        <v>140</v>
      </c>
      <c r="G112" s="128">
        <v>0.90322580645161288</v>
      </c>
      <c r="H112" s="171">
        <f t="shared" si="45"/>
        <v>14</v>
      </c>
      <c r="I112" s="127">
        <f t="shared" si="50"/>
        <v>9.4594594594594597</v>
      </c>
      <c r="J112" s="128"/>
      <c r="K112" s="125">
        <v>14</v>
      </c>
      <c r="L112" s="125">
        <v>0</v>
      </c>
      <c r="M112" s="171">
        <f t="shared" si="47"/>
        <v>1</v>
      </c>
      <c r="N112" s="128"/>
      <c r="O112" s="125">
        <v>1</v>
      </c>
      <c r="P112" s="128"/>
      <c r="Q112" s="188">
        <f t="shared" si="36"/>
        <v>7.1428571428571432</v>
      </c>
      <c r="R112" s="131">
        <f t="shared" si="51"/>
        <v>10</v>
      </c>
      <c r="S112" s="266">
        <f t="shared" si="49"/>
        <v>14</v>
      </c>
      <c r="T112" s="131">
        <f t="shared" si="48"/>
        <v>14</v>
      </c>
      <c r="U112" s="183">
        <f t="shared" si="29"/>
        <v>14</v>
      </c>
      <c r="V112" s="131">
        <f t="shared" si="30"/>
        <v>14</v>
      </c>
      <c r="W112" s="265">
        <f t="shared" si="31"/>
        <v>10</v>
      </c>
      <c r="X112" s="131"/>
    </row>
    <row r="113" spans="1:24" ht="63" x14ac:dyDescent="0.25">
      <c r="A113" s="121">
        <v>232</v>
      </c>
      <c r="B113" s="146" t="s">
        <v>795</v>
      </c>
      <c r="C113" s="146" t="s">
        <v>903</v>
      </c>
      <c r="D113" s="187">
        <f>107.8+41.9</f>
        <v>149.69999999999999</v>
      </c>
      <c r="E113" s="125">
        <v>1168</v>
      </c>
      <c r="F113" s="125">
        <f>647+419</f>
        <v>1066</v>
      </c>
      <c r="G113" s="128">
        <f>F113/D113</f>
        <v>7.1209084836339347</v>
      </c>
      <c r="H113" s="171">
        <f t="shared" si="45"/>
        <v>3</v>
      </c>
      <c r="I113" s="127">
        <f t="shared" si="50"/>
        <v>0.25684931506849318</v>
      </c>
      <c r="J113" s="128"/>
      <c r="K113" s="125">
        <v>3</v>
      </c>
      <c r="L113" s="125">
        <v>0</v>
      </c>
      <c r="M113" s="171">
        <f t="shared" si="47"/>
        <v>2</v>
      </c>
      <c r="N113" s="128"/>
      <c r="O113" s="125">
        <v>2</v>
      </c>
      <c r="P113" s="128"/>
      <c r="Q113" s="188">
        <f t="shared" si="36"/>
        <v>66.666666666666671</v>
      </c>
      <c r="R113" s="131">
        <f t="shared" si="51"/>
        <v>10</v>
      </c>
      <c r="S113" s="266">
        <f t="shared" si="49"/>
        <v>106</v>
      </c>
      <c r="T113" s="131">
        <f t="shared" si="48"/>
        <v>106.6</v>
      </c>
      <c r="U113" s="183">
        <f t="shared" si="29"/>
        <v>106</v>
      </c>
      <c r="V113" s="131">
        <f t="shared" si="30"/>
        <v>106</v>
      </c>
      <c r="W113" s="265">
        <f t="shared" si="31"/>
        <v>9.9437148217636029</v>
      </c>
      <c r="X113" s="131">
        <v>24</v>
      </c>
    </row>
    <row r="114" spans="1:24" x14ac:dyDescent="0.25">
      <c r="A114" s="121">
        <v>233</v>
      </c>
      <c r="B114" s="146" t="s">
        <v>2</v>
      </c>
      <c r="C114" s="146" t="s">
        <v>552</v>
      </c>
      <c r="D114" s="128">
        <v>19.52</v>
      </c>
      <c r="E114" s="125">
        <v>34</v>
      </c>
      <c r="F114" s="125">
        <v>40</v>
      </c>
      <c r="G114" s="128">
        <v>2.0491803278688523</v>
      </c>
      <c r="H114" s="171">
        <f t="shared" si="45"/>
        <v>3</v>
      </c>
      <c r="I114" s="127">
        <f t="shared" si="50"/>
        <v>8.8235294117647065</v>
      </c>
      <c r="J114" s="128"/>
      <c r="K114" s="125">
        <v>3</v>
      </c>
      <c r="L114" s="125">
        <v>0</v>
      </c>
      <c r="M114" s="171">
        <f t="shared" si="47"/>
        <v>0</v>
      </c>
      <c r="N114" s="128"/>
      <c r="O114" s="125"/>
      <c r="P114" s="128"/>
      <c r="Q114" s="188">
        <f t="shared" si="36"/>
        <v>0</v>
      </c>
      <c r="R114" s="131">
        <f t="shared" si="51"/>
        <v>10</v>
      </c>
      <c r="S114" s="266">
        <f t="shared" si="49"/>
        <v>4</v>
      </c>
      <c r="T114" s="131">
        <f t="shared" si="48"/>
        <v>4</v>
      </c>
      <c r="U114" s="183">
        <f t="shared" si="29"/>
        <v>4</v>
      </c>
      <c r="V114" s="131">
        <f t="shared" si="30"/>
        <v>4</v>
      </c>
      <c r="W114" s="265">
        <f t="shared" si="31"/>
        <v>10</v>
      </c>
      <c r="X114" s="131"/>
    </row>
    <row r="115" spans="1:24" ht="47.25" x14ac:dyDescent="0.25">
      <c r="A115" s="121">
        <v>234</v>
      </c>
      <c r="B115" s="146" t="s">
        <v>86</v>
      </c>
      <c r="C115" s="146" t="s">
        <v>552</v>
      </c>
      <c r="D115" s="187">
        <v>228.01</v>
      </c>
      <c r="E115" s="125">
        <v>334</v>
      </c>
      <c r="F115" s="125">
        <v>282</v>
      </c>
      <c r="G115" s="128">
        <f>F115/D115</f>
        <v>1.2367878601815709</v>
      </c>
      <c r="H115" s="171">
        <f t="shared" si="45"/>
        <v>32</v>
      </c>
      <c r="I115" s="127">
        <f t="shared" si="50"/>
        <v>9.5808383233532926</v>
      </c>
      <c r="J115" s="128"/>
      <c r="K115" s="125">
        <v>32</v>
      </c>
      <c r="L115" s="125">
        <v>0</v>
      </c>
      <c r="M115" s="171">
        <f t="shared" si="47"/>
        <v>17</v>
      </c>
      <c r="N115" s="128"/>
      <c r="O115" s="125">
        <v>17</v>
      </c>
      <c r="P115" s="128"/>
      <c r="Q115" s="188">
        <f t="shared" si="36"/>
        <v>53.125</v>
      </c>
      <c r="R115" s="131">
        <f t="shared" si="51"/>
        <v>10</v>
      </c>
      <c r="S115" s="266">
        <f t="shared" si="49"/>
        <v>28</v>
      </c>
      <c r="T115" s="131">
        <f t="shared" si="48"/>
        <v>28.2</v>
      </c>
      <c r="U115" s="183">
        <f t="shared" si="29"/>
        <v>28</v>
      </c>
      <c r="V115" s="131">
        <f t="shared" si="30"/>
        <v>28</v>
      </c>
      <c r="W115" s="265">
        <f t="shared" si="31"/>
        <v>9.9290780141843964</v>
      </c>
      <c r="X115" s="131">
        <v>28</v>
      </c>
    </row>
    <row r="116" spans="1:24" x14ac:dyDescent="0.25">
      <c r="A116" s="121">
        <v>237</v>
      </c>
      <c r="B116" s="146" t="s">
        <v>2</v>
      </c>
      <c r="C116" s="146" t="s">
        <v>40</v>
      </c>
      <c r="D116" s="128">
        <v>196</v>
      </c>
      <c r="E116" s="125">
        <v>570</v>
      </c>
      <c r="F116" s="125">
        <v>214</v>
      </c>
      <c r="G116" s="128">
        <v>1.0918367346938775</v>
      </c>
      <c r="H116" s="171">
        <f t="shared" ref="H116:H121" si="52">SUM(K116+L116)</f>
        <v>17</v>
      </c>
      <c r="I116" s="127">
        <f t="shared" ref="I116:I121" si="53">H116*100/E116</f>
        <v>2.9824561403508771</v>
      </c>
      <c r="J116" s="128"/>
      <c r="K116" s="125">
        <v>17</v>
      </c>
      <c r="L116" s="125">
        <v>0</v>
      </c>
      <c r="M116" s="171">
        <f t="shared" ref="M116:M121" si="54">SUM(N116+O116+P116)</f>
        <v>2</v>
      </c>
      <c r="N116" s="128"/>
      <c r="O116" s="125">
        <v>2</v>
      </c>
      <c r="P116" s="128"/>
      <c r="Q116" s="188">
        <f t="shared" si="36"/>
        <v>11.764705882352942</v>
      </c>
      <c r="R116" s="131">
        <f t="shared" si="51"/>
        <v>10</v>
      </c>
      <c r="S116" s="266">
        <f t="shared" si="49"/>
        <v>21</v>
      </c>
      <c r="T116" s="131">
        <f t="shared" si="48"/>
        <v>21.4</v>
      </c>
      <c r="U116" s="183">
        <f t="shared" si="29"/>
        <v>21</v>
      </c>
      <c r="V116" s="131">
        <f t="shared" si="30"/>
        <v>21</v>
      </c>
      <c r="W116" s="265">
        <f t="shared" si="31"/>
        <v>9.8130841121495322</v>
      </c>
      <c r="X116" s="131"/>
    </row>
    <row r="117" spans="1:24" ht="31.5" x14ac:dyDescent="0.25">
      <c r="A117" s="121">
        <v>238</v>
      </c>
      <c r="B117" s="146" t="s">
        <v>105</v>
      </c>
      <c r="C117" s="146" t="s">
        <v>40</v>
      </c>
      <c r="D117" s="128">
        <v>65.099999999999994</v>
      </c>
      <c r="E117" s="125">
        <v>195</v>
      </c>
      <c r="F117" s="125">
        <v>212</v>
      </c>
      <c r="G117" s="128">
        <v>3.2565284178187408</v>
      </c>
      <c r="H117" s="171">
        <f t="shared" si="52"/>
        <v>19</v>
      </c>
      <c r="I117" s="127">
        <f t="shared" si="53"/>
        <v>9.7435897435897427</v>
      </c>
      <c r="J117" s="128"/>
      <c r="K117" s="125">
        <v>19</v>
      </c>
      <c r="L117" s="125">
        <v>0</v>
      </c>
      <c r="M117" s="171">
        <f t="shared" si="54"/>
        <v>0</v>
      </c>
      <c r="N117" s="128"/>
      <c r="O117" s="125">
        <v>0</v>
      </c>
      <c r="P117" s="128"/>
      <c r="Q117" s="188">
        <f t="shared" si="36"/>
        <v>0</v>
      </c>
      <c r="R117" s="131">
        <f t="shared" si="51"/>
        <v>10</v>
      </c>
      <c r="S117" s="266">
        <f t="shared" si="49"/>
        <v>21</v>
      </c>
      <c r="T117" s="131">
        <f t="shared" si="48"/>
        <v>21.2</v>
      </c>
      <c r="U117" s="183">
        <f t="shared" si="29"/>
        <v>21</v>
      </c>
      <c r="V117" s="131">
        <f t="shared" si="30"/>
        <v>21</v>
      </c>
      <c r="W117" s="265">
        <f t="shared" si="31"/>
        <v>9.9056603773584904</v>
      </c>
      <c r="X117" s="131">
        <v>21</v>
      </c>
    </row>
    <row r="118" spans="1:24" ht="31.5" x14ac:dyDescent="0.25">
      <c r="A118" s="121">
        <v>239</v>
      </c>
      <c r="B118" s="146" t="s">
        <v>796</v>
      </c>
      <c r="C118" s="146" t="s">
        <v>40</v>
      </c>
      <c r="D118" s="128">
        <v>59.182000000000002</v>
      </c>
      <c r="E118" s="125"/>
      <c r="F118" s="125">
        <v>169</v>
      </c>
      <c r="G118" s="128">
        <v>2.8555979858740832</v>
      </c>
      <c r="H118" s="171">
        <f t="shared" si="52"/>
        <v>0</v>
      </c>
      <c r="I118" s="127"/>
      <c r="J118" s="128"/>
      <c r="K118" s="125">
        <v>0</v>
      </c>
      <c r="L118" s="125">
        <v>0</v>
      </c>
      <c r="M118" s="171">
        <f t="shared" si="54"/>
        <v>0</v>
      </c>
      <c r="N118" s="128"/>
      <c r="O118" s="125">
        <v>0</v>
      </c>
      <c r="P118" s="128"/>
      <c r="Q118" s="188"/>
      <c r="R118" s="131">
        <f t="shared" si="51"/>
        <v>10</v>
      </c>
      <c r="S118" s="266">
        <f t="shared" si="49"/>
        <v>16</v>
      </c>
      <c r="T118" s="131">
        <f t="shared" si="48"/>
        <v>16.899999999999999</v>
      </c>
      <c r="U118" s="183">
        <f t="shared" si="29"/>
        <v>16</v>
      </c>
      <c r="V118" s="131">
        <f t="shared" si="30"/>
        <v>16</v>
      </c>
      <c r="W118" s="265">
        <f t="shared" si="31"/>
        <v>9.4674556213017755</v>
      </c>
      <c r="X118" s="131">
        <v>16</v>
      </c>
    </row>
    <row r="119" spans="1:24" ht="31.5" x14ac:dyDescent="0.25">
      <c r="A119" s="121">
        <v>240</v>
      </c>
      <c r="B119" s="146" t="s">
        <v>742</v>
      </c>
      <c r="C119" s="146" t="s">
        <v>40</v>
      </c>
      <c r="D119" s="128">
        <v>52.427</v>
      </c>
      <c r="E119" s="125"/>
      <c r="F119" s="125">
        <v>157</v>
      </c>
      <c r="G119" s="128">
        <v>2.9946401663265112</v>
      </c>
      <c r="H119" s="171">
        <f t="shared" si="52"/>
        <v>0</v>
      </c>
      <c r="I119" s="127"/>
      <c r="J119" s="128"/>
      <c r="K119" s="125">
        <v>0</v>
      </c>
      <c r="L119" s="125">
        <v>0</v>
      </c>
      <c r="M119" s="171">
        <f t="shared" si="54"/>
        <v>0</v>
      </c>
      <c r="N119" s="128"/>
      <c r="O119" s="125">
        <v>0</v>
      </c>
      <c r="P119" s="128"/>
      <c r="Q119" s="188"/>
      <c r="R119" s="131">
        <f t="shared" si="51"/>
        <v>10</v>
      </c>
      <c r="S119" s="266">
        <f t="shared" si="49"/>
        <v>15</v>
      </c>
      <c r="T119" s="131">
        <f t="shared" si="48"/>
        <v>15.7</v>
      </c>
      <c r="U119" s="183">
        <f t="shared" si="29"/>
        <v>15</v>
      </c>
      <c r="V119" s="131">
        <f t="shared" si="30"/>
        <v>15</v>
      </c>
      <c r="W119" s="265">
        <f t="shared" si="31"/>
        <v>9.5541401273885356</v>
      </c>
      <c r="X119" s="131">
        <v>15</v>
      </c>
    </row>
    <row r="120" spans="1:24" ht="31.5" x14ac:dyDescent="0.25">
      <c r="A120" s="121">
        <v>241</v>
      </c>
      <c r="B120" s="146" t="s">
        <v>797</v>
      </c>
      <c r="C120" s="146" t="s">
        <v>40</v>
      </c>
      <c r="D120" s="128">
        <v>65.08</v>
      </c>
      <c r="E120" s="125"/>
      <c r="F120" s="125">
        <v>26</v>
      </c>
      <c r="G120" s="128">
        <v>0.39950829748002459</v>
      </c>
      <c r="H120" s="171">
        <f t="shared" si="52"/>
        <v>0</v>
      </c>
      <c r="I120" s="127"/>
      <c r="J120" s="128"/>
      <c r="K120" s="125">
        <v>0</v>
      </c>
      <c r="L120" s="125">
        <v>0</v>
      </c>
      <c r="M120" s="171">
        <f t="shared" si="54"/>
        <v>0</v>
      </c>
      <c r="N120" s="128"/>
      <c r="O120" s="125">
        <v>0</v>
      </c>
      <c r="P120" s="128"/>
      <c r="Q120" s="188"/>
      <c r="R120" s="131">
        <f t="shared" si="51"/>
        <v>10</v>
      </c>
      <c r="S120" s="266">
        <f t="shared" si="49"/>
        <v>2</v>
      </c>
      <c r="T120" s="131">
        <f t="shared" si="48"/>
        <v>2.6</v>
      </c>
      <c r="U120" s="183">
        <f t="shared" ref="U120:U134" si="55">S120</f>
        <v>2</v>
      </c>
      <c r="V120" s="131">
        <f t="shared" ref="V120:V135" si="56">F120*W120/100</f>
        <v>2</v>
      </c>
      <c r="W120" s="265">
        <f t="shared" ref="W120:W135" si="57">U120*100/F120</f>
        <v>7.6923076923076925</v>
      </c>
      <c r="X120" s="131">
        <v>2</v>
      </c>
    </row>
    <row r="121" spans="1:24" ht="31.5" x14ac:dyDescent="0.25">
      <c r="A121" s="121">
        <v>242</v>
      </c>
      <c r="B121" s="146" t="s">
        <v>243</v>
      </c>
      <c r="C121" s="146" t="s">
        <v>40</v>
      </c>
      <c r="D121" s="128">
        <v>74.7</v>
      </c>
      <c r="E121" s="125">
        <v>75</v>
      </c>
      <c r="F121" s="125">
        <v>112</v>
      </c>
      <c r="G121" s="128">
        <v>1.499330655957162</v>
      </c>
      <c r="H121" s="171">
        <f t="shared" si="52"/>
        <v>7</v>
      </c>
      <c r="I121" s="127">
        <f t="shared" si="53"/>
        <v>9.3333333333333339</v>
      </c>
      <c r="J121" s="128"/>
      <c r="K121" s="125">
        <v>7</v>
      </c>
      <c r="L121" s="125">
        <v>0</v>
      </c>
      <c r="M121" s="171">
        <f t="shared" si="54"/>
        <v>0</v>
      </c>
      <c r="N121" s="128"/>
      <c r="O121" s="125">
        <v>0</v>
      </c>
      <c r="P121" s="128"/>
      <c r="Q121" s="188">
        <f t="shared" si="36"/>
        <v>0</v>
      </c>
      <c r="R121" s="131">
        <f t="shared" si="51"/>
        <v>10</v>
      </c>
      <c r="S121" s="266">
        <f t="shared" si="49"/>
        <v>11</v>
      </c>
      <c r="T121" s="131">
        <f t="shared" si="48"/>
        <v>11.2</v>
      </c>
      <c r="U121" s="183">
        <f t="shared" si="55"/>
        <v>11</v>
      </c>
      <c r="V121" s="131">
        <f t="shared" si="56"/>
        <v>11</v>
      </c>
      <c r="W121" s="265">
        <f t="shared" si="57"/>
        <v>9.8214285714285712</v>
      </c>
      <c r="X121" s="131">
        <v>11</v>
      </c>
    </row>
    <row r="122" spans="1:24" x14ac:dyDescent="0.25">
      <c r="A122" s="121">
        <v>253</v>
      </c>
      <c r="B122" s="146" t="s">
        <v>2</v>
      </c>
      <c r="C122" s="146" t="s">
        <v>69</v>
      </c>
      <c r="D122" s="128">
        <v>250</v>
      </c>
      <c r="E122" s="125">
        <v>775</v>
      </c>
      <c r="F122" s="125">
        <v>825</v>
      </c>
      <c r="G122" s="128">
        <v>3.3</v>
      </c>
      <c r="H122" s="171">
        <f>SUM(K122+L122)</f>
        <v>38</v>
      </c>
      <c r="I122" s="127">
        <f>H122*100/E122</f>
        <v>4.903225806451613</v>
      </c>
      <c r="J122" s="128"/>
      <c r="K122" s="125">
        <v>38</v>
      </c>
      <c r="L122" s="125">
        <v>0</v>
      </c>
      <c r="M122" s="171">
        <f>SUM(N122+O122+P122)</f>
        <v>16</v>
      </c>
      <c r="N122" s="128"/>
      <c r="O122" s="125">
        <v>16</v>
      </c>
      <c r="P122" s="128"/>
      <c r="Q122" s="188">
        <f t="shared" si="36"/>
        <v>42.10526315789474</v>
      </c>
      <c r="R122" s="131">
        <f t="shared" si="51"/>
        <v>10</v>
      </c>
      <c r="S122" s="266">
        <f t="shared" si="49"/>
        <v>82</v>
      </c>
      <c r="T122" s="131">
        <f t="shared" si="48"/>
        <v>82.5</v>
      </c>
      <c r="U122" s="183">
        <f t="shared" si="55"/>
        <v>82</v>
      </c>
      <c r="V122" s="131">
        <f t="shared" si="56"/>
        <v>82</v>
      </c>
      <c r="W122" s="265">
        <f t="shared" si="57"/>
        <v>9.9393939393939394</v>
      </c>
      <c r="X122" s="131"/>
    </row>
    <row r="123" spans="1:24" ht="31.5" x14ac:dyDescent="0.25">
      <c r="A123" s="121">
        <v>254</v>
      </c>
      <c r="B123" s="146" t="s">
        <v>749</v>
      </c>
      <c r="C123" s="146" t="s">
        <v>69</v>
      </c>
      <c r="D123" s="128">
        <v>41.94</v>
      </c>
      <c r="E123" s="125">
        <v>21</v>
      </c>
      <c r="F123" s="125">
        <v>35</v>
      </c>
      <c r="G123" s="128">
        <v>0.83452551263710062</v>
      </c>
      <c r="H123" s="171">
        <f>SUM(K123+L123)</f>
        <v>1</v>
      </c>
      <c r="I123" s="127">
        <f>H123*100/E123</f>
        <v>4.7619047619047619</v>
      </c>
      <c r="J123" s="128"/>
      <c r="K123" s="125">
        <v>1</v>
      </c>
      <c r="L123" s="125">
        <v>0</v>
      </c>
      <c r="M123" s="171">
        <f>SUM(N123+O123+P123)</f>
        <v>0</v>
      </c>
      <c r="N123" s="128"/>
      <c r="O123" s="125">
        <v>0</v>
      </c>
      <c r="P123" s="128"/>
      <c r="Q123" s="188">
        <f t="shared" si="36"/>
        <v>0</v>
      </c>
      <c r="R123" s="131">
        <f t="shared" si="51"/>
        <v>10</v>
      </c>
      <c r="S123" s="266">
        <f t="shared" si="49"/>
        <v>3</v>
      </c>
      <c r="T123" s="131">
        <f t="shared" si="48"/>
        <v>3.5</v>
      </c>
      <c r="U123" s="183">
        <f t="shared" si="55"/>
        <v>3</v>
      </c>
      <c r="V123" s="131">
        <f t="shared" si="56"/>
        <v>3</v>
      </c>
      <c r="W123" s="265">
        <f t="shared" si="57"/>
        <v>8.5714285714285712</v>
      </c>
      <c r="X123" s="131">
        <v>3</v>
      </c>
    </row>
    <row r="124" spans="1:24" ht="31.5" x14ac:dyDescent="0.25">
      <c r="A124" s="121">
        <v>256</v>
      </c>
      <c r="B124" s="146" t="s">
        <v>280</v>
      </c>
      <c r="C124" s="146" t="s">
        <v>69</v>
      </c>
      <c r="D124" s="128">
        <v>32.61</v>
      </c>
      <c r="E124" s="125">
        <v>130</v>
      </c>
      <c r="F124" s="125">
        <v>163</v>
      </c>
      <c r="G124" s="128">
        <v>4.9984667279975472</v>
      </c>
      <c r="H124" s="171">
        <f t="shared" ref="H124:H129" si="58">SUM(K124+L124)</f>
        <v>10</v>
      </c>
      <c r="I124" s="127">
        <f t="shared" ref="I124:I129" si="59">H124*100/E124</f>
        <v>7.6923076923076925</v>
      </c>
      <c r="J124" s="128"/>
      <c r="K124" s="125">
        <v>10</v>
      </c>
      <c r="L124" s="125">
        <v>0</v>
      </c>
      <c r="M124" s="171">
        <f t="shared" ref="M124:M129" si="60">SUM(N124+O124+P124)</f>
        <v>1</v>
      </c>
      <c r="N124" s="128"/>
      <c r="O124" s="125">
        <v>1</v>
      </c>
      <c r="P124" s="128"/>
      <c r="Q124" s="188">
        <f t="shared" si="36"/>
        <v>10</v>
      </c>
      <c r="R124" s="131">
        <f t="shared" si="51"/>
        <v>10</v>
      </c>
      <c r="S124" s="266">
        <f t="shared" si="49"/>
        <v>16</v>
      </c>
      <c r="T124" s="131">
        <f t="shared" si="48"/>
        <v>16.3</v>
      </c>
      <c r="U124" s="183">
        <f t="shared" si="55"/>
        <v>16</v>
      </c>
      <c r="V124" s="131">
        <f t="shared" si="56"/>
        <v>16</v>
      </c>
      <c r="W124" s="265">
        <f t="shared" si="57"/>
        <v>9.8159509202453989</v>
      </c>
      <c r="X124" s="131">
        <v>8</v>
      </c>
    </row>
    <row r="125" spans="1:24" ht="31.5" x14ac:dyDescent="0.25">
      <c r="A125" s="121">
        <v>257</v>
      </c>
      <c r="B125" s="146" t="s">
        <v>107</v>
      </c>
      <c r="C125" s="146" t="s">
        <v>69</v>
      </c>
      <c r="D125" s="128">
        <v>59.71</v>
      </c>
      <c r="E125" s="125"/>
      <c r="F125" s="125">
        <v>80</v>
      </c>
      <c r="G125" s="128">
        <v>1.3398090772064981</v>
      </c>
      <c r="H125" s="171">
        <f t="shared" si="58"/>
        <v>0</v>
      </c>
      <c r="I125" s="127"/>
      <c r="J125" s="128"/>
      <c r="K125" s="125">
        <v>0</v>
      </c>
      <c r="L125" s="125">
        <v>0</v>
      </c>
      <c r="M125" s="171">
        <f t="shared" si="60"/>
        <v>0</v>
      </c>
      <c r="N125" s="128"/>
      <c r="O125" s="125">
        <v>0</v>
      </c>
      <c r="P125" s="128"/>
      <c r="Q125" s="188"/>
      <c r="R125" s="131">
        <f t="shared" si="51"/>
        <v>10</v>
      </c>
      <c r="S125" s="266">
        <f t="shared" si="49"/>
        <v>8</v>
      </c>
      <c r="T125" s="131">
        <f t="shared" si="48"/>
        <v>8</v>
      </c>
      <c r="U125" s="183">
        <f t="shared" si="55"/>
        <v>8</v>
      </c>
      <c r="V125" s="131">
        <f t="shared" si="56"/>
        <v>8</v>
      </c>
      <c r="W125" s="265">
        <f t="shared" si="57"/>
        <v>10</v>
      </c>
      <c r="X125" s="131">
        <v>8</v>
      </c>
    </row>
    <row r="126" spans="1:24" ht="31.5" x14ac:dyDescent="0.25">
      <c r="A126" s="121">
        <v>258</v>
      </c>
      <c r="B126" s="146" t="s">
        <v>750</v>
      </c>
      <c r="C126" s="146" t="s">
        <v>69</v>
      </c>
      <c r="D126" s="128">
        <v>52.71</v>
      </c>
      <c r="E126" s="125">
        <v>28</v>
      </c>
      <c r="F126" s="125">
        <v>32</v>
      </c>
      <c r="G126" s="128">
        <v>0.60709542781255932</v>
      </c>
      <c r="H126" s="171">
        <f t="shared" si="58"/>
        <v>2</v>
      </c>
      <c r="I126" s="127">
        <f t="shared" si="59"/>
        <v>7.1428571428571432</v>
      </c>
      <c r="J126" s="128"/>
      <c r="K126" s="125">
        <v>2</v>
      </c>
      <c r="L126" s="125">
        <v>0</v>
      </c>
      <c r="M126" s="171">
        <f t="shared" si="60"/>
        <v>0</v>
      </c>
      <c r="N126" s="128"/>
      <c r="O126" s="125">
        <v>0</v>
      </c>
      <c r="P126" s="128"/>
      <c r="Q126" s="188">
        <f t="shared" si="36"/>
        <v>0</v>
      </c>
      <c r="R126" s="131">
        <f t="shared" si="51"/>
        <v>10</v>
      </c>
      <c r="S126" s="266">
        <f t="shared" si="49"/>
        <v>3</v>
      </c>
      <c r="T126" s="131">
        <f t="shared" ref="T126:T135" si="61">F126*R126/100</f>
        <v>3.2</v>
      </c>
      <c r="U126" s="183">
        <v>2</v>
      </c>
      <c r="V126" s="131">
        <f t="shared" si="56"/>
        <v>2</v>
      </c>
      <c r="W126" s="265">
        <f t="shared" si="57"/>
        <v>6.25</v>
      </c>
      <c r="X126" s="131">
        <v>2</v>
      </c>
    </row>
    <row r="127" spans="1:24" ht="31.5" x14ac:dyDescent="0.25">
      <c r="A127" s="121">
        <v>259</v>
      </c>
      <c r="B127" s="146" t="s">
        <v>109</v>
      </c>
      <c r="C127" s="146" t="s">
        <v>69</v>
      </c>
      <c r="D127" s="128">
        <v>25</v>
      </c>
      <c r="E127" s="125">
        <v>100</v>
      </c>
      <c r="F127" s="125">
        <v>105</v>
      </c>
      <c r="G127" s="128">
        <v>4.2</v>
      </c>
      <c r="H127" s="171">
        <f t="shared" si="58"/>
        <v>10</v>
      </c>
      <c r="I127" s="127">
        <f t="shared" si="59"/>
        <v>10</v>
      </c>
      <c r="J127" s="128"/>
      <c r="K127" s="125">
        <v>10</v>
      </c>
      <c r="L127" s="125">
        <v>0</v>
      </c>
      <c r="M127" s="171">
        <f t="shared" si="60"/>
        <v>0</v>
      </c>
      <c r="N127" s="128"/>
      <c r="O127" s="125">
        <v>0</v>
      </c>
      <c r="P127" s="128"/>
      <c r="Q127" s="188">
        <f t="shared" si="36"/>
        <v>0</v>
      </c>
      <c r="R127" s="131">
        <f t="shared" si="51"/>
        <v>10</v>
      </c>
      <c r="S127" s="266">
        <f t="shared" ref="S127:S135" si="62">ROUNDDOWN(T127,0)</f>
        <v>10</v>
      </c>
      <c r="T127" s="131">
        <f t="shared" si="61"/>
        <v>10.5</v>
      </c>
      <c r="U127" s="183">
        <f t="shared" si="55"/>
        <v>10</v>
      </c>
      <c r="V127" s="131">
        <f t="shared" si="56"/>
        <v>10</v>
      </c>
      <c r="W127" s="265">
        <f t="shared" si="57"/>
        <v>9.5238095238095237</v>
      </c>
      <c r="X127" s="131">
        <v>10</v>
      </c>
    </row>
    <row r="128" spans="1:24" ht="47.25" x14ac:dyDescent="0.25">
      <c r="A128" s="121">
        <v>261</v>
      </c>
      <c r="B128" s="146" t="s">
        <v>124</v>
      </c>
      <c r="C128" s="146" t="s">
        <v>270</v>
      </c>
      <c r="D128" s="128">
        <v>150</v>
      </c>
      <c r="E128" s="125">
        <v>480</v>
      </c>
      <c r="F128" s="125">
        <v>345</v>
      </c>
      <c r="G128" s="128">
        <v>2.2999999999999998</v>
      </c>
      <c r="H128" s="171">
        <f t="shared" si="58"/>
        <v>3</v>
      </c>
      <c r="I128" s="127">
        <f t="shared" si="59"/>
        <v>0.625</v>
      </c>
      <c r="J128" s="128"/>
      <c r="K128" s="125">
        <v>3</v>
      </c>
      <c r="L128" s="125">
        <v>0</v>
      </c>
      <c r="M128" s="171">
        <f t="shared" si="60"/>
        <v>2</v>
      </c>
      <c r="N128" s="128"/>
      <c r="O128" s="125">
        <v>2</v>
      </c>
      <c r="P128" s="128"/>
      <c r="Q128" s="188">
        <f t="shared" si="36"/>
        <v>66.666666666666671</v>
      </c>
      <c r="R128" s="131">
        <f t="shared" si="51"/>
        <v>10</v>
      </c>
      <c r="S128" s="266">
        <f t="shared" si="62"/>
        <v>34</v>
      </c>
      <c r="T128" s="131">
        <f t="shared" si="61"/>
        <v>34.5</v>
      </c>
      <c r="U128" s="183">
        <v>13</v>
      </c>
      <c r="V128" s="131">
        <f t="shared" si="56"/>
        <v>13</v>
      </c>
      <c r="W128" s="265">
        <f t="shared" si="57"/>
        <v>3.7681159420289854</v>
      </c>
      <c r="X128" s="131">
        <v>13</v>
      </c>
    </row>
    <row r="129" spans="1:24" x14ac:dyDescent="0.25">
      <c r="A129" s="121">
        <v>262</v>
      </c>
      <c r="B129" s="146" t="s">
        <v>2</v>
      </c>
      <c r="C129" s="146" t="s">
        <v>270</v>
      </c>
      <c r="D129" s="128">
        <v>65</v>
      </c>
      <c r="E129" s="125">
        <v>130</v>
      </c>
      <c r="F129" s="125">
        <v>143</v>
      </c>
      <c r="G129" s="128">
        <v>2.2000000000000002</v>
      </c>
      <c r="H129" s="171">
        <f t="shared" si="58"/>
        <v>13</v>
      </c>
      <c r="I129" s="127">
        <f t="shared" si="59"/>
        <v>10</v>
      </c>
      <c r="J129" s="128"/>
      <c r="K129" s="125">
        <v>13</v>
      </c>
      <c r="L129" s="125">
        <v>0</v>
      </c>
      <c r="M129" s="171">
        <f t="shared" si="60"/>
        <v>5</v>
      </c>
      <c r="N129" s="128"/>
      <c r="O129" s="125">
        <v>5</v>
      </c>
      <c r="P129" s="128"/>
      <c r="Q129" s="188">
        <f t="shared" si="36"/>
        <v>38.46153846153846</v>
      </c>
      <c r="R129" s="131">
        <f t="shared" si="51"/>
        <v>10</v>
      </c>
      <c r="S129" s="266">
        <f t="shared" si="62"/>
        <v>14</v>
      </c>
      <c r="T129" s="131">
        <f t="shared" si="61"/>
        <v>14.3</v>
      </c>
      <c r="U129" s="183">
        <f t="shared" si="55"/>
        <v>14</v>
      </c>
      <c r="V129" s="131">
        <f t="shared" si="56"/>
        <v>14</v>
      </c>
      <c r="W129" s="265">
        <f t="shared" si="57"/>
        <v>9.79020979020979</v>
      </c>
      <c r="X129" s="131"/>
    </row>
    <row r="130" spans="1:24" x14ac:dyDescent="0.25">
      <c r="A130" s="121">
        <v>265</v>
      </c>
      <c r="B130" s="146" t="s">
        <v>2</v>
      </c>
      <c r="C130" s="146" t="s">
        <v>41</v>
      </c>
      <c r="D130" s="128">
        <v>41.5</v>
      </c>
      <c r="E130" s="125">
        <v>50</v>
      </c>
      <c r="F130" s="125">
        <v>291</v>
      </c>
      <c r="G130" s="128">
        <v>7.0120481927710845</v>
      </c>
      <c r="H130" s="171">
        <f t="shared" ref="H130:H135" si="63">SUM(K130+L130)</f>
        <v>5</v>
      </c>
      <c r="I130" s="127">
        <f t="shared" ref="I130:I135" si="64">H130*100/E130</f>
        <v>10</v>
      </c>
      <c r="J130" s="128"/>
      <c r="K130" s="125">
        <v>5</v>
      </c>
      <c r="L130" s="125">
        <v>0</v>
      </c>
      <c r="M130" s="171">
        <f t="shared" ref="M130:M135" si="65">SUM(N130+O130+P130)</f>
        <v>1</v>
      </c>
      <c r="N130" s="128"/>
      <c r="O130" s="125">
        <v>1</v>
      </c>
      <c r="P130" s="128"/>
      <c r="Q130" s="188">
        <f t="shared" si="36"/>
        <v>20</v>
      </c>
      <c r="R130" s="131">
        <f t="shared" si="51"/>
        <v>10</v>
      </c>
      <c r="S130" s="266">
        <f t="shared" si="62"/>
        <v>29</v>
      </c>
      <c r="T130" s="131">
        <f t="shared" si="61"/>
        <v>29.1</v>
      </c>
      <c r="U130" s="183">
        <f t="shared" si="55"/>
        <v>29</v>
      </c>
      <c r="V130" s="131">
        <f t="shared" si="56"/>
        <v>29</v>
      </c>
      <c r="W130" s="265">
        <f t="shared" si="57"/>
        <v>9.9656357388316152</v>
      </c>
      <c r="X130" s="131"/>
    </row>
    <row r="131" spans="1:24" ht="47.25" x14ac:dyDescent="0.25">
      <c r="A131" s="121">
        <v>266</v>
      </c>
      <c r="B131" s="146" t="s">
        <v>86</v>
      </c>
      <c r="C131" s="146" t="s">
        <v>41</v>
      </c>
      <c r="D131" s="128">
        <v>127.6</v>
      </c>
      <c r="E131" s="125">
        <v>224</v>
      </c>
      <c r="F131" s="125">
        <v>302</v>
      </c>
      <c r="G131" s="128">
        <v>2.3667711598746082</v>
      </c>
      <c r="H131" s="171">
        <f t="shared" si="63"/>
        <v>22</v>
      </c>
      <c r="I131" s="127">
        <f t="shared" si="64"/>
        <v>9.8214285714285712</v>
      </c>
      <c r="J131" s="128"/>
      <c r="K131" s="125">
        <v>22</v>
      </c>
      <c r="L131" s="125">
        <v>0</v>
      </c>
      <c r="M131" s="171">
        <f t="shared" si="65"/>
        <v>13</v>
      </c>
      <c r="N131" s="128"/>
      <c r="O131" s="125">
        <v>13</v>
      </c>
      <c r="P131" s="128"/>
      <c r="Q131" s="188">
        <f t="shared" si="36"/>
        <v>59.090909090909093</v>
      </c>
      <c r="R131" s="131">
        <f t="shared" si="51"/>
        <v>10</v>
      </c>
      <c r="S131" s="266">
        <f t="shared" si="62"/>
        <v>30</v>
      </c>
      <c r="T131" s="131">
        <f t="shared" si="61"/>
        <v>30.2</v>
      </c>
      <c r="U131" s="183">
        <f t="shared" si="55"/>
        <v>30</v>
      </c>
      <c r="V131" s="131">
        <f t="shared" si="56"/>
        <v>30</v>
      </c>
      <c r="W131" s="265">
        <f t="shared" si="57"/>
        <v>9.9337748344370862</v>
      </c>
      <c r="X131" s="131">
        <v>30</v>
      </c>
    </row>
    <row r="132" spans="1:24" x14ac:dyDescent="0.25">
      <c r="A132" s="121">
        <v>268</v>
      </c>
      <c r="B132" s="146" t="s">
        <v>2</v>
      </c>
      <c r="C132" s="146" t="s">
        <v>751</v>
      </c>
      <c r="D132" s="128">
        <v>65</v>
      </c>
      <c r="E132" s="125">
        <v>87</v>
      </c>
      <c r="F132" s="125">
        <v>104</v>
      </c>
      <c r="G132" s="128">
        <v>1.6</v>
      </c>
      <c r="H132" s="171">
        <f t="shared" si="63"/>
        <v>8</v>
      </c>
      <c r="I132" s="127">
        <f t="shared" si="64"/>
        <v>9.1954022988505741</v>
      </c>
      <c r="J132" s="128"/>
      <c r="K132" s="125">
        <v>8</v>
      </c>
      <c r="L132" s="125">
        <v>0</v>
      </c>
      <c r="M132" s="171">
        <f t="shared" si="65"/>
        <v>1</v>
      </c>
      <c r="N132" s="128"/>
      <c r="O132" s="125">
        <v>1</v>
      </c>
      <c r="P132" s="128"/>
      <c r="Q132" s="188">
        <f t="shared" si="36"/>
        <v>12.5</v>
      </c>
      <c r="R132" s="131">
        <f t="shared" si="51"/>
        <v>10</v>
      </c>
      <c r="S132" s="266">
        <f t="shared" si="62"/>
        <v>10</v>
      </c>
      <c r="T132" s="131">
        <f t="shared" si="61"/>
        <v>10.4</v>
      </c>
      <c r="U132" s="183">
        <f t="shared" si="55"/>
        <v>10</v>
      </c>
      <c r="V132" s="131">
        <f t="shared" si="56"/>
        <v>10</v>
      </c>
      <c r="W132" s="265">
        <f t="shared" si="57"/>
        <v>9.615384615384615</v>
      </c>
      <c r="X132" s="131"/>
    </row>
    <row r="133" spans="1:24" ht="31.5" x14ac:dyDescent="0.25">
      <c r="A133" s="121">
        <v>269</v>
      </c>
      <c r="B133" s="146" t="s">
        <v>125</v>
      </c>
      <c r="C133" s="146" t="s">
        <v>751</v>
      </c>
      <c r="D133" s="128">
        <v>40.4</v>
      </c>
      <c r="E133" s="125">
        <v>202</v>
      </c>
      <c r="F133" s="125">
        <v>222</v>
      </c>
      <c r="G133" s="128">
        <v>5.4950495049504955</v>
      </c>
      <c r="H133" s="171">
        <f t="shared" si="63"/>
        <v>10</v>
      </c>
      <c r="I133" s="127">
        <f t="shared" si="64"/>
        <v>4.9504950495049505</v>
      </c>
      <c r="J133" s="128"/>
      <c r="K133" s="125">
        <v>10</v>
      </c>
      <c r="L133" s="125">
        <v>0</v>
      </c>
      <c r="M133" s="171">
        <f t="shared" si="65"/>
        <v>1</v>
      </c>
      <c r="N133" s="128"/>
      <c r="O133" s="125">
        <v>1</v>
      </c>
      <c r="P133" s="128"/>
      <c r="Q133" s="188">
        <f t="shared" si="36"/>
        <v>10</v>
      </c>
      <c r="R133" s="131">
        <f t="shared" si="51"/>
        <v>10</v>
      </c>
      <c r="S133" s="266">
        <f t="shared" si="62"/>
        <v>22</v>
      </c>
      <c r="T133" s="131">
        <f t="shared" si="61"/>
        <v>22.2</v>
      </c>
      <c r="U133" s="183">
        <v>17</v>
      </c>
      <c r="V133" s="131">
        <f t="shared" si="56"/>
        <v>17</v>
      </c>
      <c r="W133" s="265">
        <f t="shared" si="57"/>
        <v>7.6576576576576576</v>
      </c>
      <c r="X133" s="131">
        <v>17</v>
      </c>
    </row>
    <row r="134" spans="1:24" ht="63" x14ac:dyDescent="0.25">
      <c r="A134" s="121">
        <v>271</v>
      </c>
      <c r="B134" s="146" t="s">
        <v>43</v>
      </c>
      <c r="C134" s="146" t="s">
        <v>751</v>
      </c>
      <c r="D134" s="128">
        <v>150</v>
      </c>
      <c r="E134" s="125">
        <v>352</v>
      </c>
      <c r="F134" s="125">
        <v>345</v>
      </c>
      <c r="G134" s="128">
        <v>2.2999999999999998</v>
      </c>
      <c r="H134" s="171">
        <f t="shared" si="63"/>
        <v>10</v>
      </c>
      <c r="I134" s="127">
        <f t="shared" si="64"/>
        <v>2.8409090909090908</v>
      </c>
      <c r="J134" s="128"/>
      <c r="K134" s="125">
        <v>10</v>
      </c>
      <c r="L134" s="125">
        <v>0</v>
      </c>
      <c r="M134" s="171">
        <f t="shared" si="65"/>
        <v>0</v>
      </c>
      <c r="N134" s="128"/>
      <c r="O134" s="125">
        <v>0</v>
      </c>
      <c r="P134" s="128"/>
      <c r="Q134" s="188">
        <f>M134*100/H134</f>
        <v>0</v>
      </c>
      <c r="R134" s="131">
        <f t="shared" si="51"/>
        <v>10</v>
      </c>
      <c r="S134" s="266">
        <f t="shared" si="62"/>
        <v>34</v>
      </c>
      <c r="T134" s="131">
        <f t="shared" si="61"/>
        <v>34.5</v>
      </c>
      <c r="U134" s="183">
        <f t="shared" si="55"/>
        <v>34</v>
      </c>
      <c r="V134" s="131">
        <f t="shared" si="56"/>
        <v>34</v>
      </c>
      <c r="W134" s="265">
        <f t="shared" si="57"/>
        <v>9.8550724637681153</v>
      </c>
      <c r="X134" s="131">
        <v>34</v>
      </c>
    </row>
    <row r="135" spans="1:24" ht="47.25" x14ac:dyDescent="0.25">
      <c r="A135" s="121">
        <v>273</v>
      </c>
      <c r="B135" s="146" t="s">
        <v>45</v>
      </c>
      <c r="C135" s="146" t="s">
        <v>44</v>
      </c>
      <c r="D135" s="128">
        <v>177.1</v>
      </c>
      <c r="E135" s="125">
        <v>3113</v>
      </c>
      <c r="F135" s="125">
        <v>3000</v>
      </c>
      <c r="G135" s="128">
        <v>16.939582156973461</v>
      </c>
      <c r="H135" s="171">
        <f t="shared" si="63"/>
        <v>70</v>
      </c>
      <c r="I135" s="127">
        <f t="shared" si="64"/>
        <v>2.2486347574686798</v>
      </c>
      <c r="J135" s="128"/>
      <c r="K135" s="125">
        <v>70</v>
      </c>
      <c r="L135" s="125">
        <v>0</v>
      </c>
      <c r="M135" s="171">
        <f t="shared" si="65"/>
        <v>3</v>
      </c>
      <c r="N135" s="128"/>
      <c r="O135" s="125">
        <v>3</v>
      </c>
      <c r="P135" s="128"/>
      <c r="Q135" s="188">
        <f>M135*100/H135</f>
        <v>4.2857142857142856</v>
      </c>
      <c r="R135" s="131">
        <f t="shared" si="51"/>
        <v>10</v>
      </c>
      <c r="S135" s="266">
        <f t="shared" si="62"/>
        <v>300</v>
      </c>
      <c r="T135" s="131">
        <f t="shared" si="61"/>
        <v>300</v>
      </c>
      <c r="U135" s="183">
        <v>90</v>
      </c>
      <c r="V135" s="131">
        <f t="shared" si="56"/>
        <v>90</v>
      </c>
      <c r="W135" s="265">
        <f t="shared" si="57"/>
        <v>3</v>
      </c>
      <c r="X135" s="266">
        <v>90</v>
      </c>
    </row>
    <row r="136" spans="1:24" hidden="1" x14ac:dyDescent="0.25">
      <c r="A136" s="121">
        <v>492</v>
      </c>
      <c r="B136" s="146">
        <v>0</v>
      </c>
      <c r="C136" s="146">
        <v>0</v>
      </c>
      <c r="D136" s="128">
        <v>0</v>
      </c>
      <c r="E136" s="125"/>
      <c r="F136" s="125">
        <v>0</v>
      </c>
      <c r="G136" s="128">
        <v>0</v>
      </c>
      <c r="H136" s="169"/>
      <c r="I136" s="127"/>
      <c r="J136" s="128"/>
      <c r="K136" s="128"/>
      <c r="L136" s="128"/>
      <c r="M136" s="171"/>
      <c r="N136" s="128"/>
      <c r="O136" s="128"/>
      <c r="P136" s="128"/>
      <c r="Q136" s="125"/>
      <c r="R136" s="131">
        <f t="shared" si="51"/>
        <v>0</v>
      </c>
      <c r="S136" s="172">
        <f>ROUNDDOWN(T136,0)</f>
        <v>0</v>
      </c>
      <c r="T136" s="132">
        <f>F136*R136/100</f>
        <v>0</v>
      </c>
      <c r="U136" s="183">
        <f>ROUNDDOWN(V136,0)</f>
        <v>0</v>
      </c>
      <c r="V136" s="132">
        <f>F136*W136/100</f>
        <v>0</v>
      </c>
      <c r="W136" s="265">
        <f>R136</f>
        <v>0</v>
      </c>
      <c r="X136" s="131"/>
    </row>
    <row r="137" spans="1:24" s="271" customFormat="1" ht="41.25" customHeight="1" x14ac:dyDescent="0.25">
      <c r="A137" s="268" t="s">
        <v>854</v>
      </c>
      <c r="B137" s="268"/>
      <c r="C137" s="269"/>
      <c r="D137" s="270"/>
      <c r="E137" s="260"/>
      <c r="F137" s="260"/>
      <c r="G137" s="260"/>
      <c r="H137" s="231"/>
      <c r="I137" s="387"/>
      <c r="J137" s="260"/>
      <c r="K137" s="231"/>
      <c r="L137" s="260"/>
      <c r="M137" s="231"/>
      <c r="N137" s="260"/>
      <c r="O137" s="231"/>
      <c r="P137" s="260"/>
      <c r="Q137" s="231"/>
      <c r="R137" s="231"/>
      <c r="S137" s="260"/>
      <c r="T137" s="222"/>
      <c r="V137" s="222"/>
      <c r="W137" s="272"/>
      <c r="X137" s="222"/>
    </row>
    <row r="138" spans="1:24" s="271" customFormat="1" ht="26.25" customHeight="1" x14ac:dyDescent="0.25">
      <c r="A138" s="361"/>
      <c r="B138" s="374"/>
      <c r="C138" s="374"/>
      <c r="D138" s="374"/>
      <c r="E138" s="374"/>
      <c r="F138" s="374"/>
      <c r="G138" s="374"/>
      <c r="H138" s="362"/>
      <c r="I138" s="389"/>
      <c r="J138" s="374"/>
      <c r="K138" s="362"/>
      <c r="L138" s="374"/>
      <c r="M138" s="362"/>
      <c r="N138" s="374"/>
      <c r="O138" s="362"/>
      <c r="P138" s="374"/>
      <c r="Q138" s="362"/>
      <c r="R138" s="362"/>
      <c r="S138" s="374"/>
      <c r="T138" s="362"/>
      <c r="U138" s="374"/>
      <c r="V138" s="362"/>
      <c r="W138" s="389"/>
      <c r="X138" s="222"/>
    </row>
    <row r="139" spans="1:24" s="271" customFormat="1" x14ac:dyDescent="0.25">
      <c r="A139" s="301"/>
      <c r="B139" s="161"/>
      <c r="C139" s="161"/>
      <c r="D139" s="224"/>
      <c r="E139" s="222"/>
      <c r="F139" s="222"/>
      <c r="G139" s="224"/>
      <c r="H139" s="222"/>
      <c r="I139" s="272"/>
      <c r="J139" s="224"/>
      <c r="K139" s="222"/>
      <c r="L139" s="224"/>
      <c r="M139" s="222"/>
      <c r="N139" s="224"/>
      <c r="O139" s="222"/>
      <c r="P139" s="224"/>
      <c r="Q139" s="222"/>
      <c r="R139" s="222"/>
      <c r="S139" s="222"/>
      <c r="T139" s="222"/>
      <c r="U139" s="224"/>
      <c r="V139" s="222"/>
      <c r="W139" s="272"/>
      <c r="X139" s="222"/>
    </row>
    <row r="140" spans="1:24" s="271" customFormat="1" hidden="1" x14ac:dyDescent="0.25">
      <c r="A140" s="301"/>
      <c r="B140" s="158" t="s">
        <v>624</v>
      </c>
      <c r="C140" s="158" t="s">
        <v>619</v>
      </c>
      <c r="D140" s="273" t="s">
        <v>620</v>
      </c>
      <c r="E140" s="272"/>
      <c r="F140" s="272"/>
      <c r="G140" s="222"/>
      <c r="H140" s="222"/>
      <c r="I140" s="272"/>
      <c r="J140" s="224"/>
      <c r="K140" s="224"/>
      <c r="L140" s="224"/>
      <c r="M140" s="303" t="s">
        <v>616</v>
      </c>
      <c r="N140" s="273" t="s">
        <v>617</v>
      </c>
      <c r="O140" s="273" t="s">
        <v>613</v>
      </c>
      <c r="P140" s="273" t="s">
        <v>615</v>
      </c>
      <c r="Q140" s="303" t="s">
        <v>614</v>
      </c>
      <c r="R140" s="222"/>
      <c r="S140" s="222"/>
      <c r="T140" s="222"/>
      <c r="U140" s="222"/>
      <c r="V140" s="224"/>
      <c r="W140" s="272"/>
    </row>
    <row r="141" spans="1:24" s="271" customFormat="1" hidden="1" x14ac:dyDescent="0.25">
      <c r="A141" s="301"/>
      <c r="B141" s="158"/>
      <c r="C141" s="158"/>
      <c r="D141" s="273"/>
      <c r="E141" s="272"/>
      <c r="F141" s="272"/>
      <c r="G141" s="222"/>
      <c r="H141" s="222"/>
      <c r="I141" s="272"/>
      <c r="J141" s="224"/>
      <c r="K141" s="224"/>
      <c r="L141" s="224"/>
      <c r="M141" s="303">
        <v>0</v>
      </c>
      <c r="N141" s="273">
        <v>10</v>
      </c>
      <c r="O141" s="273">
        <v>10</v>
      </c>
      <c r="P141" s="273">
        <v>0</v>
      </c>
      <c r="Q141" s="303">
        <v>0</v>
      </c>
      <c r="R141" s="222"/>
      <c r="S141" s="222"/>
      <c r="T141" s="222"/>
      <c r="U141" s="222"/>
      <c r="V141" s="224"/>
      <c r="W141" s="272"/>
    </row>
    <row r="142" spans="1:24" s="271" customFormat="1" hidden="1" x14ac:dyDescent="0.25">
      <c r="A142" s="301"/>
      <c r="B142" s="158"/>
      <c r="C142" s="158"/>
      <c r="D142" s="273"/>
      <c r="E142" s="272"/>
      <c r="F142" s="272"/>
      <c r="G142" s="222"/>
      <c r="H142" s="222"/>
      <c r="I142" s="272"/>
      <c r="J142" s="224"/>
      <c r="K142" s="224"/>
      <c r="L142" s="224"/>
      <c r="M142" s="303">
        <v>1.01</v>
      </c>
      <c r="N142" s="273">
        <v>10</v>
      </c>
      <c r="O142" s="273">
        <v>10</v>
      </c>
      <c r="P142" s="273">
        <v>0</v>
      </c>
      <c r="Q142" s="303">
        <v>0</v>
      </c>
      <c r="R142" s="222"/>
      <c r="S142" s="222"/>
      <c r="T142" s="222"/>
      <c r="U142" s="222"/>
      <c r="V142" s="224"/>
      <c r="W142" s="272"/>
    </row>
    <row r="143" spans="1:24" s="271" customFormat="1" hidden="1" x14ac:dyDescent="0.25">
      <c r="A143" s="301"/>
      <c r="B143" s="158" t="s">
        <v>623</v>
      </c>
      <c r="C143" s="158" t="s">
        <v>622</v>
      </c>
      <c r="D143" s="273" t="s">
        <v>80</v>
      </c>
      <c r="E143" s="272"/>
      <c r="F143" s="272"/>
      <c r="G143" s="222"/>
      <c r="H143" s="222"/>
      <c r="I143" s="272"/>
      <c r="J143" s="224"/>
      <c r="K143" s="224"/>
      <c r="L143" s="224"/>
      <c r="M143" s="303">
        <v>2.0099999999999998</v>
      </c>
      <c r="N143" s="273">
        <v>10</v>
      </c>
      <c r="O143" s="273">
        <v>10</v>
      </c>
      <c r="P143" s="273">
        <v>0</v>
      </c>
      <c r="Q143" s="303">
        <v>0</v>
      </c>
      <c r="R143" s="222"/>
      <c r="S143" s="222"/>
      <c r="T143" s="222"/>
      <c r="U143" s="222"/>
      <c r="V143" s="224"/>
      <c r="W143" s="272"/>
    </row>
    <row r="144" spans="1:24" s="271" customFormat="1" hidden="1" x14ac:dyDescent="0.25">
      <c r="A144" s="301"/>
      <c r="B144" s="161"/>
      <c r="C144" s="161"/>
      <c r="D144" s="224"/>
      <c r="E144" s="272"/>
      <c r="F144" s="272"/>
      <c r="G144" s="222"/>
      <c r="H144" s="222"/>
      <c r="I144" s="272"/>
      <c r="J144" s="224"/>
      <c r="K144" s="224"/>
      <c r="L144" s="224"/>
      <c r="M144" s="303">
        <v>4.01</v>
      </c>
      <c r="N144" s="273">
        <v>10</v>
      </c>
      <c r="O144" s="273">
        <v>10</v>
      </c>
      <c r="P144" s="273">
        <v>0</v>
      </c>
      <c r="Q144" s="303">
        <v>0</v>
      </c>
      <c r="R144" s="222"/>
      <c r="S144" s="222"/>
      <c r="T144" s="222"/>
      <c r="U144" s="222"/>
      <c r="V144" s="224"/>
      <c r="W144" s="272"/>
    </row>
    <row r="145" spans="1:24" s="271" customFormat="1" hidden="1" x14ac:dyDescent="0.25">
      <c r="A145" s="302"/>
      <c r="B145" s="164"/>
      <c r="C145" s="164"/>
      <c r="D145" s="274"/>
      <c r="E145" s="275"/>
      <c r="F145" s="272"/>
      <c r="G145" s="222"/>
      <c r="H145" s="222"/>
      <c r="I145" s="272"/>
      <c r="J145" s="224"/>
      <c r="K145" s="224"/>
      <c r="L145" s="224"/>
      <c r="M145" s="303">
        <v>6.01</v>
      </c>
      <c r="N145" s="273">
        <v>10</v>
      </c>
      <c r="O145" s="273">
        <v>10</v>
      </c>
      <c r="P145" s="273">
        <v>0</v>
      </c>
      <c r="Q145" s="303">
        <v>0</v>
      </c>
      <c r="R145" s="222"/>
      <c r="S145" s="222"/>
      <c r="T145" s="222"/>
      <c r="U145" s="222"/>
      <c r="V145" s="224"/>
      <c r="W145" s="272"/>
    </row>
    <row r="146" spans="1:24" s="271" customFormat="1" hidden="1" x14ac:dyDescent="0.25">
      <c r="A146" s="302"/>
      <c r="B146" s="164"/>
      <c r="C146" s="164"/>
      <c r="D146" s="274"/>
      <c r="E146" s="275"/>
      <c r="F146" s="272"/>
      <c r="G146" s="222"/>
      <c r="H146" s="222"/>
      <c r="I146" s="272"/>
      <c r="J146" s="224"/>
      <c r="K146" s="222"/>
      <c r="L146" s="224"/>
      <c r="M146" s="303">
        <v>8.01</v>
      </c>
      <c r="N146" s="273">
        <v>10</v>
      </c>
      <c r="O146" s="303">
        <v>10</v>
      </c>
      <c r="P146" s="273">
        <v>0</v>
      </c>
      <c r="Q146" s="303">
        <v>0</v>
      </c>
      <c r="R146" s="222"/>
      <c r="S146" s="222"/>
      <c r="T146" s="222"/>
      <c r="U146" s="222"/>
      <c r="V146" s="222"/>
      <c r="W146" s="272"/>
    </row>
    <row r="147" spans="1:24" s="271" customFormat="1" hidden="1" x14ac:dyDescent="0.25">
      <c r="A147" s="302"/>
      <c r="B147" s="164"/>
      <c r="C147" s="164"/>
      <c r="D147" s="274"/>
      <c r="E147" s="275"/>
      <c r="F147" s="272"/>
      <c r="G147" s="222"/>
      <c r="H147" s="222"/>
      <c r="I147" s="272"/>
      <c r="J147" s="224"/>
      <c r="K147" s="222"/>
      <c r="L147" s="224"/>
      <c r="M147" s="303">
        <v>10.01</v>
      </c>
      <c r="N147" s="273">
        <v>10</v>
      </c>
      <c r="O147" s="303">
        <v>10</v>
      </c>
      <c r="P147" s="273">
        <v>0</v>
      </c>
      <c r="Q147" s="303">
        <v>0</v>
      </c>
      <c r="R147" s="222"/>
      <c r="S147" s="222"/>
      <c r="T147" s="222"/>
      <c r="U147" s="222"/>
      <c r="V147" s="222"/>
      <c r="W147" s="272"/>
    </row>
    <row r="148" spans="1:24" s="271" customFormat="1" hidden="1" x14ac:dyDescent="0.25">
      <c r="A148" s="302"/>
      <c r="B148" s="164"/>
      <c r="C148" s="164"/>
      <c r="D148" s="274"/>
      <c r="E148" s="275"/>
      <c r="F148" s="272"/>
      <c r="G148" s="222"/>
      <c r="H148" s="222"/>
      <c r="I148" s="272"/>
      <c r="J148" s="224"/>
      <c r="K148" s="222"/>
      <c r="L148" s="224"/>
      <c r="M148" s="303">
        <v>12.01</v>
      </c>
      <c r="N148" s="273">
        <v>10</v>
      </c>
      <c r="O148" s="303">
        <v>10</v>
      </c>
      <c r="P148" s="273">
        <v>0</v>
      </c>
      <c r="Q148" s="303">
        <v>0</v>
      </c>
      <c r="R148" s="222"/>
      <c r="S148" s="222"/>
      <c r="T148" s="222"/>
      <c r="U148" s="222"/>
      <c r="V148" s="222"/>
      <c r="W148" s="272"/>
    </row>
    <row r="149" spans="1:24" s="271" customFormat="1" hidden="1" x14ac:dyDescent="0.25">
      <c r="A149" s="302"/>
      <c r="B149" s="164"/>
      <c r="C149" s="164"/>
      <c r="D149" s="274"/>
      <c r="E149" s="275"/>
      <c r="F149" s="272"/>
      <c r="G149" s="222"/>
      <c r="H149" s="222"/>
      <c r="I149" s="272"/>
      <c r="J149" s="224"/>
      <c r="K149" s="222"/>
      <c r="L149" s="224"/>
      <c r="M149" s="303">
        <v>15.01</v>
      </c>
      <c r="N149" s="273">
        <v>10</v>
      </c>
      <c r="O149" s="303">
        <v>10</v>
      </c>
      <c r="P149" s="273">
        <v>0</v>
      </c>
      <c r="Q149" s="303">
        <v>0</v>
      </c>
      <c r="R149" s="222"/>
      <c r="S149" s="222"/>
      <c r="T149" s="222"/>
      <c r="U149" s="222"/>
      <c r="V149" s="222"/>
      <c r="W149" s="272"/>
    </row>
    <row r="150" spans="1:24" s="271" customFormat="1" hidden="1" x14ac:dyDescent="0.25">
      <c r="A150" s="302"/>
      <c r="B150" s="164"/>
      <c r="C150" s="164"/>
      <c r="D150" s="274"/>
      <c r="E150" s="275"/>
      <c r="F150" s="272"/>
      <c r="G150" s="222"/>
      <c r="H150" s="222"/>
      <c r="I150" s="272"/>
      <c r="J150" s="224"/>
      <c r="K150" s="222"/>
      <c r="L150" s="224"/>
      <c r="M150" s="303">
        <v>20.010000000000002</v>
      </c>
      <c r="N150" s="273">
        <v>10</v>
      </c>
      <c r="O150" s="303">
        <v>10</v>
      </c>
      <c r="P150" s="273">
        <v>0</v>
      </c>
      <c r="Q150" s="303">
        <v>0</v>
      </c>
      <c r="R150" s="222"/>
      <c r="S150" s="222"/>
      <c r="T150" s="222"/>
      <c r="U150" s="222"/>
      <c r="V150" s="222"/>
      <c r="W150" s="272"/>
    </row>
    <row r="151" spans="1:24" s="271" customFormat="1" hidden="1" x14ac:dyDescent="0.25">
      <c r="A151" s="302"/>
      <c r="B151" s="164"/>
      <c r="C151" s="164"/>
      <c r="D151" s="274"/>
      <c r="E151" s="275"/>
      <c r="F151" s="272"/>
      <c r="G151" s="222"/>
      <c r="H151" s="222"/>
      <c r="I151" s="272"/>
      <c r="J151" s="224"/>
      <c r="K151" s="222"/>
      <c r="L151" s="224"/>
      <c r="M151" s="303">
        <v>100000</v>
      </c>
      <c r="N151" s="276">
        <v>10</v>
      </c>
      <c r="O151" s="303">
        <v>10</v>
      </c>
      <c r="P151" s="273">
        <v>0</v>
      </c>
      <c r="Q151" s="303">
        <v>0</v>
      </c>
      <c r="R151" s="222"/>
      <c r="S151" s="222"/>
      <c r="T151" s="222"/>
      <c r="U151" s="222"/>
      <c r="V151" s="222"/>
      <c r="W151" s="272"/>
    </row>
    <row r="152" spans="1:24" s="271" customFormat="1" hidden="1" x14ac:dyDescent="0.25">
      <c r="A152" s="301"/>
      <c r="B152" s="161"/>
      <c r="C152" s="161"/>
      <c r="D152" s="224"/>
      <c r="E152" s="272"/>
      <c r="F152" s="272"/>
      <c r="G152" s="222"/>
      <c r="H152" s="222"/>
      <c r="I152" s="272"/>
      <c r="J152" s="224"/>
      <c r="K152" s="222"/>
      <c r="L152" s="224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72"/>
    </row>
    <row r="153" spans="1:24" s="271" customFormat="1" x14ac:dyDescent="0.25">
      <c r="A153" s="301"/>
      <c r="B153" s="161"/>
      <c r="C153" s="161"/>
      <c r="D153" s="224"/>
      <c r="E153" s="222"/>
      <c r="F153" s="222"/>
      <c r="G153" s="224"/>
      <c r="H153" s="222"/>
      <c r="I153" s="272"/>
      <c r="J153" s="224"/>
      <c r="K153" s="222"/>
      <c r="L153" s="224"/>
      <c r="M153" s="222"/>
      <c r="N153" s="224"/>
      <c r="O153" s="222"/>
      <c r="P153" s="224"/>
      <c r="Q153" s="222"/>
      <c r="R153" s="222"/>
      <c r="S153" s="222"/>
      <c r="T153" s="222"/>
      <c r="U153" s="224"/>
      <c r="V153" s="222"/>
      <c r="W153" s="272"/>
      <c r="X153" s="222"/>
    </row>
    <row r="154" spans="1:24" s="271" customFormat="1" x14ac:dyDescent="0.25">
      <c r="A154" s="301"/>
      <c r="B154" s="161"/>
      <c r="C154" s="161"/>
      <c r="D154" s="224"/>
      <c r="E154" s="222"/>
      <c r="F154" s="222"/>
      <c r="G154" s="224"/>
      <c r="H154" s="222"/>
      <c r="I154" s="272"/>
      <c r="J154" s="224"/>
      <c r="K154" s="222"/>
      <c r="L154" s="224"/>
      <c r="M154" s="222"/>
      <c r="N154" s="224"/>
      <c r="O154" s="222"/>
      <c r="P154" s="224"/>
      <c r="Q154" s="222"/>
      <c r="R154" s="222"/>
      <c r="S154" s="222"/>
      <c r="T154" s="222"/>
      <c r="U154" s="224"/>
      <c r="V154" s="222"/>
      <c r="W154" s="272"/>
      <c r="X154" s="222"/>
    </row>
    <row r="155" spans="1:24" s="271" customFormat="1" x14ac:dyDescent="0.25">
      <c r="A155" s="301"/>
      <c r="B155" s="161"/>
      <c r="C155" s="161"/>
      <c r="D155" s="224"/>
      <c r="E155" s="222"/>
      <c r="F155" s="222"/>
      <c r="G155" s="224"/>
      <c r="H155" s="222"/>
      <c r="I155" s="272"/>
      <c r="J155" s="224"/>
      <c r="K155" s="222"/>
      <c r="L155" s="224"/>
      <c r="M155" s="222"/>
      <c r="N155" s="224"/>
      <c r="O155" s="222"/>
      <c r="P155" s="224"/>
      <c r="Q155" s="222"/>
      <c r="R155" s="222"/>
      <c r="S155" s="222"/>
      <c r="T155" s="222"/>
      <c r="U155" s="224"/>
      <c r="V155" s="222"/>
      <c r="W155" s="272"/>
      <c r="X155" s="222"/>
    </row>
    <row r="156" spans="1:24" s="271" customFormat="1" x14ac:dyDescent="0.25">
      <c r="A156" s="301"/>
      <c r="B156" s="161"/>
      <c r="C156" s="161"/>
      <c r="D156" s="224"/>
      <c r="E156" s="222"/>
      <c r="F156" s="222"/>
      <c r="G156" s="224"/>
      <c r="H156" s="222"/>
      <c r="I156" s="272"/>
      <c r="J156" s="224"/>
      <c r="K156" s="222"/>
      <c r="L156" s="224"/>
      <c r="M156" s="222"/>
      <c r="N156" s="224"/>
      <c r="O156" s="222"/>
      <c r="P156" s="224"/>
      <c r="Q156" s="222"/>
      <c r="R156" s="222"/>
      <c r="S156" s="222"/>
      <c r="T156" s="222"/>
      <c r="U156" s="224"/>
      <c r="V156" s="222"/>
      <c r="W156" s="272"/>
      <c r="X156" s="222"/>
    </row>
    <row r="157" spans="1:24" s="271" customFormat="1" x14ac:dyDescent="0.25">
      <c r="A157" s="301"/>
      <c r="B157" s="161"/>
      <c r="C157" s="161"/>
      <c r="D157" s="224"/>
      <c r="E157" s="222"/>
      <c r="F157" s="222"/>
      <c r="G157" s="224"/>
      <c r="H157" s="222"/>
      <c r="I157" s="272"/>
      <c r="J157" s="224"/>
      <c r="K157" s="222"/>
      <c r="L157" s="224"/>
      <c r="M157" s="222"/>
      <c r="N157" s="224"/>
      <c r="O157" s="222"/>
      <c r="P157" s="224"/>
      <c r="Q157" s="222"/>
      <c r="R157" s="222"/>
      <c r="S157" s="222"/>
      <c r="T157" s="222"/>
      <c r="U157" s="224"/>
      <c r="V157" s="222"/>
      <c r="W157" s="272"/>
      <c r="X157" s="222"/>
    </row>
    <row r="158" spans="1:24" s="271" customFormat="1" x14ac:dyDescent="0.25">
      <c r="A158" s="301"/>
      <c r="B158" s="161"/>
      <c r="C158" s="161"/>
      <c r="D158" s="224"/>
      <c r="E158" s="222"/>
      <c r="F158" s="222"/>
      <c r="G158" s="224"/>
      <c r="H158" s="222"/>
      <c r="I158" s="272"/>
      <c r="J158" s="224"/>
      <c r="K158" s="222"/>
      <c r="L158" s="224"/>
      <c r="M158" s="222"/>
      <c r="N158" s="224"/>
      <c r="O158" s="222"/>
      <c r="P158" s="224"/>
      <c r="Q158" s="222"/>
      <c r="R158" s="222"/>
      <c r="S158" s="222"/>
      <c r="T158" s="222"/>
      <c r="U158" s="224"/>
      <c r="V158" s="222"/>
      <c r="W158" s="272"/>
      <c r="X158" s="222"/>
    </row>
    <row r="159" spans="1:24" s="271" customFormat="1" x14ac:dyDescent="0.25">
      <c r="A159" s="301"/>
      <c r="B159" s="161"/>
      <c r="C159" s="161"/>
      <c r="D159" s="224"/>
      <c r="E159" s="222"/>
      <c r="F159" s="222"/>
      <c r="G159" s="224"/>
      <c r="H159" s="222"/>
      <c r="I159" s="272"/>
      <c r="J159" s="224"/>
      <c r="K159" s="222"/>
      <c r="L159" s="224"/>
      <c r="M159" s="222"/>
      <c r="N159" s="224"/>
      <c r="O159" s="222"/>
      <c r="P159" s="224"/>
      <c r="Q159" s="222"/>
      <c r="R159" s="222"/>
      <c r="S159" s="222"/>
      <c r="T159" s="222"/>
      <c r="U159" s="224"/>
      <c r="V159" s="222"/>
      <c r="W159" s="272"/>
      <c r="X159" s="222"/>
    </row>
    <row r="160" spans="1:24" s="271" customFormat="1" x14ac:dyDescent="0.25">
      <c r="A160" s="301"/>
      <c r="B160" s="161"/>
      <c r="C160" s="161"/>
      <c r="D160" s="224"/>
      <c r="E160" s="222"/>
      <c r="F160" s="222"/>
      <c r="G160" s="224"/>
      <c r="H160" s="222"/>
      <c r="I160" s="272"/>
      <c r="J160" s="224"/>
      <c r="K160" s="222"/>
      <c r="L160" s="224"/>
      <c r="M160" s="222"/>
      <c r="N160" s="224"/>
      <c r="O160" s="222"/>
      <c r="P160" s="224"/>
      <c r="Q160" s="222"/>
      <c r="R160" s="222"/>
      <c r="S160" s="222"/>
      <c r="T160" s="222"/>
      <c r="U160" s="224"/>
      <c r="V160" s="222"/>
      <c r="W160" s="272"/>
      <c r="X160" s="222"/>
    </row>
    <row r="161" spans="1:24" s="271" customFormat="1" x14ac:dyDescent="0.25">
      <c r="A161" s="301"/>
      <c r="B161" s="161"/>
      <c r="C161" s="161"/>
      <c r="D161" s="224"/>
      <c r="E161" s="222"/>
      <c r="F161" s="222"/>
      <c r="G161" s="224"/>
      <c r="H161" s="222"/>
      <c r="I161" s="272"/>
      <c r="J161" s="224"/>
      <c r="K161" s="222"/>
      <c r="L161" s="224"/>
      <c r="M161" s="222"/>
      <c r="N161" s="224"/>
      <c r="O161" s="222"/>
      <c r="P161" s="224"/>
      <c r="Q161" s="222"/>
      <c r="R161" s="222"/>
      <c r="S161" s="222"/>
      <c r="T161" s="222"/>
      <c r="U161" s="224"/>
      <c r="V161" s="222"/>
      <c r="W161" s="272"/>
      <c r="X161" s="222"/>
    </row>
    <row r="162" spans="1:24" s="271" customFormat="1" x14ac:dyDescent="0.25">
      <c r="A162" s="301"/>
      <c r="B162" s="161"/>
      <c r="C162" s="161"/>
      <c r="D162" s="224"/>
      <c r="E162" s="222"/>
      <c r="F162" s="222"/>
      <c r="G162" s="224"/>
      <c r="H162" s="222"/>
      <c r="I162" s="272"/>
      <c r="J162" s="224"/>
      <c r="K162" s="222"/>
      <c r="L162" s="224"/>
      <c r="M162" s="222"/>
      <c r="N162" s="224"/>
      <c r="O162" s="222"/>
      <c r="P162" s="224"/>
      <c r="Q162" s="222"/>
      <c r="R162" s="222"/>
      <c r="S162" s="222"/>
      <c r="T162" s="222"/>
      <c r="U162" s="224"/>
      <c r="V162" s="222"/>
      <c r="W162" s="272"/>
      <c r="X162" s="222"/>
    </row>
    <row r="163" spans="1:24" s="271" customFormat="1" x14ac:dyDescent="0.25">
      <c r="A163" s="301"/>
      <c r="B163" s="161"/>
      <c r="C163" s="161"/>
      <c r="D163" s="224"/>
      <c r="E163" s="222"/>
      <c r="F163" s="222"/>
      <c r="G163" s="224"/>
      <c r="H163" s="222"/>
      <c r="I163" s="272"/>
      <c r="J163" s="224"/>
      <c r="K163" s="222"/>
      <c r="L163" s="224"/>
      <c r="M163" s="222"/>
      <c r="N163" s="224"/>
      <c r="O163" s="222"/>
      <c r="P163" s="224"/>
      <c r="Q163" s="222"/>
      <c r="R163" s="222"/>
      <c r="S163" s="222"/>
      <c r="T163" s="222"/>
      <c r="U163" s="224"/>
      <c r="V163" s="222"/>
      <c r="W163" s="272"/>
      <c r="X163" s="222"/>
    </row>
    <row r="164" spans="1:24" s="271" customFormat="1" x14ac:dyDescent="0.25">
      <c r="A164" s="301"/>
      <c r="B164" s="161"/>
      <c r="C164" s="161"/>
      <c r="D164" s="224"/>
      <c r="E164" s="222"/>
      <c r="F164" s="222"/>
      <c r="G164" s="224"/>
      <c r="H164" s="222"/>
      <c r="I164" s="272"/>
      <c r="J164" s="224"/>
      <c r="K164" s="222"/>
      <c r="L164" s="224"/>
      <c r="M164" s="222"/>
      <c r="N164" s="224"/>
      <c r="O164" s="222"/>
      <c r="P164" s="224"/>
      <c r="Q164" s="222"/>
      <c r="R164" s="222"/>
      <c r="S164" s="222"/>
      <c r="T164" s="222"/>
      <c r="U164" s="224"/>
      <c r="V164" s="222"/>
      <c r="W164" s="272"/>
      <c r="X164" s="222"/>
    </row>
    <row r="165" spans="1:24" s="271" customFormat="1" x14ac:dyDescent="0.25">
      <c r="A165" s="301"/>
      <c r="B165" s="161"/>
      <c r="C165" s="161"/>
      <c r="D165" s="224"/>
      <c r="E165" s="222"/>
      <c r="F165" s="222"/>
      <c r="G165" s="224"/>
      <c r="H165" s="222"/>
      <c r="I165" s="272"/>
      <c r="J165" s="224"/>
      <c r="K165" s="222"/>
      <c r="L165" s="224"/>
      <c r="M165" s="222"/>
      <c r="N165" s="224"/>
      <c r="O165" s="222"/>
      <c r="P165" s="224"/>
      <c r="Q165" s="222"/>
      <c r="R165" s="222"/>
      <c r="S165" s="222"/>
      <c r="T165" s="222"/>
      <c r="U165" s="224"/>
      <c r="V165" s="222"/>
      <c r="W165" s="272"/>
      <c r="X165" s="222"/>
    </row>
    <row r="166" spans="1:24" s="271" customFormat="1" x14ac:dyDescent="0.25">
      <c r="A166" s="301"/>
      <c r="B166" s="161"/>
      <c r="C166" s="161"/>
      <c r="D166" s="224"/>
      <c r="E166" s="222"/>
      <c r="F166" s="222"/>
      <c r="G166" s="224"/>
      <c r="H166" s="222"/>
      <c r="I166" s="272"/>
      <c r="J166" s="224"/>
      <c r="K166" s="222"/>
      <c r="L166" s="224"/>
      <c r="M166" s="222"/>
      <c r="N166" s="224"/>
      <c r="O166" s="222"/>
      <c r="P166" s="224"/>
      <c r="Q166" s="222"/>
      <c r="R166" s="222"/>
      <c r="S166" s="222"/>
      <c r="T166" s="222"/>
      <c r="U166" s="224"/>
      <c r="V166" s="222"/>
      <c r="W166" s="272"/>
      <c r="X166" s="222"/>
    </row>
    <row r="167" spans="1:24" s="271" customFormat="1" x14ac:dyDescent="0.25">
      <c r="A167" s="301"/>
      <c r="B167" s="161"/>
      <c r="C167" s="161"/>
      <c r="D167" s="224"/>
      <c r="E167" s="222"/>
      <c r="F167" s="222"/>
      <c r="G167" s="224"/>
      <c r="H167" s="222"/>
      <c r="I167" s="272"/>
      <c r="J167" s="224"/>
      <c r="K167" s="222"/>
      <c r="L167" s="224"/>
      <c r="M167" s="222"/>
      <c r="N167" s="224"/>
      <c r="O167" s="222"/>
      <c r="P167" s="224"/>
      <c r="Q167" s="222"/>
      <c r="R167" s="222"/>
      <c r="S167" s="222"/>
      <c r="T167" s="222"/>
      <c r="U167" s="224"/>
      <c r="V167" s="222"/>
      <c r="W167" s="272"/>
      <c r="X167" s="222"/>
    </row>
    <row r="168" spans="1:24" s="271" customFormat="1" x14ac:dyDescent="0.25">
      <c r="A168" s="301"/>
      <c r="B168" s="161"/>
      <c r="C168" s="161"/>
      <c r="D168" s="224"/>
      <c r="E168" s="222"/>
      <c r="F168" s="222"/>
      <c r="G168" s="224"/>
      <c r="H168" s="222"/>
      <c r="I168" s="272"/>
      <c r="J168" s="224"/>
      <c r="K168" s="222"/>
      <c r="L168" s="224"/>
      <c r="M168" s="222"/>
      <c r="N168" s="224"/>
      <c r="O168" s="222"/>
      <c r="P168" s="224"/>
      <c r="Q168" s="222"/>
      <c r="R168" s="222"/>
      <c r="S168" s="222"/>
      <c r="T168" s="222"/>
      <c r="U168" s="224"/>
      <c r="V168" s="222"/>
      <c r="W168" s="272"/>
      <c r="X168" s="222"/>
    </row>
    <row r="169" spans="1:24" s="271" customFormat="1" x14ac:dyDescent="0.25">
      <c r="A169" s="301"/>
      <c r="B169" s="161"/>
      <c r="C169" s="161"/>
      <c r="D169" s="224"/>
      <c r="E169" s="222"/>
      <c r="F169" s="222"/>
      <c r="G169" s="224"/>
      <c r="H169" s="222"/>
      <c r="I169" s="272"/>
      <c r="J169" s="224"/>
      <c r="K169" s="222"/>
      <c r="L169" s="224"/>
      <c r="M169" s="222"/>
      <c r="N169" s="224"/>
      <c r="O169" s="222"/>
      <c r="P169" s="224"/>
      <c r="Q169" s="222"/>
      <c r="R169" s="222"/>
      <c r="S169" s="222"/>
      <c r="T169" s="222"/>
      <c r="U169" s="224"/>
      <c r="V169" s="222"/>
      <c r="W169" s="272"/>
      <c r="X169" s="222"/>
    </row>
    <row r="170" spans="1:24" s="271" customFormat="1" x14ac:dyDescent="0.25">
      <c r="A170" s="301"/>
      <c r="B170" s="161"/>
      <c r="C170" s="161"/>
      <c r="D170" s="224"/>
      <c r="E170" s="222"/>
      <c r="F170" s="222"/>
      <c r="G170" s="224"/>
      <c r="H170" s="222"/>
      <c r="I170" s="272"/>
      <c r="J170" s="224"/>
      <c r="K170" s="222"/>
      <c r="L170" s="224"/>
      <c r="M170" s="222"/>
      <c r="N170" s="224"/>
      <c r="O170" s="222"/>
      <c r="P170" s="224"/>
      <c r="Q170" s="222"/>
      <c r="R170" s="222"/>
      <c r="S170" s="222"/>
      <c r="T170" s="222"/>
      <c r="U170" s="224"/>
      <c r="V170" s="222"/>
      <c r="W170" s="272"/>
      <c r="X170" s="222"/>
    </row>
    <row r="171" spans="1:24" s="271" customFormat="1" x14ac:dyDescent="0.25">
      <c r="A171" s="301"/>
      <c r="B171" s="161"/>
      <c r="C171" s="161"/>
      <c r="D171" s="224"/>
      <c r="E171" s="222"/>
      <c r="F171" s="222"/>
      <c r="G171" s="224"/>
      <c r="H171" s="222"/>
      <c r="I171" s="272"/>
      <c r="J171" s="224"/>
      <c r="K171" s="222"/>
      <c r="L171" s="224"/>
      <c r="M171" s="222"/>
      <c r="N171" s="224"/>
      <c r="O171" s="222"/>
      <c r="P171" s="224"/>
      <c r="Q171" s="222"/>
      <c r="R171" s="222"/>
      <c r="S171" s="222"/>
      <c r="T171" s="222"/>
      <c r="U171" s="224"/>
      <c r="V171" s="222"/>
      <c r="W171" s="272"/>
      <c r="X171" s="222"/>
    </row>
    <row r="172" spans="1:24" s="271" customFormat="1" x14ac:dyDescent="0.25">
      <c r="A172" s="301"/>
      <c r="B172" s="161"/>
      <c r="C172" s="161"/>
      <c r="D172" s="224"/>
      <c r="E172" s="222"/>
      <c r="F172" s="222"/>
      <c r="G172" s="224"/>
      <c r="H172" s="222"/>
      <c r="I172" s="272"/>
      <c r="J172" s="224"/>
      <c r="K172" s="222"/>
      <c r="L172" s="224"/>
      <c r="M172" s="222"/>
      <c r="N172" s="224"/>
      <c r="O172" s="222"/>
      <c r="P172" s="224"/>
      <c r="Q172" s="222"/>
      <c r="R172" s="222"/>
      <c r="S172" s="222"/>
      <c r="T172" s="222"/>
      <c r="U172" s="224"/>
      <c r="V172" s="222"/>
      <c r="W172" s="272"/>
      <c r="X172" s="222"/>
    </row>
    <row r="173" spans="1:24" s="271" customFormat="1" x14ac:dyDescent="0.25">
      <c r="A173" s="301"/>
      <c r="B173" s="161"/>
      <c r="C173" s="161"/>
      <c r="D173" s="224"/>
      <c r="E173" s="222"/>
      <c r="F173" s="222"/>
      <c r="G173" s="224"/>
      <c r="H173" s="222"/>
      <c r="I173" s="272"/>
      <c r="J173" s="224"/>
      <c r="K173" s="222"/>
      <c r="L173" s="224"/>
      <c r="M173" s="222"/>
      <c r="N173" s="224"/>
      <c r="O173" s="222"/>
      <c r="P173" s="224"/>
      <c r="Q173" s="222"/>
      <c r="R173" s="222"/>
      <c r="S173" s="222"/>
      <c r="T173" s="222"/>
      <c r="U173" s="224"/>
      <c r="V173" s="222"/>
      <c r="W173" s="272"/>
      <c r="X173" s="222"/>
    </row>
    <row r="174" spans="1:24" s="271" customFormat="1" x14ac:dyDescent="0.25">
      <c r="A174" s="301"/>
      <c r="B174" s="161"/>
      <c r="C174" s="161"/>
      <c r="D174" s="224"/>
      <c r="E174" s="222"/>
      <c r="F174" s="222"/>
      <c r="G174" s="224"/>
      <c r="H174" s="222"/>
      <c r="I174" s="272"/>
      <c r="J174" s="224"/>
      <c r="K174" s="222"/>
      <c r="L174" s="224"/>
      <c r="M174" s="222"/>
      <c r="N174" s="224"/>
      <c r="O174" s="222"/>
      <c r="P174" s="224"/>
      <c r="Q174" s="222"/>
      <c r="R174" s="222"/>
      <c r="S174" s="222"/>
      <c r="T174" s="222"/>
      <c r="U174" s="224"/>
      <c r="V174" s="222"/>
      <c r="W174" s="272"/>
      <c r="X174" s="222"/>
    </row>
    <row r="175" spans="1:24" s="271" customFormat="1" x14ac:dyDescent="0.25">
      <c r="A175" s="301"/>
      <c r="B175" s="161"/>
      <c r="C175" s="161"/>
      <c r="D175" s="224"/>
      <c r="E175" s="222"/>
      <c r="F175" s="222"/>
      <c r="G175" s="224"/>
      <c r="H175" s="222"/>
      <c r="I175" s="272"/>
      <c r="J175" s="224"/>
      <c r="K175" s="222"/>
      <c r="L175" s="224"/>
      <c r="M175" s="222"/>
      <c r="N175" s="224"/>
      <c r="O175" s="222"/>
      <c r="P175" s="224"/>
      <c r="Q175" s="222"/>
      <c r="R175" s="222"/>
      <c r="S175" s="222"/>
      <c r="T175" s="222"/>
      <c r="U175" s="224"/>
      <c r="V175" s="222"/>
      <c r="W175" s="272"/>
      <c r="X175" s="222"/>
    </row>
    <row r="176" spans="1:24" s="271" customFormat="1" x14ac:dyDescent="0.25">
      <c r="A176" s="301"/>
      <c r="B176" s="161"/>
      <c r="C176" s="161"/>
      <c r="D176" s="224"/>
      <c r="E176" s="222"/>
      <c r="F176" s="222"/>
      <c r="G176" s="224"/>
      <c r="H176" s="222"/>
      <c r="I176" s="272"/>
      <c r="J176" s="224"/>
      <c r="K176" s="222"/>
      <c r="L176" s="224"/>
      <c r="M176" s="222"/>
      <c r="N176" s="224"/>
      <c r="O176" s="222"/>
      <c r="P176" s="224"/>
      <c r="Q176" s="222"/>
      <c r="R176" s="222"/>
      <c r="S176" s="222"/>
      <c r="T176" s="222"/>
      <c r="U176" s="224"/>
      <c r="V176" s="222"/>
      <c r="W176" s="272"/>
      <c r="X176" s="222"/>
    </row>
    <row r="177" spans="1:24" s="271" customFormat="1" x14ac:dyDescent="0.25">
      <c r="A177" s="301"/>
      <c r="B177" s="161"/>
      <c r="C177" s="161"/>
      <c r="D177" s="224"/>
      <c r="E177" s="222"/>
      <c r="F177" s="222"/>
      <c r="G177" s="224"/>
      <c r="H177" s="222"/>
      <c r="I177" s="272"/>
      <c r="J177" s="224"/>
      <c r="K177" s="222"/>
      <c r="L177" s="224"/>
      <c r="M177" s="222"/>
      <c r="N177" s="224"/>
      <c r="O177" s="222"/>
      <c r="P177" s="224"/>
      <c r="Q177" s="222"/>
      <c r="R177" s="222"/>
      <c r="S177" s="222"/>
      <c r="T177" s="222"/>
      <c r="U177" s="224"/>
      <c r="V177" s="222"/>
      <c r="W177" s="272"/>
      <c r="X177" s="222"/>
    </row>
    <row r="178" spans="1:24" s="271" customFormat="1" x14ac:dyDescent="0.25">
      <c r="A178" s="301"/>
      <c r="B178" s="161"/>
      <c r="C178" s="161"/>
      <c r="D178" s="224"/>
      <c r="E178" s="222"/>
      <c r="F178" s="222"/>
      <c r="G178" s="224"/>
      <c r="H178" s="222"/>
      <c r="I178" s="272"/>
      <c r="J178" s="224"/>
      <c r="K178" s="222"/>
      <c r="L178" s="224"/>
      <c r="M178" s="222"/>
      <c r="N178" s="224"/>
      <c r="O178" s="222"/>
      <c r="P178" s="224"/>
      <c r="Q178" s="222"/>
      <c r="R178" s="222"/>
      <c r="S178" s="222"/>
      <c r="T178" s="222"/>
      <c r="U178" s="224"/>
      <c r="V178" s="222"/>
      <c r="W178" s="272"/>
      <c r="X178" s="222"/>
    </row>
    <row r="179" spans="1:24" s="271" customFormat="1" x14ac:dyDescent="0.25">
      <c r="A179" s="301"/>
      <c r="B179" s="161"/>
      <c r="C179" s="161"/>
      <c r="D179" s="224"/>
      <c r="E179" s="222"/>
      <c r="F179" s="222"/>
      <c r="G179" s="224"/>
      <c r="H179" s="222"/>
      <c r="I179" s="272"/>
      <c r="J179" s="224"/>
      <c r="K179" s="222"/>
      <c r="L179" s="224"/>
      <c r="M179" s="222"/>
      <c r="N179" s="224"/>
      <c r="O179" s="222"/>
      <c r="P179" s="224"/>
      <c r="Q179" s="222"/>
      <c r="R179" s="222"/>
      <c r="S179" s="222"/>
      <c r="T179" s="222"/>
      <c r="U179" s="224"/>
      <c r="V179" s="222"/>
      <c r="W179" s="272"/>
      <c r="X179" s="222"/>
    </row>
    <row r="180" spans="1:24" s="271" customFormat="1" x14ac:dyDescent="0.25">
      <c r="A180" s="301"/>
      <c r="B180" s="161"/>
      <c r="C180" s="161"/>
      <c r="D180" s="224"/>
      <c r="E180" s="222"/>
      <c r="F180" s="222"/>
      <c r="G180" s="224"/>
      <c r="H180" s="222"/>
      <c r="I180" s="272"/>
      <c r="J180" s="224"/>
      <c r="K180" s="222"/>
      <c r="L180" s="224"/>
      <c r="M180" s="222"/>
      <c r="N180" s="224"/>
      <c r="O180" s="222"/>
      <c r="P180" s="224"/>
      <c r="Q180" s="222"/>
      <c r="R180" s="222"/>
      <c r="S180" s="222"/>
      <c r="T180" s="222"/>
      <c r="U180" s="224"/>
      <c r="V180" s="222"/>
      <c r="W180" s="272"/>
      <c r="X180" s="222"/>
    </row>
    <row r="181" spans="1:24" s="271" customFormat="1" x14ac:dyDescent="0.25">
      <c r="A181" s="301"/>
      <c r="B181" s="161"/>
      <c r="C181" s="161"/>
      <c r="D181" s="224"/>
      <c r="E181" s="222"/>
      <c r="F181" s="222"/>
      <c r="G181" s="224"/>
      <c r="H181" s="222"/>
      <c r="I181" s="272"/>
      <c r="J181" s="224"/>
      <c r="K181" s="222"/>
      <c r="L181" s="224"/>
      <c r="M181" s="222"/>
      <c r="N181" s="224"/>
      <c r="O181" s="222"/>
      <c r="P181" s="224"/>
      <c r="Q181" s="222"/>
      <c r="R181" s="222"/>
      <c r="S181" s="222"/>
      <c r="T181" s="222"/>
      <c r="U181" s="224"/>
      <c r="V181" s="222"/>
      <c r="W181" s="272"/>
      <c r="X181" s="222"/>
    </row>
    <row r="182" spans="1:24" s="271" customFormat="1" x14ac:dyDescent="0.25">
      <c r="A182" s="301"/>
      <c r="B182" s="161"/>
      <c r="C182" s="161"/>
      <c r="D182" s="224"/>
      <c r="E182" s="222"/>
      <c r="F182" s="222"/>
      <c r="G182" s="224"/>
      <c r="H182" s="222"/>
      <c r="I182" s="272"/>
      <c r="J182" s="224"/>
      <c r="K182" s="222"/>
      <c r="L182" s="224"/>
      <c r="M182" s="222"/>
      <c r="N182" s="224"/>
      <c r="O182" s="222"/>
      <c r="P182" s="224"/>
      <c r="Q182" s="222"/>
      <c r="R182" s="222"/>
      <c r="S182" s="222"/>
      <c r="T182" s="222"/>
      <c r="U182" s="224"/>
      <c r="V182" s="222"/>
      <c r="W182" s="272"/>
      <c r="X182" s="222"/>
    </row>
  </sheetData>
  <sheetProtection formatRows="0"/>
  <autoFilter ref="A7:X138"/>
  <mergeCells count="17">
    <mergeCell ref="A2:X2"/>
    <mergeCell ref="A4:A6"/>
    <mergeCell ref="B4:B6"/>
    <mergeCell ref="C4:C6"/>
    <mergeCell ref="D4:D6"/>
    <mergeCell ref="G4:G6"/>
    <mergeCell ref="H4:Q4"/>
    <mergeCell ref="R4:W4"/>
    <mergeCell ref="X4:X6"/>
    <mergeCell ref="H5:L5"/>
    <mergeCell ref="M5:Q5"/>
    <mergeCell ref="T5:T6"/>
    <mergeCell ref="U5:W5"/>
    <mergeCell ref="J6:L6"/>
    <mergeCell ref="N6:P6"/>
    <mergeCell ref="R5:S5"/>
    <mergeCell ref="E4:F5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79998168889431442"/>
    <pageSetUpPr fitToPage="1"/>
  </sheetPr>
  <dimension ref="A1:AQ137"/>
  <sheetViews>
    <sheetView view="pageBreakPreview" zoomScaleSheetLayoutView="100" workbookViewId="0">
      <pane xSplit="3" ySplit="10" topLeftCell="D11" activePane="bottomRight" state="frozen"/>
      <selection activeCell="Z513" sqref="Z513"/>
      <selection pane="topRight" activeCell="Z513" sqref="Z513"/>
      <selection pane="bottomLeft" activeCell="Z513" sqref="Z513"/>
      <selection pane="bottomRight" activeCell="I143" sqref="I143"/>
    </sheetView>
  </sheetViews>
  <sheetFormatPr defaultRowHeight="15.75" outlineLevelCol="1" x14ac:dyDescent="0.25"/>
  <cols>
    <col min="1" max="1" width="6.5703125" style="142" customWidth="1"/>
    <col min="2" max="2" width="34.42578125" style="161" customWidth="1"/>
    <col min="3" max="3" width="17.140625" style="162" customWidth="1"/>
    <col min="4" max="4" width="10" style="52" customWidth="1"/>
    <col min="5" max="5" width="6.85546875" style="114" customWidth="1"/>
    <col min="6" max="6" width="7" style="114" customWidth="1"/>
    <col min="7" max="7" width="12.7109375" style="52" customWidth="1"/>
    <col min="8" max="8" width="6.5703125" style="222" customWidth="1"/>
    <col min="9" max="9" width="13.5703125" style="224" customWidth="1"/>
    <col min="10" max="10" width="7.7109375" style="224" hidden="1" customWidth="1" outlineLevel="1"/>
    <col min="11" max="11" width="10.85546875" style="224" hidden="1" customWidth="1" outlineLevel="1"/>
    <col min="12" max="12" width="6" style="224" hidden="1" customWidth="1" outlineLevel="1"/>
    <col min="13" max="13" width="7.140625" style="224" customWidth="1" collapsed="1"/>
    <col min="14" max="14" width="7.7109375" style="224" hidden="1" customWidth="1" outlineLevel="1"/>
    <col min="15" max="15" width="10.5703125" style="224" hidden="1" customWidth="1" outlineLevel="1"/>
    <col min="16" max="16" width="8.28515625" style="224" hidden="1" customWidth="1" outlineLevel="1"/>
    <col min="17" max="17" width="9.85546875" style="224" customWidth="1" collapsed="1"/>
    <col min="18" max="18" width="14.42578125" style="222" customWidth="1"/>
    <col min="19" max="19" width="8.140625" style="222" customWidth="1"/>
    <col min="20" max="20" width="8.42578125" style="52" hidden="1" customWidth="1" outlineLevel="1"/>
    <col min="21" max="21" width="9.42578125" style="182" customWidth="1" collapsed="1"/>
    <col min="22" max="22" width="8.42578125" style="52" hidden="1" customWidth="1" outlineLevel="1"/>
    <col min="23" max="23" width="15.140625" style="224" customWidth="1" collapsed="1"/>
    <col min="24" max="24" width="8" style="114" hidden="1" customWidth="1" outlineLevel="1"/>
    <col min="25" max="25" width="9.28515625" style="52" hidden="1" customWidth="1" outlineLevel="1"/>
    <col min="26" max="26" width="5" style="114" hidden="1" customWidth="1" outlineLevel="1"/>
    <col min="27" max="27" width="7.5703125" style="114" hidden="1" customWidth="1" outlineLevel="1"/>
    <col min="28" max="28" width="7.85546875" style="114" hidden="1" customWidth="1" outlineLevel="1"/>
    <col min="29" max="29" width="8.42578125" style="52" hidden="1" customWidth="1" outlineLevel="1"/>
    <col min="30" max="30" width="5" style="114" hidden="1" customWidth="1" outlineLevel="1"/>
    <col min="31" max="31" width="9.140625" style="114" customWidth="1" collapsed="1"/>
    <col min="32" max="16384" width="9.140625" style="6"/>
  </cols>
  <sheetData>
    <row r="1" spans="1:43" s="86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7"/>
      <c r="J1" s="257"/>
      <c r="K1" s="257"/>
      <c r="L1" s="257"/>
      <c r="M1" s="257"/>
      <c r="N1" s="257"/>
      <c r="O1" s="257"/>
      <c r="P1" s="257"/>
      <c r="Q1" s="257"/>
      <c r="R1" s="195"/>
      <c r="S1" s="195"/>
      <c r="T1" s="257"/>
      <c r="U1" s="257"/>
      <c r="V1" s="257"/>
      <c r="W1" s="257"/>
      <c r="X1" s="195"/>
      <c r="Y1" s="257"/>
      <c r="Z1" s="195"/>
      <c r="AA1" s="195"/>
      <c r="AB1" s="195"/>
      <c r="AC1" s="257"/>
      <c r="AD1" s="195"/>
      <c r="AE1" s="195"/>
    </row>
    <row r="2" spans="1:43" s="105" customFormat="1" ht="39.75" customHeight="1" x14ac:dyDescent="0.3">
      <c r="A2" s="503" t="s">
        <v>920</v>
      </c>
      <c r="B2" s="503"/>
      <c r="C2" s="503"/>
      <c r="D2" s="503"/>
      <c r="E2" s="503"/>
      <c r="F2" s="503"/>
      <c r="G2" s="503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85"/>
      <c r="S2" s="503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</row>
    <row r="3" spans="1:43" s="86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7"/>
      <c r="K3" s="197"/>
      <c r="L3" s="197"/>
      <c r="M3" s="197"/>
      <c r="N3" s="197"/>
      <c r="O3" s="197"/>
      <c r="P3" s="197"/>
      <c r="Q3" s="197"/>
      <c r="R3" s="196"/>
      <c r="S3" s="196"/>
      <c r="T3" s="197"/>
      <c r="U3" s="197"/>
      <c r="V3" s="197"/>
      <c r="W3" s="197"/>
      <c r="X3" s="196"/>
      <c r="Y3" s="197"/>
      <c r="Z3" s="196"/>
      <c r="AA3" s="196"/>
      <c r="AB3" s="196"/>
      <c r="AC3" s="197"/>
      <c r="AD3" s="196"/>
      <c r="AE3" s="196"/>
    </row>
    <row r="4" spans="1:43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96" t="s">
        <v>633</v>
      </c>
      <c r="I4" s="596"/>
      <c r="J4" s="596"/>
      <c r="K4" s="596"/>
      <c r="L4" s="596"/>
      <c r="M4" s="596"/>
      <c r="N4" s="596"/>
      <c r="O4" s="596"/>
      <c r="P4" s="596"/>
      <c r="Q4" s="596"/>
      <c r="R4" s="586" t="s">
        <v>632</v>
      </c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3"/>
      <c r="AE4" s="519" t="s">
        <v>608</v>
      </c>
    </row>
    <row r="5" spans="1:43" s="116" customFormat="1" ht="30" customHeight="1" x14ac:dyDescent="0.25">
      <c r="A5" s="509"/>
      <c r="B5" s="509"/>
      <c r="C5" s="509"/>
      <c r="D5" s="512"/>
      <c r="E5" s="515"/>
      <c r="F5" s="516"/>
      <c r="G5" s="512"/>
      <c r="H5" s="596" t="s">
        <v>634</v>
      </c>
      <c r="I5" s="596"/>
      <c r="J5" s="596"/>
      <c r="K5" s="596"/>
      <c r="L5" s="596"/>
      <c r="M5" s="596" t="s">
        <v>640</v>
      </c>
      <c r="N5" s="596"/>
      <c r="O5" s="596"/>
      <c r="P5" s="596"/>
      <c r="Q5" s="596"/>
      <c r="R5" s="603" t="s">
        <v>630</v>
      </c>
      <c r="S5" s="558"/>
      <c r="T5" s="540" t="s">
        <v>606</v>
      </c>
      <c r="U5" s="502" t="s">
        <v>642</v>
      </c>
      <c r="V5" s="502"/>
      <c r="W5" s="502"/>
      <c r="X5" s="502"/>
      <c r="Y5" s="502"/>
      <c r="Z5" s="502"/>
      <c r="AA5" s="502"/>
      <c r="AB5" s="502"/>
      <c r="AC5" s="502"/>
      <c r="AD5" s="502"/>
      <c r="AE5" s="519"/>
    </row>
    <row r="6" spans="1:43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99" t="s">
        <v>299</v>
      </c>
      <c r="I6" s="572" t="s">
        <v>635</v>
      </c>
      <c r="J6" s="597" t="s">
        <v>636</v>
      </c>
      <c r="K6" s="598"/>
      <c r="L6" s="591"/>
      <c r="M6" s="572" t="s">
        <v>299</v>
      </c>
      <c r="N6" s="597" t="s">
        <v>636</v>
      </c>
      <c r="O6" s="598"/>
      <c r="P6" s="591"/>
      <c r="Q6" s="572" t="s">
        <v>641</v>
      </c>
      <c r="R6" s="605"/>
      <c r="S6" s="559"/>
      <c r="T6" s="541"/>
      <c r="U6" s="537" t="s">
        <v>646</v>
      </c>
      <c r="V6" s="512" t="s">
        <v>645</v>
      </c>
      <c r="W6" s="538" t="s">
        <v>631</v>
      </c>
      <c r="X6" s="531" t="s">
        <v>594</v>
      </c>
      <c r="Y6" s="539"/>
      <c r="Z6" s="539"/>
      <c r="AA6" s="539"/>
      <c r="AB6" s="539"/>
      <c r="AC6" s="539"/>
      <c r="AD6" s="532"/>
      <c r="AE6" s="519"/>
    </row>
    <row r="7" spans="1:43" s="116" customFormat="1" ht="4.5" customHeight="1" x14ac:dyDescent="0.25">
      <c r="A7" s="509"/>
      <c r="B7" s="509"/>
      <c r="C7" s="509"/>
      <c r="D7" s="512"/>
      <c r="E7" s="517"/>
      <c r="F7" s="518"/>
      <c r="G7" s="512"/>
      <c r="H7" s="600"/>
      <c r="I7" s="595"/>
      <c r="J7" s="596" t="s">
        <v>637</v>
      </c>
      <c r="K7" s="596"/>
      <c r="L7" s="572" t="s">
        <v>638</v>
      </c>
      <c r="M7" s="595"/>
      <c r="N7" s="596" t="s">
        <v>637</v>
      </c>
      <c r="O7" s="596"/>
      <c r="P7" s="572" t="s">
        <v>638</v>
      </c>
      <c r="Q7" s="595"/>
      <c r="R7" s="607"/>
      <c r="S7" s="560"/>
      <c r="T7" s="541"/>
      <c r="U7" s="537"/>
      <c r="V7" s="512"/>
      <c r="W7" s="538"/>
      <c r="X7" s="526"/>
      <c r="Y7" s="526"/>
      <c r="Z7" s="526"/>
      <c r="AA7" s="526"/>
      <c r="AB7" s="519" t="s">
        <v>605</v>
      </c>
      <c r="AC7" s="502" t="s">
        <v>607</v>
      </c>
      <c r="AD7" s="524" t="s">
        <v>595</v>
      </c>
      <c r="AE7" s="519"/>
    </row>
    <row r="8" spans="1:43" s="118" customFormat="1" ht="32.25" customHeight="1" x14ac:dyDescent="0.25">
      <c r="A8" s="509"/>
      <c r="B8" s="509"/>
      <c r="C8" s="509"/>
      <c r="D8" s="542"/>
      <c r="E8" s="307">
        <v>2020</v>
      </c>
      <c r="F8" s="307">
        <v>2021</v>
      </c>
      <c r="G8" s="542"/>
      <c r="H8" s="601"/>
      <c r="I8" s="573"/>
      <c r="J8" s="309" t="s">
        <v>639</v>
      </c>
      <c r="K8" s="309" t="s">
        <v>592</v>
      </c>
      <c r="L8" s="573"/>
      <c r="M8" s="573"/>
      <c r="N8" s="309" t="s">
        <v>639</v>
      </c>
      <c r="O8" s="309" t="s">
        <v>592</v>
      </c>
      <c r="P8" s="573"/>
      <c r="Q8" s="573"/>
      <c r="R8" s="377" t="s">
        <v>631</v>
      </c>
      <c r="S8" s="308" t="s">
        <v>610</v>
      </c>
      <c r="T8" s="542"/>
      <c r="U8" s="546"/>
      <c r="V8" s="542"/>
      <c r="W8" s="547"/>
      <c r="X8" s="307" t="s">
        <v>647</v>
      </c>
      <c r="Y8" s="305" t="s">
        <v>609</v>
      </c>
      <c r="Z8" s="307" t="s">
        <v>595</v>
      </c>
      <c r="AA8" s="307" t="s">
        <v>649</v>
      </c>
      <c r="AB8" s="519"/>
      <c r="AC8" s="502"/>
      <c r="AD8" s="536"/>
      <c r="AE8" s="519"/>
    </row>
    <row r="9" spans="1:43" s="123" customFormat="1" x14ac:dyDescent="0.25">
      <c r="A9" s="119">
        <v>1</v>
      </c>
      <c r="B9" s="120">
        <v>2</v>
      </c>
      <c r="C9" s="121">
        <v>3</v>
      </c>
      <c r="D9" s="366">
        <v>4</v>
      </c>
      <c r="E9" s="306">
        <v>5</v>
      </c>
      <c r="F9" s="306">
        <v>6</v>
      </c>
      <c r="G9" s="306">
        <v>7</v>
      </c>
      <c r="H9" s="310">
        <v>8</v>
      </c>
      <c r="I9" s="310">
        <v>9</v>
      </c>
      <c r="J9" s="310">
        <v>10</v>
      </c>
      <c r="K9" s="310">
        <v>11</v>
      </c>
      <c r="L9" s="310">
        <v>12</v>
      </c>
      <c r="M9" s="310">
        <v>10</v>
      </c>
      <c r="N9" s="310">
        <v>14</v>
      </c>
      <c r="O9" s="310">
        <v>15</v>
      </c>
      <c r="P9" s="310">
        <v>16</v>
      </c>
      <c r="Q9" s="310">
        <v>11</v>
      </c>
      <c r="R9" s="380">
        <v>12</v>
      </c>
      <c r="S9" s="310">
        <v>13</v>
      </c>
      <c r="T9" s="306"/>
      <c r="U9" s="178">
        <v>14</v>
      </c>
      <c r="V9" s="306">
        <v>20</v>
      </c>
      <c r="W9" s="380">
        <v>15</v>
      </c>
      <c r="X9" s="306">
        <v>22</v>
      </c>
      <c r="Y9" s="306">
        <v>23</v>
      </c>
      <c r="Z9" s="306"/>
      <c r="AA9" s="306">
        <v>24</v>
      </c>
      <c r="AB9" s="306">
        <v>25</v>
      </c>
      <c r="AC9" s="307"/>
      <c r="AD9" s="307"/>
      <c r="AE9" s="443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43" s="129" customFormat="1" x14ac:dyDescent="0.25">
      <c r="A10" s="121">
        <v>1</v>
      </c>
      <c r="B10" s="311" t="s">
        <v>627</v>
      </c>
      <c r="C10" s="268"/>
      <c r="D10" s="128">
        <f>SUBTOTAL(9,D74:D83)</f>
        <v>619.57999999999993</v>
      </c>
      <c r="E10" s="125">
        <f>SUBTOTAL(9,E74:E83)</f>
        <v>45</v>
      </c>
      <c r="F10" s="125">
        <f>SUBTOTAL(9,F74:F83)</f>
        <v>50</v>
      </c>
      <c r="G10" s="128"/>
      <c r="H10" s="188">
        <f>SUBTOTAL(9,H74:H83)</f>
        <v>1</v>
      </c>
      <c r="I10" s="187"/>
      <c r="J10" s="187"/>
      <c r="K10" s="187"/>
      <c r="L10" s="187"/>
      <c r="M10" s="188">
        <f>SUBTOTAL(9,M74:M83)</f>
        <v>0</v>
      </c>
      <c r="N10" s="187"/>
      <c r="O10" s="187"/>
      <c r="P10" s="187"/>
      <c r="Q10" s="187"/>
      <c r="R10" s="188"/>
      <c r="S10" s="188">
        <f>SUBTOTAL(9,S74:S83)</f>
        <v>2</v>
      </c>
      <c r="T10" s="125"/>
      <c r="U10" s="179">
        <f>SUBTOTAL(9,U74:U83)</f>
        <v>2</v>
      </c>
      <c r="V10" s="125"/>
      <c r="W10" s="188"/>
      <c r="X10" s="125">
        <f>SUM(X52:X52)</f>
        <v>0</v>
      </c>
      <c r="Y10" s="125"/>
      <c r="Z10" s="125"/>
      <c r="AA10" s="125">
        <f>SUM(AA52:AA52)</f>
        <v>0</v>
      </c>
      <c r="AB10" s="125">
        <f>SUM(AB52:AB52)</f>
        <v>0</v>
      </c>
      <c r="AC10" s="125"/>
      <c r="AD10" s="125"/>
      <c r="AE10" s="125"/>
    </row>
    <row r="11" spans="1:43" s="129" customFormat="1" ht="47.25" hidden="1" x14ac:dyDescent="0.25">
      <c r="A11" s="121">
        <v>1</v>
      </c>
      <c r="B11" s="314" t="s">
        <v>47</v>
      </c>
      <c r="C11" s="315" t="s">
        <v>653</v>
      </c>
      <c r="D11" s="312">
        <v>385.33699999999999</v>
      </c>
      <c r="E11" s="125">
        <v>62</v>
      </c>
      <c r="F11" s="125">
        <v>78</v>
      </c>
      <c r="G11" s="128">
        <f t="shared" ref="G11:G87" si="0">F11/D11</f>
        <v>0.20242021918476555</v>
      </c>
      <c r="H11" s="188">
        <v>0</v>
      </c>
      <c r="I11" s="187">
        <f>H11*100/E11</f>
        <v>0</v>
      </c>
      <c r="J11" s="187"/>
      <c r="K11" s="187"/>
      <c r="L11" s="187"/>
      <c r="M11" s="188"/>
      <c r="N11" s="187"/>
      <c r="O11" s="187"/>
      <c r="P11" s="187"/>
      <c r="Q11" s="188" t="e">
        <f>M11*100/H11</f>
        <v>#DIV/0!</v>
      </c>
      <c r="R11" s="265">
        <f t="shared" ref="R11:R42" si="1">IF(F11&lt;VLOOKUP(G11,$M$125:$Q$135,2),0,VLOOKUP(G11,$M$125:$Q$135,3))</f>
        <v>5</v>
      </c>
      <c r="S11" s="266">
        <f t="shared" ref="S11:S74" si="2">ROUNDDOWN(T11,0)</f>
        <v>3</v>
      </c>
      <c r="T11" s="132">
        <f>F11*R11/100</f>
        <v>3.9</v>
      </c>
      <c r="U11" s="183">
        <f t="shared" ref="U11:U73" si="3">ROUNDDOWN(V11,0)</f>
        <v>3</v>
      </c>
      <c r="V11" s="132">
        <f>F11*W11/100</f>
        <v>3.9</v>
      </c>
      <c r="W11" s="267">
        <f>R11</f>
        <v>5</v>
      </c>
      <c r="X11" s="131">
        <f t="shared" ref="X11:X74" si="4">ROUNDDOWN(Y11,0)</f>
        <v>0</v>
      </c>
      <c r="Y11" s="132">
        <f>U11*Z11/100</f>
        <v>0</v>
      </c>
      <c r="Z11" s="131">
        <f t="shared" ref="Z11:Z42" si="5">IF(F11&lt;VLOOKUP(G11,$M$125:$Q$135,2),0,VLOOKUP(G11,$M$125:$Q$135,4))</f>
        <v>0</v>
      </c>
      <c r="AA11" s="131">
        <f>U11-X11-AB11</f>
        <v>3</v>
      </c>
      <c r="AB11" s="131">
        <f t="shared" ref="AB11:AB74" si="6">ROUNDDOWN(AC11,0)</f>
        <v>0</v>
      </c>
      <c r="AC11" s="132">
        <f>U11*AD11/100</f>
        <v>0</v>
      </c>
      <c r="AD11" s="131">
        <f t="shared" ref="AD11:AD42" si="7">IF(F11&lt;VLOOKUP(G11,$M$125:$Q$135,2),0,VLOOKUP(G11,$M$125:$Q$135,5))</f>
        <v>0</v>
      </c>
      <c r="AE11" s="131">
        <v>0</v>
      </c>
    </row>
    <row r="12" spans="1:43" s="129" customFormat="1" ht="31.5" hidden="1" x14ac:dyDescent="0.25">
      <c r="A12" s="121">
        <v>2</v>
      </c>
      <c r="B12" s="314" t="s">
        <v>195</v>
      </c>
      <c r="C12" s="315" t="s">
        <v>653</v>
      </c>
      <c r="D12" s="312">
        <v>280.86399999999998</v>
      </c>
      <c r="E12" s="125">
        <v>6</v>
      </c>
      <c r="F12" s="125">
        <v>8</v>
      </c>
      <c r="G12" s="128">
        <f t="shared" si="0"/>
        <v>2.8483536515893818E-2</v>
      </c>
      <c r="H12" s="188">
        <v>0</v>
      </c>
      <c r="I12" s="187">
        <f t="shared" ref="I12:I75" si="8">H12*100/E12</f>
        <v>0</v>
      </c>
      <c r="J12" s="187"/>
      <c r="K12" s="187"/>
      <c r="L12" s="187"/>
      <c r="M12" s="188"/>
      <c r="N12" s="187"/>
      <c r="O12" s="187"/>
      <c r="P12" s="187"/>
      <c r="Q12" s="188" t="e">
        <f t="shared" ref="Q12:Q75" si="9">M12*100/H12</f>
        <v>#DIV/0!</v>
      </c>
      <c r="R12" s="265">
        <f t="shared" si="1"/>
        <v>0</v>
      </c>
      <c r="S12" s="266">
        <f t="shared" si="2"/>
        <v>0</v>
      </c>
      <c r="T12" s="132">
        <f t="shared" ref="T12:T75" si="10">F12*R12/100</f>
        <v>0</v>
      </c>
      <c r="U12" s="183">
        <f t="shared" si="3"/>
        <v>0</v>
      </c>
      <c r="V12" s="132">
        <f t="shared" ref="V12:V75" si="11">F12*W12/100</f>
        <v>0</v>
      </c>
      <c r="W12" s="267">
        <f t="shared" ref="W12:W73" si="12">R12</f>
        <v>0</v>
      </c>
      <c r="X12" s="131">
        <f t="shared" si="4"/>
        <v>0</v>
      </c>
      <c r="Y12" s="132">
        <f t="shared" ref="Y12:Y75" si="13">U12*Z12/100</f>
        <v>0</v>
      </c>
      <c r="Z12" s="131">
        <f t="shared" si="5"/>
        <v>0</v>
      </c>
      <c r="AA12" s="131">
        <f t="shared" ref="AA12:AA75" si="14">U12-X12-AB12</f>
        <v>0</v>
      </c>
      <c r="AB12" s="131">
        <f t="shared" si="6"/>
        <v>0</v>
      </c>
      <c r="AC12" s="132">
        <f t="shared" ref="AC12:AC75" si="15">U12*AD12/100</f>
        <v>0</v>
      </c>
      <c r="AD12" s="131">
        <f t="shared" si="7"/>
        <v>0</v>
      </c>
      <c r="AE12" s="131"/>
    </row>
    <row r="13" spans="1:43" s="129" customFormat="1" ht="47.25" hidden="1" x14ac:dyDescent="0.25">
      <c r="A13" s="121">
        <v>3</v>
      </c>
      <c r="B13" s="314" t="s">
        <v>193</v>
      </c>
      <c r="C13" s="316" t="s">
        <v>73</v>
      </c>
      <c r="D13" s="313">
        <v>78.356200000000001</v>
      </c>
      <c r="E13" s="125"/>
      <c r="F13" s="125">
        <v>4</v>
      </c>
      <c r="G13" s="128">
        <f t="shared" si="0"/>
        <v>5.1048927844892934E-2</v>
      </c>
      <c r="H13" s="188">
        <v>0</v>
      </c>
      <c r="I13" s="187" t="e">
        <f t="shared" si="8"/>
        <v>#DIV/0!</v>
      </c>
      <c r="J13" s="187"/>
      <c r="K13" s="187"/>
      <c r="L13" s="187"/>
      <c r="M13" s="188"/>
      <c r="N13" s="187"/>
      <c r="O13" s="187"/>
      <c r="P13" s="187"/>
      <c r="Q13" s="188" t="e">
        <f t="shared" si="9"/>
        <v>#DIV/0!</v>
      </c>
      <c r="R13" s="265">
        <f t="shared" si="1"/>
        <v>0</v>
      </c>
      <c r="S13" s="266">
        <f t="shared" si="2"/>
        <v>0</v>
      </c>
      <c r="T13" s="132">
        <f t="shared" si="10"/>
        <v>0</v>
      </c>
      <c r="U13" s="183">
        <f t="shared" si="3"/>
        <v>0</v>
      </c>
      <c r="V13" s="132">
        <f t="shared" si="11"/>
        <v>0</v>
      </c>
      <c r="W13" s="267">
        <f t="shared" si="12"/>
        <v>0</v>
      </c>
      <c r="X13" s="131">
        <f t="shared" si="4"/>
        <v>0</v>
      </c>
      <c r="Y13" s="132">
        <f t="shared" si="13"/>
        <v>0</v>
      </c>
      <c r="Z13" s="131">
        <f t="shared" si="5"/>
        <v>0</v>
      </c>
      <c r="AA13" s="131">
        <f t="shared" si="14"/>
        <v>0</v>
      </c>
      <c r="AB13" s="131">
        <f t="shared" si="6"/>
        <v>0</v>
      </c>
      <c r="AC13" s="132">
        <f t="shared" si="15"/>
        <v>0</v>
      </c>
      <c r="AD13" s="131">
        <f t="shared" si="7"/>
        <v>0</v>
      </c>
      <c r="AE13" s="131"/>
    </row>
    <row r="14" spans="1:43" s="129" customFormat="1" ht="31.5" hidden="1" x14ac:dyDescent="0.25">
      <c r="A14" s="121"/>
      <c r="B14" s="322" t="s">
        <v>2</v>
      </c>
      <c r="C14" s="323" t="s">
        <v>73</v>
      </c>
      <c r="D14" s="331">
        <v>116.619</v>
      </c>
      <c r="E14" s="125">
        <v>2</v>
      </c>
      <c r="F14" s="125"/>
      <c r="G14" s="128">
        <f t="shared" si="0"/>
        <v>0</v>
      </c>
      <c r="H14" s="188">
        <v>0</v>
      </c>
      <c r="I14" s="187">
        <f t="shared" si="8"/>
        <v>0</v>
      </c>
      <c r="J14" s="187"/>
      <c r="K14" s="187"/>
      <c r="L14" s="187"/>
      <c r="M14" s="188"/>
      <c r="N14" s="187"/>
      <c r="O14" s="187"/>
      <c r="P14" s="187"/>
      <c r="Q14" s="188" t="e">
        <f t="shared" si="9"/>
        <v>#DIV/0!</v>
      </c>
      <c r="R14" s="265">
        <f t="shared" si="1"/>
        <v>0</v>
      </c>
      <c r="S14" s="266">
        <f t="shared" si="2"/>
        <v>0</v>
      </c>
      <c r="T14" s="132">
        <f t="shared" si="10"/>
        <v>0</v>
      </c>
      <c r="U14" s="183">
        <f t="shared" si="3"/>
        <v>0</v>
      </c>
      <c r="V14" s="132">
        <f t="shared" si="11"/>
        <v>0</v>
      </c>
      <c r="W14" s="267">
        <f t="shared" si="12"/>
        <v>0</v>
      </c>
      <c r="X14" s="131">
        <f t="shared" si="4"/>
        <v>0</v>
      </c>
      <c r="Y14" s="132">
        <f t="shared" si="13"/>
        <v>0</v>
      </c>
      <c r="Z14" s="131">
        <f t="shared" si="5"/>
        <v>0</v>
      </c>
      <c r="AA14" s="131">
        <f t="shared" si="14"/>
        <v>0</v>
      </c>
      <c r="AB14" s="131">
        <f t="shared" si="6"/>
        <v>0</v>
      </c>
      <c r="AC14" s="132">
        <f t="shared" si="15"/>
        <v>0</v>
      </c>
      <c r="AD14" s="131">
        <f t="shared" si="7"/>
        <v>0</v>
      </c>
      <c r="AE14" s="131"/>
    </row>
    <row r="15" spans="1:43" s="129" customFormat="1" ht="47.25" hidden="1" x14ac:dyDescent="0.25">
      <c r="A15" s="121"/>
      <c r="B15" s="324" t="s">
        <v>656</v>
      </c>
      <c r="C15" s="323" t="s">
        <v>655</v>
      </c>
      <c r="D15" s="331">
        <v>5.2220000000000004</v>
      </c>
      <c r="E15" s="125">
        <v>1</v>
      </c>
      <c r="F15" s="125"/>
      <c r="G15" s="128">
        <f t="shared" si="0"/>
        <v>0</v>
      </c>
      <c r="H15" s="188">
        <v>0</v>
      </c>
      <c r="I15" s="187">
        <f t="shared" si="8"/>
        <v>0</v>
      </c>
      <c r="J15" s="187"/>
      <c r="K15" s="187"/>
      <c r="L15" s="187"/>
      <c r="M15" s="188"/>
      <c r="N15" s="187"/>
      <c r="O15" s="187"/>
      <c r="P15" s="187"/>
      <c r="Q15" s="188" t="e">
        <f t="shared" si="9"/>
        <v>#DIV/0!</v>
      </c>
      <c r="R15" s="265">
        <f t="shared" si="1"/>
        <v>0</v>
      </c>
      <c r="S15" s="266">
        <f t="shared" si="2"/>
        <v>0</v>
      </c>
      <c r="T15" s="132">
        <f t="shared" si="10"/>
        <v>0</v>
      </c>
      <c r="U15" s="183">
        <f t="shared" si="3"/>
        <v>0</v>
      </c>
      <c r="V15" s="132">
        <f t="shared" si="11"/>
        <v>0</v>
      </c>
      <c r="W15" s="267">
        <f t="shared" si="12"/>
        <v>0</v>
      </c>
      <c r="X15" s="131">
        <f t="shared" si="4"/>
        <v>0</v>
      </c>
      <c r="Y15" s="132">
        <f t="shared" si="13"/>
        <v>0</v>
      </c>
      <c r="Z15" s="131">
        <f t="shared" si="5"/>
        <v>0</v>
      </c>
      <c r="AA15" s="131">
        <f t="shared" si="14"/>
        <v>0</v>
      </c>
      <c r="AB15" s="131">
        <f t="shared" si="6"/>
        <v>0</v>
      </c>
      <c r="AC15" s="132">
        <f t="shared" si="15"/>
        <v>0</v>
      </c>
      <c r="AD15" s="131">
        <f t="shared" si="7"/>
        <v>0</v>
      </c>
      <c r="AE15" s="131"/>
    </row>
    <row r="16" spans="1:43" s="129" customFormat="1" ht="63" hidden="1" x14ac:dyDescent="0.25">
      <c r="A16" s="121">
        <v>4</v>
      </c>
      <c r="B16" s="314" t="s">
        <v>658</v>
      </c>
      <c r="C16" s="315" t="s">
        <v>655</v>
      </c>
      <c r="D16" s="312">
        <v>26.928000000000001</v>
      </c>
      <c r="E16" s="125">
        <v>4</v>
      </c>
      <c r="F16" s="125">
        <v>4</v>
      </c>
      <c r="G16" s="128">
        <f t="shared" si="0"/>
        <v>0.14854426619132502</v>
      </c>
      <c r="H16" s="188">
        <v>0</v>
      </c>
      <c r="I16" s="187">
        <f t="shared" si="8"/>
        <v>0</v>
      </c>
      <c r="J16" s="187"/>
      <c r="K16" s="187"/>
      <c r="L16" s="187"/>
      <c r="M16" s="188"/>
      <c r="N16" s="187"/>
      <c r="O16" s="187"/>
      <c r="P16" s="187"/>
      <c r="Q16" s="188" t="e">
        <f t="shared" si="9"/>
        <v>#DIV/0!</v>
      </c>
      <c r="R16" s="265">
        <f t="shared" si="1"/>
        <v>0</v>
      </c>
      <c r="S16" s="266">
        <f t="shared" si="2"/>
        <v>0</v>
      </c>
      <c r="T16" s="132">
        <f t="shared" si="10"/>
        <v>0</v>
      </c>
      <c r="U16" s="183">
        <f t="shared" si="3"/>
        <v>0</v>
      </c>
      <c r="V16" s="132">
        <f t="shared" si="11"/>
        <v>0</v>
      </c>
      <c r="W16" s="267">
        <f t="shared" si="12"/>
        <v>0</v>
      </c>
      <c r="X16" s="131">
        <f t="shared" si="4"/>
        <v>0</v>
      </c>
      <c r="Y16" s="132">
        <f t="shared" si="13"/>
        <v>0</v>
      </c>
      <c r="Z16" s="131">
        <f t="shared" si="5"/>
        <v>0</v>
      </c>
      <c r="AA16" s="131">
        <f t="shared" si="14"/>
        <v>0</v>
      </c>
      <c r="AB16" s="131">
        <f t="shared" si="6"/>
        <v>0</v>
      </c>
      <c r="AC16" s="132">
        <f t="shared" si="15"/>
        <v>0</v>
      </c>
      <c r="AD16" s="131">
        <f t="shared" si="7"/>
        <v>0</v>
      </c>
      <c r="AE16" s="131"/>
    </row>
    <row r="17" spans="1:31" s="129" customFormat="1" ht="63" hidden="1" x14ac:dyDescent="0.25">
      <c r="A17" s="121">
        <v>5</v>
      </c>
      <c r="B17" s="314" t="s">
        <v>660</v>
      </c>
      <c r="C17" s="315" t="s">
        <v>655</v>
      </c>
      <c r="D17" s="312">
        <v>18.672999999999998</v>
      </c>
      <c r="E17" s="125">
        <v>19</v>
      </c>
      <c r="F17" s="125">
        <v>18</v>
      </c>
      <c r="G17" s="128">
        <f t="shared" si="0"/>
        <v>0.96395865688427151</v>
      </c>
      <c r="H17" s="188">
        <v>0</v>
      </c>
      <c r="I17" s="187">
        <f t="shared" si="8"/>
        <v>0</v>
      </c>
      <c r="J17" s="187"/>
      <c r="K17" s="187"/>
      <c r="L17" s="187"/>
      <c r="M17" s="188"/>
      <c r="N17" s="187"/>
      <c r="O17" s="187"/>
      <c r="P17" s="187"/>
      <c r="Q17" s="188" t="e">
        <f t="shared" si="9"/>
        <v>#DIV/0!</v>
      </c>
      <c r="R17" s="265">
        <f t="shared" si="1"/>
        <v>0</v>
      </c>
      <c r="S17" s="266">
        <f t="shared" si="2"/>
        <v>0</v>
      </c>
      <c r="T17" s="132">
        <f t="shared" si="10"/>
        <v>0</v>
      </c>
      <c r="U17" s="183">
        <f t="shared" si="3"/>
        <v>0</v>
      </c>
      <c r="V17" s="132">
        <f t="shared" si="11"/>
        <v>0</v>
      </c>
      <c r="W17" s="267">
        <f t="shared" si="12"/>
        <v>0</v>
      </c>
      <c r="X17" s="131">
        <f t="shared" si="4"/>
        <v>0</v>
      </c>
      <c r="Y17" s="132">
        <f t="shared" si="13"/>
        <v>0</v>
      </c>
      <c r="Z17" s="131">
        <f t="shared" si="5"/>
        <v>0</v>
      </c>
      <c r="AA17" s="131">
        <f t="shared" si="14"/>
        <v>0</v>
      </c>
      <c r="AB17" s="131">
        <f t="shared" si="6"/>
        <v>0</v>
      </c>
      <c r="AC17" s="132">
        <f t="shared" si="15"/>
        <v>0</v>
      </c>
      <c r="AD17" s="131">
        <f t="shared" si="7"/>
        <v>0</v>
      </c>
      <c r="AE17" s="131"/>
    </row>
    <row r="18" spans="1:31" s="129" customFormat="1" ht="31.5" hidden="1" x14ac:dyDescent="0.25">
      <c r="A18" s="121">
        <v>6</v>
      </c>
      <c r="B18" s="314" t="s">
        <v>662</v>
      </c>
      <c r="C18" s="315" t="s">
        <v>655</v>
      </c>
      <c r="D18" s="312">
        <v>68.534000000000006</v>
      </c>
      <c r="E18" s="125">
        <v>7</v>
      </c>
      <c r="F18" s="125">
        <v>7</v>
      </c>
      <c r="G18" s="128">
        <f t="shared" si="0"/>
        <v>0.10213908425015319</v>
      </c>
      <c r="H18" s="188">
        <v>0</v>
      </c>
      <c r="I18" s="187">
        <f t="shared" si="8"/>
        <v>0</v>
      </c>
      <c r="J18" s="187"/>
      <c r="K18" s="187"/>
      <c r="L18" s="187"/>
      <c r="M18" s="188"/>
      <c r="N18" s="187"/>
      <c r="O18" s="187"/>
      <c r="P18" s="187"/>
      <c r="Q18" s="188" t="e">
        <f t="shared" si="9"/>
        <v>#DIV/0!</v>
      </c>
      <c r="R18" s="265">
        <f t="shared" si="1"/>
        <v>0</v>
      </c>
      <c r="S18" s="266">
        <f t="shared" si="2"/>
        <v>0</v>
      </c>
      <c r="T18" s="132">
        <f t="shared" si="10"/>
        <v>0</v>
      </c>
      <c r="U18" s="183">
        <f t="shared" si="3"/>
        <v>0</v>
      </c>
      <c r="V18" s="132">
        <f t="shared" si="11"/>
        <v>0</v>
      </c>
      <c r="W18" s="267">
        <f t="shared" si="12"/>
        <v>0</v>
      </c>
      <c r="X18" s="131">
        <f t="shared" si="4"/>
        <v>0</v>
      </c>
      <c r="Y18" s="132">
        <f t="shared" si="13"/>
        <v>0</v>
      </c>
      <c r="Z18" s="131">
        <f t="shared" si="5"/>
        <v>0</v>
      </c>
      <c r="AA18" s="131">
        <f t="shared" si="14"/>
        <v>0</v>
      </c>
      <c r="AB18" s="131">
        <f t="shared" si="6"/>
        <v>0</v>
      </c>
      <c r="AC18" s="132">
        <f t="shared" si="15"/>
        <v>0</v>
      </c>
      <c r="AD18" s="131">
        <f t="shared" si="7"/>
        <v>0</v>
      </c>
      <c r="AE18" s="131"/>
    </row>
    <row r="19" spans="1:31" s="129" customFormat="1" ht="31.5" hidden="1" x14ac:dyDescent="0.25">
      <c r="A19" s="121">
        <v>7</v>
      </c>
      <c r="B19" s="314" t="s">
        <v>196</v>
      </c>
      <c r="C19" s="315" t="s">
        <v>655</v>
      </c>
      <c r="D19" s="312">
        <v>11.782999999999999</v>
      </c>
      <c r="E19" s="125">
        <v>1</v>
      </c>
      <c r="F19" s="125">
        <v>2</v>
      </c>
      <c r="G19" s="128">
        <f t="shared" si="0"/>
        <v>0.16973606042603753</v>
      </c>
      <c r="H19" s="188">
        <v>0</v>
      </c>
      <c r="I19" s="187">
        <f t="shared" si="8"/>
        <v>0</v>
      </c>
      <c r="J19" s="187"/>
      <c r="K19" s="187"/>
      <c r="L19" s="187"/>
      <c r="M19" s="188"/>
      <c r="N19" s="187"/>
      <c r="O19" s="187"/>
      <c r="P19" s="187"/>
      <c r="Q19" s="188" t="e">
        <f t="shared" si="9"/>
        <v>#DIV/0!</v>
      </c>
      <c r="R19" s="265">
        <f t="shared" si="1"/>
        <v>0</v>
      </c>
      <c r="S19" s="266">
        <f t="shared" si="2"/>
        <v>0</v>
      </c>
      <c r="T19" s="132">
        <f t="shared" si="10"/>
        <v>0</v>
      </c>
      <c r="U19" s="183">
        <f t="shared" si="3"/>
        <v>0</v>
      </c>
      <c r="V19" s="132">
        <f t="shared" si="11"/>
        <v>0</v>
      </c>
      <c r="W19" s="267">
        <f t="shared" si="12"/>
        <v>0</v>
      </c>
      <c r="X19" s="131">
        <f t="shared" si="4"/>
        <v>0</v>
      </c>
      <c r="Y19" s="132">
        <f t="shared" si="13"/>
        <v>0</v>
      </c>
      <c r="Z19" s="131">
        <f t="shared" si="5"/>
        <v>0</v>
      </c>
      <c r="AA19" s="131">
        <f t="shared" si="14"/>
        <v>0</v>
      </c>
      <c r="AB19" s="131">
        <f t="shared" si="6"/>
        <v>0</v>
      </c>
      <c r="AC19" s="132">
        <f t="shared" si="15"/>
        <v>0</v>
      </c>
      <c r="AD19" s="131">
        <f t="shared" si="7"/>
        <v>0</v>
      </c>
      <c r="AE19" s="131"/>
    </row>
    <row r="20" spans="1:31" s="129" customFormat="1" ht="31.5" hidden="1" x14ac:dyDescent="0.25">
      <c r="A20" s="121">
        <v>8</v>
      </c>
      <c r="B20" s="314" t="s">
        <v>116</v>
      </c>
      <c r="C20" s="315" t="s">
        <v>655</v>
      </c>
      <c r="D20" s="312">
        <v>62.917999999999999</v>
      </c>
      <c r="E20" s="125">
        <v>3</v>
      </c>
      <c r="F20" s="125">
        <v>2</v>
      </c>
      <c r="G20" s="128">
        <f t="shared" si="0"/>
        <v>3.1787405829810232E-2</v>
      </c>
      <c r="H20" s="188">
        <v>0</v>
      </c>
      <c r="I20" s="187">
        <f t="shared" si="8"/>
        <v>0</v>
      </c>
      <c r="J20" s="187"/>
      <c r="K20" s="187"/>
      <c r="L20" s="187"/>
      <c r="M20" s="188"/>
      <c r="N20" s="187"/>
      <c r="O20" s="187"/>
      <c r="P20" s="187"/>
      <c r="Q20" s="188" t="e">
        <f t="shared" si="9"/>
        <v>#DIV/0!</v>
      </c>
      <c r="R20" s="265">
        <f t="shared" si="1"/>
        <v>0</v>
      </c>
      <c r="S20" s="266">
        <f t="shared" si="2"/>
        <v>0</v>
      </c>
      <c r="T20" s="132">
        <f t="shared" si="10"/>
        <v>0</v>
      </c>
      <c r="U20" s="183">
        <f t="shared" si="3"/>
        <v>0</v>
      </c>
      <c r="V20" s="132">
        <f t="shared" si="11"/>
        <v>0</v>
      </c>
      <c r="W20" s="267">
        <f t="shared" si="12"/>
        <v>0</v>
      </c>
      <c r="X20" s="131">
        <f t="shared" si="4"/>
        <v>0</v>
      </c>
      <c r="Y20" s="132">
        <f t="shared" si="13"/>
        <v>0</v>
      </c>
      <c r="Z20" s="131">
        <f t="shared" si="5"/>
        <v>0</v>
      </c>
      <c r="AA20" s="131">
        <f t="shared" si="14"/>
        <v>0</v>
      </c>
      <c r="AB20" s="131">
        <f t="shared" si="6"/>
        <v>0</v>
      </c>
      <c r="AC20" s="132">
        <f t="shared" si="15"/>
        <v>0</v>
      </c>
      <c r="AD20" s="131">
        <f t="shared" si="7"/>
        <v>0</v>
      </c>
      <c r="AE20" s="131"/>
    </row>
    <row r="21" spans="1:31" s="129" customFormat="1" ht="31.5" hidden="1" x14ac:dyDescent="0.25">
      <c r="A21" s="121">
        <v>9</v>
      </c>
      <c r="B21" s="314" t="s">
        <v>88</v>
      </c>
      <c r="C21" s="315" t="s">
        <v>655</v>
      </c>
      <c r="D21" s="312">
        <v>73.358000000000004</v>
      </c>
      <c r="E21" s="125">
        <v>12</v>
      </c>
      <c r="F21" s="125">
        <v>9</v>
      </c>
      <c r="G21" s="128">
        <f t="shared" si="0"/>
        <v>0.1226860056162927</v>
      </c>
      <c r="H21" s="188">
        <v>0</v>
      </c>
      <c r="I21" s="187">
        <f t="shared" si="8"/>
        <v>0</v>
      </c>
      <c r="J21" s="187"/>
      <c r="K21" s="187"/>
      <c r="L21" s="187"/>
      <c r="M21" s="188"/>
      <c r="N21" s="187"/>
      <c r="O21" s="187"/>
      <c r="P21" s="187"/>
      <c r="Q21" s="188" t="e">
        <f t="shared" si="9"/>
        <v>#DIV/0!</v>
      </c>
      <c r="R21" s="265">
        <f t="shared" si="1"/>
        <v>0</v>
      </c>
      <c r="S21" s="266">
        <f t="shared" si="2"/>
        <v>0</v>
      </c>
      <c r="T21" s="132">
        <f t="shared" si="10"/>
        <v>0</v>
      </c>
      <c r="U21" s="183">
        <f t="shared" si="3"/>
        <v>0</v>
      </c>
      <c r="V21" s="132">
        <f t="shared" si="11"/>
        <v>0</v>
      </c>
      <c r="W21" s="267">
        <f t="shared" si="12"/>
        <v>0</v>
      </c>
      <c r="X21" s="131">
        <f t="shared" si="4"/>
        <v>0</v>
      </c>
      <c r="Y21" s="132">
        <f t="shared" si="13"/>
        <v>0</v>
      </c>
      <c r="Z21" s="131">
        <f t="shared" si="5"/>
        <v>0</v>
      </c>
      <c r="AA21" s="131">
        <f t="shared" si="14"/>
        <v>0</v>
      </c>
      <c r="AB21" s="131">
        <f t="shared" si="6"/>
        <v>0</v>
      </c>
      <c r="AC21" s="132">
        <f t="shared" si="15"/>
        <v>0</v>
      </c>
      <c r="AD21" s="131">
        <f t="shared" si="7"/>
        <v>0</v>
      </c>
      <c r="AE21" s="131"/>
    </row>
    <row r="22" spans="1:31" s="129" customFormat="1" ht="63" hidden="1" x14ac:dyDescent="0.25">
      <c r="A22" s="121">
        <v>10</v>
      </c>
      <c r="B22" s="314" t="s">
        <v>288</v>
      </c>
      <c r="C22" s="315" t="s">
        <v>6</v>
      </c>
      <c r="D22" s="312">
        <v>63.961999999999996</v>
      </c>
      <c r="E22" s="125">
        <v>4</v>
      </c>
      <c r="F22" s="125">
        <v>5</v>
      </c>
      <c r="G22" s="128">
        <f t="shared" si="0"/>
        <v>7.8171414277227111E-2</v>
      </c>
      <c r="H22" s="188">
        <v>0</v>
      </c>
      <c r="I22" s="187">
        <f t="shared" si="8"/>
        <v>0</v>
      </c>
      <c r="J22" s="187"/>
      <c r="K22" s="187"/>
      <c r="L22" s="187"/>
      <c r="M22" s="188"/>
      <c r="N22" s="187"/>
      <c r="O22" s="187"/>
      <c r="P22" s="187"/>
      <c r="Q22" s="188" t="e">
        <f t="shared" si="9"/>
        <v>#DIV/0!</v>
      </c>
      <c r="R22" s="265">
        <f t="shared" si="1"/>
        <v>0</v>
      </c>
      <c r="S22" s="266">
        <f t="shared" si="2"/>
        <v>0</v>
      </c>
      <c r="T22" s="132">
        <f t="shared" si="10"/>
        <v>0</v>
      </c>
      <c r="U22" s="183">
        <f t="shared" si="3"/>
        <v>0</v>
      </c>
      <c r="V22" s="132">
        <f t="shared" si="11"/>
        <v>0</v>
      </c>
      <c r="W22" s="267">
        <f t="shared" si="12"/>
        <v>0</v>
      </c>
      <c r="X22" s="131">
        <f t="shared" si="4"/>
        <v>0</v>
      </c>
      <c r="Y22" s="132">
        <f t="shared" si="13"/>
        <v>0</v>
      </c>
      <c r="Z22" s="131">
        <f t="shared" si="5"/>
        <v>0</v>
      </c>
      <c r="AA22" s="131">
        <f t="shared" si="14"/>
        <v>0</v>
      </c>
      <c r="AB22" s="131">
        <f t="shared" si="6"/>
        <v>0</v>
      </c>
      <c r="AC22" s="132">
        <f t="shared" si="15"/>
        <v>0</v>
      </c>
      <c r="AD22" s="131">
        <f t="shared" si="7"/>
        <v>0</v>
      </c>
      <c r="AE22" s="131"/>
    </row>
    <row r="23" spans="1:31" s="129" customFormat="1" ht="47.25" hidden="1" x14ac:dyDescent="0.25">
      <c r="A23" s="121"/>
      <c r="B23" s="324" t="s">
        <v>50</v>
      </c>
      <c r="C23" s="323" t="s">
        <v>49</v>
      </c>
      <c r="D23" s="331">
        <v>672.93</v>
      </c>
      <c r="E23" s="125">
        <v>9</v>
      </c>
      <c r="F23" s="125"/>
      <c r="G23" s="128">
        <f t="shared" si="0"/>
        <v>0</v>
      </c>
      <c r="H23" s="188">
        <v>0</v>
      </c>
      <c r="I23" s="187">
        <f t="shared" si="8"/>
        <v>0</v>
      </c>
      <c r="J23" s="187"/>
      <c r="K23" s="187"/>
      <c r="L23" s="187"/>
      <c r="M23" s="188"/>
      <c r="N23" s="187"/>
      <c r="O23" s="187"/>
      <c r="P23" s="187"/>
      <c r="Q23" s="188" t="e">
        <f t="shared" si="9"/>
        <v>#DIV/0!</v>
      </c>
      <c r="R23" s="265">
        <f t="shared" si="1"/>
        <v>0</v>
      </c>
      <c r="S23" s="266">
        <f t="shared" si="2"/>
        <v>0</v>
      </c>
      <c r="T23" s="132">
        <f t="shared" si="10"/>
        <v>0</v>
      </c>
      <c r="U23" s="183">
        <f t="shared" si="3"/>
        <v>0</v>
      </c>
      <c r="V23" s="132">
        <f t="shared" si="11"/>
        <v>0</v>
      </c>
      <c r="W23" s="267">
        <f t="shared" si="12"/>
        <v>0</v>
      </c>
      <c r="X23" s="131">
        <f t="shared" si="4"/>
        <v>0</v>
      </c>
      <c r="Y23" s="132">
        <f t="shared" si="13"/>
        <v>0</v>
      </c>
      <c r="Z23" s="131">
        <f t="shared" si="5"/>
        <v>0</v>
      </c>
      <c r="AA23" s="131">
        <f t="shared" si="14"/>
        <v>0</v>
      </c>
      <c r="AB23" s="131">
        <f t="shared" si="6"/>
        <v>0</v>
      </c>
      <c r="AC23" s="132">
        <f t="shared" si="15"/>
        <v>0</v>
      </c>
      <c r="AD23" s="131">
        <f t="shared" si="7"/>
        <v>0</v>
      </c>
      <c r="AE23" s="131"/>
    </row>
    <row r="24" spans="1:31" s="129" customFormat="1" ht="31.5" hidden="1" x14ac:dyDescent="0.25">
      <c r="A24" s="121"/>
      <c r="B24" s="324" t="s">
        <v>2</v>
      </c>
      <c r="C24" s="323" t="s">
        <v>74</v>
      </c>
      <c r="D24" s="331">
        <v>188.58879999999999</v>
      </c>
      <c r="E24" s="125">
        <v>2</v>
      </c>
      <c r="F24" s="125"/>
      <c r="G24" s="128">
        <f t="shared" si="0"/>
        <v>0</v>
      </c>
      <c r="H24" s="188">
        <v>0</v>
      </c>
      <c r="I24" s="187">
        <f t="shared" si="8"/>
        <v>0</v>
      </c>
      <c r="J24" s="187"/>
      <c r="K24" s="187"/>
      <c r="L24" s="187"/>
      <c r="M24" s="188"/>
      <c r="N24" s="187"/>
      <c r="O24" s="187"/>
      <c r="P24" s="187"/>
      <c r="Q24" s="188" t="e">
        <f t="shared" si="9"/>
        <v>#DIV/0!</v>
      </c>
      <c r="R24" s="265">
        <f t="shared" si="1"/>
        <v>0</v>
      </c>
      <c r="S24" s="266">
        <f t="shared" si="2"/>
        <v>0</v>
      </c>
      <c r="T24" s="132">
        <f t="shared" si="10"/>
        <v>0</v>
      </c>
      <c r="U24" s="183">
        <f t="shared" si="3"/>
        <v>0</v>
      </c>
      <c r="V24" s="132">
        <f t="shared" si="11"/>
        <v>0</v>
      </c>
      <c r="W24" s="267">
        <f t="shared" si="12"/>
        <v>0</v>
      </c>
      <c r="X24" s="131">
        <f t="shared" si="4"/>
        <v>0</v>
      </c>
      <c r="Y24" s="132">
        <f t="shared" si="13"/>
        <v>0</v>
      </c>
      <c r="Z24" s="131">
        <f t="shared" si="5"/>
        <v>0</v>
      </c>
      <c r="AA24" s="131">
        <f t="shared" si="14"/>
        <v>0</v>
      </c>
      <c r="AB24" s="131">
        <f t="shared" si="6"/>
        <v>0</v>
      </c>
      <c r="AC24" s="132">
        <f t="shared" si="15"/>
        <v>0</v>
      </c>
      <c r="AD24" s="131">
        <f t="shared" si="7"/>
        <v>0</v>
      </c>
      <c r="AE24" s="131"/>
    </row>
    <row r="25" spans="1:31" s="129" customFormat="1" ht="63" hidden="1" x14ac:dyDescent="0.25">
      <c r="A25" s="121">
        <v>11</v>
      </c>
      <c r="B25" s="314" t="s">
        <v>170</v>
      </c>
      <c r="C25" s="315" t="s">
        <v>672</v>
      </c>
      <c r="D25" s="312">
        <v>994.94500000000005</v>
      </c>
      <c r="E25" s="125">
        <v>96</v>
      </c>
      <c r="F25" s="125">
        <v>121</v>
      </c>
      <c r="G25" s="128">
        <f t="shared" si="0"/>
        <v>0.12161476262506972</v>
      </c>
      <c r="H25" s="188">
        <v>0</v>
      </c>
      <c r="I25" s="187">
        <f t="shared" si="8"/>
        <v>0</v>
      </c>
      <c r="J25" s="187"/>
      <c r="K25" s="187"/>
      <c r="L25" s="187"/>
      <c r="M25" s="188"/>
      <c r="N25" s="187"/>
      <c r="O25" s="187"/>
      <c r="P25" s="187"/>
      <c r="Q25" s="188" t="e">
        <f t="shared" si="9"/>
        <v>#DIV/0!</v>
      </c>
      <c r="R25" s="265">
        <f t="shared" si="1"/>
        <v>5</v>
      </c>
      <c r="S25" s="266">
        <f t="shared" si="2"/>
        <v>6</v>
      </c>
      <c r="T25" s="132">
        <f t="shared" si="10"/>
        <v>6.05</v>
      </c>
      <c r="U25" s="183">
        <f>S25</f>
        <v>6</v>
      </c>
      <c r="V25" s="132">
        <f t="shared" si="11"/>
        <v>6</v>
      </c>
      <c r="W25" s="267">
        <f>U25*100/F25</f>
        <v>4.9586776859504136</v>
      </c>
      <c r="X25" s="131">
        <f t="shared" si="4"/>
        <v>0</v>
      </c>
      <c r="Y25" s="132">
        <f t="shared" si="13"/>
        <v>0</v>
      </c>
      <c r="Z25" s="131">
        <f t="shared" si="5"/>
        <v>0</v>
      </c>
      <c r="AA25" s="131">
        <f t="shared" si="14"/>
        <v>6</v>
      </c>
      <c r="AB25" s="131">
        <f t="shared" si="6"/>
        <v>0</v>
      </c>
      <c r="AC25" s="132">
        <f t="shared" si="15"/>
        <v>0</v>
      </c>
      <c r="AD25" s="131">
        <f t="shared" si="7"/>
        <v>0</v>
      </c>
      <c r="AE25" s="131">
        <v>0</v>
      </c>
    </row>
    <row r="26" spans="1:31" s="129" customFormat="1" ht="63" hidden="1" x14ac:dyDescent="0.25">
      <c r="A26" s="121">
        <v>12</v>
      </c>
      <c r="B26" s="314" t="s">
        <v>203</v>
      </c>
      <c r="C26" s="315" t="s">
        <v>672</v>
      </c>
      <c r="D26" s="312">
        <v>57.087000000000003</v>
      </c>
      <c r="E26" s="125">
        <v>12</v>
      </c>
      <c r="F26" s="125">
        <v>12</v>
      </c>
      <c r="G26" s="128">
        <f t="shared" si="0"/>
        <v>0.21020547585264596</v>
      </c>
      <c r="H26" s="188">
        <v>0</v>
      </c>
      <c r="I26" s="187">
        <f t="shared" si="8"/>
        <v>0</v>
      </c>
      <c r="J26" s="187"/>
      <c r="K26" s="187"/>
      <c r="L26" s="187"/>
      <c r="M26" s="188"/>
      <c r="N26" s="187"/>
      <c r="O26" s="187"/>
      <c r="P26" s="187"/>
      <c r="Q26" s="188" t="e">
        <f t="shared" si="9"/>
        <v>#DIV/0!</v>
      </c>
      <c r="R26" s="265">
        <f t="shared" si="1"/>
        <v>0</v>
      </c>
      <c r="S26" s="266">
        <f t="shared" si="2"/>
        <v>0</v>
      </c>
      <c r="T26" s="132">
        <f t="shared" si="10"/>
        <v>0</v>
      </c>
      <c r="U26" s="183">
        <f t="shared" si="3"/>
        <v>0</v>
      </c>
      <c r="V26" s="132">
        <f t="shared" si="11"/>
        <v>0</v>
      </c>
      <c r="W26" s="267">
        <f t="shared" si="12"/>
        <v>0</v>
      </c>
      <c r="X26" s="131">
        <f t="shared" si="4"/>
        <v>0</v>
      </c>
      <c r="Y26" s="132">
        <f t="shared" si="13"/>
        <v>0</v>
      </c>
      <c r="Z26" s="131">
        <f t="shared" si="5"/>
        <v>0</v>
      </c>
      <c r="AA26" s="131">
        <f t="shared" si="14"/>
        <v>0</v>
      </c>
      <c r="AB26" s="131">
        <f t="shared" si="6"/>
        <v>0</v>
      </c>
      <c r="AC26" s="132">
        <f t="shared" si="15"/>
        <v>0</v>
      </c>
      <c r="AD26" s="131">
        <f t="shared" si="7"/>
        <v>0</v>
      </c>
      <c r="AE26" s="131"/>
    </row>
    <row r="27" spans="1:31" s="129" customFormat="1" ht="63" hidden="1" x14ac:dyDescent="0.25">
      <c r="A27" s="121"/>
      <c r="B27" s="324" t="s">
        <v>92</v>
      </c>
      <c r="C27" s="323" t="s">
        <v>672</v>
      </c>
      <c r="D27" s="331">
        <v>1569.5350000000001</v>
      </c>
      <c r="E27" s="125">
        <v>32</v>
      </c>
      <c r="F27" s="125"/>
      <c r="G27" s="128">
        <f t="shared" si="0"/>
        <v>0</v>
      </c>
      <c r="H27" s="188">
        <v>0</v>
      </c>
      <c r="I27" s="187">
        <f t="shared" si="8"/>
        <v>0</v>
      </c>
      <c r="J27" s="187"/>
      <c r="K27" s="187"/>
      <c r="L27" s="187"/>
      <c r="M27" s="188"/>
      <c r="N27" s="187"/>
      <c r="O27" s="187"/>
      <c r="P27" s="187"/>
      <c r="Q27" s="188" t="e">
        <f t="shared" si="9"/>
        <v>#DIV/0!</v>
      </c>
      <c r="R27" s="265">
        <f t="shared" si="1"/>
        <v>0</v>
      </c>
      <c r="S27" s="266">
        <f t="shared" si="2"/>
        <v>0</v>
      </c>
      <c r="T27" s="132">
        <f t="shared" si="10"/>
        <v>0</v>
      </c>
      <c r="U27" s="183">
        <f t="shared" si="3"/>
        <v>0</v>
      </c>
      <c r="V27" s="132">
        <f t="shared" si="11"/>
        <v>0</v>
      </c>
      <c r="W27" s="267">
        <f t="shared" si="12"/>
        <v>0</v>
      </c>
      <c r="X27" s="131">
        <f t="shared" si="4"/>
        <v>0</v>
      </c>
      <c r="Y27" s="132">
        <f t="shared" si="13"/>
        <v>0</v>
      </c>
      <c r="Z27" s="131">
        <f t="shared" si="5"/>
        <v>0</v>
      </c>
      <c r="AA27" s="131">
        <f t="shared" si="14"/>
        <v>0</v>
      </c>
      <c r="AB27" s="131">
        <f t="shared" si="6"/>
        <v>0</v>
      </c>
      <c r="AC27" s="132">
        <f t="shared" si="15"/>
        <v>0</v>
      </c>
      <c r="AD27" s="131">
        <f t="shared" si="7"/>
        <v>0</v>
      </c>
      <c r="AE27" s="131"/>
    </row>
    <row r="28" spans="1:31" s="129" customFormat="1" ht="31.5" hidden="1" x14ac:dyDescent="0.25">
      <c r="A28" s="121">
        <v>13</v>
      </c>
      <c r="B28" s="314" t="s">
        <v>211</v>
      </c>
      <c r="C28" s="315" t="s">
        <v>672</v>
      </c>
      <c r="D28" s="312">
        <v>1415.9808</v>
      </c>
      <c r="E28" s="125">
        <v>45</v>
      </c>
      <c r="F28" s="125">
        <v>41</v>
      </c>
      <c r="G28" s="128">
        <f t="shared" si="0"/>
        <v>2.8955194872698837E-2</v>
      </c>
      <c r="H28" s="188">
        <v>0</v>
      </c>
      <c r="I28" s="187">
        <f t="shared" si="8"/>
        <v>0</v>
      </c>
      <c r="J28" s="187"/>
      <c r="K28" s="187"/>
      <c r="L28" s="187"/>
      <c r="M28" s="188"/>
      <c r="N28" s="187"/>
      <c r="O28" s="187"/>
      <c r="P28" s="187"/>
      <c r="Q28" s="188" t="e">
        <f t="shared" si="9"/>
        <v>#DIV/0!</v>
      </c>
      <c r="R28" s="265">
        <f t="shared" si="1"/>
        <v>5</v>
      </c>
      <c r="S28" s="266">
        <f t="shared" si="2"/>
        <v>2</v>
      </c>
      <c r="T28" s="132">
        <f t="shared" si="10"/>
        <v>2.0499999999999998</v>
      </c>
      <c r="U28" s="183">
        <f>S28</f>
        <v>2</v>
      </c>
      <c r="V28" s="132">
        <f t="shared" si="11"/>
        <v>2</v>
      </c>
      <c r="W28" s="267">
        <f>U28*100/F28</f>
        <v>4.8780487804878048</v>
      </c>
      <c r="X28" s="131">
        <f t="shared" si="4"/>
        <v>0</v>
      </c>
      <c r="Y28" s="132">
        <f t="shared" si="13"/>
        <v>0</v>
      </c>
      <c r="Z28" s="131">
        <f t="shared" si="5"/>
        <v>0</v>
      </c>
      <c r="AA28" s="131">
        <f t="shared" si="14"/>
        <v>2</v>
      </c>
      <c r="AB28" s="131">
        <f t="shared" si="6"/>
        <v>0</v>
      </c>
      <c r="AC28" s="132">
        <f t="shared" si="15"/>
        <v>0</v>
      </c>
      <c r="AD28" s="131">
        <f t="shared" si="7"/>
        <v>0</v>
      </c>
      <c r="AE28" s="131">
        <v>0</v>
      </c>
    </row>
    <row r="29" spans="1:31" s="129" customFormat="1" ht="47.25" hidden="1" x14ac:dyDescent="0.25">
      <c r="A29" s="121">
        <v>14</v>
      </c>
      <c r="B29" s="314" t="s">
        <v>674</v>
      </c>
      <c r="C29" s="315" t="s">
        <v>672</v>
      </c>
      <c r="D29" s="312">
        <v>54.217999999999996</v>
      </c>
      <c r="E29" s="125">
        <v>7</v>
      </c>
      <c r="F29" s="125">
        <v>8</v>
      </c>
      <c r="G29" s="128">
        <f t="shared" si="0"/>
        <v>0.14755247334833452</v>
      </c>
      <c r="H29" s="188">
        <v>0</v>
      </c>
      <c r="I29" s="187">
        <f t="shared" si="8"/>
        <v>0</v>
      </c>
      <c r="J29" s="187"/>
      <c r="K29" s="187"/>
      <c r="L29" s="187"/>
      <c r="M29" s="188"/>
      <c r="N29" s="187"/>
      <c r="O29" s="187"/>
      <c r="P29" s="187"/>
      <c r="Q29" s="188" t="e">
        <f t="shared" si="9"/>
        <v>#DIV/0!</v>
      </c>
      <c r="R29" s="265">
        <f t="shared" si="1"/>
        <v>0</v>
      </c>
      <c r="S29" s="266">
        <f t="shared" si="2"/>
        <v>0</v>
      </c>
      <c r="T29" s="132">
        <f t="shared" si="10"/>
        <v>0</v>
      </c>
      <c r="U29" s="183">
        <f t="shared" si="3"/>
        <v>0</v>
      </c>
      <c r="V29" s="132">
        <f t="shared" si="11"/>
        <v>0</v>
      </c>
      <c r="W29" s="267">
        <f t="shared" si="12"/>
        <v>0</v>
      </c>
      <c r="X29" s="131">
        <f t="shared" si="4"/>
        <v>0</v>
      </c>
      <c r="Y29" s="132">
        <f t="shared" si="13"/>
        <v>0</v>
      </c>
      <c r="Z29" s="131">
        <f t="shared" si="5"/>
        <v>0</v>
      </c>
      <c r="AA29" s="131">
        <f t="shared" si="14"/>
        <v>0</v>
      </c>
      <c r="AB29" s="131">
        <f t="shared" si="6"/>
        <v>0</v>
      </c>
      <c r="AC29" s="132">
        <f t="shared" si="15"/>
        <v>0</v>
      </c>
      <c r="AD29" s="131">
        <f t="shared" si="7"/>
        <v>0</v>
      </c>
      <c r="AE29" s="131"/>
    </row>
    <row r="30" spans="1:31" s="129" customFormat="1" ht="31.5" hidden="1" x14ac:dyDescent="0.25">
      <c r="A30" s="121">
        <v>15</v>
      </c>
      <c r="B30" s="314" t="s">
        <v>675</v>
      </c>
      <c r="C30" s="315" t="s">
        <v>51</v>
      </c>
      <c r="D30" s="312">
        <v>16.164999999999999</v>
      </c>
      <c r="E30" s="125">
        <v>4</v>
      </c>
      <c r="F30" s="125">
        <v>4</v>
      </c>
      <c r="G30" s="128">
        <f t="shared" si="0"/>
        <v>0.24744819053510672</v>
      </c>
      <c r="H30" s="188">
        <v>0</v>
      </c>
      <c r="I30" s="187">
        <f t="shared" si="8"/>
        <v>0</v>
      </c>
      <c r="J30" s="187"/>
      <c r="K30" s="187"/>
      <c r="L30" s="187"/>
      <c r="M30" s="188"/>
      <c r="N30" s="187"/>
      <c r="O30" s="187"/>
      <c r="P30" s="187"/>
      <c r="Q30" s="188" t="e">
        <f t="shared" si="9"/>
        <v>#DIV/0!</v>
      </c>
      <c r="R30" s="265">
        <f t="shared" si="1"/>
        <v>0</v>
      </c>
      <c r="S30" s="266">
        <f t="shared" si="2"/>
        <v>0</v>
      </c>
      <c r="T30" s="132">
        <f t="shared" si="10"/>
        <v>0</v>
      </c>
      <c r="U30" s="183">
        <f t="shared" si="3"/>
        <v>0</v>
      </c>
      <c r="V30" s="132">
        <f t="shared" si="11"/>
        <v>0</v>
      </c>
      <c r="W30" s="267">
        <f t="shared" si="12"/>
        <v>0</v>
      </c>
      <c r="X30" s="131">
        <f t="shared" si="4"/>
        <v>0</v>
      </c>
      <c r="Y30" s="132">
        <f t="shared" si="13"/>
        <v>0</v>
      </c>
      <c r="Z30" s="131">
        <f t="shared" si="5"/>
        <v>0</v>
      </c>
      <c r="AA30" s="131">
        <f t="shared" si="14"/>
        <v>0</v>
      </c>
      <c r="AB30" s="131">
        <f t="shared" si="6"/>
        <v>0</v>
      </c>
      <c r="AC30" s="132">
        <f t="shared" si="15"/>
        <v>0</v>
      </c>
      <c r="AD30" s="131">
        <f t="shared" si="7"/>
        <v>0</v>
      </c>
      <c r="AE30" s="131"/>
    </row>
    <row r="31" spans="1:31" s="129" customFormat="1" ht="31.5" hidden="1" x14ac:dyDescent="0.25">
      <c r="A31" s="121">
        <v>16</v>
      </c>
      <c r="B31" s="314" t="s">
        <v>681</v>
      </c>
      <c r="C31" s="315" t="s">
        <v>679</v>
      </c>
      <c r="D31" s="312">
        <v>44.854300000000002</v>
      </c>
      <c r="E31" s="125">
        <v>4</v>
      </c>
      <c r="F31" s="125">
        <v>4</v>
      </c>
      <c r="G31" s="128">
        <f t="shared" si="0"/>
        <v>8.9177626225356313E-2</v>
      </c>
      <c r="H31" s="188">
        <v>0</v>
      </c>
      <c r="I31" s="187">
        <f t="shared" si="8"/>
        <v>0</v>
      </c>
      <c r="J31" s="187"/>
      <c r="K31" s="187"/>
      <c r="L31" s="187"/>
      <c r="M31" s="188"/>
      <c r="N31" s="187"/>
      <c r="O31" s="187"/>
      <c r="P31" s="187"/>
      <c r="Q31" s="188" t="e">
        <f t="shared" si="9"/>
        <v>#DIV/0!</v>
      </c>
      <c r="R31" s="265">
        <f t="shared" si="1"/>
        <v>0</v>
      </c>
      <c r="S31" s="266">
        <f t="shared" si="2"/>
        <v>0</v>
      </c>
      <c r="T31" s="132">
        <f t="shared" si="10"/>
        <v>0</v>
      </c>
      <c r="U31" s="183">
        <f t="shared" si="3"/>
        <v>0</v>
      </c>
      <c r="V31" s="132">
        <f t="shared" si="11"/>
        <v>0</v>
      </c>
      <c r="W31" s="267">
        <f t="shared" si="12"/>
        <v>0</v>
      </c>
      <c r="X31" s="131">
        <f t="shared" si="4"/>
        <v>0</v>
      </c>
      <c r="Y31" s="132">
        <f t="shared" si="13"/>
        <v>0</v>
      </c>
      <c r="Z31" s="131">
        <f t="shared" si="5"/>
        <v>0</v>
      </c>
      <c r="AA31" s="131">
        <f t="shared" si="14"/>
        <v>0</v>
      </c>
      <c r="AB31" s="131">
        <f t="shared" si="6"/>
        <v>0</v>
      </c>
      <c r="AC31" s="132">
        <f t="shared" si="15"/>
        <v>0</v>
      </c>
      <c r="AD31" s="131">
        <f t="shared" si="7"/>
        <v>0</v>
      </c>
      <c r="AE31" s="131"/>
    </row>
    <row r="32" spans="1:31" s="129" customFormat="1" ht="31.5" hidden="1" x14ac:dyDescent="0.25">
      <c r="A32" s="121">
        <v>17</v>
      </c>
      <c r="B32" s="314" t="s">
        <v>682</v>
      </c>
      <c r="C32" s="315" t="s">
        <v>679</v>
      </c>
      <c r="D32" s="312">
        <v>473.839</v>
      </c>
      <c r="E32" s="125">
        <v>47</v>
      </c>
      <c r="F32" s="125">
        <v>44</v>
      </c>
      <c r="G32" s="128">
        <f t="shared" si="0"/>
        <v>9.2858544779978014E-2</v>
      </c>
      <c r="H32" s="188">
        <v>0</v>
      </c>
      <c r="I32" s="187">
        <f t="shared" si="8"/>
        <v>0</v>
      </c>
      <c r="J32" s="187"/>
      <c r="K32" s="187"/>
      <c r="L32" s="187"/>
      <c r="M32" s="188"/>
      <c r="N32" s="187"/>
      <c r="O32" s="187"/>
      <c r="P32" s="187"/>
      <c r="Q32" s="188" t="e">
        <f t="shared" si="9"/>
        <v>#DIV/0!</v>
      </c>
      <c r="R32" s="265">
        <f t="shared" si="1"/>
        <v>5</v>
      </c>
      <c r="S32" s="266">
        <f t="shared" si="2"/>
        <v>2</v>
      </c>
      <c r="T32" s="132">
        <f t="shared" si="10"/>
        <v>2.2000000000000002</v>
      </c>
      <c r="U32" s="183">
        <f>S32</f>
        <v>2</v>
      </c>
      <c r="V32" s="132">
        <f t="shared" si="11"/>
        <v>2.0000000000000004</v>
      </c>
      <c r="W32" s="267">
        <f>U32*100/F32</f>
        <v>4.5454545454545459</v>
      </c>
      <c r="X32" s="131">
        <f t="shared" si="4"/>
        <v>0</v>
      </c>
      <c r="Y32" s="132">
        <f t="shared" si="13"/>
        <v>0</v>
      </c>
      <c r="Z32" s="131">
        <f t="shared" si="5"/>
        <v>0</v>
      </c>
      <c r="AA32" s="131">
        <f t="shared" si="14"/>
        <v>2</v>
      </c>
      <c r="AB32" s="131">
        <f t="shared" si="6"/>
        <v>0</v>
      </c>
      <c r="AC32" s="132">
        <f t="shared" si="15"/>
        <v>0</v>
      </c>
      <c r="AD32" s="131">
        <f t="shared" si="7"/>
        <v>0</v>
      </c>
      <c r="AE32" s="131">
        <v>0</v>
      </c>
    </row>
    <row r="33" spans="1:31" s="129" customFormat="1" ht="31.5" hidden="1" x14ac:dyDescent="0.25">
      <c r="A33" s="121">
        <v>18</v>
      </c>
      <c r="B33" s="314" t="s">
        <v>683</v>
      </c>
      <c r="C33" s="315" t="s">
        <v>679</v>
      </c>
      <c r="D33" s="312">
        <v>73.459999999999994</v>
      </c>
      <c r="E33" s="125">
        <v>13</v>
      </c>
      <c r="F33" s="125">
        <v>13</v>
      </c>
      <c r="G33" s="128">
        <f t="shared" si="0"/>
        <v>0.17696705690171524</v>
      </c>
      <c r="H33" s="188">
        <v>0</v>
      </c>
      <c r="I33" s="187">
        <f t="shared" si="8"/>
        <v>0</v>
      </c>
      <c r="J33" s="187"/>
      <c r="K33" s="187"/>
      <c r="L33" s="187"/>
      <c r="M33" s="188"/>
      <c r="N33" s="187"/>
      <c r="O33" s="187"/>
      <c r="P33" s="187"/>
      <c r="Q33" s="188" t="e">
        <f t="shared" si="9"/>
        <v>#DIV/0!</v>
      </c>
      <c r="R33" s="265">
        <f t="shared" si="1"/>
        <v>0</v>
      </c>
      <c r="S33" s="266">
        <f t="shared" si="2"/>
        <v>0</v>
      </c>
      <c r="T33" s="132">
        <f t="shared" si="10"/>
        <v>0</v>
      </c>
      <c r="U33" s="183">
        <f t="shared" si="3"/>
        <v>0</v>
      </c>
      <c r="V33" s="132">
        <f t="shared" si="11"/>
        <v>0</v>
      </c>
      <c r="W33" s="267">
        <f t="shared" si="12"/>
        <v>0</v>
      </c>
      <c r="X33" s="131">
        <f t="shared" si="4"/>
        <v>0</v>
      </c>
      <c r="Y33" s="132">
        <f t="shared" si="13"/>
        <v>0</v>
      </c>
      <c r="Z33" s="131">
        <f t="shared" si="5"/>
        <v>0</v>
      </c>
      <c r="AA33" s="131">
        <f t="shared" si="14"/>
        <v>0</v>
      </c>
      <c r="AB33" s="131">
        <f t="shared" si="6"/>
        <v>0</v>
      </c>
      <c r="AC33" s="132">
        <f t="shared" si="15"/>
        <v>0</v>
      </c>
      <c r="AD33" s="131">
        <f t="shared" si="7"/>
        <v>0</v>
      </c>
      <c r="AE33" s="131"/>
    </row>
    <row r="34" spans="1:31" s="129" customFormat="1" ht="31.5" hidden="1" x14ac:dyDescent="0.25">
      <c r="A34" s="121">
        <v>19</v>
      </c>
      <c r="B34" s="314" t="s">
        <v>684</v>
      </c>
      <c r="C34" s="315" t="s">
        <v>679</v>
      </c>
      <c r="D34" s="312">
        <v>491.78899999999999</v>
      </c>
      <c r="E34" s="125">
        <v>2</v>
      </c>
      <c r="F34" s="125">
        <v>22</v>
      </c>
      <c r="G34" s="128">
        <f t="shared" si="0"/>
        <v>4.4734632128819472E-2</v>
      </c>
      <c r="H34" s="188">
        <v>0</v>
      </c>
      <c r="I34" s="187">
        <f t="shared" si="8"/>
        <v>0</v>
      </c>
      <c r="J34" s="187"/>
      <c r="K34" s="187"/>
      <c r="L34" s="187"/>
      <c r="M34" s="188"/>
      <c r="N34" s="187"/>
      <c r="O34" s="187"/>
      <c r="P34" s="187"/>
      <c r="Q34" s="188" t="e">
        <f t="shared" si="9"/>
        <v>#DIV/0!</v>
      </c>
      <c r="R34" s="265">
        <f t="shared" si="1"/>
        <v>5</v>
      </c>
      <c r="S34" s="266">
        <f t="shared" si="2"/>
        <v>1</v>
      </c>
      <c r="T34" s="132">
        <f t="shared" si="10"/>
        <v>1.1000000000000001</v>
      </c>
      <c r="U34" s="183">
        <f>S34</f>
        <v>1</v>
      </c>
      <c r="V34" s="132">
        <f t="shared" si="11"/>
        <v>1.0000000000000002</v>
      </c>
      <c r="W34" s="267">
        <f>U34*100/F34</f>
        <v>4.5454545454545459</v>
      </c>
      <c r="X34" s="131">
        <f t="shared" si="4"/>
        <v>0</v>
      </c>
      <c r="Y34" s="132">
        <f t="shared" si="13"/>
        <v>0</v>
      </c>
      <c r="Z34" s="131">
        <f t="shared" si="5"/>
        <v>0</v>
      </c>
      <c r="AA34" s="131">
        <f t="shared" si="14"/>
        <v>1</v>
      </c>
      <c r="AB34" s="131">
        <f t="shared" si="6"/>
        <v>0</v>
      </c>
      <c r="AC34" s="132">
        <f t="shared" si="15"/>
        <v>0</v>
      </c>
      <c r="AD34" s="131">
        <f t="shared" si="7"/>
        <v>0</v>
      </c>
      <c r="AE34" s="131">
        <v>0</v>
      </c>
    </row>
    <row r="35" spans="1:31" s="129" customFormat="1" ht="33.75" hidden="1" customHeight="1" x14ac:dyDescent="0.25">
      <c r="A35" s="121">
        <v>20</v>
      </c>
      <c r="B35" s="314" t="s">
        <v>685</v>
      </c>
      <c r="C35" s="315" t="s">
        <v>679</v>
      </c>
      <c r="D35" s="312">
        <v>495.87</v>
      </c>
      <c r="E35" s="125">
        <v>45</v>
      </c>
      <c r="F35" s="125">
        <v>42</v>
      </c>
      <c r="G35" s="128">
        <f t="shared" si="0"/>
        <v>8.4699618851715161E-2</v>
      </c>
      <c r="H35" s="188">
        <v>0</v>
      </c>
      <c r="I35" s="187">
        <f t="shared" si="8"/>
        <v>0</v>
      </c>
      <c r="J35" s="187"/>
      <c r="K35" s="187"/>
      <c r="L35" s="187"/>
      <c r="M35" s="188"/>
      <c r="N35" s="187"/>
      <c r="O35" s="187"/>
      <c r="P35" s="187"/>
      <c r="Q35" s="188" t="e">
        <f t="shared" si="9"/>
        <v>#DIV/0!</v>
      </c>
      <c r="R35" s="265">
        <f t="shared" si="1"/>
        <v>5</v>
      </c>
      <c r="S35" s="266">
        <f t="shared" si="2"/>
        <v>2</v>
      </c>
      <c r="T35" s="132">
        <f t="shared" si="10"/>
        <v>2.1</v>
      </c>
      <c r="U35" s="183">
        <f>S35</f>
        <v>2</v>
      </c>
      <c r="V35" s="132">
        <f t="shared" si="11"/>
        <v>2</v>
      </c>
      <c r="W35" s="267">
        <f>U35*100/F35</f>
        <v>4.7619047619047619</v>
      </c>
      <c r="X35" s="131">
        <f t="shared" si="4"/>
        <v>0</v>
      </c>
      <c r="Y35" s="132">
        <f t="shared" si="13"/>
        <v>0</v>
      </c>
      <c r="Z35" s="131">
        <f t="shared" si="5"/>
        <v>0</v>
      </c>
      <c r="AA35" s="131">
        <f t="shared" si="14"/>
        <v>2</v>
      </c>
      <c r="AB35" s="131">
        <f t="shared" si="6"/>
        <v>0</v>
      </c>
      <c r="AC35" s="132">
        <f t="shared" si="15"/>
        <v>0</v>
      </c>
      <c r="AD35" s="131">
        <f t="shared" si="7"/>
        <v>0</v>
      </c>
      <c r="AE35" s="131">
        <v>0</v>
      </c>
    </row>
    <row r="36" spans="1:31" s="129" customFormat="1" ht="33.75" hidden="1" customHeight="1" x14ac:dyDescent="0.25">
      <c r="A36" s="121"/>
      <c r="B36" s="324" t="s">
        <v>92</v>
      </c>
      <c r="C36" s="323" t="s">
        <v>679</v>
      </c>
      <c r="D36" s="331">
        <v>2033.8119999999999</v>
      </c>
      <c r="E36" s="125">
        <v>10</v>
      </c>
      <c r="F36" s="125"/>
      <c r="G36" s="128">
        <f t="shared" si="0"/>
        <v>0</v>
      </c>
      <c r="H36" s="188">
        <v>0</v>
      </c>
      <c r="I36" s="187">
        <f t="shared" si="8"/>
        <v>0</v>
      </c>
      <c r="J36" s="187"/>
      <c r="K36" s="187"/>
      <c r="L36" s="187"/>
      <c r="M36" s="188"/>
      <c r="N36" s="187"/>
      <c r="O36" s="187"/>
      <c r="P36" s="187"/>
      <c r="Q36" s="188" t="e">
        <f t="shared" si="9"/>
        <v>#DIV/0!</v>
      </c>
      <c r="R36" s="265">
        <f t="shared" si="1"/>
        <v>0</v>
      </c>
      <c r="S36" s="266">
        <f t="shared" si="2"/>
        <v>0</v>
      </c>
      <c r="T36" s="132">
        <f t="shared" si="10"/>
        <v>0</v>
      </c>
      <c r="U36" s="183">
        <f t="shared" si="3"/>
        <v>0</v>
      </c>
      <c r="V36" s="132">
        <f t="shared" si="11"/>
        <v>0</v>
      </c>
      <c r="W36" s="267">
        <f t="shared" si="12"/>
        <v>0</v>
      </c>
      <c r="X36" s="131">
        <f t="shared" si="4"/>
        <v>0</v>
      </c>
      <c r="Y36" s="132">
        <f t="shared" si="13"/>
        <v>0</v>
      </c>
      <c r="Z36" s="131">
        <f t="shared" si="5"/>
        <v>0</v>
      </c>
      <c r="AA36" s="131">
        <f t="shared" si="14"/>
        <v>0</v>
      </c>
      <c r="AB36" s="131">
        <f t="shared" si="6"/>
        <v>0</v>
      </c>
      <c r="AC36" s="132">
        <f t="shared" si="15"/>
        <v>0</v>
      </c>
      <c r="AD36" s="131">
        <f t="shared" si="7"/>
        <v>0</v>
      </c>
      <c r="AE36" s="131"/>
    </row>
    <row r="37" spans="1:31" s="129" customFormat="1" ht="30" hidden="1" customHeight="1" x14ac:dyDescent="0.25">
      <c r="A37" s="121">
        <v>21</v>
      </c>
      <c r="B37" s="314" t="s">
        <v>686</v>
      </c>
      <c r="C37" s="315" t="s">
        <v>679</v>
      </c>
      <c r="D37" s="312">
        <v>492.90199999999999</v>
      </c>
      <c r="E37" s="125"/>
      <c r="F37" s="318">
        <v>23</v>
      </c>
      <c r="G37" s="128">
        <f t="shared" si="0"/>
        <v>4.6662419710206085E-2</v>
      </c>
      <c r="H37" s="188">
        <v>0</v>
      </c>
      <c r="I37" s="187" t="e">
        <f t="shared" si="8"/>
        <v>#DIV/0!</v>
      </c>
      <c r="J37" s="187"/>
      <c r="K37" s="187"/>
      <c r="L37" s="187"/>
      <c r="M37" s="188"/>
      <c r="N37" s="187"/>
      <c r="O37" s="187"/>
      <c r="P37" s="187"/>
      <c r="Q37" s="188" t="e">
        <f t="shared" si="9"/>
        <v>#DIV/0!</v>
      </c>
      <c r="R37" s="265">
        <f t="shared" si="1"/>
        <v>5</v>
      </c>
      <c r="S37" s="266">
        <f t="shared" si="2"/>
        <v>1</v>
      </c>
      <c r="T37" s="132">
        <f t="shared" si="10"/>
        <v>1.1499999999999999</v>
      </c>
      <c r="U37" s="183">
        <f>S37</f>
        <v>1</v>
      </c>
      <c r="V37" s="132">
        <f t="shared" si="11"/>
        <v>1</v>
      </c>
      <c r="W37" s="267">
        <f>U37*100/F37</f>
        <v>4.3478260869565215</v>
      </c>
      <c r="X37" s="131">
        <f t="shared" si="4"/>
        <v>0</v>
      </c>
      <c r="Y37" s="132">
        <f t="shared" si="13"/>
        <v>0</v>
      </c>
      <c r="Z37" s="131">
        <f t="shared" si="5"/>
        <v>0</v>
      </c>
      <c r="AA37" s="131">
        <f t="shared" si="14"/>
        <v>1</v>
      </c>
      <c r="AB37" s="131">
        <f t="shared" si="6"/>
        <v>0</v>
      </c>
      <c r="AC37" s="132">
        <f t="shared" si="15"/>
        <v>0</v>
      </c>
      <c r="AD37" s="131">
        <f t="shared" si="7"/>
        <v>0</v>
      </c>
      <c r="AE37" s="131">
        <v>0</v>
      </c>
    </row>
    <row r="38" spans="1:31" s="129" customFormat="1" ht="47.25" hidden="1" x14ac:dyDescent="0.25">
      <c r="A38" s="121">
        <v>22</v>
      </c>
      <c r="B38" s="314" t="s">
        <v>687</v>
      </c>
      <c r="C38" s="315" t="s">
        <v>679</v>
      </c>
      <c r="D38" s="312">
        <v>499.12799999999999</v>
      </c>
      <c r="E38" s="125"/>
      <c r="F38" s="318">
        <v>12</v>
      </c>
      <c r="G38" s="128">
        <f t="shared" si="0"/>
        <v>2.404192912439294E-2</v>
      </c>
      <c r="H38" s="188">
        <v>0</v>
      </c>
      <c r="I38" s="187" t="e">
        <f t="shared" si="8"/>
        <v>#DIV/0!</v>
      </c>
      <c r="J38" s="187"/>
      <c r="K38" s="187"/>
      <c r="L38" s="187"/>
      <c r="M38" s="188"/>
      <c r="N38" s="187"/>
      <c r="O38" s="187"/>
      <c r="P38" s="187"/>
      <c r="Q38" s="188" t="e">
        <f t="shared" si="9"/>
        <v>#DIV/0!</v>
      </c>
      <c r="R38" s="265">
        <f t="shared" si="1"/>
        <v>0</v>
      </c>
      <c r="S38" s="266">
        <f t="shared" si="2"/>
        <v>0</v>
      </c>
      <c r="T38" s="132">
        <f t="shared" si="10"/>
        <v>0</v>
      </c>
      <c r="U38" s="183">
        <f t="shared" si="3"/>
        <v>0</v>
      </c>
      <c r="V38" s="132">
        <f t="shared" si="11"/>
        <v>0</v>
      </c>
      <c r="W38" s="267">
        <f t="shared" si="12"/>
        <v>0</v>
      </c>
      <c r="X38" s="131">
        <f t="shared" si="4"/>
        <v>0</v>
      </c>
      <c r="Y38" s="132">
        <f t="shared" si="13"/>
        <v>0</v>
      </c>
      <c r="Z38" s="131">
        <f t="shared" si="5"/>
        <v>0</v>
      </c>
      <c r="AA38" s="131">
        <f t="shared" si="14"/>
        <v>0</v>
      </c>
      <c r="AB38" s="131">
        <f t="shared" si="6"/>
        <v>0</v>
      </c>
      <c r="AC38" s="132">
        <f t="shared" si="15"/>
        <v>0</v>
      </c>
      <c r="AD38" s="131">
        <f t="shared" si="7"/>
        <v>0</v>
      </c>
      <c r="AE38" s="131"/>
    </row>
    <row r="39" spans="1:31" s="129" customFormat="1" ht="31.5" hidden="1" x14ac:dyDescent="0.25">
      <c r="A39" s="121">
        <v>23</v>
      </c>
      <c r="B39" s="314" t="s">
        <v>94</v>
      </c>
      <c r="C39" s="315" t="s">
        <v>679</v>
      </c>
      <c r="D39" s="312">
        <v>498.90699999999998</v>
      </c>
      <c r="E39" s="125">
        <v>38</v>
      </c>
      <c r="F39" s="318">
        <v>41</v>
      </c>
      <c r="G39" s="128">
        <f t="shared" si="0"/>
        <v>8.2179644703321467E-2</v>
      </c>
      <c r="H39" s="188">
        <v>0</v>
      </c>
      <c r="I39" s="187">
        <f t="shared" si="8"/>
        <v>0</v>
      </c>
      <c r="J39" s="187"/>
      <c r="K39" s="187"/>
      <c r="L39" s="187"/>
      <c r="M39" s="188"/>
      <c r="N39" s="187"/>
      <c r="O39" s="187"/>
      <c r="P39" s="187"/>
      <c r="Q39" s="188" t="e">
        <f t="shared" si="9"/>
        <v>#DIV/0!</v>
      </c>
      <c r="R39" s="265">
        <f t="shared" si="1"/>
        <v>5</v>
      </c>
      <c r="S39" s="266">
        <f t="shared" si="2"/>
        <v>2</v>
      </c>
      <c r="T39" s="132">
        <f t="shared" si="10"/>
        <v>2.0499999999999998</v>
      </c>
      <c r="U39" s="183">
        <f>S39</f>
        <v>2</v>
      </c>
      <c r="V39" s="132">
        <f t="shared" si="11"/>
        <v>2</v>
      </c>
      <c r="W39" s="267">
        <f>U39*100/F39</f>
        <v>4.8780487804878048</v>
      </c>
      <c r="X39" s="131">
        <f t="shared" si="4"/>
        <v>0</v>
      </c>
      <c r="Y39" s="132">
        <f t="shared" si="13"/>
        <v>0</v>
      </c>
      <c r="Z39" s="131">
        <f t="shared" si="5"/>
        <v>0</v>
      </c>
      <c r="AA39" s="131">
        <f t="shared" si="14"/>
        <v>2</v>
      </c>
      <c r="AB39" s="131">
        <f t="shared" si="6"/>
        <v>0</v>
      </c>
      <c r="AC39" s="132">
        <f t="shared" si="15"/>
        <v>0</v>
      </c>
      <c r="AD39" s="131">
        <f t="shared" si="7"/>
        <v>0</v>
      </c>
      <c r="AE39" s="131">
        <v>0</v>
      </c>
    </row>
    <row r="40" spans="1:31" s="129" customFormat="1" ht="31.5" hidden="1" x14ac:dyDescent="0.25">
      <c r="A40" s="121">
        <v>24</v>
      </c>
      <c r="B40" s="314" t="s">
        <v>688</v>
      </c>
      <c r="C40" s="315" t="s">
        <v>679</v>
      </c>
      <c r="D40" s="312">
        <v>481.75799999999998</v>
      </c>
      <c r="E40" s="125">
        <v>40</v>
      </c>
      <c r="F40" s="318">
        <v>40</v>
      </c>
      <c r="G40" s="128">
        <f t="shared" si="0"/>
        <v>8.3029238746424552E-2</v>
      </c>
      <c r="H40" s="188">
        <v>0</v>
      </c>
      <c r="I40" s="187">
        <f t="shared" si="8"/>
        <v>0</v>
      </c>
      <c r="J40" s="187"/>
      <c r="K40" s="187"/>
      <c r="L40" s="187"/>
      <c r="M40" s="188"/>
      <c r="N40" s="187"/>
      <c r="O40" s="187"/>
      <c r="P40" s="187"/>
      <c r="Q40" s="188" t="e">
        <f t="shared" si="9"/>
        <v>#DIV/0!</v>
      </c>
      <c r="R40" s="265">
        <f t="shared" si="1"/>
        <v>5</v>
      </c>
      <c r="S40" s="266">
        <f t="shared" si="2"/>
        <v>2</v>
      </c>
      <c r="T40" s="132">
        <f t="shared" si="10"/>
        <v>2</v>
      </c>
      <c r="U40" s="183">
        <f>S40</f>
        <v>2</v>
      </c>
      <c r="V40" s="132">
        <f t="shared" si="11"/>
        <v>2</v>
      </c>
      <c r="W40" s="267">
        <f>U40*100/F40</f>
        <v>5</v>
      </c>
      <c r="X40" s="131">
        <f t="shared" si="4"/>
        <v>0</v>
      </c>
      <c r="Y40" s="132">
        <f t="shared" si="13"/>
        <v>0</v>
      </c>
      <c r="Z40" s="131">
        <f t="shared" si="5"/>
        <v>0</v>
      </c>
      <c r="AA40" s="131">
        <f t="shared" si="14"/>
        <v>2</v>
      </c>
      <c r="AB40" s="131">
        <f t="shared" si="6"/>
        <v>0</v>
      </c>
      <c r="AC40" s="132">
        <f t="shared" si="15"/>
        <v>0</v>
      </c>
      <c r="AD40" s="131">
        <f t="shared" si="7"/>
        <v>0</v>
      </c>
      <c r="AE40" s="131">
        <v>0</v>
      </c>
    </row>
    <row r="41" spans="1:31" s="129" customFormat="1" ht="31.5" hidden="1" x14ac:dyDescent="0.25">
      <c r="A41" s="121">
        <v>25</v>
      </c>
      <c r="B41" s="314" t="s">
        <v>689</v>
      </c>
      <c r="C41" s="315" t="s">
        <v>679</v>
      </c>
      <c r="D41" s="312">
        <v>499.166</v>
      </c>
      <c r="E41" s="125">
        <v>61</v>
      </c>
      <c r="F41" s="318">
        <v>61</v>
      </c>
      <c r="G41" s="128">
        <f t="shared" si="0"/>
        <v>0.12220383599844541</v>
      </c>
      <c r="H41" s="188">
        <v>0</v>
      </c>
      <c r="I41" s="187">
        <f t="shared" si="8"/>
        <v>0</v>
      </c>
      <c r="J41" s="187"/>
      <c r="K41" s="187"/>
      <c r="L41" s="187"/>
      <c r="M41" s="188"/>
      <c r="N41" s="187"/>
      <c r="O41" s="187"/>
      <c r="P41" s="187"/>
      <c r="Q41" s="188" t="e">
        <f t="shared" si="9"/>
        <v>#DIV/0!</v>
      </c>
      <c r="R41" s="265">
        <f t="shared" si="1"/>
        <v>5</v>
      </c>
      <c r="S41" s="266">
        <f t="shared" si="2"/>
        <v>3</v>
      </c>
      <c r="T41" s="132">
        <f t="shared" si="10"/>
        <v>3.05</v>
      </c>
      <c r="U41" s="183">
        <f>S41</f>
        <v>3</v>
      </c>
      <c r="V41" s="132">
        <f t="shared" si="11"/>
        <v>3</v>
      </c>
      <c r="W41" s="267">
        <f>U41*100/F41</f>
        <v>4.918032786885246</v>
      </c>
      <c r="X41" s="131">
        <f t="shared" si="4"/>
        <v>0</v>
      </c>
      <c r="Y41" s="132">
        <f t="shared" si="13"/>
        <v>0</v>
      </c>
      <c r="Z41" s="131">
        <f t="shared" si="5"/>
        <v>0</v>
      </c>
      <c r="AA41" s="131">
        <f t="shared" si="14"/>
        <v>3</v>
      </c>
      <c r="AB41" s="131">
        <f t="shared" si="6"/>
        <v>0</v>
      </c>
      <c r="AC41" s="132">
        <f t="shared" si="15"/>
        <v>0</v>
      </c>
      <c r="AD41" s="131">
        <f t="shared" si="7"/>
        <v>0</v>
      </c>
      <c r="AE41" s="131">
        <v>0</v>
      </c>
    </row>
    <row r="42" spans="1:31" s="129" customFormat="1" ht="47.25" hidden="1" x14ac:dyDescent="0.25">
      <c r="A42" s="121"/>
      <c r="B42" s="324" t="s">
        <v>215</v>
      </c>
      <c r="C42" s="323" t="s">
        <v>679</v>
      </c>
      <c r="D42" s="331">
        <v>16.006</v>
      </c>
      <c r="E42" s="125">
        <v>10</v>
      </c>
      <c r="F42" s="318"/>
      <c r="G42" s="128">
        <f t="shared" si="0"/>
        <v>0</v>
      </c>
      <c r="H42" s="188">
        <v>0</v>
      </c>
      <c r="I42" s="187">
        <f t="shared" si="8"/>
        <v>0</v>
      </c>
      <c r="J42" s="187"/>
      <c r="K42" s="187"/>
      <c r="L42" s="187"/>
      <c r="M42" s="188"/>
      <c r="N42" s="187"/>
      <c r="O42" s="187"/>
      <c r="P42" s="187"/>
      <c r="Q42" s="188" t="e">
        <f t="shared" si="9"/>
        <v>#DIV/0!</v>
      </c>
      <c r="R42" s="265">
        <f t="shared" si="1"/>
        <v>0</v>
      </c>
      <c r="S42" s="266">
        <f t="shared" si="2"/>
        <v>0</v>
      </c>
      <c r="T42" s="132">
        <f t="shared" si="10"/>
        <v>0</v>
      </c>
      <c r="U42" s="183">
        <f t="shared" si="3"/>
        <v>0</v>
      </c>
      <c r="V42" s="132">
        <f t="shared" si="11"/>
        <v>0</v>
      </c>
      <c r="W42" s="267">
        <f t="shared" si="12"/>
        <v>0</v>
      </c>
      <c r="X42" s="131">
        <f t="shared" si="4"/>
        <v>0</v>
      </c>
      <c r="Y42" s="132">
        <f t="shared" si="13"/>
        <v>0</v>
      </c>
      <c r="Z42" s="131">
        <f t="shared" si="5"/>
        <v>0</v>
      </c>
      <c r="AA42" s="131">
        <f t="shared" si="14"/>
        <v>0</v>
      </c>
      <c r="AB42" s="131">
        <f t="shared" si="6"/>
        <v>0</v>
      </c>
      <c r="AC42" s="132">
        <f t="shared" si="15"/>
        <v>0</v>
      </c>
      <c r="AD42" s="131">
        <f t="shared" si="7"/>
        <v>0</v>
      </c>
      <c r="AE42" s="131"/>
    </row>
    <row r="43" spans="1:31" s="129" customFormat="1" ht="47.25" hidden="1" x14ac:dyDescent="0.25">
      <c r="A43" s="121">
        <v>26</v>
      </c>
      <c r="B43" s="314" t="s">
        <v>691</v>
      </c>
      <c r="C43" s="315" t="s">
        <v>690</v>
      </c>
      <c r="D43" s="312">
        <v>18.93</v>
      </c>
      <c r="E43" s="125">
        <v>3</v>
      </c>
      <c r="F43" s="125">
        <v>3</v>
      </c>
      <c r="G43" s="128">
        <f t="shared" si="0"/>
        <v>0.15847860538827258</v>
      </c>
      <c r="H43" s="188">
        <v>0</v>
      </c>
      <c r="I43" s="187">
        <f t="shared" si="8"/>
        <v>0</v>
      </c>
      <c r="J43" s="187"/>
      <c r="K43" s="187"/>
      <c r="L43" s="187"/>
      <c r="M43" s="188"/>
      <c r="N43" s="187"/>
      <c r="O43" s="187"/>
      <c r="P43" s="187"/>
      <c r="Q43" s="188" t="e">
        <f t="shared" si="9"/>
        <v>#DIV/0!</v>
      </c>
      <c r="R43" s="265">
        <f t="shared" ref="R43:R74" si="16">IF(F43&lt;VLOOKUP(G43,$M$125:$Q$135,2),0,VLOOKUP(G43,$M$125:$Q$135,3))</f>
        <v>0</v>
      </c>
      <c r="S43" s="266">
        <f t="shared" si="2"/>
        <v>0</v>
      </c>
      <c r="T43" s="132">
        <f t="shared" si="10"/>
        <v>0</v>
      </c>
      <c r="U43" s="183">
        <f t="shared" si="3"/>
        <v>0</v>
      </c>
      <c r="V43" s="132">
        <f t="shared" si="11"/>
        <v>0</v>
      </c>
      <c r="W43" s="267">
        <f t="shared" si="12"/>
        <v>0</v>
      </c>
      <c r="X43" s="131">
        <f t="shared" si="4"/>
        <v>0</v>
      </c>
      <c r="Y43" s="132">
        <f t="shared" si="13"/>
        <v>0</v>
      </c>
      <c r="Z43" s="131">
        <f t="shared" ref="Z43:Z74" si="17">IF(F43&lt;VLOOKUP(G43,$M$125:$Q$135,2),0,VLOOKUP(G43,$M$125:$Q$135,4))</f>
        <v>0</v>
      </c>
      <c r="AA43" s="131">
        <f t="shared" si="14"/>
        <v>0</v>
      </c>
      <c r="AB43" s="131">
        <f t="shared" si="6"/>
        <v>0</v>
      </c>
      <c r="AC43" s="132">
        <f t="shared" si="15"/>
        <v>0</v>
      </c>
      <c r="AD43" s="131">
        <f t="shared" ref="AD43:AD74" si="18">IF(F43&lt;VLOOKUP(G43,$M$125:$Q$135,2),0,VLOOKUP(G43,$M$125:$Q$135,5))</f>
        <v>0</v>
      </c>
      <c r="AE43" s="131"/>
    </row>
    <row r="44" spans="1:31" s="129" customFormat="1" ht="31.5" hidden="1" x14ac:dyDescent="0.25">
      <c r="A44" s="121"/>
      <c r="B44" s="324" t="s">
        <v>692</v>
      </c>
      <c r="C44" s="323" t="s">
        <v>690</v>
      </c>
      <c r="D44" s="331">
        <v>325.52300000000002</v>
      </c>
      <c r="E44" s="125">
        <v>22</v>
      </c>
      <c r="F44" s="125"/>
      <c r="G44" s="128">
        <f t="shared" si="0"/>
        <v>0</v>
      </c>
      <c r="H44" s="188">
        <v>0</v>
      </c>
      <c r="I44" s="187">
        <f t="shared" si="8"/>
        <v>0</v>
      </c>
      <c r="J44" s="187"/>
      <c r="K44" s="187"/>
      <c r="L44" s="187"/>
      <c r="M44" s="188"/>
      <c r="N44" s="187"/>
      <c r="O44" s="187"/>
      <c r="P44" s="187"/>
      <c r="Q44" s="188" t="e">
        <f t="shared" si="9"/>
        <v>#DIV/0!</v>
      </c>
      <c r="R44" s="265">
        <f t="shared" si="16"/>
        <v>0</v>
      </c>
      <c r="S44" s="266">
        <f t="shared" si="2"/>
        <v>0</v>
      </c>
      <c r="T44" s="132">
        <f t="shared" si="10"/>
        <v>0</v>
      </c>
      <c r="U44" s="183">
        <f t="shared" si="3"/>
        <v>0</v>
      </c>
      <c r="V44" s="132">
        <f t="shared" si="11"/>
        <v>0</v>
      </c>
      <c r="W44" s="267">
        <f t="shared" si="12"/>
        <v>0</v>
      </c>
      <c r="X44" s="131">
        <f t="shared" si="4"/>
        <v>0</v>
      </c>
      <c r="Y44" s="132">
        <f t="shared" si="13"/>
        <v>0</v>
      </c>
      <c r="Z44" s="131">
        <f t="shared" si="17"/>
        <v>0</v>
      </c>
      <c r="AA44" s="131">
        <f t="shared" si="14"/>
        <v>0</v>
      </c>
      <c r="AB44" s="131">
        <f t="shared" si="6"/>
        <v>0</v>
      </c>
      <c r="AC44" s="132">
        <f t="shared" si="15"/>
        <v>0</v>
      </c>
      <c r="AD44" s="131">
        <f t="shared" si="18"/>
        <v>0</v>
      </c>
      <c r="AE44" s="131"/>
    </row>
    <row r="45" spans="1:31" s="129" customFormat="1" ht="32.25" hidden="1" customHeight="1" x14ac:dyDescent="0.25">
      <c r="A45" s="121">
        <v>27</v>
      </c>
      <c r="B45" s="314" t="s">
        <v>95</v>
      </c>
      <c r="C45" s="315" t="s">
        <v>690</v>
      </c>
      <c r="D45" s="312">
        <v>245.142</v>
      </c>
      <c r="E45" s="125">
        <v>9</v>
      </c>
      <c r="F45" s="125">
        <v>9</v>
      </c>
      <c r="G45" s="128">
        <f t="shared" si="0"/>
        <v>3.6713415081870919E-2</v>
      </c>
      <c r="H45" s="188">
        <v>0</v>
      </c>
      <c r="I45" s="187">
        <f t="shared" si="8"/>
        <v>0</v>
      </c>
      <c r="J45" s="187"/>
      <c r="K45" s="187"/>
      <c r="L45" s="187"/>
      <c r="M45" s="188"/>
      <c r="N45" s="187"/>
      <c r="O45" s="187"/>
      <c r="P45" s="187"/>
      <c r="Q45" s="188" t="e">
        <f t="shared" si="9"/>
        <v>#DIV/0!</v>
      </c>
      <c r="R45" s="265">
        <f t="shared" si="16"/>
        <v>0</v>
      </c>
      <c r="S45" s="266">
        <f t="shared" si="2"/>
        <v>0</v>
      </c>
      <c r="T45" s="132">
        <f t="shared" si="10"/>
        <v>0</v>
      </c>
      <c r="U45" s="183">
        <f t="shared" si="3"/>
        <v>0</v>
      </c>
      <c r="V45" s="132">
        <f t="shared" si="11"/>
        <v>0</v>
      </c>
      <c r="W45" s="267">
        <f t="shared" si="12"/>
        <v>0</v>
      </c>
      <c r="X45" s="131">
        <f t="shared" si="4"/>
        <v>0</v>
      </c>
      <c r="Y45" s="132">
        <f t="shared" si="13"/>
        <v>0</v>
      </c>
      <c r="Z45" s="131">
        <f t="shared" si="17"/>
        <v>0</v>
      </c>
      <c r="AA45" s="131">
        <f t="shared" si="14"/>
        <v>0</v>
      </c>
      <c r="AB45" s="131">
        <f t="shared" si="6"/>
        <v>0</v>
      </c>
      <c r="AC45" s="132">
        <f t="shared" si="15"/>
        <v>0</v>
      </c>
      <c r="AD45" s="131">
        <f t="shared" si="18"/>
        <v>0</v>
      </c>
      <c r="AE45" s="131"/>
    </row>
    <row r="46" spans="1:31" s="129" customFormat="1" ht="32.25" hidden="1" customHeight="1" x14ac:dyDescent="0.25">
      <c r="A46" s="121"/>
      <c r="B46" s="324" t="s">
        <v>693</v>
      </c>
      <c r="C46" s="323" t="s">
        <v>690</v>
      </c>
      <c r="D46" s="331">
        <v>41.427</v>
      </c>
      <c r="E46" s="125">
        <v>2</v>
      </c>
      <c r="F46" s="125"/>
      <c r="G46" s="128">
        <f t="shared" si="0"/>
        <v>0</v>
      </c>
      <c r="H46" s="188">
        <v>0</v>
      </c>
      <c r="I46" s="187">
        <f t="shared" si="8"/>
        <v>0</v>
      </c>
      <c r="J46" s="187"/>
      <c r="K46" s="187"/>
      <c r="L46" s="187"/>
      <c r="M46" s="188"/>
      <c r="N46" s="187"/>
      <c r="O46" s="187"/>
      <c r="P46" s="187"/>
      <c r="Q46" s="188" t="e">
        <f t="shared" si="9"/>
        <v>#DIV/0!</v>
      </c>
      <c r="R46" s="265">
        <f t="shared" si="16"/>
        <v>0</v>
      </c>
      <c r="S46" s="266">
        <f t="shared" si="2"/>
        <v>0</v>
      </c>
      <c r="T46" s="132">
        <f t="shared" si="10"/>
        <v>0</v>
      </c>
      <c r="U46" s="183">
        <f t="shared" si="3"/>
        <v>0</v>
      </c>
      <c r="V46" s="132">
        <f t="shared" si="11"/>
        <v>0</v>
      </c>
      <c r="W46" s="267">
        <f t="shared" si="12"/>
        <v>0</v>
      </c>
      <c r="X46" s="131">
        <f t="shared" si="4"/>
        <v>0</v>
      </c>
      <c r="Y46" s="132">
        <f t="shared" si="13"/>
        <v>0</v>
      </c>
      <c r="Z46" s="131">
        <f t="shared" si="17"/>
        <v>0</v>
      </c>
      <c r="AA46" s="131">
        <f t="shared" si="14"/>
        <v>0</v>
      </c>
      <c r="AB46" s="131">
        <f t="shared" si="6"/>
        <v>0</v>
      </c>
      <c r="AC46" s="132">
        <f t="shared" si="15"/>
        <v>0</v>
      </c>
      <c r="AD46" s="131">
        <f t="shared" si="18"/>
        <v>0</v>
      </c>
      <c r="AE46" s="131"/>
    </row>
    <row r="47" spans="1:31" s="129" customFormat="1" ht="31.5" hidden="1" x14ac:dyDescent="0.25">
      <c r="A47" s="121">
        <v>28</v>
      </c>
      <c r="B47" s="314" t="s">
        <v>695</v>
      </c>
      <c r="C47" s="315" t="s">
        <v>690</v>
      </c>
      <c r="D47" s="312">
        <v>60.259</v>
      </c>
      <c r="E47" s="125">
        <v>2</v>
      </c>
      <c r="F47" s="125">
        <v>4</v>
      </c>
      <c r="G47" s="128">
        <f t="shared" si="0"/>
        <v>6.6380125790338376E-2</v>
      </c>
      <c r="H47" s="188">
        <v>0</v>
      </c>
      <c r="I47" s="187">
        <f t="shared" si="8"/>
        <v>0</v>
      </c>
      <c r="J47" s="187"/>
      <c r="K47" s="187"/>
      <c r="L47" s="187"/>
      <c r="M47" s="188"/>
      <c r="N47" s="187"/>
      <c r="O47" s="187"/>
      <c r="P47" s="187"/>
      <c r="Q47" s="188" t="e">
        <f t="shared" si="9"/>
        <v>#DIV/0!</v>
      </c>
      <c r="R47" s="265">
        <f t="shared" si="16"/>
        <v>0</v>
      </c>
      <c r="S47" s="266">
        <f t="shared" si="2"/>
        <v>0</v>
      </c>
      <c r="T47" s="132">
        <f t="shared" si="10"/>
        <v>0</v>
      </c>
      <c r="U47" s="183">
        <f t="shared" si="3"/>
        <v>0</v>
      </c>
      <c r="V47" s="132">
        <f t="shared" si="11"/>
        <v>0</v>
      </c>
      <c r="W47" s="267">
        <f t="shared" si="12"/>
        <v>0</v>
      </c>
      <c r="X47" s="131">
        <f t="shared" si="4"/>
        <v>0</v>
      </c>
      <c r="Y47" s="132">
        <f t="shared" si="13"/>
        <v>0</v>
      </c>
      <c r="Z47" s="131">
        <f t="shared" si="17"/>
        <v>0</v>
      </c>
      <c r="AA47" s="131">
        <f t="shared" si="14"/>
        <v>0</v>
      </c>
      <c r="AB47" s="131">
        <f t="shared" si="6"/>
        <v>0</v>
      </c>
      <c r="AC47" s="132">
        <f t="shared" si="15"/>
        <v>0</v>
      </c>
      <c r="AD47" s="131">
        <f t="shared" si="18"/>
        <v>0</v>
      </c>
      <c r="AE47" s="131"/>
    </row>
    <row r="48" spans="1:31" s="129" customFormat="1" ht="47.25" hidden="1" x14ac:dyDescent="0.25">
      <c r="A48" s="121"/>
      <c r="B48" s="324" t="s">
        <v>697</v>
      </c>
      <c r="C48" s="323" t="s">
        <v>696</v>
      </c>
      <c r="D48" s="331">
        <v>349.37800000000004</v>
      </c>
      <c r="E48" s="125">
        <v>10</v>
      </c>
      <c r="F48" s="125"/>
      <c r="G48" s="128">
        <f t="shared" si="0"/>
        <v>0</v>
      </c>
      <c r="H48" s="188">
        <v>0</v>
      </c>
      <c r="I48" s="187">
        <f t="shared" si="8"/>
        <v>0</v>
      </c>
      <c r="J48" s="187"/>
      <c r="K48" s="187"/>
      <c r="L48" s="187"/>
      <c r="M48" s="188"/>
      <c r="N48" s="187"/>
      <c r="O48" s="187"/>
      <c r="P48" s="187"/>
      <c r="Q48" s="188" t="e">
        <f t="shared" si="9"/>
        <v>#DIV/0!</v>
      </c>
      <c r="R48" s="265">
        <f t="shared" si="16"/>
        <v>0</v>
      </c>
      <c r="S48" s="266">
        <f t="shared" si="2"/>
        <v>0</v>
      </c>
      <c r="T48" s="132">
        <f t="shared" si="10"/>
        <v>0</v>
      </c>
      <c r="U48" s="183">
        <f t="shared" si="3"/>
        <v>0</v>
      </c>
      <c r="V48" s="132">
        <f t="shared" si="11"/>
        <v>0</v>
      </c>
      <c r="W48" s="267">
        <f t="shared" si="12"/>
        <v>0</v>
      </c>
      <c r="X48" s="131">
        <f t="shared" si="4"/>
        <v>0</v>
      </c>
      <c r="Y48" s="132">
        <f t="shared" si="13"/>
        <v>0</v>
      </c>
      <c r="Z48" s="131">
        <f t="shared" si="17"/>
        <v>0</v>
      </c>
      <c r="AA48" s="131">
        <f t="shared" si="14"/>
        <v>0</v>
      </c>
      <c r="AB48" s="131">
        <f t="shared" si="6"/>
        <v>0</v>
      </c>
      <c r="AC48" s="132">
        <f t="shared" si="15"/>
        <v>0</v>
      </c>
      <c r="AD48" s="131">
        <f t="shared" si="18"/>
        <v>0</v>
      </c>
      <c r="AE48" s="131"/>
    </row>
    <row r="49" spans="1:31" s="129" customFormat="1" ht="31.5" hidden="1" x14ac:dyDescent="0.25">
      <c r="A49" s="121">
        <v>29</v>
      </c>
      <c r="B49" s="314" t="s">
        <v>96</v>
      </c>
      <c r="C49" s="315" t="s">
        <v>696</v>
      </c>
      <c r="D49" s="312">
        <v>22.375</v>
      </c>
      <c r="E49" s="125">
        <v>13</v>
      </c>
      <c r="F49" s="125">
        <v>11</v>
      </c>
      <c r="G49" s="128">
        <f t="shared" si="0"/>
        <v>0.49162011173184356</v>
      </c>
      <c r="H49" s="188">
        <v>0</v>
      </c>
      <c r="I49" s="187">
        <f t="shared" si="8"/>
        <v>0</v>
      </c>
      <c r="J49" s="187"/>
      <c r="K49" s="187"/>
      <c r="L49" s="187"/>
      <c r="M49" s="188"/>
      <c r="N49" s="187"/>
      <c r="O49" s="187"/>
      <c r="P49" s="187"/>
      <c r="Q49" s="188" t="e">
        <f t="shared" si="9"/>
        <v>#DIV/0!</v>
      </c>
      <c r="R49" s="265">
        <f t="shared" si="16"/>
        <v>0</v>
      </c>
      <c r="S49" s="266">
        <f t="shared" si="2"/>
        <v>0</v>
      </c>
      <c r="T49" s="132">
        <f t="shared" si="10"/>
        <v>0</v>
      </c>
      <c r="U49" s="183">
        <f t="shared" si="3"/>
        <v>0</v>
      </c>
      <c r="V49" s="132">
        <f t="shared" si="11"/>
        <v>0</v>
      </c>
      <c r="W49" s="267">
        <f t="shared" si="12"/>
        <v>0</v>
      </c>
      <c r="X49" s="131">
        <f t="shared" si="4"/>
        <v>0</v>
      </c>
      <c r="Y49" s="132">
        <f t="shared" si="13"/>
        <v>0</v>
      </c>
      <c r="Z49" s="131">
        <f t="shared" si="17"/>
        <v>0</v>
      </c>
      <c r="AA49" s="131">
        <f t="shared" si="14"/>
        <v>0</v>
      </c>
      <c r="AB49" s="131">
        <f t="shared" si="6"/>
        <v>0</v>
      </c>
      <c r="AC49" s="132">
        <f t="shared" si="15"/>
        <v>0</v>
      </c>
      <c r="AD49" s="131">
        <f t="shared" si="18"/>
        <v>0</v>
      </c>
      <c r="AE49" s="131"/>
    </row>
    <row r="50" spans="1:31" s="129" customFormat="1" ht="47.25" hidden="1" x14ac:dyDescent="0.25">
      <c r="A50" s="121"/>
      <c r="B50" s="324" t="s">
        <v>221</v>
      </c>
      <c r="C50" s="323" t="s">
        <v>61</v>
      </c>
      <c r="D50" s="331">
        <v>165.233</v>
      </c>
      <c r="E50" s="125">
        <v>5</v>
      </c>
      <c r="F50" s="125"/>
      <c r="G50" s="128">
        <f t="shared" si="0"/>
        <v>0</v>
      </c>
      <c r="H50" s="188">
        <v>0</v>
      </c>
      <c r="I50" s="187">
        <f t="shared" si="8"/>
        <v>0</v>
      </c>
      <c r="J50" s="187"/>
      <c r="K50" s="187"/>
      <c r="L50" s="187"/>
      <c r="M50" s="188"/>
      <c r="N50" s="187"/>
      <c r="O50" s="187"/>
      <c r="P50" s="187"/>
      <c r="Q50" s="188" t="e">
        <f t="shared" si="9"/>
        <v>#DIV/0!</v>
      </c>
      <c r="R50" s="265">
        <f t="shared" si="16"/>
        <v>0</v>
      </c>
      <c r="S50" s="266">
        <f t="shared" si="2"/>
        <v>0</v>
      </c>
      <c r="T50" s="132">
        <f t="shared" si="10"/>
        <v>0</v>
      </c>
      <c r="U50" s="183">
        <f t="shared" si="3"/>
        <v>0</v>
      </c>
      <c r="V50" s="132">
        <f t="shared" si="11"/>
        <v>0</v>
      </c>
      <c r="W50" s="267">
        <f t="shared" si="12"/>
        <v>0</v>
      </c>
      <c r="X50" s="131">
        <f t="shared" si="4"/>
        <v>0</v>
      </c>
      <c r="Y50" s="132">
        <f t="shared" si="13"/>
        <v>0</v>
      </c>
      <c r="Z50" s="131">
        <f t="shared" si="17"/>
        <v>0</v>
      </c>
      <c r="AA50" s="131">
        <f t="shared" si="14"/>
        <v>0</v>
      </c>
      <c r="AB50" s="131">
        <f t="shared" si="6"/>
        <v>0</v>
      </c>
      <c r="AC50" s="132">
        <f t="shared" si="15"/>
        <v>0</v>
      </c>
      <c r="AD50" s="131">
        <f t="shared" si="18"/>
        <v>0</v>
      </c>
      <c r="AE50" s="131"/>
    </row>
    <row r="51" spans="1:31" s="129" customFormat="1" ht="47.25" hidden="1" x14ac:dyDescent="0.25">
      <c r="A51" s="121">
        <v>30</v>
      </c>
      <c r="B51" s="314" t="s">
        <v>87</v>
      </c>
      <c r="C51" s="315" t="s">
        <v>16</v>
      </c>
      <c r="D51" s="312">
        <v>241.089</v>
      </c>
      <c r="E51" s="125">
        <v>14</v>
      </c>
      <c r="F51" s="125">
        <v>13</v>
      </c>
      <c r="G51" s="128">
        <f t="shared" si="0"/>
        <v>5.3921995611579128E-2</v>
      </c>
      <c r="H51" s="188">
        <v>0</v>
      </c>
      <c r="I51" s="187">
        <f t="shared" si="8"/>
        <v>0</v>
      </c>
      <c r="J51" s="187"/>
      <c r="K51" s="187"/>
      <c r="L51" s="187"/>
      <c r="M51" s="188"/>
      <c r="N51" s="187"/>
      <c r="O51" s="187"/>
      <c r="P51" s="187"/>
      <c r="Q51" s="188" t="e">
        <f t="shared" si="9"/>
        <v>#DIV/0!</v>
      </c>
      <c r="R51" s="265">
        <f t="shared" si="16"/>
        <v>0</v>
      </c>
      <c r="S51" s="266">
        <f t="shared" si="2"/>
        <v>0</v>
      </c>
      <c r="T51" s="132">
        <f t="shared" si="10"/>
        <v>0</v>
      </c>
      <c r="U51" s="183">
        <f t="shared" si="3"/>
        <v>0</v>
      </c>
      <c r="V51" s="132">
        <f t="shared" si="11"/>
        <v>0</v>
      </c>
      <c r="W51" s="267">
        <f t="shared" si="12"/>
        <v>0</v>
      </c>
      <c r="X51" s="131">
        <f t="shared" si="4"/>
        <v>0</v>
      </c>
      <c r="Y51" s="132">
        <f t="shared" si="13"/>
        <v>0</v>
      </c>
      <c r="Z51" s="131">
        <f t="shared" si="17"/>
        <v>0</v>
      </c>
      <c r="AA51" s="131">
        <f t="shared" si="14"/>
        <v>0</v>
      </c>
      <c r="AB51" s="131">
        <f t="shared" si="6"/>
        <v>0</v>
      </c>
      <c r="AC51" s="132">
        <f t="shared" si="15"/>
        <v>0</v>
      </c>
      <c r="AD51" s="131">
        <f t="shared" si="18"/>
        <v>0</v>
      </c>
      <c r="AE51" s="131"/>
    </row>
    <row r="52" spans="1:31" ht="31.5" hidden="1" x14ac:dyDescent="0.25">
      <c r="A52" s="121">
        <v>31</v>
      </c>
      <c r="B52" s="146" t="s">
        <v>2</v>
      </c>
      <c r="C52" s="146" t="s">
        <v>16</v>
      </c>
      <c r="D52" s="128">
        <v>348</v>
      </c>
      <c r="E52" s="125">
        <v>23</v>
      </c>
      <c r="F52" s="125">
        <v>18</v>
      </c>
      <c r="G52" s="128">
        <f t="shared" si="0"/>
        <v>5.1724137931034482E-2</v>
      </c>
      <c r="H52" s="188">
        <v>1</v>
      </c>
      <c r="I52" s="187">
        <f t="shared" si="8"/>
        <v>4.3478260869565215</v>
      </c>
      <c r="J52" s="187"/>
      <c r="K52" s="187"/>
      <c r="L52" s="187"/>
      <c r="M52" s="188"/>
      <c r="N52" s="187"/>
      <c r="O52" s="187"/>
      <c r="P52" s="187"/>
      <c r="Q52" s="188">
        <f t="shared" si="9"/>
        <v>0</v>
      </c>
      <c r="R52" s="265">
        <f t="shared" si="16"/>
        <v>0</v>
      </c>
      <c r="S52" s="266">
        <f t="shared" si="2"/>
        <v>0</v>
      </c>
      <c r="T52" s="132">
        <f t="shared" si="10"/>
        <v>0</v>
      </c>
      <c r="U52" s="183">
        <f t="shared" si="3"/>
        <v>0</v>
      </c>
      <c r="V52" s="132">
        <f t="shared" si="11"/>
        <v>0</v>
      </c>
      <c r="W52" s="267">
        <f t="shared" si="12"/>
        <v>0</v>
      </c>
      <c r="X52" s="131">
        <f t="shared" si="4"/>
        <v>0</v>
      </c>
      <c r="Y52" s="132">
        <f t="shared" si="13"/>
        <v>0</v>
      </c>
      <c r="Z52" s="131">
        <f t="shared" si="17"/>
        <v>0</v>
      </c>
      <c r="AA52" s="131">
        <f t="shared" si="14"/>
        <v>0</v>
      </c>
      <c r="AB52" s="131">
        <f t="shared" si="6"/>
        <v>0</v>
      </c>
      <c r="AC52" s="132">
        <f t="shared" si="15"/>
        <v>0</v>
      </c>
      <c r="AD52" s="131">
        <f t="shared" si="18"/>
        <v>0</v>
      </c>
      <c r="AE52" s="131"/>
    </row>
    <row r="53" spans="1:31" ht="31.5" hidden="1" x14ac:dyDescent="0.25">
      <c r="A53" s="121">
        <v>32</v>
      </c>
      <c r="B53" s="314" t="s">
        <v>129</v>
      </c>
      <c r="C53" s="315" t="s">
        <v>16</v>
      </c>
      <c r="D53" s="312">
        <v>27.239000000000001</v>
      </c>
      <c r="E53" s="125">
        <v>7</v>
      </c>
      <c r="F53" s="317">
        <v>6</v>
      </c>
      <c r="G53" s="128">
        <f t="shared" si="0"/>
        <v>0.22027240353904329</v>
      </c>
      <c r="H53" s="188">
        <v>0</v>
      </c>
      <c r="I53" s="187">
        <f t="shared" si="8"/>
        <v>0</v>
      </c>
      <c r="J53" s="187"/>
      <c r="K53" s="187"/>
      <c r="L53" s="187"/>
      <c r="M53" s="188"/>
      <c r="N53" s="187"/>
      <c r="O53" s="187"/>
      <c r="P53" s="187"/>
      <c r="Q53" s="188" t="e">
        <f t="shared" si="9"/>
        <v>#DIV/0!</v>
      </c>
      <c r="R53" s="265">
        <f t="shared" si="16"/>
        <v>0</v>
      </c>
      <c r="S53" s="266">
        <f t="shared" si="2"/>
        <v>0</v>
      </c>
      <c r="T53" s="132">
        <f t="shared" si="10"/>
        <v>0</v>
      </c>
      <c r="U53" s="183">
        <f t="shared" si="3"/>
        <v>0</v>
      </c>
      <c r="V53" s="132">
        <f t="shared" si="11"/>
        <v>0</v>
      </c>
      <c r="W53" s="267">
        <f t="shared" si="12"/>
        <v>0</v>
      </c>
      <c r="X53" s="131">
        <f t="shared" si="4"/>
        <v>0</v>
      </c>
      <c r="Y53" s="132">
        <f t="shared" si="13"/>
        <v>0</v>
      </c>
      <c r="Z53" s="131">
        <f t="shared" si="17"/>
        <v>0</v>
      </c>
      <c r="AA53" s="131">
        <f t="shared" si="14"/>
        <v>0</v>
      </c>
      <c r="AB53" s="131">
        <f t="shared" si="6"/>
        <v>0</v>
      </c>
      <c r="AC53" s="132">
        <f t="shared" si="15"/>
        <v>0</v>
      </c>
      <c r="AD53" s="131">
        <f t="shared" si="18"/>
        <v>0</v>
      </c>
      <c r="AE53" s="131"/>
    </row>
    <row r="54" spans="1:31" ht="31.5" hidden="1" x14ac:dyDescent="0.25">
      <c r="A54" s="121">
        <v>33</v>
      </c>
      <c r="B54" s="314" t="s">
        <v>698</v>
      </c>
      <c r="C54" s="315" t="s">
        <v>16</v>
      </c>
      <c r="D54" s="312">
        <v>69.277000000000001</v>
      </c>
      <c r="E54" s="125">
        <v>12</v>
      </c>
      <c r="F54" s="318">
        <v>11</v>
      </c>
      <c r="G54" s="128">
        <f t="shared" si="0"/>
        <v>0.15878285722534174</v>
      </c>
      <c r="H54" s="188">
        <v>0</v>
      </c>
      <c r="I54" s="187">
        <f t="shared" si="8"/>
        <v>0</v>
      </c>
      <c r="J54" s="187"/>
      <c r="K54" s="187"/>
      <c r="L54" s="187"/>
      <c r="M54" s="188"/>
      <c r="N54" s="187"/>
      <c r="O54" s="187"/>
      <c r="P54" s="187"/>
      <c r="Q54" s="188" t="e">
        <f t="shared" si="9"/>
        <v>#DIV/0!</v>
      </c>
      <c r="R54" s="265">
        <f t="shared" si="16"/>
        <v>0</v>
      </c>
      <c r="S54" s="266">
        <f t="shared" si="2"/>
        <v>0</v>
      </c>
      <c r="T54" s="132">
        <f t="shared" si="10"/>
        <v>0</v>
      </c>
      <c r="U54" s="183">
        <f t="shared" si="3"/>
        <v>0</v>
      </c>
      <c r="V54" s="132">
        <f t="shared" si="11"/>
        <v>0</v>
      </c>
      <c r="W54" s="267">
        <f t="shared" si="12"/>
        <v>0</v>
      </c>
      <c r="X54" s="131">
        <f t="shared" si="4"/>
        <v>0</v>
      </c>
      <c r="Y54" s="132">
        <f t="shared" si="13"/>
        <v>0</v>
      </c>
      <c r="Z54" s="131">
        <f t="shared" si="17"/>
        <v>0</v>
      </c>
      <c r="AA54" s="131">
        <f t="shared" si="14"/>
        <v>0</v>
      </c>
      <c r="AB54" s="131">
        <f t="shared" si="6"/>
        <v>0</v>
      </c>
      <c r="AC54" s="132">
        <f t="shared" si="15"/>
        <v>0</v>
      </c>
      <c r="AD54" s="131">
        <f t="shared" si="18"/>
        <v>0</v>
      </c>
      <c r="AE54" s="131"/>
    </row>
    <row r="55" spans="1:31" ht="47.25" hidden="1" x14ac:dyDescent="0.25">
      <c r="A55" s="121">
        <v>34</v>
      </c>
      <c r="B55" s="314" t="s">
        <v>699</v>
      </c>
      <c r="C55" s="315" t="s">
        <v>16</v>
      </c>
      <c r="D55" s="312">
        <v>73.512</v>
      </c>
      <c r="E55" s="125">
        <v>5</v>
      </c>
      <c r="F55" s="318">
        <v>6</v>
      </c>
      <c r="G55" s="128">
        <f t="shared" si="0"/>
        <v>8.1619327456741761E-2</v>
      </c>
      <c r="H55" s="188">
        <v>0</v>
      </c>
      <c r="I55" s="187">
        <f t="shared" si="8"/>
        <v>0</v>
      </c>
      <c r="J55" s="187"/>
      <c r="K55" s="187"/>
      <c r="L55" s="187"/>
      <c r="M55" s="188"/>
      <c r="N55" s="187"/>
      <c r="O55" s="187"/>
      <c r="P55" s="187"/>
      <c r="Q55" s="188" t="e">
        <f t="shared" si="9"/>
        <v>#DIV/0!</v>
      </c>
      <c r="R55" s="265">
        <f t="shared" si="16"/>
        <v>0</v>
      </c>
      <c r="S55" s="266">
        <f t="shared" si="2"/>
        <v>0</v>
      </c>
      <c r="T55" s="132">
        <f t="shared" si="10"/>
        <v>0</v>
      </c>
      <c r="U55" s="183">
        <f t="shared" si="3"/>
        <v>0</v>
      </c>
      <c r="V55" s="132">
        <f t="shared" si="11"/>
        <v>0</v>
      </c>
      <c r="W55" s="267">
        <f t="shared" si="12"/>
        <v>0</v>
      </c>
      <c r="X55" s="131">
        <f t="shared" si="4"/>
        <v>0</v>
      </c>
      <c r="Y55" s="132">
        <f t="shared" si="13"/>
        <v>0</v>
      </c>
      <c r="Z55" s="131">
        <f t="shared" si="17"/>
        <v>0</v>
      </c>
      <c r="AA55" s="131">
        <f t="shared" si="14"/>
        <v>0</v>
      </c>
      <c r="AB55" s="131">
        <f t="shared" si="6"/>
        <v>0</v>
      </c>
      <c r="AC55" s="132">
        <f t="shared" si="15"/>
        <v>0</v>
      </c>
      <c r="AD55" s="131">
        <f t="shared" si="18"/>
        <v>0</v>
      </c>
      <c r="AE55" s="131"/>
    </row>
    <row r="56" spans="1:31" ht="31.5" hidden="1" x14ac:dyDescent="0.25">
      <c r="A56" s="121">
        <v>35</v>
      </c>
      <c r="B56" s="314" t="s">
        <v>700</v>
      </c>
      <c r="C56" s="315" t="s">
        <v>16</v>
      </c>
      <c r="D56" s="312">
        <v>56.061</v>
      </c>
      <c r="E56" s="125">
        <v>3</v>
      </c>
      <c r="F56" s="317">
        <v>4</v>
      </c>
      <c r="G56" s="128">
        <f t="shared" si="0"/>
        <v>7.1350849967000238E-2</v>
      </c>
      <c r="H56" s="188">
        <v>0</v>
      </c>
      <c r="I56" s="187">
        <f t="shared" si="8"/>
        <v>0</v>
      </c>
      <c r="J56" s="187"/>
      <c r="K56" s="187"/>
      <c r="L56" s="187"/>
      <c r="M56" s="188"/>
      <c r="N56" s="187"/>
      <c r="O56" s="187"/>
      <c r="P56" s="187"/>
      <c r="Q56" s="188" t="e">
        <f t="shared" si="9"/>
        <v>#DIV/0!</v>
      </c>
      <c r="R56" s="265">
        <f t="shared" si="16"/>
        <v>0</v>
      </c>
      <c r="S56" s="266">
        <f t="shared" si="2"/>
        <v>0</v>
      </c>
      <c r="T56" s="132">
        <f t="shared" si="10"/>
        <v>0</v>
      </c>
      <c r="U56" s="183">
        <f t="shared" si="3"/>
        <v>0</v>
      </c>
      <c r="V56" s="132">
        <f t="shared" si="11"/>
        <v>0</v>
      </c>
      <c r="W56" s="267">
        <f t="shared" si="12"/>
        <v>0</v>
      </c>
      <c r="X56" s="131">
        <f t="shared" si="4"/>
        <v>0</v>
      </c>
      <c r="Y56" s="132">
        <f t="shared" si="13"/>
        <v>0</v>
      </c>
      <c r="Z56" s="131">
        <f t="shared" si="17"/>
        <v>0</v>
      </c>
      <c r="AA56" s="131">
        <f t="shared" si="14"/>
        <v>0</v>
      </c>
      <c r="AB56" s="131">
        <f t="shared" si="6"/>
        <v>0</v>
      </c>
      <c r="AC56" s="132">
        <f t="shared" si="15"/>
        <v>0</v>
      </c>
      <c r="AD56" s="131">
        <f t="shared" si="18"/>
        <v>0</v>
      </c>
      <c r="AE56" s="131"/>
    </row>
    <row r="57" spans="1:31" ht="31.5" hidden="1" x14ac:dyDescent="0.25">
      <c r="A57" s="121">
        <v>36</v>
      </c>
      <c r="B57" s="314" t="s">
        <v>702</v>
      </c>
      <c r="C57" s="315" t="s">
        <v>16</v>
      </c>
      <c r="D57" s="312">
        <v>68.822999999999993</v>
      </c>
      <c r="E57" s="125">
        <v>4</v>
      </c>
      <c r="F57" s="125">
        <v>6</v>
      </c>
      <c r="G57" s="128">
        <f t="shared" si="0"/>
        <v>8.7180157796085622E-2</v>
      </c>
      <c r="H57" s="188">
        <v>0</v>
      </c>
      <c r="I57" s="187">
        <f t="shared" si="8"/>
        <v>0</v>
      </c>
      <c r="J57" s="187"/>
      <c r="K57" s="187"/>
      <c r="L57" s="187"/>
      <c r="M57" s="188"/>
      <c r="N57" s="187"/>
      <c r="O57" s="187"/>
      <c r="P57" s="187"/>
      <c r="Q57" s="188" t="e">
        <f t="shared" si="9"/>
        <v>#DIV/0!</v>
      </c>
      <c r="R57" s="265">
        <f t="shared" si="16"/>
        <v>0</v>
      </c>
      <c r="S57" s="266">
        <f t="shared" si="2"/>
        <v>0</v>
      </c>
      <c r="T57" s="132">
        <f t="shared" si="10"/>
        <v>0</v>
      </c>
      <c r="U57" s="183">
        <f t="shared" si="3"/>
        <v>0</v>
      </c>
      <c r="V57" s="132">
        <f t="shared" si="11"/>
        <v>0</v>
      </c>
      <c r="W57" s="267">
        <f t="shared" si="12"/>
        <v>0</v>
      </c>
      <c r="X57" s="131">
        <f t="shared" si="4"/>
        <v>0</v>
      </c>
      <c r="Y57" s="132">
        <f t="shared" si="13"/>
        <v>0</v>
      </c>
      <c r="Z57" s="131">
        <f t="shared" si="17"/>
        <v>0</v>
      </c>
      <c r="AA57" s="131">
        <f t="shared" si="14"/>
        <v>0</v>
      </c>
      <c r="AB57" s="131">
        <f t="shared" si="6"/>
        <v>0</v>
      </c>
      <c r="AC57" s="132">
        <f t="shared" si="15"/>
        <v>0</v>
      </c>
      <c r="AD57" s="131">
        <f t="shared" si="18"/>
        <v>0</v>
      </c>
      <c r="AE57" s="131"/>
    </row>
    <row r="58" spans="1:31" ht="31.5" hidden="1" x14ac:dyDescent="0.25">
      <c r="A58" s="121">
        <v>37</v>
      </c>
      <c r="B58" s="314" t="s">
        <v>703</v>
      </c>
      <c r="C58" s="315" t="s">
        <v>16</v>
      </c>
      <c r="D58" s="312">
        <v>66.614000000000004</v>
      </c>
      <c r="E58" s="125">
        <v>11</v>
      </c>
      <c r="F58" s="125">
        <v>10</v>
      </c>
      <c r="G58" s="128">
        <f t="shared" si="0"/>
        <v>0.15011859368901431</v>
      </c>
      <c r="H58" s="188">
        <v>0</v>
      </c>
      <c r="I58" s="187">
        <f t="shared" si="8"/>
        <v>0</v>
      </c>
      <c r="J58" s="187"/>
      <c r="K58" s="187"/>
      <c r="L58" s="187"/>
      <c r="M58" s="188"/>
      <c r="N58" s="187"/>
      <c r="O58" s="187"/>
      <c r="P58" s="187"/>
      <c r="Q58" s="188" t="e">
        <f t="shared" si="9"/>
        <v>#DIV/0!</v>
      </c>
      <c r="R58" s="265">
        <f t="shared" si="16"/>
        <v>0</v>
      </c>
      <c r="S58" s="266">
        <f t="shared" si="2"/>
        <v>0</v>
      </c>
      <c r="T58" s="132">
        <f t="shared" si="10"/>
        <v>0</v>
      </c>
      <c r="U58" s="183">
        <f t="shared" si="3"/>
        <v>0</v>
      </c>
      <c r="V58" s="132">
        <f t="shared" si="11"/>
        <v>0</v>
      </c>
      <c r="W58" s="267">
        <f t="shared" si="12"/>
        <v>0</v>
      </c>
      <c r="X58" s="131">
        <f t="shared" si="4"/>
        <v>0</v>
      </c>
      <c r="Y58" s="132">
        <f t="shared" si="13"/>
        <v>0</v>
      </c>
      <c r="Z58" s="131">
        <f t="shared" si="17"/>
        <v>0</v>
      </c>
      <c r="AA58" s="131">
        <f t="shared" si="14"/>
        <v>0</v>
      </c>
      <c r="AB58" s="131">
        <f t="shared" si="6"/>
        <v>0</v>
      </c>
      <c r="AC58" s="132">
        <f t="shared" si="15"/>
        <v>0</v>
      </c>
      <c r="AD58" s="131">
        <f t="shared" si="18"/>
        <v>0</v>
      </c>
      <c r="AE58" s="131"/>
    </row>
    <row r="59" spans="1:31" ht="31.5" hidden="1" x14ac:dyDescent="0.25">
      <c r="A59" s="121">
        <v>38</v>
      </c>
      <c r="B59" s="314" t="s">
        <v>704</v>
      </c>
      <c r="C59" s="315" t="s">
        <v>16</v>
      </c>
      <c r="D59" s="312">
        <v>73.858999999999995</v>
      </c>
      <c r="E59" s="125">
        <v>5</v>
      </c>
      <c r="F59" s="125">
        <v>5</v>
      </c>
      <c r="G59" s="128">
        <f t="shared" si="0"/>
        <v>6.7696556953113371E-2</v>
      </c>
      <c r="H59" s="188">
        <v>0</v>
      </c>
      <c r="I59" s="187">
        <f t="shared" si="8"/>
        <v>0</v>
      </c>
      <c r="J59" s="187"/>
      <c r="K59" s="187"/>
      <c r="L59" s="187"/>
      <c r="M59" s="188"/>
      <c r="N59" s="187"/>
      <c r="O59" s="187"/>
      <c r="P59" s="187"/>
      <c r="Q59" s="188" t="e">
        <f t="shared" si="9"/>
        <v>#DIV/0!</v>
      </c>
      <c r="R59" s="265">
        <f t="shared" si="16"/>
        <v>0</v>
      </c>
      <c r="S59" s="266">
        <f t="shared" si="2"/>
        <v>0</v>
      </c>
      <c r="T59" s="132">
        <f t="shared" si="10"/>
        <v>0</v>
      </c>
      <c r="U59" s="183">
        <f t="shared" si="3"/>
        <v>0</v>
      </c>
      <c r="V59" s="132">
        <f t="shared" si="11"/>
        <v>0</v>
      </c>
      <c r="W59" s="267">
        <f t="shared" si="12"/>
        <v>0</v>
      </c>
      <c r="X59" s="131">
        <f t="shared" si="4"/>
        <v>0</v>
      </c>
      <c r="Y59" s="132">
        <f t="shared" si="13"/>
        <v>0</v>
      </c>
      <c r="Z59" s="131">
        <f t="shared" si="17"/>
        <v>0</v>
      </c>
      <c r="AA59" s="131">
        <f t="shared" si="14"/>
        <v>0</v>
      </c>
      <c r="AB59" s="131">
        <f t="shared" si="6"/>
        <v>0</v>
      </c>
      <c r="AC59" s="132">
        <f t="shared" si="15"/>
        <v>0</v>
      </c>
      <c r="AD59" s="131">
        <f t="shared" si="18"/>
        <v>0</v>
      </c>
      <c r="AE59" s="131"/>
    </row>
    <row r="60" spans="1:31" ht="47.25" hidden="1" x14ac:dyDescent="0.25">
      <c r="A60" s="121">
        <v>39</v>
      </c>
      <c r="B60" s="314" t="s">
        <v>250</v>
      </c>
      <c r="C60" s="315" t="s">
        <v>17</v>
      </c>
      <c r="D60" s="312">
        <v>70.534000000000006</v>
      </c>
      <c r="E60" s="125">
        <v>7</v>
      </c>
      <c r="F60" s="125">
        <v>6</v>
      </c>
      <c r="G60" s="128">
        <f t="shared" si="0"/>
        <v>8.5065358550486289E-2</v>
      </c>
      <c r="H60" s="188">
        <v>0</v>
      </c>
      <c r="I60" s="187">
        <f t="shared" si="8"/>
        <v>0</v>
      </c>
      <c r="J60" s="187"/>
      <c r="K60" s="187"/>
      <c r="L60" s="187"/>
      <c r="M60" s="188"/>
      <c r="N60" s="187"/>
      <c r="O60" s="187"/>
      <c r="P60" s="187"/>
      <c r="Q60" s="188" t="e">
        <f t="shared" si="9"/>
        <v>#DIV/0!</v>
      </c>
      <c r="R60" s="265">
        <f t="shared" si="16"/>
        <v>0</v>
      </c>
      <c r="S60" s="266">
        <f t="shared" si="2"/>
        <v>0</v>
      </c>
      <c r="T60" s="132">
        <f t="shared" si="10"/>
        <v>0</v>
      </c>
      <c r="U60" s="183">
        <f t="shared" si="3"/>
        <v>0</v>
      </c>
      <c r="V60" s="132">
        <f t="shared" si="11"/>
        <v>0</v>
      </c>
      <c r="W60" s="267">
        <f t="shared" si="12"/>
        <v>0</v>
      </c>
      <c r="X60" s="131">
        <f t="shared" si="4"/>
        <v>0</v>
      </c>
      <c r="Y60" s="132">
        <f t="shared" si="13"/>
        <v>0</v>
      </c>
      <c r="Z60" s="131">
        <f t="shared" si="17"/>
        <v>0</v>
      </c>
      <c r="AA60" s="131">
        <f t="shared" si="14"/>
        <v>0</v>
      </c>
      <c r="AB60" s="131">
        <f t="shared" si="6"/>
        <v>0</v>
      </c>
      <c r="AC60" s="132">
        <f t="shared" si="15"/>
        <v>0</v>
      </c>
      <c r="AD60" s="131">
        <f t="shared" si="18"/>
        <v>0</v>
      </c>
      <c r="AE60" s="131"/>
    </row>
    <row r="61" spans="1:31" ht="63" hidden="1" x14ac:dyDescent="0.25">
      <c r="A61" s="121">
        <v>40</v>
      </c>
      <c r="B61" s="314" t="s">
        <v>62</v>
      </c>
      <c r="C61" s="315" t="s">
        <v>17</v>
      </c>
      <c r="D61" s="312">
        <v>55.275999999999996</v>
      </c>
      <c r="E61" s="125">
        <v>5</v>
      </c>
      <c r="F61" s="125">
        <v>9</v>
      </c>
      <c r="G61" s="128">
        <f t="shared" si="0"/>
        <v>0.16281930675157394</v>
      </c>
      <c r="H61" s="188">
        <v>0</v>
      </c>
      <c r="I61" s="187">
        <f t="shared" si="8"/>
        <v>0</v>
      </c>
      <c r="J61" s="187"/>
      <c r="K61" s="187"/>
      <c r="L61" s="187"/>
      <c r="M61" s="188"/>
      <c r="N61" s="187"/>
      <c r="O61" s="187"/>
      <c r="P61" s="187"/>
      <c r="Q61" s="188" t="e">
        <f t="shared" si="9"/>
        <v>#DIV/0!</v>
      </c>
      <c r="R61" s="265">
        <f t="shared" si="16"/>
        <v>0</v>
      </c>
      <c r="S61" s="266">
        <f t="shared" si="2"/>
        <v>0</v>
      </c>
      <c r="T61" s="132">
        <f t="shared" si="10"/>
        <v>0</v>
      </c>
      <c r="U61" s="183">
        <f t="shared" si="3"/>
        <v>0</v>
      </c>
      <c r="V61" s="132">
        <f t="shared" si="11"/>
        <v>0</v>
      </c>
      <c r="W61" s="267">
        <f t="shared" si="12"/>
        <v>0</v>
      </c>
      <c r="X61" s="131">
        <f t="shared" si="4"/>
        <v>0</v>
      </c>
      <c r="Y61" s="132">
        <f t="shared" si="13"/>
        <v>0</v>
      </c>
      <c r="Z61" s="131">
        <f t="shared" si="17"/>
        <v>0</v>
      </c>
      <c r="AA61" s="131">
        <f t="shared" si="14"/>
        <v>0</v>
      </c>
      <c r="AB61" s="131">
        <f t="shared" si="6"/>
        <v>0</v>
      </c>
      <c r="AC61" s="132">
        <f t="shared" si="15"/>
        <v>0</v>
      </c>
      <c r="AD61" s="131">
        <f t="shared" si="18"/>
        <v>0</v>
      </c>
      <c r="AE61" s="131"/>
    </row>
    <row r="62" spans="1:31" ht="31.5" hidden="1" x14ac:dyDescent="0.25">
      <c r="A62" s="121">
        <v>41</v>
      </c>
      <c r="B62" s="314" t="s">
        <v>2</v>
      </c>
      <c r="C62" s="315" t="s">
        <v>17</v>
      </c>
      <c r="D62" s="312">
        <v>123.42999999999995</v>
      </c>
      <c r="E62" s="125">
        <v>2</v>
      </c>
      <c r="F62" s="125">
        <v>6</v>
      </c>
      <c r="G62" s="128">
        <f t="shared" si="0"/>
        <v>4.8610548489022139E-2</v>
      </c>
      <c r="H62" s="188">
        <v>0</v>
      </c>
      <c r="I62" s="187">
        <f t="shared" si="8"/>
        <v>0</v>
      </c>
      <c r="J62" s="187"/>
      <c r="K62" s="187"/>
      <c r="L62" s="187"/>
      <c r="M62" s="188"/>
      <c r="N62" s="187"/>
      <c r="O62" s="187"/>
      <c r="P62" s="187"/>
      <c r="Q62" s="188" t="e">
        <f t="shared" si="9"/>
        <v>#DIV/0!</v>
      </c>
      <c r="R62" s="265">
        <f t="shared" si="16"/>
        <v>0</v>
      </c>
      <c r="S62" s="266">
        <f t="shared" si="2"/>
        <v>0</v>
      </c>
      <c r="T62" s="132">
        <f t="shared" si="10"/>
        <v>0</v>
      </c>
      <c r="U62" s="183">
        <f t="shared" si="3"/>
        <v>0</v>
      </c>
      <c r="V62" s="132">
        <f t="shared" si="11"/>
        <v>0</v>
      </c>
      <c r="W62" s="267">
        <f t="shared" si="12"/>
        <v>0</v>
      </c>
      <c r="X62" s="131">
        <f t="shared" si="4"/>
        <v>0</v>
      </c>
      <c r="Y62" s="132">
        <f t="shared" si="13"/>
        <v>0</v>
      </c>
      <c r="Z62" s="131">
        <f t="shared" si="17"/>
        <v>0</v>
      </c>
      <c r="AA62" s="131">
        <f t="shared" si="14"/>
        <v>0</v>
      </c>
      <c r="AB62" s="131">
        <f t="shared" si="6"/>
        <v>0</v>
      </c>
      <c r="AC62" s="132">
        <f t="shared" si="15"/>
        <v>0</v>
      </c>
      <c r="AD62" s="131">
        <f t="shared" si="18"/>
        <v>0</v>
      </c>
      <c r="AE62" s="131"/>
    </row>
    <row r="63" spans="1:31" ht="30" hidden="1" customHeight="1" x14ac:dyDescent="0.25">
      <c r="A63" s="121">
        <v>42</v>
      </c>
      <c r="B63" s="314" t="s">
        <v>186</v>
      </c>
      <c r="C63" s="315" t="s">
        <v>20</v>
      </c>
      <c r="D63" s="312">
        <v>485.12000000000006</v>
      </c>
      <c r="E63" s="125">
        <v>33</v>
      </c>
      <c r="F63" s="125">
        <v>34</v>
      </c>
      <c r="G63" s="128">
        <f t="shared" si="0"/>
        <v>7.0085751978891817E-2</v>
      </c>
      <c r="H63" s="188">
        <v>0</v>
      </c>
      <c r="I63" s="187">
        <f t="shared" si="8"/>
        <v>0</v>
      </c>
      <c r="J63" s="187"/>
      <c r="K63" s="187"/>
      <c r="L63" s="187"/>
      <c r="M63" s="188"/>
      <c r="N63" s="187"/>
      <c r="O63" s="187"/>
      <c r="P63" s="187"/>
      <c r="Q63" s="188" t="e">
        <f t="shared" si="9"/>
        <v>#DIV/0!</v>
      </c>
      <c r="R63" s="265">
        <f t="shared" si="16"/>
        <v>5</v>
      </c>
      <c r="S63" s="266">
        <f t="shared" si="2"/>
        <v>1</v>
      </c>
      <c r="T63" s="132">
        <f t="shared" si="10"/>
        <v>1.7</v>
      </c>
      <c r="U63" s="183">
        <f>S63</f>
        <v>1</v>
      </c>
      <c r="V63" s="132">
        <f t="shared" si="11"/>
        <v>1</v>
      </c>
      <c r="W63" s="267">
        <f>U63*100/F63</f>
        <v>2.9411764705882355</v>
      </c>
      <c r="X63" s="131">
        <f t="shared" si="4"/>
        <v>0</v>
      </c>
      <c r="Y63" s="132">
        <f t="shared" si="13"/>
        <v>0</v>
      </c>
      <c r="Z63" s="131">
        <f t="shared" si="17"/>
        <v>0</v>
      </c>
      <c r="AA63" s="131">
        <f t="shared" si="14"/>
        <v>1</v>
      </c>
      <c r="AB63" s="131">
        <f t="shared" si="6"/>
        <v>0</v>
      </c>
      <c r="AC63" s="132">
        <f t="shared" si="15"/>
        <v>0</v>
      </c>
      <c r="AD63" s="131">
        <f t="shared" si="18"/>
        <v>0</v>
      </c>
      <c r="AE63" s="131">
        <v>0</v>
      </c>
    </row>
    <row r="64" spans="1:31" ht="47.25" hidden="1" x14ac:dyDescent="0.25">
      <c r="A64" s="121">
        <v>43</v>
      </c>
      <c r="B64" s="314" t="s">
        <v>21</v>
      </c>
      <c r="C64" s="315" t="s">
        <v>20</v>
      </c>
      <c r="D64" s="312">
        <v>227.38200000000001</v>
      </c>
      <c r="E64" s="125">
        <v>45</v>
      </c>
      <c r="F64" s="125">
        <v>37</v>
      </c>
      <c r="G64" s="128">
        <f t="shared" si="0"/>
        <v>0.16272176337616873</v>
      </c>
      <c r="H64" s="188">
        <v>0</v>
      </c>
      <c r="I64" s="187">
        <f t="shared" si="8"/>
        <v>0</v>
      </c>
      <c r="J64" s="187"/>
      <c r="K64" s="187"/>
      <c r="L64" s="187"/>
      <c r="M64" s="188"/>
      <c r="N64" s="187"/>
      <c r="O64" s="187"/>
      <c r="P64" s="187"/>
      <c r="Q64" s="188" t="e">
        <f t="shared" si="9"/>
        <v>#DIV/0!</v>
      </c>
      <c r="R64" s="265">
        <f t="shared" si="16"/>
        <v>5</v>
      </c>
      <c r="S64" s="266">
        <f t="shared" si="2"/>
        <v>1</v>
      </c>
      <c r="T64" s="132">
        <f t="shared" si="10"/>
        <v>1.85</v>
      </c>
      <c r="U64" s="183">
        <f>S64</f>
        <v>1</v>
      </c>
      <c r="V64" s="132">
        <f t="shared" si="11"/>
        <v>1</v>
      </c>
      <c r="W64" s="267">
        <f>U64*100/F64</f>
        <v>2.7027027027027026</v>
      </c>
      <c r="X64" s="131">
        <f t="shared" si="4"/>
        <v>0</v>
      </c>
      <c r="Y64" s="132">
        <f t="shared" si="13"/>
        <v>0</v>
      </c>
      <c r="Z64" s="131">
        <f t="shared" si="17"/>
        <v>0</v>
      </c>
      <c r="AA64" s="131">
        <f t="shared" si="14"/>
        <v>1</v>
      </c>
      <c r="AB64" s="131">
        <f t="shared" si="6"/>
        <v>0</v>
      </c>
      <c r="AC64" s="132">
        <f t="shared" si="15"/>
        <v>0</v>
      </c>
      <c r="AD64" s="131">
        <f t="shared" si="18"/>
        <v>0</v>
      </c>
      <c r="AE64" s="131">
        <v>0</v>
      </c>
    </row>
    <row r="65" spans="1:31" ht="31.5" hidden="1" x14ac:dyDescent="0.25">
      <c r="A65" s="121">
        <v>44</v>
      </c>
      <c r="B65" s="314" t="s">
        <v>2</v>
      </c>
      <c r="C65" s="315" t="s">
        <v>709</v>
      </c>
      <c r="D65" s="312">
        <v>186.90479999999999</v>
      </c>
      <c r="E65" s="125">
        <v>3</v>
      </c>
      <c r="F65" s="125">
        <v>7</v>
      </c>
      <c r="G65" s="128">
        <f t="shared" si="0"/>
        <v>3.7452221665789216E-2</v>
      </c>
      <c r="H65" s="188">
        <v>0</v>
      </c>
      <c r="I65" s="187">
        <f t="shared" si="8"/>
        <v>0</v>
      </c>
      <c r="J65" s="187"/>
      <c r="K65" s="187"/>
      <c r="L65" s="187"/>
      <c r="M65" s="188"/>
      <c r="N65" s="187"/>
      <c r="O65" s="187"/>
      <c r="P65" s="187"/>
      <c r="Q65" s="188" t="e">
        <f t="shared" si="9"/>
        <v>#DIV/0!</v>
      </c>
      <c r="R65" s="265">
        <f t="shared" si="16"/>
        <v>0</v>
      </c>
      <c r="S65" s="266">
        <f t="shared" si="2"/>
        <v>0</v>
      </c>
      <c r="T65" s="132">
        <f t="shared" si="10"/>
        <v>0</v>
      </c>
      <c r="U65" s="183">
        <f t="shared" si="3"/>
        <v>0</v>
      </c>
      <c r="V65" s="132">
        <f t="shared" si="11"/>
        <v>0</v>
      </c>
      <c r="W65" s="267">
        <f t="shared" si="12"/>
        <v>0</v>
      </c>
      <c r="X65" s="131">
        <f t="shared" si="4"/>
        <v>0</v>
      </c>
      <c r="Y65" s="132">
        <f t="shared" si="13"/>
        <v>0</v>
      </c>
      <c r="Z65" s="131">
        <f t="shared" si="17"/>
        <v>0</v>
      </c>
      <c r="AA65" s="131">
        <f t="shared" si="14"/>
        <v>0</v>
      </c>
      <c r="AB65" s="131">
        <f t="shared" si="6"/>
        <v>0</v>
      </c>
      <c r="AC65" s="132">
        <f t="shared" si="15"/>
        <v>0</v>
      </c>
      <c r="AD65" s="131">
        <f t="shared" si="18"/>
        <v>0</v>
      </c>
      <c r="AE65" s="131"/>
    </row>
    <row r="66" spans="1:31" ht="31.5" hidden="1" x14ac:dyDescent="0.25">
      <c r="A66" s="121">
        <v>45</v>
      </c>
      <c r="B66" s="314" t="s">
        <v>115</v>
      </c>
      <c r="C66" s="315" t="s">
        <v>709</v>
      </c>
      <c r="D66" s="312">
        <v>91.058999999999997</v>
      </c>
      <c r="E66" s="125">
        <v>4</v>
      </c>
      <c r="F66" s="125">
        <v>7</v>
      </c>
      <c r="G66" s="128">
        <f t="shared" si="0"/>
        <v>7.6873236033780296E-2</v>
      </c>
      <c r="H66" s="188">
        <v>0</v>
      </c>
      <c r="I66" s="187">
        <f t="shared" si="8"/>
        <v>0</v>
      </c>
      <c r="J66" s="187"/>
      <c r="K66" s="187"/>
      <c r="L66" s="187"/>
      <c r="M66" s="188"/>
      <c r="N66" s="187"/>
      <c r="O66" s="187"/>
      <c r="P66" s="187"/>
      <c r="Q66" s="188" t="e">
        <f t="shared" si="9"/>
        <v>#DIV/0!</v>
      </c>
      <c r="R66" s="265">
        <f t="shared" si="16"/>
        <v>0</v>
      </c>
      <c r="S66" s="266">
        <f t="shared" si="2"/>
        <v>0</v>
      </c>
      <c r="T66" s="132">
        <f t="shared" si="10"/>
        <v>0</v>
      </c>
      <c r="U66" s="183">
        <f t="shared" si="3"/>
        <v>0</v>
      </c>
      <c r="V66" s="132">
        <f t="shared" si="11"/>
        <v>0</v>
      </c>
      <c r="W66" s="267">
        <f t="shared" si="12"/>
        <v>0</v>
      </c>
      <c r="X66" s="131">
        <f t="shared" si="4"/>
        <v>0</v>
      </c>
      <c r="Y66" s="132">
        <f t="shared" si="13"/>
        <v>0</v>
      </c>
      <c r="Z66" s="131">
        <f t="shared" si="17"/>
        <v>0</v>
      </c>
      <c r="AA66" s="131">
        <f t="shared" si="14"/>
        <v>0</v>
      </c>
      <c r="AB66" s="131">
        <f t="shared" si="6"/>
        <v>0</v>
      </c>
      <c r="AC66" s="132">
        <f t="shared" si="15"/>
        <v>0</v>
      </c>
      <c r="AD66" s="131">
        <f t="shared" si="18"/>
        <v>0</v>
      </c>
      <c r="AE66" s="131"/>
    </row>
    <row r="67" spans="1:31" ht="31.5" hidden="1" x14ac:dyDescent="0.25">
      <c r="A67" s="121">
        <v>46</v>
      </c>
      <c r="B67" s="314" t="s">
        <v>235</v>
      </c>
      <c r="C67" s="315" t="s">
        <v>709</v>
      </c>
      <c r="D67" s="312">
        <v>20.383400000000002</v>
      </c>
      <c r="E67" s="125">
        <v>1</v>
      </c>
      <c r="F67" s="125">
        <v>1</v>
      </c>
      <c r="G67" s="128">
        <f t="shared" si="0"/>
        <v>4.9059528832285093E-2</v>
      </c>
      <c r="H67" s="188">
        <v>0</v>
      </c>
      <c r="I67" s="187">
        <f t="shared" si="8"/>
        <v>0</v>
      </c>
      <c r="J67" s="187"/>
      <c r="K67" s="187"/>
      <c r="L67" s="187"/>
      <c r="M67" s="188"/>
      <c r="N67" s="187"/>
      <c r="O67" s="187"/>
      <c r="P67" s="187"/>
      <c r="Q67" s="188" t="e">
        <f t="shared" si="9"/>
        <v>#DIV/0!</v>
      </c>
      <c r="R67" s="265">
        <f t="shared" si="16"/>
        <v>0</v>
      </c>
      <c r="S67" s="266">
        <f t="shared" si="2"/>
        <v>0</v>
      </c>
      <c r="T67" s="132">
        <f t="shared" si="10"/>
        <v>0</v>
      </c>
      <c r="U67" s="183">
        <f t="shared" si="3"/>
        <v>0</v>
      </c>
      <c r="V67" s="132">
        <f t="shared" si="11"/>
        <v>0</v>
      </c>
      <c r="W67" s="267">
        <f t="shared" si="12"/>
        <v>0</v>
      </c>
      <c r="X67" s="131">
        <f t="shared" si="4"/>
        <v>0</v>
      </c>
      <c r="Y67" s="132">
        <f t="shared" si="13"/>
        <v>0</v>
      </c>
      <c r="Z67" s="131">
        <f t="shared" si="17"/>
        <v>0</v>
      </c>
      <c r="AA67" s="131">
        <f t="shared" si="14"/>
        <v>0</v>
      </c>
      <c r="AB67" s="131">
        <f t="shared" si="6"/>
        <v>0</v>
      </c>
      <c r="AC67" s="132">
        <f t="shared" si="15"/>
        <v>0</v>
      </c>
      <c r="AD67" s="131">
        <f t="shared" si="18"/>
        <v>0</v>
      </c>
      <c r="AE67" s="131"/>
    </row>
    <row r="68" spans="1:31" ht="47.25" hidden="1" x14ac:dyDescent="0.25">
      <c r="A68" s="121">
        <v>47</v>
      </c>
      <c r="B68" s="314" t="s">
        <v>710</v>
      </c>
      <c r="C68" s="315" t="s">
        <v>26</v>
      </c>
      <c r="D68" s="312">
        <v>14.852</v>
      </c>
      <c r="E68" s="125">
        <v>2</v>
      </c>
      <c r="F68" s="125">
        <v>2</v>
      </c>
      <c r="G68" s="128">
        <f t="shared" si="0"/>
        <v>0.13466199838405601</v>
      </c>
      <c r="H68" s="188">
        <v>0</v>
      </c>
      <c r="I68" s="187">
        <f t="shared" si="8"/>
        <v>0</v>
      </c>
      <c r="J68" s="187"/>
      <c r="K68" s="187"/>
      <c r="L68" s="187"/>
      <c r="M68" s="188"/>
      <c r="N68" s="187"/>
      <c r="O68" s="187"/>
      <c r="P68" s="187"/>
      <c r="Q68" s="188" t="e">
        <f t="shared" si="9"/>
        <v>#DIV/0!</v>
      </c>
      <c r="R68" s="265">
        <f t="shared" si="16"/>
        <v>0</v>
      </c>
      <c r="S68" s="266">
        <f t="shared" si="2"/>
        <v>0</v>
      </c>
      <c r="T68" s="132">
        <f t="shared" si="10"/>
        <v>0</v>
      </c>
      <c r="U68" s="183">
        <f t="shared" si="3"/>
        <v>0</v>
      </c>
      <c r="V68" s="132">
        <f t="shared" si="11"/>
        <v>0</v>
      </c>
      <c r="W68" s="267">
        <f t="shared" si="12"/>
        <v>0</v>
      </c>
      <c r="X68" s="131">
        <f t="shared" si="4"/>
        <v>0</v>
      </c>
      <c r="Y68" s="132">
        <f t="shared" si="13"/>
        <v>0</v>
      </c>
      <c r="Z68" s="131">
        <f t="shared" si="17"/>
        <v>0</v>
      </c>
      <c r="AA68" s="131">
        <f t="shared" si="14"/>
        <v>0</v>
      </c>
      <c r="AB68" s="131">
        <f t="shared" si="6"/>
        <v>0</v>
      </c>
      <c r="AC68" s="132">
        <f t="shared" si="15"/>
        <v>0</v>
      </c>
      <c r="AD68" s="131">
        <f t="shared" si="18"/>
        <v>0</v>
      </c>
      <c r="AE68" s="131"/>
    </row>
    <row r="69" spans="1:31" ht="31.5" hidden="1" x14ac:dyDescent="0.25">
      <c r="A69" s="121">
        <v>48</v>
      </c>
      <c r="B69" s="314" t="s">
        <v>232</v>
      </c>
      <c r="C69" s="315" t="s">
        <v>26</v>
      </c>
      <c r="D69" s="312">
        <v>424.37799999999999</v>
      </c>
      <c r="E69" s="125">
        <v>24</v>
      </c>
      <c r="F69" s="125">
        <v>24</v>
      </c>
      <c r="G69" s="128">
        <f t="shared" si="0"/>
        <v>5.655335573474591E-2</v>
      </c>
      <c r="H69" s="188">
        <v>0</v>
      </c>
      <c r="I69" s="187">
        <f t="shared" si="8"/>
        <v>0</v>
      </c>
      <c r="J69" s="187"/>
      <c r="K69" s="187"/>
      <c r="L69" s="187"/>
      <c r="M69" s="188"/>
      <c r="N69" s="187"/>
      <c r="O69" s="187"/>
      <c r="P69" s="187"/>
      <c r="Q69" s="188" t="e">
        <f t="shared" si="9"/>
        <v>#DIV/0!</v>
      </c>
      <c r="R69" s="265">
        <f t="shared" si="16"/>
        <v>5</v>
      </c>
      <c r="S69" s="266">
        <f t="shared" si="2"/>
        <v>1</v>
      </c>
      <c r="T69" s="132">
        <f t="shared" si="10"/>
        <v>1.2</v>
      </c>
      <c r="U69" s="183">
        <f>S69</f>
        <v>1</v>
      </c>
      <c r="V69" s="132">
        <f t="shared" si="11"/>
        <v>1</v>
      </c>
      <c r="W69" s="267">
        <f>U69*100/F69</f>
        <v>4.166666666666667</v>
      </c>
      <c r="X69" s="131">
        <f t="shared" si="4"/>
        <v>0</v>
      </c>
      <c r="Y69" s="132">
        <f t="shared" si="13"/>
        <v>0</v>
      </c>
      <c r="Z69" s="131">
        <f t="shared" si="17"/>
        <v>0</v>
      </c>
      <c r="AA69" s="131">
        <f t="shared" si="14"/>
        <v>1</v>
      </c>
      <c r="AB69" s="131">
        <f t="shared" si="6"/>
        <v>0</v>
      </c>
      <c r="AC69" s="132">
        <f t="shared" si="15"/>
        <v>0</v>
      </c>
      <c r="AD69" s="131">
        <f t="shared" si="18"/>
        <v>0</v>
      </c>
      <c r="AE69" s="131">
        <v>0</v>
      </c>
    </row>
    <row r="70" spans="1:31" ht="31.5" hidden="1" x14ac:dyDescent="0.25">
      <c r="A70" s="121">
        <v>49</v>
      </c>
      <c r="B70" s="314" t="s">
        <v>2</v>
      </c>
      <c r="C70" s="315" t="s">
        <v>26</v>
      </c>
      <c r="D70" s="312">
        <v>125.04799999999977</v>
      </c>
      <c r="E70" s="125">
        <v>5</v>
      </c>
      <c r="F70" s="125">
        <v>5</v>
      </c>
      <c r="G70" s="128">
        <f t="shared" si="0"/>
        <v>3.9984645895976015E-2</v>
      </c>
      <c r="H70" s="188">
        <v>0</v>
      </c>
      <c r="I70" s="187">
        <f t="shared" si="8"/>
        <v>0</v>
      </c>
      <c r="J70" s="187"/>
      <c r="K70" s="187"/>
      <c r="L70" s="187"/>
      <c r="M70" s="188"/>
      <c r="N70" s="187"/>
      <c r="O70" s="187"/>
      <c r="P70" s="187"/>
      <c r="Q70" s="188" t="e">
        <f t="shared" si="9"/>
        <v>#DIV/0!</v>
      </c>
      <c r="R70" s="265">
        <f t="shared" si="16"/>
        <v>0</v>
      </c>
      <c r="S70" s="266">
        <f t="shared" si="2"/>
        <v>0</v>
      </c>
      <c r="T70" s="132">
        <f t="shared" si="10"/>
        <v>0</v>
      </c>
      <c r="U70" s="183">
        <f t="shared" si="3"/>
        <v>0</v>
      </c>
      <c r="V70" s="132">
        <f t="shared" si="11"/>
        <v>0</v>
      </c>
      <c r="W70" s="267">
        <f t="shared" si="12"/>
        <v>0</v>
      </c>
      <c r="X70" s="131">
        <f t="shared" si="4"/>
        <v>0</v>
      </c>
      <c r="Y70" s="132">
        <f t="shared" si="13"/>
        <v>0</v>
      </c>
      <c r="Z70" s="131">
        <f t="shared" si="17"/>
        <v>0</v>
      </c>
      <c r="AA70" s="131">
        <f t="shared" si="14"/>
        <v>0</v>
      </c>
      <c r="AB70" s="131">
        <f t="shared" si="6"/>
        <v>0</v>
      </c>
      <c r="AC70" s="132">
        <f t="shared" si="15"/>
        <v>0</v>
      </c>
      <c r="AD70" s="131">
        <f t="shared" si="18"/>
        <v>0</v>
      </c>
      <c r="AE70" s="131"/>
    </row>
    <row r="71" spans="1:31" ht="63" hidden="1" x14ac:dyDescent="0.25">
      <c r="A71" s="121">
        <v>50</v>
      </c>
      <c r="B71" s="314" t="s">
        <v>99</v>
      </c>
      <c r="C71" s="315" t="s">
        <v>26</v>
      </c>
      <c r="D71" s="312">
        <v>1776.63</v>
      </c>
      <c r="E71" s="125">
        <v>53</v>
      </c>
      <c r="F71" s="125">
        <v>56</v>
      </c>
      <c r="G71" s="128">
        <f t="shared" si="0"/>
        <v>3.1520350326179336E-2</v>
      </c>
      <c r="H71" s="188">
        <v>0</v>
      </c>
      <c r="I71" s="187">
        <f t="shared" si="8"/>
        <v>0</v>
      </c>
      <c r="J71" s="187"/>
      <c r="K71" s="187"/>
      <c r="L71" s="187"/>
      <c r="M71" s="188"/>
      <c r="N71" s="187"/>
      <c r="O71" s="187"/>
      <c r="P71" s="187"/>
      <c r="Q71" s="188" t="e">
        <f t="shared" si="9"/>
        <v>#DIV/0!</v>
      </c>
      <c r="R71" s="265">
        <f t="shared" si="16"/>
        <v>5</v>
      </c>
      <c r="S71" s="266">
        <f t="shared" si="2"/>
        <v>2</v>
      </c>
      <c r="T71" s="132">
        <f t="shared" si="10"/>
        <v>2.8</v>
      </c>
      <c r="U71" s="183">
        <f>S71</f>
        <v>2</v>
      </c>
      <c r="V71" s="132">
        <f t="shared" si="11"/>
        <v>2</v>
      </c>
      <c r="W71" s="267">
        <f>U71*100/F71</f>
        <v>3.5714285714285716</v>
      </c>
      <c r="X71" s="131">
        <f t="shared" si="4"/>
        <v>0</v>
      </c>
      <c r="Y71" s="132">
        <f t="shared" si="13"/>
        <v>0</v>
      </c>
      <c r="Z71" s="131">
        <f t="shared" si="17"/>
        <v>0</v>
      </c>
      <c r="AA71" s="131">
        <f t="shared" si="14"/>
        <v>2</v>
      </c>
      <c r="AB71" s="131">
        <f t="shared" si="6"/>
        <v>0</v>
      </c>
      <c r="AC71" s="132">
        <f t="shared" si="15"/>
        <v>0</v>
      </c>
      <c r="AD71" s="131">
        <f t="shared" si="18"/>
        <v>0</v>
      </c>
      <c r="AE71" s="131">
        <v>0</v>
      </c>
    </row>
    <row r="72" spans="1:31" ht="47.25" hidden="1" x14ac:dyDescent="0.25">
      <c r="A72" s="121">
        <v>51</v>
      </c>
      <c r="B72" s="314" t="s">
        <v>28</v>
      </c>
      <c r="C72" s="315" t="s">
        <v>27</v>
      </c>
      <c r="D72" s="312">
        <v>245.291</v>
      </c>
      <c r="E72" s="125">
        <v>20</v>
      </c>
      <c r="F72" s="125">
        <v>24</v>
      </c>
      <c r="G72" s="128">
        <f t="shared" si="0"/>
        <v>9.7842970186431621E-2</v>
      </c>
      <c r="H72" s="188">
        <v>0</v>
      </c>
      <c r="I72" s="187">
        <f t="shared" si="8"/>
        <v>0</v>
      </c>
      <c r="J72" s="187"/>
      <c r="K72" s="187"/>
      <c r="L72" s="187"/>
      <c r="M72" s="188"/>
      <c r="N72" s="187"/>
      <c r="O72" s="187"/>
      <c r="P72" s="187"/>
      <c r="Q72" s="188" t="e">
        <f t="shared" si="9"/>
        <v>#DIV/0!</v>
      </c>
      <c r="R72" s="265">
        <f t="shared" si="16"/>
        <v>5</v>
      </c>
      <c r="S72" s="266">
        <f t="shared" si="2"/>
        <v>1</v>
      </c>
      <c r="T72" s="132">
        <f t="shared" si="10"/>
        <v>1.2</v>
      </c>
      <c r="U72" s="183">
        <f>S72</f>
        <v>1</v>
      </c>
      <c r="V72" s="132">
        <f t="shared" si="11"/>
        <v>1</v>
      </c>
      <c r="W72" s="267">
        <f>U72*100/F72</f>
        <v>4.166666666666667</v>
      </c>
      <c r="X72" s="131">
        <f t="shared" si="4"/>
        <v>0</v>
      </c>
      <c r="Y72" s="132">
        <f t="shared" si="13"/>
        <v>0</v>
      </c>
      <c r="Z72" s="131">
        <f t="shared" si="17"/>
        <v>0</v>
      </c>
      <c r="AA72" s="131">
        <f t="shared" si="14"/>
        <v>1</v>
      </c>
      <c r="AB72" s="131">
        <f t="shared" si="6"/>
        <v>0</v>
      </c>
      <c r="AC72" s="132">
        <f t="shared" si="15"/>
        <v>0</v>
      </c>
      <c r="AD72" s="131">
        <f t="shared" si="18"/>
        <v>0</v>
      </c>
      <c r="AE72" s="131">
        <v>0</v>
      </c>
    </row>
    <row r="73" spans="1:31" ht="47.25" hidden="1" x14ac:dyDescent="0.25">
      <c r="A73" s="121"/>
      <c r="B73" s="324" t="s">
        <v>712</v>
      </c>
      <c r="C73" s="323" t="s">
        <v>27</v>
      </c>
      <c r="D73" s="331">
        <v>139.08699999999999</v>
      </c>
      <c r="E73" s="125">
        <v>19</v>
      </c>
      <c r="F73" s="125"/>
      <c r="G73" s="128">
        <f t="shared" si="0"/>
        <v>0</v>
      </c>
      <c r="H73" s="188">
        <v>0</v>
      </c>
      <c r="I73" s="187">
        <f t="shared" si="8"/>
        <v>0</v>
      </c>
      <c r="J73" s="187"/>
      <c r="K73" s="187"/>
      <c r="L73" s="187"/>
      <c r="M73" s="188"/>
      <c r="N73" s="187"/>
      <c r="O73" s="187"/>
      <c r="P73" s="187"/>
      <c r="Q73" s="188" t="e">
        <f t="shared" si="9"/>
        <v>#DIV/0!</v>
      </c>
      <c r="R73" s="265">
        <f t="shared" si="16"/>
        <v>0</v>
      </c>
      <c r="S73" s="266">
        <f t="shared" si="2"/>
        <v>0</v>
      </c>
      <c r="T73" s="132">
        <f t="shared" si="10"/>
        <v>0</v>
      </c>
      <c r="U73" s="183">
        <f t="shared" si="3"/>
        <v>0</v>
      </c>
      <c r="V73" s="132">
        <f t="shared" si="11"/>
        <v>0</v>
      </c>
      <c r="W73" s="267">
        <f t="shared" si="12"/>
        <v>0</v>
      </c>
      <c r="X73" s="131">
        <f t="shared" si="4"/>
        <v>0</v>
      </c>
      <c r="Y73" s="132">
        <f t="shared" si="13"/>
        <v>0</v>
      </c>
      <c r="Z73" s="131">
        <f t="shared" si="17"/>
        <v>0</v>
      </c>
      <c r="AA73" s="131">
        <f t="shared" si="14"/>
        <v>0</v>
      </c>
      <c r="AB73" s="131">
        <f t="shared" si="6"/>
        <v>0</v>
      </c>
      <c r="AC73" s="132">
        <f t="shared" si="15"/>
        <v>0</v>
      </c>
      <c r="AD73" s="131">
        <f t="shared" si="18"/>
        <v>0</v>
      </c>
      <c r="AE73" s="131"/>
    </row>
    <row r="74" spans="1:31" ht="31.5" x14ac:dyDescent="0.25">
      <c r="A74" s="121">
        <v>2</v>
      </c>
      <c r="B74" s="146" t="s">
        <v>2</v>
      </c>
      <c r="C74" s="190" t="s">
        <v>63</v>
      </c>
      <c r="D74" s="128">
        <v>519.28</v>
      </c>
      <c r="E74" s="190">
        <v>21</v>
      </c>
      <c r="F74" s="125">
        <v>22</v>
      </c>
      <c r="G74" s="128">
        <f t="shared" si="0"/>
        <v>4.2366353412417193E-2</v>
      </c>
      <c r="H74" s="188">
        <v>0</v>
      </c>
      <c r="I74" s="187"/>
      <c r="J74" s="187"/>
      <c r="K74" s="187"/>
      <c r="L74" s="187"/>
      <c r="M74" s="188">
        <v>0</v>
      </c>
      <c r="N74" s="187"/>
      <c r="O74" s="187"/>
      <c r="P74" s="187"/>
      <c r="Q74" s="188"/>
      <c r="R74" s="266">
        <f t="shared" si="16"/>
        <v>5</v>
      </c>
      <c r="S74" s="266">
        <f t="shared" si="2"/>
        <v>1</v>
      </c>
      <c r="T74" s="132">
        <f t="shared" si="10"/>
        <v>1.1000000000000001</v>
      </c>
      <c r="U74" s="183">
        <f>S74</f>
        <v>1</v>
      </c>
      <c r="V74" s="132">
        <f t="shared" si="11"/>
        <v>1.0000000000000002</v>
      </c>
      <c r="W74" s="267">
        <f>U74*100/F74</f>
        <v>4.5454545454545459</v>
      </c>
      <c r="X74" s="131">
        <f t="shared" si="4"/>
        <v>0</v>
      </c>
      <c r="Y74" s="132">
        <f t="shared" si="13"/>
        <v>0</v>
      </c>
      <c r="Z74" s="131">
        <f t="shared" si="17"/>
        <v>0</v>
      </c>
      <c r="AA74" s="131">
        <f t="shared" si="14"/>
        <v>1</v>
      </c>
      <c r="AB74" s="131">
        <f t="shared" si="6"/>
        <v>0</v>
      </c>
      <c r="AC74" s="132">
        <f t="shared" si="15"/>
        <v>0</v>
      </c>
      <c r="AD74" s="131">
        <f t="shared" si="18"/>
        <v>0</v>
      </c>
      <c r="AE74" s="266"/>
    </row>
    <row r="75" spans="1:31" ht="31.5" hidden="1" x14ac:dyDescent="0.25">
      <c r="A75" s="121">
        <v>53</v>
      </c>
      <c r="B75" s="314" t="s">
        <v>715</v>
      </c>
      <c r="C75" s="315" t="s">
        <v>63</v>
      </c>
      <c r="D75" s="312">
        <v>458.26</v>
      </c>
      <c r="E75" s="125">
        <v>31</v>
      </c>
      <c r="F75" s="125">
        <v>29</v>
      </c>
      <c r="G75" s="128">
        <f t="shared" si="0"/>
        <v>6.3282852529131933E-2</v>
      </c>
      <c r="H75" s="188">
        <v>0</v>
      </c>
      <c r="I75" s="187">
        <f t="shared" si="8"/>
        <v>0</v>
      </c>
      <c r="J75" s="187"/>
      <c r="K75" s="187"/>
      <c r="L75" s="187"/>
      <c r="M75" s="188"/>
      <c r="N75" s="187"/>
      <c r="O75" s="187"/>
      <c r="P75" s="187"/>
      <c r="Q75" s="188" t="e">
        <f t="shared" si="9"/>
        <v>#DIV/0!</v>
      </c>
      <c r="R75" s="265">
        <f t="shared" ref="R75:R106" si="19">IF(F75&lt;VLOOKUP(G75,$M$125:$Q$135,2),0,VLOOKUP(G75,$M$125:$Q$135,3))</f>
        <v>5</v>
      </c>
      <c r="S75" s="266">
        <f t="shared" ref="S75:S119" si="20">ROUNDDOWN(T75,0)</f>
        <v>1</v>
      </c>
      <c r="T75" s="132">
        <f t="shared" si="10"/>
        <v>1.45</v>
      </c>
      <c r="U75" s="183">
        <f>S75</f>
        <v>1</v>
      </c>
      <c r="V75" s="132">
        <f t="shared" si="11"/>
        <v>1</v>
      </c>
      <c r="W75" s="267">
        <f>U75*100/F75</f>
        <v>3.4482758620689653</v>
      </c>
      <c r="X75" s="131">
        <f t="shared" ref="X75:X119" si="21">ROUNDDOWN(Y75,0)</f>
        <v>0</v>
      </c>
      <c r="Y75" s="132">
        <f t="shared" si="13"/>
        <v>0</v>
      </c>
      <c r="Z75" s="131">
        <f t="shared" ref="Z75:Z106" si="22">IF(F75&lt;VLOOKUP(G75,$M$125:$Q$135,2),0,VLOOKUP(G75,$M$125:$Q$135,4))</f>
        <v>0</v>
      </c>
      <c r="AA75" s="131">
        <f t="shared" si="14"/>
        <v>1</v>
      </c>
      <c r="AB75" s="131">
        <f t="shared" ref="AB75:AB119" si="23">ROUNDDOWN(AC75,0)</f>
        <v>0</v>
      </c>
      <c r="AC75" s="132">
        <f t="shared" si="15"/>
        <v>0</v>
      </c>
      <c r="AD75" s="131">
        <f t="shared" ref="AD75:AD106" si="24">IF(F75&lt;VLOOKUP(G75,$M$125:$Q$135,2),0,VLOOKUP(G75,$M$125:$Q$135,5))</f>
        <v>0</v>
      </c>
      <c r="AE75" s="131">
        <v>0</v>
      </c>
    </row>
    <row r="76" spans="1:31" ht="32.25" hidden="1" customHeight="1" x14ac:dyDescent="0.25">
      <c r="A76" s="121">
        <v>54</v>
      </c>
      <c r="B76" s="314" t="s">
        <v>686</v>
      </c>
      <c r="C76" s="315" t="s">
        <v>63</v>
      </c>
      <c r="D76" s="312">
        <v>280.58100000000002</v>
      </c>
      <c r="E76" s="125">
        <v>0</v>
      </c>
      <c r="F76" s="125">
        <v>21</v>
      </c>
      <c r="G76" s="128">
        <f t="shared" si="0"/>
        <v>7.4844697253199602E-2</v>
      </c>
      <c r="H76" s="188">
        <v>0</v>
      </c>
      <c r="I76" s="187" t="e">
        <f t="shared" ref="I76:I119" si="25">H76*100/E76</f>
        <v>#DIV/0!</v>
      </c>
      <c r="J76" s="187"/>
      <c r="K76" s="187"/>
      <c r="L76" s="187"/>
      <c r="M76" s="188"/>
      <c r="N76" s="187"/>
      <c r="O76" s="187"/>
      <c r="P76" s="187"/>
      <c r="Q76" s="188" t="e">
        <f t="shared" ref="Q76:Q119" si="26">M76*100/H76</f>
        <v>#DIV/0!</v>
      </c>
      <c r="R76" s="265">
        <f t="shared" si="19"/>
        <v>5</v>
      </c>
      <c r="S76" s="266">
        <f t="shared" si="20"/>
        <v>1</v>
      </c>
      <c r="T76" s="132">
        <f t="shared" ref="T76:T119" si="27">F76*R76/100</f>
        <v>1.05</v>
      </c>
      <c r="U76" s="183">
        <f>S76</f>
        <v>1</v>
      </c>
      <c r="V76" s="132">
        <f t="shared" ref="V76:V119" si="28">F76*W76/100</f>
        <v>1</v>
      </c>
      <c r="W76" s="267">
        <f>U76*100/F76</f>
        <v>4.7619047619047619</v>
      </c>
      <c r="X76" s="131">
        <f t="shared" si="21"/>
        <v>0</v>
      </c>
      <c r="Y76" s="132">
        <f t="shared" ref="Y76:Y119" si="29">U76*Z76/100</f>
        <v>0</v>
      </c>
      <c r="Z76" s="131">
        <f t="shared" si="22"/>
        <v>0</v>
      </c>
      <c r="AA76" s="131">
        <f t="shared" ref="AA76:AA119" si="30">U76-X76-AB76</f>
        <v>1</v>
      </c>
      <c r="AB76" s="131">
        <f t="shared" si="23"/>
        <v>0</v>
      </c>
      <c r="AC76" s="132">
        <f t="shared" ref="AC76:AC119" si="31">U76*AD76/100</f>
        <v>0</v>
      </c>
      <c r="AD76" s="131">
        <f t="shared" si="24"/>
        <v>0</v>
      </c>
      <c r="AE76" s="131">
        <v>0</v>
      </c>
    </row>
    <row r="77" spans="1:31" ht="31.5" hidden="1" x14ac:dyDescent="0.25">
      <c r="A77" s="121">
        <v>55</v>
      </c>
      <c r="B77" s="314" t="s">
        <v>2</v>
      </c>
      <c r="C77" s="315" t="s">
        <v>283</v>
      </c>
      <c r="D77" s="312">
        <v>158.71869999999998</v>
      </c>
      <c r="E77" s="125"/>
      <c r="F77" s="125">
        <v>2</v>
      </c>
      <c r="G77" s="128">
        <f t="shared" si="0"/>
        <v>1.2600909659668333E-2</v>
      </c>
      <c r="H77" s="188">
        <v>0</v>
      </c>
      <c r="I77" s="187" t="e">
        <f t="shared" si="25"/>
        <v>#DIV/0!</v>
      </c>
      <c r="J77" s="187"/>
      <c r="K77" s="187"/>
      <c r="L77" s="187"/>
      <c r="M77" s="188"/>
      <c r="N77" s="187"/>
      <c r="O77" s="187"/>
      <c r="P77" s="187"/>
      <c r="Q77" s="188" t="e">
        <f t="shared" si="26"/>
        <v>#DIV/0!</v>
      </c>
      <c r="R77" s="265">
        <f t="shared" si="19"/>
        <v>0</v>
      </c>
      <c r="S77" s="266">
        <f t="shared" si="20"/>
        <v>0</v>
      </c>
      <c r="T77" s="132">
        <f t="shared" si="27"/>
        <v>0</v>
      </c>
      <c r="U77" s="183">
        <f t="shared" ref="U77:U115" si="32">ROUNDDOWN(V77,0)</f>
        <v>0</v>
      </c>
      <c r="V77" s="132">
        <f t="shared" si="28"/>
        <v>0</v>
      </c>
      <c r="W77" s="267">
        <f t="shared" ref="W77:W115" si="33">R77</f>
        <v>0</v>
      </c>
      <c r="X77" s="131">
        <f t="shared" si="21"/>
        <v>0</v>
      </c>
      <c r="Y77" s="132">
        <f t="shared" si="29"/>
        <v>0</v>
      </c>
      <c r="Z77" s="131">
        <f t="shared" si="22"/>
        <v>0</v>
      </c>
      <c r="AA77" s="131">
        <f t="shared" si="30"/>
        <v>0</v>
      </c>
      <c r="AB77" s="131">
        <f t="shared" si="23"/>
        <v>0</v>
      </c>
      <c r="AC77" s="132">
        <f t="shared" si="31"/>
        <v>0</v>
      </c>
      <c r="AD77" s="131">
        <f t="shared" si="24"/>
        <v>0</v>
      </c>
      <c r="AE77" s="131"/>
    </row>
    <row r="78" spans="1:31" ht="47.25" hidden="1" x14ac:dyDescent="0.25">
      <c r="A78" s="121">
        <v>56</v>
      </c>
      <c r="B78" s="314" t="s">
        <v>717</v>
      </c>
      <c r="C78" s="315" t="s">
        <v>31</v>
      </c>
      <c r="D78" s="312">
        <v>99.134</v>
      </c>
      <c r="E78" s="125">
        <v>5</v>
      </c>
      <c r="F78" s="125">
        <v>7</v>
      </c>
      <c r="G78" s="128">
        <f t="shared" si="0"/>
        <v>7.0611495551475778E-2</v>
      </c>
      <c r="H78" s="188">
        <v>0</v>
      </c>
      <c r="I78" s="187">
        <f t="shared" si="25"/>
        <v>0</v>
      </c>
      <c r="J78" s="187"/>
      <c r="K78" s="187"/>
      <c r="L78" s="187"/>
      <c r="M78" s="188"/>
      <c r="N78" s="187"/>
      <c r="O78" s="187"/>
      <c r="P78" s="187"/>
      <c r="Q78" s="188" t="e">
        <f t="shared" si="26"/>
        <v>#DIV/0!</v>
      </c>
      <c r="R78" s="265">
        <f t="shared" si="19"/>
        <v>0</v>
      </c>
      <c r="S78" s="266">
        <f t="shared" si="20"/>
        <v>0</v>
      </c>
      <c r="T78" s="132">
        <f t="shared" si="27"/>
        <v>0</v>
      </c>
      <c r="U78" s="183">
        <f t="shared" si="32"/>
        <v>0</v>
      </c>
      <c r="V78" s="132">
        <f t="shared" si="28"/>
        <v>0</v>
      </c>
      <c r="W78" s="267">
        <f t="shared" si="33"/>
        <v>0</v>
      </c>
      <c r="X78" s="131">
        <f t="shared" si="21"/>
        <v>0</v>
      </c>
      <c r="Y78" s="132">
        <f t="shared" si="29"/>
        <v>0</v>
      </c>
      <c r="Z78" s="131">
        <f t="shared" si="22"/>
        <v>0</v>
      </c>
      <c r="AA78" s="131">
        <f t="shared" si="30"/>
        <v>0</v>
      </c>
      <c r="AB78" s="131">
        <f t="shared" si="23"/>
        <v>0</v>
      </c>
      <c r="AC78" s="132">
        <f t="shared" si="31"/>
        <v>0</v>
      </c>
      <c r="AD78" s="131">
        <f t="shared" si="24"/>
        <v>0</v>
      </c>
      <c r="AE78" s="131"/>
    </row>
    <row r="79" spans="1:31" ht="31.5" hidden="1" x14ac:dyDescent="0.25">
      <c r="A79" s="121">
        <v>57</v>
      </c>
      <c r="B79" s="314" t="s">
        <v>100</v>
      </c>
      <c r="C79" s="315" t="s">
        <v>31</v>
      </c>
      <c r="D79" s="312">
        <v>71.477999999999994</v>
      </c>
      <c r="E79" s="125">
        <v>3</v>
      </c>
      <c r="F79" s="125">
        <v>5</v>
      </c>
      <c r="G79" s="128">
        <f t="shared" si="0"/>
        <v>6.9951593497299874E-2</v>
      </c>
      <c r="H79" s="188">
        <v>0</v>
      </c>
      <c r="I79" s="187">
        <f t="shared" si="25"/>
        <v>0</v>
      </c>
      <c r="J79" s="187"/>
      <c r="K79" s="187"/>
      <c r="L79" s="187"/>
      <c r="M79" s="188"/>
      <c r="N79" s="187"/>
      <c r="O79" s="187"/>
      <c r="P79" s="187"/>
      <c r="Q79" s="188" t="e">
        <f t="shared" si="26"/>
        <v>#DIV/0!</v>
      </c>
      <c r="R79" s="265">
        <f t="shared" si="19"/>
        <v>0</v>
      </c>
      <c r="S79" s="266">
        <f t="shared" si="20"/>
        <v>0</v>
      </c>
      <c r="T79" s="132">
        <f t="shared" si="27"/>
        <v>0</v>
      </c>
      <c r="U79" s="183">
        <f t="shared" si="32"/>
        <v>0</v>
      </c>
      <c r="V79" s="132">
        <f t="shared" si="28"/>
        <v>0</v>
      </c>
      <c r="W79" s="267">
        <f t="shared" si="33"/>
        <v>0</v>
      </c>
      <c r="X79" s="131">
        <f t="shared" si="21"/>
        <v>0</v>
      </c>
      <c r="Y79" s="132">
        <f t="shared" si="29"/>
        <v>0</v>
      </c>
      <c r="Z79" s="131">
        <f t="shared" si="22"/>
        <v>0</v>
      </c>
      <c r="AA79" s="131">
        <f t="shared" si="30"/>
        <v>0</v>
      </c>
      <c r="AB79" s="131">
        <f t="shared" si="23"/>
        <v>0</v>
      </c>
      <c r="AC79" s="132">
        <f t="shared" si="31"/>
        <v>0</v>
      </c>
      <c r="AD79" s="131">
        <f t="shared" si="24"/>
        <v>0</v>
      </c>
      <c r="AE79" s="131"/>
    </row>
    <row r="80" spans="1:31" ht="47.25" hidden="1" x14ac:dyDescent="0.25">
      <c r="A80" s="121">
        <v>58</v>
      </c>
      <c r="B80" s="314" t="s">
        <v>722</v>
      </c>
      <c r="C80" s="315" t="s">
        <v>33</v>
      </c>
      <c r="D80" s="312">
        <v>12.323</v>
      </c>
      <c r="E80" s="125">
        <v>1</v>
      </c>
      <c r="F80" s="125">
        <v>3</v>
      </c>
      <c r="G80" s="128">
        <f t="shared" si="0"/>
        <v>0.24344721252941653</v>
      </c>
      <c r="H80" s="188">
        <v>0</v>
      </c>
      <c r="I80" s="187">
        <f t="shared" si="25"/>
        <v>0</v>
      </c>
      <c r="J80" s="187"/>
      <c r="K80" s="187"/>
      <c r="L80" s="187"/>
      <c r="M80" s="188"/>
      <c r="N80" s="187"/>
      <c r="O80" s="187"/>
      <c r="P80" s="187"/>
      <c r="Q80" s="188" t="e">
        <f t="shared" si="26"/>
        <v>#DIV/0!</v>
      </c>
      <c r="R80" s="265">
        <f t="shared" si="19"/>
        <v>0</v>
      </c>
      <c r="S80" s="266">
        <f t="shared" si="20"/>
        <v>0</v>
      </c>
      <c r="T80" s="132">
        <f t="shared" si="27"/>
        <v>0</v>
      </c>
      <c r="U80" s="183">
        <f t="shared" si="32"/>
        <v>0</v>
      </c>
      <c r="V80" s="132">
        <f t="shared" si="28"/>
        <v>0</v>
      </c>
      <c r="W80" s="267">
        <f t="shared" si="33"/>
        <v>0</v>
      </c>
      <c r="X80" s="131">
        <f t="shared" si="21"/>
        <v>0</v>
      </c>
      <c r="Y80" s="132">
        <f t="shared" si="29"/>
        <v>0</v>
      </c>
      <c r="Z80" s="131">
        <f t="shared" si="22"/>
        <v>0</v>
      </c>
      <c r="AA80" s="131">
        <f t="shared" si="30"/>
        <v>0</v>
      </c>
      <c r="AB80" s="131">
        <f t="shared" si="23"/>
        <v>0</v>
      </c>
      <c r="AC80" s="132">
        <f t="shared" si="31"/>
        <v>0</v>
      </c>
      <c r="AD80" s="131">
        <f t="shared" si="24"/>
        <v>0</v>
      </c>
      <c r="AE80" s="131"/>
    </row>
    <row r="81" spans="1:31" ht="63" hidden="1" x14ac:dyDescent="0.25">
      <c r="A81" s="121">
        <v>59</v>
      </c>
      <c r="B81" s="314" t="s">
        <v>34</v>
      </c>
      <c r="C81" s="315" t="s">
        <v>33</v>
      </c>
      <c r="D81" s="312">
        <v>54.457000000000001</v>
      </c>
      <c r="E81" s="125">
        <v>5</v>
      </c>
      <c r="F81" s="125">
        <v>5</v>
      </c>
      <c r="G81" s="128">
        <f t="shared" si="0"/>
        <v>9.1815560901261542E-2</v>
      </c>
      <c r="H81" s="188">
        <v>0</v>
      </c>
      <c r="I81" s="187">
        <f t="shared" si="25"/>
        <v>0</v>
      </c>
      <c r="J81" s="187"/>
      <c r="K81" s="187"/>
      <c r="L81" s="187"/>
      <c r="M81" s="188"/>
      <c r="N81" s="187"/>
      <c r="O81" s="187"/>
      <c r="P81" s="187"/>
      <c r="Q81" s="188" t="e">
        <f t="shared" si="26"/>
        <v>#DIV/0!</v>
      </c>
      <c r="R81" s="265">
        <f t="shared" si="19"/>
        <v>0</v>
      </c>
      <c r="S81" s="266">
        <f t="shared" si="20"/>
        <v>0</v>
      </c>
      <c r="T81" s="132">
        <f t="shared" si="27"/>
        <v>0</v>
      </c>
      <c r="U81" s="183">
        <f t="shared" si="32"/>
        <v>0</v>
      </c>
      <c r="V81" s="132">
        <f t="shared" si="28"/>
        <v>0</v>
      </c>
      <c r="W81" s="267">
        <f t="shared" si="33"/>
        <v>0</v>
      </c>
      <c r="X81" s="131">
        <f t="shared" si="21"/>
        <v>0</v>
      </c>
      <c r="Y81" s="132">
        <f t="shared" si="29"/>
        <v>0</v>
      </c>
      <c r="Z81" s="131">
        <f t="shared" si="22"/>
        <v>0</v>
      </c>
      <c r="AA81" s="131">
        <f t="shared" si="30"/>
        <v>0</v>
      </c>
      <c r="AB81" s="131">
        <f t="shared" si="23"/>
        <v>0</v>
      </c>
      <c r="AC81" s="132">
        <f t="shared" si="31"/>
        <v>0</v>
      </c>
      <c r="AD81" s="131">
        <f t="shared" si="24"/>
        <v>0</v>
      </c>
      <c r="AE81" s="131"/>
    </row>
    <row r="82" spans="1:31" ht="47.25" hidden="1" x14ac:dyDescent="0.25">
      <c r="A82" s="121">
        <v>60</v>
      </c>
      <c r="B82" s="314" t="s">
        <v>48</v>
      </c>
      <c r="C82" s="315" t="s">
        <v>33</v>
      </c>
      <c r="D82" s="312">
        <v>13.483000000000001</v>
      </c>
      <c r="E82" s="125">
        <v>9</v>
      </c>
      <c r="F82" s="125">
        <v>9</v>
      </c>
      <c r="G82" s="128">
        <f t="shared" si="0"/>
        <v>0.66750723132833933</v>
      </c>
      <c r="H82" s="188">
        <v>0</v>
      </c>
      <c r="I82" s="187">
        <f t="shared" si="25"/>
        <v>0</v>
      </c>
      <c r="J82" s="187"/>
      <c r="K82" s="187"/>
      <c r="L82" s="187"/>
      <c r="M82" s="188"/>
      <c r="N82" s="187"/>
      <c r="O82" s="187"/>
      <c r="P82" s="187"/>
      <c r="Q82" s="188" t="e">
        <f t="shared" si="26"/>
        <v>#DIV/0!</v>
      </c>
      <c r="R82" s="265">
        <f t="shared" si="19"/>
        <v>0</v>
      </c>
      <c r="S82" s="266">
        <f t="shared" si="20"/>
        <v>0</v>
      </c>
      <c r="T82" s="132">
        <f t="shared" si="27"/>
        <v>0</v>
      </c>
      <c r="U82" s="183">
        <f t="shared" si="32"/>
        <v>0</v>
      </c>
      <c r="V82" s="132">
        <f t="shared" si="28"/>
        <v>0</v>
      </c>
      <c r="W82" s="267">
        <f t="shared" si="33"/>
        <v>0</v>
      </c>
      <c r="X82" s="131">
        <f t="shared" si="21"/>
        <v>0</v>
      </c>
      <c r="Y82" s="132">
        <f t="shared" si="29"/>
        <v>0</v>
      </c>
      <c r="Z82" s="131">
        <f t="shared" si="22"/>
        <v>0</v>
      </c>
      <c r="AA82" s="131">
        <f t="shared" si="30"/>
        <v>0</v>
      </c>
      <c r="AB82" s="131">
        <f t="shared" si="23"/>
        <v>0</v>
      </c>
      <c r="AC82" s="132">
        <f t="shared" si="31"/>
        <v>0</v>
      </c>
      <c r="AD82" s="131">
        <f t="shared" si="24"/>
        <v>0</v>
      </c>
      <c r="AE82" s="131"/>
    </row>
    <row r="83" spans="1:31" ht="31.5" x14ac:dyDescent="0.25">
      <c r="A83" s="121">
        <v>3</v>
      </c>
      <c r="B83" s="146" t="s">
        <v>2</v>
      </c>
      <c r="C83" s="190" t="s">
        <v>33</v>
      </c>
      <c r="D83" s="128">
        <v>100.3</v>
      </c>
      <c r="E83" s="125">
        <v>24</v>
      </c>
      <c r="F83" s="125">
        <v>28</v>
      </c>
      <c r="G83" s="128">
        <f t="shared" si="0"/>
        <v>0.27916251246261214</v>
      </c>
      <c r="H83" s="188">
        <v>1</v>
      </c>
      <c r="I83" s="187">
        <f t="shared" si="25"/>
        <v>4.166666666666667</v>
      </c>
      <c r="J83" s="187"/>
      <c r="K83" s="187"/>
      <c r="L83" s="187"/>
      <c r="M83" s="188">
        <v>0</v>
      </c>
      <c r="N83" s="187"/>
      <c r="O83" s="187"/>
      <c r="P83" s="187"/>
      <c r="Q83" s="188">
        <f t="shared" si="26"/>
        <v>0</v>
      </c>
      <c r="R83" s="266">
        <f t="shared" si="19"/>
        <v>5</v>
      </c>
      <c r="S83" s="266">
        <f t="shared" si="20"/>
        <v>1</v>
      </c>
      <c r="T83" s="132">
        <f t="shared" si="27"/>
        <v>1.4</v>
      </c>
      <c r="U83" s="183">
        <f>S83</f>
        <v>1</v>
      </c>
      <c r="V83" s="132">
        <f t="shared" si="28"/>
        <v>1</v>
      </c>
      <c r="W83" s="267">
        <f>U83*100/F83</f>
        <v>3.5714285714285716</v>
      </c>
      <c r="X83" s="131">
        <f t="shared" si="21"/>
        <v>0</v>
      </c>
      <c r="Y83" s="132">
        <f t="shared" si="29"/>
        <v>0</v>
      </c>
      <c r="Z83" s="131">
        <f t="shared" si="22"/>
        <v>0</v>
      </c>
      <c r="AA83" s="131">
        <f t="shared" si="30"/>
        <v>1</v>
      </c>
      <c r="AB83" s="131">
        <f t="shared" si="23"/>
        <v>0</v>
      </c>
      <c r="AC83" s="132">
        <f t="shared" si="31"/>
        <v>0</v>
      </c>
      <c r="AD83" s="131">
        <f t="shared" si="24"/>
        <v>0</v>
      </c>
      <c r="AE83" s="266"/>
    </row>
    <row r="84" spans="1:31" ht="47.25" hidden="1" x14ac:dyDescent="0.25">
      <c r="A84" s="121">
        <v>62</v>
      </c>
      <c r="B84" s="314" t="s">
        <v>103</v>
      </c>
      <c r="C84" s="315" t="s">
        <v>33</v>
      </c>
      <c r="D84" s="312">
        <v>35.256</v>
      </c>
      <c r="E84" s="125">
        <v>12</v>
      </c>
      <c r="F84" s="125">
        <v>18</v>
      </c>
      <c r="G84" s="128">
        <f t="shared" si="0"/>
        <v>0.51055139550714768</v>
      </c>
      <c r="H84" s="188">
        <v>0</v>
      </c>
      <c r="I84" s="187">
        <f t="shared" si="25"/>
        <v>0</v>
      </c>
      <c r="J84" s="187"/>
      <c r="K84" s="187"/>
      <c r="L84" s="187"/>
      <c r="M84" s="188"/>
      <c r="N84" s="187"/>
      <c r="O84" s="187"/>
      <c r="P84" s="187"/>
      <c r="Q84" s="188" t="e">
        <f t="shared" si="26"/>
        <v>#DIV/0!</v>
      </c>
      <c r="R84" s="265">
        <f t="shared" si="19"/>
        <v>0</v>
      </c>
      <c r="S84" s="266">
        <f t="shared" si="20"/>
        <v>0</v>
      </c>
      <c r="T84" s="132">
        <f t="shared" si="27"/>
        <v>0</v>
      </c>
      <c r="U84" s="183">
        <f t="shared" si="32"/>
        <v>0</v>
      </c>
      <c r="V84" s="132">
        <f t="shared" si="28"/>
        <v>0</v>
      </c>
      <c r="W84" s="267">
        <f t="shared" si="33"/>
        <v>0</v>
      </c>
      <c r="X84" s="131">
        <f t="shared" si="21"/>
        <v>0</v>
      </c>
      <c r="Y84" s="132">
        <f t="shared" si="29"/>
        <v>0</v>
      </c>
      <c r="Z84" s="131">
        <f t="shared" si="22"/>
        <v>0</v>
      </c>
      <c r="AA84" s="131">
        <f t="shared" si="30"/>
        <v>0</v>
      </c>
      <c r="AB84" s="131">
        <f t="shared" si="23"/>
        <v>0</v>
      </c>
      <c r="AC84" s="132">
        <f t="shared" si="31"/>
        <v>0</v>
      </c>
      <c r="AD84" s="131">
        <f t="shared" si="24"/>
        <v>0</v>
      </c>
      <c r="AE84" s="131"/>
    </row>
    <row r="85" spans="1:31" ht="47.25" hidden="1" x14ac:dyDescent="0.25">
      <c r="A85" s="121">
        <v>63</v>
      </c>
      <c r="B85" s="314" t="s">
        <v>724</v>
      </c>
      <c r="C85" s="315" t="s">
        <v>33</v>
      </c>
      <c r="D85" s="312">
        <v>53.487000000000002</v>
      </c>
      <c r="E85" s="125">
        <v>0</v>
      </c>
      <c r="F85" s="125">
        <v>2</v>
      </c>
      <c r="G85" s="128">
        <f t="shared" si="0"/>
        <v>3.7392263540673432E-2</v>
      </c>
      <c r="H85" s="188">
        <v>0</v>
      </c>
      <c r="I85" s="187" t="e">
        <f t="shared" si="25"/>
        <v>#DIV/0!</v>
      </c>
      <c r="J85" s="187"/>
      <c r="K85" s="187"/>
      <c r="L85" s="187"/>
      <c r="M85" s="188"/>
      <c r="N85" s="187"/>
      <c r="O85" s="187"/>
      <c r="P85" s="187"/>
      <c r="Q85" s="188" t="e">
        <f t="shared" si="26"/>
        <v>#DIV/0!</v>
      </c>
      <c r="R85" s="265">
        <f t="shared" si="19"/>
        <v>0</v>
      </c>
      <c r="S85" s="266">
        <f t="shared" si="20"/>
        <v>0</v>
      </c>
      <c r="T85" s="132">
        <f t="shared" si="27"/>
        <v>0</v>
      </c>
      <c r="U85" s="183">
        <f t="shared" si="32"/>
        <v>0</v>
      </c>
      <c r="V85" s="132">
        <f t="shared" si="28"/>
        <v>0</v>
      </c>
      <c r="W85" s="267">
        <f t="shared" si="33"/>
        <v>0</v>
      </c>
      <c r="X85" s="131">
        <f t="shared" si="21"/>
        <v>0</v>
      </c>
      <c r="Y85" s="132">
        <f t="shared" si="29"/>
        <v>0</v>
      </c>
      <c r="Z85" s="131">
        <f t="shared" si="22"/>
        <v>0</v>
      </c>
      <c r="AA85" s="131">
        <f t="shared" si="30"/>
        <v>0</v>
      </c>
      <c r="AB85" s="131">
        <f t="shared" si="23"/>
        <v>0</v>
      </c>
      <c r="AC85" s="132">
        <f t="shared" si="31"/>
        <v>0</v>
      </c>
      <c r="AD85" s="131">
        <f t="shared" si="24"/>
        <v>0</v>
      </c>
      <c r="AE85" s="131"/>
    </row>
    <row r="86" spans="1:31" ht="47.25" hidden="1" x14ac:dyDescent="0.25">
      <c r="A86" s="121">
        <v>64</v>
      </c>
      <c r="B86" s="314" t="s">
        <v>178</v>
      </c>
      <c r="C86" s="315" t="s">
        <v>33</v>
      </c>
      <c r="D86" s="312">
        <v>99.98299999999999</v>
      </c>
      <c r="E86" s="125">
        <v>9</v>
      </c>
      <c r="F86" s="125">
        <v>7</v>
      </c>
      <c r="G86" s="128">
        <f t="shared" si="0"/>
        <v>7.001190202334398E-2</v>
      </c>
      <c r="H86" s="188">
        <v>0</v>
      </c>
      <c r="I86" s="187">
        <f t="shared" si="25"/>
        <v>0</v>
      </c>
      <c r="J86" s="187"/>
      <c r="K86" s="187"/>
      <c r="L86" s="187"/>
      <c r="M86" s="188"/>
      <c r="N86" s="187"/>
      <c r="O86" s="187"/>
      <c r="P86" s="187"/>
      <c r="Q86" s="188" t="e">
        <f t="shared" si="26"/>
        <v>#DIV/0!</v>
      </c>
      <c r="R86" s="265">
        <f t="shared" si="19"/>
        <v>0</v>
      </c>
      <c r="S86" s="266">
        <f t="shared" si="20"/>
        <v>0</v>
      </c>
      <c r="T86" s="132">
        <f t="shared" si="27"/>
        <v>0</v>
      </c>
      <c r="U86" s="183">
        <f t="shared" si="32"/>
        <v>0</v>
      </c>
      <c r="V86" s="132">
        <f t="shared" si="28"/>
        <v>0</v>
      </c>
      <c r="W86" s="267">
        <f t="shared" si="33"/>
        <v>0</v>
      </c>
      <c r="X86" s="131">
        <f t="shared" si="21"/>
        <v>0</v>
      </c>
      <c r="Y86" s="132">
        <f t="shared" si="29"/>
        <v>0</v>
      </c>
      <c r="Z86" s="131">
        <f t="shared" si="22"/>
        <v>0</v>
      </c>
      <c r="AA86" s="131">
        <f t="shared" si="30"/>
        <v>0</v>
      </c>
      <c r="AB86" s="131">
        <f t="shared" si="23"/>
        <v>0</v>
      </c>
      <c r="AC86" s="132">
        <f t="shared" si="31"/>
        <v>0</v>
      </c>
      <c r="AD86" s="131">
        <f t="shared" si="24"/>
        <v>0</v>
      </c>
      <c r="AE86" s="131"/>
    </row>
    <row r="87" spans="1:31" ht="31.5" hidden="1" x14ac:dyDescent="0.25">
      <c r="A87" s="121"/>
      <c r="B87" s="324" t="s">
        <v>102</v>
      </c>
      <c r="C87" s="323" t="s">
        <v>33</v>
      </c>
      <c r="D87" s="331">
        <v>54.738</v>
      </c>
      <c r="E87" s="125">
        <v>15</v>
      </c>
      <c r="F87" s="125"/>
      <c r="G87" s="128">
        <f t="shared" si="0"/>
        <v>0</v>
      </c>
      <c r="H87" s="188">
        <v>0</v>
      </c>
      <c r="I87" s="187">
        <f t="shared" si="25"/>
        <v>0</v>
      </c>
      <c r="J87" s="187"/>
      <c r="K87" s="187"/>
      <c r="L87" s="187"/>
      <c r="M87" s="188"/>
      <c r="N87" s="187"/>
      <c r="O87" s="187"/>
      <c r="P87" s="187"/>
      <c r="Q87" s="188" t="e">
        <f t="shared" si="26"/>
        <v>#DIV/0!</v>
      </c>
      <c r="R87" s="265">
        <f t="shared" si="19"/>
        <v>0</v>
      </c>
      <c r="S87" s="266">
        <f t="shared" si="20"/>
        <v>0</v>
      </c>
      <c r="T87" s="132">
        <f t="shared" si="27"/>
        <v>0</v>
      </c>
      <c r="U87" s="183">
        <f t="shared" si="32"/>
        <v>0</v>
      </c>
      <c r="V87" s="132">
        <f t="shared" si="28"/>
        <v>0</v>
      </c>
      <c r="W87" s="267">
        <f t="shared" si="33"/>
        <v>0</v>
      </c>
      <c r="X87" s="131">
        <f t="shared" si="21"/>
        <v>0</v>
      </c>
      <c r="Y87" s="132">
        <f t="shared" si="29"/>
        <v>0</v>
      </c>
      <c r="Z87" s="131">
        <f t="shared" si="22"/>
        <v>0</v>
      </c>
      <c r="AA87" s="131">
        <f t="shared" si="30"/>
        <v>0</v>
      </c>
      <c r="AB87" s="131">
        <f t="shared" si="23"/>
        <v>0</v>
      </c>
      <c r="AC87" s="132">
        <f t="shared" si="31"/>
        <v>0</v>
      </c>
      <c r="AD87" s="131">
        <f t="shared" si="24"/>
        <v>0</v>
      </c>
      <c r="AE87" s="131"/>
    </row>
    <row r="88" spans="1:31" ht="31.5" hidden="1" x14ac:dyDescent="0.25">
      <c r="A88" s="121">
        <v>65</v>
      </c>
      <c r="B88" s="314" t="s">
        <v>259</v>
      </c>
      <c r="C88" s="315" t="s">
        <v>33</v>
      </c>
      <c r="D88" s="312">
        <v>37.094999999999999</v>
      </c>
      <c r="E88" s="125">
        <v>26</v>
      </c>
      <c r="F88" s="125">
        <v>32</v>
      </c>
      <c r="G88" s="128">
        <f t="shared" ref="G88:G119" si="34">F88/D88</f>
        <v>0.86264995282383072</v>
      </c>
      <c r="H88" s="188">
        <v>0</v>
      </c>
      <c r="I88" s="187">
        <f t="shared" si="25"/>
        <v>0</v>
      </c>
      <c r="J88" s="187"/>
      <c r="K88" s="187"/>
      <c r="L88" s="187"/>
      <c r="M88" s="188"/>
      <c r="N88" s="187"/>
      <c r="O88" s="187"/>
      <c r="P88" s="187"/>
      <c r="Q88" s="188" t="e">
        <f t="shared" si="26"/>
        <v>#DIV/0!</v>
      </c>
      <c r="R88" s="265">
        <f t="shared" si="19"/>
        <v>5</v>
      </c>
      <c r="S88" s="266">
        <f t="shared" si="20"/>
        <v>1</v>
      </c>
      <c r="T88" s="132">
        <f t="shared" si="27"/>
        <v>1.6</v>
      </c>
      <c r="U88" s="183">
        <f>S88</f>
        <v>1</v>
      </c>
      <c r="V88" s="132">
        <f t="shared" si="28"/>
        <v>1</v>
      </c>
      <c r="W88" s="267">
        <f>U88*100/F88</f>
        <v>3.125</v>
      </c>
      <c r="X88" s="131">
        <f t="shared" si="21"/>
        <v>0</v>
      </c>
      <c r="Y88" s="132">
        <f t="shared" si="29"/>
        <v>0</v>
      </c>
      <c r="Z88" s="131">
        <f t="shared" si="22"/>
        <v>0</v>
      </c>
      <c r="AA88" s="131">
        <f t="shared" si="30"/>
        <v>1</v>
      </c>
      <c r="AB88" s="131">
        <f t="shared" si="23"/>
        <v>0</v>
      </c>
      <c r="AC88" s="132">
        <f t="shared" si="31"/>
        <v>0</v>
      </c>
      <c r="AD88" s="131">
        <f t="shared" si="24"/>
        <v>0</v>
      </c>
      <c r="AE88" s="131">
        <v>0</v>
      </c>
    </row>
    <row r="89" spans="1:31" ht="47.25" hidden="1" x14ac:dyDescent="0.25">
      <c r="A89" s="121">
        <v>66</v>
      </c>
      <c r="B89" s="314" t="s">
        <v>726</v>
      </c>
      <c r="C89" s="315" t="s">
        <v>35</v>
      </c>
      <c r="D89" s="312">
        <v>70.578999999999994</v>
      </c>
      <c r="E89" s="125">
        <v>10</v>
      </c>
      <c r="F89" s="125">
        <v>9</v>
      </c>
      <c r="G89" s="128">
        <f t="shared" si="34"/>
        <v>0.12751668343274913</v>
      </c>
      <c r="H89" s="188">
        <v>0</v>
      </c>
      <c r="I89" s="187">
        <f t="shared" si="25"/>
        <v>0</v>
      </c>
      <c r="J89" s="187"/>
      <c r="K89" s="187"/>
      <c r="L89" s="187"/>
      <c r="M89" s="188"/>
      <c r="N89" s="187"/>
      <c r="O89" s="187"/>
      <c r="P89" s="187"/>
      <c r="Q89" s="188" t="e">
        <f t="shared" si="26"/>
        <v>#DIV/0!</v>
      </c>
      <c r="R89" s="265">
        <f t="shared" si="19"/>
        <v>0</v>
      </c>
      <c r="S89" s="266">
        <f t="shared" si="20"/>
        <v>0</v>
      </c>
      <c r="T89" s="132">
        <f t="shared" si="27"/>
        <v>0</v>
      </c>
      <c r="U89" s="183">
        <f t="shared" si="32"/>
        <v>0</v>
      </c>
      <c r="V89" s="132">
        <f t="shared" si="28"/>
        <v>0</v>
      </c>
      <c r="W89" s="267">
        <f t="shared" si="33"/>
        <v>0</v>
      </c>
      <c r="X89" s="131">
        <f t="shared" si="21"/>
        <v>0</v>
      </c>
      <c r="Y89" s="132">
        <f t="shared" si="29"/>
        <v>0</v>
      </c>
      <c r="Z89" s="131">
        <f t="shared" si="22"/>
        <v>0</v>
      </c>
      <c r="AA89" s="131">
        <f t="shared" si="30"/>
        <v>0</v>
      </c>
      <c r="AB89" s="131">
        <f t="shared" si="23"/>
        <v>0</v>
      </c>
      <c r="AC89" s="132">
        <f t="shared" si="31"/>
        <v>0</v>
      </c>
      <c r="AD89" s="131">
        <f t="shared" si="24"/>
        <v>0</v>
      </c>
      <c r="AE89" s="131"/>
    </row>
    <row r="90" spans="1:31" ht="31.5" hidden="1" x14ac:dyDescent="0.25">
      <c r="A90" s="121">
        <v>67</v>
      </c>
      <c r="B90" s="314" t="s">
        <v>681</v>
      </c>
      <c r="C90" s="315" t="s">
        <v>35</v>
      </c>
      <c r="D90" s="312">
        <v>30.763000000000002</v>
      </c>
      <c r="E90" s="125">
        <v>9</v>
      </c>
      <c r="F90" s="125">
        <v>9</v>
      </c>
      <c r="G90" s="128">
        <f t="shared" si="34"/>
        <v>0.29255924324675747</v>
      </c>
      <c r="H90" s="188">
        <v>0</v>
      </c>
      <c r="I90" s="187">
        <f t="shared" si="25"/>
        <v>0</v>
      </c>
      <c r="J90" s="187"/>
      <c r="K90" s="187"/>
      <c r="L90" s="187"/>
      <c r="M90" s="188"/>
      <c r="N90" s="187"/>
      <c r="O90" s="187"/>
      <c r="P90" s="187"/>
      <c r="Q90" s="188" t="e">
        <f t="shared" si="26"/>
        <v>#DIV/0!</v>
      </c>
      <c r="R90" s="265">
        <f t="shared" si="19"/>
        <v>0</v>
      </c>
      <c r="S90" s="266">
        <f t="shared" si="20"/>
        <v>0</v>
      </c>
      <c r="T90" s="132">
        <f t="shared" si="27"/>
        <v>0</v>
      </c>
      <c r="U90" s="183">
        <f t="shared" si="32"/>
        <v>0</v>
      </c>
      <c r="V90" s="132">
        <f t="shared" si="28"/>
        <v>0</v>
      </c>
      <c r="W90" s="267">
        <f t="shared" si="33"/>
        <v>0</v>
      </c>
      <c r="X90" s="131">
        <f t="shared" si="21"/>
        <v>0</v>
      </c>
      <c r="Y90" s="132">
        <f t="shared" si="29"/>
        <v>0</v>
      </c>
      <c r="Z90" s="131">
        <f t="shared" si="22"/>
        <v>0</v>
      </c>
      <c r="AA90" s="131">
        <f t="shared" si="30"/>
        <v>0</v>
      </c>
      <c r="AB90" s="131">
        <f t="shared" si="23"/>
        <v>0</v>
      </c>
      <c r="AC90" s="132">
        <f t="shared" si="31"/>
        <v>0</v>
      </c>
      <c r="AD90" s="131">
        <f t="shared" si="24"/>
        <v>0</v>
      </c>
      <c r="AE90" s="131"/>
    </row>
    <row r="91" spans="1:31" ht="56.25" hidden="1" x14ac:dyDescent="0.3">
      <c r="A91" s="121"/>
      <c r="B91" s="334" t="s">
        <v>104</v>
      </c>
      <c r="C91" s="332" t="s">
        <v>35</v>
      </c>
      <c r="D91" s="333">
        <v>268.08999999999997</v>
      </c>
      <c r="E91" s="125">
        <v>33</v>
      </c>
      <c r="F91" s="125"/>
      <c r="G91" s="128">
        <f t="shared" si="34"/>
        <v>0</v>
      </c>
      <c r="H91" s="188">
        <v>0</v>
      </c>
      <c r="I91" s="187">
        <f t="shared" si="25"/>
        <v>0</v>
      </c>
      <c r="J91" s="187"/>
      <c r="K91" s="187"/>
      <c r="L91" s="187"/>
      <c r="M91" s="188"/>
      <c r="N91" s="187"/>
      <c r="O91" s="187"/>
      <c r="P91" s="187"/>
      <c r="Q91" s="188" t="e">
        <f t="shared" si="26"/>
        <v>#DIV/0!</v>
      </c>
      <c r="R91" s="265">
        <f t="shared" si="19"/>
        <v>0</v>
      </c>
      <c r="S91" s="266">
        <f t="shared" si="20"/>
        <v>0</v>
      </c>
      <c r="T91" s="132">
        <f t="shared" si="27"/>
        <v>0</v>
      </c>
      <c r="U91" s="183">
        <f t="shared" si="32"/>
        <v>0</v>
      </c>
      <c r="V91" s="132">
        <f t="shared" si="28"/>
        <v>0</v>
      </c>
      <c r="W91" s="267">
        <f t="shared" si="33"/>
        <v>0</v>
      </c>
      <c r="X91" s="131">
        <f t="shared" si="21"/>
        <v>0</v>
      </c>
      <c r="Y91" s="132">
        <f t="shared" si="29"/>
        <v>0</v>
      </c>
      <c r="Z91" s="131">
        <f t="shared" si="22"/>
        <v>0</v>
      </c>
      <c r="AA91" s="131">
        <f t="shared" si="30"/>
        <v>0</v>
      </c>
      <c r="AB91" s="131">
        <f t="shared" si="23"/>
        <v>0</v>
      </c>
      <c r="AC91" s="132">
        <f t="shared" si="31"/>
        <v>0</v>
      </c>
      <c r="AD91" s="131">
        <f t="shared" si="24"/>
        <v>0</v>
      </c>
      <c r="AE91" s="131"/>
    </row>
    <row r="92" spans="1:31" ht="56.25" hidden="1" x14ac:dyDescent="0.3">
      <c r="A92" s="121"/>
      <c r="B92" s="334" t="s">
        <v>209</v>
      </c>
      <c r="C92" s="332" t="s">
        <v>35</v>
      </c>
      <c r="D92" s="333">
        <v>106.575</v>
      </c>
      <c r="E92" s="125">
        <v>11</v>
      </c>
      <c r="F92" s="125"/>
      <c r="G92" s="128">
        <f t="shared" si="34"/>
        <v>0</v>
      </c>
      <c r="H92" s="188">
        <v>0</v>
      </c>
      <c r="I92" s="187">
        <f t="shared" si="25"/>
        <v>0</v>
      </c>
      <c r="J92" s="187"/>
      <c r="K92" s="187"/>
      <c r="L92" s="187"/>
      <c r="M92" s="188"/>
      <c r="N92" s="187"/>
      <c r="O92" s="187"/>
      <c r="P92" s="187"/>
      <c r="Q92" s="188" t="e">
        <f t="shared" si="26"/>
        <v>#DIV/0!</v>
      </c>
      <c r="R92" s="265">
        <f t="shared" si="19"/>
        <v>0</v>
      </c>
      <c r="S92" s="266">
        <f t="shared" si="20"/>
        <v>0</v>
      </c>
      <c r="T92" s="132">
        <f t="shared" si="27"/>
        <v>0</v>
      </c>
      <c r="U92" s="183">
        <f t="shared" si="32"/>
        <v>0</v>
      </c>
      <c r="V92" s="132">
        <f t="shared" si="28"/>
        <v>0</v>
      </c>
      <c r="W92" s="267">
        <f t="shared" si="33"/>
        <v>0</v>
      </c>
      <c r="X92" s="131">
        <f t="shared" si="21"/>
        <v>0</v>
      </c>
      <c r="Y92" s="132">
        <f t="shared" si="29"/>
        <v>0</v>
      </c>
      <c r="Z92" s="131">
        <f t="shared" si="22"/>
        <v>0</v>
      </c>
      <c r="AA92" s="131">
        <f t="shared" si="30"/>
        <v>0</v>
      </c>
      <c r="AB92" s="131">
        <f t="shared" si="23"/>
        <v>0</v>
      </c>
      <c r="AC92" s="132">
        <f t="shared" si="31"/>
        <v>0</v>
      </c>
      <c r="AD92" s="131">
        <f t="shared" si="24"/>
        <v>0</v>
      </c>
      <c r="AE92" s="131"/>
    </row>
    <row r="93" spans="1:31" ht="63" hidden="1" x14ac:dyDescent="0.25">
      <c r="A93" s="121">
        <v>68</v>
      </c>
      <c r="B93" s="314" t="s">
        <v>658</v>
      </c>
      <c r="C93" s="315" t="s">
        <v>728</v>
      </c>
      <c r="D93" s="312">
        <v>183.59700000000001</v>
      </c>
      <c r="E93" s="125">
        <v>10</v>
      </c>
      <c r="F93" s="125">
        <v>10</v>
      </c>
      <c r="G93" s="128">
        <f t="shared" si="34"/>
        <v>5.4467120922455155E-2</v>
      </c>
      <c r="H93" s="188">
        <v>0</v>
      </c>
      <c r="I93" s="187">
        <f t="shared" si="25"/>
        <v>0</v>
      </c>
      <c r="J93" s="187"/>
      <c r="K93" s="187"/>
      <c r="L93" s="187"/>
      <c r="M93" s="188"/>
      <c r="N93" s="187"/>
      <c r="O93" s="187"/>
      <c r="P93" s="187"/>
      <c r="Q93" s="188" t="e">
        <f t="shared" si="26"/>
        <v>#DIV/0!</v>
      </c>
      <c r="R93" s="265">
        <f t="shared" si="19"/>
        <v>0</v>
      </c>
      <c r="S93" s="266">
        <f t="shared" si="20"/>
        <v>0</v>
      </c>
      <c r="T93" s="132">
        <f t="shared" si="27"/>
        <v>0</v>
      </c>
      <c r="U93" s="183">
        <f t="shared" si="32"/>
        <v>0</v>
      </c>
      <c r="V93" s="132">
        <f t="shared" si="28"/>
        <v>0</v>
      </c>
      <c r="W93" s="267">
        <f t="shared" si="33"/>
        <v>0</v>
      </c>
      <c r="X93" s="131">
        <f t="shared" si="21"/>
        <v>0</v>
      </c>
      <c r="Y93" s="132">
        <f t="shared" si="29"/>
        <v>0</v>
      </c>
      <c r="Z93" s="131">
        <f t="shared" si="22"/>
        <v>0</v>
      </c>
      <c r="AA93" s="131">
        <f t="shared" si="30"/>
        <v>0</v>
      </c>
      <c r="AB93" s="131">
        <f t="shared" si="23"/>
        <v>0</v>
      </c>
      <c r="AC93" s="132">
        <f t="shared" si="31"/>
        <v>0</v>
      </c>
      <c r="AD93" s="131">
        <f t="shared" si="24"/>
        <v>0</v>
      </c>
      <c r="AE93" s="131"/>
    </row>
    <row r="94" spans="1:31" ht="31.5" hidden="1" x14ac:dyDescent="0.25">
      <c r="A94" s="121">
        <v>69</v>
      </c>
      <c r="B94" s="314" t="s">
        <v>2</v>
      </c>
      <c r="C94" s="315" t="s">
        <v>728</v>
      </c>
      <c r="D94" s="319">
        <v>210.85700000000008</v>
      </c>
      <c r="E94" s="125">
        <v>4</v>
      </c>
      <c r="F94" s="125">
        <v>4</v>
      </c>
      <c r="G94" s="128">
        <f t="shared" si="34"/>
        <v>1.8970202554337765E-2</v>
      </c>
      <c r="H94" s="188">
        <v>0</v>
      </c>
      <c r="I94" s="187">
        <f t="shared" si="25"/>
        <v>0</v>
      </c>
      <c r="J94" s="187"/>
      <c r="K94" s="187"/>
      <c r="L94" s="187"/>
      <c r="M94" s="188"/>
      <c r="N94" s="187"/>
      <c r="O94" s="187"/>
      <c r="P94" s="187"/>
      <c r="Q94" s="188" t="e">
        <f t="shared" si="26"/>
        <v>#DIV/0!</v>
      </c>
      <c r="R94" s="265">
        <f t="shared" si="19"/>
        <v>0</v>
      </c>
      <c r="S94" s="266">
        <f t="shared" si="20"/>
        <v>0</v>
      </c>
      <c r="T94" s="132">
        <f t="shared" si="27"/>
        <v>0</v>
      </c>
      <c r="U94" s="183">
        <f t="shared" si="32"/>
        <v>0</v>
      </c>
      <c r="V94" s="132">
        <f t="shared" si="28"/>
        <v>0</v>
      </c>
      <c r="W94" s="267">
        <f t="shared" si="33"/>
        <v>0</v>
      </c>
      <c r="X94" s="131">
        <f t="shared" si="21"/>
        <v>0</v>
      </c>
      <c r="Y94" s="132">
        <f t="shared" si="29"/>
        <v>0</v>
      </c>
      <c r="Z94" s="131">
        <f t="shared" si="22"/>
        <v>0</v>
      </c>
      <c r="AA94" s="131">
        <f t="shared" si="30"/>
        <v>0</v>
      </c>
      <c r="AB94" s="131">
        <f t="shared" si="23"/>
        <v>0</v>
      </c>
      <c r="AC94" s="132">
        <f t="shared" si="31"/>
        <v>0</v>
      </c>
      <c r="AD94" s="131">
        <f t="shared" si="24"/>
        <v>0</v>
      </c>
      <c r="AE94" s="131"/>
    </row>
    <row r="95" spans="1:31" ht="31.5" hidden="1" x14ac:dyDescent="0.25">
      <c r="A95" s="121">
        <v>70</v>
      </c>
      <c r="B95" s="320" t="s">
        <v>732</v>
      </c>
      <c r="C95" s="315" t="s">
        <v>728</v>
      </c>
      <c r="D95" s="319">
        <v>33.454999999999998</v>
      </c>
      <c r="E95" s="125"/>
      <c r="F95" s="125">
        <v>4</v>
      </c>
      <c r="G95" s="128">
        <f t="shared" si="34"/>
        <v>0.11956359288596623</v>
      </c>
      <c r="H95" s="188">
        <v>0</v>
      </c>
      <c r="I95" s="187" t="e">
        <f t="shared" si="25"/>
        <v>#DIV/0!</v>
      </c>
      <c r="J95" s="187"/>
      <c r="K95" s="187"/>
      <c r="L95" s="187"/>
      <c r="M95" s="188"/>
      <c r="N95" s="187"/>
      <c r="O95" s="187"/>
      <c r="P95" s="187"/>
      <c r="Q95" s="188" t="e">
        <f t="shared" si="26"/>
        <v>#DIV/0!</v>
      </c>
      <c r="R95" s="265">
        <f t="shared" si="19"/>
        <v>0</v>
      </c>
      <c r="S95" s="266">
        <f t="shared" si="20"/>
        <v>0</v>
      </c>
      <c r="T95" s="132">
        <f t="shared" si="27"/>
        <v>0</v>
      </c>
      <c r="U95" s="183">
        <f t="shared" si="32"/>
        <v>0</v>
      </c>
      <c r="V95" s="132">
        <f t="shared" si="28"/>
        <v>0</v>
      </c>
      <c r="W95" s="267">
        <f t="shared" si="33"/>
        <v>0</v>
      </c>
      <c r="X95" s="131">
        <f t="shared" si="21"/>
        <v>0</v>
      </c>
      <c r="Y95" s="132">
        <f t="shared" si="29"/>
        <v>0</v>
      </c>
      <c r="Z95" s="131">
        <f t="shared" si="22"/>
        <v>0</v>
      </c>
      <c r="AA95" s="131">
        <f t="shared" si="30"/>
        <v>0</v>
      </c>
      <c r="AB95" s="131">
        <f t="shared" si="23"/>
        <v>0</v>
      </c>
      <c r="AC95" s="132">
        <f t="shared" si="31"/>
        <v>0</v>
      </c>
      <c r="AD95" s="131">
        <f t="shared" si="24"/>
        <v>0</v>
      </c>
      <c r="AE95" s="131"/>
    </row>
    <row r="96" spans="1:31" ht="63" hidden="1" x14ac:dyDescent="0.25">
      <c r="A96" s="121">
        <v>71</v>
      </c>
      <c r="B96" s="314" t="s">
        <v>288</v>
      </c>
      <c r="C96" s="315" t="s">
        <v>552</v>
      </c>
      <c r="D96" s="312">
        <v>198.102</v>
      </c>
      <c r="E96" s="125">
        <v>6</v>
      </c>
      <c r="F96" s="125">
        <v>5</v>
      </c>
      <c r="G96" s="128">
        <f t="shared" si="34"/>
        <v>2.5239523073971995E-2</v>
      </c>
      <c r="H96" s="188">
        <v>0</v>
      </c>
      <c r="I96" s="187">
        <f t="shared" si="25"/>
        <v>0</v>
      </c>
      <c r="J96" s="187"/>
      <c r="K96" s="187"/>
      <c r="L96" s="187"/>
      <c r="M96" s="188"/>
      <c r="N96" s="187"/>
      <c r="O96" s="187"/>
      <c r="P96" s="187"/>
      <c r="Q96" s="188" t="e">
        <f t="shared" si="26"/>
        <v>#DIV/0!</v>
      </c>
      <c r="R96" s="265">
        <f t="shared" si="19"/>
        <v>0</v>
      </c>
      <c r="S96" s="266">
        <f t="shared" si="20"/>
        <v>0</v>
      </c>
      <c r="T96" s="132">
        <f t="shared" si="27"/>
        <v>0</v>
      </c>
      <c r="U96" s="183">
        <f t="shared" si="32"/>
        <v>0</v>
      </c>
      <c r="V96" s="132">
        <f t="shared" si="28"/>
        <v>0</v>
      </c>
      <c r="W96" s="267">
        <f t="shared" si="33"/>
        <v>0</v>
      </c>
      <c r="X96" s="131">
        <f t="shared" si="21"/>
        <v>0</v>
      </c>
      <c r="Y96" s="132">
        <f t="shared" si="29"/>
        <v>0</v>
      </c>
      <c r="Z96" s="131">
        <f t="shared" si="22"/>
        <v>0</v>
      </c>
      <c r="AA96" s="131">
        <f t="shared" si="30"/>
        <v>0</v>
      </c>
      <c r="AB96" s="131">
        <f t="shared" si="23"/>
        <v>0</v>
      </c>
      <c r="AC96" s="132">
        <f t="shared" si="31"/>
        <v>0</v>
      </c>
      <c r="AD96" s="131">
        <f t="shared" si="24"/>
        <v>0</v>
      </c>
      <c r="AE96" s="131"/>
    </row>
    <row r="97" spans="1:31" ht="63" hidden="1" x14ac:dyDescent="0.25">
      <c r="A97" s="121">
        <v>72</v>
      </c>
      <c r="B97" s="314" t="s">
        <v>86</v>
      </c>
      <c r="C97" s="315" t="s">
        <v>552</v>
      </c>
      <c r="D97" s="312">
        <v>228.00900000000001</v>
      </c>
      <c r="E97" s="125"/>
      <c r="F97" s="125">
        <v>282</v>
      </c>
      <c r="G97" s="128">
        <f t="shared" si="34"/>
        <v>1.2367932844756127</v>
      </c>
      <c r="H97" s="188">
        <v>0</v>
      </c>
      <c r="I97" s="187" t="e">
        <f t="shared" si="25"/>
        <v>#DIV/0!</v>
      </c>
      <c r="J97" s="187"/>
      <c r="K97" s="187"/>
      <c r="L97" s="187"/>
      <c r="M97" s="188"/>
      <c r="N97" s="187"/>
      <c r="O97" s="187"/>
      <c r="P97" s="187"/>
      <c r="Q97" s="188" t="e">
        <f t="shared" si="26"/>
        <v>#DIV/0!</v>
      </c>
      <c r="R97" s="265">
        <f t="shared" si="19"/>
        <v>5</v>
      </c>
      <c r="S97" s="266">
        <f t="shared" si="20"/>
        <v>14</v>
      </c>
      <c r="T97" s="132">
        <f t="shared" si="27"/>
        <v>14.1</v>
      </c>
      <c r="U97" s="183">
        <f>S97</f>
        <v>14</v>
      </c>
      <c r="V97" s="132">
        <f t="shared" si="28"/>
        <v>14</v>
      </c>
      <c r="W97" s="267">
        <f>U97*100/F97</f>
        <v>4.9645390070921982</v>
      </c>
      <c r="X97" s="131">
        <f t="shared" si="21"/>
        <v>0</v>
      </c>
      <c r="Y97" s="132">
        <f t="shared" si="29"/>
        <v>0</v>
      </c>
      <c r="Z97" s="131">
        <f t="shared" si="22"/>
        <v>0</v>
      </c>
      <c r="AA97" s="131">
        <f t="shared" si="30"/>
        <v>14</v>
      </c>
      <c r="AB97" s="131">
        <f t="shared" si="23"/>
        <v>0</v>
      </c>
      <c r="AC97" s="132">
        <f t="shared" si="31"/>
        <v>0</v>
      </c>
      <c r="AD97" s="131">
        <f t="shared" si="24"/>
        <v>0</v>
      </c>
      <c r="AE97" s="131">
        <v>0</v>
      </c>
    </row>
    <row r="98" spans="1:31" ht="31.5" hidden="1" x14ac:dyDescent="0.25">
      <c r="A98" s="121">
        <v>73</v>
      </c>
      <c r="B98" s="314" t="s">
        <v>105</v>
      </c>
      <c r="C98" s="315" t="s">
        <v>40</v>
      </c>
      <c r="D98" s="312">
        <v>217.71900000000002</v>
      </c>
      <c r="E98" s="125">
        <v>10</v>
      </c>
      <c r="F98" s="125">
        <v>13</v>
      </c>
      <c r="G98" s="128">
        <f t="shared" si="34"/>
        <v>5.9709993156316164E-2</v>
      </c>
      <c r="H98" s="188">
        <v>0</v>
      </c>
      <c r="I98" s="187">
        <f t="shared" si="25"/>
        <v>0</v>
      </c>
      <c r="J98" s="187"/>
      <c r="K98" s="187"/>
      <c r="L98" s="187"/>
      <c r="M98" s="188"/>
      <c r="N98" s="187"/>
      <c r="O98" s="187"/>
      <c r="P98" s="187"/>
      <c r="Q98" s="188" t="e">
        <f t="shared" si="26"/>
        <v>#DIV/0!</v>
      </c>
      <c r="R98" s="265">
        <f t="shared" si="19"/>
        <v>0</v>
      </c>
      <c r="S98" s="266">
        <f t="shared" si="20"/>
        <v>0</v>
      </c>
      <c r="T98" s="132">
        <f t="shared" si="27"/>
        <v>0</v>
      </c>
      <c r="U98" s="183">
        <f t="shared" si="32"/>
        <v>0</v>
      </c>
      <c r="V98" s="132">
        <f t="shared" si="28"/>
        <v>0</v>
      </c>
      <c r="W98" s="267">
        <f t="shared" si="33"/>
        <v>0</v>
      </c>
      <c r="X98" s="131">
        <f t="shared" si="21"/>
        <v>0</v>
      </c>
      <c r="Y98" s="132">
        <f t="shared" si="29"/>
        <v>0</v>
      </c>
      <c r="Z98" s="131">
        <f t="shared" si="22"/>
        <v>0</v>
      </c>
      <c r="AA98" s="131">
        <f t="shared" si="30"/>
        <v>0</v>
      </c>
      <c r="AB98" s="131">
        <f t="shared" si="23"/>
        <v>0</v>
      </c>
      <c r="AC98" s="132">
        <f t="shared" si="31"/>
        <v>0</v>
      </c>
      <c r="AD98" s="131">
        <f t="shared" si="24"/>
        <v>0</v>
      </c>
      <c r="AE98" s="131"/>
    </row>
    <row r="99" spans="1:31" ht="37.5" hidden="1" x14ac:dyDescent="0.3">
      <c r="A99" s="121"/>
      <c r="B99" s="337" t="s">
        <v>796</v>
      </c>
      <c r="C99" s="335" t="s">
        <v>40</v>
      </c>
      <c r="D99" s="336">
        <v>59.182000000000002</v>
      </c>
      <c r="E99" s="125">
        <v>4</v>
      </c>
      <c r="F99" s="125"/>
      <c r="G99" s="128">
        <f t="shared" si="34"/>
        <v>0</v>
      </c>
      <c r="H99" s="188">
        <v>0</v>
      </c>
      <c r="I99" s="187">
        <f t="shared" si="25"/>
        <v>0</v>
      </c>
      <c r="J99" s="187"/>
      <c r="K99" s="187"/>
      <c r="L99" s="187"/>
      <c r="M99" s="188"/>
      <c r="N99" s="187"/>
      <c r="O99" s="187"/>
      <c r="P99" s="187"/>
      <c r="Q99" s="188" t="e">
        <f t="shared" si="26"/>
        <v>#DIV/0!</v>
      </c>
      <c r="R99" s="265">
        <f t="shared" si="19"/>
        <v>0</v>
      </c>
      <c r="S99" s="266">
        <f t="shared" si="20"/>
        <v>0</v>
      </c>
      <c r="T99" s="132">
        <f t="shared" si="27"/>
        <v>0</v>
      </c>
      <c r="U99" s="183">
        <f t="shared" si="32"/>
        <v>0</v>
      </c>
      <c r="V99" s="132">
        <f t="shared" si="28"/>
        <v>0</v>
      </c>
      <c r="W99" s="267">
        <f t="shared" si="33"/>
        <v>0</v>
      </c>
      <c r="X99" s="131">
        <f t="shared" si="21"/>
        <v>0</v>
      </c>
      <c r="Y99" s="132">
        <f t="shared" si="29"/>
        <v>0</v>
      </c>
      <c r="Z99" s="131">
        <f t="shared" si="22"/>
        <v>0</v>
      </c>
      <c r="AA99" s="131">
        <f t="shared" si="30"/>
        <v>0</v>
      </c>
      <c r="AB99" s="131">
        <f t="shared" si="23"/>
        <v>0</v>
      </c>
      <c r="AC99" s="132">
        <f t="shared" si="31"/>
        <v>0</v>
      </c>
      <c r="AD99" s="131">
        <f t="shared" si="24"/>
        <v>0</v>
      </c>
      <c r="AE99" s="131"/>
    </row>
    <row r="100" spans="1:31" ht="31.5" hidden="1" x14ac:dyDescent="0.25">
      <c r="A100" s="121">
        <v>74</v>
      </c>
      <c r="B100" s="314" t="s">
        <v>742</v>
      </c>
      <c r="C100" s="315" t="s">
        <v>40</v>
      </c>
      <c r="D100" s="312">
        <v>52.427</v>
      </c>
      <c r="E100" s="125">
        <v>2</v>
      </c>
      <c r="F100" s="125">
        <v>3</v>
      </c>
      <c r="G100" s="128">
        <f t="shared" si="34"/>
        <v>5.7222423560379196E-2</v>
      </c>
      <c r="H100" s="188">
        <v>0</v>
      </c>
      <c r="I100" s="187">
        <f t="shared" si="25"/>
        <v>0</v>
      </c>
      <c r="J100" s="187"/>
      <c r="K100" s="187"/>
      <c r="L100" s="187"/>
      <c r="M100" s="188"/>
      <c r="N100" s="187"/>
      <c r="O100" s="187"/>
      <c r="P100" s="187"/>
      <c r="Q100" s="188" t="e">
        <f t="shared" si="26"/>
        <v>#DIV/0!</v>
      </c>
      <c r="R100" s="265">
        <f t="shared" si="19"/>
        <v>0</v>
      </c>
      <c r="S100" s="266">
        <f t="shared" si="20"/>
        <v>0</v>
      </c>
      <c r="T100" s="132">
        <f t="shared" si="27"/>
        <v>0</v>
      </c>
      <c r="U100" s="183">
        <f t="shared" si="32"/>
        <v>0</v>
      </c>
      <c r="V100" s="132">
        <f t="shared" si="28"/>
        <v>0</v>
      </c>
      <c r="W100" s="267">
        <f t="shared" si="33"/>
        <v>0</v>
      </c>
      <c r="X100" s="131">
        <f t="shared" si="21"/>
        <v>0</v>
      </c>
      <c r="Y100" s="132">
        <f t="shared" si="29"/>
        <v>0</v>
      </c>
      <c r="Z100" s="131">
        <f t="shared" si="22"/>
        <v>0</v>
      </c>
      <c r="AA100" s="131">
        <f t="shared" si="30"/>
        <v>0</v>
      </c>
      <c r="AB100" s="131">
        <f t="shared" si="23"/>
        <v>0</v>
      </c>
      <c r="AC100" s="132">
        <f t="shared" si="31"/>
        <v>0</v>
      </c>
      <c r="AD100" s="131">
        <f t="shared" si="24"/>
        <v>0</v>
      </c>
      <c r="AE100" s="131"/>
    </row>
    <row r="101" spans="1:31" ht="31.5" hidden="1" x14ac:dyDescent="0.25">
      <c r="A101" s="121">
        <v>75</v>
      </c>
      <c r="B101" s="314" t="s">
        <v>797</v>
      </c>
      <c r="C101" s="315" t="s">
        <v>40</v>
      </c>
      <c r="D101" s="312">
        <v>65.081000000000003</v>
      </c>
      <c r="E101" s="125">
        <v>2</v>
      </c>
      <c r="F101" s="125">
        <v>2</v>
      </c>
      <c r="G101" s="128">
        <f t="shared" si="34"/>
        <v>3.0730935296015734E-2</v>
      </c>
      <c r="H101" s="188">
        <v>0</v>
      </c>
      <c r="I101" s="187">
        <f t="shared" si="25"/>
        <v>0</v>
      </c>
      <c r="J101" s="187"/>
      <c r="K101" s="187"/>
      <c r="L101" s="187"/>
      <c r="M101" s="188"/>
      <c r="N101" s="187"/>
      <c r="O101" s="187"/>
      <c r="P101" s="187"/>
      <c r="Q101" s="188" t="e">
        <f t="shared" si="26"/>
        <v>#DIV/0!</v>
      </c>
      <c r="R101" s="265">
        <f t="shared" si="19"/>
        <v>0</v>
      </c>
      <c r="S101" s="266">
        <f t="shared" si="20"/>
        <v>0</v>
      </c>
      <c r="T101" s="132">
        <f t="shared" si="27"/>
        <v>0</v>
      </c>
      <c r="U101" s="183">
        <f t="shared" si="32"/>
        <v>0</v>
      </c>
      <c r="V101" s="132">
        <f t="shared" si="28"/>
        <v>0</v>
      </c>
      <c r="W101" s="267">
        <f t="shared" si="33"/>
        <v>0</v>
      </c>
      <c r="X101" s="131">
        <f t="shared" si="21"/>
        <v>0</v>
      </c>
      <c r="Y101" s="132">
        <f t="shared" si="29"/>
        <v>0</v>
      </c>
      <c r="Z101" s="131">
        <f t="shared" si="22"/>
        <v>0</v>
      </c>
      <c r="AA101" s="131">
        <f t="shared" si="30"/>
        <v>0</v>
      </c>
      <c r="AB101" s="131">
        <f t="shared" si="23"/>
        <v>0</v>
      </c>
      <c r="AC101" s="132">
        <f t="shared" si="31"/>
        <v>0</v>
      </c>
      <c r="AD101" s="131">
        <f t="shared" si="24"/>
        <v>0</v>
      </c>
      <c r="AE101" s="131"/>
    </row>
    <row r="102" spans="1:31" ht="31.5" hidden="1" x14ac:dyDescent="0.25">
      <c r="A102" s="121">
        <v>76</v>
      </c>
      <c r="B102" s="314" t="s">
        <v>243</v>
      </c>
      <c r="C102" s="315" t="s">
        <v>40</v>
      </c>
      <c r="D102" s="312">
        <v>75.02</v>
      </c>
      <c r="E102" s="125">
        <v>14</v>
      </c>
      <c r="F102" s="125">
        <v>12</v>
      </c>
      <c r="G102" s="128">
        <f t="shared" si="34"/>
        <v>0.15995734470807785</v>
      </c>
      <c r="H102" s="188">
        <v>0</v>
      </c>
      <c r="I102" s="187">
        <f t="shared" si="25"/>
        <v>0</v>
      </c>
      <c r="J102" s="187"/>
      <c r="K102" s="187"/>
      <c r="L102" s="187"/>
      <c r="M102" s="188"/>
      <c r="N102" s="187"/>
      <c r="O102" s="187"/>
      <c r="P102" s="187"/>
      <c r="Q102" s="188" t="e">
        <f t="shared" si="26"/>
        <v>#DIV/0!</v>
      </c>
      <c r="R102" s="265">
        <f t="shared" si="19"/>
        <v>0</v>
      </c>
      <c r="S102" s="266">
        <f t="shared" si="20"/>
        <v>0</v>
      </c>
      <c r="T102" s="132">
        <f t="shared" si="27"/>
        <v>0</v>
      </c>
      <c r="U102" s="183">
        <f t="shared" si="32"/>
        <v>0</v>
      </c>
      <c r="V102" s="132">
        <f t="shared" si="28"/>
        <v>0</v>
      </c>
      <c r="W102" s="267">
        <f t="shared" si="33"/>
        <v>0</v>
      </c>
      <c r="X102" s="131">
        <f t="shared" si="21"/>
        <v>0</v>
      </c>
      <c r="Y102" s="132">
        <f t="shared" si="29"/>
        <v>0</v>
      </c>
      <c r="Z102" s="131">
        <f t="shared" si="22"/>
        <v>0</v>
      </c>
      <c r="AA102" s="131">
        <f t="shared" si="30"/>
        <v>0</v>
      </c>
      <c r="AB102" s="131">
        <f t="shared" si="23"/>
        <v>0</v>
      </c>
      <c r="AC102" s="132">
        <f t="shared" si="31"/>
        <v>0</v>
      </c>
      <c r="AD102" s="131">
        <f t="shared" si="24"/>
        <v>0</v>
      </c>
      <c r="AE102" s="131"/>
    </row>
    <row r="103" spans="1:31" ht="31.5" hidden="1" x14ac:dyDescent="0.25">
      <c r="A103" s="121">
        <v>77</v>
      </c>
      <c r="B103" s="314" t="s">
        <v>798</v>
      </c>
      <c r="C103" s="315" t="s">
        <v>40</v>
      </c>
      <c r="D103" s="312">
        <v>156.19900000000001</v>
      </c>
      <c r="E103" s="125">
        <v>6</v>
      </c>
      <c r="F103" s="125">
        <v>8</v>
      </c>
      <c r="G103" s="128">
        <f t="shared" si="34"/>
        <v>5.1216717136473341E-2</v>
      </c>
      <c r="H103" s="188">
        <v>0</v>
      </c>
      <c r="I103" s="187">
        <f t="shared" si="25"/>
        <v>0</v>
      </c>
      <c r="J103" s="187"/>
      <c r="K103" s="187"/>
      <c r="L103" s="187"/>
      <c r="M103" s="188"/>
      <c r="N103" s="187"/>
      <c r="O103" s="187"/>
      <c r="P103" s="187"/>
      <c r="Q103" s="188" t="e">
        <f t="shared" si="26"/>
        <v>#DIV/0!</v>
      </c>
      <c r="R103" s="265">
        <f t="shared" si="19"/>
        <v>0</v>
      </c>
      <c r="S103" s="266">
        <f t="shared" si="20"/>
        <v>0</v>
      </c>
      <c r="T103" s="132">
        <f t="shared" si="27"/>
        <v>0</v>
      </c>
      <c r="U103" s="183">
        <f t="shared" si="32"/>
        <v>0</v>
      </c>
      <c r="V103" s="132">
        <f t="shared" si="28"/>
        <v>0</v>
      </c>
      <c r="W103" s="267">
        <f t="shared" si="33"/>
        <v>0</v>
      </c>
      <c r="X103" s="131">
        <f t="shared" si="21"/>
        <v>0</v>
      </c>
      <c r="Y103" s="132">
        <f t="shared" si="29"/>
        <v>0</v>
      </c>
      <c r="Z103" s="131">
        <f t="shared" si="22"/>
        <v>0</v>
      </c>
      <c r="AA103" s="131">
        <f t="shared" si="30"/>
        <v>0</v>
      </c>
      <c r="AB103" s="131">
        <f t="shared" si="23"/>
        <v>0</v>
      </c>
      <c r="AC103" s="132">
        <f t="shared" si="31"/>
        <v>0</v>
      </c>
      <c r="AD103" s="131">
        <f t="shared" si="24"/>
        <v>0</v>
      </c>
      <c r="AE103" s="131"/>
    </row>
    <row r="104" spans="1:31" ht="31.5" hidden="1" x14ac:dyDescent="0.25">
      <c r="A104" s="121">
        <v>78</v>
      </c>
      <c r="B104" s="314" t="s">
        <v>746</v>
      </c>
      <c r="C104" s="315" t="s">
        <v>67</v>
      </c>
      <c r="D104" s="312">
        <v>416.08</v>
      </c>
      <c r="E104" s="125">
        <v>128</v>
      </c>
      <c r="F104" s="125">
        <v>128</v>
      </c>
      <c r="G104" s="128">
        <f t="shared" si="34"/>
        <v>0.30763314747164006</v>
      </c>
      <c r="H104" s="188">
        <v>0</v>
      </c>
      <c r="I104" s="187">
        <f t="shared" si="25"/>
        <v>0</v>
      </c>
      <c r="J104" s="187"/>
      <c r="K104" s="187"/>
      <c r="L104" s="187"/>
      <c r="M104" s="188"/>
      <c r="N104" s="187"/>
      <c r="O104" s="187"/>
      <c r="P104" s="187"/>
      <c r="Q104" s="188" t="e">
        <f t="shared" si="26"/>
        <v>#DIV/0!</v>
      </c>
      <c r="R104" s="265">
        <f t="shared" si="19"/>
        <v>5</v>
      </c>
      <c r="S104" s="266">
        <f t="shared" si="20"/>
        <v>6</v>
      </c>
      <c r="T104" s="132">
        <f t="shared" si="27"/>
        <v>6.4</v>
      </c>
      <c r="U104" s="183">
        <f>S104</f>
        <v>6</v>
      </c>
      <c r="V104" s="132">
        <f t="shared" si="28"/>
        <v>6</v>
      </c>
      <c r="W104" s="267">
        <f>U104*100/F104</f>
        <v>4.6875</v>
      </c>
      <c r="X104" s="131">
        <f t="shared" si="21"/>
        <v>0</v>
      </c>
      <c r="Y104" s="132">
        <f t="shared" si="29"/>
        <v>0</v>
      </c>
      <c r="Z104" s="131">
        <f t="shared" si="22"/>
        <v>0</v>
      </c>
      <c r="AA104" s="131">
        <f t="shared" si="30"/>
        <v>6</v>
      </c>
      <c r="AB104" s="131">
        <f t="shared" si="23"/>
        <v>0</v>
      </c>
      <c r="AC104" s="132">
        <f t="shared" si="31"/>
        <v>0</v>
      </c>
      <c r="AD104" s="131">
        <f t="shared" si="24"/>
        <v>0</v>
      </c>
      <c r="AE104" s="131">
        <v>0</v>
      </c>
    </row>
    <row r="105" spans="1:31" ht="31.5" hidden="1" x14ac:dyDescent="0.25">
      <c r="A105" s="121">
        <v>79</v>
      </c>
      <c r="B105" s="314" t="s">
        <v>106</v>
      </c>
      <c r="C105" s="315" t="s">
        <v>67</v>
      </c>
      <c r="D105" s="312">
        <v>293.779</v>
      </c>
      <c r="E105" s="125">
        <v>17</v>
      </c>
      <c r="F105" s="125">
        <v>322</v>
      </c>
      <c r="G105" s="128">
        <f t="shared" si="34"/>
        <v>1.0960620057934707</v>
      </c>
      <c r="H105" s="188">
        <v>0</v>
      </c>
      <c r="I105" s="187">
        <f t="shared" si="25"/>
        <v>0</v>
      </c>
      <c r="J105" s="187"/>
      <c r="K105" s="187"/>
      <c r="L105" s="187"/>
      <c r="M105" s="188"/>
      <c r="N105" s="187"/>
      <c r="O105" s="187"/>
      <c r="P105" s="187"/>
      <c r="Q105" s="188" t="e">
        <f t="shared" si="26"/>
        <v>#DIV/0!</v>
      </c>
      <c r="R105" s="265">
        <f t="shared" si="19"/>
        <v>5</v>
      </c>
      <c r="S105" s="266">
        <f t="shared" si="20"/>
        <v>16</v>
      </c>
      <c r="T105" s="132">
        <f t="shared" si="27"/>
        <v>16.100000000000001</v>
      </c>
      <c r="U105" s="183">
        <f>S105</f>
        <v>16</v>
      </c>
      <c r="V105" s="132">
        <f t="shared" si="28"/>
        <v>15.999999999999998</v>
      </c>
      <c r="W105" s="267">
        <f>U105*100/F105</f>
        <v>4.9689440993788816</v>
      </c>
      <c r="X105" s="131">
        <f t="shared" si="21"/>
        <v>0</v>
      </c>
      <c r="Y105" s="132">
        <f t="shared" si="29"/>
        <v>0</v>
      </c>
      <c r="Z105" s="131">
        <f t="shared" si="22"/>
        <v>0</v>
      </c>
      <c r="AA105" s="131">
        <f t="shared" si="30"/>
        <v>16</v>
      </c>
      <c r="AB105" s="131">
        <f t="shared" si="23"/>
        <v>0</v>
      </c>
      <c r="AC105" s="132">
        <f t="shared" si="31"/>
        <v>0</v>
      </c>
      <c r="AD105" s="131">
        <f t="shared" si="24"/>
        <v>0</v>
      </c>
      <c r="AE105" s="131">
        <v>0</v>
      </c>
    </row>
    <row r="106" spans="1:31" ht="33.75" hidden="1" customHeight="1" x14ac:dyDescent="0.25">
      <c r="A106" s="121">
        <v>80</v>
      </c>
      <c r="B106" s="314" t="s">
        <v>747</v>
      </c>
      <c r="C106" s="315" t="s">
        <v>67</v>
      </c>
      <c r="D106" s="312">
        <v>138.86000000000001</v>
      </c>
      <c r="E106" s="125">
        <v>20</v>
      </c>
      <c r="F106" s="125">
        <v>22</v>
      </c>
      <c r="G106" s="128">
        <f t="shared" si="34"/>
        <v>0.1584329540544433</v>
      </c>
      <c r="H106" s="188">
        <v>0</v>
      </c>
      <c r="I106" s="187">
        <f t="shared" si="25"/>
        <v>0</v>
      </c>
      <c r="J106" s="187"/>
      <c r="K106" s="187"/>
      <c r="L106" s="187"/>
      <c r="M106" s="188"/>
      <c r="N106" s="187"/>
      <c r="O106" s="187"/>
      <c r="P106" s="187"/>
      <c r="Q106" s="188" t="e">
        <f t="shared" si="26"/>
        <v>#DIV/0!</v>
      </c>
      <c r="R106" s="265">
        <f t="shared" si="19"/>
        <v>5</v>
      </c>
      <c r="S106" s="266">
        <f t="shared" si="20"/>
        <v>1</v>
      </c>
      <c r="T106" s="132">
        <f t="shared" si="27"/>
        <v>1.1000000000000001</v>
      </c>
      <c r="U106" s="183">
        <f>S106</f>
        <v>1</v>
      </c>
      <c r="V106" s="132">
        <f t="shared" si="28"/>
        <v>1.0000000000000002</v>
      </c>
      <c r="W106" s="267">
        <f>U106*100/F106</f>
        <v>4.5454545454545459</v>
      </c>
      <c r="X106" s="131">
        <f t="shared" si="21"/>
        <v>0</v>
      </c>
      <c r="Y106" s="132">
        <f t="shared" si="29"/>
        <v>0</v>
      </c>
      <c r="Z106" s="131">
        <f t="shared" si="22"/>
        <v>0</v>
      </c>
      <c r="AA106" s="131">
        <f t="shared" si="30"/>
        <v>1</v>
      </c>
      <c r="AB106" s="131">
        <f t="shared" si="23"/>
        <v>0</v>
      </c>
      <c r="AC106" s="132">
        <f t="shared" si="31"/>
        <v>0</v>
      </c>
      <c r="AD106" s="131">
        <f t="shared" si="24"/>
        <v>0</v>
      </c>
      <c r="AE106" s="131">
        <v>0</v>
      </c>
    </row>
    <row r="107" spans="1:31" ht="31.5" hidden="1" x14ac:dyDescent="0.25">
      <c r="A107" s="121">
        <v>81</v>
      </c>
      <c r="B107" s="314" t="s">
        <v>749</v>
      </c>
      <c r="C107" s="315" t="s">
        <v>69</v>
      </c>
      <c r="D107" s="312">
        <v>41.94</v>
      </c>
      <c r="E107" s="125">
        <v>6</v>
      </c>
      <c r="F107" s="318">
        <v>6</v>
      </c>
      <c r="G107" s="128">
        <f t="shared" si="34"/>
        <v>0.14306151645207441</v>
      </c>
      <c r="H107" s="188">
        <v>0</v>
      </c>
      <c r="I107" s="187">
        <f t="shared" si="25"/>
        <v>0</v>
      </c>
      <c r="J107" s="187"/>
      <c r="K107" s="187"/>
      <c r="L107" s="187"/>
      <c r="M107" s="188"/>
      <c r="N107" s="187"/>
      <c r="O107" s="187"/>
      <c r="P107" s="187"/>
      <c r="Q107" s="188" t="e">
        <f t="shared" si="26"/>
        <v>#DIV/0!</v>
      </c>
      <c r="R107" s="265">
        <f t="shared" ref="R107:R120" si="35">IF(F107&lt;VLOOKUP(G107,$M$125:$Q$135,2),0,VLOOKUP(G107,$M$125:$Q$135,3))</f>
        <v>0</v>
      </c>
      <c r="S107" s="266">
        <f t="shared" si="20"/>
        <v>0</v>
      </c>
      <c r="T107" s="132">
        <f t="shared" si="27"/>
        <v>0</v>
      </c>
      <c r="U107" s="183">
        <f t="shared" si="32"/>
        <v>0</v>
      </c>
      <c r="V107" s="132">
        <f t="shared" si="28"/>
        <v>0</v>
      </c>
      <c r="W107" s="267">
        <f t="shared" si="33"/>
        <v>0</v>
      </c>
      <c r="X107" s="131">
        <f t="shared" si="21"/>
        <v>0</v>
      </c>
      <c r="Y107" s="132">
        <f t="shared" si="29"/>
        <v>0</v>
      </c>
      <c r="Z107" s="131">
        <f t="shared" ref="Z107:Z120" si="36">IF(F107&lt;VLOOKUP(G107,$M$125:$Q$135,2),0,VLOOKUP(G107,$M$125:$Q$135,4))</f>
        <v>0</v>
      </c>
      <c r="AA107" s="131">
        <f t="shared" si="30"/>
        <v>0</v>
      </c>
      <c r="AB107" s="131">
        <f t="shared" si="23"/>
        <v>0</v>
      </c>
      <c r="AC107" s="132">
        <f t="shared" si="31"/>
        <v>0</v>
      </c>
      <c r="AD107" s="131">
        <f t="shared" ref="AD107:AD120" si="37">IF(F107&lt;VLOOKUP(G107,$M$125:$Q$135,2),0,VLOOKUP(G107,$M$125:$Q$135,5))</f>
        <v>0</v>
      </c>
      <c r="AE107" s="131"/>
    </row>
    <row r="108" spans="1:31" ht="31.5" hidden="1" x14ac:dyDescent="0.25">
      <c r="A108" s="121">
        <v>82</v>
      </c>
      <c r="B108" s="314" t="s">
        <v>108</v>
      </c>
      <c r="C108" s="315" t="s">
        <v>69</v>
      </c>
      <c r="D108" s="312">
        <v>24.917000000000002</v>
      </c>
      <c r="E108" s="125">
        <v>6</v>
      </c>
      <c r="F108" s="318">
        <v>5</v>
      </c>
      <c r="G108" s="128">
        <f t="shared" si="34"/>
        <v>0.2006662118232532</v>
      </c>
      <c r="H108" s="188">
        <v>0</v>
      </c>
      <c r="I108" s="187">
        <f t="shared" si="25"/>
        <v>0</v>
      </c>
      <c r="J108" s="187"/>
      <c r="K108" s="187"/>
      <c r="L108" s="187"/>
      <c r="M108" s="188"/>
      <c r="N108" s="187"/>
      <c r="O108" s="187"/>
      <c r="P108" s="187"/>
      <c r="Q108" s="188" t="e">
        <f t="shared" si="26"/>
        <v>#DIV/0!</v>
      </c>
      <c r="R108" s="265">
        <f t="shared" si="35"/>
        <v>0</v>
      </c>
      <c r="S108" s="266">
        <f t="shared" si="20"/>
        <v>0</v>
      </c>
      <c r="T108" s="132">
        <f t="shared" si="27"/>
        <v>0</v>
      </c>
      <c r="U108" s="183">
        <f t="shared" si="32"/>
        <v>0</v>
      </c>
      <c r="V108" s="132">
        <f t="shared" si="28"/>
        <v>0</v>
      </c>
      <c r="W108" s="267">
        <f t="shared" si="33"/>
        <v>0</v>
      </c>
      <c r="X108" s="131">
        <f t="shared" si="21"/>
        <v>0</v>
      </c>
      <c r="Y108" s="132">
        <f t="shared" si="29"/>
        <v>0</v>
      </c>
      <c r="Z108" s="131">
        <f t="shared" si="36"/>
        <v>0</v>
      </c>
      <c r="AA108" s="131">
        <f t="shared" si="30"/>
        <v>0</v>
      </c>
      <c r="AB108" s="131">
        <f t="shared" si="23"/>
        <v>0</v>
      </c>
      <c r="AC108" s="132">
        <f t="shared" si="31"/>
        <v>0</v>
      </c>
      <c r="AD108" s="131">
        <f t="shared" si="37"/>
        <v>0</v>
      </c>
      <c r="AE108" s="131"/>
    </row>
    <row r="109" spans="1:31" ht="47.25" hidden="1" x14ac:dyDescent="0.25">
      <c r="A109" s="121">
        <v>83</v>
      </c>
      <c r="B109" s="314" t="s">
        <v>280</v>
      </c>
      <c r="C109" s="315" t="s">
        <v>69</v>
      </c>
      <c r="D109" s="312">
        <v>108.693</v>
      </c>
      <c r="E109" s="125">
        <v>0</v>
      </c>
      <c r="F109" s="318">
        <v>2</v>
      </c>
      <c r="G109" s="128">
        <f t="shared" si="34"/>
        <v>1.8400448970954893E-2</v>
      </c>
      <c r="H109" s="188">
        <v>0</v>
      </c>
      <c r="I109" s="187" t="e">
        <f t="shared" si="25"/>
        <v>#DIV/0!</v>
      </c>
      <c r="J109" s="187"/>
      <c r="K109" s="187"/>
      <c r="L109" s="187"/>
      <c r="M109" s="188"/>
      <c r="N109" s="187"/>
      <c r="O109" s="187"/>
      <c r="P109" s="187"/>
      <c r="Q109" s="188" t="e">
        <f t="shared" si="26"/>
        <v>#DIV/0!</v>
      </c>
      <c r="R109" s="265">
        <f t="shared" si="35"/>
        <v>0</v>
      </c>
      <c r="S109" s="266">
        <f t="shared" si="20"/>
        <v>0</v>
      </c>
      <c r="T109" s="132">
        <f t="shared" si="27"/>
        <v>0</v>
      </c>
      <c r="U109" s="183">
        <f t="shared" si="32"/>
        <v>0</v>
      </c>
      <c r="V109" s="132">
        <f t="shared" si="28"/>
        <v>0</v>
      </c>
      <c r="W109" s="267">
        <f t="shared" si="33"/>
        <v>0</v>
      </c>
      <c r="X109" s="131">
        <f t="shared" si="21"/>
        <v>0</v>
      </c>
      <c r="Y109" s="132">
        <f t="shared" si="29"/>
        <v>0</v>
      </c>
      <c r="Z109" s="131">
        <f t="shared" si="36"/>
        <v>0</v>
      </c>
      <c r="AA109" s="131">
        <f t="shared" si="30"/>
        <v>0</v>
      </c>
      <c r="AB109" s="131">
        <f t="shared" si="23"/>
        <v>0</v>
      </c>
      <c r="AC109" s="132">
        <f t="shared" si="31"/>
        <v>0</v>
      </c>
      <c r="AD109" s="131">
        <f t="shared" si="37"/>
        <v>0</v>
      </c>
      <c r="AE109" s="131"/>
    </row>
    <row r="110" spans="1:31" ht="31.5" hidden="1" x14ac:dyDescent="0.25">
      <c r="A110" s="121">
        <v>84</v>
      </c>
      <c r="B110" s="314" t="s">
        <v>107</v>
      </c>
      <c r="C110" s="315" t="s">
        <v>69</v>
      </c>
      <c r="D110" s="312">
        <v>59.713000000000001</v>
      </c>
      <c r="E110" s="125"/>
      <c r="F110" s="317">
        <v>2</v>
      </c>
      <c r="G110" s="128">
        <f t="shared" si="34"/>
        <v>3.3493544119370992E-2</v>
      </c>
      <c r="H110" s="188">
        <v>0</v>
      </c>
      <c r="I110" s="187" t="e">
        <f t="shared" si="25"/>
        <v>#DIV/0!</v>
      </c>
      <c r="J110" s="187"/>
      <c r="K110" s="187"/>
      <c r="L110" s="187"/>
      <c r="M110" s="188"/>
      <c r="N110" s="187"/>
      <c r="O110" s="187"/>
      <c r="P110" s="187"/>
      <c r="Q110" s="188" t="e">
        <f t="shared" si="26"/>
        <v>#DIV/0!</v>
      </c>
      <c r="R110" s="265">
        <f t="shared" si="35"/>
        <v>0</v>
      </c>
      <c r="S110" s="266">
        <f t="shared" si="20"/>
        <v>0</v>
      </c>
      <c r="T110" s="132">
        <f t="shared" si="27"/>
        <v>0</v>
      </c>
      <c r="U110" s="183">
        <f t="shared" si="32"/>
        <v>0</v>
      </c>
      <c r="V110" s="132">
        <f t="shared" si="28"/>
        <v>0</v>
      </c>
      <c r="W110" s="267">
        <f t="shared" si="33"/>
        <v>0</v>
      </c>
      <c r="X110" s="131">
        <f t="shared" si="21"/>
        <v>0</v>
      </c>
      <c r="Y110" s="132">
        <f t="shared" si="29"/>
        <v>0</v>
      </c>
      <c r="Z110" s="131">
        <f t="shared" si="36"/>
        <v>0</v>
      </c>
      <c r="AA110" s="131">
        <f t="shared" si="30"/>
        <v>0</v>
      </c>
      <c r="AB110" s="131">
        <f t="shared" si="23"/>
        <v>0</v>
      </c>
      <c r="AC110" s="132">
        <f t="shared" si="31"/>
        <v>0</v>
      </c>
      <c r="AD110" s="131">
        <f t="shared" si="37"/>
        <v>0</v>
      </c>
      <c r="AE110" s="131"/>
    </row>
    <row r="111" spans="1:31" ht="31.5" hidden="1" x14ac:dyDescent="0.25">
      <c r="A111" s="121">
        <v>85</v>
      </c>
      <c r="B111" s="314" t="s">
        <v>750</v>
      </c>
      <c r="C111" s="315" t="s">
        <v>69</v>
      </c>
      <c r="D111" s="312">
        <v>52.710999999999999</v>
      </c>
      <c r="E111" s="125">
        <v>4</v>
      </c>
      <c r="F111" s="318">
        <v>4</v>
      </c>
      <c r="G111" s="128">
        <f t="shared" si="34"/>
        <v>7.5885488797404713E-2</v>
      </c>
      <c r="H111" s="188">
        <v>0</v>
      </c>
      <c r="I111" s="187">
        <f t="shared" si="25"/>
        <v>0</v>
      </c>
      <c r="J111" s="187"/>
      <c r="K111" s="187"/>
      <c r="L111" s="187"/>
      <c r="M111" s="188"/>
      <c r="N111" s="187"/>
      <c r="O111" s="187"/>
      <c r="P111" s="187"/>
      <c r="Q111" s="188" t="e">
        <f t="shared" si="26"/>
        <v>#DIV/0!</v>
      </c>
      <c r="R111" s="265">
        <f t="shared" si="35"/>
        <v>0</v>
      </c>
      <c r="S111" s="266">
        <f t="shared" si="20"/>
        <v>0</v>
      </c>
      <c r="T111" s="132">
        <f t="shared" si="27"/>
        <v>0</v>
      </c>
      <c r="U111" s="183">
        <f t="shared" si="32"/>
        <v>0</v>
      </c>
      <c r="V111" s="132">
        <f t="shared" si="28"/>
        <v>0</v>
      </c>
      <c r="W111" s="267">
        <f t="shared" si="33"/>
        <v>0</v>
      </c>
      <c r="X111" s="131">
        <f t="shared" si="21"/>
        <v>0</v>
      </c>
      <c r="Y111" s="132">
        <f t="shared" si="29"/>
        <v>0</v>
      </c>
      <c r="Z111" s="131">
        <f t="shared" si="36"/>
        <v>0</v>
      </c>
      <c r="AA111" s="131">
        <f t="shared" si="30"/>
        <v>0</v>
      </c>
      <c r="AB111" s="131">
        <f t="shared" si="23"/>
        <v>0</v>
      </c>
      <c r="AC111" s="132">
        <f t="shared" si="31"/>
        <v>0</v>
      </c>
      <c r="AD111" s="131">
        <f t="shared" si="37"/>
        <v>0</v>
      </c>
      <c r="AE111" s="131"/>
    </row>
    <row r="112" spans="1:31" ht="31.5" hidden="1" x14ac:dyDescent="0.25">
      <c r="A112" s="121">
        <v>86</v>
      </c>
      <c r="B112" s="314" t="s">
        <v>109</v>
      </c>
      <c r="C112" s="315" t="s">
        <v>69</v>
      </c>
      <c r="D112" s="312">
        <v>75.674999999999997</v>
      </c>
      <c r="E112" s="125">
        <v>5</v>
      </c>
      <c r="F112" s="318">
        <v>6</v>
      </c>
      <c r="G112" s="128">
        <f t="shared" si="34"/>
        <v>7.9286422200198214E-2</v>
      </c>
      <c r="H112" s="188">
        <v>0</v>
      </c>
      <c r="I112" s="187">
        <f t="shared" si="25"/>
        <v>0</v>
      </c>
      <c r="J112" s="187"/>
      <c r="K112" s="187"/>
      <c r="L112" s="187"/>
      <c r="M112" s="188"/>
      <c r="N112" s="187"/>
      <c r="O112" s="187"/>
      <c r="P112" s="187"/>
      <c r="Q112" s="188" t="e">
        <f t="shared" si="26"/>
        <v>#DIV/0!</v>
      </c>
      <c r="R112" s="265">
        <f t="shared" si="35"/>
        <v>0</v>
      </c>
      <c r="S112" s="266">
        <f t="shared" si="20"/>
        <v>0</v>
      </c>
      <c r="T112" s="132">
        <f t="shared" si="27"/>
        <v>0</v>
      </c>
      <c r="U112" s="183">
        <f t="shared" si="32"/>
        <v>0</v>
      </c>
      <c r="V112" s="132">
        <f t="shared" si="28"/>
        <v>0</v>
      </c>
      <c r="W112" s="267">
        <f t="shared" si="33"/>
        <v>0</v>
      </c>
      <c r="X112" s="131">
        <f t="shared" si="21"/>
        <v>0</v>
      </c>
      <c r="Y112" s="132">
        <f t="shared" si="29"/>
        <v>0</v>
      </c>
      <c r="Z112" s="131">
        <f t="shared" si="36"/>
        <v>0</v>
      </c>
      <c r="AA112" s="131">
        <f t="shared" si="30"/>
        <v>0</v>
      </c>
      <c r="AB112" s="131">
        <f t="shared" si="23"/>
        <v>0</v>
      </c>
      <c r="AC112" s="132">
        <f t="shared" si="31"/>
        <v>0</v>
      </c>
      <c r="AD112" s="131">
        <f t="shared" si="37"/>
        <v>0</v>
      </c>
      <c r="AE112" s="131"/>
    </row>
    <row r="113" spans="1:31" ht="63" hidden="1" x14ac:dyDescent="0.25">
      <c r="A113" s="121">
        <v>87</v>
      </c>
      <c r="B113" s="314" t="s">
        <v>86</v>
      </c>
      <c r="C113" s="315" t="s">
        <v>41</v>
      </c>
      <c r="D113" s="312">
        <v>165.57900000000001</v>
      </c>
      <c r="E113" s="125">
        <v>1</v>
      </c>
      <c r="F113" s="125">
        <v>11</v>
      </c>
      <c r="G113" s="128">
        <f t="shared" si="34"/>
        <v>6.6433545316737022E-2</v>
      </c>
      <c r="H113" s="188">
        <v>0</v>
      </c>
      <c r="I113" s="187">
        <f t="shared" si="25"/>
        <v>0</v>
      </c>
      <c r="J113" s="187"/>
      <c r="K113" s="187"/>
      <c r="L113" s="187"/>
      <c r="M113" s="188"/>
      <c r="N113" s="187"/>
      <c r="O113" s="187"/>
      <c r="P113" s="187"/>
      <c r="Q113" s="188" t="e">
        <f t="shared" si="26"/>
        <v>#DIV/0!</v>
      </c>
      <c r="R113" s="265">
        <f t="shared" si="35"/>
        <v>0</v>
      </c>
      <c r="S113" s="266">
        <f t="shared" si="20"/>
        <v>0</v>
      </c>
      <c r="T113" s="132">
        <f t="shared" si="27"/>
        <v>0</v>
      </c>
      <c r="U113" s="183">
        <f t="shared" si="32"/>
        <v>0</v>
      </c>
      <c r="V113" s="132">
        <f t="shared" si="28"/>
        <v>0</v>
      </c>
      <c r="W113" s="267">
        <f t="shared" si="33"/>
        <v>0</v>
      </c>
      <c r="X113" s="131">
        <f t="shared" si="21"/>
        <v>0</v>
      </c>
      <c r="Y113" s="132">
        <f t="shared" si="29"/>
        <v>0</v>
      </c>
      <c r="Z113" s="131">
        <f t="shared" si="36"/>
        <v>0</v>
      </c>
      <c r="AA113" s="131">
        <f t="shared" si="30"/>
        <v>0</v>
      </c>
      <c r="AB113" s="131">
        <f t="shared" si="23"/>
        <v>0</v>
      </c>
      <c r="AC113" s="132">
        <f t="shared" si="31"/>
        <v>0</v>
      </c>
      <c r="AD113" s="131">
        <f t="shared" si="37"/>
        <v>0</v>
      </c>
      <c r="AE113" s="131"/>
    </row>
    <row r="114" spans="1:31" ht="47.25" hidden="1" x14ac:dyDescent="0.25">
      <c r="A114" s="121">
        <v>88</v>
      </c>
      <c r="B114" s="314" t="s">
        <v>45</v>
      </c>
      <c r="C114" s="315" t="s">
        <v>44</v>
      </c>
      <c r="D114" s="312">
        <v>177.71299999999999</v>
      </c>
      <c r="E114" s="125">
        <v>240</v>
      </c>
      <c r="F114" s="318">
        <v>134</v>
      </c>
      <c r="G114" s="128">
        <f t="shared" si="34"/>
        <v>0.75402474776746775</v>
      </c>
      <c r="H114" s="188">
        <v>0</v>
      </c>
      <c r="I114" s="187">
        <f t="shared" si="25"/>
        <v>0</v>
      </c>
      <c r="J114" s="187"/>
      <c r="K114" s="187"/>
      <c r="L114" s="187"/>
      <c r="M114" s="188"/>
      <c r="N114" s="187"/>
      <c r="O114" s="187"/>
      <c r="P114" s="187"/>
      <c r="Q114" s="188" t="e">
        <f t="shared" si="26"/>
        <v>#DIV/0!</v>
      </c>
      <c r="R114" s="265">
        <f t="shared" si="35"/>
        <v>5</v>
      </c>
      <c r="S114" s="266">
        <f t="shared" si="20"/>
        <v>6</v>
      </c>
      <c r="T114" s="132">
        <f t="shared" si="27"/>
        <v>6.7</v>
      </c>
      <c r="U114" s="183">
        <f>S114</f>
        <v>6</v>
      </c>
      <c r="V114" s="132">
        <f t="shared" si="28"/>
        <v>6</v>
      </c>
      <c r="W114" s="267">
        <f>U114*100/F114</f>
        <v>4.4776119402985071</v>
      </c>
      <c r="X114" s="131">
        <f t="shared" si="21"/>
        <v>0</v>
      </c>
      <c r="Y114" s="132">
        <f t="shared" si="29"/>
        <v>0</v>
      </c>
      <c r="Z114" s="131">
        <f t="shared" si="36"/>
        <v>0</v>
      </c>
      <c r="AA114" s="131">
        <f t="shared" si="30"/>
        <v>6</v>
      </c>
      <c r="AB114" s="131">
        <f t="shared" si="23"/>
        <v>0</v>
      </c>
      <c r="AC114" s="132">
        <f t="shared" si="31"/>
        <v>0</v>
      </c>
      <c r="AD114" s="131">
        <f t="shared" si="37"/>
        <v>0</v>
      </c>
      <c r="AE114" s="131">
        <v>0</v>
      </c>
    </row>
    <row r="115" spans="1:31" ht="31.5" hidden="1" x14ac:dyDescent="0.25">
      <c r="A115" s="121">
        <v>89</v>
      </c>
      <c r="B115" s="314" t="s">
        <v>2</v>
      </c>
      <c r="C115" s="315" t="s">
        <v>44</v>
      </c>
      <c r="D115" s="312">
        <v>6.03</v>
      </c>
      <c r="E115" s="125">
        <v>2</v>
      </c>
      <c r="F115" s="317">
        <v>2</v>
      </c>
      <c r="G115" s="128">
        <f t="shared" si="34"/>
        <v>0.33167495854063017</v>
      </c>
      <c r="H115" s="188">
        <v>0</v>
      </c>
      <c r="I115" s="187">
        <f t="shared" si="25"/>
        <v>0</v>
      </c>
      <c r="J115" s="187"/>
      <c r="K115" s="187"/>
      <c r="L115" s="187"/>
      <c r="M115" s="188"/>
      <c r="N115" s="187"/>
      <c r="O115" s="187"/>
      <c r="P115" s="187"/>
      <c r="Q115" s="188" t="e">
        <f t="shared" si="26"/>
        <v>#DIV/0!</v>
      </c>
      <c r="R115" s="265">
        <f t="shared" si="35"/>
        <v>0</v>
      </c>
      <c r="S115" s="266">
        <f t="shared" si="20"/>
        <v>0</v>
      </c>
      <c r="T115" s="132">
        <f t="shared" si="27"/>
        <v>0</v>
      </c>
      <c r="U115" s="183">
        <f t="shared" si="32"/>
        <v>0</v>
      </c>
      <c r="V115" s="132">
        <f t="shared" si="28"/>
        <v>0</v>
      </c>
      <c r="W115" s="267">
        <f t="shared" si="33"/>
        <v>0</v>
      </c>
      <c r="X115" s="131">
        <f t="shared" si="21"/>
        <v>0</v>
      </c>
      <c r="Y115" s="132">
        <f t="shared" si="29"/>
        <v>0</v>
      </c>
      <c r="Z115" s="131">
        <f t="shared" si="36"/>
        <v>0</v>
      </c>
      <c r="AA115" s="131">
        <f t="shared" si="30"/>
        <v>0</v>
      </c>
      <c r="AB115" s="131">
        <f t="shared" si="23"/>
        <v>0</v>
      </c>
      <c r="AC115" s="132">
        <f t="shared" si="31"/>
        <v>0</v>
      </c>
      <c r="AD115" s="131">
        <f t="shared" si="37"/>
        <v>0</v>
      </c>
      <c r="AE115" s="131"/>
    </row>
    <row r="116" spans="1:31" ht="47.25" hidden="1" x14ac:dyDescent="0.25">
      <c r="A116" s="121">
        <v>90</v>
      </c>
      <c r="B116" s="314" t="s">
        <v>272</v>
      </c>
      <c r="C116" s="315" t="s">
        <v>44</v>
      </c>
      <c r="D116" s="312">
        <v>604.99400000000003</v>
      </c>
      <c r="E116" s="125">
        <v>104</v>
      </c>
      <c r="F116" s="318">
        <v>104</v>
      </c>
      <c r="G116" s="128">
        <f t="shared" si="34"/>
        <v>0.17190253126477287</v>
      </c>
      <c r="H116" s="188">
        <v>0</v>
      </c>
      <c r="I116" s="187">
        <f t="shared" si="25"/>
        <v>0</v>
      </c>
      <c r="J116" s="187"/>
      <c r="K116" s="187"/>
      <c r="L116" s="187"/>
      <c r="M116" s="188"/>
      <c r="N116" s="187"/>
      <c r="O116" s="187"/>
      <c r="P116" s="187"/>
      <c r="Q116" s="188" t="e">
        <f t="shared" si="26"/>
        <v>#DIV/0!</v>
      </c>
      <c r="R116" s="265">
        <f t="shared" si="35"/>
        <v>5</v>
      </c>
      <c r="S116" s="266">
        <f t="shared" si="20"/>
        <v>5</v>
      </c>
      <c r="T116" s="132">
        <f t="shared" si="27"/>
        <v>5.2</v>
      </c>
      <c r="U116" s="183">
        <f>S116</f>
        <v>5</v>
      </c>
      <c r="V116" s="132">
        <f t="shared" si="28"/>
        <v>5</v>
      </c>
      <c r="W116" s="267">
        <f>U116*100/F116</f>
        <v>4.8076923076923075</v>
      </c>
      <c r="X116" s="131">
        <f t="shared" si="21"/>
        <v>0</v>
      </c>
      <c r="Y116" s="132">
        <f t="shared" si="29"/>
        <v>0</v>
      </c>
      <c r="Z116" s="131">
        <f t="shared" si="36"/>
        <v>0</v>
      </c>
      <c r="AA116" s="131">
        <f t="shared" si="30"/>
        <v>5</v>
      </c>
      <c r="AB116" s="131">
        <f t="shared" si="23"/>
        <v>0</v>
      </c>
      <c r="AC116" s="132">
        <f t="shared" si="31"/>
        <v>0</v>
      </c>
      <c r="AD116" s="131">
        <f t="shared" si="37"/>
        <v>0</v>
      </c>
      <c r="AE116" s="131">
        <v>0</v>
      </c>
    </row>
    <row r="117" spans="1:31" ht="47.25" hidden="1" x14ac:dyDescent="0.25">
      <c r="A117" s="121">
        <v>91</v>
      </c>
      <c r="B117" s="314" t="s">
        <v>775</v>
      </c>
      <c r="C117" s="315" t="s">
        <v>70</v>
      </c>
      <c r="D117" s="312">
        <v>586.52499999999998</v>
      </c>
      <c r="E117" s="125"/>
      <c r="F117" s="318">
        <v>55</v>
      </c>
      <c r="G117" s="128">
        <f t="shared" si="34"/>
        <v>9.3772643962320448E-2</v>
      </c>
      <c r="H117" s="188">
        <v>0</v>
      </c>
      <c r="I117" s="187" t="e">
        <f t="shared" si="25"/>
        <v>#DIV/0!</v>
      </c>
      <c r="J117" s="187"/>
      <c r="K117" s="187"/>
      <c r="L117" s="187"/>
      <c r="M117" s="188"/>
      <c r="N117" s="187"/>
      <c r="O117" s="187"/>
      <c r="P117" s="187"/>
      <c r="Q117" s="188" t="e">
        <f t="shared" si="26"/>
        <v>#DIV/0!</v>
      </c>
      <c r="R117" s="265">
        <f t="shared" si="35"/>
        <v>5</v>
      </c>
      <c r="S117" s="266">
        <f t="shared" si="20"/>
        <v>2</v>
      </c>
      <c r="T117" s="132">
        <f t="shared" si="27"/>
        <v>2.75</v>
      </c>
      <c r="U117" s="183">
        <f>S117</f>
        <v>2</v>
      </c>
      <c r="V117" s="132">
        <f t="shared" si="28"/>
        <v>2</v>
      </c>
      <c r="W117" s="267">
        <f>U117*100/F117</f>
        <v>3.6363636363636362</v>
      </c>
      <c r="X117" s="131">
        <f t="shared" si="21"/>
        <v>0</v>
      </c>
      <c r="Y117" s="132">
        <f t="shared" si="29"/>
        <v>0</v>
      </c>
      <c r="Z117" s="131">
        <f t="shared" si="36"/>
        <v>0</v>
      </c>
      <c r="AA117" s="131">
        <f t="shared" si="30"/>
        <v>2</v>
      </c>
      <c r="AB117" s="131">
        <f t="shared" si="23"/>
        <v>0</v>
      </c>
      <c r="AC117" s="132">
        <f t="shared" si="31"/>
        <v>0</v>
      </c>
      <c r="AD117" s="131">
        <f t="shared" si="37"/>
        <v>0</v>
      </c>
      <c r="AE117" s="131">
        <v>0</v>
      </c>
    </row>
    <row r="118" spans="1:31" ht="31.5" hidden="1" x14ac:dyDescent="0.25">
      <c r="A118" s="121">
        <v>92</v>
      </c>
      <c r="B118" s="321" t="s">
        <v>243</v>
      </c>
      <c r="C118" s="315" t="s">
        <v>70</v>
      </c>
      <c r="D118" s="312">
        <v>472.43099999999998</v>
      </c>
      <c r="E118" s="125"/>
      <c r="F118" s="318">
        <v>24</v>
      </c>
      <c r="G118" s="128">
        <f t="shared" si="34"/>
        <v>5.0801069362510082E-2</v>
      </c>
      <c r="H118" s="188">
        <v>0</v>
      </c>
      <c r="I118" s="187" t="e">
        <f t="shared" si="25"/>
        <v>#DIV/0!</v>
      </c>
      <c r="J118" s="187"/>
      <c r="K118" s="187"/>
      <c r="L118" s="187"/>
      <c r="M118" s="188"/>
      <c r="N118" s="187"/>
      <c r="O118" s="187"/>
      <c r="P118" s="187"/>
      <c r="Q118" s="188" t="e">
        <f t="shared" si="26"/>
        <v>#DIV/0!</v>
      </c>
      <c r="R118" s="265">
        <f t="shared" si="35"/>
        <v>5</v>
      </c>
      <c r="S118" s="266">
        <f t="shared" si="20"/>
        <v>1</v>
      </c>
      <c r="T118" s="132">
        <f t="shared" si="27"/>
        <v>1.2</v>
      </c>
      <c r="U118" s="183">
        <f>S118</f>
        <v>1</v>
      </c>
      <c r="V118" s="132">
        <f t="shared" si="28"/>
        <v>1</v>
      </c>
      <c r="W118" s="267">
        <f>U118*100/F118</f>
        <v>4.166666666666667</v>
      </c>
      <c r="X118" s="131">
        <f t="shared" si="21"/>
        <v>0</v>
      </c>
      <c r="Y118" s="132">
        <f t="shared" si="29"/>
        <v>0</v>
      </c>
      <c r="Z118" s="131">
        <f t="shared" si="36"/>
        <v>0</v>
      </c>
      <c r="AA118" s="131">
        <f t="shared" si="30"/>
        <v>1</v>
      </c>
      <c r="AB118" s="131">
        <f t="shared" si="23"/>
        <v>0</v>
      </c>
      <c r="AC118" s="132">
        <f t="shared" si="31"/>
        <v>0</v>
      </c>
      <c r="AD118" s="131">
        <f t="shared" si="37"/>
        <v>0</v>
      </c>
      <c r="AE118" s="131">
        <v>0</v>
      </c>
    </row>
    <row r="119" spans="1:31" ht="31.5" hidden="1" x14ac:dyDescent="0.25">
      <c r="A119" s="121">
        <v>93</v>
      </c>
      <c r="B119" s="314" t="s">
        <v>71</v>
      </c>
      <c r="C119" s="315" t="s">
        <v>70</v>
      </c>
      <c r="D119" s="312">
        <v>1050.9829999999999</v>
      </c>
      <c r="E119" s="125"/>
      <c r="F119" s="318">
        <v>25</v>
      </c>
      <c r="G119" s="128">
        <f t="shared" si="34"/>
        <v>2.3787254408491859E-2</v>
      </c>
      <c r="H119" s="188">
        <v>0</v>
      </c>
      <c r="I119" s="187" t="e">
        <f t="shared" si="25"/>
        <v>#DIV/0!</v>
      </c>
      <c r="J119" s="187"/>
      <c r="K119" s="187"/>
      <c r="L119" s="187"/>
      <c r="M119" s="188"/>
      <c r="N119" s="187"/>
      <c r="O119" s="187"/>
      <c r="P119" s="187"/>
      <c r="Q119" s="188" t="e">
        <f t="shared" si="26"/>
        <v>#DIV/0!</v>
      </c>
      <c r="R119" s="265">
        <f t="shared" si="35"/>
        <v>5</v>
      </c>
      <c r="S119" s="266">
        <f t="shared" si="20"/>
        <v>1</v>
      </c>
      <c r="T119" s="132">
        <f t="shared" si="27"/>
        <v>1.25</v>
      </c>
      <c r="U119" s="183">
        <f>S119</f>
        <v>1</v>
      </c>
      <c r="V119" s="132">
        <f t="shared" si="28"/>
        <v>1</v>
      </c>
      <c r="W119" s="267">
        <f>U119*100/F119</f>
        <v>4</v>
      </c>
      <c r="X119" s="131">
        <f t="shared" si="21"/>
        <v>0</v>
      </c>
      <c r="Y119" s="132">
        <f t="shared" si="29"/>
        <v>0</v>
      </c>
      <c r="Z119" s="131">
        <f t="shared" si="36"/>
        <v>0</v>
      </c>
      <c r="AA119" s="131">
        <f t="shared" si="30"/>
        <v>1</v>
      </c>
      <c r="AB119" s="131">
        <f t="shared" si="23"/>
        <v>0</v>
      </c>
      <c r="AC119" s="132">
        <f t="shared" si="31"/>
        <v>0</v>
      </c>
      <c r="AD119" s="131">
        <f t="shared" si="37"/>
        <v>0</v>
      </c>
      <c r="AE119" s="131">
        <v>0</v>
      </c>
    </row>
    <row r="120" spans="1:31" hidden="1" x14ac:dyDescent="0.25">
      <c r="A120" s="121">
        <v>96</v>
      </c>
      <c r="B120" s="146"/>
      <c r="C120" s="146"/>
      <c r="D120" s="128"/>
      <c r="E120" s="125"/>
      <c r="F120" s="125"/>
      <c r="G120" s="128" t="e">
        <f>F120/D120</f>
        <v>#DIV/0!</v>
      </c>
      <c r="H120" s="188"/>
      <c r="I120" s="187" t="e">
        <f>H120*100/E120</f>
        <v>#DIV/0!</v>
      </c>
      <c r="J120" s="187"/>
      <c r="K120" s="187"/>
      <c r="L120" s="187"/>
      <c r="M120" s="188"/>
      <c r="N120" s="187"/>
      <c r="O120" s="187"/>
      <c r="P120" s="187"/>
      <c r="Q120" s="188" t="e">
        <f>M120*100/H120</f>
        <v>#DIV/0!</v>
      </c>
      <c r="R120" s="265" t="e">
        <f t="shared" si="35"/>
        <v>#DIV/0!</v>
      </c>
      <c r="S120" s="266" t="e">
        <f>ROUNDDOWN(T120,0)</f>
        <v>#DIV/0!</v>
      </c>
      <c r="T120" s="132" t="e">
        <f>F120*R120/100</f>
        <v>#DIV/0!</v>
      </c>
      <c r="U120" s="183" t="e">
        <f>S120</f>
        <v>#DIV/0!</v>
      </c>
      <c r="V120" s="132" t="e">
        <f>F120*W120/100</f>
        <v>#DIV/0!</v>
      </c>
      <c r="W120" s="267" t="e">
        <f>U120*100/F120</f>
        <v>#DIV/0!</v>
      </c>
      <c r="X120" s="131" t="e">
        <f>ROUNDDOWN(Y120,0)</f>
        <v>#DIV/0!</v>
      </c>
      <c r="Y120" s="132" t="e">
        <f>U120*Z120/100</f>
        <v>#DIV/0!</v>
      </c>
      <c r="Z120" s="131" t="e">
        <f t="shared" si="36"/>
        <v>#DIV/0!</v>
      </c>
      <c r="AA120" s="131" t="e">
        <f>U120-X120-AB120</f>
        <v>#DIV/0!</v>
      </c>
      <c r="AB120" s="131" t="e">
        <f>ROUNDDOWN(AC120,0)</f>
        <v>#DIV/0!</v>
      </c>
      <c r="AC120" s="132" t="e">
        <f>U120*AD120/100</f>
        <v>#DIV/0!</v>
      </c>
      <c r="AD120" s="131" t="e">
        <f t="shared" si="37"/>
        <v>#DIV/0!</v>
      </c>
      <c r="AE120" s="131"/>
    </row>
    <row r="121" spans="1:31" ht="41.25" customHeight="1" x14ac:dyDescent="0.25">
      <c r="A121" s="137" t="s">
        <v>932</v>
      </c>
      <c r="B121" s="137"/>
      <c r="C121" s="157"/>
      <c r="D121" s="325"/>
      <c r="E121" s="326"/>
      <c r="F121" s="326"/>
      <c r="G121" s="326"/>
      <c r="H121" s="225"/>
      <c r="I121" s="327"/>
      <c r="J121" s="327"/>
      <c r="K121" s="327"/>
      <c r="L121" s="327"/>
      <c r="M121" s="327"/>
      <c r="N121" s="327"/>
      <c r="O121" s="327"/>
      <c r="P121" s="327"/>
      <c r="Q121" s="327"/>
      <c r="R121" s="225"/>
      <c r="S121" s="327"/>
      <c r="T121" s="328"/>
      <c r="U121" s="393"/>
      <c r="V121" s="328"/>
      <c r="W121" s="393"/>
      <c r="X121" s="326"/>
      <c r="Y121" s="329"/>
      <c r="Z121" s="330"/>
      <c r="AA121" s="330"/>
      <c r="AB121" s="330"/>
      <c r="AC121" s="329"/>
      <c r="AD121" s="330"/>
      <c r="AE121" s="330"/>
    </row>
    <row r="122" spans="1:31" ht="29.25" customHeight="1" x14ac:dyDescent="0.25">
      <c r="A122" s="375"/>
      <c r="B122" s="375"/>
      <c r="C122" s="375"/>
      <c r="D122" s="375"/>
      <c r="E122" s="375"/>
      <c r="F122" s="375"/>
      <c r="G122" s="375"/>
      <c r="H122" s="375"/>
      <c r="I122" s="375"/>
      <c r="J122" s="375"/>
      <c r="K122" s="375"/>
      <c r="L122" s="375"/>
      <c r="M122" s="375"/>
      <c r="N122" s="375"/>
      <c r="O122" s="375"/>
      <c r="P122" s="375"/>
      <c r="Q122" s="375"/>
      <c r="R122" s="376"/>
      <c r="S122" s="375"/>
      <c r="T122" s="375"/>
      <c r="U122" s="375"/>
      <c r="V122" s="375"/>
      <c r="W122" s="375"/>
      <c r="X122" s="375"/>
      <c r="Y122" s="329"/>
      <c r="Z122" s="330"/>
      <c r="AA122" s="330"/>
      <c r="AB122" s="330"/>
      <c r="AC122" s="329"/>
      <c r="AD122" s="330"/>
      <c r="AE122" s="330"/>
    </row>
    <row r="124" spans="1:31" ht="15.75" hidden="1" customHeight="1" x14ac:dyDescent="0.25">
      <c r="B124" s="158" t="s">
        <v>624</v>
      </c>
      <c r="C124" s="159" t="s">
        <v>619</v>
      </c>
      <c r="D124" s="144" t="s">
        <v>620</v>
      </c>
      <c r="E124" s="115"/>
      <c r="F124" s="115"/>
      <c r="G124" s="114"/>
      <c r="I124" s="222"/>
      <c r="M124" s="273" t="s">
        <v>616</v>
      </c>
      <c r="N124" s="273" t="s">
        <v>617</v>
      </c>
      <c r="O124" s="273" t="s">
        <v>613</v>
      </c>
      <c r="P124" s="273" t="s">
        <v>615</v>
      </c>
      <c r="Q124" s="273" t="s">
        <v>614</v>
      </c>
      <c r="T124" s="114"/>
      <c r="U124" s="181"/>
      <c r="W124" s="222"/>
      <c r="Y124" s="114"/>
      <c r="Z124" s="6"/>
      <c r="AA124" s="6"/>
      <c r="AB124" s="6"/>
      <c r="AC124" s="6"/>
      <c r="AD124" s="6"/>
      <c r="AE124" s="6"/>
    </row>
    <row r="125" spans="1:31" ht="15.75" hidden="1" customHeight="1" x14ac:dyDescent="0.25">
      <c r="B125" s="158"/>
      <c r="C125" s="159"/>
      <c r="D125" s="144"/>
      <c r="E125" s="115"/>
      <c r="F125" s="115"/>
      <c r="G125" s="114"/>
      <c r="I125" s="222"/>
      <c r="M125" s="273">
        <v>0</v>
      </c>
      <c r="N125" s="273">
        <v>20</v>
      </c>
      <c r="O125" s="273">
        <v>5</v>
      </c>
      <c r="P125" s="273">
        <v>0</v>
      </c>
      <c r="Q125" s="273">
        <v>0</v>
      </c>
      <c r="R125" s="224"/>
      <c r="T125" s="114"/>
      <c r="U125" s="181"/>
      <c r="W125" s="222"/>
      <c r="Y125" s="114"/>
      <c r="Z125" s="6"/>
      <c r="AA125" s="6"/>
      <c r="AB125" s="6"/>
      <c r="AC125" s="6"/>
      <c r="AD125" s="6"/>
      <c r="AE125" s="6"/>
    </row>
    <row r="126" spans="1:31" ht="15.75" hidden="1" customHeight="1" x14ac:dyDescent="0.25">
      <c r="B126" s="158"/>
      <c r="C126" s="159"/>
      <c r="D126" s="144"/>
      <c r="E126" s="115"/>
      <c r="F126" s="115"/>
      <c r="G126" s="114"/>
      <c r="I126" s="222"/>
      <c r="M126" s="273">
        <v>1.01</v>
      </c>
      <c r="N126" s="273">
        <v>20</v>
      </c>
      <c r="O126" s="273">
        <v>5</v>
      </c>
      <c r="P126" s="273">
        <v>0</v>
      </c>
      <c r="Q126" s="273">
        <v>0</v>
      </c>
      <c r="R126" s="224"/>
      <c r="T126" s="114"/>
      <c r="U126" s="181"/>
      <c r="W126" s="222"/>
      <c r="Y126" s="114"/>
      <c r="Z126" s="6"/>
      <c r="AA126" s="6"/>
      <c r="AB126" s="6"/>
      <c r="AC126" s="6"/>
      <c r="AD126" s="6"/>
      <c r="AE126" s="6"/>
    </row>
    <row r="127" spans="1:31" ht="15.75" hidden="1" customHeight="1" x14ac:dyDescent="0.25">
      <c r="B127" s="158" t="s">
        <v>623</v>
      </c>
      <c r="C127" s="159" t="s">
        <v>622</v>
      </c>
      <c r="D127" s="144" t="s">
        <v>77</v>
      </c>
      <c r="E127" s="115"/>
      <c r="F127" s="115"/>
      <c r="G127" s="114"/>
      <c r="I127" s="222"/>
      <c r="M127" s="273">
        <v>2.0099999999999998</v>
      </c>
      <c r="N127" s="273">
        <v>20</v>
      </c>
      <c r="O127" s="273">
        <v>5</v>
      </c>
      <c r="P127" s="273">
        <v>0</v>
      </c>
      <c r="Q127" s="273">
        <v>0</v>
      </c>
      <c r="R127" s="224"/>
      <c r="T127" s="114"/>
      <c r="U127" s="181"/>
      <c r="W127" s="222"/>
      <c r="Y127" s="114"/>
      <c r="Z127" s="6"/>
      <c r="AA127" s="6"/>
      <c r="AB127" s="6"/>
      <c r="AC127" s="6"/>
      <c r="AD127" s="6"/>
      <c r="AE127" s="6"/>
    </row>
    <row r="128" spans="1:31" ht="15.75" hidden="1" customHeight="1" x14ac:dyDescent="0.25">
      <c r="E128" s="115"/>
      <c r="F128" s="115"/>
      <c r="G128" s="114"/>
      <c r="I128" s="222"/>
      <c r="M128" s="273">
        <v>4.01</v>
      </c>
      <c r="N128" s="273">
        <v>20</v>
      </c>
      <c r="O128" s="273">
        <v>5</v>
      </c>
      <c r="P128" s="273">
        <v>0</v>
      </c>
      <c r="Q128" s="273">
        <v>0</v>
      </c>
      <c r="R128" s="224"/>
      <c r="T128" s="114"/>
      <c r="U128" s="181"/>
      <c r="W128" s="222"/>
      <c r="Y128" s="114"/>
      <c r="Z128" s="6"/>
      <c r="AA128" s="6"/>
      <c r="AB128" s="6"/>
      <c r="AC128" s="6"/>
      <c r="AD128" s="6"/>
      <c r="AE128" s="6"/>
    </row>
    <row r="129" spans="1:31" ht="15.75" hidden="1" customHeight="1" x14ac:dyDescent="0.25">
      <c r="A129" s="145"/>
      <c r="B129" s="164"/>
      <c r="C129" s="165"/>
      <c r="D129" s="177"/>
      <c r="E129" s="174"/>
      <c r="F129" s="115"/>
      <c r="G129" s="114"/>
      <c r="I129" s="222"/>
      <c r="M129" s="273">
        <v>6.01</v>
      </c>
      <c r="N129" s="273">
        <v>20</v>
      </c>
      <c r="O129" s="273">
        <v>5</v>
      </c>
      <c r="P129" s="273">
        <v>0</v>
      </c>
      <c r="Q129" s="273">
        <v>0</v>
      </c>
      <c r="R129" s="224"/>
      <c r="T129" s="114"/>
      <c r="U129" s="181"/>
      <c r="W129" s="222"/>
      <c r="Y129" s="114"/>
      <c r="Z129" s="6"/>
      <c r="AA129" s="6"/>
      <c r="AB129" s="6"/>
      <c r="AC129" s="6"/>
      <c r="AD129" s="6"/>
      <c r="AE129" s="6"/>
    </row>
    <row r="130" spans="1:31" ht="15.75" hidden="1" customHeight="1" x14ac:dyDescent="0.25">
      <c r="A130" s="145"/>
      <c r="B130" s="164"/>
      <c r="C130" s="165"/>
      <c r="D130" s="177"/>
      <c r="E130" s="174"/>
      <c r="F130" s="115"/>
      <c r="G130" s="114"/>
      <c r="I130" s="222"/>
      <c r="M130" s="273">
        <v>8.01</v>
      </c>
      <c r="N130" s="273">
        <v>20</v>
      </c>
      <c r="O130" s="273">
        <v>5</v>
      </c>
      <c r="P130" s="273">
        <v>0</v>
      </c>
      <c r="Q130" s="273">
        <v>0</v>
      </c>
      <c r="R130" s="224"/>
      <c r="T130" s="114"/>
      <c r="U130" s="181"/>
      <c r="W130" s="222"/>
      <c r="Y130" s="114"/>
      <c r="Z130" s="6"/>
      <c r="AA130" s="6"/>
      <c r="AB130" s="6"/>
      <c r="AC130" s="6"/>
      <c r="AD130" s="6"/>
      <c r="AE130" s="6"/>
    </row>
    <row r="131" spans="1:31" ht="15.75" hidden="1" customHeight="1" x14ac:dyDescent="0.25">
      <c r="A131" s="145"/>
      <c r="B131" s="164"/>
      <c r="C131" s="165"/>
      <c r="D131" s="177"/>
      <c r="E131" s="174"/>
      <c r="F131" s="115"/>
      <c r="G131" s="114"/>
      <c r="I131" s="222"/>
      <c r="M131" s="273">
        <v>10.01</v>
      </c>
      <c r="N131" s="273">
        <v>20</v>
      </c>
      <c r="O131" s="273">
        <v>5</v>
      </c>
      <c r="P131" s="273">
        <v>0</v>
      </c>
      <c r="Q131" s="273">
        <v>0</v>
      </c>
      <c r="R131" s="224"/>
      <c r="T131" s="114"/>
      <c r="U131" s="181"/>
      <c r="W131" s="222"/>
      <c r="Y131" s="114"/>
      <c r="Z131" s="6"/>
      <c r="AA131" s="6"/>
      <c r="AB131" s="6"/>
      <c r="AC131" s="6"/>
      <c r="AD131" s="6"/>
      <c r="AE131" s="6"/>
    </row>
    <row r="132" spans="1:31" ht="15.75" hidden="1" customHeight="1" x14ac:dyDescent="0.25">
      <c r="A132" s="145"/>
      <c r="B132" s="164"/>
      <c r="C132" s="165"/>
      <c r="D132" s="177"/>
      <c r="E132" s="174"/>
      <c r="F132" s="115"/>
      <c r="G132" s="114"/>
      <c r="I132" s="222"/>
      <c r="M132" s="273">
        <v>12.01</v>
      </c>
      <c r="N132" s="273">
        <v>20</v>
      </c>
      <c r="O132" s="273">
        <v>5</v>
      </c>
      <c r="P132" s="273">
        <v>0</v>
      </c>
      <c r="Q132" s="273">
        <v>0</v>
      </c>
      <c r="R132" s="224"/>
      <c r="T132" s="114"/>
      <c r="U132" s="181"/>
      <c r="W132" s="222"/>
      <c r="Y132" s="114"/>
      <c r="Z132" s="6"/>
      <c r="AA132" s="6"/>
      <c r="AB132" s="6"/>
      <c r="AC132" s="6"/>
      <c r="AD132" s="6"/>
      <c r="AE132" s="6"/>
    </row>
    <row r="133" spans="1:31" ht="15.75" hidden="1" customHeight="1" x14ac:dyDescent="0.25">
      <c r="A133" s="145"/>
      <c r="B133" s="164"/>
      <c r="C133" s="165"/>
      <c r="D133" s="177"/>
      <c r="E133" s="174"/>
      <c r="F133" s="115"/>
      <c r="G133" s="114"/>
      <c r="I133" s="222"/>
      <c r="M133" s="273">
        <v>15.01</v>
      </c>
      <c r="N133" s="273">
        <v>20</v>
      </c>
      <c r="O133" s="273">
        <v>5</v>
      </c>
      <c r="P133" s="273">
        <v>0</v>
      </c>
      <c r="Q133" s="273">
        <v>0</v>
      </c>
      <c r="R133" s="224"/>
      <c r="T133" s="114"/>
      <c r="U133" s="181"/>
      <c r="W133" s="222"/>
      <c r="Y133" s="114"/>
      <c r="Z133" s="6"/>
      <c r="AA133" s="6"/>
      <c r="AB133" s="6"/>
      <c r="AC133" s="6"/>
      <c r="AD133" s="6"/>
      <c r="AE133" s="6"/>
    </row>
    <row r="134" spans="1:31" ht="15.75" hidden="1" customHeight="1" x14ac:dyDescent="0.25">
      <c r="A134" s="145"/>
      <c r="B134" s="164"/>
      <c r="C134" s="165"/>
      <c r="D134" s="177"/>
      <c r="E134" s="174"/>
      <c r="F134" s="115"/>
      <c r="G134" s="114"/>
      <c r="I134" s="222"/>
      <c r="M134" s="273">
        <v>20.010000000000002</v>
      </c>
      <c r="N134" s="273">
        <v>20</v>
      </c>
      <c r="O134" s="273">
        <v>5</v>
      </c>
      <c r="P134" s="273">
        <v>0</v>
      </c>
      <c r="Q134" s="273">
        <v>0</v>
      </c>
      <c r="R134" s="224"/>
      <c r="T134" s="114"/>
      <c r="U134" s="181"/>
      <c r="W134" s="222"/>
      <c r="Y134" s="114"/>
      <c r="Z134" s="6"/>
      <c r="AA134" s="6"/>
      <c r="AB134" s="6"/>
      <c r="AC134" s="6"/>
      <c r="AD134" s="6"/>
      <c r="AE134" s="6"/>
    </row>
    <row r="135" spans="1:31" ht="15.75" hidden="1" customHeight="1" x14ac:dyDescent="0.25">
      <c r="A135" s="145"/>
      <c r="B135" s="164"/>
      <c r="C135" s="165"/>
      <c r="D135" s="177"/>
      <c r="E135" s="174"/>
      <c r="F135" s="115"/>
      <c r="G135" s="114"/>
      <c r="I135" s="222"/>
      <c r="M135" s="273">
        <v>100000</v>
      </c>
      <c r="N135" s="276">
        <v>20</v>
      </c>
      <c r="O135" s="273">
        <v>5</v>
      </c>
      <c r="P135" s="273">
        <v>0</v>
      </c>
      <c r="Q135" s="273">
        <v>0</v>
      </c>
      <c r="T135" s="114"/>
      <c r="U135" s="181"/>
      <c r="W135" s="222"/>
      <c r="Y135" s="114"/>
      <c r="Z135" s="6"/>
      <c r="AA135" s="6"/>
      <c r="AB135" s="6"/>
      <c r="AC135" s="6"/>
      <c r="AD135" s="6"/>
      <c r="AE135" s="6"/>
    </row>
    <row r="136" spans="1:31" hidden="1" x14ac:dyDescent="0.25">
      <c r="E136" s="115"/>
      <c r="F136" s="115"/>
      <c r="G136" s="114"/>
      <c r="I136" s="222"/>
      <c r="M136" s="272"/>
      <c r="N136" s="222"/>
      <c r="P136" s="222"/>
      <c r="T136" s="114"/>
      <c r="U136" s="181"/>
      <c r="W136" s="222"/>
      <c r="Y136" s="114"/>
      <c r="Z136" s="6"/>
      <c r="AA136" s="6"/>
      <c r="AB136" s="6"/>
      <c r="AC136" s="6"/>
      <c r="AD136" s="6"/>
      <c r="AE136" s="6"/>
    </row>
    <row r="137" spans="1:31" hidden="1" x14ac:dyDescent="0.25">
      <c r="R137" s="272"/>
    </row>
  </sheetData>
  <sheetProtection formatRows="0"/>
  <autoFilter ref="A9:AE122">
    <filterColumn colId="1">
      <filters blank="1">
        <filter val="Итого в Красноярском крае"/>
        <filter val="Общедоступные охотничьи угодья"/>
      </filters>
    </filterColumn>
    <filterColumn colId="20">
      <filters>
        <filter val="1"/>
      </filters>
    </filterColumn>
  </autoFilter>
  <mergeCells count="33"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Q6:Q8"/>
    <mergeCell ref="AB7:AB8"/>
    <mergeCell ref="J6:L6"/>
    <mergeCell ref="V6:V8"/>
    <mergeCell ref="U6:U8"/>
    <mergeCell ref="M6:M8"/>
    <mergeCell ref="R5:S7"/>
    <mergeCell ref="T5:T8"/>
    <mergeCell ref="U5:AD5"/>
    <mergeCell ref="W6:W8"/>
    <mergeCell ref="X6:AD6"/>
    <mergeCell ref="AC7:AC8"/>
    <mergeCell ref="X7:AA7"/>
    <mergeCell ref="I6:I8"/>
    <mergeCell ref="H6:H8"/>
    <mergeCell ref="N6:P6"/>
    <mergeCell ref="J7:K7"/>
    <mergeCell ref="L7:L8"/>
    <mergeCell ref="N7:O7"/>
    <mergeCell ref="P7:P8"/>
  </mergeCells>
  <pageMargins left="0.43307086614173229" right="0.23622047244094491" top="0.47244094488188981" bottom="0.35433070866141736" header="0.31496062992125984" footer="0.31496062992125984"/>
  <pageSetup paperSize="9" scale="74" fitToHeight="0" orientation="landscape" r:id="rId1"/>
  <headerFooter differentFirst="1">
    <oddHeader>&amp;C&amp;"Times New Roman,обычный"&amp;16&amp;P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0" sqref="V30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Y239"/>
  <sheetViews>
    <sheetView view="pageBreakPreview" zoomScaleSheetLayoutView="100" workbookViewId="0">
      <pane xSplit="2" ySplit="3" topLeftCell="C133" activePane="bottomRight" state="frozen"/>
      <selection pane="topRight" activeCell="D1" sqref="D1"/>
      <selection pane="bottomLeft" activeCell="A5" sqref="A5"/>
      <selection pane="bottomRight" activeCell="B140" sqref="B140"/>
    </sheetView>
  </sheetViews>
  <sheetFormatPr defaultRowHeight="18.75" outlineLevelCol="2" x14ac:dyDescent="0.3"/>
  <cols>
    <col min="1" max="1" width="6.5703125" style="11" customWidth="1"/>
    <col min="2" max="2" width="56" style="28" customWidth="1"/>
    <col min="3" max="3" width="24.5703125" style="77" customWidth="1"/>
    <col min="4" max="4" width="18.5703125" style="74" customWidth="1" outlineLevel="1"/>
    <col min="5" max="5" width="11.85546875" style="29" customWidth="1" outlineLevel="1"/>
    <col min="6" max="6" width="6.5703125" style="30" customWidth="1" outlineLevel="1"/>
    <col min="7" max="7" width="12.5703125" style="29" customWidth="1" outlineLevel="1"/>
    <col min="8" max="8" width="3.85546875" style="20" customWidth="1" outlineLevel="2"/>
    <col min="9" max="10" width="4.140625" style="20" customWidth="1" outlineLevel="2"/>
    <col min="11" max="12" width="4.42578125" style="20" customWidth="1" outlineLevel="2"/>
    <col min="13" max="13" width="4.140625" style="20" customWidth="1" outlineLevel="2"/>
    <col min="14" max="19" width="4.42578125" style="20" customWidth="1" outlineLevel="2"/>
    <col min="20" max="20" width="27.140625" style="32" customWidth="1" outlineLevel="2"/>
    <col min="21" max="22" width="9.28515625" style="45" customWidth="1" outlineLevel="1"/>
    <col min="23" max="23" width="7.5703125" style="45" customWidth="1" outlineLevel="1"/>
    <col min="24" max="24" width="7.7109375" style="45" customWidth="1" outlineLevel="1"/>
    <col min="25" max="25" width="46.28515625" style="45" customWidth="1" outlineLevel="1"/>
    <col min="26" max="27" width="10.140625" style="54" customWidth="1"/>
    <col min="28" max="28" width="11.5703125" style="54" customWidth="1"/>
    <col min="29" max="37" width="10.140625" style="54" customWidth="1"/>
    <col min="38" max="50" width="9.140625" style="1" customWidth="1"/>
    <col min="51" max="16384" width="9.140625" style="1"/>
  </cols>
  <sheetData>
    <row r="1" spans="1:51" ht="45.75" customHeight="1" x14ac:dyDescent="0.3">
      <c r="A1" s="626" t="s">
        <v>0</v>
      </c>
      <c r="B1" s="626" t="s">
        <v>85</v>
      </c>
      <c r="C1" s="626" t="s">
        <v>135</v>
      </c>
      <c r="D1" s="628" t="s">
        <v>483</v>
      </c>
      <c r="E1" s="628" t="s">
        <v>291</v>
      </c>
      <c r="F1" s="628"/>
      <c r="G1" s="629" t="s">
        <v>300</v>
      </c>
      <c r="H1" s="620" t="s">
        <v>166</v>
      </c>
      <c r="I1" s="621"/>
      <c r="J1" s="621"/>
      <c r="K1" s="621"/>
      <c r="L1" s="621"/>
      <c r="M1" s="621"/>
      <c r="N1" s="621"/>
      <c r="O1" s="621"/>
      <c r="P1" s="621"/>
      <c r="Q1" s="621"/>
      <c r="R1" s="621"/>
      <c r="S1" s="621"/>
      <c r="T1" s="622"/>
      <c r="U1" s="623" t="s">
        <v>441</v>
      </c>
      <c r="V1" s="624"/>
      <c r="W1" s="624"/>
      <c r="X1" s="624"/>
      <c r="Y1" s="625"/>
      <c r="Z1" s="615" t="s">
        <v>1</v>
      </c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7"/>
    </row>
    <row r="2" spans="1:51" s="7" customFormat="1" ht="48" customHeight="1" x14ac:dyDescent="0.3">
      <c r="A2" s="627"/>
      <c r="B2" s="627"/>
      <c r="C2" s="627"/>
      <c r="D2" s="628"/>
      <c r="E2" s="58" t="s">
        <v>292</v>
      </c>
      <c r="F2" s="59" t="s">
        <v>293</v>
      </c>
      <c r="G2" s="629"/>
      <c r="H2" s="56" t="s">
        <v>76</v>
      </c>
      <c r="I2" s="56" t="s">
        <v>429</v>
      </c>
      <c r="J2" s="56" t="s">
        <v>430</v>
      </c>
      <c r="K2" s="56" t="s">
        <v>77</v>
      </c>
      <c r="L2" s="56" t="s">
        <v>435</v>
      </c>
      <c r="M2" s="56" t="s">
        <v>431</v>
      </c>
      <c r="N2" s="56" t="s">
        <v>432</v>
      </c>
      <c r="O2" s="56" t="s">
        <v>433</v>
      </c>
      <c r="P2" s="56" t="s">
        <v>79</v>
      </c>
      <c r="Q2" s="56" t="s">
        <v>78</v>
      </c>
      <c r="R2" s="56" t="s">
        <v>80</v>
      </c>
      <c r="S2" s="56" t="s">
        <v>434</v>
      </c>
      <c r="T2" s="60" t="s">
        <v>301</v>
      </c>
      <c r="U2" s="61" t="s">
        <v>299</v>
      </c>
      <c r="V2" s="61" t="s">
        <v>289</v>
      </c>
      <c r="W2" s="61" t="s">
        <v>290</v>
      </c>
      <c r="X2" s="61" t="s">
        <v>425</v>
      </c>
      <c r="Y2" s="61" t="s">
        <v>440</v>
      </c>
      <c r="Z2" s="57" t="s">
        <v>76</v>
      </c>
      <c r="AA2" s="57" t="s">
        <v>429</v>
      </c>
      <c r="AB2" s="57" t="s">
        <v>430</v>
      </c>
      <c r="AC2" s="57" t="s">
        <v>77</v>
      </c>
      <c r="AD2" s="57" t="s">
        <v>435</v>
      </c>
      <c r="AE2" s="57" t="s">
        <v>431</v>
      </c>
      <c r="AF2" s="57" t="s">
        <v>432</v>
      </c>
      <c r="AG2" s="57" t="s">
        <v>433</v>
      </c>
      <c r="AH2" s="57" t="s">
        <v>79</v>
      </c>
      <c r="AI2" s="57" t="s">
        <v>78</v>
      </c>
      <c r="AJ2" s="57" t="s">
        <v>80</v>
      </c>
      <c r="AK2" s="57" t="s">
        <v>434</v>
      </c>
    </row>
    <row r="3" spans="1:51" s="62" customFormat="1" ht="27" customHeight="1" x14ac:dyDescent="0.25">
      <c r="B3" s="10"/>
      <c r="C3" s="10"/>
      <c r="D3" s="6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65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</row>
    <row r="4" spans="1:51" s="2" customFormat="1" ht="35.25" customHeight="1" x14ac:dyDescent="0.3">
      <c r="A4" s="75">
        <v>1</v>
      </c>
      <c r="B4" s="98" t="s">
        <v>47</v>
      </c>
      <c r="C4" s="76" t="s">
        <v>46</v>
      </c>
      <c r="D4" s="67" t="s">
        <v>576</v>
      </c>
      <c r="E4" s="15">
        <v>42065</v>
      </c>
      <c r="F4" s="17">
        <v>130</v>
      </c>
      <c r="G4" s="22"/>
      <c r="H4" s="18">
        <v>1</v>
      </c>
      <c r="I4" s="17" t="s">
        <v>82</v>
      </c>
      <c r="J4" s="18">
        <v>1</v>
      </c>
      <c r="K4" s="17" t="s">
        <v>82</v>
      </c>
      <c r="L4" s="17" t="s">
        <v>82</v>
      </c>
      <c r="M4" s="17" t="s">
        <v>82</v>
      </c>
      <c r="N4" s="17" t="s">
        <v>82</v>
      </c>
      <c r="O4" s="18">
        <v>1</v>
      </c>
      <c r="P4" s="18">
        <v>1</v>
      </c>
      <c r="Q4" s="18">
        <v>1</v>
      </c>
      <c r="R4" s="18">
        <v>1</v>
      </c>
      <c r="S4" s="18">
        <v>1</v>
      </c>
      <c r="T4" s="14" t="s">
        <v>578</v>
      </c>
      <c r="U4" s="40">
        <f>V4+W4+X4</f>
        <v>385.33699999999999</v>
      </c>
      <c r="V4" s="40">
        <v>292.62439999999998</v>
      </c>
      <c r="W4" s="40"/>
      <c r="X4" s="40">
        <v>92.712599999999995</v>
      </c>
      <c r="Y4" s="40"/>
      <c r="Z4" s="48"/>
      <c r="AA4" s="48"/>
      <c r="AB4" s="48"/>
      <c r="AC4" s="47"/>
      <c r="AD4" s="47"/>
      <c r="AE4" s="47"/>
      <c r="AF4" s="47"/>
      <c r="AG4" s="48"/>
      <c r="AH4" s="48"/>
      <c r="AI4" s="48"/>
      <c r="AJ4" s="48"/>
      <c r="AK4" s="48"/>
    </row>
    <row r="5" spans="1:51" s="2" customFormat="1" ht="30" customHeight="1" x14ac:dyDescent="0.3">
      <c r="A5" s="75">
        <v>2</v>
      </c>
      <c r="B5" s="98" t="s">
        <v>2</v>
      </c>
      <c r="C5" s="76" t="s">
        <v>46</v>
      </c>
      <c r="D5" s="70" t="s">
        <v>484</v>
      </c>
      <c r="E5" s="15"/>
      <c r="F5" s="17"/>
      <c r="G5" s="15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4"/>
      <c r="U5" s="40">
        <v>232.7</v>
      </c>
      <c r="V5" s="40"/>
      <c r="W5" s="40"/>
      <c r="X5" s="40"/>
      <c r="Y5" s="40" t="s">
        <v>532</v>
      </c>
      <c r="Z5" s="47"/>
      <c r="AA5" s="47"/>
      <c r="AB5" s="47"/>
      <c r="AC5" s="47"/>
      <c r="AD5" s="47"/>
      <c r="AE5" s="47"/>
      <c r="AF5" s="47"/>
      <c r="AG5" s="47">
        <v>32</v>
      </c>
      <c r="AH5" s="47"/>
      <c r="AI5" s="47"/>
      <c r="AJ5" s="47"/>
      <c r="AK5" s="47"/>
    </row>
    <row r="6" spans="1:51" s="2" customFormat="1" ht="39" customHeight="1" x14ac:dyDescent="0.3">
      <c r="A6" s="75">
        <v>3</v>
      </c>
      <c r="B6" s="98" t="s">
        <v>195</v>
      </c>
      <c r="C6" s="76" t="s">
        <v>579</v>
      </c>
      <c r="D6" s="67" t="s">
        <v>294</v>
      </c>
      <c r="E6" s="15">
        <v>42086</v>
      </c>
      <c r="F6" s="17">
        <v>134</v>
      </c>
      <c r="G6" s="22"/>
      <c r="H6" s="18">
        <v>1</v>
      </c>
      <c r="I6" s="18">
        <v>1</v>
      </c>
      <c r="J6" s="18">
        <v>1</v>
      </c>
      <c r="K6" s="17" t="s">
        <v>82</v>
      </c>
      <c r="L6" s="17" t="s">
        <v>82</v>
      </c>
      <c r="M6" s="17" t="s">
        <v>82</v>
      </c>
      <c r="N6" s="17" t="s">
        <v>82</v>
      </c>
      <c r="O6" s="18">
        <v>1</v>
      </c>
      <c r="P6" s="18">
        <v>1</v>
      </c>
      <c r="Q6" s="18">
        <v>1</v>
      </c>
      <c r="R6" s="18">
        <v>1</v>
      </c>
      <c r="S6" s="18">
        <v>1</v>
      </c>
      <c r="T6" s="14" t="s">
        <v>194</v>
      </c>
      <c r="U6" s="40">
        <f>V6+W6+X6</f>
        <v>224.68200000000002</v>
      </c>
      <c r="V6" s="40">
        <v>213.20500000000001</v>
      </c>
      <c r="W6" s="40">
        <v>11.477</v>
      </c>
      <c r="X6" s="40"/>
      <c r="Y6" s="40" t="s">
        <v>580</v>
      </c>
      <c r="Z6" s="48">
        <v>230</v>
      </c>
      <c r="AA6" s="48">
        <v>50</v>
      </c>
      <c r="AB6" s="48">
        <v>40</v>
      </c>
      <c r="AC6" s="47">
        <v>0</v>
      </c>
      <c r="AD6" s="47">
        <v>0</v>
      </c>
      <c r="AE6" s="47">
        <v>0</v>
      </c>
      <c r="AF6" s="47">
        <v>0</v>
      </c>
      <c r="AG6" s="48">
        <v>230</v>
      </c>
      <c r="AH6" s="48">
        <v>80</v>
      </c>
      <c r="AI6" s="48">
        <v>230</v>
      </c>
      <c r="AJ6" s="48">
        <v>177.8</v>
      </c>
      <c r="AK6" s="48">
        <v>0</v>
      </c>
    </row>
    <row r="7" spans="1:51" s="2" customFormat="1" ht="37.5" customHeight="1" x14ac:dyDescent="0.3">
      <c r="A7" s="75">
        <v>4</v>
      </c>
      <c r="B7" s="98" t="s">
        <v>193</v>
      </c>
      <c r="C7" s="76" t="s">
        <v>73</v>
      </c>
      <c r="D7" s="67" t="s">
        <v>295</v>
      </c>
      <c r="E7" s="15">
        <v>40885</v>
      </c>
      <c r="F7" s="17">
        <v>33</v>
      </c>
      <c r="G7" s="15"/>
      <c r="H7" s="21">
        <v>1</v>
      </c>
      <c r="I7" s="21">
        <v>1</v>
      </c>
      <c r="J7" s="21">
        <v>1</v>
      </c>
      <c r="K7" s="17" t="s">
        <v>82</v>
      </c>
      <c r="L7" s="17" t="s">
        <v>82</v>
      </c>
      <c r="M7" s="17" t="s">
        <v>82</v>
      </c>
      <c r="N7" s="17" t="s">
        <v>82</v>
      </c>
      <c r="O7" s="18">
        <v>1</v>
      </c>
      <c r="P7" s="18">
        <v>1</v>
      </c>
      <c r="Q7" s="18">
        <v>1</v>
      </c>
      <c r="R7" s="18">
        <v>1</v>
      </c>
      <c r="S7" s="17" t="s">
        <v>82</v>
      </c>
      <c r="T7" s="14" t="s">
        <v>179</v>
      </c>
      <c r="U7" s="40">
        <f>V7+W7+X7</f>
        <v>76.997</v>
      </c>
      <c r="V7" s="40">
        <v>54.758000000000003</v>
      </c>
      <c r="W7" s="40">
        <v>22.239000000000001</v>
      </c>
      <c r="X7" s="40">
        <v>0</v>
      </c>
      <c r="Y7" s="40"/>
      <c r="Z7" s="50"/>
      <c r="AA7" s="50"/>
      <c r="AB7" s="50"/>
      <c r="AC7" s="47"/>
      <c r="AD7" s="47"/>
      <c r="AE7" s="47"/>
      <c r="AF7" s="47"/>
      <c r="AG7" s="48">
        <v>54</v>
      </c>
      <c r="AH7" s="48"/>
      <c r="AI7" s="48"/>
      <c r="AJ7" s="48"/>
      <c r="AK7" s="47"/>
    </row>
    <row r="8" spans="1:51" s="39" customFormat="1" ht="24" customHeight="1" x14ac:dyDescent="0.3">
      <c r="A8" s="75">
        <v>5</v>
      </c>
      <c r="B8" s="98" t="s">
        <v>2</v>
      </c>
      <c r="C8" s="76" t="s">
        <v>73</v>
      </c>
      <c r="D8" s="67" t="s">
        <v>487</v>
      </c>
      <c r="E8" s="15"/>
      <c r="F8" s="17"/>
      <c r="G8" s="22"/>
      <c r="H8" s="21"/>
      <c r="I8" s="21"/>
      <c r="J8" s="21"/>
      <c r="K8" s="17"/>
      <c r="L8" s="17"/>
      <c r="M8" s="17"/>
      <c r="N8" s="17"/>
      <c r="O8" s="17"/>
      <c r="P8" s="17"/>
      <c r="Q8" s="17"/>
      <c r="R8" s="17"/>
      <c r="S8" s="17"/>
      <c r="T8" s="14"/>
      <c r="U8" s="40">
        <v>116.6</v>
      </c>
      <c r="V8" s="40"/>
      <c r="W8" s="40"/>
      <c r="X8" s="40"/>
      <c r="Y8" s="40">
        <v>195</v>
      </c>
      <c r="Z8" s="50"/>
      <c r="AA8" s="50"/>
      <c r="AB8" s="50"/>
      <c r="AC8" s="47"/>
      <c r="AD8" s="47"/>
      <c r="AE8" s="47"/>
      <c r="AF8" s="47"/>
      <c r="AG8" s="47">
        <v>15</v>
      </c>
      <c r="AH8" s="47"/>
      <c r="AI8" s="47"/>
      <c r="AJ8" s="47"/>
      <c r="AK8" s="47"/>
    </row>
    <row r="9" spans="1:51" s="2" customFormat="1" ht="36.75" customHeight="1" x14ac:dyDescent="0.3">
      <c r="A9" s="75">
        <v>6</v>
      </c>
      <c r="B9" s="98" t="s">
        <v>176</v>
      </c>
      <c r="C9" s="76" t="s">
        <v>573</v>
      </c>
      <c r="D9" s="67" t="s">
        <v>303</v>
      </c>
      <c r="E9" s="15">
        <v>41809</v>
      </c>
      <c r="F9" s="17">
        <v>102</v>
      </c>
      <c r="G9" s="22"/>
      <c r="H9" s="21">
        <v>1</v>
      </c>
      <c r="I9" s="18">
        <v>1</v>
      </c>
      <c r="J9" s="18">
        <v>1</v>
      </c>
      <c r="K9" s="18">
        <v>1</v>
      </c>
      <c r="L9" s="17" t="s">
        <v>82</v>
      </c>
      <c r="M9" s="17" t="s">
        <v>82</v>
      </c>
      <c r="N9" s="17" t="s">
        <v>82</v>
      </c>
      <c r="O9" s="18">
        <v>1</v>
      </c>
      <c r="P9" s="18">
        <v>1</v>
      </c>
      <c r="Q9" s="18">
        <v>1</v>
      </c>
      <c r="R9" s="17" t="s">
        <v>82</v>
      </c>
      <c r="S9" s="17" t="s">
        <v>82</v>
      </c>
      <c r="T9" s="14" t="s">
        <v>174</v>
      </c>
      <c r="U9" s="40">
        <f>V9+W9+X9</f>
        <v>21.161999999999999</v>
      </c>
      <c r="V9" s="40">
        <v>21.161999999999999</v>
      </c>
      <c r="W9" s="40"/>
      <c r="X9" s="40"/>
      <c r="Y9" s="40"/>
      <c r="Z9" s="50">
        <v>20</v>
      </c>
      <c r="AA9" s="48">
        <v>11</v>
      </c>
      <c r="AB9" s="48">
        <v>10</v>
      </c>
      <c r="AC9" s="48">
        <v>8</v>
      </c>
      <c r="AD9" s="47">
        <v>0</v>
      </c>
      <c r="AE9" s="47">
        <v>0</v>
      </c>
      <c r="AF9" s="47">
        <v>0</v>
      </c>
      <c r="AG9" s="48">
        <v>21.161999999999999</v>
      </c>
      <c r="AH9" s="48">
        <v>15</v>
      </c>
      <c r="AI9" s="48">
        <v>21.16</v>
      </c>
      <c r="AJ9" s="47">
        <v>0</v>
      </c>
      <c r="AK9" s="47">
        <v>0</v>
      </c>
    </row>
    <row r="10" spans="1:51" s="2" customFormat="1" ht="36.75" customHeight="1" x14ac:dyDescent="0.3">
      <c r="A10" s="75">
        <v>7</v>
      </c>
      <c r="B10" s="98" t="s">
        <v>198</v>
      </c>
      <c r="C10" s="76" t="s">
        <v>573</v>
      </c>
      <c r="D10" s="67" t="s">
        <v>583</v>
      </c>
      <c r="E10" s="15">
        <v>42090</v>
      </c>
      <c r="F10" s="17">
        <v>136</v>
      </c>
      <c r="G10" s="22"/>
      <c r="H10" s="21">
        <v>1</v>
      </c>
      <c r="I10" s="17" t="s">
        <v>82</v>
      </c>
      <c r="J10" s="17" t="s">
        <v>82</v>
      </c>
      <c r="K10" s="17" t="s">
        <v>82</v>
      </c>
      <c r="L10" s="17" t="s">
        <v>82</v>
      </c>
      <c r="M10" s="17" t="s">
        <v>82</v>
      </c>
      <c r="N10" s="17" t="s">
        <v>82</v>
      </c>
      <c r="O10" s="17" t="s">
        <v>82</v>
      </c>
      <c r="P10" s="18">
        <v>1</v>
      </c>
      <c r="Q10" s="18">
        <v>1</v>
      </c>
      <c r="R10" s="17" t="s">
        <v>82</v>
      </c>
      <c r="S10" s="18">
        <v>1</v>
      </c>
      <c r="T10" s="14" t="s">
        <v>584</v>
      </c>
      <c r="U10" s="40">
        <f>V10+W10+X10</f>
        <v>57.633000000000003</v>
      </c>
      <c r="V10" s="40">
        <v>5.0449999999999999</v>
      </c>
      <c r="W10" s="40">
        <v>52.588000000000001</v>
      </c>
      <c r="X10" s="40"/>
      <c r="Y10" s="40"/>
      <c r="Z10" s="50"/>
      <c r="AA10" s="47"/>
      <c r="AB10" s="48"/>
      <c r="AC10" s="47"/>
      <c r="AD10" s="47"/>
      <c r="AE10" s="47"/>
      <c r="AF10" s="47"/>
      <c r="AG10" s="47" t="s">
        <v>443</v>
      </c>
      <c r="AH10" s="48"/>
      <c r="AI10" s="48"/>
      <c r="AJ10" s="47"/>
      <c r="AK10" s="48"/>
    </row>
    <row r="11" spans="1:51" s="39" customFormat="1" ht="25.5" customHeight="1" x14ac:dyDescent="0.3">
      <c r="A11" s="75">
        <v>8</v>
      </c>
      <c r="B11" s="98" t="s">
        <v>13</v>
      </c>
      <c r="C11" s="76" t="s">
        <v>573</v>
      </c>
      <c r="D11" s="67" t="s">
        <v>488</v>
      </c>
      <c r="E11" s="15"/>
      <c r="F11" s="17"/>
      <c r="G11" s="15"/>
      <c r="H11" s="21"/>
      <c r="I11" s="17"/>
      <c r="J11" s="17"/>
      <c r="K11" s="17"/>
      <c r="L11" s="17" t="s">
        <v>82</v>
      </c>
      <c r="M11" s="17" t="s">
        <v>82</v>
      </c>
      <c r="N11" s="17" t="s">
        <v>82</v>
      </c>
      <c r="O11" s="17"/>
      <c r="P11" s="17"/>
      <c r="Q11" s="17"/>
      <c r="R11" s="17"/>
      <c r="S11" s="17"/>
      <c r="T11" s="14"/>
      <c r="U11" s="41">
        <v>39.590000000000003</v>
      </c>
      <c r="V11" s="40"/>
      <c r="W11" s="40"/>
      <c r="X11" s="40"/>
      <c r="Y11" s="40">
        <v>882.1</v>
      </c>
      <c r="Z11" s="50"/>
      <c r="AA11" s="47"/>
      <c r="AB11" s="47"/>
      <c r="AC11" s="47"/>
      <c r="AD11" s="47"/>
      <c r="AE11" s="47"/>
      <c r="AF11" s="47"/>
      <c r="AG11" s="47">
        <v>64.540000000000006</v>
      </c>
      <c r="AH11" s="47"/>
      <c r="AI11" s="47"/>
      <c r="AJ11" s="47"/>
      <c r="AK11" s="47"/>
    </row>
    <row r="12" spans="1:51" s="2" customFormat="1" ht="36.75" customHeight="1" collapsed="1" x14ac:dyDescent="0.3">
      <c r="A12" s="75">
        <v>9</v>
      </c>
      <c r="B12" s="98" t="s">
        <v>118</v>
      </c>
      <c r="C12" s="76" t="s">
        <v>573</v>
      </c>
      <c r="D12" s="67" t="s">
        <v>310</v>
      </c>
      <c r="E12" s="15">
        <v>41400</v>
      </c>
      <c r="F12" s="17">
        <v>60</v>
      </c>
      <c r="G12" s="15"/>
      <c r="H12" s="21">
        <v>1</v>
      </c>
      <c r="I12" s="18">
        <v>1</v>
      </c>
      <c r="J12" s="18">
        <v>1</v>
      </c>
      <c r="K12" s="18">
        <v>1</v>
      </c>
      <c r="L12" s="18">
        <v>1</v>
      </c>
      <c r="M12" s="17" t="s">
        <v>82</v>
      </c>
      <c r="N12" s="17" t="s">
        <v>82</v>
      </c>
      <c r="O12" s="18">
        <v>1</v>
      </c>
      <c r="P12" s="18">
        <v>1</v>
      </c>
      <c r="Q12" s="18">
        <v>1</v>
      </c>
      <c r="R12" s="18">
        <v>1</v>
      </c>
      <c r="S12" s="18">
        <v>1</v>
      </c>
      <c r="T12" s="14" t="s">
        <v>181</v>
      </c>
      <c r="U12" s="40">
        <f t="shared" ref="U12:U22" si="0">V12+W12+X12</f>
        <v>29.437799999999999</v>
      </c>
      <c r="V12" s="40">
        <v>22.788</v>
      </c>
      <c r="W12" s="40">
        <v>6.6497999999999999</v>
      </c>
      <c r="X12" s="40"/>
      <c r="Y12" s="40"/>
      <c r="Z12" s="50">
        <v>22.9</v>
      </c>
      <c r="AA12" s="48">
        <v>22.9</v>
      </c>
      <c r="AB12" s="48">
        <v>25.1</v>
      </c>
      <c r="AC12" s="48">
        <v>0</v>
      </c>
      <c r="AD12" s="48">
        <v>0</v>
      </c>
      <c r="AE12" s="47">
        <v>0</v>
      </c>
      <c r="AF12" s="47">
        <v>0</v>
      </c>
      <c r="AG12" s="48">
        <v>25.9</v>
      </c>
      <c r="AH12" s="48">
        <v>20</v>
      </c>
      <c r="AI12" s="48">
        <v>22.9</v>
      </c>
      <c r="AJ12" s="48">
        <v>15</v>
      </c>
      <c r="AK12" s="48">
        <v>0</v>
      </c>
    </row>
    <row r="13" spans="1:51" s="2" customFormat="1" ht="38.25" customHeight="1" x14ac:dyDescent="0.3">
      <c r="A13" s="75">
        <v>10</v>
      </c>
      <c r="B13" s="98" t="s">
        <v>115</v>
      </c>
      <c r="C13" s="76" t="s">
        <v>573</v>
      </c>
      <c r="D13" s="67" t="s">
        <v>485</v>
      </c>
      <c r="E13" s="15" t="s">
        <v>297</v>
      </c>
      <c r="F13" s="17" t="s">
        <v>298</v>
      </c>
      <c r="G13" s="15"/>
      <c r="H13" s="21">
        <v>1</v>
      </c>
      <c r="I13" s="18">
        <v>1</v>
      </c>
      <c r="J13" s="18">
        <v>1</v>
      </c>
      <c r="K13" s="18">
        <v>1</v>
      </c>
      <c r="L13" s="18">
        <v>1</v>
      </c>
      <c r="M13" s="17" t="s">
        <v>82</v>
      </c>
      <c r="N13" s="17" t="s">
        <v>82</v>
      </c>
      <c r="O13" s="18">
        <v>1</v>
      </c>
      <c r="P13" s="18">
        <v>1</v>
      </c>
      <c r="Q13" s="18">
        <v>1</v>
      </c>
      <c r="R13" s="18">
        <v>1</v>
      </c>
      <c r="S13" s="18">
        <v>1</v>
      </c>
      <c r="T13" s="14" t="s">
        <v>181</v>
      </c>
      <c r="U13" s="40">
        <f t="shared" si="0"/>
        <v>110.43</v>
      </c>
      <c r="V13" s="40">
        <v>48.404000000000003</v>
      </c>
      <c r="W13" s="40">
        <v>62.026000000000003</v>
      </c>
      <c r="X13" s="40">
        <v>0</v>
      </c>
      <c r="Y13" s="40"/>
      <c r="Z13" s="50"/>
      <c r="AA13" s="48"/>
      <c r="AB13" s="48"/>
      <c r="AC13" s="48"/>
      <c r="AD13" s="48"/>
      <c r="AE13" s="47"/>
      <c r="AF13" s="47"/>
      <c r="AG13" s="48">
        <v>43.82</v>
      </c>
      <c r="AH13" s="48"/>
      <c r="AI13" s="48"/>
      <c r="AJ13" s="48"/>
      <c r="AK13" s="48"/>
    </row>
    <row r="14" spans="1:51" s="2" customFormat="1" ht="36" customHeight="1" x14ac:dyDescent="0.3">
      <c r="A14" s="75">
        <v>11</v>
      </c>
      <c r="B14" s="98" t="s">
        <v>196</v>
      </c>
      <c r="C14" s="76" t="s">
        <v>573</v>
      </c>
      <c r="D14" s="67" t="s">
        <v>302</v>
      </c>
      <c r="E14" s="15">
        <v>40710</v>
      </c>
      <c r="F14" s="17">
        <v>12</v>
      </c>
      <c r="G14" s="22"/>
      <c r="H14" s="21">
        <v>1</v>
      </c>
      <c r="I14" s="18">
        <v>1</v>
      </c>
      <c r="J14" s="18">
        <v>1</v>
      </c>
      <c r="K14" s="18">
        <v>1</v>
      </c>
      <c r="L14" s="17" t="s">
        <v>82</v>
      </c>
      <c r="M14" s="17" t="s">
        <v>82</v>
      </c>
      <c r="N14" s="17" t="s">
        <v>82</v>
      </c>
      <c r="O14" s="17" t="s">
        <v>82</v>
      </c>
      <c r="P14" s="17" t="s">
        <v>82</v>
      </c>
      <c r="Q14" s="18">
        <v>1</v>
      </c>
      <c r="R14" s="17" t="s">
        <v>82</v>
      </c>
      <c r="S14" s="17" t="s">
        <v>82</v>
      </c>
      <c r="T14" s="14" t="s">
        <v>197</v>
      </c>
      <c r="U14" s="40">
        <f t="shared" si="0"/>
        <v>11.782999999999999</v>
      </c>
      <c r="V14" s="40">
        <v>5.9089999999999998</v>
      </c>
      <c r="W14" s="40">
        <v>5.8739999999999997</v>
      </c>
      <c r="X14" s="40"/>
      <c r="Y14" s="40"/>
      <c r="Z14" s="50"/>
      <c r="AA14" s="48"/>
      <c r="AB14" s="48"/>
      <c r="AC14" s="48"/>
      <c r="AD14" s="47"/>
      <c r="AE14" s="47"/>
      <c r="AF14" s="47"/>
      <c r="AG14" s="47" t="s">
        <v>443</v>
      </c>
      <c r="AH14" s="47"/>
      <c r="AI14" s="48"/>
      <c r="AJ14" s="47"/>
      <c r="AK14" s="47"/>
    </row>
    <row r="15" spans="1:51" s="2" customFormat="1" ht="36" customHeight="1" x14ac:dyDescent="0.3">
      <c r="A15" s="75">
        <v>12</v>
      </c>
      <c r="B15" s="98" t="s">
        <v>116</v>
      </c>
      <c r="C15" s="76" t="s">
        <v>573</v>
      </c>
      <c r="D15" s="67" t="s">
        <v>486</v>
      </c>
      <c r="E15" s="15">
        <v>40884</v>
      </c>
      <c r="F15" s="17">
        <v>32</v>
      </c>
      <c r="G15" s="15"/>
      <c r="H15" s="21">
        <v>1</v>
      </c>
      <c r="I15" s="18">
        <v>1</v>
      </c>
      <c r="J15" s="18">
        <v>1</v>
      </c>
      <c r="K15" s="18">
        <v>1</v>
      </c>
      <c r="L15" s="18">
        <v>1</v>
      </c>
      <c r="M15" s="17" t="s">
        <v>82</v>
      </c>
      <c r="N15" s="17" t="s">
        <v>82</v>
      </c>
      <c r="O15" s="18">
        <v>1</v>
      </c>
      <c r="P15" s="18">
        <v>1</v>
      </c>
      <c r="Q15" s="18">
        <v>1</v>
      </c>
      <c r="R15" s="18">
        <v>1</v>
      </c>
      <c r="S15" s="18">
        <v>1</v>
      </c>
      <c r="T15" s="14" t="s">
        <v>201</v>
      </c>
      <c r="U15" s="40">
        <f t="shared" si="0"/>
        <v>62.917999999999999</v>
      </c>
      <c r="V15" s="40">
        <v>11.747999999999999</v>
      </c>
      <c r="W15" s="40">
        <v>51.17</v>
      </c>
      <c r="X15" s="40"/>
      <c r="Y15" s="40"/>
      <c r="Z15" s="50"/>
      <c r="AA15" s="48"/>
      <c r="AB15" s="48"/>
      <c r="AC15" s="48"/>
      <c r="AD15" s="48"/>
      <c r="AE15" s="47"/>
      <c r="AF15" s="47"/>
      <c r="AG15" s="48">
        <v>11.75</v>
      </c>
      <c r="AH15" s="48"/>
      <c r="AI15" s="48"/>
      <c r="AJ15" s="48"/>
      <c r="AK15" s="48"/>
    </row>
    <row r="16" spans="1:51" s="2" customFormat="1" ht="39.75" customHeight="1" x14ac:dyDescent="0.3">
      <c r="A16" s="75">
        <v>13</v>
      </c>
      <c r="B16" s="98" t="s">
        <v>126</v>
      </c>
      <c r="C16" s="76" t="s">
        <v>573</v>
      </c>
      <c r="D16" s="67" t="s">
        <v>311</v>
      </c>
      <c r="E16" s="15">
        <v>41450</v>
      </c>
      <c r="F16" s="17">
        <v>65</v>
      </c>
      <c r="G16" s="15"/>
      <c r="H16" s="21">
        <v>1</v>
      </c>
      <c r="I16" s="18">
        <v>1</v>
      </c>
      <c r="J16" s="18">
        <v>1</v>
      </c>
      <c r="K16" s="17" t="s">
        <v>82</v>
      </c>
      <c r="L16" s="18">
        <v>1</v>
      </c>
      <c r="M16" s="17" t="s">
        <v>82</v>
      </c>
      <c r="N16" s="17" t="s">
        <v>82</v>
      </c>
      <c r="O16" s="18">
        <v>1</v>
      </c>
      <c r="P16" s="18">
        <v>1</v>
      </c>
      <c r="Q16" s="18">
        <v>1</v>
      </c>
      <c r="R16" s="18">
        <v>1</v>
      </c>
      <c r="S16" s="18">
        <v>1</v>
      </c>
      <c r="T16" s="14" t="s">
        <v>191</v>
      </c>
      <c r="U16" s="40">
        <f t="shared" si="0"/>
        <v>15.14</v>
      </c>
      <c r="V16" s="40">
        <v>13.971</v>
      </c>
      <c r="W16" s="40">
        <v>1.169</v>
      </c>
      <c r="X16" s="40"/>
      <c r="Y16" s="40"/>
      <c r="Z16" s="50">
        <v>13.94</v>
      </c>
      <c r="AA16" s="48">
        <v>13.94</v>
      </c>
      <c r="AB16" s="48">
        <v>10.93</v>
      </c>
      <c r="AC16" s="47">
        <v>3.78</v>
      </c>
      <c r="AD16" s="48">
        <v>0</v>
      </c>
      <c r="AE16" s="47">
        <v>0</v>
      </c>
      <c r="AF16" s="47">
        <v>0</v>
      </c>
      <c r="AG16" s="48">
        <v>13.94</v>
      </c>
      <c r="AH16" s="48">
        <v>3.78</v>
      </c>
      <c r="AI16" s="48">
        <v>13.52</v>
      </c>
      <c r="AJ16" s="48">
        <v>7.57</v>
      </c>
      <c r="AK16" s="48">
        <v>0</v>
      </c>
    </row>
    <row r="17" spans="1:37" s="2" customFormat="1" ht="41.25" customHeight="1" x14ac:dyDescent="0.3">
      <c r="A17" s="75">
        <v>14</v>
      </c>
      <c r="B17" s="98" t="s">
        <v>133</v>
      </c>
      <c r="C17" s="76" t="s">
        <v>573</v>
      </c>
      <c r="D17" s="67" t="s">
        <v>309</v>
      </c>
      <c r="E17" s="15">
        <v>41148</v>
      </c>
      <c r="F17" s="17">
        <v>50</v>
      </c>
      <c r="G17" s="15"/>
      <c r="H17" s="21">
        <v>1</v>
      </c>
      <c r="I17" s="18">
        <v>1</v>
      </c>
      <c r="J17" s="18">
        <v>1</v>
      </c>
      <c r="K17" s="18">
        <v>1</v>
      </c>
      <c r="L17" s="17" t="s">
        <v>82</v>
      </c>
      <c r="M17" s="17" t="s">
        <v>82</v>
      </c>
      <c r="N17" s="17" t="s">
        <v>82</v>
      </c>
      <c r="O17" s="18">
        <v>1</v>
      </c>
      <c r="P17" s="18">
        <v>1</v>
      </c>
      <c r="Q17" s="18">
        <v>1</v>
      </c>
      <c r="R17" s="18">
        <v>1</v>
      </c>
      <c r="S17" s="18">
        <v>1</v>
      </c>
      <c r="T17" s="14" t="s">
        <v>185</v>
      </c>
      <c r="U17" s="40">
        <f t="shared" si="0"/>
        <v>32.601999999999997</v>
      </c>
      <c r="V17" s="40">
        <v>32.601999999999997</v>
      </c>
      <c r="W17" s="40"/>
      <c r="X17" s="40"/>
      <c r="Y17" s="40"/>
      <c r="Z17" s="50"/>
      <c r="AA17" s="48"/>
      <c r="AB17" s="48"/>
      <c r="AC17" s="48"/>
      <c r="AD17" s="47"/>
      <c r="AE17" s="47"/>
      <c r="AF17" s="47"/>
      <c r="AG17" s="48">
        <v>32.601999999999997</v>
      </c>
      <c r="AH17" s="48"/>
      <c r="AI17" s="48"/>
      <c r="AJ17" s="48"/>
      <c r="AK17" s="48"/>
    </row>
    <row r="18" spans="1:37" s="2" customFormat="1" ht="38.25" customHeight="1" x14ac:dyDescent="0.3">
      <c r="A18" s="75">
        <v>15</v>
      </c>
      <c r="B18" s="98" t="s">
        <v>248</v>
      </c>
      <c r="C18" s="76" t="s">
        <v>574</v>
      </c>
      <c r="D18" s="67"/>
      <c r="E18" s="15">
        <v>40571</v>
      </c>
      <c r="F18" s="17">
        <v>3</v>
      </c>
      <c r="G18" s="15"/>
      <c r="H18" s="18">
        <v>1</v>
      </c>
      <c r="I18" s="18">
        <v>1</v>
      </c>
      <c r="J18" s="18">
        <v>1</v>
      </c>
      <c r="K18" s="17" t="s">
        <v>82</v>
      </c>
      <c r="L18" s="17" t="s">
        <v>82</v>
      </c>
      <c r="M18" s="17" t="s">
        <v>82</v>
      </c>
      <c r="N18" s="17" t="s">
        <v>82</v>
      </c>
      <c r="O18" s="18">
        <v>1</v>
      </c>
      <c r="P18" s="18">
        <v>1</v>
      </c>
      <c r="Q18" s="18">
        <v>1</v>
      </c>
      <c r="R18" s="18">
        <v>1</v>
      </c>
      <c r="S18" s="18">
        <v>1</v>
      </c>
      <c r="T18" s="14" t="s">
        <v>187</v>
      </c>
      <c r="U18" s="40">
        <f t="shared" si="0"/>
        <v>5.2220000000000004</v>
      </c>
      <c r="V18" s="40">
        <v>5.2220000000000004</v>
      </c>
      <c r="W18" s="40"/>
      <c r="X18" s="40"/>
      <c r="Y18" s="40"/>
      <c r="Z18" s="48"/>
      <c r="AA18" s="48"/>
      <c r="AB18" s="48"/>
      <c r="AC18" s="47"/>
      <c r="AD18" s="47"/>
      <c r="AE18" s="47"/>
      <c r="AF18" s="47"/>
      <c r="AG18" s="48">
        <v>5.2220000000000004</v>
      </c>
      <c r="AH18" s="48"/>
      <c r="AI18" s="48"/>
      <c r="AJ18" s="48"/>
      <c r="AK18" s="48"/>
    </row>
    <row r="19" spans="1:37" s="2" customFormat="1" ht="35.25" customHeight="1" collapsed="1" x14ac:dyDescent="0.3">
      <c r="A19" s="75">
        <v>16</v>
      </c>
      <c r="B19" s="98" t="s">
        <v>459</v>
      </c>
      <c r="C19" s="76" t="s">
        <v>574</v>
      </c>
      <c r="D19" s="67"/>
      <c r="E19" s="15">
        <v>41766</v>
      </c>
      <c r="F19" s="17">
        <v>93</v>
      </c>
      <c r="G19" s="15"/>
      <c r="H19" s="18">
        <v>1</v>
      </c>
      <c r="I19" s="18">
        <v>1</v>
      </c>
      <c r="J19" s="18">
        <v>1</v>
      </c>
      <c r="K19" s="18">
        <v>1</v>
      </c>
      <c r="L19" s="17" t="s">
        <v>82</v>
      </c>
      <c r="M19" s="17" t="s">
        <v>82</v>
      </c>
      <c r="N19" s="17" t="s">
        <v>82</v>
      </c>
      <c r="O19" s="18">
        <v>1</v>
      </c>
      <c r="P19" s="17" t="s">
        <v>82</v>
      </c>
      <c r="Q19" s="18">
        <v>1</v>
      </c>
      <c r="R19" s="18">
        <v>1</v>
      </c>
      <c r="S19" s="17" t="s">
        <v>82</v>
      </c>
      <c r="T19" s="14" t="s">
        <v>177</v>
      </c>
      <c r="U19" s="40">
        <f t="shared" si="0"/>
        <v>9.5340000000000007</v>
      </c>
      <c r="V19" s="40">
        <v>9.5340000000000007</v>
      </c>
      <c r="W19" s="40"/>
      <c r="X19" s="40"/>
      <c r="Y19" s="40"/>
      <c r="Z19" s="48"/>
      <c r="AA19" s="48"/>
      <c r="AB19" s="48"/>
      <c r="AC19" s="48"/>
      <c r="AD19" s="47"/>
      <c r="AE19" s="47"/>
      <c r="AF19" s="47"/>
      <c r="AG19" s="48">
        <v>9.5340000000000007</v>
      </c>
      <c r="AH19" s="47"/>
      <c r="AI19" s="48"/>
      <c r="AJ19" s="48"/>
      <c r="AK19" s="47"/>
    </row>
    <row r="20" spans="1:37" s="2" customFormat="1" ht="54" customHeight="1" x14ac:dyDescent="0.3">
      <c r="A20" s="75">
        <v>17</v>
      </c>
      <c r="B20" s="98" t="s">
        <v>262</v>
      </c>
      <c r="C20" s="76" t="s">
        <v>574</v>
      </c>
      <c r="D20" s="67" t="s">
        <v>307</v>
      </c>
      <c r="E20" s="15">
        <v>40651</v>
      </c>
      <c r="F20" s="17">
        <v>5</v>
      </c>
      <c r="G20" s="15"/>
      <c r="H20" s="18">
        <v>1</v>
      </c>
      <c r="I20" s="18">
        <v>1</v>
      </c>
      <c r="J20" s="18">
        <v>1</v>
      </c>
      <c r="K20" s="18">
        <v>1</v>
      </c>
      <c r="L20" s="18">
        <v>1</v>
      </c>
      <c r="M20" s="17" t="s">
        <v>82</v>
      </c>
      <c r="N20" s="17" t="s">
        <v>82</v>
      </c>
      <c r="O20" s="18">
        <v>1</v>
      </c>
      <c r="P20" s="18">
        <v>1</v>
      </c>
      <c r="Q20" s="18">
        <v>1</v>
      </c>
      <c r="R20" s="18">
        <v>1</v>
      </c>
      <c r="S20" s="17" t="s">
        <v>82</v>
      </c>
      <c r="T20" s="14" t="s">
        <v>169</v>
      </c>
      <c r="U20" s="40">
        <f t="shared" si="0"/>
        <v>26.928000000000001</v>
      </c>
      <c r="V20" s="40">
        <v>26.928000000000001</v>
      </c>
      <c r="W20" s="40"/>
      <c r="X20" s="40"/>
      <c r="Y20" s="40"/>
      <c r="Z20" s="48">
        <v>26.9</v>
      </c>
      <c r="AA20" s="48">
        <v>26.9</v>
      </c>
      <c r="AB20" s="48">
        <v>15.4</v>
      </c>
      <c r="AC20" s="48">
        <v>25.3</v>
      </c>
      <c r="AD20" s="48">
        <v>0</v>
      </c>
      <c r="AE20" s="47">
        <v>0</v>
      </c>
      <c r="AF20" s="47">
        <v>0</v>
      </c>
      <c r="AG20" s="48">
        <v>26.9</v>
      </c>
      <c r="AH20" s="48">
        <v>0</v>
      </c>
      <c r="AI20" s="48">
        <v>26.9</v>
      </c>
      <c r="AJ20" s="48">
        <v>4</v>
      </c>
      <c r="AK20" s="47" t="s">
        <v>478</v>
      </c>
    </row>
    <row r="21" spans="1:37" s="2" customFormat="1" ht="37.5" customHeight="1" x14ac:dyDescent="0.3">
      <c r="A21" s="75">
        <v>18</v>
      </c>
      <c r="B21" s="98" t="s">
        <v>4</v>
      </c>
      <c r="C21" s="76" t="s">
        <v>574</v>
      </c>
      <c r="D21" s="67" t="s">
        <v>560</v>
      </c>
      <c r="E21" s="15">
        <v>41998</v>
      </c>
      <c r="F21" s="17">
        <v>122</v>
      </c>
      <c r="G21" s="22"/>
      <c r="H21" s="18">
        <v>1</v>
      </c>
      <c r="I21" s="18">
        <v>1</v>
      </c>
      <c r="J21" s="18">
        <v>1</v>
      </c>
      <c r="K21" s="18">
        <v>1</v>
      </c>
      <c r="L21" s="17" t="s">
        <v>82</v>
      </c>
      <c r="M21" s="17" t="s">
        <v>82</v>
      </c>
      <c r="N21" s="17" t="s">
        <v>82</v>
      </c>
      <c r="O21" s="18">
        <v>1</v>
      </c>
      <c r="P21" s="18">
        <v>1</v>
      </c>
      <c r="Q21" s="18">
        <v>1</v>
      </c>
      <c r="R21" s="18">
        <v>1</v>
      </c>
      <c r="S21" s="18">
        <v>1</v>
      </c>
      <c r="T21" s="14" t="s">
        <v>185</v>
      </c>
      <c r="U21" s="40">
        <f t="shared" si="0"/>
        <v>28.756599999999999</v>
      </c>
      <c r="V21" s="40">
        <v>18.338999999999999</v>
      </c>
      <c r="W21" s="40">
        <v>10.4176</v>
      </c>
      <c r="X21" s="40"/>
      <c r="Y21" s="40"/>
      <c r="Z21" s="48"/>
      <c r="AA21" s="48"/>
      <c r="AB21" s="48"/>
      <c r="AC21" s="48"/>
      <c r="AD21" s="47"/>
      <c r="AE21" s="47"/>
      <c r="AF21" s="47"/>
      <c r="AG21" s="48">
        <v>28.756599999999999</v>
      </c>
      <c r="AH21" s="48"/>
      <c r="AI21" s="48"/>
      <c r="AJ21" s="48"/>
      <c r="AK21" s="48"/>
    </row>
    <row r="22" spans="1:37" s="2" customFormat="1" ht="39.75" customHeight="1" x14ac:dyDescent="0.3">
      <c r="A22" s="75">
        <v>19</v>
      </c>
      <c r="B22" s="98" t="s">
        <v>5</v>
      </c>
      <c r="C22" s="76" t="s">
        <v>574</v>
      </c>
      <c r="D22" s="67" t="s">
        <v>305</v>
      </c>
      <c r="E22" s="15">
        <v>40715</v>
      </c>
      <c r="F22" s="17">
        <v>13</v>
      </c>
      <c r="G22" s="15"/>
      <c r="H22" s="18">
        <v>1</v>
      </c>
      <c r="I22" s="18">
        <v>1</v>
      </c>
      <c r="J22" s="18">
        <v>1</v>
      </c>
      <c r="K22" s="18">
        <v>1</v>
      </c>
      <c r="L22" s="17" t="s">
        <v>82</v>
      </c>
      <c r="M22" s="17" t="s">
        <v>82</v>
      </c>
      <c r="N22" s="17" t="s">
        <v>82</v>
      </c>
      <c r="O22" s="18">
        <v>1</v>
      </c>
      <c r="P22" s="18">
        <v>1</v>
      </c>
      <c r="Q22" s="18">
        <v>1</v>
      </c>
      <c r="R22" s="18">
        <v>1</v>
      </c>
      <c r="S22" s="18">
        <v>1</v>
      </c>
      <c r="T22" s="14" t="s">
        <v>185</v>
      </c>
      <c r="U22" s="40">
        <f t="shared" si="0"/>
        <v>68.534000000000006</v>
      </c>
      <c r="V22" s="40">
        <v>68.534000000000006</v>
      </c>
      <c r="W22" s="40"/>
      <c r="X22" s="40"/>
      <c r="Y22" s="40"/>
      <c r="Z22" s="48">
        <v>50.8</v>
      </c>
      <c r="AA22" s="48">
        <v>51.23</v>
      </c>
      <c r="AB22" s="48">
        <v>52.75</v>
      </c>
      <c r="AC22" s="48">
        <v>65.72</v>
      </c>
      <c r="AD22" s="47">
        <v>0</v>
      </c>
      <c r="AE22" s="47">
        <v>0</v>
      </c>
      <c r="AF22" s="47">
        <v>0</v>
      </c>
      <c r="AG22" s="48">
        <v>66.39</v>
      </c>
      <c r="AH22" s="48">
        <v>65.95</v>
      </c>
      <c r="AI22" s="48">
        <v>67.48</v>
      </c>
      <c r="AJ22" s="48">
        <v>0</v>
      </c>
      <c r="AK22" s="48" t="s">
        <v>479</v>
      </c>
    </row>
    <row r="23" spans="1:37" s="2" customFormat="1" ht="28.5" customHeight="1" x14ac:dyDescent="0.3">
      <c r="A23" s="75">
        <v>20</v>
      </c>
      <c r="B23" s="98" t="s">
        <v>13</v>
      </c>
      <c r="C23" s="76" t="s">
        <v>574</v>
      </c>
      <c r="D23" s="67" t="s">
        <v>488</v>
      </c>
      <c r="E23" s="15"/>
      <c r="F23" s="17"/>
      <c r="G23" s="15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4"/>
      <c r="U23" s="41"/>
      <c r="V23" s="40"/>
      <c r="W23" s="40"/>
      <c r="X23" s="40"/>
      <c r="Y23" s="40"/>
      <c r="Z23" s="47"/>
      <c r="AA23" s="47"/>
      <c r="AB23" s="47"/>
      <c r="AC23" s="47"/>
      <c r="AD23" s="47"/>
      <c r="AE23" s="47"/>
      <c r="AF23" s="47"/>
      <c r="AG23" s="47">
        <v>114.89400000000001</v>
      </c>
      <c r="AH23" s="47"/>
      <c r="AI23" s="47"/>
      <c r="AJ23" s="47"/>
      <c r="AK23" s="47"/>
    </row>
    <row r="24" spans="1:37" s="2" customFormat="1" ht="37.5" customHeight="1" collapsed="1" x14ac:dyDescent="0.3">
      <c r="A24" s="75">
        <v>21</v>
      </c>
      <c r="B24" s="98" t="s">
        <v>117</v>
      </c>
      <c r="C24" s="76" t="s">
        <v>574</v>
      </c>
      <c r="D24" s="67" t="s">
        <v>308</v>
      </c>
      <c r="E24" s="15">
        <v>40835</v>
      </c>
      <c r="F24" s="17">
        <v>23</v>
      </c>
      <c r="G24" s="15"/>
      <c r="H24" s="18">
        <v>1</v>
      </c>
      <c r="I24" s="18">
        <v>1</v>
      </c>
      <c r="J24" s="18">
        <v>1</v>
      </c>
      <c r="K24" s="18">
        <v>1</v>
      </c>
      <c r="L24" s="17" t="s">
        <v>82</v>
      </c>
      <c r="M24" s="17" t="s">
        <v>82</v>
      </c>
      <c r="N24" s="17" t="s">
        <v>82</v>
      </c>
      <c r="O24" s="18">
        <v>1</v>
      </c>
      <c r="P24" s="18">
        <v>1</v>
      </c>
      <c r="Q24" s="18">
        <v>1</v>
      </c>
      <c r="R24" s="18">
        <v>1</v>
      </c>
      <c r="S24" s="17" t="s">
        <v>82</v>
      </c>
      <c r="T24" s="14" t="s">
        <v>192</v>
      </c>
      <c r="U24" s="40">
        <f t="shared" ref="U24:U32" si="1">V24+W24+X24</f>
        <v>13.566000000000001</v>
      </c>
      <c r="V24" s="40">
        <v>13.566000000000001</v>
      </c>
      <c r="W24" s="40"/>
      <c r="X24" s="40"/>
      <c r="Y24" s="40"/>
      <c r="Z24" s="48">
        <v>13.5</v>
      </c>
      <c r="AA24" s="48">
        <v>13.5</v>
      </c>
      <c r="AB24" s="48">
        <v>13.5</v>
      </c>
      <c r="AC24" s="48">
        <v>11.1</v>
      </c>
      <c r="AD24" s="47">
        <v>0</v>
      </c>
      <c r="AE24" s="47">
        <v>0</v>
      </c>
      <c r="AF24" s="47">
        <v>0</v>
      </c>
      <c r="AG24" s="48">
        <v>13.5</v>
      </c>
      <c r="AH24" s="48">
        <v>13.5</v>
      </c>
      <c r="AI24" s="48">
        <v>13.5</v>
      </c>
      <c r="AJ24" s="48">
        <v>4.9000000000000004</v>
      </c>
      <c r="AK24" s="47">
        <v>0</v>
      </c>
    </row>
    <row r="25" spans="1:37" s="2" customFormat="1" ht="37.5" customHeight="1" x14ac:dyDescent="0.3">
      <c r="A25" s="75">
        <v>22</v>
      </c>
      <c r="B25" s="98" t="s">
        <v>199</v>
      </c>
      <c r="C25" s="76" t="s">
        <v>574</v>
      </c>
      <c r="D25" s="67" t="s">
        <v>577</v>
      </c>
      <c r="E25" s="15">
        <v>42089</v>
      </c>
      <c r="F25" s="17">
        <v>135</v>
      </c>
      <c r="G25" s="22"/>
      <c r="H25" s="18">
        <v>1</v>
      </c>
      <c r="I25" s="18">
        <v>1</v>
      </c>
      <c r="J25" s="18">
        <v>1</v>
      </c>
      <c r="K25" s="18">
        <v>1</v>
      </c>
      <c r="L25" s="17" t="s">
        <v>82</v>
      </c>
      <c r="M25" s="17" t="s">
        <v>82</v>
      </c>
      <c r="N25" s="17" t="s">
        <v>82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4" t="s">
        <v>200</v>
      </c>
      <c r="U25" s="40">
        <f t="shared" si="1"/>
        <v>13.828999999999999</v>
      </c>
      <c r="V25" s="40">
        <v>13.343999999999999</v>
      </c>
      <c r="W25" s="40">
        <v>0</v>
      </c>
      <c r="X25" s="40">
        <v>0.48499999999999999</v>
      </c>
      <c r="Y25" s="40"/>
      <c r="Z25" s="48">
        <v>11.8</v>
      </c>
      <c r="AA25" s="48">
        <v>11.8</v>
      </c>
      <c r="AB25" s="48">
        <v>9</v>
      </c>
      <c r="AC25" s="48">
        <v>8.5</v>
      </c>
      <c r="AD25" s="47">
        <v>0</v>
      </c>
      <c r="AE25" s="47">
        <v>0</v>
      </c>
      <c r="AF25" s="47">
        <v>0</v>
      </c>
      <c r="AG25" s="48">
        <v>12.375</v>
      </c>
      <c r="AH25" s="48">
        <v>9</v>
      </c>
      <c r="AI25" s="48">
        <v>11.8</v>
      </c>
      <c r="AJ25" s="48">
        <v>6.19</v>
      </c>
      <c r="AK25" s="48">
        <v>0</v>
      </c>
    </row>
    <row r="26" spans="1:37" s="2" customFormat="1" ht="39.75" customHeight="1" x14ac:dyDescent="0.3">
      <c r="A26" s="75">
        <v>23</v>
      </c>
      <c r="B26" s="98" t="s">
        <v>88</v>
      </c>
      <c r="C26" s="76" t="s">
        <v>574</v>
      </c>
      <c r="D26" s="67" t="s">
        <v>306</v>
      </c>
      <c r="E26" s="15">
        <v>41409</v>
      </c>
      <c r="F26" s="17">
        <v>15</v>
      </c>
      <c r="G26" s="15"/>
      <c r="H26" s="18">
        <v>1</v>
      </c>
      <c r="I26" s="18">
        <v>1</v>
      </c>
      <c r="J26" s="18">
        <v>1</v>
      </c>
      <c r="K26" s="18">
        <v>1</v>
      </c>
      <c r="L26" s="17" t="s">
        <v>82</v>
      </c>
      <c r="M26" s="17" t="s">
        <v>82</v>
      </c>
      <c r="N26" s="17" t="s">
        <v>82</v>
      </c>
      <c r="O26" s="18">
        <v>1</v>
      </c>
      <c r="P26" s="18">
        <v>1</v>
      </c>
      <c r="Q26" s="18">
        <v>1</v>
      </c>
      <c r="R26" s="18">
        <v>1</v>
      </c>
      <c r="S26" s="17" t="s">
        <v>82</v>
      </c>
      <c r="T26" s="14" t="s">
        <v>192</v>
      </c>
      <c r="U26" s="40">
        <f t="shared" si="1"/>
        <v>66.805000000000007</v>
      </c>
      <c r="V26" s="40">
        <v>66.805000000000007</v>
      </c>
      <c r="W26" s="40"/>
      <c r="X26" s="40"/>
      <c r="Y26" s="40"/>
      <c r="Z26" s="48"/>
      <c r="AA26" s="48"/>
      <c r="AB26" s="48"/>
      <c r="AC26" s="48"/>
      <c r="AD26" s="47"/>
      <c r="AE26" s="47"/>
      <c r="AF26" s="47"/>
      <c r="AG26" s="48">
        <v>64.5</v>
      </c>
      <c r="AH26" s="48"/>
      <c r="AI26" s="48"/>
      <c r="AJ26" s="48"/>
      <c r="AK26" s="47"/>
    </row>
    <row r="27" spans="1:37" s="2" customFormat="1" ht="27.75" customHeight="1" x14ac:dyDescent="0.3">
      <c r="A27" s="75">
        <v>24</v>
      </c>
      <c r="B27" s="98" t="s">
        <v>131</v>
      </c>
      <c r="C27" s="76" t="s">
        <v>574</v>
      </c>
      <c r="D27" s="67"/>
      <c r="E27" s="15"/>
      <c r="F27" s="17"/>
      <c r="G27" s="15">
        <v>42225</v>
      </c>
      <c r="H27" s="18">
        <v>1</v>
      </c>
      <c r="I27" s="18">
        <v>1</v>
      </c>
      <c r="J27" s="18">
        <v>1</v>
      </c>
      <c r="K27" s="18">
        <v>1</v>
      </c>
      <c r="L27" s="17" t="s">
        <v>82</v>
      </c>
      <c r="M27" s="17" t="s">
        <v>82</v>
      </c>
      <c r="N27" s="17" t="s">
        <v>82</v>
      </c>
      <c r="O27" s="18">
        <v>1</v>
      </c>
      <c r="P27" s="18">
        <v>1</v>
      </c>
      <c r="Q27" s="18">
        <v>1</v>
      </c>
      <c r="R27" s="18">
        <v>1</v>
      </c>
      <c r="S27" s="18">
        <v>1</v>
      </c>
      <c r="T27" s="14" t="s">
        <v>190</v>
      </c>
      <c r="U27" s="40">
        <f t="shared" si="1"/>
        <v>12.536</v>
      </c>
      <c r="V27" s="40">
        <v>12.536</v>
      </c>
      <c r="W27" s="40">
        <v>0</v>
      </c>
      <c r="X27" s="40">
        <v>0</v>
      </c>
      <c r="Y27" s="40"/>
      <c r="Z27" s="48"/>
      <c r="AA27" s="48"/>
      <c r="AB27" s="48"/>
      <c r="AC27" s="48"/>
      <c r="AD27" s="47"/>
      <c r="AE27" s="47"/>
      <c r="AF27" s="47"/>
      <c r="AG27" s="48">
        <v>12.536</v>
      </c>
      <c r="AH27" s="48"/>
      <c r="AI27" s="48"/>
      <c r="AJ27" s="48"/>
      <c r="AK27" s="48"/>
    </row>
    <row r="28" spans="1:37" s="2" customFormat="1" ht="36.75" customHeight="1" x14ac:dyDescent="0.3">
      <c r="A28" s="75">
        <v>25</v>
      </c>
      <c r="B28" s="98" t="s">
        <v>188</v>
      </c>
      <c r="C28" s="76" t="s">
        <v>574</v>
      </c>
      <c r="D28" s="67"/>
      <c r="E28" s="15"/>
      <c r="F28" s="17"/>
      <c r="G28" s="22">
        <v>42092</v>
      </c>
      <c r="H28" s="18">
        <v>1</v>
      </c>
      <c r="I28" s="18">
        <v>1</v>
      </c>
      <c r="J28" s="18">
        <v>1</v>
      </c>
      <c r="K28" s="18">
        <v>1</v>
      </c>
      <c r="L28" s="17" t="s">
        <v>82</v>
      </c>
      <c r="M28" s="17" t="s">
        <v>82</v>
      </c>
      <c r="N28" s="17" t="s">
        <v>82</v>
      </c>
      <c r="O28" s="18">
        <v>1</v>
      </c>
      <c r="P28" s="17" t="s">
        <v>82</v>
      </c>
      <c r="Q28" s="18">
        <v>1</v>
      </c>
      <c r="R28" s="18">
        <v>1</v>
      </c>
      <c r="S28" s="18">
        <v>1</v>
      </c>
      <c r="T28" s="14" t="s">
        <v>189</v>
      </c>
      <c r="U28" s="40">
        <f t="shared" si="1"/>
        <v>27.904</v>
      </c>
      <c r="V28" s="40">
        <v>27.904</v>
      </c>
      <c r="W28" s="40"/>
      <c r="X28" s="40"/>
      <c r="Y28" s="40" t="s">
        <v>475</v>
      </c>
      <c r="Z28" s="48"/>
      <c r="AA28" s="48"/>
      <c r="AB28" s="48"/>
      <c r="AC28" s="48"/>
      <c r="AD28" s="47"/>
      <c r="AE28" s="47"/>
      <c r="AF28" s="47"/>
      <c r="AG28" s="48">
        <v>27.9</v>
      </c>
      <c r="AH28" s="47"/>
      <c r="AI28" s="48"/>
      <c r="AJ28" s="48"/>
      <c r="AK28" s="48"/>
    </row>
    <row r="29" spans="1:37" s="2" customFormat="1" ht="36.75" customHeight="1" x14ac:dyDescent="0.3">
      <c r="A29" s="75">
        <v>26</v>
      </c>
      <c r="B29" s="98" t="s">
        <v>3</v>
      </c>
      <c r="C29" s="76" t="s">
        <v>575</v>
      </c>
      <c r="D29" s="67" t="s">
        <v>304</v>
      </c>
      <c r="E29" s="15">
        <v>40862</v>
      </c>
      <c r="F29" s="17" t="s">
        <v>463</v>
      </c>
      <c r="G29" s="22"/>
      <c r="H29" s="18">
        <v>1</v>
      </c>
      <c r="I29" s="18">
        <v>1</v>
      </c>
      <c r="J29" s="18">
        <v>1</v>
      </c>
      <c r="K29" s="18">
        <v>1</v>
      </c>
      <c r="L29" s="17" t="s">
        <v>82</v>
      </c>
      <c r="M29" s="17" t="s">
        <v>82</v>
      </c>
      <c r="N29" s="17" t="s">
        <v>82</v>
      </c>
      <c r="O29" s="18">
        <v>1</v>
      </c>
      <c r="P29" s="18">
        <v>1</v>
      </c>
      <c r="Q29" s="18">
        <v>1</v>
      </c>
      <c r="R29" s="18">
        <v>1</v>
      </c>
      <c r="S29" s="18">
        <v>1</v>
      </c>
      <c r="T29" s="14" t="s">
        <v>185</v>
      </c>
      <c r="U29" s="40">
        <f t="shared" si="1"/>
        <v>58.854999999999997</v>
      </c>
      <c r="V29" s="40">
        <v>55.866999999999997</v>
      </c>
      <c r="W29" s="40">
        <v>2.988</v>
      </c>
      <c r="X29" s="40"/>
      <c r="Y29" s="40"/>
      <c r="Z29" s="48">
        <v>51.4</v>
      </c>
      <c r="AA29" s="48">
        <v>57.8</v>
      </c>
      <c r="AB29" s="48">
        <v>47.4</v>
      </c>
      <c r="AC29" s="48">
        <v>51</v>
      </c>
      <c r="AD29" s="47">
        <v>0</v>
      </c>
      <c r="AE29" s="47">
        <v>0</v>
      </c>
      <c r="AF29" s="47">
        <v>0</v>
      </c>
      <c r="AG29" s="48">
        <v>57.8</v>
      </c>
      <c r="AH29" s="48">
        <v>58.8</v>
      </c>
      <c r="AI29" s="48">
        <v>51</v>
      </c>
      <c r="AJ29" s="48">
        <v>58</v>
      </c>
      <c r="AK29" s="48">
        <v>0</v>
      </c>
    </row>
    <row r="30" spans="1:37" s="39" customFormat="1" ht="56.25" customHeight="1" x14ac:dyDescent="0.3">
      <c r="A30" s="75">
        <v>27</v>
      </c>
      <c r="B30" s="98" t="s">
        <v>134</v>
      </c>
      <c r="C30" s="76" t="s">
        <v>6</v>
      </c>
      <c r="D30" s="67" t="s">
        <v>313</v>
      </c>
      <c r="E30" s="15">
        <v>40780</v>
      </c>
      <c r="F30" s="17">
        <v>20</v>
      </c>
      <c r="G30" s="15"/>
      <c r="H30" s="18">
        <v>1</v>
      </c>
      <c r="I30" s="18">
        <v>1</v>
      </c>
      <c r="J30" s="18">
        <v>1</v>
      </c>
      <c r="K30" s="18">
        <v>1</v>
      </c>
      <c r="L30" s="17" t="s">
        <v>82</v>
      </c>
      <c r="M30" s="17" t="s">
        <v>82</v>
      </c>
      <c r="N30" s="17" t="s">
        <v>82</v>
      </c>
      <c r="O30" s="18">
        <v>1</v>
      </c>
      <c r="P30" s="18">
        <v>1</v>
      </c>
      <c r="Q30" s="18">
        <v>1</v>
      </c>
      <c r="R30" s="17" t="s">
        <v>82</v>
      </c>
      <c r="S30" s="17" t="s">
        <v>82</v>
      </c>
      <c r="T30" s="14" t="s">
        <v>207</v>
      </c>
      <c r="U30" s="40">
        <f t="shared" si="1"/>
        <v>25.635000000000002</v>
      </c>
      <c r="V30" s="40">
        <v>25.635000000000002</v>
      </c>
      <c r="W30" s="40"/>
      <c r="X30" s="40"/>
      <c r="Y30" s="40"/>
      <c r="Z30" s="48"/>
      <c r="AA30" s="48"/>
      <c r="AB30" s="48"/>
      <c r="AC30" s="48"/>
      <c r="AD30" s="47"/>
      <c r="AE30" s="47"/>
      <c r="AF30" s="47"/>
      <c r="AG30" s="48">
        <v>25.635000000000002</v>
      </c>
      <c r="AH30" s="48"/>
      <c r="AI30" s="48"/>
      <c r="AJ30" s="47"/>
      <c r="AK30" s="47"/>
    </row>
    <row r="31" spans="1:37" s="2" customFormat="1" ht="42" customHeight="1" x14ac:dyDescent="0.3">
      <c r="A31" s="75">
        <v>28</v>
      </c>
      <c r="B31" s="98" t="s">
        <v>48</v>
      </c>
      <c r="C31" s="76" t="s">
        <v>6</v>
      </c>
      <c r="D31" s="67" t="s">
        <v>315</v>
      </c>
      <c r="E31" s="15">
        <v>41408</v>
      </c>
      <c r="F31" s="17">
        <v>64</v>
      </c>
      <c r="G31" s="15"/>
      <c r="H31" s="18">
        <v>1</v>
      </c>
      <c r="I31" s="18">
        <v>1</v>
      </c>
      <c r="J31" s="18">
        <v>1</v>
      </c>
      <c r="K31" s="18">
        <v>1</v>
      </c>
      <c r="L31" s="18">
        <v>1</v>
      </c>
      <c r="M31" s="17" t="s">
        <v>82</v>
      </c>
      <c r="N31" s="17" t="s">
        <v>82</v>
      </c>
      <c r="O31" s="18">
        <v>1</v>
      </c>
      <c r="P31" s="18">
        <v>1</v>
      </c>
      <c r="Q31" s="18">
        <v>1</v>
      </c>
      <c r="R31" s="18">
        <v>1</v>
      </c>
      <c r="S31" s="18">
        <v>1</v>
      </c>
      <c r="T31" s="14" t="s">
        <v>181</v>
      </c>
      <c r="U31" s="40">
        <f t="shared" si="1"/>
        <v>17.879000000000001</v>
      </c>
      <c r="V31" s="40">
        <v>17.879000000000001</v>
      </c>
      <c r="W31" s="40"/>
      <c r="X31" s="40"/>
      <c r="Y31" s="40" t="s">
        <v>464</v>
      </c>
      <c r="Z31" s="48"/>
      <c r="AA31" s="48"/>
      <c r="AB31" s="48"/>
      <c r="AC31" s="48"/>
      <c r="AD31" s="48"/>
      <c r="AE31" s="47"/>
      <c r="AF31" s="47"/>
      <c r="AG31" s="48">
        <v>17.88</v>
      </c>
      <c r="AH31" s="48"/>
      <c r="AI31" s="48"/>
      <c r="AJ31" s="48"/>
      <c r="AK31" s="48"/>
    </row>
    <row r="32" spans="1:37" s="2" customFormat="1" ht="28.5" customHeight="1" x14ac:dyDescent="0.3">
      <c r="A32" s="75">
        <v>29</v>
      </c>
      <c r="B32" s="98" t="s">
        <v>7</v>
      </c>
      <c r="C32" s="76" t="s">
        <v>6</v>
      </c>
      <c r="D32" s="67" t="s">
        <v>316</v>
      </c>
      <c r="E32" s="15">
        <v>41631</v>
      </c>
      <c r="F32" s="17">
        <v>83</v>
      </c>
      <c r="G32" s="15"/>
      <c r="H32" s="18">
        <v>1</v>
      </c>
      <c r="I32" s="18">
        <v>1</v>
      </c>
      <c r="J32" s="18">
        <v>1</v>
      </c>
      <c r="K32" s="18">
        <v>1</v>
      </c>
      <c r="L32" s="18">
        <v>1</v>
      </c>
      <c r="M32" s="17" t="s">
        <v>82</v>
      </c>
      <c r="N32" s="17" t="s">
        <v>82</v>
      </c>
      <c r="O32" s="18">
        <v>1</v>
      </c>
      <c r="P32" s="18">
        <v>1</v>
      </c>
      <c r="Q32" s="18">
        <v>1</v>
      </c>
      <c r="R32" s="18">
        <v>1</v>
      </c>
      <c r="S32" s="18">
        <v>1</v>
      </c>
      <c r="T32" s="14" t="s">
        <v>208</v>
      </c>
      <c r="U32" s="40">
        <f t="shared" si="1"/>
        <v>17.585999999999999</v>
      </c>
      <c r="V32" s="40">
        <v>17.585999999999999</v>
      </c>
      <c r="W32" s="40"/>
      <c r="X32" s="40"/>
      <c r="Y32" s="40"/>
      <c r="Z32" s="48"/>
      <c r="AA32" s="48"/>
      <c r="AB32" s="48"/>
      <c r="AC32" s="48"/>
      <c r="AD32" s="48"/>
      <c r="AE32" s="47"/>
      <c r="AF32" s="47"/>
      <c r="AG32" s="48">
        <v>17.585999999999999</v>
      </c>
      <c r="AH32" s="48"/>
      <c r="AI32" s="48"/>
      <c r="AJ32" s="48"/>
      <c r="AK32" s="48"/>
    </row>
    <row r="33" spans="1:37" s="2" customFormat="1" ht="28.5" customHeight="1" x14ac:dyDescent="0.3">
      <c r="A33" s="75">
        <v>30</v>
      </c>
      <c r="B33" s="98" t="s">
        <v>2</v>
      </c>
      <c r="C33" s="76" t="s">
        <v>6</v>
      </c>
      <c r="D33" s="67" t="s">
        <v>489</v>
      </c>
      <c r="E33" s="15"/>
      <c r="F33" s="17"/>
      <c r="G33" s="15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4"/>
      <c r="U33" s="40">
        <v>51.4</v>
      </c>
      <c r="V33" s="40"/>
      <c r="W33" s="40"/>
      <c r="X33" s="40"/>
      <c r="Y33" s="40">
        <v>216.8</v>
      </c>
      <c r="Z33" s="47"/>
      <c r="AA33" s="47"/>
      <c r="AB33" s="47"/>
      <c r="AC33" s="47"/>
      <c r="AD33" s="47"/>
      <c r="AE33" s="47"/>
      <c r="AF33" s="47"/>
      <c r="AG33" s="47">
        <v>51.4</v>
      </c>
      <c r="AH33" s="47"/>
      <c r="AI33" s="47"/>
      <c r="AJ33" s="47"/>
      <c r="AK33" s="47"/>
    </row>
    <row r="34" spans="1:37" s="2" customFormat="1" ht="36.75" customHeight="1" collapsed="1" x14ac:dyDescent="0.3">
      <c r="A34" s="75">
        <v>31</v>
      </c>
      <c r="B34" s="98" t="s">
        <v>86</v>
      </c>
      <c r="C34" s="76" t="s">
        <v>6</v>
      </c>
      <c r="D34" s="67" t="s">
        <v>314</v>
      </c>
      <c r="E34" s="15">
        <v>41730</v>
      </c>
      <c r="F34" s="17">
        <v>90</v>
      </c>
      <c r="G34" s="15"/>
      <c r="H34" s="18">
        <v>1</v>
      </c>
      <c r="I34" s="18">
        <v>1</v>
      </c>
      <c r="J34" s="18">
        <v>1</v>
      </c>
      <c r="K34" s="18">
        <v>1</v>
      </c>
      <c r="L34" s="18">
        <v>1</v>
      </c>
      <c r="M34" s="17" t="s">
        <v>82</v>
      </c>
      <c r="N34" s="17" t="s">
        <v>82</v>
      </c>
      <c r="O34" s="18">
        <v>1</v>
      </c>
      <c r="P34" s="18">
        <v>1</v>
      </c>
      <c r="Q34" s="18">
        <v>1</v>
      </c>
      <c r="R34" s="18">
        <v>1</v>
      </c>
      <c r="S34" s="18">
        <v>1</v>
      </c>
      <c r="T34" s="14" t="s">
        <v>181</v>
      </c>
      <c r="U34" s="40">
        <f t="shared" ref="U34:U39" si="2">V34+W34+X34</f>
        <v>43.332000000000001</v>
      </c>
      <c r="V34" s="40">
        <v>43.332000000000001</v>
      </c>
      <c r="W34" s="40"/>
      <c r="X34" s="40"/>
      <c r="Y34" s="40"/>
      <c r="Z34" s="48">
        <v>43.332000000000001</v>
      </c>
      <c r="AA34" s="48">
        <v>43.332000000000001</v>
      </c>
      <c r="AB34" s="48">
        <v>43.332000000000001</v>
      </c>
      <c r="AC34" s="48">
        <v>43.332000000000001</v>
      </c>
      <c r="AD34" s="48">
        <v>0</v>
      </c>
      <c r="AE34" s="47">
        <v>0</v>
      </c>
      <c r="AF34" s="47">
        <v>0</v>
      </c>
      <c r="AG34" s="48">
        <v>43.332000000000001</v>
      </c>
      <c r="AH34" s="48">
        <v>43.332000000000001</v>
      </c>
      <c r="AI34" s="48">
        <v>43.332000000000001</v>
      </c>
      <c r="AJ34" s="48">
        <v>0</v>
      </c>
      <c r="AK34" s="48">
        <v>0</v>
      </c>
    </row>
    <row r="35" spans="1:37" s="39" customFormat="1" ht="39.75" customHeight="1" x14ac:dyDescent="0.3">
      <c r="A35" s="75">
        <v>32</v>
      </c>
      <c r="B35" s="98" t="s">
        <v>89</v>
      </c>
      <c r="C35" s="76" t="s">
        <v>547</v>
      </c>
      <c r="D35" s="67" t="s">
        <v>334</v>
      </c>
      <c r="E35" s="15">
        <v>40863</v>
      </c>
      <c r="F35" s="17">
        <v>27</v>
      </c>
      <c r="G35" s="15"/>
      <c r="H35" s="18">
        <v>1</v>
      </c>
      <c r="I35" s="18">
        <v>1</v>
      </c>
      <c r="J35" s="18">
        <v>1</v>
      </c>
      <c r="K35" s="18">
        <v>1</v>
      </c>
      <c r="L35" s="17" t="s">
        <v>82</v>
      </c>
      <c r="M35" s="17" t="s">
        <v>82</v>
      </c>
      <c r="N35" s="17" t="s">
        <v>82</v>
      </c>
      <c r="O35" s="18">
        <v>1</v>
      </c>
      <c r="P35" s="18">
        <v>1</v>
      </c>
      <c r="Q35" s="18">
        <v>1</v>
      </c>
      <c r="R35" s="18">
        <v>1</v>
      </c>
      <c r="S35" s="17" t="s">
        <v>82</v>
      </c>
      <c r="T35" s="14" t="s">
        <v>192</v>
      </c>
      <c r="U35" s="40">
        <f t="shared" si="2"/>
        <v>39.6</v>
      </c>
      <c r="V35" s="40">
        <v>39.6</v>
      </c>
      <c r="W35" s="40"/>
      <c r="X35" s="40"/>
      <c r="Y35" s="40" t="s">
        <v>472</v>
      </c>
      <c r="Z35" s="48">
        <v>39.6</v>
      </c>
      <c r="AA35" s="48">
        <v>39.6</v>
      </c>
      <c r="AB35" s="48">
        <v>25</v>
      </c>
      <c r="AC35" s="48">
        <v>30</v>
      </c>
      <c r="AD35" s="47">
        <v>0</v>
      </c>
      <c r="AE35" s="47">
        <v>0</v>
      </c>
      <c r="AF35" s="47">
        <v>0</v>
      </c>
      <c r="AG35" s="48">
        <v>39.6</v>
      </c>
      <c r="AH35" s="48">
        <v>35</v>
      </c>
      <c r="AI35" s="48">
        <v>39.6</v>
      </c>
      <c r="AJ35" s="48">
        <v>0</v>
      </c>
      <c r="AK35" s="47" t="s">
        <v>548</v>
      </c>
    </row>
    <row r="36" spans="1:37" s="2" customFormat="1" ht="52.5" customHeight="1" x14ac:dyDescent="0.3">
      <c r="A36" s="75">
        <v>33</v>
      </c>
      <c r="B36" s="9" t="s">
        <v>288</v>
      </c>
      <c r="C36" s="76" t="s">
        <v>554</v>
      </c>
      <c r="D36" s="88" t="s">
        <v>312</v>
      </c>
      <c r="E36" s="16">
        <v>40501</v>
      </c>
      <c r="F36" s="90">
        <v>1</v>
      </c>
      <c r="G36" s="16">
        <v>43823</v>
      </c>
      <c r="H36" s="18">
        <v>1</v>
      </c>
      <c r="I36" s="18">
        <v>1</v>
      </c>
      <c r="J36" s="18">
        <v>1</v>
      </c>
      <c r="K36" s="18">
        <v>1</v>
      </c>
      <c r="L36" s="18">
        <v>1</v>
      </c>
      <c r="M36" s="17" t="s">
        <v>82</v>
      </c>
      <c r="N36" s="17" t="s">
        <v>82</v>
      </c>
      <c r="O36" s="18">
        <v>1</v>
      </c>
      <c r="P36" s="18">
        <v>1</v>
      </c>
      <c r="Q36" s="18">
        <v>1</v>
      </c>
      <c r="R36" s="18">
        <v>1</v>
      </c>
      <c r="S36" s="18">
        <v>1</v>
      </c>
      <c r="T36" s="92" t="s">
        <v>287</v>
      </c>
      <c r="U36" s="40">
        <f t="shared" si="2"/>
        <v>263.78800000000001</v>
      </c>
      <c r="V36" s="40">
        <v>263.78800000000001</v>
      </c>
      <c r="W36" s="40"/>
      <c r="X36" s="40"/>
      <c r="Y36" s="40" t="s">
        <v>553</v>
      </c>
      <c r="Z36" s="48"/>
      <c r="AA36" s="48"/>
      <c r="AB36" s="50" t="s">
        <v>552</v>
      </c>
      <c r="AC36" s="48"/>
      <c r="AD36" s="48"/>
      <c r="AE36" s="47"/>
      <c r="AF36" s="47"/>
      <c r="AG36" s="48">
        <v>65</v>
      </c>
      <c r="AH36" s="48"/>
      <c r="AI36" s="48"/>
      <c r="AJ36" s="48"/>
      <c r="AK36" s="48"/>
    </row>
    <row r="37" spans="1:37" s="2" customFormat="1" ht="39.75" customHeight="1" x14ac:dyDescent="0.3">
      <c r="A37" s="75">
        <v>34</v>
      </c>
      <c r="B37" s="98" t="s">
        <v>461</v>
      </c>
      <c r="C37" s="76" t="s">
        <v>49</v>
      </c>
      <c r="D37" s="67"/>
      <c r="E37" s="15">
        <v>41590</v>
      </c>
      <c r="F37" s="17">
        <v>73</v>
      </c>
      <c r="G37" s="15"/>
      <c r="H37" s="18">
        <v>1</v>
      </c>
      <c r="I37" s="17" t="s">
        <v>82</v>
      </c>
      <c r="J37" s="18">
        <v>1</v>
      </c>
      <c r="K37" s="17" t="s">
        <v>82</v>
      </c>
      <c r="L37" s="17" t="s">
        <v>82</v>
      </c>
      <c r="M37" s="17" t="s">
        <v>82</v>
      </c>
      <c r="N37" s="17" t="s">
        <v>82</v>
      </c>
      <c r="O37" s="18">
        <v>1</v>
      </c>
      <c r="P37" s="18">
        <v>1</v>
      </c>
      <c r="Q37" s="18">
        <v>1</v>
      </c>
      <c r="R37" s="17" t="s">
        <v>82</v>
      </c>
      <c r="S37" s="18">
        <v>1</v>
      </c>
      <c r="T37" s="14" t="s">
        <v>205</v>
      </c>
      <c r="U37" s="40">
        <f t="shared" si="2"/>
        <v>6.4530000000000003</v>
      </c>
      <c r="V37" s="40">
        <v>6.4530000000000003</v>
      </c>
      <c r="W37" s="40"/>
      <c r="X37" s="40"/>
      <c r="Y37" s="40" t="s">
        <v>413</v>
      </c>
      <c r="Z37" s="48"/>
      <c r="AA37" s="47"/>
      <c r="AB37" s="48"/>
      <c r="AC37" s="47"/>
      <c r="AD37" s="47"/>
      <c r="AE37" s="47"/>
      <c r="AF37" s="47"/>
      <c r="AG37" s="48">
        <v>6.4</v>
      </c>
      <c r="AH37" s="48"/>
      <c r="AI37" s="48"/>
      <c r="AJ37" s="47"/>
      <c r="AK37" s="48"/>
    </row>
    <row r="38" spans="1:37" s="2" customFormat="1" ht="34.5" customHeight="1" x14ac:dyDescent="0.3">
      <c r="A38" s="75">
        <v>35</v>
      </c>
      <c r="B38" s="98" t="s">
        <v>462</v>
      </c>
      <c r="C38" s="76" t="s">
        <v>49</v>
      </c>
      <c r="D38" s="67"/>
      <c r="E38" s="15">
        <v>40989</v>
      </c>
      <c r="F38" s="17">
        <v>41</v>
      </c>
      <c r="G38" s="15"/>
      <c r="H38" s="18">
        <v>1</v>
      </c>
      <c r="I38" s="17" t="s">
        <v>82</v>
      </c>
      <c r="J38" s="17" t="s">
        <v>82</v>
      </c>
      <c r="K38" s="17" t="s">
        <v>82</v>
      </c>
      <c r="L38" s="17" t="s">
        <v>82</v>
      </c>
      <c r="M38" s="17" t="s">
        <v>82</v>
      </c>
      <c r="N38" s="17" t="s">
        <v>82</v>
      </c>
      <c r="O38" s="18">
        <v>1</v>
      </c>
      <c r="P38" s="18">
        <v>1</v>
      </c>
      <c r="Q38" s="18">
        <v>1</v>
      </c>
      <c r="R38" s="17" t="s">
        <v>82</v>
      </c>
      <c r="S38" s="18">
        <v>1</v>
      </c>
      <c r="T38" s="14" t="s">
        <v>204</v>
      </c>
      <c r="U38" s="40">
        <f t="shared" si="2"/>
        <v>6.4850000000000003</v>
      </c>
      <c r="V38" s="40">
        <v>6.4850000000000003</v>
      </c>
      <c r="W38" s="40"/>
      <c r="X38" s="40"/>
      <c r="Y38" s="40" t="s">
        <v>414</v>
      </c>
      <c r="Z38" s="48"/>
      <c r="AA38" s="47"/>
      <c r="AB38" s="47"/>
      <c r="AC38" s="47"/>
      <c r="AD38" s="47"/>
      <c r="AE38" s="47"/>
      <c r="AF38" s="47"/>
      <c r="AG38" s="48">
        <v>6.4</v>
      </c>
      <c r="AH38" s="48"/>
      <c r="AI38" s="48"/>
      <c r="AJ38" s="47"/>
      <c r="AK38" s="48"/>
    </row>
    <row r="39" spans="1:37" s="2" customFormat="1" ht="36.75" customHeight="1" x14ac:dyDescent="0.3">
      <c r="A39" s="75">
        <v>36</v>
      </c>
      <c r="B39" s="98" t="s">
        <v>50</v>
      </c>
      <c r="C39" s="76" t="s">
        <v>49</v>
      </c>
      <c r="D39" s="67" t="s">
        <v>317</v>
      </c>
      <c r="E39" s="15">
        <v>41563</v>
      </c>
      <c r="F39" s="17">
        <v>72</v>
      </c>
      <c r="G39" s="15"/>
      <c r="H39" s="18">
        <v>1</v>
      </c>
      <c r="I39" s="17" t="s">
        <v>82</v>
      </c>
      <c r="J39" s="17" t="s">
        <v>82</v>
      </c>
      <c r="K39" s="17" t="s">
        <v>82</v>
      </c>
      <c r="L39" s="17" t="s">
        <v>82</v>
      </c>
      <c r="M39" s="17" t="s">
        <v>82</v>
      </c>
      <c r="N39" s="17" t="s">
        <v>82</v>
      </c>
      <c r="O39" s="18">
        <v>1</v>
      </c>
      <c r="P39" s="18">
        <v>1</v>
      </c>
      <c r="Q39" s="18">
        <v>1</v>
      </c>
      <c r="R39" s="18">
        <v>1</v>
      </c>
      <c r="S39" s="18">
        <v>1</v>
      </c>
      <c r="T39" s="14" t="s">
        <v>206</v>
      </c>
      <c r="U39" s="40">
        <f t="shared" si="2"/>
        <v>672.93</v>
      </c>
      <c r="V39" s="40">
        <v>534.79</v>
      </c>
      <c r="W39" s="40">
        <v>130.624</v>
      </c>
      <c r="X39" s="40">
        <v>7.516</v>
      </c>
      <c r="Y39" s="40" t="s">
        <v>412</v>
      </c>
      <c r="Z39" s="48">
        <v>601.74</v>
      </c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8">
        <v>672.93</v>
      </c>
      <c r="AH39" s="48">
        <v>601.74</v>
      </c>
      <c r="AI39" s="48">
        <v>601.74</v>
      </c>
      <c r="AJ39" s="48">
        <v>184.4</v>
      </c>
      <c r="AK39" s="48">
        <v>448.62</v>
      </c>
    </row>
    <row r="40" spans="1:37" s="2" customFormat="1" ht="30" customHeight="1" x14ac:dyDescent="0.3">
      <c r="A40" s="75">
        <v>37</v>
      </c>
      <c r="B40" s="98" t="s">
        <v>2</v>
      </c>
      <c r="C40" s="76" t="s">
        <v>49</v>
      </c>
      <c r="D40" s="67" t="s">
        <v>490</v>
      </c>
      <c r="E40" s="15"/>
      <c r="F40" s="17"/>
      <c r="G40" s="15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4"/>
      <c r="U40" s="40">
        <v>342.8</v>
      </c>
      <c r="V40" s="40"/>
      <c r="W40" s="40"/>
      <c r="X40" s="40"/>
      <c r="Y40" s="40">
        <v>1137.0999999999999</v>
      </c>
      <c r="Z40" s="47"/>
      <c r="AA40" s="47"/>
      <c r="AB40" s="47"/>
      <c r="AC40" s="47"/>
      <c r="AD40" s="47"/>
      <c r="AE40" s="47"/>
      <c r="AF40" s="47"/>
      <c r="AG40" s="47">
        <v>250</v>
      </c>
      <c r="AH40" s="47"/>
      <c r="AI40" s="47"/>
      <c r="AJ40" s="47"/>
      <c r="AK40" s="47"/>
    </row>
    <row r="41" spans="1:37" s="2" customFormat="1" ht="37.5" customHeight="1" x14ac:dyDescent="0.3">
      <c r="A41" s="75">
        <v>38</v>
      </c>
      <c r="B41" s="98" t="s">
        <v>91</v>
      </c>
      <c r="C41" s="76" t="s">
        <v>49</v>
      </c>
      <c r="D41" s="67" t="s">
        <v>320</v>
      </c>
      <c r="E41" s="15">
        <v>41150</v>
      </c>
      <c r="F41" s="17">
        <v>51</v>
      </c>
      <c r="G41" s="15"/>
      <c r="H41" s="18">
        <v>1</v>
      </c>
      <c r="I41" s="17" t="s">
        <v>82</v>
      </c>
      <c r="J41" s="17" t="s">
        <v>82</v>
      </c>
      <c r="K41" s="17" t="s">
        <v>82</v>
      </c>
      <c r="L41" s="17" t="s">
        <v>82</v>
      </c>
      <c r="M41" s="17" t="s">
        <v>82</v>
      </c>
      <c r="N41" s="17" t="s">
        <v>82</v>
      </c>
      <c r="O41" s="18">
        <v>1</v>
      </c>
      <c r="P41" s="18">
        <v>1</v>
      </c>
      <c r="Q41" s="18">
        <v>1</v>
      </c>
      <c r="R41" s="17" t="s">
        <v>82</v>
      </c>
      <c r="S41" s="18">
        <v>1</v>
      </c>
      <c r="T41" s="14" t="s">
        <v>204</v>
      </c>
      <c r="U41" s="40">
        <f>V41+W41+X41</f>
        <v>19.009</v>
      </c>
      <c r="V41" s="40">
        <v>19.009</v>
      </c>
      <c r="W41" s="40"/>
      <c r="X41" s="40"/>
      <c r="Y41" s="40"/>
      <c r="Z41" s="48">
        <v>19.009</v>
      </c>
      <c r="AA41" s="47">
        <v>0</v>
      </c>
      <c r="AB41" s="47">
        <v>0</v>
      </c>
      <c r="AC41" s="47">
        <v>0</v>
      </c>
      <c r="AD41" s="47">
        <v>0</v>
      </c>
      <c r="AE41" s="47">
        <v>0</v>
      </c>
      <c r="AF41" s="47">
        <v>0</v>
      </c>
      <c r="AG41" s="48">
        <v>19.009</v>
      </c>
      <c r="AH41" s="48">
        <v>0</v>
      </c>
      <c r="AI41" s="48">
        <v>19.009</v>
      </c>
      <c r="AJ41" s="47">
        <v>10</v>
      </c>
      <c r="AK41" s="48">
        <v>0</v>
      </c>
    </row>
    <row r="42" spans="1:37" s="2" customFormat="1" ht="35.25" customHeight="1" x14ac:dyDescent="0.3">
      <c r="A42" s="75">
        <v>39</v>
      </c>
      <c r="B42" s="98" t="s">
        <v>90</v>
      </c>
      <c r="C42" s="76" t="s">
        <v>49</v>
      </c>
      <c r="D42" s="67" t="s">
        <v>318</v>
      </c>
      <c r="E42" s="15">
        <v>40791</v>
      </c>
      <c r="F42" s="17">
        <v>21</v>
      </c>
      <c r="G42" s="15"/>
      <c r="H42" s="18">
        <v>1</v>
      </c>
      <c r="I42" s="17" t="s">
        <v>82</v>
      </c>
      <c r="J42" s="17" t="s">
        <v>82</v>
      </c>
      <c r="K42" s="17" t="s">
        <v>82</v>
      </c>
      <c r="L42" s="17" t="s">
        <v>82</v>
      </c>
      <c r="M42" s="17" t="s">
        <v>82</v>
      </c>
      <c r="N42" s="17" t="s">
        <v>82</v>
      </c>
      <c r="O42" s="18">
        <v>1</v>
      </c>
      <c r="P42" s="18">
        <v>1</v>
      </c>
      <c r="Q42" s="18">
        <v>1</v>
      </c>
      <c r="R42" s="17" t="s">
        <v>82</v>
      </c>
      <c r="S42" s="18">
        <v>1</v>
      </c>
      <c r="T42" s="14" t="s">
        <v>204</v>
      </c>
      <c r="U42" s="40">
        <f>V42+W42+X42</f>
        <v>44.003</v>
      </c>
      <c r="V42" s="40">
        <v>44.003</v>
      </c>
      <c r="W42" s="40"/>
      <c r="X42" s="40"/>
      <c r="Y42" s="40"/>
      <c r="Z42" s="48"/>
      <c r="AA42" s="47"/>
      <c r="AB42" s="47"/>
      <c r="AC42" s="47"/>
      <c r="AD42" s="47"/>
      <c r="AE42" s="47"/>
      <c r="AF42" s="47"/>
      <c r="AG42" s="48">
        <v>44.003</v>
      </c>
      <c r="AH42" s="48"/>
      <c r="AI42" s="48"/>
      <c r="AJ42" s="47"/>
      <c r="AK42" s="48"/>
    </row>
    <row r="43" spans="1:37" s="2" customFormat="1" ht="38.25" customHeight="1" x14ac:dyDescent="0.3">
      <c r="A43" s="75">
        <v>40</v>
      </c>
      <c r="B43" s="98" t="s">
        <v>242</v>
      </c>
      <c r="C43" s="76" t="s">
        <v>49</v>
      </c>
      <c r="D43" s="67" t="s">
        <v>319</v>
      </c>
      <c r="E43" s="15">
        <v>41906</v>
      </c>
      <c r="F43" s="17">
        <v>117</v>
      </c>
      <c r="G43" s="15"/>
      <c r="H43" s="18">
        <v>1</v>
      </c>
      <c r="I43" s="17" t="s">
        <v>82</v>
      </c>
      <c r="J43" s="17" t="s">
        <v>82</v>
      </c>
      <c r="K43" s="17" t="s">
        <v>82</v>
      </c>
      <c r="L43" s="17" t="s">
        <v>82</v>
      </c>
      <c r="M43" s="17" t="s">
        <v>82</v>
      </c>
      <c r="N43" s="17" t="s">
        <v>82</v>
      </c>
      <c r="O43" s="18">
        <v>1</v>
      </c>
      <c r="P43" s="18">
        <v>1</v>
      </c>
      <c r="Q43" s="18">
        <v>1</v>
      </c>
      <c r="R43" s="18">
        <v>1</v>
      </c>
      <c r="S43" s="18">
        <v>1</v>
      </c>
      <c r="T43" s="14" t="s">
        <v>206</v>
      </c>
      <c r="U43" s="40">
        <f>V43+W43+X43</f>
        <v>45.406999999999996</v>
      </c>
      <c r="V43" s="40">
        <v>41.204999999999998</v>
      </c>
      <c r="W43" s="40">
        <v>0</v>
      </c>
      <c r="X43" s="40">
        <v>4.202</v>
      </c>
      <c r="Y43" s="40" t="s">
        <v>415</v>
      </c>
      <c r="Z43" s="48">
        <v>45.406999999999996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8">
        <v>45.406999999999996</v>
      </c>
      <c r="AH43" s="48">
        <v>0</v>
      </c>
      <c r="AI43" s="48">
        <v>45.406999999999996</v>
      </c>
      <c r="AJ43" s="48">
        <v>0</v>
      </c>
      <c r="AK43" s="48">
        <v>0</v>
      </c>
    </row>
    <row r="44" spans="1:37" s="2" customFormat="1" ht="26.25" customHeight="1" x14ac:dyDescent="0.3">
      <c r="A44" s="75">
        <v>41</v>
      </c>
      <c r="B44" s="98" t="s">
        <v>2</v>
      </c>
      <c r="C44" s="76" t="s">
        <v>74</v>
      </c>
      <c r="D44" s="67" t="s">
        <v>491</v>
      </c>
      <c r="E44" s="15"/>
      <c r="F44" s="17"/>
      <c r="G44" s="15"/>
      <c r="H44" s="21"/>
      <c r="I44" s="21"/>
      <c r="J44" s="21"/>
      <c r="K44" s="17"/>
      <c r="L44" s="17"/>
      <c r="M44" s="17"/>
      <c r="N44" s="17"/>
      <c r="O44" s="17"/>
      <c r="P44" s="17"/>
      <c r="Q44" s="17"/>
      <c r="R44" s="17"/>
      <c r="S44" s="17"/>
      <c r="T44" s="14"/>
      <c r="U44" s="40">
        <v>203.2</v>
      </c>
      <c r="V44" s="40"/>
      <c r="W44" s="40"/>
      <c r="X44" s="40"/>
      <c r="Y44" s="40">
        <v>203.2</v>
      </c>
      <c r="Z44" s="50"/>
      <c r="AA44" s="50"/>
      <c r="AB44" s="50"/>
      <c r="AC44" s="47"/>
      <c r="AD44" s="47"/>
      <c r="AE44" s="47"/>
      <c r="AF44" s="47"/>
      <c r="AG44" s="47">
        <v>70.900000000000006</v>
      </c>
      <c r="AH44" s="47"/>
      <c r="AI44" s="47"/>
      <c r="AJ44" s="47"/>
      <c r="AK44" s="47"/>
    </row>
    <row r="45" spans="1:37" s="2" customFormat="1" ht="60.75" customHeight="1" x14ac:dyDescent="0.3">
      <c r="A45" s="75">
        <v>42</v>
      </c>
      <c r="B45" s="98" t="s">
        <v>170</v>
      </c>
      <c r="C45" s="76" t="s">
        <v>8</v>
      </c>
      <c r="D45" s="67" t="s">
        <v>321</v>
      </c>
      <c r="E45" s="15">
        <v>41859</v>
      </c>
      <c r="F45" s="17">
        <v>109</v>
      </c>
      <c r="G45" s="15"/>
      <c r="H45" s="18">
        <v>1</v>
      </c>
      <c r="I45" s="18">
        <v>1</v>
      </c>
      <c r="J45" s="18">
        <v>1</v>
      </c>
      <c r="K45" s="18">
        <v>1</v>
      </c>
      <c r="L45" s="17" t="s">
        <v>82</v>
      </c>
      <c r="M45" s="21" t="s">
        <v>82</v>
      </c>
      <c r="N45" s="17" t="s">
        <v>82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4" t="s">
        <v>185</v>
      </c>
      <c r="U45" s="40">
        <f>V45+W45+X45</f>
        <v>994.94500000000005</v>
      </c>
      <c r="V45" s="40">
        <v>994.94500000000005</v>
      </c>
      <c r="W45" s="40"/>
      <c r="X45" s="40"/>
      <c r="Y45" s="40"/>
      <c r="Z45" s="48"/>
      <c r="AA45" s="48"/>
      <c r="AB45" s="48"/>
      <c r="AC45" s="48"/>
      <c r="AD45" s="47"/>
      <c r="AE45" s="50"/>
      <c r="AF45" s="47"/>
      <c r="AG45" s="48">
        <v>994.94500000000005</v>
      </c>
      <c r="AH45" s="48"/>
      <c r="AI45" s="48"/>
      <c r="AJ45" s="48"/>
      <c r="AK45" s="48"/>
    </row>
    <row r="46" spans="1:37" s="2" customFormat="1" ht="26.25" customHeight="1" x14ac:dyDescent="0.3">
      <c r="A46" s="75">
        <v>43</v>
      </c>
      <c r="B46" s="98" t="s">
        <v>2</v>
      </c>
      <c r="C46" s="76" t="s">
        <v>8</v>
      </c>
      <c r="D46" s="67" t="s">
        <v>492</v>
      </c>
      <c r="E46" s="15"/>
      <c r="F46" s="17"/>
      <c r="G46" s="15"/>
      <c r="H46" s="17"/>
      <c r="I46" s="17"/>
      <c r="J46" s="17"/>
      <c r="K46" s="17"/>
      <c r="L46" s="17"/>
      <c r="M46" s="21"/>
      <c r="N46" s="17"/>
      <c r="O46" s="17"/>
      <c r="P46" s="17"/>
      <c r="Q46" s="17"/>
      <c r="R46" s="17"/>
      <c r="S46" s="17"/>
      <c r="T46" s="14"/>
      <c r="U46" s="40">
        <v>605.03</v>
      </c>
      <c r="V46" s="40"/>
      <c r="W46" s="40"/>
      <c r="X46" s="40"/>
      <c r="Y46" s="40" t="s">
        <v>534</v>
      </c>
      <c r="Z46" s="47"/>
      <c r="AA46" s="47"/>
      <c r="AB46" s="47"/>
      <c r="AC46" s="47"/>
      <c r="AD46" s="47"/>
      <c r="AE46" s="50"/>
      <c r="AF46" s="47"/>
      <c r="AG46" s="47">
        <v>280.60000000000002</v>
      </c>
      <c r="AH46" s="47"/>
      <c r="AI46" s="47"/>
      <c r="AJ46" s="47"/>
      <c r="AK46" s="47"/>
    </row>
    <row r="47" spans="1:37" s="2" customFormat="1" ht="55.5" customHeight="1" x14ac:dyDescent="0.3">
      <c r="A47" s="75">
        <v>44</v>
      </c>
      <c r="B47" s="98" t="s">
        <v>203</v>
      </c>
      <c r="C47" s="76" t="s">
        <v>8</v>
      </c>
      <c r="D47" s="67" t="s">
        <v>322</v>
      </c>
      <c r="E47" s="15">
        <v>40778</v>
      </c>
      <c r="F47" s="17">
        <v>19</v>
      </c>
      <c r="G47" s="15"/>
      <c r="H47" s="18">
        <v>1</v>
      </c>
      <c r="I47" s="18">
        <v>1</v>
      </c>
      <c r="J47" s="18">
        <v>1</v>
      </c>
      <c r="K47" s="18">
        <v>1</v>
      </c>
      <c r="L47" s="17" t="s">
        <v>82</v>
      </c>
      <c r="M47" s="21" t="s">
        <v>82</v>
      </c>
      <c r="N47" s="17" t="s">
        <v>82</v>
      </c>
      <c r="O47" s="18">
        <v>1</v>
      </c>
      <c r="P47" s="18">
        <v>1</v>
      </c>
      <c r="Q47" s="18">
        <v>1</v>
      </c>
      <c r="R47" s="17" t="s">
        <v>82</v>
      </c>
      <c r="S47" s="18">
        <v>1</v>
      </c>
      <c r="T47" s="14" t="s">
        <v>202</v>
      </c>
      <c r="U47" s="40">
        <f>V47+W47+X47</f>
        <v>57.087000000000003</v>
      </c>
      <c r="V47" s="40">
        <v>57.087000000000003</v>
      </c>
      <c r="W47" s="40"/>
      <c r="X47" s="40"/>
      <c r="Y47" s="40"/>
      <c r="Z47" s="48"/>
      <c r="AA47" s="48"/>
      <c r="AB47" s="48"/>
      <c r="AC47" s="48"/>
      <c r="AD47" s="47"/>
      <c r="AE47" s="50"/>
      <c r="AF47" s="47"/>
      <c r="AG47" s="48">
        <v>57.087000000000003</v>
      </c>
      <c r="AH47" s="48"/>
      <c r="AI47" s="48"/>
      <c r="AJ47" s="47"/>
      <c r="AK47" s="48"/>
    </row>
    <row r="48" spans="1:37" s="2" customFormat="1" ht="43.5" customHeight="1" x14ac:dyDescent="0.3">
      <c r="A48" s="75">
        <v>45</v>
      </c>
      <c r="B48" s="9" t="s">
        <v>92</v>
      </c>
      <c r="C48" s="76" t="s">
        <v>8</v>
      </c>
      <c r="D48" s="67" t="s">
        <v>323</v>
      </c>
      <c r="E48" s="15">
        <v>42039</v>
      </c>
      <c r="F48" s="17">
        <v>125</v>
      </c>
      <c r="G48" s="22"/>
      <c r="H48" s="18">
        <v>1</v>
      </c>
      <c r="I48" s="17" t="s">
        <v>82</v>
      </c>
      <c r="J48" s="17" t="s">
        <v>82</v>
      </c>
      <c r="K48" s="18">
        <v>1</v>
      </c>
      <c r="L48" s="17" t="s">
        <v>82</v>
      </c>
      <c r="M48" s="21" t="s">
        <v>82</v>
      </c>
      <c r="N48" s="17" t="s">
        <v>82</v>
      </c>
      <c r="O48" s="18">
        <v>1</v>
      </c>
      <c r="P48" s="18">
        <v>1</v>
      </c>
      <c r="Q48" s="18">
        <v>1</v>
      </c>
      <c r="R48" s="18">
        <v>1</v>
      </c>
      <c r="S48" s="18">
        <v>1</v>
      </c>
      <c r="T48" s="14" t="s">
        <v>218</v>
      </c>
      <c r="U48" s="40">
        <f>V48+W48+X48</f>
        <v>1569.5350000000001</v>
      </c>
      <c r="V48" s="40">
        <v>1569.5350000000001</v>
      </c>
      <c r="W48" s="40"/>
      <c r="X48" s="40"/>
      <c r="Y48" s="40"/>
      <c r="Z48" s="48"/>
      <c r="AA48" s="47"/>
      <c r="AB48" s="47"/>
      <c r="AC48" s="48"/>
      <c r="AD48" s="47"/>
      <c r="AE48" s="50"/>
      <c r="AF48" s="47"/>
      <c r="AG48" s="48">
        <v>1569.5350000000001</v>
      </c>
      <c r="AH48" s="48"/>
      <c r="AI48" s="48"/>
      <c r="AJ48" s="48"/>
      <c r="AK48" s="48"/>
    </row>
    <row r="49" spans="1:37" s="3" customFormat="1" ht="42" customHeight="1" x14ac:dyDescent="0.3">
      <c r="A49" s="75">
        <v>46</v>
      </c>
      <c r="B49" s="8" t="s">
        <v>211</v>
      </c>
      <c r="C49" s="76" t="s">
        <v>556</v>
      </c>
      <c r="D49" s="71" t="s">
        <v>449</v>
      </c>
      <c r="E49" s="89">
        <v>41967</v>
      </c>
      <c r="F49" s="91">
        <v>121</v>
      </c>
      <c r="G49" s="96"/>
      <c r="H49" s="18">
        <v>1</v>
      </c>
      <c r="I49" s="18">
        <v>1</v>
      </c>
      <c r="J49" s="18">
        <v>1</v>
      </c>
      <c r="K49" s="18">
        <v>1</v>
      </c>
      <c r="L49" s="17" t="s">
        <v>82</v>
      </c>
      <c r="M49" s="21">
        <v>1</v>
      </c>
      <c r="N49" s="17" t="s">
        <v>82</v>
      </c>
      <c r="O49" s="18">
        <v>1</v>
      </c>
      <c r="P49" s="17" t="s">
        <v>82</v>
      </c>
      <c r="Q49" s="18">
        <v>1</v>
      </c>
      <c r="R49" s="17" t="s">
        <v>82</v>
      </c>
      <c r="S49" s="18">
        <v>1</v>
      </c>
      <c r="T49" s="93" t="s">
        <v>212</v>
      </c>
      <c r="U49" s="40">
        <f>V49+W49+X49</f>
        <v>1415.9808</v>
      </c>
      <c r="V49" s="40">
        <v>1405.884</v>
      </c>
      <c r="W49" s="40"/>
      <c r="X49" s="40">
        <v>10.0968</v>
      </c>
      <c r="Y49" s="40" t="s">
        <v>450</v>
      </c>
      <c r="Z49" s="48"/>
      <c r="AA49" s="48"/>
      <c r="AB49" s="48"/>
      <c r="AC49" s="48"/>
      <c r="AD49" s="47"/>
      <c r="AE49" s="50"/>
      <c r="AF49" s="47"/>
      <c r="AG49" s="48">
        <v>1740.6279999999999</v>
      </c>
      <c r="AH49" s="47"/>
      <c r="AI49" s="48"/>
      <c r="AJ49" s="47"/>
      <c r="AK49" s="48"/>
    </row>
    <row r="50" spans="1:37" s="2" customFormat="1" ht="56.25" customHeight="1" x14ac:dyDescent="0.3">
      <c r="A50" s="75">
        <v>47</v>
      </c>
      <c r="B50" s="98" t="s">
        <v>52</v>
      </c>
      <c r="C50" s="76" t="s">
        <v>51</v>
      </c>
      <c r="D50" s="67" t="s">
        <v>325</v>
      </c>
      <c r="E50" s="15">
        <v>40833</v>
      </c>
      <c r="F50" s="17">
        <v>22</v>
      </c>
      <c r="G50" s="15"/>
      <c r="H50" s="18">
        <v>1</v>
      </c>
      <c r="I50" s="17" t="s">
        <v>82</v>
      </c>
      <c r="J50" s="21">
        <v>1</v>
      </c>
      <c r="K50" s="17" t="s">
        <v>82</v>
      </c>
      <c r="L50" s="17" t="s">
        <v>82</v>
      </c>
      <c r="M50" s="17" t="s">
        <v>82</v>
      </c>
      <c r="N50" s="17" t="s">
        <v>82</v>
      </c>
      <c r="O50" s="18">
        <v>1</v>
      </c>
      <c r="P50" s="18">
        <v>1</v>
      </c>
      <c r="Q50" s="18">
        <v>1</v>
      </c>
      <c r="R50" s="18">
        <v>1</v>
      </c>
      <c r="S50" s="17" t="s">
        <v>82</v>
      </c>
      <c r="T50" s="14" t="s">
        <v>213</v>
      </c>
      <c r="U50" s="40">
        <f>V50+W50+X50</f>
        <v>99.677000000000007</v>
      </c>
      <c r="V50" s="40">
        <v>99.677000000000007</v>
      </c>
      <c r="W50" s="40"/>
      <c r="X50" s="40"/>
      <c r="Y50" s="40"/>
      <c r="Z50" s="48"/>
      <c r="AA50" s="47"/>
      <c r="AB50" s="50"/>
      <c r="AC50" s="47"/>
      <c r="AD50" s="47"/>
      <c r="AE50" s="47"/>
      <c r="AF50" s="47"/>
      <c r="AG50" s="48">
        <v>99.677000000000007</v>
      </c>
      <c r="AH50" s="48"/>
      <c r="AI50" s="48"/>
      <c r="AJ50" s="48"/>
      <c r="AK50" s="47"/>
    </row>
    <row r="51" spans="1:37" s="3" customFormat="1" ht="33" customHeight="1" x14ac:dyDescent="0.3">
      <c r="A51" s="75">
        <v>48</v>
      </c>
      <c r="B51" s="98" t="s">
        <v>2</v>
      </c>
      <c r="C51" s="76" t="s">
        <v>51</v>
      </c>
      <c r="D51" s="67" t="s">
        <v>493</v>
      </c>
      <c r="E51" s="15"/>
      <c r="F51" s="17"/>
      <c r="G51" s="15"/>
      <c r="H51" s="17"/>
      <c r="I51" s="17"/>
      <c r="J51" s="21"/>
      <c r="K51" s="17"/>
      <c r="L51" s="17"/>
      <c r="M51" s="17"/>
      <c r="N51" s="17"/>
      <c r="O51" s="17"/>
      <c r="P51" s="17"/>
      <c r="Q51" s="17"/>
      <c r="R51" s="17"/>
      <c r="S51" s="17"/>
      <c r="T51" s="14"/>
      <c r="U51" s="40">
        <v>218.5</v>
      </c>
      <c r="V51" s="40"/>
      <c r="W51" s="40"/>
      <c r="X51" s="40"/>
      <c r="Y51" s="40">
        <v>594.79999999999995</v>
      </c>
      <c r="Z51" s="47"/>
      <c r="AA51" s="47"/>
      <c r="AB51" s="50"/>
      <c r="AC51" s="47"/>
      <c r="AD51" s="47"/>
      <c r="AE51" s="47"/>
      <c r="AF51" s="47"/>
      <c r="AG51" s="47">
        <v>234.9</v>
      </c>
      <c r="AH51" s="47"/>
      <c r="AI51" s="47"/>
      <c r="AJ51" s="47"/>
      <c r="AK51" s="47"/>
    </row>
    <row r="52" spans="1:37" s="2" customFormat="1" ht="39.75" customHeight="1" collapsed="1" x14ac:dyDescent="0.3">
      <c r="A52" s="75">
        <v>49</v>
      </c>
      <c r="B52" s="98" t="s">
        <v>141</v>
      </c>
      <c r="C52" s="76" t="s">
        <v>51</v>
      </c>
      <c r="D52" s="67" t="s">
        <v>327</v>
      </c>
      <c r="E52" s="15">
        <v>40738</v>
      </c>
      <c r="F52" s="17">
        <v>16</v>
      </c>
      <c r="G52" s="15"/>
      <c r="H52" s="18">
        <v>1</v>
      </c>
      <c r="I52" s="17" t="s">
        <v>82</v>
      </c>
      <c r="J52" s="21">
        <v>1</v>
      </c>
      <c r="K52" s="17" t="s">
        <v>82</v>
      </c>
      <c r="L52" s="17" t="s">
        <v>82</v>
      </c>
      <c r="M52" s="17" t="s">
        <v>82</v>
      </c>
      <c r="N52" s="17" t="s">
        <v>82</v>
      </c>
      <c r="O52" s="18">
        <v>1</v>
      </c>
      <c r="P52" s="18">
        <v>1</v>
      </c>
      <c r="Q52" s="18">
        <v>1</v>
      </c>
      <c r="R52" s="18">
        <v>1</v>
      </c>
      <c r="S52" s="17" t="s">
        <v>82</v>
      </c>
      <c r="T52" s="14" t="s">
        <v>213</v>
      </c>
      <c r="U52" s="40">
        <f>V52+W52+X52</f>
        <v>16.164999999999999</v>
      </c>
      <c r="V52" s="40">
        <v>16.164999999999999</v>
      </c>
      <c r="W52" s="40"/>
      <c r="X52" s="40"/>
      <c r="Y52" s="40"/>
      <c r="Z52" s="48">
        <v>16.170000000000002</v>
      </c>
      <c r="AA52" s="47">
        <v>0</v>
      </c>
      <c r="AB52" s="50">
        <v>0</v>
      </c>
      <c r="AC52" s="47">
        <v>0</v>
      </c>
      <c r="AD52" s="47">
        <v>0</v>
      </c>
      <c r="AE52" s="47">
        <v>0</v>
      </c>
      <c r="AF52" s="47">
        <v>0</v>
      </c>
      <c r="AG52" s="48">
        <v>16.164999999999999</v>
      </c>
      <c r="AH52" s="48">
        <v>0</v>
      </c>
      <c r="AI52" s="48">
        <v>16.170000000000002</v>
      </c>
      <c r="AJ52" s="48">
        <v>0</v>
      </c>
      <c r="AK52" s="47">
        <v>12.4</v>
      </c>
    </row>
    <row r="53" spans="1:37" s="39" customFormat="1" ht="40.5" customHeight="1" x14ac:dyDescent="0.3">
      <c r="A53" s="75">
        <v>50</v>
      </c>
      <c r="B53" s="98" t="s">
        <v>93</v>
      </c>
      <c r="C53" s="76" t="s">
        <v>51</v>
      </c>
      <c r="D53" s="67" t="s">
        <v>328</v>
      </c>
      <c r="E53" s="15">
        <v>41607</v>
      </c>
      <c r="F53" s="17">
        <v>79</v>
      </c>
      <c r="G53" s="15" t="s">
        <v>81</v>
      </c>
      <c r="H53" s="18">
        <v>1</v>
      </c>
      <c r="I53" s="17" t="s">
        <v>82</v>
      </c>
      <c r="J53" s="21" t="s">
        <v>82</v>
      </c>
      <c r="K53" s="17" t="s">
        <v>82</v>
      </c>
      <c r="L53" s="17" t="s">
        <v>82</v>
      </c>
      <c r="M53" s="17" t="s">
        <v>82</v>
      </c>
      <c r="N53" s="17" t="s">
        <v>82</v>
      </c>
      <c r="O53" s="18">
        <v>1</v>
      </c>
      <c r="P53" s="18">
        <v>1</v>
      </c>
      <c r="Q53" s="18">
        <v>1</v>
      </c>
      <c r="R53" s="18">
        <v>1</v>
      </c>
      <c r="S53" s="18">
        <v>1</v>
      </c>
      <c r="T53" s="14" t="s">
        <v>206</v>
      </c>
      <c r="U53" s="40">
        <f>V53+W53+X53</f>
        <v>31.841999999999999</v>
      </c>
      <c r="V53" s="40">
        <v>29.375</v>
      </c>
      <c r="W53" s="40">
        <v>0</v>
      </c>
      <c r="X53" s="40">
        <v>2.4670000000000001</v>
      </c>
      <c r="Y53" s="40" t="s">
        <v>416</v>
      </c>
      <c r="Z53" s="48"/>
      <c r="AA53" s="47"/>
      <c r="AB53" s="50"/>
      <c r="AC53" s="47"/>
      <c r="AD53" s="47"/>
      <c r="AE53" s="47"/>
      <c r="AF53" s="47"/>
      <c r="AG53" s="48">
        <v>31.841999999999999</v>
      </c>
      <c r="AH53" s="48"/>
      <c r="AI53" s="48"/>
      <c r="AJ53" s="48"/>
      <c r="AK53" s="48"/>
    </row>
    <row r="54" spans="1:37" s="2" customFormat="1" ht="40.5" customHeight="1" x14ac:dyDescent="0.3">
      <c r="A54" s="75">
        <v>51</v>
      </c>
      <c r="B54" s="79" t="s">
        <v>209</v>
      </c>
      <c r="C54" s="76" t="s">
        <v>549</v>
      </c>
      <c r="D54" s="87" t="s">
        <v>326</v>
      </c>
      <c r="E54" s="15">
        <v>41883</v>
      </c>
      <c r="F54" s="17" t="s">
        <v>550</v>
      </c>
      <c r="G54" s="15"/>
      <c r="H54" s="18">
        <v>1</v>
      </c>
      <c r="I54" s="17" t="s">
        <v>82</v>
      </c>
      <c r="J54" s="21">
        <v>1</v>
      </c>
      <c r="K54" s="17" t="s">
        <v>82</v>
      </c>
      <c r="L54" s="17" t="s">
        <v>82</v>
      </c>
      <c r="M54" s="17" t="s">
        <v>82</v>
      </c>
      <c r="N54" s="17" t="s">
        <v>82</v>
      </c>
      <c r="O54" s="18">
        <v>1</v>
      </c>
      <c r="P54" s="18">
        <v>1</v>
      </c>
      <c r="Q54" s="18">
        <v>1</v>
      </c>
      <c r="R54" s="18">
        <v>1</v>
      </c>
      <c r="S54" s="18">
        <v>1</v>
      </c>
      <c r="T54" s="14" t="s">
        <v>210</v>
      </c>
      <c r="U54" s="40">
        <f>V54+W54+X54</f>
        <v>122.789</v>
      </c>
      <c r="V54" s="40">
        <v>122.789</v>
      </c>
      <c r="W54" s="40"/>
      <c r="X54" s="40"/>
      <c r="Y54" s="94" t="s">
        <v>551</v>
      </c>
      <c r="Z54" s="48">
        <v>121.79</v>
      </c>
      <c r="AA54" s="47">
        <v>0</v>
      </c>
      <c r="AB54" s="50" t="s">
        <v>51</v>
      </c>
      <c r="AC54" s="47">
        <v>0</v>
      </c>
      <c r="AD54" s="47">
        <v>0</v>
      </c>
      <c r="AE54" s="47">
        <v>0</v>
      </c>
      <c r="AF54" s="47">
        <v>0</v>
      </c>
      <c r="AG54" s="48">
        <v>121.79</v>
      </c>
      <c r="AH54" s="48">
        <v>0</v>
      </c>
      <c r="AI54" s="48">
        <v>121.79</v>
      </c>
      <c r="AJ54" s="48">
        <v>0</v>
      </c>
      <c r="AK54" s="48">
        <v>0</v>
      </c>
    </row>
    <row r="55" spans="1:37" s="2" customFormat="1" ht="36.75" customHeight="1" collapsed="1" x14ac:dyDescent="0.3">
      <c r="A55" s="75">
        <v>52</v>
      </c>
      <c r="B55" s="98" t="s">
        <v>86</v>
      </c>
      <c r="C55" s="76" t="s">
        <v>566</v>
      </c>
      <c r="D55" s="67" t="s">
        <v>314</v>
      </c>
      <c r="E55" s="15">
        <v>42061</v>
      </c>
      <c r="F55" s="17">
        <v>128</v>
      </c>
      <c r="G55" s="15"/>
      <c r="H55" s="18">
        <v>1</v>
      </c>
      <c r="I55" s="18">
        <v>1</v>
      </c>
      <c r="J55" s="21">
        <v>1</v>
      </c>
      <c r="K55" s="17" t="s">
        <v>82</v>
      </c>
      <c r="L55" s="18">
        <v>1</v>
      </c>
      <c r="M55" s="17" t="s">
        <v>82</v>
      </c>
      <c r="N55" s="17" t="s">
        <v>82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4" t="s">
        <v>567</v>
      </c>
      <c r="U55" s="40">
        <f>V55+W55+X55</f>
        <v>252.30500000000001</v>
      </c>
      <c r="V55" s="40">
        <v>166.74600000000001</v>
      </c>
      <c r="W55" s="40"/>
      <c r="X55" s="40">
        <v>85.558999999999997</v>
      </c>
      <c r="Y55" s="40" t="s">
        <v>565</v>
      </c>
      <c r="Z55" s="48">
        <v>180.35</v>
      </c>
      <c r="AA55" s="47">
        <v>0</v>
      </c>
      <c r="AB55" s="50">
        <v>212.25</v>
      </c>
      <c r="AC55" s="47">
        <v>0</v>
      </c>
      <c r="AD55" s="47">
        <v>0</v>
      </c>
      <c r="AE55" s="47">
        <v>0</v>
      </c>
      <c r="AF55" s="47">
        <v>0</v>
      </c>
      <c r="AG55" s="48">
        <v>180.18</v>
      </c>
      <c r="AH55" s="48">
        <v>180.35</v>
      </c>
      <c r="AI55" s="48">
        <v>180.18</v>
      </c>
      <c r="AJ55" s="48">
        <v>50</v>
      </c>
      <c r="AK55" s="48">
        <v>0</v>
      </c>
    </row>
    <row r="56" spans="1:37" s="39" customFormat="1" ht="39" customHeight="1" x14ac:dyDescent="0.3">
      <c r="A56" s="75">
        <v>53</v>
      </c>
      <c r="B56" s="98" t="s">
        <v>54</v>
      </c>
      <c r="C56" s="76" t="s">
        <v>53</v>
      </c>
      <c r="D56" s="67" t="s">
        <v>329</v>
      </c>
      <c r="E56" s="15">
        <v>41059</v>
      </c>
      <c r="F56" s="17">
        <v>44</v>
      </c>
      <c r="G56" s="15"/>
      <c r="H56" s="18">
        <v>1</v>
      </c>
      <c r="I56" s="18">
        <v>1</v>
      </c>
      <c r="J56" s="21">
        <v>1</v>
      </c>
      <c r="K56" s="17" t="s">
        <v>82</v>
      </c>
      <c r="L56" s="17" t="s">
        <v>82</v>
      </c>
      <c r="M56" s="17" t="s">
        <v>82</v>
      </c>
      <c r="N56" s="17" t="s">
        <v>82</v>
      </c>
      <c r="O56" s="18">
        <v>1</v>
      </c>
      <c r="P56" s="18">
        <v>1</v>
      </c>
      <c r="Q56" s="18">
        <v>1</v>
      </c>
      <c r="R56" s="18">
        <v>1</v>
      </c>
      <c r="S56" s="18">
        <v>1</v>
      </c>
      <c r="T56" s="14" t="s">
        <v>183</v>
      </c>
      <c r="U56" s="40">
        <f>V56+W56+X56</f>
        <v>193.7987</v>
      </c>
      <c r="V56" s="40">
        <v>98.171700000000001</v>
      </c>
      <c r="W56" s="40">
        <v>93.111000000000004</v>
      </c>
      <c r="X56" s="40">
        <v>2.516</v>
      </c>
      <c r="Y56" s="40" t="s">
        <v>412</v>
      </c>
      <c r="Z56" s="48">
        <v>113.8</v>
      </c>
      <c r="AA56" s="48">
        <v>113.8</v>
      </c>
      <c r="AB56" s="50">
        <v>94.8</v>
      </c>
      <c r="AC56" s="47">
        <v>0</v>
      </c>
      <c r="AD56" s="47">
        <v>0</v>
      </c>
      <c r="AE56" s="47">
        <v>0</v>
      </c>
      <c r="AF56" s="47">
        <v>0</v>
      </c>
      <c r="AG56" s="48">
        <v>99.8</v>
      </c>
      <c r="AH56" s="48">
        <v>99.8</v>
      </c>
      <c r="AI56" s="48">
        <v>99.8</v>
      </c>
      <c r="AJ56" s="48">
        <v>80</v>
      </c>
      <c r="AK56" s="48">
        <v>0</v>
      </c>
    </row>
    <row r="57" spans="1:37" s="2" customFormat="1" ht="29.25" customHeight="1" x14ac:dyDescent="0.3">
      <c r="A57" s="75">
        <v>54</v>
      </c>
      <c r="B57" s="98" t="s">
        <v>2</v>
      </c>
      <c r="C57" s="76" t="s">
        <v>53</v>
      </c>
      <c r="D57" s="67" t="s">
        <v>487</v>
      </c>
      <c r="E57" s="15"/>
      <c r="F57" s="17"/>
      <c r="G57" s="15"/>
      <c r="H57" s="17"/>
      <c r="I57" s="17"/>
      <c r="J57" s="21"/>
      <c r="K57" s="17"/>
      <c r="L57" s="17"/>
      <c r="M57" s="17"/>
      <c r="N57" s="17"/>
      <c r="O57" s="17"/>
      <c r="P57" s="17"/>
      <c r="Q57" s="17"/>
      <c r="R57" s="17"/>
      <c r="S57" s="17"/>
      <c r="T57" s="14"/>
      <c r="U57" s="40">
        <v>49.4</v>
      </c>
      <c r="V57" s="40"/>
      <c r="W57" s="40"/>
      <c r="X57" s="40"/>
      <c r="Y57" s="40">
        <v>243.2</v>
      </c>
      <c r="Z57" s="47"/>
      <c r="AA57" s="47"/>
      <c r="AB57" s="50"/>
      <c r="AC57" s="47"/>
      <c r="AD57" s="47"/>
      <c r="AE57" s="47"/>
      <c r="AF57" s="47"/>
      <c r="AG57" s="47">
        <v>45</v>
      </c>
      <c r="AH57" s="47"/>
      <c r="AI57" s="47"/>
      <c r="AJ57" s="47"/>
      <c r="AK57" s="47"/>
    </row>
    <row r="58" spans="1:37" s="2" customFormat="1" ht="42" customHeight="1" x14ac:dyDescent="0.3">
      <c r="A58" s="75">
        <v>55</v>
      </c>
      <c r="B58" s="98" t="s">
        <v>10</v>
      </c>
      <c r="C58" s="76" t="s">
        <v>9</v>
      </c>
      <c r="D58" s="67" t="s">
        <v>330</v>
      </c>
      <c r="E58" s="15">
        <v>41486</v>
      </c>
      <c r="F58" s="17">
        <v>68</v>
      </c>
      <c r="G58" s="15"/>
      <c r="H58" s="18">
        <v>1</v>
      </c>
      <c r="I58" s="17" t="s">
        <v>82</v>
      </c>
      <c r="J58" s="18">
        <v>1</v>
      </c>
      <c r="K58" s="17" t="s">
        <v>82</v>
      </c>
      <c r="L58" s="18">
        <v>1</v>
      </c>
      <c r="M58" s="17" t="s">
        <v>82</v>
      </c>
      <c r="N58" s="17" t="s">
        <v>82</v>
      </c>
      <c r="O58" s="18">
        <v>1</v>
      </c>
      <c r="P58" s="18">
        <v>1</v>
      </c>
      <c r="Q58" s="18">
        <v>1</v>
      </c>
      <c r="R58" s="18">
        <v>1</v>
      </c>
      <c r="S58" s="18">
        <v>1</v>
      </c>
      <c r="T58" s="14" t="s">
        <v>184</v>
      </c>
      <c r="U58" s="40">
        <f>V58+W58+X58</f>
        <v>164.40299999999999</v>
      </c>
      <c r="V58" s="40">
        <v>109.08499999999999</v>
      </c>
      <c r="W58" s="40">
        <v>0</v>
      </c>
      <c r="X58" s="40">
        <v>55.317999999999998</v>
      </c>
      <c r="Y58" s="40" t="s">
        <v>417</v>
      </c>
      <c r="Z58" s="48"/>
      <c r="AA58" s="47"/>
      <c r="AB58" s="48"/>
      <c r="AC58" s="47"/>
      <c r="AD58" s="48"/>
      <c r="AE58" s="47"/>
      <c r="AF58" s="47"/>
      <c r="AG58" s="48">
        <v>108</v>
      </c>
      <c r="AH58" s="48"/>
      <c r="AI58" s="48"/>
      <c r="AJ58" s="48"/>
      <c r="AK58" s="48"/>
    </row>
    <row r="59" spans="1:37" s="2" customFormat="1" ht="22.5" customHeight="1" collapsed="1" x14ac:dyDescent="0.3">
      <c r="A59" s="75">
        <v>56</v>
      </c>
      <c r="B59" s="98" t="s">
        <v>2</v>
      </c>
      <c r="C59" s="76" t="s">
        <v>9</v>
      </c>
      <c r="D59" s="67" t="s">
        <v>494</v>
      </c>
      <c r="E59" s="15"/>
      <c r="F59" s="17"/>
      <c r="G59" s="15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4"/>
      <c r="U59" s="40">
        <v>69.3</v>
      </c>
      <c r="V59" s="40"/>
      <c r="W59" s="40"/>
      <c r="X59" s="40"/>
      <c r="Y59" s="40" t="s">
        <v>529</v>
      </c>
      <c r="Z59" s="47"/>
      <c r="AA59" s="47"/>
      <c r="AB59" s="47"/>
      <c r="AC59" s="47"/>
      <c r="AD59" s="47"/>
      <c r="AE59" s="47"/>
      <c r="AF59" s="47"/>
      <c r="AG59" s="47">
        <v>40</v>
      </c>
      <c r="AH59" s="47"/>
      <c r="AI59" s="47"/>
      <c r="AJ59" s="47"/>
      <c r="AK59" s="47"/>
    </row>
    <row r="60" spans="1:37" s="39" customFormat="1" ht="57" customHeight="1" x14ac:dyDescent="0.3">
      <c r="A60" s="75">
        <v>57</v>
      </c>
      <c r="B60" s="98" t="s">
        <v>11</v>
      </c>
      <c r="C60" s="76" t="s">
        <v>585</v>
      </c>
      <c r="D60" s="67" t="s">
        <v>331</v>
      </c>
      <c r="E60" s="15" t="s">
        <v>456</v>
      </c>
      <c r="F60" s="17" t="s">
        <v>457</v>
      </c>
      <c r="G60" s="22"/>
      <c r="H60" s="18">
        <v>1</v>
      </c>
      <c r="I60" s="18">
        <v>1</v>
      </c>
      <c r="J60" s="18">
        <v>1</v>
      </c>
      <c r="K60" s="18">
        <v>1</v>
      </c>
      <c r="L60" s="18">
        <v>1</v>
      </c>
      <c r="M60" s="17" t="s">
        <v>82</v>
      </c>
      <c r="N60" s="17" t="s">
        <v>82</v>
      </c>
      <c r="O60" s="18">
        <v>1</v>
      </c>
      <c r="P60" s="18">
        <v>1</v>
      </c>
      <c r="Q60" s="18">
        <v>1</v>
      </c>
      <c r="R60" s="18">
        <v>1</v>
      </c>
      <c r="S60" s="18">
        <v>1</v>
      </c>
      <c r="T60" s="14" t="s">
        <v>181</v>
      </c>
      <c r="U60" s="40">
        <f>V60+W60+X60</f>
        <v>221.63900000000001</v>
      </c>
      <c r="V60" s="40">
        <v>171.68100000000001</v>
      </c>
      <c r="W60" s="40">
        <v>49.957999999999998</v>
      </c>
      <c r="X60" s="40"/>
      <c r="Y60" s="40" t="s">
        <v>455</v>
      </c>
      <c r="Z60" s="48"/>
      <c r="AA60" s="48"/>
      <c r="AB60" s="48"/>
      <c r="AC60" s="48"/>
      <c r="AD60" s="48"/>
      <c r="AE60" s="47"/>
      <c r="AF60" s="47"/>
      <c r="AG60" s="48">
        <v>135</v>
      </c>
      <c r="AH60" s="48"/>
      <c r="AI60" s="48"/>
      <c r="AJ60" s="48"/>
      <c r="AK60" s="48"/>
    </row>
    <row r="61" spans="1:37" s="2" customFormat="1" ht="39.75" customHeight="1" x14ac:dyDescent="0.3">
      <c r="A61" s="75">
        <v>58</v>
      </c>
      <c r="B61" s="97" t="s">
        <v>75</v>
      </c>
      <c r="C61" s="76" t="s">
        <v>55</v>
      </c>
      <c r="D61" s="67" t="s">
        <v>332</v>
      </c>
      <c r="E61" s="15">
        <v>40738</v>
      </c>
      <c r="F61" s="17">
        <v>17</v>
      </c>
      <c r="G61" s="15" t="s">
        <v>81</v>
      </c>
      <c r="H61" s="18">
        <v>1</v>
      </c>
      <c r="I61" s="18">
        <v>1</v>
      </c>
      <c r="J61" s="21" t="s">
        <v>82</v>
      </c>
      <c r="K61" s="17" t="s">
        <v>82</v>
      </c>
      <c r="L61" s="17" t="s">
        <v>82</v>
      </c>
      <c r="M61" s="17" t="s">
        <v>82</v>
      </c>
      <c r="N61" s="17" t="s">
        <v>82</v>
      </c>
      <c r="O61" s="18">
        <v>1</v>
      </c>
      <c r="P61" s="18">
        <v>1</v>
      </c>
      <c r="Q61" s="18">
        <v>1</v>
      </c>
      <c r="R61" s="18">
        <v>1</v>
      </c>
      <c r="S61" s="18">
        <v>1</v>
      </c>
      <c r="T61" s="14" t="s">
        <v>214</v>
      </c>
      <c r="U61" s="40">
        <f>V61+W61+X61</f>
        <v>40.004999999999995</v>
      </c>
      <c r="V61" s="40">
        <v>35.414999999999999</v>
      </c>
      <c r="W61" s="40">
        <v>4.59</v>
      </c>
      <c r="X61" s="40"/>
      <c r="Y61" s="40" t="s">
        <v>418</v>
      </c>
      <c r="Z61" s="48"/>
      <c r="AA61" s="48"/>
      <c r="AB61" s="50"/>
      <c r="AC61" s="47"/>
      <c r="AD61" s="47"/>
      <c r="AE61" s="47"/>
      <c r="AF61" s="47"/>
      <c r="AG61" s="48">
        <v>40.005000000000003</v>
      </c>
      <c r="AH61" s="48"/>
      <c r="AI61" s="48"/>
      <c r="AJ61" s="48"/>
      <c r="AK61" s="48"/>
    </row>
    <row r="62" spans="1:37" s="2" customFormat="1" ht="36" customHeight="1" x14ac:dyDescent="0.3">
      <c r="A62" s="75">
        <v>59</v>
      </c>
      <c r="B62" s="97" t="s">
        <v>56</v>
      </c>
      <c r="C62" s="76" t="s">
        <v>55</v>
      </c>
      <c r="D62" s="67" t="s">
        <v>333</v>
      </c>
      <c r="E62" s="15">
        <v>41893</v>
      </c>
      <c r="F62" s="17">
        <v>115</v>
      </c>
      <c r="G62" s="15"/>
      <c r="H62" s="18">
        <v>1</v>
      </c>
      <c r="I62" s="18">
        <v>1</v>
      </c>
      <c r="J62" s="21">
        <v>1</v>
      </c>
      <c r="K62" s="18">
        <v>1</v>
      </c>
      <c r="L62" s="17" t="s">
        <v>82</v>
      </c>
      <c r="M62" s="17" t="s">
        <v>82</v>
      </c>
      <c r="N62" s="17" t="s">
        <v>82</v>
      </c>
      <c r="O62" s="18">
        <v>1</v>
      </c>
      <c r="P62" s="18">
        <v>1</v>
      </c>
      <c r="Q62" s="18">
        <v>1</v>
      </c>
      <c r="R62" s="18">
        <v>1</v>
      </c>
      <c r="S62" s="17" t="s">
        <v>82</v>
      </c>
      <c r="T62" s="14" t="s">
        <v>192</v>
      </c>
      <c r="U62" s="40">
        <f>V62+W62+X62</f>
        <v>163.58099999999999</v>
      </c>
      <c r="V62" s="40">
        <v>163.58099999999999</v>
      </c>
      <c r="W62" s="40"/>
      <c r="X62" s="40"/>
      <c r="Y62" s="40"/>
      <c r="Z62" s="48"/>
      <c r="AA62" s="48"/>
      <c r="AB62" s="50"/>
      <c r="AC62" s="48"/>
      <c r="AD62" s="47"/>
      <c r="AE62" s="47"/>
      <c r="AF62" s="47"/>
      <c r="AG62" s="48">
        <v>150</v>
      </c>
      <c r="AH62" s="48"/>
      <c r="AI62" s="48"/>
      <c r="AJ62" s="48"/>
      <c r="AK62" s="47"/>
    </row>
    <row r="63" spans="1:37" s="2" customFormat="1" ht="29.25" customHeight="1" x14ac:dyDescent="0.3">
      <c r="A63" s="75">
        <v>60</v>
      </c>
      <c r="B63" s="98" t="s">
        <v>2</v>
      </c>
      <c r="C63" s="76" t="s">
        <v>55</v>
      </c>
      <c r="D63" s="67" t="s">
        <v>495</v>
      </c>
      <c r="E63" s="15"/>
      <c r="F63" s="17"/>
      <c r="G63" s="15"/>
      <c r="H63" s="17"/>
      <c r="I63" s="17"/>
      <c r="J63" s="21"/>
      <c r="K63" s="17"/>
      <c r="L63" s="17"/>
      <c r="M63" s="17"/>
      <c r="N63" s="17"/>
      <c r="O63" s="17"/>
      <c r="P63" s="17"/>
      <c r="Q63" s="17"/>
      <c r="R63" s="17"/>
      <c r="S63" s="17"/>
      <c r="T63" s="14"/>
      <c r="U63" s="40">
        <v>67.599999999999994</v>
      </c>
      <c r="V63" s="40"/>
      <c r="W63" s="40"/>
      <c r="X63" s="40"/>
      <c r="Y63" s="40">
        <v>350.7</v>
      </c>
      <c r="Z63" s="47"/>
      <c r="AA63" s="47"/>
      <c r="AB63" s="50"/>
      <c r="AC63" s="47"/>
      <c r="AD63" s="47"/>
      <c r="AE63" s="47"/>
      <c r="AF63" s="47"/>
      <c r="AG63" s="47">
        <v>82.1</v>
      </c>
      <c r="AH63" s="47"/>
      <c r="AI63" s="47"/>
      <c r="AJ63" s="47"/>
      <c r="AK63" s="47"/>
    </row>
    <row r="64" spans="1:37" s="2" customFormat="1" ht="38.25" customHeight="1" x14ac:dyDescent="0.3">
      <c r="A64" s="75">
        <v>61</v>
      </c>
      <c r="B64" s="98" t="s">
        <v>57</v>
      </c>
      <c r="C64" s="76" t="s">
        <v>55</v>
      </c>
      <c r="D64" s="67" t="s">
        <v>335</v>
      </c>
      <c r="E64" s="15">
        <v>41355</v>
      </c>
      <c r="F64" s="17">
        <v>58</v>
      </c>
      <c r="G64" s="15"/>
      <c r="H64" s="18"/>
      <c r="I64" s="18"/>
      <c r="J64" s="21"/>
      <c r="K64" s="18"/>
      <c r="L64" s="17" t="s">
        <v>82</v>
      </c>
      <c r="M64" s="17" t="s">
        <v>82</v>
      </c>
      <c r="N64" s="17" t="s">
        <v>82</v>
      </c>
      <c r="O64" s="18">
        <v>1</v>
      </c>
      <c r="P64" s="18"/>
      <c r="Q64" s="18"/>
      <c r="R64" s="18"/>
      <c r="S64" s="18"/>
      <c r="T64" s="14" t="s">
        <v>213</v>
      </c>
      <c r="U64" s="40">
        <f>V64+W64+X64</f>
        <v>63.427000000000007</v>
      </c>
      <c r="V64" s="40">
        <v>48.947000000000003</v>
      </c>
      <c r="W64" s="40">
        <v>0</v>
      </c>
      <c r="X64" s="40">
        <v>14.48</v>
      </c>
      <c r="Y64" s="40"/>
      <c r="Z64" s="48">
        <v>54.7</v>
      </c>
      <c r="AA64" s="48">
        <v>0</v>
      </c>
      <c r="AB64" s="50">
        <v>28</v>
      </c>
      <c r="AC64" s="48">
        <v>0</v>
      </c>
      <c r="AD64" s="47">
        <v>0</v>
      </c>
      <c r="AE64" s="47">
        <v>0</v>
      </c>
      <c r="AF64" s="47">
        <v>0</v>
      </c>
      <c r="AG64" s="48">
        <v>63.427000000000007</v>
      </c>
      <c r="AH64" s="48">
        <v>20</v>
      </c>
      <c r="AI64" s="48">
        <v>63.43</v>
      </c>
      <c r="AJ64" s="48">
        <v>32.89</v>
      </c>
      <c r="AK64" s="48">
        <v>0</v>
      </c>
    </row>
    <row r="65" spans="1:37" s="2" customFormat="1" ht="38.25" customHeight="1" x14ac:dyDescent="0.3">
      <c r="A65" s="75">
        <v>62</v>
      </c>
      <c r="B65" s="98" t="s">
        <v>86</v>
      </c>
      <c r="C65" s="76" t="s">
        <v>586</v>
      </c>
      <c r="D65" s="67"/>
      <c r="E65" s="15"/>
      <c r="F65" s="17"/>
      <c r="G65" s="15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4"/>
      <c r="U65" s="40">
        <v>8.57</v>
      </c>
      <c r="V65" s="40"/>
      <c r="W65" s="40"/>
      <c r="X65" s="40"/>
      <c r="Y65" s="40" t="s">
        <v>442</v>
      </c>
      <c r="Z65" s="47"/>
      <c r="AA65" s="47"/>
      <c r="AB65" s="47"/>
      <c r="AC65" s="47"/>
      <c r="AD65" s="47"/>
      <c r="AE65" s="47"/>
      <c r="AF65" s="47"/>
      <c r="AG65" s="47" t="s">
        <v>443</v>
      </c>
      <c r="AH65" s="47"/>
      <c r="AI65" s="47"/>
      <c r="AJ65" s="47"/>
      <c r="AK65" s="47"/>
    </row>
    <row r="66" spans="1:37" s="2" customFormat="1" ht="39" customHeight="1" x14ac:dyDescent="0.3">
      <c r="A66" s="75">
        <v>63</v>
      </c>
      <c r="B66" s="98" t="s">
        <v>86</v>
      </c>
      <c r="C66" s="76" t="s">
        <v>557</v>
      </c>
      <c r="D66" s="67" t="s">
        <v>314</v>
      </c>
      <c r="E66" s="15">
        <v>42026</v>
      </c>
      <c r="F66" s="17">
        <v>123</v>
      </c>
      <c r="G66" s="15"/>
      <c r="H66" s="18">
        <v>1</v>
      </c>
      <c r="I66" s="18">
        <v>1</v>
      </c>
      <c r="J66" s="21">
        <v>1</v>
      </c>
      <c r="K66" s="18">
        <v>1</v>
      </c>
      <c r="L66" s="18">
        <v>1</v>
      </c>
      <c r="M66" s="17" t="s">
        <v>82</v>
      </c>
      <c r="N66" s="17" t="s">
        <v>82</v>
      </c>
      <c r="O66" s="18">
        <v>1</v>
      </c>
      <c r="P66" s="18">
        <v>1</v>
      </c>
      <c r="Q66" s="18">
        <v>1</v>
      </c>
      <c r="R66" s="18">
        <v>1</v>
      </c>
      <c r="S66" s="18">
        <v>1</v>
      </c>
      <c r="T66" s="14" t="s">
        <v>559</v>
      </c>
      <c r="U66" s="40">
        <f>V66+W66+X66</f>
        <v>39.588000000000001</v>
      </c>
      <c r="V66" s="40">
        <v>39.588000000000001</v>
      </c>
      <c r="W66" s="40"/>
      <c r="X66" s="40"/>
      <c r="Y66" s="40" t="s">
        <v>558</v>
      </c>
      <c r="Z66" s="48">
        <v>38.299999999999997</v>
      </c>
      <c r="AA66" s="48">
        <v>38.299999999999997</v>
      </c>
      <c r="AB66" s="50">
        <v>38.299999999999997</v>
      </c>
      <c r="AC66" s="48">
        <v>38.299999999999997</v>
      </c>
      <c r="AD66" s="47">
        <v>0</v>
      </c>
      <c r="AE66" s="48">
        <v>0</v>
      </c>
      <c r="AF66" s="47">
        <v>0</v>
      </c>
      <c r="AG66" s="48">
        <v>38.299999999999997</v>
      </c>
      <c r="AH66" s="48">
        <v>38.299999999999997</v>
      </c>
      <c r="AI66" s="48">
        <v>38.299999999999997</v>
      </c>
      <c r="AJ66" s="48">
        <v>0</v>
      </c>
      <c r="AK66" s="48">
        <v>0</v>
      </c>
    </row>
    <row r="67" spans="1:37" s="2" customFormat="1" ht="39.75" customHeight="1" x14ac:dyDescent="0.3">
      <c r="A67" s="75">
        <v>64</v>
      </c>
      <c r="B67" s="98" t="s">
        <v>60</v>
      </c>
      <c r="C67" s="76" t="s">
        <v>58</v>
      </c>
      <c r="D67" s="67" t="s">
        <v>338</v>
      </c>
      <c r="E67" s="15">
        <v>41547</v>
      </c>
      <c r="F67" s="17">
        <v>71</v>
      </c>
      <c r="G67" s="15"/>
      <c r="H67" s="18">
        <v>1</v>
      </c>
      <c r="I67" s="17" t="s">
        <v>82</v>
      </c>
      <c r="J67" s="17" t="s">
        <v>82</v>
      </c>
      <c r="K67" s="17" t="s">
        <v>82</v>
      </c>
      <c r="L67" s="17" t="s">
        <v>82</v>
      </c>
      <c r="M67" s="17" t="s">
        <v>82</v>
      </c>
      <c r="N67" s="17" t="s">
        <v>82</v>
      </c>
      <c r="O67" s="17" t="s">
        <v>82</v>
      </c>
      <c r="P67" s="17" t="s">
        <v>82</v>
      </c>
      <c r="Q67" s="18">
        <v>1</v>
      </c>
      <c r="R67" s="17" t="s">
        <v>82</v>
      </c>
      <c r="S67" s="17" t="s">
        <v>82</v>
      </c>
      <c r="T67" s="14" t="s">
        <v>217</v>
      </c>
      <c r="U67" s="40">
        <f>V67+W67+X67</f>
        <v>157.33080000000001</v>
      </c>
      <c r="V67" s="40">
        <v>157.33080000000001</v>
      </c>
      <c r="W67" s="40"/>
      <c r="X67" s="40"/>
      <c r="Y67" s="40"/>
      <c r="Z67" s="48">
        <v>157.30000000000001</v>
      </c>
      <c r="AA67" s="47">
        <v>0</v>
      </c>
      <c r="AB67" s="47">
        <v>0</v>
      </c>
      <c r="AC67" s="47">
        <v>0</v>
      </c>
      <c r="AD67" s="47">
        <v>0</v>
      </c>
      <c r="AE67" s="47">
        <v>157.30000000000001</v>
      </c>
      <c r="AF67" s="47">
        <v>0</v>
      </c>
      <c r="AG67" s="47">
        <v>157.30000000000001</v>
      </c>
      <c r="AH67" s="47">
        <v>0</v>
      </c>
      <c r="AI67" s="48">
        <v>157.30000000000001</v>
      </c>
      <c r="AJ67" s="47">
        <v>157.30000000000001</v>
      </c>
      <c r="AK67" s="47">
        <v>0</v>
      </c>
    </row>
    <row r="68" spans="1:37" s="39" customFormat="1" ht="40.5" customHeight="1" x14ac:dyDescent="0.3">
      <c r="A68" s="75">
        <v>65</v>
      </c>
      <c r="B68" s="98" t="s">
        <v>59</v>
      </c>
      <c r="C68" s="76" t="s">
        <v>58</v>
      </c>
      <c r="D68" s="67"/>
      <c r="E68" s="15"/>
      <c r="F68" s="17"/>
      <c r="G68" s="15">
        <v>42228</v>
      </c>
      <c r="H68" s="18">
        <v>1</v>
      </c>
      <c r="I68" s="17" t="s">
        <v>82</v>
      </c>
      <c r="J68" s="17" t="s">
        <v>82</v>
      </c>
      <c r="K68" s="17" t="s">
        <v>82</v>
      </c>
      <c r="L68" s="17" t="s">
        <v>82</v>
      </c>
      <c r="M68" s="17" t="s">
        <v>82</v>
      </c>
      <c r="N68" s="17" t="s">
        <v>82</v>
      </c>
      <c r="O68" s="18">
        <v>1</v>
      </c>
      <c r="P68" s="18">
        <v>1</v>
      </c>
      <c r="Q68" s="18">
        <v>1</v>
      </c>
      <c r="R68" s="18">
        <v>1</v>
      </c>
      <c r="S68" s="18">
        <v>1</v>
      </c>
      <c r="T68" s="14" t="s">
        <v>219</v>
      </c>
      <c r="U68" s="40">
        <f>V68+W68+X68</f>
        <v>1215.242</v>
      </c>
      <c r="V68" s="40">
        <v>1215.242</v>
      </c>
      <c r="W68" s="40"/>
      <c r="X68" s="40"/>
      <c r="Y68" s="40"/>
      <c r="Z68" s="48">
        <v>1143</v>
      </c>
      <c r="AA68" s="47">
        <v>0</v>
      </c>
      <c r="AB68" s="47">
        <v>1143</v>
      </c>
      <c r="AC68" s="47">
        <v>0</v>
      </c>
      <c r="AD68" s="47">
        <v>0</v>
      </c>
      <c r="AE68" s="47">
        <v>1143</v>
      </c>
      <c r="AF68" s="47">
        <v>0</v>
      </c>
      <c r="AG68" s="48">
        <v>1143</v>
      </c>
      <c r="AH68" s="48">
        <v>0</v>
      </c>
      <c r="AI68" s="48">
        <v>1143</v>
      </c>
      <c r="AJ68" s="48">
        <v>1143</v>
      </c>
      <c r="AK68" s="48">
        <v>0</v>
      </c>
    </row>
    <row r="69" spans="1:37" s="2" customFormat="1" ht="27" customHeight="1" x14ac:dyDescent="0.3">
      <c r="A69" s="75">
        <v>66</v>
      </c>
      <c r="B69" s="98" t="s">
        <v>13</v>
      </c>
      <c r="C69" s="76" t="s">
        <v>58</v>
      </c>
      <c r="D69" s="67" t="s">
        <v>496</v>
      </c>
      <c r="E69" s="15"/>
      <c r="F69" s="17"/>
      <c r="G69" s="15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4"/>
      <c r="U69" s="40">
        <v>6363.6</v>
      </c>
      <c r="V69" s="40"/>
      <c r="W69" s="40"/>
      <c r="X69" s="40"/>
      <c r="Y69" s="40" t="s">
        <v>522</v>
      </c>
      <c r="Z69" s="47">
        <v>5616.4</v>
      </c>
      <c r="AA69" s="47">
        <v>0</v>
      </c>
      <c r="AB69" s="47">
        <v>0</v>
      </c>
      <c r="AC69" s="47">
        <v>0</v>
      </c>
      <c r="AD69" s="47">
        <v>0</v>
      </c>
      <c r="AE69" s="47">
        <v>5616.4</v>
      </c>
      <c r="AF69" s="47">
        <v>0</v>
      </c>
      <c r="AG69" s="47">
        <v>5616.4</v>
      </c>
      <c r="AH69" s="47">
        <v>0</v>
      </c>
      <c r="AI69" s="47">
        <v>5616.4</v>
      </c>
      <c r="AJ69" s="47">
        <v>5616.4</v>
      </c>
      <c r="AK69" s="47">
        <v>0</v>
      </c>
    </row>
    <row r="70" spans="1:37" s="3" customFormat="1" ht="39" customHeight="1" x14ac:dyDescent="0.3">
      <c r="A70" s="75">
        <v>67</v>
      </c>
      <c r="B70" s="98" t="s">
        <v>92</v>
      </c>
      <c r="C70" s="76" t="s">
        <v>58</v>
      </c>
      <c r="D70" s="67" t="s">
        <v>323</v>
      </c>
      <c r="E70" s="15" t="s">
        <v>561</v>
      </c>
      <c r="F70" s="17" t="s">
        <v>562</v>
      </c>
      <c r="G70" s="22"/>
      <c r="H70" s="18">
        <v>1</v>
      </c>
      <c r="I70" s="17" t="s">
        <v>82</v>
      </c>
      <c r="J70" s="17" t="s">
        <v>82</v>
      </c>
      <c r="K70" s="18">
        <v>1</v>
      </c>
      <c r="L70" s="17" t="s">
        <v>82</v>
      </c>
      <c r="M70" s="80">
        <v>1</v>
      </c>
      <c r="N70" s="17" t="s">
        <v>82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4" t="s">
        <v>218</v>
      </c>
      <c r="U70" s="40">
        <f>V70+W70+X70</f>
        <v>2033.8119999999999</v>
      </c>
      <c r="V70" s="40">
        <v>2033.8119999999999</v>
      </c>
      <c r="W70" s="40"/>
      <c r="X70" s="40"/>
      <c r="Y70" s="40" t="s">
        <v>563</v>
      </c>
      <c r="Z70" s="48">
        <v>2033.8119999999999</v>
      </c>
      <c r="AA70" s="47">
        <v>0</v>
      </c>
      <c r="AB70" s="47">
        <v>0</v>
      </c>
      <c r="AC70" s="48">
        <v>0</v>
      </c>
      <c r="AD70" s="47">
        <v>0</v>
      </c>
      <c r="AE70" s="64">
        <v>2033.8119999999999</v>
      </c>
      <c r="AF70" s="47">
        <v>0</v>
      </c>
      <c r="AG70" s="48">
        <v>2033.8119999999999</v>
      </c>
      <c r="AH70" s="48">
        <v>0</v>
      </c>
      <c r="AI70" s="48">
        <v>2033.8119999999999</v>
      </c>
      <c r="AJ70" s="48">
        <v>2033.8119999999999</v>
      </c>
      <c r="AK70" s="48">
        <v>0</v>
      </c>
    </row>
    <row r="71" spans="1:37" s="2" customFormat="1" ht="39.75" customHeight="1" x14ac:dyDescent="0.3">
      <c r="A71" s="75">
        <v>68</v>
      </c>
      <c r="B71" s="98" t="s">
        <v>94</v>
      </c>
      <c r="C71" s="76" t="s">
        <v>58</v>
      </c>
      <c r="D71" s="67" t="s">
        <v>336</v>
      </c>
      <c r="E71" s="15">
        <v>41773</v>
      </c>
      <c r="F71" s="17">
        <v>97</v>
      </c>
      <c r="G71" s="15"/>
      <c r="H71" s="18">
        <v>1</v>
      </c>
      <c r="I71" s="17" t="s">
        <v>82</v>
      </c>
      <c r="J71" s="17" t="s">
        <v>82</v>
      </c>
      <c r="K71" s="17" t="s">
        <v>82</v>
      </c>
      <c r="L71" s="17" t="s">
        <v>82</v>
      </c>
      <c r="M71" s="18">
        <v>1</v>
      </c>
      <c r="N71" s="17" t="s">
        <v>82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4" t="s">
        <v>182</v>
      </c>
      <c r="U71" s="40">
        <f>V71+W71+X71</f>
        <v>207.53100000000001</v>
      </c>
      <c r="V71" s="40">
        <v>207.53100000000001</v>
      </c>
      <c r="W71" s="40"/>
      <c r="X71" s="40"/>
      <c r="Y71" s="40"/>
      <c r="Z71" s="48">
        <v>207.53100000000001</v>
      </c>
      <c r="AA71" s="47">
        <v>0</v>
      </c>
      <c r="AB71" s="47">
        <v>0</v>
      </c>
      <c r="AC71" s="47">
        <v>70</v>
      </c>
      <c r="AD71" s="47">
        <v>0</v>
      </c>
      <c r="AE71" s="48">
        <v>105</v>
      </c>
      <c r="AF71" s="47">
        <v>0</v>
      </c>
      <c r="AG71" s="48">
        <v>207.53100000000001</v>
      </c>
      <c r="AH71" s="48">
        <v>0</v>
      </c>
      <c r="AI71" s="48">
        <v>207.53100000000001</v>
      </c>
      <c r="AJ71" s="48">
        <v>0</v>
      </c>
      <c r="AK71" s="48" t="s">
        <v>546</v>
      </c>
    </row>
    <row r="72" spans="1:37" s="4" customFormat="1" ht="39" customHeight="1" collapsed="1" x14ac:dyDescent="0.3">
      <c r="A72" s="75">
        <v>69</v>
      </c>
      <c r="B72" s="98" t="s">
        <v>215</v>
      </c>
      <c r="C72" s="76" t="s">
        <v>58</v>
      </c>
      <c r="D72" s="67" t="s">
        <v>337</v>
      </c>
      <c r="E72" s="15">
        <v>41515</v>
      </c>
      <c r="F72" s="17">
        <v>70</v>
      </c>
      <c r="G72" s="15"/>
      <c r="H72" s="18">
        <v>1</v>
      </c>
      <c r="I72" s="17" t="s">
        <v>82</v>
      </c>
      <c r="J72" s="17" t="s">
        <v>82</v>
      </c>
      <c r="K72" s="18">
        <v>1</v>
      </c>
      <c r="L72" s="17" t="s">
        <v>82</v>
      </c>
      <c r="M72" s="18">
        <v>1</v>
      </c>
      <c r="N72" s="17" t="s">
        <v>82</v>
      </c>
      <c r="O72" s="18">
        <v>1</v>
      </c>
      <c r="P72" s="18"/>
      <c r="Q72" s="18">
        <v>1</v>
      </c>
      <c r="R72" s="18"/>
      <c r="S72" s="18">
        <v>1</v>
      </c>
      <c r="T72" s="14" t="s">
        <v>216</v>
      </c>
      <c r="U72" s="40">
        <f>V72+W72+X72</f>
        <v>15.006</v>
      </c>
      <c r="V72" s="40">
        <v>15.006</v>
      </c>
      <c r="W72" s="40"/>
      <c r="X72" s="40"/>
      <c r="Y72" s="40"/>
      <c r="Z72" s="48">
        <v>15.006</v>
      </c>
      <c r="AA72" s="47">
        <v>0</v>
      </c>
      <c r="AB72" s="47">
        <v>0</v>
      </c>
      <c r="AC72" s="48">
        <v>0</v>
      </c>
      <c r="AD72" s="47">
        <v>0</v>
      </c>
      <c r="AE72" s="48">
        <v>15.006</v>
      </c>
      <c r="AF72" s="47">
        <v>0</v>
      </c>
      <c r="AG72" s="48">
        <v>15.006</v>
      </c>
      <c r="AH72" s="48">
        <v>0</v>
      </c>
      <c r="AI72" s="48">
        <v>15.006</v>
      </c>
      <c r="AJ72" s="48">
        <v>15.006</v>
      </c>
      <c r="AK72" s="48">
        <v>0</v>
      </c>
    </row>
    <row r="73" spans="1:37" s="2" customFormat="1" ht="42" customHeight="1" x14ac:dyDescent="0.3">
      <c r="A73" s="75">
        <v>70</v>
      </c>
      <c r="B73" s="97" t="s">
        <v>140</v>
      </c>
      <c r="C73" s="76" t="s">
        <v>465</v>
      </c>
      <c r="D73" s="67" t="s">
        <v>339</v>
      </c>
      <c r="E73" s="15" t="s">
        <v>466</v>
      </c>
      <c r="F73" s="17" t="s">
        <v>467</v>
      </c>
      <c r="G73" s="15"/>
      <c r="H73" s="18">
        <v>1</v>
      </c>
      <c r="I73" s="17" t="s">
        <v>82</v>
      </c>
      <c r="J73" s="18">
        <v>1</v>
      </c>
      <c r="K73" s="17" t="s">
        <v>82</v>
      </c>
      <c r="L73" s="17" t="s">
        <v>82</v>
      </c>
      <c r="M73" s="17" t="s">
        <v>82</v>
      </c>
      <c r="N73" s="17" t="s">
        <v>82</v>
      </c>
      <c r="O73" s="18">
        <v>1</v>
      </c>
      <c r="P73" s="18">
        <v>1</v>
      </c>
      <c r="Q73" s="18">
        <v>1</v>
      </c>
      <c r="R73" s="18">
        <v>1</v>
      </c>
      <c r="S73" s="18">
        <v>1</v>
      </c>
      <c r="T73" s="14" t="s">
        <v>210</v>
      </c>
      <c r="U73" s="40">
        <f>V73+W73+X73</f>
        <v>75.617000000000004</v>
      </c>
      <c r="V73" s="40">
        <v>75.617000000000004</v>
      </c>
      <c r="W73" s="40"/>
      <c r="X73" s="40"/>
      <c r="Y73" s="40" t="s">
        <v>468</v>
      </c>
      <c r="Z73" s="48">
        <v>75.617000000000004</v>
      </c>
      <c r="AA73" s="47">
        <v>0</v>
      </c>
      <c r="AB73" s="48">
        <v>0</v>
      </c>
      <c r="AC73" s="47">
        <v>0</v>
      </c>
      <c r="AD73" s="47">
        <v>0</v>
      </c>
      <c r="AE73" s="47">
        <v>44.853999999999999</v>
      </c>
      <c r="AF73" s="47">
        <v>0</v>
      </c>
      <c r="AG73" s="48">
        <v>75.617000000000004</v>
      </c>
      <c r="AH73" s="48">
        <v>0</v>
      </c>
      <c r="AI73" s="48">
        <v>75.617000000000004</v>
      </c>
      <c r="AJ73" s="48">
        <v>44.853999999999999</v>
      </c>
      <c r="AK73" s="48">
        <v>0</v>
      </c>
    </row>
    <row r="74" spans="1:37" s="2" customFormat="1" ht="24" customHeight="1" x14ac:dyDescent="0.3">
      <c r="A74" s="75">
        <v>71</v>
      </c>
      <c r="B74" s="98" t="s">
        <v>476</v>
      </c>
      <c r="C74" s="76" t="s">
        <v>12</v>
      </c>
      <c r="D74" s="67" t="s">
        <v>497</v>
      </c>
      <c r="E74" s="15"/>
      <c r="F74" s="17"/>
      <c r="G74" s="15"/>
      <c r="H74" s="17"/>
      <c r="I74" s="17"/>
      <c r="J74" s="17"/>
      <c r="K74" s="17"/>
      <c r="L74" s="17"/>
      <c r="M74" s="21"/>
      <c r="N74" s="17"/>
      <c r="O74" s="17"/>
      <c r="P74" s="17"/>
      <c r="Q74" s="17"/>
      <c r="R74" s="17"/>
      <c r="S74" s="17"/>
      <c r="T74" s="14"/>
      <c r="U74" s="40">
        <v>188.1</v>
      </c>
      <c r="V74" s="40"/>
      <c r="W74" s="40"/>
      <c r="X74" s="40"/>
      <c r="Y74" s="40" t="s">
        <v>537</v>
      </c>
      <c r="Z74" s="47"/>
      <c r="AA74" s="47"/>
      <c r="AB74" s="47"/>
      <c r="AC74" s="47"/>
      <c r="AD74" s="47"/>
      <c r="AE74" s="50"/>
      <c r="AF74" s="47"/>
      <c r="AG74" s="47">
        <v>320.25</v>
      </c>
      <c r="AH74" s="47"/>
      <c r="AI74" s="47"/>
      <c r="AJ74" s="47"/>
      <c r="AK74" s="47"/>
    </row>
    <row r="75" spans="1:37" s="39" customFormat="1" ht="40.5" customHeight="1" x14ac:dyDescent="0.3">
      <c r="A75" s="75">
        <v>72</v>
      </c>
      <c r="B75" s="98" t="s">
        <v>119</v>
      </c>
      <c r="C75" s="76" t="s">
        <v>12</v>
      </c>
      <c r="D75" s="67" t="s">
        <v>340</v>
      </c>
      <c r="E75" s="15">
        <v>41625</v>
      </c>
      <c r="F75" s="17">
        <v>81</v>
      </c>
      <c r="G75" s="15"/>
      <c r="H75" s="18">
        <v>1</v>
      </c>
      <c r="I75" s="18">
        <v>1</v>
      </c>
      <c r="J75" s="18">
        <v>1</v>
      </c>
      <c r="K75" s="18">
        <v>1</v>
      </c>
      <c r="L75" s="18">
        <v>1</v>
      </c>
      <c r="M75" s="21" t="s">
        <v>82</v>
      </c>
      <c r="N75" s="17" t="s">
        <v>82</v>
      </c>
      <c r="O75" s="18">
        <v>1</v>
      </c>
      <c r="P75" s="18">
        <v>1</v>
      </c>
      <c r="Q75" s="18">
        <v>1</v>
      </c>
      <c r="R75" s="18">
        <v>1</v>
      </c>
      <c r="S75" s="17" t="s">
        <v>82</v>
      </c>
      <c r="T75" s="14" t="s">
        <v>169</v>
      </c>
      <c r="U75" s="40">
        <f>V75+W75+X75</f>
        <v>74.754000000000005</v>
      </c>
      <c r="V75" s="40">
        <v>74.754000000000005</v>
      </c>
      <c r="W75" s="40"/>
      <c r="X75" s="40"/>
      <c r="Y75" s="40"/>
      <c r="Z75" s="48"/>
      <c r="AA75" s="48"/>
      <c r="AB75" s="48"/>
      <c r="AC75" s="48"/>
      <c r="AD75" s="48"/>
      <c r="AE75" s="50"/>
      <c r="AF75" s="47"/>
      <c r="AG75" s="48">
        <v>74.754000000000005</v>
      </c>
      <c r="AH75" s="48"/>
      <c r="AI75" s="48"/>
      <c r="AJ75" s="48"/>
      <c r="AK75" s="47"/>
    </row>
    <row r="76" spans="1:37" s="39" customFormat="1" ht="40.5" customHeight="1" x14ac:dyDescent="0.3">
      <c r="A76" s="75">
        <v>73</v>
      </c>
      <c r="B76" s="98" t="s">
        <v>121</v>
      </c>
      <c r="C76" s="76" t="s">
        <v>12</v>
      </c>
      <c r="D76" s="67" t="s">
        <v>343</v>
      </c>
      <c r="E76" s="15" t="s">
        <v>400</v>
      </c>
      <c r="F76" s="17" t="s">
        <v>401</v>
      </c>
      <c r="G76" s="15"/>
      <c r="H76" s="18">
        <v>1</v>
      </c>
      <c r="I76" s="18">
        <v>1</v>
      </c>
      <c r="J76" s="18">
        <v>1</v>
      </c>
      <c r="K76" s="18">
        <v>1</v>
      </c>
      <c r="L76" s="18">
        <v>1</v>
      </c>
      <c r="M76" s="21" t="s">
        <v>82</v>
      </c>
      <c r="N76" s="17" t="s">
        <v>82</v>
      </c>
      <c r="O76" s="18">
        <v>1</v>
      </c>
      <c r="P76" s="18">
        <v>1</v>
      </c>
      <c r="Q76" s="18">
        <v>1</v>
      </c>
      <c r="R76" s="18">
        <v>1</v>
      </c>
      <c r="S76" s="18">
        <v>1</v>
      </c>
      <c r="T76" s="14" t="s">
        <v>208</v>
      </c>
      <c r="U76" s="40">
        <f>V76+W76+X76</f>
        <v>150.49199999999999</v>
      </c>
      <c r="V76" s="40">
        <v>83.617999999999995</v>
      </c>
      <c r="W76" s="40">
        <v>0</v>
      </c>
      <c r="X76" s="40">
        <v>66.873999999999995</v>
      </c>
      <c r="Y76" s="40"/>
      <c r="Z76" s="48"/>
      <c r="AA76" s="48"/>
      <c r="AB76" s="48"/>
      <c r="AC76" s="48"/>
      <c r="AD76" s="48"/>
      <c r="AE76" s="50"/>
      <c r="AF76" s="47"/>
      <c r="AG76" s="48">
        <v>72.5</v>
      </c>
      <c r="AH76" s="48"/>
      <c r="AI76" s="48"/>
      <c r="AJ76" s="48"/>
      <c r="AK76" s="48"/>
    </row>
    <row r="77" spans="1:37" s="2" customFormat="1" ht="40.5" customHeight="1" collapsed="1" x14ac:dyDescent="0.3">
      <c r="A77" s="75">
        <v>74</v>
      </c>
      <c r="B77" s="98" t="s">
        <v>95</v>
      </c>
      <c r="C77" s="76" t="s">
        <v>12</v>
      </c>
      <c r="D77" s="67"/>
      <c r="E77" s="15"/>
      <c r="F77" s="17"/>
      <c r="G77" s="15">
        <v>42638</v>
      </c>
      <c r="H77" s="18">
        <v>1</v>
      </c>
      <c r="I77" s="18">
        <v>1</v>
      </c>
      <c r="J77" s="18">
        <v>1</v>
      </c>
      <c r="K77" s="18">
        <v>1</v>
      </c>
      <c r="L77" s="18">
        <v>1</v>
      </c>
      <c r="M77" s="21" t="s">
        <v>82</v>
      </c>
      <c r="N77" s="17" t="s">
        <v>82</v>
      </c>
      <c r="O77" s="18">
        <v>1</v>
      </c>
      <c r="P77" s="18">
        <v>1</v>
      </c>
      <c r="Q77" s="18">
        <v>1</v>
      </c>
      <c r="R77" s="18">
        <v>1</v>
      </c>
      <c r="S77" s="18"/>
      <c r="T77" s="14" t="s">
        <v>220</v>
      </c>
      <c r="U77" s="40">
        <v>244.994</v>
      </c>
      <c r="V77" s="40"/>
      <c r="W77" s="40"/>
      <c r="X77" s="40"/>
      <c r="Y77" s="40"/>
      <c r="Z77" s="48"/>
      <c r="AA77" s="48"/>
      <c r="AB77" s="48"/>
      <c r="AC77" s="48"/>
      <c r="AD77" s="48"/>
      <c r="AE77" s="50"/>
      <c r="AF77" s="47"/>
      <c r="AG77" s="48">
        <v>244.994</v>
      </c>
      <c r="AH77" s="48"/>
      <c r="AI77" s="48"/>
      <c r="AJ77" s="48"/>
      <c r="AK77" s="48"/>
    </row>
    <row r="78" spans="1:37" s="4" customFormat="1" ht="40.5" customHeight="1" x14ac:dyDescent="0.3">
      <c r="A78" s="75">
        <v>75</v>
      </c>
      <c r="B78" s="98" t="s">
        <v>224</v>
      </c>
      <c r="C78" s="76" t="s">
        <v>12</v>
      </c>
      <c r="D78" s="68"/>
      <c r="E78" s="15"/>
      <c r="F78" s="24"/>
      <c r="G78" s="22">
        <v>42093</v>
      </c>
      <c r="H78" s="18">
        <v>1</v>
      </c>
      <c r="I78" s="18">
        <v>1</v>
      </c>
      <c r="J78" s="18">
        <v>1</v>
      </c>
      <c r="K78" s="18">
        <v>1</v>
      </c>
      <c r="L78" s="18">
        <v>1</v>
      </c>
      <c r="M78" s="21" t="s">
        <v>82</v>
      </c>
      <c r="N78" s="17" t="s">
        <v>82</v>
      </c>
      <c r="O78" s="18">
        <v>1</v>
      </c>
      <c r="P78" s="18">
        <v>1</v>
      </c>
      <c r="Q78" s="18">
        <v>1</v>
      </c>
      <c r="R78" s="18">
        <v>1</v>
      </c>
      <c r="S78" s="18">
        <v>1</v>
      </c>
      <c r="T78" s="14" t="s">
        <v>181</v>
      </c>
      <c r="U78" s="40">
        <f>V78+W78+X78</f>
        <v>3.137</v>
      </c>
      <c r="V78" s="40">
        <v>3.137</v>
      </c>
      <c r="W78" s="42"/>
      <c r="X78" s="42"/>
      <c r="Y78" s="40"/>
      <c r="Z78" s="48"/>
      <c r="AA78" s="48"/>
      <c r="AB78" s="48"/>
      <c r="AC78" s="48"/>
      <c r="AD78" s="48"/>
      <c r="AE78" s="50"/>
      <c r="AF78" s="47"/>
      <c r="AG78" s="48"/>
      <c r="AH78" s="48"/>
      <c r="AI78" s="48"/>
      <c r="AJ78" s="48"/>
      <c r="AK78" s="48"/>
    </row>
    <row r="79" spans="1:37" s="2" customFormat="1" ht="40.5" customHeight="1" x14ac:dyDescent="0.3">
      <c r="A79" s="75">
        <v>76</v>
      </c>
      <c r="B79" s="98" t="s">
        <v>120</v>
      </c>
      <c r="C79" s="76" t="s">
        <v>12</v>
      </c>
      <c r="D79" s="67" t="s">
        <v>341</v>
      </c>
      <c r="E79" s="15">
        <v>41095</v>
      </c>
      <c r="F79" s="17">
        <v>46</v>
      </c>
      <c r="G79" s="15"/>
      <c r="H79" s="18">
        <v>1</v>
      </c>
      <c r="I79" s="18">
        <v>1</v>
      </c>
      <c r="J79" s="18">
        <v>1</v>
      </c>
      <c r="K79" s="18">
        <v>1</v>
      </c>
      <c r="L79" s="18">
        <v>1</v>
      </c>
      <c r="M79" s="21" t="s">
        <v>82</v>
      </c>
      <c r="N79" s="18">
        <v>1</v>
      </c>
      <c r="O79" s="18">
        <v>1</v>
      </c>
      <c r="P79" s="18">
        <v>1</v>
      </c>
      <c r="Q79" s="18">
        <v>1</v>
      </c>
      <c r="R79" s="17" t="s">
        <v>82</v>
      </c>
      <c r="S79" s="17" t="s">
        <v>82</v>
      </c>
      <c r="T79" s="14" t="s">
        <v>236</v>
      </c>
      <c r="U79" s="40">
        <f>V79+W79+X79</f>
        <v>197.60499999999999</v>
      </c>
      <c r="V79" s="40">
        <v>197.60499999999999</v>
      </c>
      <c r="W79" s="40"/>
      <c r="X79" s="40"/>
      <c r="Y79" s="40"/>
      <c r="Z79" s="48"/>
      <c r="AA79" s="48"/>
      <c r="AB79" s="48"/>
      <c r="AC79" s="48"/>
      <c r="AD79" s="48"/>
      <c r="AE79" s="50"/>
      <c r="AF79" s="48"/>
      <c r="AG79" s="48">
        <v>124.6</v>
      </c>
      <c r="AH79" s="48"/>
      <c r="AI79" s="48"/>
      <c r="AJ79" s="47"/>
      <c r="AK79" s="47"/>
    </row>
    <row r="80" spans="1:37" s="2" customFormat="1" ht="40.5" customHeight="1" x14ac:dyDescent="0.3">
      <c r="A80" s="75">
        <v>77</v>
      </c>
      <c r="B80" s="98" t="s">
        <v>127</v>
      </c>
      <c r="C80" s="76" t="s">
        <v>12</v>
      </c>
      <c r="D80" s="67" t="s">
        <v>342</v>
      </c>
      <c r="E80" s="15">
        <v>41775</v>
      </c>
      <c r="F80" s="17">
        <v>98</v>
      </c>
      <c r="G80" s="15"/>
      <c r="H80" s="18">
        <v>1</v>
      </c>
      <c r="I80" s="18">
        <v>1</v>
      </c>
      <c r="J80" s="18">
        <v>1</v>
      </c>
      <c r="K80" s="18">
        <v>1</v>
      </c>
      <c r="L80" s="18">
        <v>1</v>
      </c>
      <c r="M80" s="21" t="s">
        <v>82</v>
      </c>
      <c r="N80" s="17" t="s">
        <v>82</v>
      </c>
      <c r="O80" s="18">
        <v>1</v>
      </c>
      <c r="P80" s="18">
        <v>1</v>
      </c>
      <c r="Q80" s="18">
        <v>1</v>
      </c>
      <c r="R80" s="18">
        <v>1</v>
      </c>
      <c r="S80" s="18">
        <v>1</v>
      </c>
      <c r="T80" s="14" t="s">
        <v>181</v>
      </c>
      <c r="U80" s="40">
        <f>V80+W80+X80</f>
        <v>13.315</v>
      </c>
      <c r="V80" s="40">
        <v>13.315</v>
      </c>
      <c r="W80" s="40"/>
      <c r="X80" s="40"/>
      <c r="Y80" s="40"/>
      <c r="Z80" s="48"/>
      <c r="AA80" s="48"/>
      <c r="AB80" s="48"/>
      <c r="AC80" s="48"/>
      <c r="AD80" s="48"/>
      <c r="AE80" s="50"/>
      <c r="AF80" s="47"/>
      <c r="AG80" s="48"/>
      <c r="AH80" s="48"/>
      <c r="AI80" s="48"/>
      <c r="AJ80" s="48"/>
      <c r="AK80" s="48"/>
    </row>
    <row r="81" spans="1:37" s="39" customFormat="1" ht="40.5" customHeight="1" x14ac:dyDescent="0.3">
      <c r="A81" s="75">
        <v>78</v>
      </c>
      <c r="B81" s="98" t="s">
        <v>223</v>
      </c>
      <c r="C81" s="76" t="s">
        <v>12</v>
      </c>
      <c r="D81" s="99" t="s">
        <v>587</v>
      </c>
      <c r="E81" s="15">
        <v>42093</v>
      </c>
      <c r="F81" s="100">
        <v>137</v>
      </c>
      <c r="G81" s="22"/>
      <c r="H81" s="18">
        <v>1</v>
      </c>
      <c r="I81" s="18">
        <v>1</v>
      </c>
      <c r="J81" s="18">
        <v>1</v>
      </c>
      <c r="K81" s="17" t="s">
        <v>82</v>
      </c>
      <c r="L81" s="18">
        <v>1</v>
      </c>
      <c r="M81" s="21" t="s">
        <v>82</v>
      </c>
      <c r="N81" s="17" t="s">
        <v>82</v>
      </c>
      <c r="O81" s="18">
        <v>1</v>
      </c>
      <c r="P81" s="18">
        <v>1</v>
      </c>
      <c r="Q81" s="17" t="s">
        <v>82</v>
      </c>
      <c r="R81" s="18">
        <v>1</v>
      </c>
      <c r="S81" s="17" t="s">
        <v>82</v>
      </c>
      <c r="T81" s="14" t="s">
        <v>588</v>
      </c>
      <c r="U81" s="40">
        <f>V81+W81+X81</f>
        <v>9.4760000000000009</v>
      </c>
      <c r="V81" s="43">
        <v>9.4760000000000009</v>
      </c>
      <c r="W81" s="42"/>
      <c r="X81" s="42"/>
      <c r="Y81" s="40"/>
      <c r="Z81" s="48"/>
      <c r="AA81" s="48"/>
      <c r="AB81" s="48"/>
      <c r="AC81" s="48"/>
      <c r="AD81" s="47"/>
      <c r="AE81" s="50"/>
      <c r="AF81" s="47"/>
      <c r="AG81" s="48">
        <v>9.4830000000000005</v>
      </c>
      <c r="AH81" s="48"/>
      <c r="AI81" s="47"/>
      <c r="AJ81" s="48"/>
      <c r="AK81" s="47"/>
    </row>
    <row r="82" spans="1:37" s="2" customFormat="1" ht="42.75" customHeight="1" x14ac:dyDescent="0.3">
      <c r="A82" s="75">
        <v>79</v>
      </c>
      <c r="B82" s="9" t="s">
        <v>15</v>
      </c>
      <c r="C82" s="76" t="s">
        <v>14</v>
      </c>
      <c r="D82" s="67" t="s">
        <v>344</v>
      </c>
      <c r="E82" s="15">
        <v>41590</v>
      </c>
      <c r="F82" s="17">
        <v>74</v>
      </c>
      <c r="G82" s="15"/>
      <c r="H82" s="18">
        <v>1</v>
      </c>
      <c r="I82" s="18">
        <v>1</v>
      </c>
      <c r="J82" s="18">
        <v>1</v>
      </c>
      <c r="K82" s="18">
        <v>1</v>
      </c>
      <c r="L82" s="18">
        <v>1</v>
      </c>
      <c r="M82" s="17" t="s">
        <v>82</v>
      </c>
      <c r="N82" s="17" t="s">
        <v>82</v>
      </c>
      <c r="O82" s="18">
        <v>1</v>
      </c>
      <c r="P82" s="18">
        <v>1</v>
      </c>
      <c r="Q82" s="18">
        <v>1</v>
      </c>
      <c r="R82" s="18">
        <v>1</v>
      </c>
      <c r="S82" s="18">
        <v>1</v>
      </c>
      <c r="T82" s="14" t="s">
        <v>181</v>
      </c>
      <c r="U82" s="40">
        <f>V82+W82+X82</f>
        <v>349.37800000000004</v>
      </c>
      <c r="V82" s="40">
        <v>265.31700000000001</v>
      </c>
      <c r="W82" s="40">
        <v>84.061000000000007</v>
      </c>
      <c r="X82" s="40"/>
      <c r="Y82" s="40"/>
      <c r="Z82" s="48"/>
      <c r="AA82" s="48"/>
      <c r="AB82" s="48"/>
      <c r="AC82" s="48"/>
      <c r="AD82" s="48"/>
      <c r="AE82" s="47"/>
      <c r="AF82" s="47"/>
      <c r="AG82" s="48">
        <v>285</v>
      </c>
      <c r="AH82" s="48"/>
      <c r="AI82" s="48"/>
      <c r="AJ82" s="48"/>
      <c r="AK82" s="48"/>
    </row>
    <row r="83" spans="1:37" s="2" customFormat="1" ht="19.5" customHeight="1" x14ac:dyDescent="0.3">
      <c r="A83" s="75">
        <v>80</v>
      </c>
      <c r="B83" s="9" t="s">
        <v>2</v>
      </c>
      <c r="C83" s="76" t="s">
        <v>14</v>
      </c>
      <c r="D83" s="67" t="s">
        <v>498</v>
      </c>
      <c r="E83" s="16"/>
      <c r="F83" s="17"/>
      <c r="G83" s="15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4"/>
      <c r="U83" s="40">
        <v>143.30000000000001</v>
      </c>
      <c r="V83" s="40"/>
      <c r="W83" s="40"/>
      <c r="X83" s="40"/>
      <c r="Y83" s="40">
        <v>579.79999999999995</v>
      </c>
      <c r="Z83" s="47"/>
      <c r="AA83" s="47"/>
      <c r="AB83" s="47"/>
      <c r="AC83" s="47"/>
      <c r="AD83" s="47"/>
      <c r="AE83" s="47"/>
      <c r="AF83" s="47"/>
      <c r="AG83" s="47">
        <v>60</v>
      </c>
      <c r="AH83" s="47"/>
      <c r="AI83" s="47"/>
      <c r="AJ83" s="47"/>
      <c r="AK83" s="47"/>
    </row>
    <row r="84" spans="1:37" s="2" customFormat="1" ht="51.75" customHeight="1" x14ac:dyDescent="0.3">
      <c r="A84" s="75">
        <v>81</v>
      </c>
      <c r="B84" s="9" t="s">
        <v>99</v>
      </c>
      <c r="C84" s="76" t="s">
        <v>14</v>
      </c>
      <c r="D84" s="67"/>
      <c r="E84" s="15"/>
      <c r="F84" s="17"/>
      <c r="G84" s="15" t="s">
        <v>405</v>
      </c>
      <c r="H84" s="18">
        <v>1</v>
      </c>
      <c r="I84" s="18">
        <v>1</v>
      </c>
      <c r="J84" s="18">
        <v>1</v>
      </c>
      <c r="K84" s="18">
        <v>1</v>
      </c>
      <c r="L84" s="17" t="s">
        <v>82</v>
      </c>
      <c r="M84" s="17" t="s">
        <v>82</v>
      </c>
      <c r="N84" s="17" t="s">
        <v>82</v>
      </c>
      <c r="O84" s="18">
        <v>1</v>
      </c>
      <c r="P84" s="18">
        <v>1</v>
      </c>
      <c r="Q84" s="18">
        <v>1</v>
      </c>
      <c r="R84" s="17" t="s">
        <v>82</v>
      </c>
      <c r="S84" s="18">
        <v>1</v>
      </c>
      <c r="T84" s="14" t="s">
        <v>202</v>
      </c>
      <c r="U84" s="40">
        <v>1763.0830000000001</v>
      </c>
      <c r="V84" s="40" t="s">
        <v>411</v>
      </c>
      <c r="W84" s="40" t="s">
        <v>411</v>
      </c>
      <c r="X84" s="40"/>
      <c r="Y84" s="40" t="s">
        <v>555</v>
      </c>
      <c r="Z84" s="48"/>
      <c r="AA84" s="48"/>
      <c r="AB84" s="48"/>
      <c r="AC84" s="48"/>
      <c r="AD84" s="47"/>
      <c r="AE84" s="50" t="s">
        <v>26</v>
      </c>
      <c r="AF84" s="50" t="s">
        <v>26</v>
      </c>
      <c r="AG84" s="48">
        <v>1500</v>
      </c>
      <c r="AH84" s="48"/>
      <c r="AI84" s="48"/>
      <c r="AJ84" s="47"/>
      <c r="AK84" s="48"/>
    </row>
    <row r="85" spans="1:37" s="2" customFormat="1" ht="42.75" customHeight="1" x14ac:dyDescent="0.3">
      <c r="A85" s="75">
        <v>82</v>
      </c>
      <c r="B85" s="98" t="s">
        <v>96</v>
      </c>
      <c r="C85" s="76" t="s">
        <v>14</v>
      </c>
      <c r="D85" s="67" t="s">
        <v>345</v>
      </c>
      <c r="E85" s="15">
        <v>40870</v>
      </c>
      <c r="F85" s="17">
        <v>28</v>
      </c>
      <c r="G85" s="15"/>
      <c r="H85" s="18">
        <v>1</v>
      </c>
      <c r="I85" s="18">
        <v>1</v>
      </c>
      <c r="J85" s="17" t="s">
        <v>82</v>
      </c>
      <c r="K85" s="18">
        <v>1</v>
      </c>
      <c r="L85" s="17" t="s">
        <v>82</v>
      </c>
      <c r="M85" s="17" t="s">
        <v>82</v>
      </c>
      <c r="N85" s="17" t="s">
        <v>82</v>
      </c>
      <c r="O85" s="18">
        <v>1</v>
      </c>
      <c r="P85" s="17" t="s">
        <v>82</v>
      </c>
      <c r="Q85" s="18">
        <v>1</v>
      </c>
      <c r="R85" s="17" t="s">
        <v>82</v>
      </c>
      <c r="S85" s="18">
        <v>1</v>
      </c>
      <c r="T85" s="14" t="s">
        <v>222</v>
      </c>
      <c r="U85" s="40">
        <f>V85+W85+X85</f>
        <v>22.375</v>
      </c>
      <c r="V85" s="40">
        <v>22.375</v>
      </c>
      <c r="W85" s="40"/>
      <c r="X85" s="40"/>
      <c r="Y85" s="40">
        <v>22.375</v>
      </c>
      <c r="Z85" s="48">
        <v>22.3</v>
      </c>
      <c r="AA85" s="48">
        <v>22.3</v>
      </c>
      <c r="AB85" s="47">
        <v>0</v>
      </c>
      <c r="AC85" s="48">
        <v>21.4</v>
      </c>
      <c r="AD85" s="47">
        <v>0</v>
      </c>
      <c r="AE85" s="47">
        <v>0</v>
      </c>
      <c r="AF85" s="47">
        <v>0</v>
      </c>
      <c r="AG85" s="48">
        <v>22.3</v>
      </c>
      <c r="AH85" s="47">
        <v>22.3</v>
      </c>
      <c r="AI85" s="48">
        <v>22.3</v>
      </c>
      <c r="AJ85" s="47">
        <v>5</v>
      </c>
      <c r="AK85" s="48" t="s">
        <v>481</v>
      </c>
    </row>
    <row r="86" spans="1:37" s="2" customFormat="1" ht="42.75" customHeight="1" x14ac:dyDescent="0.3">
      <c r="A86" s="75">
        <v>83</v>
      </c>
      <c r="B86" s="98" t="s">
        <v>221</v>
      </c>
      <c r="C86" s="76" t="s">
        <v>61</v>
      </c>
      <c r="D86" s="69" t="s">
        <v>346</v>
      </c>
      <c r="E86" s="15">
        <v>40893</v>
      </c>
      <c r="F86" s="17">
        <v>35</v>
      </c>
      <c r="G86" s="15"/>
      <c r="H86" s="18">
        <v>1</v>
      </c>
      <c r="I86" s="18">
        <v>1</v>
      </c>
      <c r="J86" s="18">
        <v>1</v>
      </c>
      <c r="K86" s="18">
        <v>1</v>
      </c>
      <c r="L86" s="18">
        <v>1</v>
      </c>
      <c r="M86" s="17" t="s">
        <v>82</v>
      </c>
      <c r="N86" s="17" t="s">
        <v>82</v>
      </c>
      <c r="O86" s="18">
        <v>1</v>
      </c>
      <c r="P86" s="18">
        <v>1</v>
      </c>
      <c r="Q86" s="18">
        <v>1</v>
      </c>
      <c r="R86" s="18">
        <v>1</v>
      </c>
      <c r="S86" s="18">
        <v>1</v>
      </c>
      <c r="T86" s="14" t="s">
        <v>201</v>
      </c>
      <c r="U86" s="40">
        <f>V86+W86+X86</f>
        <v>165.233</v>
      </c>
      <c r="V86" s="40">
        <v>129.80699999999999</v>
      </c>
      <c r="W86" s="40">
        <v>35.426000000000002</v>
      </c>
      <c r="X86" s="40"/>
      <c r="Y86" s="40"/>
      <c r="Z86" s="48"/>
      <c r="AA86" s="48"/>
      <c r="AB86" s="48"/>
      <c r="AC86" s="48"/>
      <c r="AD86" s="48"/>
      <c r="AE86" s="47"/>
      <c r="AF86" s="47"/>
      <c r="AG86" s="48">
        <v>129.80699999999999</v>
      </c>
      <c r="AH86" s="48"/>
      <c r="AI86" s="48"/>
      <c r="AJ86" s="48"/>
      <c r="AK86" s="48"/>
    </row>
    <row r="87" spans="1:37" s="2" customFormat="1" ht="24.75" customHeight="1" x14ac:dyDescent="0.3">
      <c r="A87" s="75">
        <v>84</v>
      </c>
      <c r="B87" s="98" t="s">
        <v>2</v>
      </c>
      <c r="C87" s="76" t="s">
        <v>61</v>
      </c>
      <c r="D87" s="67" t="s">
        <v>484</v>
      </c>
      <c r="E87" s="15"/>
      <c r="F87" s="17"/>
      <c r="G87" s="15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4"/>
      <c r="U87" s="40">
        <v>200.4</v>
      </c>
      <c r="V87" s="40"/>
      <c r="W87" s="40"/>
      <c r="X87" s="40"/>
      <c r="Y87" s="40">
        <v>365.6</v>
      </c>
      <c r="Z87" s="47"/>
      <c r="AA87" s="47"/>
      <c r="AB87" s="47"/>
      <c r="AC87" s="47"/>
      <c r="AD87" s="47"/>
      <c r="AE87" s="47"/>
      <c r="AF87" s="47"/>
      <c r="AG87" s="47">
        <v>95.19</v>
      </c>
      <c r="AH87" s="47"/>
      <c r="AI87" s="47"/>
      <c r="AJ87" s="47"/>
      <c r="AK87" s="47"/>
    </row>
    <row r="88" spans="1:37" s="39" customFormat="1" ht="42.75" customHeight="1" x14ac:dyDescent="0.3">
      <c r="A88" s="75">
        <v>85</v>
      </c>
      <c r="B88" s="98" t="s">
        <v>87</v>
      </c>
      <c r="C88" s="76" t="s">
        <v>16</v>
      </c>
      <c r="D88" s="67" t="s">
        <v>348</v>
      </c>
      <c r="E88" s="15">
        <v>41869</v>
      </c>
      <c r="F88" s="17">
        <v>110</v>
      </c>
      <c r="G88" s="15"/>
      <c r="H88" s="18">
        <v>1</v>
      </c>
      <c r="I88" s="18">
        <v>1</v>
      </c>
      <c r="J88" s="18">
        <v>1</v>
      </c>
      <c r="K88" s="18">
        <v>1</v>
      </c>
      <c r="L88" s="18">
        <v>1</v>
      </c>
      <c r="M88" s="21" t="s">
        <v>82</v>
      </c>
      <c r="N88" s="17" t="s">
        <v>82</v>
      </c>
      <c r="O88" s="18">
        <v>1</v>
      </c>
      <c r="P88" s="17" t="s">
        <v>82</v>
      </c>
      <c r="Q88" s="18">
        <v>1</v>
      </c>
      <c r="R88" s="17" t="s">
        <v>82</v>
      </c>
      <c r="S88" s="17" t="s">
        <v>82</v>
      </c>
      <c r="T88" s="14" t="s">
        <v>167</v>
      </c>
      <c r="U88" s="40">
        <f>V88+W88+X88</f>
        <v>241.089</v>
      </c>
      <c r="V88" s="40">
        <v>217.874</v>
      </c>
      <c r="W88" s="40">
        <v>0</v>
      </c>
      <c r="X88" s="40">
        <v>23.215</v>
      </c>
      <c r="Y88" s="40"/>
      <c r="Z88" s="48"/>
      <c r="AA88" s="48"/>
      <c r="AB88" s="48"/>
      <c r="AC88" s="48"/>
      <c r="AD88" s="48"/>
      <c r="AE88" s="50"/>
      <c r="AF88" s="47"/>
      <c r="AG88" s="48">
        <v>241.089</v>
      </c>
      <c r="AH88" s="47"/>
      <c r="AI88" s="48"/>
      <c r="AJ88" s="47"/>
      <c r="AK88" s="47"/>
    </row>
    <row r="89" spans="1:37" s="2" customFormat="1" ht="25.5" customHeight="1" x14ac:dyDescent="0.3">
      <c r="A89" s="75">
        <v>86</v>
      </c>
      <c r="B89" s="98" t="s">
        <v>2</v>
      </c>
      <c r="C89" s="76" t="s">
        <v>16</v>
      </c>
      <c r="D89" s="67" t="s">
        <v>499</v>
      </c>
      <c r="E89" s="15"/>
      <c r="F89" s="17"/>
      <c r="G89" s="15"/>
      <c r="H89" s="17"/>
      <c r="I89" s="17"/>
      <c r="J89" s="17"/>
      <c r="K89" s="17"/>
      <c r="L89" s="17"/>
      <c r="M89" s="21"/>
      <c r="N89" s="17"/>
      <c r="O89" s="17"/>
      <c r="P89" s="17"/>
      <c r="Q89" s="17"/>
      <c r="R89" s="17"/>
      <c r="S89" s="17"/>
      <c r="T89" s="14"/>
      <c r="U89" s="40">
        <v>695.4</v>
      </c>
      <c r="V89" s="40"/>
      <c r="W89" s="40"/>
      <c r="X89" s="40"/>
      <c r="Y89" s="40" t="s">
        <v>524</v>
      </c>
      <c r="Z89" s="47"/>
      <c r="AA89" s="47"/>
      <c r="AB89" s="47"/>
      <c r="AC89" s="47"/>
      <c r="AD89" s="47"/>
      <c r="AE89" s="50"/>
      <c r="AF89" s="47"/>
      <c r="AG89" s="47">
        <v>341.3</v>
      </c>
      <c r="AH89" s="47"/>
      <c r="AI89" s="47"/>
      <c r="AJ89" s="47"/>
      <c r="AK89" s="47"/>
    </row>
    <row r="90" spans="1:37" s="2" customFormat="1" ht="42.75" customHeight="1" x14ac:dyDescent="0.3">
      <c r="A90" s="75">
        <v>87</v>
      </c>
      <c r="B90" s="98" t="s">
        <v>129</v>
      </c>
      <c r="C90" s="76" t="s">
        <v>16</v>
      </c>
      <c r="D90" s="67" t="s">
        <v>347</v>
      </c>
      <c r="E90" s="15">
        <v>40743</v>
      </c>
      <c r="F90" s="17">
        <v>18</v>
      </c>
      <c r="G90" s="15"/>
      <c r="H90" s="18">
        <v>1</v>
      </c>
      <c r="I90" s="18">
        <v>1</v>
      </c>
      <c r="J90" s="18">
        <v>1</v>
      </c>
      <c r="K90" s="18">
        <v>1</v>
      </c>
      <c r="L90" s="17" t="s">
        <v>82</v>
      </c>
      <c r="M90" s="21" t="s">
        <v>82</v>
      </c>
      <c r="N90" s="17" t="s">
        <v>82</v>
      </c>
      <c r="O90" s="18">
        <v>1</v>
      </c>
      <c r="P90" s="18">
        <v>1</v>
      </c>
      <c r="Q90" s="18">
        <v>1</v>
      </c>
      <c r="R90" s="17" t="s">
        <v>82</v>
      </c>
      <c r="S90" s="18">
        <v>1</v>
      </c>
      <c r="T90" s="14" t="s">
        <v>202</v>
      </c>
      <c r="U90" s="40">
        <f>V90+W90+X90</f>
        <v>27.239000000000001</v>
      </c>
      <c r="V90" s="40">
        <v>27.239000000000001</v>
      </c>
      <c r="W90" s="40"/>
      <c r="X90" s="40"/>
      <c r="Y90" s="40">
        <v>27.239000000000001</v>
      </c>
      <c r="Z90" s="48">
        <v>26.9</v>
      </c>
      <c r="AA90" s="48">
        <v>26.9</v>
      </c>
      <c r="AB90" s="48">
        <v>26.9</v>
      </c>
      <c r="AC90" s="48">
        <v>27.08</v>
      </c>
      <c r="AD90" s="47">
        <v>0</v>
      </c>
      <c r="AE90" s="50">
        <v>0</v>
      </c>
      <c r="AF90" s="47">
        <v>0</v>
      </c>
      <c r="AG90" s="48">
        <v>27.08</v>
      </c>
      <c r="AH90" s="48">
        <v>27.08</v>
      </c>
      <c r="AI90" s="48">
        <v>27.08</v>
      </c>
      <c r="AJ90" s="47">
        <v>0</v>
      </c>
      <c r="AK90" s="48">
        <v>0.01</v>
      </c>
    </row>
    <row r="91" spans="1:37" s="2" customFormat="1" ht="42.75" customHeight="1" x14ac:dyDescent="0.3">
      <c r="A91" s="75">
        <v>88</v>
      </c>
      <c r="B91" s="98" t="s">
        <v>249</v>
      </c>
      <c r="C91" s="76" t="s">
        <v>17</v>
      </c>
      <c r="D91" s="67"/>
      <c r="E91" s="15">
        <v>40849</v>
      </c>
      <c r="F91" s="17">
        <v>24</v>
      </c>
      <c r="G91" s="15"/>
      <c r="H91" s="18">
        <v>1</v>
      </c>
      <c r="I91" s="17" t="s">
        <v>82</v>
      </c>
      <c r="J91" s="18">
        <v>1</v>
      </c>
      <c r="K91" s="17" t="s">
        <v>82</v>
      </c>
      <c r="L91" s="17" t="s">
        <v>82</v>
      </c>
      <c r="M91" s="17" t="s">
        <v>82</v>
      </c>
      <c r="N91" s="17" t="s">
        <v>82</v>
      </c>
      <c r="O91" s="18">
        <v>1</v>
      </c>
      <c r="P91" s="17" t="s">
        <v>82</v>
      </c>
      <c r="Q91" s="18">
        <v>1</v>
      </c>
      <c r="R91" s="18">
        <v>1</v>
      </c>
      <c r="S91" s="17" t="s">
        <v>82</v>
      </c>
      <c r="T91" s="14" t="s">
        <v>229</v>
      </c>
      <c r="U91" s="40">
        <f>V91+W91+X91</f>
        <v>30.850999999999999</v>
      </c>
      <c r="V91" s="40">
        <v>30.850999999999999</v>
      </c>
      <c r="W91" s="40"/>
      <c r="X91" s="40"/>
      <c r="Y91" s="40"/>
      <c r="Z91" s="48">
        <v>30.850999999999999</v>
      </c>
      <c r="AA91" s="47">
        <v>0</v>
      </c>
      <c r="AB91" s="48">
        <v>30.850999999999999</v>
      </c>
      <c r="AC91" s="47">
        <v>0</v>
      </c>
      <c r="AD91" s="47">
        <v>0</v>
      </c>
      <c r="AE91" s="47">
        <v>0</v>
      </c>
      <c r="AF91" s="47">
        <v>0</v>
      </c>
      <c r="AG91" s="48">
        <v>30.850999999999999</v>
      </c>
      <c r="AH91" s="47">
        <v>30.850999999999999</v>
      </c>
      <c r="AI91" s="48">
        <v>30.850999999999999</v>
      </c>
      <c r="AJ91" s="48">
        <v>30.850999999999999</v>
      </c>
      <c r="AK91" s="47">
        <v>0</v>
      </c>
    </row>
    <row r="92" spans="1:37" s="39" customFormat="1" ht="42.75" customHeight="1" x14ac:dyDescent="0.3">
      <c r="A92" s="75">
        <v>89</v>
      </c>
      <c r="B92" s="98" t="s">
        <v>250</v>
      </c>
      <c r="C92" s="76" t="s">
        <v>17</v>
      </c>
      <c r="D92" s="67"/>
      <c r="E92" s="15">
        <v>41026</v>
      </c>
      <c r="F92" s="17">
        <v>42</v>
      </c>
      <c r="G92" s="15"/>
      <c r="H92" s="18">
        <v>1</v>
      </c>
      <c r="I92" s="17" t="s">
        <v>82</v>
      </c>
      <c r="J92" s="18">
        <v>1</v>
      </c>
      <c r="K92" s="17" t="s">
        <v>82</v>
      </c>
      <c r="L92" s="17" t="s">
        <v>82</v>
      </c>
      <c r="M92" s="17" t="s">
        <v>82</v>
      </c>
      <c r="N92" s="17" t="s">
        <v>82</v>
      </c>
      <c r="O92" s="18">
        <v>1</v>
      </c>
      <c r="P92" s="18">
        <v>1</v>
      </c>
      <c r="Q92" s="18">
        <v>1</v>
      </c>
      <c r="R92" s="18">
        <v>1</v>
      </c>
      <c r="S92" s="17" t="s">
        <v>82</v>
      </c>
      <c r="T92" s="14" t="s">
        <v>213</v>
      </c>
      <c r="U92" s="40">
        <f>V92+W92+X92</f>
        <v>70.534000000000006</v>
      </c>
      <c r="V92" s="40">
        <v>70.534000000000006</v>
      </c>
      <c r="W92" s="40"/>
      <c r="X92" s="40"/>
      <c r="Y92" s="40"/>
      <c r="Z92" s="48">
        <v>70.19</v>
      </c>
      <c r="AA92" s="47">
        <v>0</v>
      </c>
      <c r="AB92" s="48">
        <v>70.19</v>
      </c>
      <c r="AC92" s="47">
        <v>0</v>
      </c>
      <c r="AD92" s="47">
        <v>0</v>
      </c>
      <c r="AE92" s="47">
        <v>0</v>
      </c>
      <c r="AF92" s="47">
        <v>0</v>
      </c>
      <c r="AG92" s="48">
        <v>70.19</v>
      </c>
      <c r="AH92" s="48">
        <v>0</v>
      </c>
      <c r="AI92" s="48">
        <v>69.61</v>
      </c>
      <c r="AJ92" s="48">
        <v>70.19</v>
      </c>
      <c r="AK92" s="47" t="s">
        <v>480</v>
      </c>
    </row>
    <row r="93" spans="1:37" s="2" customFormat="1" ht="54.75" customHeight="1" x14ac:dyDescent="0.3">
      <c r="A93" s="75">
        <v>90</v>
      </c>
      <c r="B93" s="98" t="s">
        <v>62</v>
      </c>
      <c r="C93" s="76" t="s">
        <v>17</v>
      </c>
      <c r="D93" s="67" t="s">
        <v>350</v>
      </c>
      <c r="E93" s="15">
        <v>41267</v>
      </c>
      <c r="F93" s="17">
        <v>54</v>
      </c>
      <c r="G93" s="15"/>
      <c r="H93" s="18">
        <v>1</v>
      </c>
      <c r="I93" s="17" t="s">
        <v>82</v>
      </c>
      <c r="J93" s="21">
        <v>1</v>
      </c>
      <c r="K93" s="17" t="s">
        <v>82</v>
      </c>
      <c r="L93" s="17" t="s">
        <v>82</v>
      </c>
      <c r="M93" s="17" t="s">
        <v>82</v>
      </c>
      <c r="N93" s="17" t="s">
        <v>82</v>
      </c>
      <c r="O93" s="18">
        <v>1</v>
      </c>
      <c r="P93" s="18">
        <v>1</v>
      </c>
      <c r="Q93" s="18">
        <v>1</v>
      </c>
      <c r="R93" s="18">
        <v>1</v>
      </c>
      <c r="S93" s="18">
        <v>1</v>
      </c>
      <c r="T93" s="14" t="s">
        <v>225</v>
      </c>
      <c r="U93" s="40">
        <f>V93+W93+X93</f>
        <v>55.275999999999996</v>
      </c>
      <c r="V93" s="40">
        <v>33.372</v>
      </c>
      <c r="W93" s="40">
        <v>21.904</v>
      </c>
      <c r="X93" s="40"/>
      <c r="Y93" s="40"/>
      <c r="Z93" s="48">
        <v>33.369999999999997</v>
      </c>
      <c r="AA93" s="47">
        <v>0</v>
      </c>
      <c r="AB93" s="50">
        <v>33.700000000000003</v>
      </c>
      <c r="AC93" s="47">
        <v>0</v>
      </c>
      <c r="AD93" s="47">
        <v>0</v>
      </c>
      <c r="AE93" s="47">
        <v>0</v>
      </c>
      <c r="AF93" s="47">
        <v>0</v>
      </c>
      <c r="AG93" s="48">
        <v>33.369999999999997</v>
      </c>
      <c r="AH93" s="48">
        <v>33.369999999999997</v>
      </c>
      <c r="AI93" s="48">
        <v>33.369999999999997</v>
      </c>
      <c r="AJ93" s="48">
        <v>33.369999999999997</v>
      </c>
      <c r="AK93" s="48">
        <v>0</v>
      </c>
    </row>
    <row r="94" spans="1:37" s="2" customFormat="1" ht="28.5" customHeight="1" x14ac:dyDescent="0.3">
      <c r="A94" s="75">
        <v>91</v>
      </c>
      <c r="B94" s="98" t="s">
        <v>2</v>
      </c>
      <c r="C94" s="76" t="s">
        <v>17</v>
      </c>
      <c r="D94" s="67" t="s">
        <v>500</v>
      </c>
      <c r="E94" s="15"/>
      <c r="F94" s="17"/>
      <c r="G94" s="15"/>
      <c r="H94" s="17"/>
      <c r="I94" s="17"/>
      <c r="J94" s="21"/>
      <c r="K94" s="17"/>
      <c r="L94" s="17"/>
      <c r="M94" s="17"/>
      <c r="N94" s="17"/>
      <c r="O94" s="17"/>
      <c r="P94" s="17"/>
      <c r="Q94" s="17"/>
      <c r="R94" s="17"/>
      <c r="S94" s="17"/>
      <c r="T94" s="14"/>
      <c r="U94" s="40">
        <v>74.433000000000007</v>
      </c>
      <c r="V94" s="40"/>
      <c r="W94" s="40"/>
      <c r="X94" s="40"/>
      <c r="Y94" s="40">
        <v>558</v>
      </c>
      <c r="Z94" s="47">
        <v>62.43</v>
      </c>
      <c r="AA94" s="47">
        <v>0</v>
      </c>
      <c r="AB94" s="50">
        <v>62.43</v>
      </c>
      <c r="AC94" s="47">
        <v>0</v>
      </c>
      <c r="AD94" s="47">
        <v>0</v>
      </c>
      <c r="AE94" s="47">
        <v>0</v>
      </c>
      <c r="AF94" s="47">
        <v>0</v>
      </c>
      <c r="AG94" s="47">
        <v>62.43</v>
      </c>
      <c r="AH94" s="47">
        <v>62.43</v>
      </c>
      <c r="AI94" s="47">
        <v>62.43</v>
      </c>
      <c r="AJ94" s="47">
        <v>62.43</v>
      </c>
      <c r="AK94" s="47">
        <v>0</v>
      </c>
    </row>
    <row r="95" spans="1:37" s="2" customFormat="1" ht="42.75" customHeight="1" x14ac:dyDescent="0.3">
      <c r="A95" s="75">
        <v>92</v>
      </c>
      <c r="B95" s="98" t="s">
        <v>132</v>
      </c>
      <c r="C95" s="76" t="s">
        <v>17</v>
      </c>
      <c r="D95" s="67" t="s">
        <v>349</v>
      </c>
      <c r="E95" s="15" t="s">
        <v>402</v>
      </c>
      <c r="F95" s="17" t="s">
        <v>403</v>
      </c>
      <c r="G95" s="15"/>
      <c r="H95" s="18">
        <v>1</v>
      </c>
      <c r="I95" s="17" t="s">
        <v>82</v>
      </c>
      <c r="J95" s="21">
        <v>1</v>
      </c>
      <c r="K95" s="17" t="s">
        <v>82</v>
      </c>
      <c r="L95" s="17" t="s">
        <v>82</v>
      </c>
      <c r="M95" s="17" t="s">
        <v>82</v>
      </c>
      <c r="N95" s="17" t="s">
        <v>82</v>
      </c>
      <c r="O95" s="18">
        <v>1</v>
      </c>
      <c r="P95" s="18">
        <v>1</v>
      </c>
      <c r="Q95" s="18">
        <v>1</v>
      </c>
      <c r="R95" s="18">
        <v>1</v>
      </c>
      <c r="S95" s="18">
        <v>1</v>
      </c>
      <c r="T95" s="14" t="s">
        <v>225</v>
      </c>
      <c r="U95" s="40">
        <f>V95+W95+X95</f>
        <v>56.82</v>
      </c>
      <c r="V95" s="40">
        <v>43.932000000000002</v>
      </c>
      <c r="W95" s="40">
        <v>0</v>
      </c>
      <c r="X95" s="40">
        <v>12.888</v>
      </c>
      <c r="Y95" s="40"/>
      <c r="Z95" s="48">
        <v>44.1</v>
      </c>
      <c r="AA95" s="47">
        <v>0</v>
      </c>
      <c r="AB95" s="50">
        <v>44.1</v>
      </c>
      <c r="AC95" s="47">
        <v>0</v>
      </c>
      <c r="AD95" s="47">
        <v>0</v>
      </c>
      <c r="AE95" s="47">
        <v>0</v>
      </c>
      <c r="AF95" s="47">
        <v>0</v>
      </c>
      <c r="AG95" s="48">
        <v>44.1</v>
      </c>
      <c r="AH95" s="48">
        <v>44.1</v>
      </c>
      <c r="AI95" s="48">
        <v>44.1</v>
      </c>
      <c r="AJ95" s="48">
        <v>44.1</v>
      </c>
      <c r="AK95" s="48">
        <v>0</v>
      </c>
    </row>
    <row r="96" spans="1:37" s="2" customFormat="1" ht="60.75" customHeight="1" x14ac:dyDescent="0.3">
      <c r="A96" s="75">
        <v>93</v>
      </c>
      <c r="B96" s="98" t="s">
        <v>86</v>
      </c>
      <c r="C96" s="76" t="s">
        <v>17</v>
      </c>
      <c r="D96" s="67" t="s">
        <v>314</v>
      </c>
      <c r="E96" s="15">
        <v>42060</v>
      </c>
      <c r="F96" s="17">
        <v>127</v>
      </c>
      <c r="G96" s="15"/>
      <c r="H96" s="18">
        <v>1</v>
      </c>
      <c r="I96" s="17" t="s">
        <v>82</v>
      </c>
      <c r="J96" s="18">
        <v>1</v>
      </c>
      <c r="K96" s="17" t="s">
        <v>82</v>
      </c>
      <c r="L96" s="17" t="s">
        <v>82</v>
      </c>
      <c r="M96" s="17" t="s">
        <v>82</v>
      </c>
      <c r="N96" s="17" t="s">
        <v>82</v>
      </c>
      <c r="O96" s="18">
        <v>1</v>
      </c>
      <c r="P96" s="18">
        <v>1</v>
      </c>
      <c r="Q96" s="18">
        <v>1</v>
      </c>
      <c r="R96" s="18">
        <v>1</v>
      </c>
      <c r="S96" s="18">
        <v>1</v>
      </c>
      <c r="T96" s="14" t="s">
        <v>225</v>
      </c>
      <c r="U96" s="40">
        <f>V96+W96+X96</f>
        <v>251.715</v>
      </c>
      <c r="V96" s="40">
        <v>211.691</v>
      </c>
      <c r="W96" s="40"/>
      <c r="X96" s="40">
        <v>40.024000000000001</v>
      </c>
      <c r="Y96" s="40" t="s">
        <v>564</v>
      </c>
      <c r="Z96" s="48">
        <v>234</v>
      </c>
      <c r="AA96" s="47">
        <v>0</v>
      </c>
      <c r="AB96" s="48">
        <v>266.3</v>
      </c>
      <c r="AC96" s="47">
        <v>0</v>
      </c>
      <c r="AD96" s="47">
        <v>0</v>
      </c>
      <c r="AE96" s="47">
        <v>0</v>
      </c>
      <c r="AF96" s="47">
        <v>0</v>
      </c>
      <c r="AG96" s="48">
        <v>229</v>
      </c>
      <c r="AH96" s="48">
        <v>234</v>
      </c>
      <c r="AI96" s="48">
        <v>229</v>
      </c>
      <c r="AJ96" s="48">
        <v>120.5</v>
      </c>
      <c r="AK96" s="48">
        <v>0</v>
      </c>
    </row>
    <row r="97" spans="1:37" s="2" customFormat="1" ht="42.75" customHeight="1" x14ac:dyDescent="0.3">
      <c r="A97" s="75">
        <v>94</v>
      </c>
      <c r="B97" s="98" t="s">
        <v>460</v>
      </c>
      <c r="C97" s="76" t="s">
        <v>452</v>
      </c>
      <c r="D97" s="67"/>
      <c r="E97" s="15">
        <v>40988</v>
      </c>
      <c r="F97" s="17">
        <v>40</v>
      </c>
      <c r="G97" s="15"/>
      <c r="H97" s="18">
        <v>1</v>
      </c>
      <c r="I97" s="17" t="s">
        <v>82</v>
      </c>
      <c r="J97" s="18">
        <v>1</v>
      </c>
      <c r="K97" s="17" t="s">
        <v>82</v>
      </c>
      <c r="L97" s="17" t="s">
        <v>82</v>
      </c>
      <c r="M97" s="17" t="s">
        <v>82</v>
      </c>
      <c r="N97" s="17" t="s">
        <v>82</v>
      </c>
      <c r="O97" s="18">
        <v>1</v>
      </c>
      <c r="P97" s="17" t="s">
        <v>82</v>
      </c>
      <c r="Q97" s="18">
        <v>1</v>
      </c>
      <c r="R97" s="17" t="s">
        <v>82</v>
      </c>
      <c r="S97" s="17" t="s">
        <v>82</v>
      </c>
      <c r="T97" s="14" t="s">
        <v>226</v>
      </c>
      <c r="U97" s="40">
        <f>V97+W97+X97</f>
        <v>11.743</v>
      </c>
      <c r="V97" s="40">
        <v>11.743</v>
      </c>
      <c r="W97" s="40"/>
      <c r="X97" s="40"/>
      <c r="Y97" s="40"/>
      <c r="Z97" s="48">
        <v>11.743</v>
      </c>
      <c r="AA97" s="47">
        <v>0</v>
      </c>
      <c r="AB97" s="48">
        <v>11.743</v>
      </c>
      <c r="AC97" s="47">
        <v>0</v>
      </c>
      <c r="AD97" s="47">
        <v>0</v>
      </c>
      <c r="AE97" s="47">
        <v>0</v>
      </c>
      <c r="AF97" s="47">
        <v>0</v>
      </c>
      <c r="AG97" s="48">
        <v>11.743</v>
      </c>
      <c r="AH97" s="47">
        <v>11.743</v>
      </c>
      <c r="AI97" s="48">
        <v>11.743</v>
      </c>
      <c r="AJ97" s="47">
        <v>11.743</v>
      </c>
      <c r="AK97" s="47">
        <v>0</v>
      </c>
    </row>
    <row r="98" spans="1:37" s="2" customFormat="1" ht="42.75" customHeight="1" x14ac:dyDescent="0.3">
      <c r="A98" s="75">
        <v>95</v>
      </c>
      <c r="B98" s="98" t="s">
        <v>19</v>
      </c>
      <c r="C98" s="76" t="s">
        <v>18</v>
      </c>
      <c r="D98" s="67" t="s">
        <v>352</v>
      </c>
      <c r="E98" s="15">
        <v>41144</v>
      </c>
      <c r="F98" s="17">
        <v>49</v>
      </c>
      <c r="G98" s="15"/>
      <c r="H98" s="18">
        <v>1</v>
      </c>
      <c r="I98" s="17" t="s">
        <v>82</v>
      </c>
      <c r="J98" s="18">
        <v>1</v>
      </c>
      <c r="K98" s="17" t="s">
        <v>82</v>
      </c>
      <c r="L98" s="18">
        <v>1</v>
      </c>
      <c r="M98" s="17" t="s">
        <v>82</v>
      </c>
      <c r="N98" s="17" t="s">
        <v>82</v>
      </c>
      <c r="O98" s="18">
        <v>1</v>
      </c>
      <c r="P98" s="18">
        <v>1</v>
      </c>
      <c r="Q98" s="18">
        <v>1</v>
      </c>
      <c r="R98" s="18">
        <v>1</v>
      </c>
      <c r="S98" s="18">
        <v>1</v>
      </c>
      <c r="T98" s="14" t="s">
        <v>184</v>
      </c>
      <c r="U98" s="40">
        <f>V98+W98+X98</f>
        <v>161.279</v>
      </c>
      <c r="V98" s="40">
        <v>76.369</v>
      </c>
      <c r="W98" s="40">
        <v>84.91</v>
      </c>
      <c r="X98" s="40"/>
      <c r="Y98" s="40"/>
      <c r="Z98" s="48"/>
      <c r="AA98" s="47"/>
      <c r="AB98" s="48"/>
      <c r="AC98" s="47"/>
      <c r="AD98" s="48"/>
      <c r="AE98" s="47"/>
      <c r="AF98" s="47"/>
      <c r="AG98" s="48">
        <v>48.383000000000003</v>
      </c>
      <c r="AH98" s="48"/>
      <c r="AI98" s="48"/>
      <c r="AJ98" s="48"/>
      <c r="AK98" s="48"/>
    </row>
    <row r="99" spans="1:37" s="2" customFormat="1" ht="24" customHeight="1" x14ac:dyDescent="0.3">
      <c r="A99" s="75">
        <v>96</v>
      </c>
      <c r="B99" s="98" t="s">
        <v>2</v>
      </c>
      <c r="C99" s="76" t="s">
        <v>18</v>
      </c>
      <c r="D99" s="67" t="s">
        <v>501</v>
      </c>
      <c r="E99" s="15"/>
      <c r="F99" s="17"/>
      <c r="G99" s="15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4"/>
      <c r="U99" s="40">
        <v>82.1</v>
      </c>
      <c r="V99" s="40"/>
      <c r="W99" s="40"/>
      <c r="X99" s="40"/>
      <c r="Y99" s="40">
        <v>408.5</v>
      </c>
      <c r="Z99" s="47"/>
      <c r="AA99" s="47"/>
      <c r="AB99" s="47"/>
      <c r="AC99" s="47"/>
      <c r="AD99" s="47"/>
      <c r="AE99" s="47"/>
      <c r="AF99" s="47"/>
      <c r="AG99" s="47">
        <v>0</v>
      </c>
      <c r="AH99" s="47"/>
      <c r="AI99" s="47"/>
      <c r="AJ99" s="47"/>
      <c r="AK99" s="47"/>
    </row>
    <row r="100" spans="1:37" s="2" customFormat="1" ht="42.75" customHeight="1" x14ac:dyDescent="0.3">
      <c r="A100" s="75">
        <v>97</v>
      </c>
      <c r="B100" s="9" t="s">
        <v>142</v>
      </c>
      <c r="C100" s="76" t="s">
        <v>18</v>
      </c>
      <c r="D100" s="67" t="s">
        <v>351</v>
      </c>
      <c r="E100" s="16">
        <v>40668</v>
      </c>
      <c r="F100" s="17">
        <v>8</v>
      </c>
      <c r="G100" s="15"/>
      <c r="H100" s="18">
        <v>1</v>
      </c>
      <c r="I100" s="17" t="s">
        <v>82</v>
      </c>
      <c r="J100" s="18">
        <v>1</v>
      </c>
      <c r="K100" s="17" t="s">
        <v>82</v>
      </c>
      <c r="L100" s="17" t="s">
        <v>82</v>
      </c>
      <c r="M100" s="17" t="s">
        <v>82</v>
      </c>
      <c r="N100" s="17" t="s">
        <v>82</v>
      </c>
      <c r="O100" s="18">
        <v>1</v>
      </c>
      <c r="P100" s="18">
        <v>1</v>
      </c>
      <c r="Q100" s="18">
        <v>1</v>
      </c>
      <c r="R100" s="18">
        <v>1</v>
      </c>
      <c r="S100" s="17" t="s">
        <v>82</v>
      </c>
      <c r="T100" s="14" t="s">
        <v>228</v>
      </c>
      <c r="U100" s="40">
        <f>V100+W100+X100</f>
        <v>165.07600000000002</v>
      </c>
      <c r="V100" s="40">
        <v>80.352000000000004</v>
      </c>
      <c r="W100" s="40">
        <v>84.724000000000004</v>
      </c>
      <c r="X100" s="40"/>
      <c r="Y100" s="40"/>
      <c r="Z100" s="48">
        <v>80.349999999999994</v>
      </c>
      <c r="AA100" s="47">
        <v>0</v>
      </c>
      <c r="AB100" s="48">
        <v>77.900000000000006</v>
      </c>
      <c r="AC100" s="47">
        <v>0</v>
      </c>
      <c r="AD100" s="47">
        <v>0</v>
      </c>
      <c r="AE100" s="47">
        <v>0</v>
      </c>
      <c r="AF100" s="47">
        <v>0</v>
      </c>
      <c r="AG100" s="48">
        <v>80.349999999999994</v>
      </c>
      <c r="AH100" s="48">
        <v>80.349999999999994</v>
      </c>
      <c r="AI100" s="48">
        <v>80.349999999999994</v>
      </c>
      <c r="AJ100" s="48">
        <v>114</v>
      </c>
      <c r="AK100" s="47">
        <v>0</v>
      </c>
    </row>
    <row r="101" spans="1:37" s="39" customFormat="1" ht="42.75" customHeight="1" x14ac:dyDescent="0.3">
      <c r="A101" s="75">
        <v>98</v>
      </c>
      <c r="B101" s="98" t="s">
        <v>186</v>
      </c>
      <c r="C101" s="76" t="s">
        <v>20</v>
      </c>
      <c r="D101" s="67" t="s">
        <v>353</v>
      </c>
      <c r="E101" s="15">
        <v>41767</v>
      </c>
      <c r="F101" s="17">
        <v>95</v>
      </c>
      <c r="G101" s="15" t="s">
        <v>436</v>
      </c>
      <c r="H101" s="18">
        <v>1</v>
      </c>
      <c r="I101" s="18">
        <v>1</v>
      </c>
      <c r="J101" s="18">
        <v>1</v>
      </c>
      <c r="K101" s="18">
        <v>1</v>
      </c>
      <c r="L101" s="18">
        <v>1</v>
      </c>
      <c r="M101" s="21" t="s">
        <v>82</v>
      </c>
      <c r="N101" s="21" t="s">
        <v>82</v>
      </c>
      <c r="O101" s="18">
        <v>1</v>
      </c>
      <c r="P101" s="18">
        <v>1</v>
      </c>
      <c r="Q101" s="18">
        <v>1</v>
      </c>
      <c r="R101" s="18">
        <v>1</v>
      </c>
      <c r="S101" s="17" t="s">
        <v>82</v>
      </c>
      <c r="T101" s="14" t="s">
        <v>169</v>
      </c>
      <c r="U101" s="40">
        <v>496.05099999999999</v>
      </c>
      <c r="V101" s="40">
        <v>57.911000000000001</v>
      </c>
      <c r="W101" s="40">
        <v>89.9</v>
      </c>
      <c r="X101" s="40"/>
      <c r="Y101" s="40" t="s">
        <v>419</v>
      </c>
      <c r="Z101" s="48">
        <v>406.56</v>
      </c>
      <c r="AA101" s="48">
        <v>406.56</v>
      </c>
      <c r="AB101" s="48">
        <v>496.46</v>
      </c>
      <c r="AC101" s="48">
        <v>391.56</v>
      </c>
      <c r="AD101" s="48">
        <v>496.46</v>
      </c>
      <c r="AE101" s="50">
        <v>0</v>
      </c>
      <c r="AF101" s="50">
        <v>0</v>
      </c>
      <c r="AG101" s="48">
        <v>391.56</v>
      </c>
      <c r="AH101" s="48">
        <v>0</v>
      </c>
      <c r="AI101" s="48">
        <v>406.56</v>
      </c>
      <c r="AJ101" s="48">
        <v>481.46</v>
      </c>
      <c r="AK101" s="47">
        <v>391.56</v>
      </c>
    </row>
    <row r="102" spans="1:37" s="2" customFormat="1" ht="42.75" customHeight="1" collapsed="1" x14ac:dyDescent="0.3">
      <c r="A102" s="75">
        <v>99</v>
      </c>
      <c r="B102" s="98" t="s">
        <v>21</v>
      </c>
      <c r="C102" s="76" t="s">
        <v>20</v>
      </c>
      <c r="D102" s="67" t="s">
        <v>354</v>
      </c>
      <c r="E102" s="15">
        <v>41767</v>
      </c>
      <c r="F102" s="17">
        <v>94</v>
      </c>
      <c r="G102" s="15"/>
      <c r="H102" s="18">
        <v>1</v>
      </c>
      <c r="I102" s="18">
        <v>1</v>
      </c>
      <c r="J102" s="18">
        <v>1</v>
      </c>
      <c r="K102" s="18">
        <v>1</v>
      </c>
      <c r="L102" s="18">
        <v>1</v>
      </c>
      <c r="M102" s="21" t="s">
        <v>82</v>
      </c>
      <c r="N102" s="21" t="s">
        <v>82</v>
      </c>
      <c r="O102" s="18">
        <v>1</v>
      </c>
      <c r="P102" s="18">
        <v>1</v>
      </c>
      <c r="Q102" s="18">
        <v>1</v>
      </c>
      <c r="R102" s="18">
        <v>1</v>
      </c>
      <c r="S102" s="17" t="s">
        <v>82</v>
      </c>
      <c r="T102" s="14" t="s">
        <v>169</v>
      </c>
      <c r="U102" s="40">
        <f>V102+W102+X102</f>
        <v>227.38200000000001</v>
      </c>
      <c r="V102" s="40">
        <v>155.31</v>
      </c>
      <c r="W102" s="40">
        <v>72.072000000000003</v>
      </c>
      <c r="X102" s="40"/>
      <c r="Y102" s="40"/>
      <c r="Z102" s="48">
        <v>155.31</v>
      </c>
      <c r="AA102" s="48">
        <v>155.31</v>
      </c>
      <c r="AB102" s="48">
        <v>227.38</v>
      </c>
      <c r="AC102" s="48">
        <v>154.51</v>
      </c>
      <c r="AD102" s="48">
        <v>227.38</v>
      </c>
      <c r="AE102" s="50">
        <v>0</v>
      </c>
      <c r="AF102" s="50">
        <v>0</v>
      </c>
      <c r="AG102" s="48">
        <v>154.51</v>
      </c>
      <c r="AH102" s="48">
        <v>0</v>
      </c>
      <c r="AI102" s="48">
        <v>154.51</v>
      </c>
      <c r="AJ102" s="48">
        <v>226.58</v>
      </c>
      <c r="AK102" s="47">
        <v>154.51</v>
      </c>
    </row>
    <row r="103" spans="1:37" s="2" customFormat="1" ht="30.75" customHeight="1" x14ac:dyDescent="0.3">
      <c r="A103" s="75">
        <v>100</v>
      </c>
      <c r="B103" s="98" t="s">
        <v>476</v>
      </c>
      <c r="C103" s="76" t="s">
        <v>20</v>
      </c>
      <c r="D103" s="67" t="s">
        <v>502</v>
      </c>
      <c r="E103" s="15"/>
      <c r="F103" s="17"/>
      <c r="G103" s="15"/>
      <c r="H103" s="17"/>
      <c r="I103" s="17"/>
      <c r="J103" s="17"/>
      <c r="K103" s="17"/>
      <c r="L103" s="17"/>
      <c r="M103" s="21"/>
      <c r="N103" s="21"/>
      <c r="O103" s="17"/>
      <c r="P103" s="17"/>
      <c r="Q103" s="17"/>
      <c r="R103" s="17"/>
      <c r="S103" s="17"/>
      <c r="T103" s="14"/>
      <c r="U103" s="40">
        <v>135.9</v>
      </c>
      <c r="V103" s="40"/>
      <c r="W103" s="40"/>
      <c r="X103" s="40"/>
      <c r="Y103" s="40" t="s">
        <v>536</v>
      </c>
      <c r="Z103" s="47"/>
      <c r="AA103" s="47"/>
      <c r="AB103" s="47"/>
      <c r="AC103" s="47"/>
      <c r="AD103" s="47"/>
      <c r="AE103" s="50"/>
      <c r="AF103" s="50"/>
      <c r="AG103" s="47">
        <v>135.9</v>
      </c>
      <c r="AH103" s="47"/>
      <c r="AI103" s="47"/>
      <c r="AJ103" s="47"/>
      <c r="AK103" s="47"/>
    </row>
    <row r="104" spans="1:37" s="2" customFormat="1" ht="42.75" customHeight="1" x14ac:dyDescent="0.3">
      <c r="A104" s="75">
        <v>101</v>
      </c>
      <c r="B104" s="98" t="s">
        <v>2</v>
      </c>
      <c r="C104" s="76" t="s">
        <v>22</v>
      </c>
      <c r="D104" s="67" t="s">
        <v>503</v>
      </c>
      <c r="E104" s="15"/>
      <c r="F104" s="17"/>
      <c r="G104" s="15"/>
      <c r="H104" s="17"/>
      <c r="I104" s="17"/>
      <c r="J104" s="17"/>
      <c r="K104" s="17"/>
      <c r="L104" s="17"/>
      <c r="M104" s="21"/>
      <c r="N104" s="17"/>
      <c r="O104" s="17"/>
      <c r="P104" s="17"/>
      <c r="Q104" s="17"/>
      <c r="R104" s="17"/>
      <c r="S104" s="17"/>
      <c r="T104" s="14"/>
      <c r="U104" s="40">
        <v>824.8</v>
      </c>
      <c r="V104" s="40"/>
      <c r="W104" s="40"/>
      <c r="X104" s="40"/>
      <c r="Y104" s="40" t="s">
        <v>535</v>
      </c>
      <c r="Z104" s="47"/>
      <c r="AA104" s="47"/>
      <c r="AB104" s="47"/>
      <c r="AC104" s="47"/>
      <c r="AD104" s="47"/>
      <c r="AE104" s="50"/>
      <c r="AF104" s="47"/>
      <c r="AG104" s="47"/>
      <c r="AH104" s="47"/>
      <c r="AI104" s="47"/>
      <c r="AJ104" s="47"/>
      <c r="AK104" s="47"/>
    </row>
    <row r="105" spans="1:37" s="2" customFormat="1" ht="35.25" customHeight="1" x14ac:dyDescent="0.3">
      <c r="A105" s="75">
        <v>102</v>
      </c>
      <c r="B105" s="97" t="s">
        <v>227</v>
      </c>
      <c r="C105" s="76" t="s">
        <v>22</v>
      </c>
      <c r="D105" s="67"/>
      <c r="E105" s="23"/>
      <c r="F105" s="17"/>
      <c r="G105" s="15">
        <v>42849</v>
      </c>
      <c r="H105" s="18">
        <v>1</v>
      </c>
      <c r="I105" s="17" t="s">
        <v>82</v>
      </c>
      <c r="J105" s="18">
        <v>1</v>
      </c>
      <c r="K105" s="17" t="s">
        <v>82</v>
      </c>
      <c r="L105" s="17" t="s">
        <v>82</v>
      </c>
      <c r="M105" s="21" t="s">
        <v>82</v>
      </c>
      <c r="N105" s="17" t="s">
        <v>82</v>
      </c>
      <c r="O105" s="18">
        <v>1</v>
      </c>
      <c r="P105" s="17" t="s">
        <v>82</v>
      </c>
      <c r="Q105" s="18">
        <v>1</v>
      </c>
      <c r="R105" s="17" t="s">
        <v>82</v>
      </c>
      <c r="S105" s="17" t="s">
        <v>82</v>
      </c>
      <c r="T105" s="14" t="s">
        <v>226</v>
      </c>
      <c r="U105" s="40">
        <f>V105+W105+X105</f>
        <v>824.81399999999996</v>
      </c>
      <c r="V105" s="40">
        <v>824.81399999999996</v>
      </c>
      <c r="W105" s="40"/>
      <c r="X105" s="40"/>
      <c r="Y105" s="40"/>
      <c r="Z105" s="48"/>
      <c r="AA105" s="47"/>
      <c r="AB105" s="48"/>
      <c r="AC105" s="47"/>
      <c r="AD105" s="47"/>
      <c r="AE105" s="50"/>
      <c r="AF105" s="47"/>
      <c r="AG105" s="48"/>
      <c r="AH105" s="47"/>
      <c r="AI105" s="48"/>
      <c r="AJ105" s="47"/>
      <c r="AK105" s="47"/>
    </row>
    <row r="106" spans="1:37" s="2" customFormat="1" ht="42.75" customHeight="1" x14ac:dyDescent="0.3">
      <c r="A106" s="75">
        <v>103</v>
      </c>
      <c r="B106" s="98" t="s">
        <v>165</v>
      </c>
      <c r="C106" s="76" t="s">
        <v>469</v>
      </c>
      <c r="D106" s="67" t="s">
        <v>324</v>
      </c>
      <c r="E106" s="15">
        <v>41873</v>
      </c>
      <c r="F106" s="17">
        <v>112</v>
      </c>
      <c r="G106" s="15"/>
      <c r="H106" s="18">
        <v>1</v>
      </c>
      <c r="I106" s="18">
        <v>1</v>
      </c>
      <c r="J106" s="18">
        <v>1</v>
      </c>
      <c r="K106" s="17" t="s">
        <v>82</v>
      </c>
      <c r="L106" s="17" t="s">
        <v>82</v>
      </c>
      <c r="M106" s="21" t="s">
        <v>82</v>
      </c>
      <c r="N106" s="17" t="s">
        <v>82</v>
      </c>
      <c r="O106" s="18">
        <v>1</v>
      </c>
      <c r="P106" s="17" t="s">
        <v>82</v>
      </c>
      <c r="Q106" s="18">
        <v>1</v>
      </c>
      <c r="R106" s="17" t="s">
        <v>82</v>
      </c>
      <c r="S106" s="17" t="s">
        <v>82</v>
      </c>
      <c r="T106" s="14" t="s">
        <v>168</v>
      </c>
      <c r="U106" s="40">
        <f>V106+W106+X106</f>
        <v>1700.165</v>
      </c>
      <c r="V106" s="40">
        <v>1700.165</v>
      </c>
      <c r="W106" s="40"/>
      <c r="X106" s="40"/>
      <c r="Y106" s="40" t="s">
        <v>437</v>
      </c>
      <c r="Z106" s="48"/>
      <c r="AA106" s="48"/>
      <c r="AB106" s="48"/>
      <c r="AC106" s="47"/>
      <c r="AD106" s="47"/>
      <c r="AE106" s="50"/>
      <c r="AF106" s="47"/>
      <c r="AG106" s="48"/>
      <c r="AH106" s="47"/>
      <c r="AI106" s="48"/>
      <c r="AJ106" s="47"/>
      <c r="AK106" s="47"/>
    </row>
    <row r="107" spans="1:37" s="2" customFormat="1" ht="42.75" customHeight="1" collapsed="1" x14ac:dyDescent="0.3">
      <c r="A107" s="75">
        <v>104</v>
      </c>
      <c r="B107" s="97" t="s">
        <v>24</v>
      </c>
      <c r="C107" s="76" t="s">
        <v>23</v>
      </c>
      <c r="D107" s="67" t="s">
        <v>355</v>
      </c>
      <c r="E107" s="15">
        <v>41740</v>
      </c>
      <c r="F107" s="17">
        <v>91</v>
      </c>
      <c r="G107" s="15"/>
      <c r="H107" s="18">
        <v>1</v>
      </c>
      <c r="I107" s="18">
        <v>1</v>
      </c>
      <c r="J107" s="18">
        <v>1</v>
      </c>
      <c r="K107" s="17" t="s">
        <v>82</v>
      </c>
      <c r="L107" s="18">
        <v>1</v>
      </c>
      <c r="M107" s="17" t="s">
        <v>82</v>
      </c>
      <c r="N107" s="17" t="s">
        <v>82</v>
      </c>
      <c r="O107" s="18">
        <v>1</v>
      </c>
      <c r="P107" s="17" t="s">
        <v>82</v>
      </c>
      <c r="Q107" s="18">
        <v>1</v>
      </c>
      <c r="R107" s="17" t="s">
        <v>82</v>
      </c>
      <c r="S107" s="17" t="s">
        <v>82</v>
      </c>
      <c r="T107" s="14" t="s">
        <v>230</v>
      </c>
      <c r="U107" s="40">
        <f>V107+W107+X107</f>
        <v>297.572</v>
      </c>
      <c r="V107" s="40">
        <v>238.892</v>
      </c>
      <c r="W107" s="40">
        <v>58.68</v>
      </c>
      <c r="X107" s="40"/>
      <c r="Y107" s="40"/>
      <c r="Z107" s="48"/>
      <c r="AA107" s="48"/>
      <c r="AB107" s="48"/>
      <c r="AC107" s="47"/>
      <c r="AD107" s="48"/>
      <c r="AE107" s="47"/>
      <c r="AF107" s="47"/>
      <c r="AG107" s="48">
        <v>238</v>
      </c>
      <c r="AH107" s="47"/>
      <c r="AI107" s="48"/>
      <c r="AJ107" s="47"/>
      <c r="AK107" s="47"/>
    </row>
    <row r="108" spans="1:37" s="39" customFormat="1" ht="28.5" customHeight="1" x14ac:dyDescent="0.3">
      <c r="A108" s="75">
        <v>105</v>
      </c>
      <c r="B108" s="98" t="s">
        <v>2</v>
      </c>
      <c r="C108" s="76" t="s">
        <v>23</v>
      </c>
      <c r="D108" s="67" t="s">
        <v>504</v>
      </c>
      <c r="E108" s="23"/>
      <c r="F108" s="17"/>
      <c r="G108" s="15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4"/>
      <c r="U108" s="40">
        <v>94.8</v>
      </c>
      <c r="V108" s="40"/>
      <c r="W108" s="40"/>
      <c r="X108" s="40"/>
      <c r="Y108" s="40">
        <v>473.6</v>
      </c>
      <c r="Z108" s="47"/>
      <c r="AA108" s="47"/>
      <c r="AB108" s="47"/>
      <c r="AC108" s="47"/>
      <c r="AD108" s="47"/>
      <c r="AE108" s="47"/>
      <c r="AF108" s="47"/>
      <c r="AG108" s="47">
        <v>97.4</v>
      </c>
      <c r="AH108" s="47"/>
      <c r="AI108" s="47"/>
      <c r="AJ108" s="47"/>
      <c r="AK108" s="47"/>
    </row>
    <row r="109" spans="1:37" s="2" customFormat="1" ht="42.75" customHeight="1" x14ac:dyDescent="0.3">
      <c r="A109" s="75">
        <v>106</v>
      </c>
      <c r="B109" s="98" t="s">
        <v>98</v>
      </c>
      <c r="C109" s="76" t="s">
        <v>23</v>
      </c>
      <c r="D109" s="67" t="s">
        <v>357</v>
      </c>
      <c r="E109" s="15">
        <v>40885</v>
      </c>
      <c r="F109" s="17">
        <v>34</v>
      </c>
      <c r="G109" s="15"/>
      <c r="H109" s="18">
        <v>1</v>
      </c>
      <c r="I109" s="17" t="s">
        <v>82</v>
      </c>
      <c r="J109" s="17" t="s">
        <v>82</v>
      </c>
      <c r="K109" s="17" t="s">
        <v>82</v>
      </c>
      <c r="L109" s="17" t="s">
        <v>82</v>
      </c>
      <c r="M109" s="17" t="s">
        <v>82</v>
      </c>
      <c r="N109" s="17" t="s">
        <v>82</v>
      </c>
      <c r="O109" s="18">
        <v>1</v>
      </c>
      <c r="P109" s="17" t="s">
        <v>82</v>
      </c>
      <c r="Q109" s="18">
        <v>1</v>
      </c>
      <c r="R109" s="17" t="s">
        <v>82</v>
      </c>
      <c r="S109" s="17" t="s">
        <v>82</v>
      </c>
      <c r="T109" s="14" t="s">
        <v>234</v>
      </c>
      <c r="U109" s="40">
        <f>V109+W109+X109</f>
        <v>60.771999999999998</v>
      </c>
      <c r="V109" s="40">
        <v>60.771999999999998</v>
      </c>
      <c r="W109" s="40"/>
      <c r="X109" s="40"/>
      <c r="Y109" s="40"/>
      <c r="Z109" s="48"/>
      <c r="AA109" s="47"/>
      <c r="AB109" s="47"/>
      <c r="AC109" s="47"/>
      <c r="AD109" s="47"/>
      <c r="AE109" s="47"/>
      <c r="AF109" s="47"/>
      <c r="AG109" s="48">
        <v>60.1</v>
      </c>
      <c r="AH109" s="47"/>
      <c r="AI109" s="48"/>
      <c r="AJ109" s="47"/>
      <c r="AK109" s="47"/>
    </row>
    <row r="110" spans="1:37" s="3" customFormat="1" ht="42.75" customHeight="1" x14ac:dyDescent="0.25">
      <c r="A110" s="75">
        <v>107</v>
      </c>
      <c r="B110" s="97" t="s">
        <v>97</v>
      </c>
      <c r="C110" s="76" t="s">
        <v>23</v>
      </c>
      <c r="D110" s="67" t="s">
        <v>356</v>
      </c>
      <c r="E110" s="15">
        <v>41617</v>
      </c>
      <c r="F110" s="17">
        <v>80</v>
      </c>
      <c r="G110" s="15"/>
      <c r="H110" s="18">
        <v>1</v>
      </c>
      <c r="I110" s="18">
        <v>1</v>
      </c>
      <c r="J110" s="18">
        <v>1</v>
      </c>
      <c r="K110" s="17" t="s">
        <v>82</v>
      </c>
      <c r="L110" s="17" t="s">
        <v>82</v>
      </c>
      <c r="M110" s="17" t="s">
        <v>82</v>
      </c>
      <c r="N110" s="17" t="s">
        <v>82</v>
      </c>
      <c r="O110" s="18">
        <v>1</v>
      </c>
      <c r="P110" s="18">
        <v>1</v>
      </c>
      <c r="Q110" s="18">
        <v>1</v>
      </c>
      <c r="R110" s="18">
        <v>1</v>
      </c>
      <c r="S110" s="18">
        <v>1</v>
      </c>
      <c r="T110" s="14" t="s">
        <v>183</v>
      </c>
      <c r="U110" s="40">
        <f>V110+W110+X110</f>
        <v>17.866</v>
      </c>
      <c r="V110" s="40">
        <v>17.866</v>
      </c>
      <c r="W110" s="40"/>
      <c r="X110" s="40"/>
      <c r="Y110" s="40"/>
      <c r="Z110" s="48"/>
      <c r="AA110" s="48"/>
      <c r="AB110" s="48"/>
      <c r="AC110" s="47"/>
      <c r="AD110" s="47"/>
      <c r="AE110" s="47"/>
      <c r="AF110" s="47"/>
      <c r="AG110" s="48">
        <v>17.866</v>
      </c>
      <c r="AH110" s="48"/>
      <c r="AI110" s="48"/>
      <c r="AJ110" s="48"/>
      <c r="AK110" s="48"/>
    </row>
    <row r="111" spans="1:37" s="39" customFormat="1" ht="27" customHeight="1" x14ac:dyDescent="0.3">
      <c r="A111" s="75">
        <v>108</v>
      </c>
      <c r="B111" s="98" t="s">
        <v>2</v>
      </c>
      <c r="C111" s="76" t="s">
        <v>25</v>
      </c>
      <c r="D111" s="67" t="s">
        <v>505</v>
      </c>
      <c r="E111" s="15"/>
      <c r="F111" s="17"/>
      <c r="G111" s="15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4"/>
      <c r="U111" s="40">
        <v>186.9</v>
      </c>
      <c r="V111" s="40"/>
      <c r="W111" s="40"/>
      <c r="X111" s="40"/>
      <c r="Y111" s="40">
        <v>296.2</v>
      </c>
      <c r="Z111" s="47">
        <v>15</v>
      </c>
      <c r="AA111" s="47">
        <v>15</v>
      </c>
      <c r="AB111" s="47">
        <v>80</v>
      </c>
      <c r="AC111" s="47">
        <v>0</v>
      </c>
      <c r="AD111" s="47">
        <v>0</v>
      </c>
      <c r="AE111" s="47">
        <v>0</v>
      </c>
      <c r="AF111" s="47">
        <v>0</v>
      </c>
      <c r="AG111" s="47">
        <v>10</v>
      </c>
      <c r="AH111" s="47">
        <v>15</v>
      </c>
      <c r="AI111" s="47">
        <v>15</v>
      </c>
      <c r="AJ111" s="47">
        <v>80</v>
      </c>
      <c r="AK111" s="47">
        <v>15</v>
      </c>
    </row>
    <row r="112" spans="1:37" s="3" customFormat="1" ht="42.75" customHeight="1" x14ac:dyDescent="0.3">
      <c r="A112" s="75">
        <v>109</v>
      </c>
      <c r="B112" s="98" t="s">
        <v>115</v>
      </c>
      <c r="C112" s="76" t="s">
        <v>25</v>
      </c>
      <c r="D112" s="67" t="s">
        <v>359</v>
      </c>
      <c r="E112" s="15">
        <v>41780</v>
      </c>
      <c r="F112" s="17">
        <v>39</v>
      </c>
      <c r="G112" s="15"/>
      <c r="H112" s="18">
        <v>1</v>
      </c>
      <c r="I112" s="18">
        <v>1</v>
      </c>
      <c r="J112" s="18">
        <v>1</v>
      </c>
      <c r="K112" s="18">
        <v>1</v>
      </c>
      <c r="L112" s="17" t="s">
        <v>82</v>
      </c>
      <c r="M112" s="17" t="s">
        <v>82</v>
      </c>
      <c r="N112" s="17" t="s">
        <v>82</v>
      </c>
      <c r="O112" s="18">
        <v>1</v>
      </c>
      <c r="P112" s="18">
        <v>1</v>
      </c>
      <c r="Q112" s="18">
        <v>1</v>
      </c>
      <c r="R112" s="18">
        <v>1</v>
      </c>
      <c r="S112" s="18">
        <v>1</v>
      </c>
      <c r="T112" s="14" t="s">
        <v>185</v>
      </c>
      <c r="U112" s="40">
        <f t="shared" ref="U112:U119" si="3">V112+W112+X112</f>
        <v>91.058999999999997</v>
      </c>
      <c r="V112" s="40">
        <v>29.774000000000001</v>
      </c>
      <c r="W112" s="40">
        <v>60.783999999999999</v>
      </c>
      <c r="X112" s="40">
        <v>0.501</v>
      </c>
      <c r="Y112" s="40" t="s">
        <v>421</v>
      </c>
      <c r="Z112" s="48">
        <v>25</v>
      </c>
      <c r="AA112" s="48">
        <v>25</v>
      </c>
      <c r="AB112" s="48">
        <v>60</v>
      </c>
      <c r="AC112" s="48">
        <v>10</v>
      </c>
      <c r="AD112" s="47">
        <v>0</v>
      </c>
      <c r="AE112" s="47">
        <v>0</v>
      </c>
      <c r="AF112" s="47">
        <v>0</v>
      </c>
      <c r="AG112" s="48">
        <v>30</v>
      </c>
      <c r="AH112" s="48">
        <v>30</v>
      </c>
      <c r="AI112" s="48">
        <v>30</v>
      </c>
      <c r="AJ112" s="48">
        <v>60</v>
      </c>
      <c r="AK112" s="48">
        <v>10</v>
      </c>
    </row>
    <row r="113" spans="1:37" s="3" customFormat="1" ht="42.75" customHeight="1" x14ac:dyDescent="0.3">
      <c r="A113" s="75">
        <v>110</v>
      </c>
      <c r="B113" s="98" t="s">
        <v>235</v>
      </c>
      <c r="C113" s="76" t="s">
        <v>544</v>
      </c>
      <c r="D113" s="67" t="s">
        <v>358</v>
      </c>
      <c r="E113" s="15">
        <v>40997</v>
      </c>
      <c r="F113" s="17">
        <v>59</v>
      </c>
      <c r="G113" s="15"/>
      <c r="H113" s="18">
        <v>1</v>
      </c>
      <c r="I113" s="18">
        <v>1</v>
      </c>
      <c r="J113" s="18">
        <v>1</v>
      </c>
      <c r="K113" s="18">
        <v>1</v>
      </c>
      <c r="L113" s="17" t="s">
        <v>82</v>
      </c>
      <c r="M113" s="17" t="s">
        <v>82</v>
      </c>
      <c r="N113" s="17" t="s">
        <v>82</v>
      </c>
      <c r="O113" s="18">
        <v>1</v>
      </c>
      <c r="P113" s="18">
        <v>1</v>
      </c>
      <c r="Q113" s="18">
        <v>1</v>
      </c>
      <c r="R113" s="18">
        <v>1</v>
      </c>
      <c r="S113" s="18">
        <v>1</v>
      </c>
      <c r="T113" s="14" t="s">
        <v>185</v>
      </c>
      <c r="U113" s="40">
        <f t="shared" si="3"/>
        <v>20.382999999999999</v>
      </c>
      <c r="V113" s="40">
        <v>14.29</v>
      </c>
      <c r="W113" s="40">
        <v>6.093</v>
      </c>
      <c r="X113" s="40"/>
      <c r="Y113" s="40" t="s">
        <v>420</v>
      </c>
      <c r="Z113" s="48">
        <v>15</v>
      </c>
      <c r="AA113" s="48">
        <v>15</v>
      </c>
      <c r="AB113" s="48">
        <v>15</v>
      </c>
      <c r="AC113" s="48">
        <v>15</v>
      </c>
      <c r="AD113" s="47">
        <v>5</v>
      </c>
      <c r="AE113" s="47">
        <v>0</v>
      </c>
      <c r="AF113" s="47">
        <v>0</v>
      </c>
      <c r="AG113" s="48">
        <v>15</v>
      </c>
      <c r="AH113" s="48">
        <v>15</v>
      </c>
      <c r="AI113" s="48">
        <v>15</v>
      </c>
      <c r="AJ113" s="48">
        <v>15</v>
      </c>
      <c r="AK113" s="48">
        <v>5</v>
      </c>
    </row>
    <row r="114" spans="1:37" s="39" customFormat="1" ht="42.75" customHeight="1" x14ac:dyDescent="0.3">
      <c r="A114" s="75">
        <v>111</v>
      </c>
      <c r="B114" s="98" t="s">
        <v>251</v>
      </c>
      <c r="C114" s="76" t="s">
        <v>26</v>
      </c>
      <c r="D114" s="67"/>
      <c r="E114" s="15"/>
      <c r="F114" s="17"/>
      <c r="G114" s="15">
        <v>42753</v>
      </c>
      <c r="H114" s="18">
        <v>1</v>
      </c>
      <c r="I114" s="17" t="s">
        <v>82</v>
      </c>
      <c r="J114" s="17" t="s">
        <v>82</v>
      </c>
      <c r="K114" s="17" t="s">
        <v>82</v>
      </c>
      <c r="L114" s="17" t="s">
        <v>82</v>
      </c>
      <c r="M114" s="21" t="s">
        <v>82</v>
      </c>
      <c r="N114" s="21" t="s">
        <v>82</v>
      </c>
      <c r="O114" s="18">
        <v>1</v>
      </c>
      <c r="P114" s="17" t="s">
        <v>82</v>
      </c>
      <c r="Q114" s="18">
        <v>1</v>
      </c>
      <c r="R114" s="17" t="s">
        <v>82</v>
      </c>
      <c r="S114" s="18">
        <v>1</v>
      </c>
      <c r="T114" s="14" t="s">
        <v>231</v>
      </c>
      <c r="U114" s="40">
        <f t="shared" si="3"/>
        <v>5.9909999999999997</v>
      </c>
      <c r="V114" s="40">
        <v>5.9909999999999997</v>
      </c>
      <c r="W114" s="40"/>
      <c r="X114" s="40"/>
      <c r="Y114" s="40"/>
      <c r="Z114" s="48"/>
      <c r="AA114" s="47"/>
      <c r="AB114" s="47"/>
      <c r="AC114" s="47"/>
      <c r="AD114" s="47"/>
      <c r="AE114" s="50"/>
      <c r="AF114" s="50"/>
      <c r="AG114" s="48">
        <v>5.9909999999999997</v>
      </c>
      <c r="AH114" s="47"/>
      <c r="AI114" s="48"/>
      <c r="AJ114" s="47"/>
      <c r="AK114" s="48"/>
    </row>
    <row r="115" spans="1:37" s="3" customFormat="1" ht="42.75" customHeight="1" x14ac:dyDescent="0.3">
      <c r="A115" s="75">
        <v>112</v>
      </c>
      <c r="B115" s="98" t="s">
        <v>282</v>
      </c>
      <c r="C115" s="76" t="s">
        <v>26</v>
      </c>
      <c r="D115" s="67"/>
      <c r="E115" s="15"/>
      <c r="F115" s="17"/>
      <c r="G115" s="15">
        <v>42753</v>
      </c>
      <c r="H115" s="18">
        <v>1</v>
      </c>
      <c r="I115" s="17" t="s">
        <v>82</v>
      </c>
      <c r="J115" s="17" t="s">
        <v>82</v>
      </c>
      <c r="K115" s="17" t="s">
        <v>82</v>
      </c>
      <c r="L115" s="17" t="s">
        <v>82</v>
      </c>
      <c r="M115" s="21" t="s">
        <v>82</v>
      </c>
      <c r="N115" s="21" t="s">
        <v>82</v>
      </c>
      <c r="O115" s="18">
        <v>1</v>
      </c>
      <c r="P115" s="17" t="s">
        <v>82</v>
      </c>
      <c r="Q115" s="18">
        <v>1</v>
      </c>
      <c r="R115" s="17" t="s">
        <v>82</v>
      </c>
      <c r="S115" s="18">
        <v>1</v>
      </c>
      <c r="T115" s="14" t="s">
        <v>231</v>
      </c>
      <c r="U115" s="40">
        <f t="shared" si="3"/>
        <v>15.226000000000001</v>
      </c>
      <c r="V115" s="40">
        <v>15.226000000000001</v>
      </c>
      <c r="W115" s="40"/>
      <c r="X115" s="40"/>
      <c r="Y115" s="40"/>
      <c r="Z115" s="48"/>
      <c r="AA115" s="47"/>
      <c r="AB115" s="47"/>
      <c r="AC115" s="47"/>
      <c r="AD115" s="47"/>
      <c r="AE115" s="50"/>
      <c r="AF115" s="50"/>
      <c r="AG115" s="48">
        <v>15.226000000000001</v>
      </c>
      <c r="AH115" s="47"/>
      <c r="AI115" s="48"/>
      <c r="AJ115" s="47"/>
      <c r="AK115" s="48"/>
    </row>
    <row r="116" spans="1:37" s="3" customFormat="1" ht="42.75" customHeight="1" x14ac:dyDescent="0.3">
      <c r="A116" s="75">
        <v>113</v>
      </c>
      <c r="B116" s="98" t="s">
        <v>253</v>
      </c>
      <c r="C116" s="76" t="s">
        <v>26</v>
      </c>
      <c r="D116" s="67"/>
      <c r="E116" s="15"/>
      <c r="F116" s="17"/>
      <c r="G116" s="15">
        <v>42814</v>
      </c>
      <c r="H116" s="18">
        <v>1</v>
      </c>
      <c r="I116" s="18">
        <v>1</v>
      </c>
      <c r="J116" s="17" t="s">
        <v>82</v>
      </c>
      <c r="K116" s="18">
        <v>1</v>
      </c>
      <c r="L116" s="17" t="s">
        <v>82</v>
      </c>
      <c r="M116" s="21" t="s">
        <v>82</v>
      </c>
      <c r="N116" s="21" t="s">
        <v>82</v>
      </c>
      <c r="O116" s="18">
        <v>1</v>
      </c>
      <c r="P116" s="17" t="s">
        <v>82</v>
      </c>
      <c r="Q116" s="18">
        <v>1</v>
      </c>
      <c r="R116" s="17" t="s">
        <v>82</v>
      </c>
      <c r="S116" s="18">
        <v>1</v>
      </c>
      <c r="T116" s="14" t="s">
        <v>222</v>
      </c>
      <c r="U116" s="40">
        <f t="shared" si="3"/>
        <v>5.2750000000000004</v>
      </c>
      <c r="V116" s="40">
        <v>5.2750000000000004</v>
      </c>
      <c r="W116" s="40"/>
      <c r="X116" s="40"/>
      <c r="Y116" s="40"/>
      <c r="Z116" s="48"/>
      <c r="AA116" s="48"/>
      <c r="AB116" s="47"/>
      <c r="AC116" s="48"/>
      <c r="AD116" s="47"/>
      <c r="AE116" s="50"/>
      <c r="AF116" s="50"/>
      <c r="AG116" s="48">
        <v>5.2750000000000004</v>
      </c>
      <c r="AH116" s="47"/>
      <c r="AI116" s="48"/>
      <c r="AJ116" s="47"/>
      <c r="AK116" s="48"/>
    </row>
    <row r="117" spans="1:37" s="39" customFormat="1" ht="39" customHeight="1" x14ac:dyDescent="0.3">
      <c r="A117" s="75">
        <v>114</v>
      </c>
      <c r="B117" s="98" t="s">
        <v>458</v>
      </c>
      <c r="C117" s="76" t="s">
        <v>26</v>
      </c>
      <c r="D117" s="67"/>
      <c r="E117" s="15"/>
      <c r="F117" s="17"/>
      <c r="G117" s="15">
        <v>42753</v>
      </c>
      <c r="H117" s="18">
        <v>1</v>
      </c>
      <c r="I117" s="17" t="s">
        <v>82</v>
      </c>
      <c r="J117" s="17" t="s">
        <v>82</v>
      </c>
      <c r="K117" s="17" t="s">
        <v>82</v>
      </c>
      <c r="L117" s="17" t="s">
        <v>82</v>
      </c>
      <c r="M117" s="21" t="s">
        <v>82</v>
      </c>
      <c r="N117" s="21" t="s">
        <v>82</v>
      </c>
      <c r="O117" s="18">
        <v>1</v>
      </c>
      <c r="P117" s="17" t="s">
        <v>82</v>
      </c>
      <c r="Q117" s="18">
        <v>1</v>
      </c>
      <c r="R117" s="17" t="s">
        <v>82</v>
      </c>
      <c r="S117" s="18">
        <v>1</v>
      </c>
      <c r="T117" s="14" t="s">
        <v>231</v>
      </c>
      <c r="U117" s="40">
        <f t="shared" si="3"/>
        <v>13.651999999999999</v>
      </c>
      <c r="V117" s="40">
        <v>13.651999999999999</v>
      </c>
      <c r="W117" s="40"/>
      <c r="X117" s="40"/>
      <c r="Y117" s="40"/>
      <c r="Z117" s="48"/>
      <c r="AA117" s="47"/>
      <c r="AB117" s="47"/>
      <c r="AC117" s="47"/>
      <c r="AD117" s="47"/>
      <c r="AE117" s="50"/>
      <c r="AF117" s="50"/>
      <c r="AG117" s="48">
        <v>13.651999999999999</v>
      </c>
      <c r="AH117" s="47"/>
      <c r="AI117" s="48"/>
      <c r="AJ117" s="47"/>
      <c r="AK117" s="48"/>
    </row>
    <row r="118" spans="1:37" s="2" customFormat="1" ht="39" customHeight="1" x14ac:dyDescent="0.3">
      <c r="A118" s="75">
        <v>115</v>
      </c>
      <c r="B118" s="98" t="s">
        <v>252</v>
      </c>
      <c r="C118" s="76" t="s">
        <v>26</v>
      </c>
      <c r="D118" s="67"/>
      <c r="E118" s="15"/>
      <c r="F118" s="17"/>
      <c r="G118" s="15">
        <v>42808</v>
      </c>
      <c r="H118" s="18">
        <v>1</v>
      </c>
      <c r="I118" s="17" t="s">
        <v>82</v>
      </c>
      <c r="J118" s="17" t="s">
        <v>82</v>
      </c>
      <c r="K118" s="17" t="s">
        <v>82</v>
      </c>
      <c r="L118" s="17" t="s">
        <v>82</v>
      </c>
      <c r="M118" s="21" t="s">
        <v>82</v>
      </c>
      <c r="N118" s="21" t="s">
        <v>82</v>
      </c>
      <c r="O118" s="18">
        <v>1</v>
      </c>
      <c r="P118" s="17" t="s">
        <v>82</v>
      </c>
      <c r="Q118" s="18">
        <v>1</v>
      </c>
      <c r="R118" s="17" t="s">
        <v>82</v>
      </c>
      <c r="S118" s="18">
        <v>1</v>
      </c>
      <c r="T118" s="14" t="s">
        <v>231</v>
      </c>
      <c r="U118" s="40">
        <f t="shared" si="3"/>
        <v>5.9</v>
      </c>
      <c r="V118" s="40">
        <v>5.9</v>
      </c>
      <c r="W118" s="40"/>
      <c r="X118" s="40"/>
      <c r="Y118" s="40"/>
      <c r="Z118" s="48"/>
      <c r="AA118" s="47"/>
      <c r="AB118" s="47"/>
      <c r="AC118" s="47"/>
      <c r="AD118" s="47"/>
      <c r="AE118" s="50"/>
      <c r="AF118" s="50"/>
      <c r="AG118" s="48">
        <v>5.9</v>
      </c>
      <c r="AH118" s="47"/>
      <c r="AI118" s="48"/>
      <c r="AJ118" s="47"/>
      <c r="AK118" s="48"/>
    </row>
    <row r="119" spans="1:37" s="5" customFormat="1" ht="36.75" customHeight="1" x14ac:dyDescent="0.3">
      <c r="A119" s="75">
        <v>116</v>
      </c>
      <c r="B119" s="98" t="s">
        <v>232</v>
      </c>
      <c r="C119" s="76" t="s">
        <v>26</v>
      </c>
      <c r="D119" s="67"/>
      <c r="E119" s="15"/>
      <c r="F119" s="17"/>
      <c r="G119" s="15" t="s">
        <v>404</v>
      </c>
      <c r="H119" s="18">
        <v>1</v>
      </c>
      <c r="I119" s="18">
        <v>1</v>
      </c>
      <c r="J119" s="17" t="s">
        <v>82</v>
      </c>
      <c r="K119" s="18">
        <v>1</v>
      </c>
      <c r="L119" s="17" t="s">
        <v>82</v>
      </c>
      <c r="M119" s="21" t="s">
        <v>82</v>
      </c>
      <c r="N119" s="21" t="s">
        <v>82</v>
      </c>
      <c r="O119" s="18">
        <v>1</v>
      </c>
      <c r="P119" s="18">
        <v>1</v>
      </c>
      <c r="Q119" s="18">
        <v>1</v>
      </c>
      <c r="R119" s="17" t="s">
        <v>82</v>
      </c>
      <c r="S119" s="18">
        <v>1</v>
      </c>
      <c r="T119" s="14" t="s">
        <v>233</v>
      </c>
      <c r="U119" s="40">
        <f t="shared" si="3"/>
        <v>432.13499999999999</v>
      </c>
      <c r="V119" s="40">
        <v>432.13499999999999</v>
      </c>
      <c r="W119" s="40"/>
      <c r="X119" s="40"/>
      <c r="Y119" s="40"/>
      <c r="Z119" s="48"/>
      <c r="AA119" s="48"/>
      <c r="AB119" s="47"/>
      <c r="AC119" s="48"/>
      <c r="AD119" s="47"/>
      <c r="AE119" s="50"/>
      <c r="AF119" s="50"/>
      <c r="AG119" s="48">
        <v>432.13499999999999</v>
      </c>
      <c r="AH119" s="48"/>
      <c r="AI119" s="48"/>
      <c r="AJ119" s="47"/>
      <c r="AK119" s="48"/>
    </row>
    <row r="120" spans="1:37" s="5" customFormat="1" ht="25.5" customHeight="1" x14ac:dyDescent="0.3">
      <c r="A120" s="75">
        <v>117</v>
      </c>
      <c r="B120" s="98" t="s">
        <v>2</v>
      </c>
      <c r="C120" s="76" t="s">
        <v>26</v>
      </c>
      <c r="D120" s="67" t="s">
        <v>506</v>
      </c>
      <c r="E120" s="15"/>
      <c r="F120" s="17"/>
      <c r="G120" s="15"/>
      <c r="H120" s="17"/>
      <c r="I120" s="17"/>
      <c r="J120" s="17"/>
      <c r="K120" s="17"/>
      <c r="L120" s="17"/>
      <c r="M120" s="21"/>
      <c r="N120" s="21"/>
      <c r="O120" s="17"/>
      <c r="P120" s="17"/>
      <c r="Q120" s="17"/>
      <c r="R120" s="17"/>
      <c r="S120" s="17"/>
      <c r="T120" s="14"/>
      <c r="U120" s="40">
        <v>145.4</v>
      </c>
      <c r="V120" s="40"/>
      <c r="W120" s="40"/>
      <c r="X120" s="40"/>
      <c r="Y120" s="40" t="s">
        <v>538</v>
      </c>
      <c r="Z120" s="47"/>
      <c r="AA120" s="47"/>
      <c r="AB120" s="47"/>
      <c r="AC120" s="47"/>
      <c r="AD120" s="47"/>
      <c r="AE120" s="50"/>
      <c r="AF120" s="50"/>
      <c r="AG120" s="47">
        <v>73.400000000000006</v>
      </c>
      <c r="AH120" s="47"/>
      <c r="AI120" s="47"/>
      <c r="AJ120" s="47"/>
      <c r="AK120" s="47"/>
    </row>
    <row r="121" spans="1:37" s="5" customFormat="1" ht="36.75" customHeight="1" x14ac:dyDescent="0.3">
      <c r="A121" s="75">
        <v>118</v>
      </c>
      <c r="B121" s="98" t="s">
        <v>29</v>
      </c>
      <c r="C121" s="76" t="s">
        <v>27</v>
      </c>
      <c r="D121" s="67" t="s">
        <v>361</v>
      </c>
      <c r="E121" s="15" t="s">
        <v>406</v>
      </c>
      <c r="F121" s="17">
        <v>47</v>
      </c>
      <c r="G121" s="15"/>
      <c r="H121" s="18">
        <v>1</v>
      </c>
      <c r="I121" s="18">
        <v>1</v>
      </c>
      <c r="J121" s="18">
        <v>1</v>
      </c>
      <c r="K121" s="18">
        <v>1</v>
      </c>
      <c r="L121" s="17" t="s">
        <v>82</v>
      </c>
      <c r="M121" s="17" t="s">
        <v>82</v>
      </c>
      <c r="N121" s="17" t="s">
        <v>82</v>
      </c>
      <c r="O121" s="18">
        <v>1</v>
      </c>
      <c r="P121" s="18">
        <v>1</v>
      </c>
      <c r="Q121" s="18">
        <v>1</v>
      </c>
      <c r="R121" s="17" t="s">
        <v>82</v>
      </c>
      <c r="S121" s="18">
        <v>1</v>
      </c>
      <c r="T121" s="14" t="s">
        <v>202</v>
      </c>
      <c r="U121" s="40">
        <f>V121+W121+X121</f>
        <v>19.318999999999999</v>
      </c>
      <c r="V121" s="40">
        <v>13.459</v>
      </c>
      <c r="W121" s="40">
        <v>5.5590000000000002</v>
      </c>
      <c r="X121" s="40">
        <v>0.30099999999999999</v>
      </c>
      <c r="Y121" s="40" t="s">
        <v>412</v>
      </c>
      <c r="Z121" s="48">
        <v>10</v>
      </c>
      <c r="AA121" s="48">
        <v>10</v>
      </c>
      <c r="AB121" s="48">
        <v>19.32</v>
      </c>
      <c r="AC121" s="48">
        <v>8</v>
      </c>
      <c r="AD121" s="47">
        <v>0</v>
      </c>
      <c r="AE121" s="47">
        <v>0</v>
      </c>
      <c r="AF121" s="47">
        <v>0</v>
      </c>
      <c r="AG121" s="48">
        <v>19.318999999999999</v>
      </c>
      <c r="AH121" s="48">
        <v>12</v>
      </c>
      <c r="AI121" s="48">
        <v>13.76</v>
      </c>
      <c r="AJ121" s="47">
        <v>5.56</v>
      </c>
      <c r="AK121" s="48">
        <v>0</v>
      </c>
    </row>
    <row r="122" spans="1:37" s="5" customFormat="1" ht="36.75" customHeight="1" x14ac:dyDescent="0.3">
      <c r="A122" s="75">
        <v>119</v>
      </c>
      <c r="B122" s="98" t="s">
        <v>237</v>
      </c>
      <c r="C122" s="76" t="s">
        <v>27</v>
      </c>
      <c r="D122" s="68" t="s">
        <v>360</v>
      </c>
      <c r="E122" s="15"/>
      <c r="F122" s="24"/>
      <c r="G122" s="22">
        <v>41814</v>
      </c>
      <c r="H122" s="18">
        <v>1</v>
      </c>
      <c r="I122" s="18">
        <v>1</v>
      </c>
      <c r="J122" s="18">
        <v>1</v>
      </c>
      <c r="K122" s="18">
        <v>1</v>
      </c>
      <c r="L122" s="18">
        <v>1</v>
      </c>
      <c r="M122" s="17" t="s">
        <v>82</v>
      </c>
      <c r="N122" s="17" t="s">
        <v>82</v>
      </c>
      <c r="O122" s="18">
        <v>1</v>
      </c>
      <c r="P122" s="18">
        <v>1</v>
      </c>
      <c r="Q122" s="18">
        <v>1</v>
      </c>
      <c r="R122" s="18">
        <v>1</v>
      </c>
      <c r="S122" s="18">
        <v>1</v>
      </c>
      <c r="T122" s="14" t="s">
        <v>239</v>
      </c>
      <c r="U122" s="40">
        <v>139.0865</v>
      </c>
      <c r="V122" s="42"/>
      <c r="W122" s="42"/>
      <c r="X122" s="42"/>
      <c r="Y122" s="40"/>
      <c r="Z122" s="48">
        <v>100.2</v>
      </c>
      <c r="AA122" s="48">
        <v>100.2</v>
      </c>
      <c r="AB122" s="48">
        <v>139.09</v>
      </c>
      <c r="AC122" s="48">
        <v>99.7</v>
      </c>
      <c r="AD122" s="48">
        <v>0</v>
      </c>
      <c r="AE122" s="47">
        <v>0</v>
      </c>
      <c r="AF122" s="47">
        <v>0</v>
      </c>
      <c r="AG122" s="48">
        <v>99.7</v>
      </c>
      <c r="AH122" s="48">
        <v>100.2</v>
      </c>
      <c r="AI122" s="48">
        <v>99.7</v>
      </c>
      <c r="AJ122" s="48">
        <v>58.9</v>
      </c>
      <c r="AK122" s="48" t="s">
        <v>454</v>
      </c>
    </row>
    <row r="123" spans="1:37" s="5" customFormat="1" ht="26.25" customHeight="1" x14ac:dyDescent="0.3">
      <c r="A123" s="75">
        <v>120</v>
      </c>
      <c r="B123" s="98" t="s">
        <v>2</v>
      </c>
      <c r="C123" s="76" t="s">
        <v>27</v>
      </c>
      <c r="D123" s="67" t="s">
        <v>489</v>
      </c>
      <c r="E123" s="15"/>
      <c r="F123" s="17"/>
      <c r="G123" s="15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4"/>
      <c r="U123" s="40">
        <v>119.8</v>
      </c>
      <c r="V123" s="40"/>
      <c r="W123" s="40"/>
      <c r="X123" s="40"/>
      <c r="Y123" s="40" t="s">
        <v>540</v>
      </c>
      <c r="Z123" s="47"/>
      <c r="AA123" s="47"/>
      <c r="AB123" s="47"/>
      <c r="AC123" s="47"/>
      <c r="AD123" s="47"/>
      <c r="AE123" s="47"/>
      <c r="AF123" s="47"/>
      <c r="AG123" s="47">
        <v>100</v>
      </c>
      <c r="AH123" s="47"/>
      <c r="AI123" s="47"/>
      <c r="AJ123" s="47"/>
      <c r="AK123" s="47"/>
    </row>
    <row r="124" spans="1:37" s="2" customFormat="1" ht="37.5" customHeight="1" x14ac:dyDescent="0.3">
      <c r="A124" s="75">
        <v>121</v>
      </c>
      <c r="B124" s="98" t="s">
        <v>28</v>
      </c>
      <c r="C124" s="76" t="s">
        <v>572</v>
      </c>
      <c r="D124" s="67" t="s">
        <v>296</v>
      </c>
      <c r="E124" s="15">
        <v>41746</v>
      </c>
      <c r="F124" s="17">
        <v>92</v>
      </c>
      <c r="G124" s="15"/>
      <c r="H124" s="18">
        <v>1</v>
      </c>
      <c r="I124" s="18">
        <v>1</v>
      </c>
      <c r="J124" s="18">
        <v>1</v>
      </c>
      <c r="K124" s="18">
        <v>1</v>
      </c>
      <c r="L124" s="18">
        <v>1</v>
      </c>
      <c r="M124" s="17" t="s">
        <v>82</v>
      </c>
      <c r="N124" s="17" t="s">
        <v>82</v>
      </c>
      <c r="O124" s="18">
        <v>1</v>
      </c>
      <c r="P124" s="18">
        <v>1</v>
      </c>
      <c r="Q124" s="18">
        <v>1</v>
      </c>
      <c r="R124" s="18">
        <v>1</v>
      </c>
      <c r="S124" s="18">
        <v>1</v>
      </c>
      <c r="T124" s="14" t="s">
        <v>181</v>
      </c>
      <c r="U124" s="40">
        <f>V124+W124+X124</f>
        <v>245.29050000000001</v>
      </c>
      <c r="V124" s="40">
        <v>236.03100000000001</v>
      </c>
      <c r="W124" s="40">
        <v>9.2594999999999992</v>
      </c>
      <c r="X124" s="40">
        <v>0</v>
      </c>
      <c r="Y124" s="40" t="s">
        <v>453</v>
      </c>
      <c r="Z124" s="48">
        <v>189.5</v>
      </c>
      <c r="AA124" s="48">
        <v>236.03</v>
      </c>
      <c r="AB124" s="48">
        <v>236.03</v>
      </c>
      <c r="AC124" s="48">
        <v>118.02</v>
      </c>
      <c r="AD124" s="48">
        <v>0</v>
      </c>
      <c r="AE124" s="47">
        <v>0</v>
      </c>
      <c r="AF124" s="47">
        <v>0</v>
      </c>
      <c r="AG124" s="48">
        <v>245.29000000000002</v>
      </c>
      <c r="AH124" s="48">
        <v>118.02</v>
      </c>
      <c r="AI124" s="48">
        <v>245.29</v>
      </c>
      <c r="AJ124" s="48">
        <v>63.4</v>
      </c>
      <c r="AK124" s="48">
        <v>1.2</v>
      </c>
    </row>
    <row r="125" spans="1:37" s="5" customFormat="1" ht="37.5" customHeight="1" x14ac:dyDescent="0.25">
      <c r="A125" s="75">
        <v>122</v>
      </c>
      <c r="B125" s="9" t="s">
        <v>15</v>
      </c>
      <c r="C125" s="76" t="s">
        <v>30</v>
      </c>
      <c r="D125" s="67" t="s">
        <v>344</v>
      </c>
      <c r="E125" s="15">
        <v>41590</v>
      </c>
      <c r="F125" s="17">
        <v>75</v>
      </c>
      <c r="G125" s="15">
        <v>42422</v>
      </c>
      <c r="H125" s="18">
        <v>1</v>
      </c>
      <c r="I125" s="18">
        <v>1</v>
      </c>
      <c r="J125" s="18">
        <v>1</v>
      </c>
      <c r="K125" s="17" t="s">
        <v>82</v>
      </c>
      <c r="L125" s="18">
        <v>1</v>
      </c>
      <c r="M125" s="17" t="s">
        <v>82</v>
      </c>
      <c r="N125" s="17" t="s">
        <v>82</v>
      </c>
      <c r="O125" s="18">
        <v>1</v>
      </c>
      <c r="P125" s="18">
        <v>1</v>
      </c>
      <c r="Q125" s="18">
        <v>1</v>
      </c>
      <c r="R125" s="18">
        <v>1</v>
      </c>
      <c r="S125" s="18">
        <v>1</v>
      </c>
      <c r="T125" s="14" t="s">
        <v>238</v>
      </c>
      <c r="U125" s="40">
        <f>V125+W125+X125</f>
        <v>245.249</v>
      </c>
      <c r="V125" s="40">
        <v>75.075999999999993</v>
      </c>
      <c r="W125" s="40">
        <v>170.173</v>
      </c>
      <c r="X125" s="40"/>
      <c r="Y125" s="40"/>
      <c r="Z125" s="48"/>
      <c r="AA125" s="48"/>
      <c r="AB125" s="48"/>
      <c r="AC125" s="47"/>
      <c r="AD125" s="48"/>
      <c r="AE125" s="47"/>
      <c r="AF125" s="47"/>
      <c r="AG125" s="48">
        <v>0</v>
      </c>
      <c r="AH125" s="48"/>
      <c r="AI125" s="48"/>
      <c r="AJ125" s="48"/>
      <c r="AK125" s="48"/>
    </row>
    <row r="126" spans="1:37" s="39" customFormat="1" ht="28.5" customHeight="1" x14ac:dyDescent="0.3">
      <c r="A126" s="75">
        <v>123</v>
      </c>
      <c r="B126" s="9" t="s">
        <v>2</v>
      </c>
      <c r="C126" s="76" t="s">
        <v>30</v>
      </c>
      <c r="D126" s="67" t="s">
        <v>507</v>
      </c>
      <c r="E126" s="15"/>
      <c r="F126" s="17"/>
      <c r="G126" s="15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4"/>
      <c r="U126" s="40">
        <v>0</v>
      </c>
      <c r="V126" s="40"/>
      <c r="W126" s="40"/>
      <c r="X126" s="40"/>
      <c r="Y126" s="40" t="s">
        <v>525</v>
      </c>
      <c r="Z126" s="47"/>
      <c r="AA126" s="47"/>
      <c r="AB126" s="47"/>
      <c r="AC126" s="47"/>
      <c r="AD126" s="47"/>
      <c r="AE126" s="47"/>
      <c r="AF126" s="47"/>
      <c r="AG126" s="47">
        <v>0</v>
      </c>
      <c r="AH126" s="47"/>
      <c r="AI126" s="47"/>
      <c r="AJ126" s="47"/>
      <c r="AK126" s="47"/>
    </row>
    <row r="127" spans="1:37" s="2" customFormat="1" ht="37.5" customHeight="1" x14ac:dyDescent="0.3">
      <c r="A127" s="75">
        <v>124</v>
      </c>
      <c r="B127" s="98" t="s">
        <v>11</v>
      </c>
      <c r="C127" s="76" t="s">
        <v>63</v>
      </c>
      <c r="D127" s="67" t="s">
        <v>362</v>
      </c>
      <c r="E127" s="15">
        <v>40682</v>
      </c>
      <c r="F127" s="17">
        <v>11</v>
      </c>
      <c r="G127" s="15"/>
      <c r="H127" s="18">
        <v>1</v>
      </c>
      <c r="I127" s="18">
        <v>1</v>
      </c>
      <c r="J127" s="18">
        <v>1</v>
      </c>
      <c r="K127" s="18">
        <v>1</v>
      </c>
      <c r="L127" s="18">
        <v>1</v>
      </c>
      <c r="M127" s="21" t="s">
        <v>82</v>
      </c>
      <c r="N127" s="17" t="s">
        <v>82</v>
      </c>
      <c r="O127" s="18">
        <v>1</v>
      </c>
      <c r="P127" s="18">
        <v>1</v>
      </c>
      <c r="Q127" s="18">
        <v>1</v>
      </c>
      <c r="R127" s="18">
        <v>1</v>
      </c>
      <c r="S127" s="18">
        <v>1</v>
      </c>
      <c r="T127" s="14" t="s">
        <v>181</v>
      </c>
      <c r="U127" s="40">
        <f>V127+W127+X127</f>
        <v>268.77999999999997</v>
      </c>
      <c r="V127" s="40">
        <v>267.2</v>
      </c>
      <c r="W127" s="40">
        <v>0</v>
      </c>
      <c r="X127" s="40">
        <v>1.58</v>
      </c>
      <c r="Y127" s="40" t="s">
        <v>422</v>
      </c>
      <c r="Z127" s="48">
        <v>268.78000000000003</v>
      </c>
      <c r="AA127" s="48">
        <v>0</v>
      </c>
      <c r="AB127" s="48">
        <v>0</v>
      </c>
      <c r="AC127" s="48">
        <v>268.78000000000003</v>
      </c>
      <c r="AD127" s="48">
        <v>0</v>
      </c>
      <c r="AE127" s="50">
        <v>268.78000000000003</v>
      </c>
      <c r="AF127" s="47">
        <v>0</v>
      </c>
      <c r="AG127" s="48">
        <v>268.78000000000003</v>
      </c>
      <c r="AH127" s="48">
        <v>268.78000000000003</v>
      </c>
      <c r="AI127" s="48">
        <v>268.78000000000003</v>
      </c>
      <c r="AJ127" s="48">
        <v>0</v>
      </c>
      <c r="AK127" s="48">
        <v>0</v>
      </c>
    </row>
    <row r="128" spans="1:37" s="4" customFormat="1" ht="27" customHeight="1" x14ac:dyDescent="0.3">
      <c r="A128" s="75">
        <v>125</v>
      </c>
      <c r="B128" s="9" t="s">
        <v>2</v>
      </c>
      <c r="C128" s="76" t="s">
        <v>63</v>
      </c>
      <c r="D128" s="67" t="s">
        <v>508</v>
      </c>
      <c r="E128" s="16"/>
      <c r="F128" s="17"/>
      <c r="G128" s="15"/>
      <c r="H128" s="17"/>
      <c r="I128" s="17"/>
      <c r="J128" s="17"/>
      <c r="K128" s="17"/>
      <c r="L128" s="17"/>
      <c r="M128" s="21"/>
      <c r="N128" s="17"/>
      <c r="O128" s="17"/>
      <c r="P128" s="17"/>
      <c r="Q128" s="17"/>
      <c r="R128" s="17"/>
      <c r="S128" s="17"/>
      <c r="T128" s="14"/>
      <c r="U128" s="40">
        <v>1312.9</v>
      </c>
      <c r="V128" s="40"/>
      <c r="W128" s="40"/>
      <c r="X128" s="40"/>
      <c r="Y128" s="40" t="s">
        <v>526</v>
      </c>
      <c r="Z128" s="47">
        <v>1312.9</v>
      </c>
      <c r="AA128" s="47">
        <v>0</v>
      </c>
      <c r="AB128" s="47">
        <v>0</v>
      </c>
      <c r="AC128" s="47">
        <v>1312.9</v>
      </c>
      <c r="AD128" s="47">
        <v>0</v>
      </c>
      <c r="AE128" s="50">
        <v>1312.9</v>
      </c>
      <c r="AF128" s="47">
        <v>0</v>
      </c>
      <c r="AG128" s="47">
        <v>1312.9</v>
      </c>
      <c r="AH128" s="47">
        <v>1312.9</v>
      </c>
      <c r="AI128" s="47">
        <v>1312.9</v>
      </c>
      <c r="AJ128" s="47">
        <v>0</v>
      </c>
      <c r="AK128" s="47">
        <v>0</v>
      </c>
    </row>
    <row r="129" spans="1:37" s="4" customFormat="1" ht="40.5" customHeight="1" x14ac:dyDescent="0.3">
      <c r="A129" s="75">
        <v>126</v>
      </c>
      <c r="B129" s="8" t="s">
        <v>284</v>
      </c>
      <c r="C129" s="76" t="s">
        <v>283</v>
      </c>
      <c r="D129" s="71" t="s">
        <v>363</v>
      </c>
      <c r="E129" s="15"/>
      <c r="F129" s="17"/>
      <c r="G129" s="15">
        <v>42401</v>
      </c>
      <c r="H129" s="21">
        <v>1</v>
      </c>
      <c r="I129" s="17" t="s">
        <v>82</v>
      </c>
      <c r="J129" s="18">
        <v>1</v>
      </c>
      <c r="K129" s="17" t="s">
        <v>82</v>
      </c>
      <c r="L129" s="17" t="s">
        <v>82</v>
      </c>
      <c r="M129" s="17" t="s">
        <v>82</v>
      </c>
      <c r="N129" s="17" t="s">
        <v>82</v>
      </c>
      <c r="O129" s="17" t="s">
        <v>82</v>
      </c>
      <c r="P129" s="17" t="s">
        <v>82</v>
      </c>
      <c r="Q129" s="17" t="s">
        <v>82</v>
      </c>
      <c r="R129" s="18">
        <v>1</v>
      </c>
      <c r="S129" s="17" t="s">
        <v>82</v>
      </c>
      <c r="T129" s="14" t="s">
        <v>285</v>
      </c>
      <c r="U129" s="40">
        <f>V129+W129+X129</f>
        <v>182.49600000000001</v>
      </c>
      <c r="V129" s="40">
        <v>9.1319999999999997</v>
      </c>
      <c r="W129" s="40">
        <v>169.81700000000001</v>
      </c>
      <c r="X129" s="40">
        <v>3.5470000000000002</v>
      </c>
      <c r="Y129" s="95" t="s">
        <v>423</v>
      </c>
      <c r="Z129" s="50">
        <v>60</v>
      </c>
      <c r="AA129" s="47">
        <v>30</v>
      </c>
      <c r="AB129" s="48">
        <v>80</v>
      </c>
      <c r="AC129" s="47">
        <v>0</v>
      </c>
      <c r="AD129" s="47">
        <v>0</v>
      </c>
      <c r="AE129" s="47">
        <v>0</v>
      </c>
      <c r="AF129" s="47">
        <v>0</v>
      </c>
      <c r="AG129" s="47">
        <v>20</v>
      </c>
      <c r="AH129" s="47">
        <v>30</v>
      </c>
      <c r="AI129" s="47">
        <v>20</v>
      </c>
      <c r="AJ129" s="48">
        <v>70</v>
      </c>
      <c r="AK129" s="47">
        <v>5</v>
      </c>
    </row>
    <row r="130" spans="1:37" s="2" customFormat="1" ht="36" customHeight="1" x14ac:dyDescent="0.3">
      <c r="A130" s="75">
        <v>127</v>
      </c>
      <c r="B130" s="9" t="s">
        <v>2</v>
      </c>
      <c r="C130" s="76" t="s">
        <v>283</v>
      </c>
      <c r="D130" s="67" t="s">
        <v>509</v>
      </c>
      <c r="E130" s="15"/>
      <c r="F130" s="17"/>
      <c r="G130" s="15"/>
      <c r="H130" s="21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4"/>
      <c r="U130" s="40">
        <v>160.19999999999999</v>
      </c>
      <c r="V130" s="40"/>
      <c r="W130" s="40"/>
      <c r="X130" s="40"/>
      <c r="Y130" s="40">
        <v>342.7</v>
      </c>
      <c r="Z130" s="50">
        <v>30</v>
      </c>
      <c r="AA130" s="47">
        <v>15</v>
      </c>
      <c r="AB130" s="47">
        <v>50</v>
      </c>
      <c r="AC130" s="47">
        <v>0</v>
      </c>
      <c r="AD130" s="47">
        <v>0</v>
      </c>
      <c r="AE130" s="47">
        <v>0</v>
      </c>
      <c r="AF130" s="47">
        <v>0</v>
      </c>
      <c r="AG130" s="47">
        <v>5</v>
      </c>
      <c r="AH130" s="47">
        <v>15</v>
      </c>
      <c r="AI130" s="47">
        <v>15</v>
      </c>
      <c r="AJ130" s="47">
        <v>40</v>
      </c>
      <c r="AK130" s="47">
        <v>1</v>
      </c>
    </row>
    <row r="131" spans="1:37" s="2" customFormat="1" ht="36" customHeight="1" x14ac:dyDescent="0.3">
      <c r="A131" s="75">
        <v>128</v>
      </c>
      <c r="B131" s="97" t="s">
        <v>64</v>
      </c>
      <c r="C131" s="76" t="s">
        <v>31</v>
      </c>
      <c r="D131" s="67" t="s">
        <v>364</v>
      </c>
      <c r="E131" s="15" t="s">
        <v>407</v>
      </c>
      <c r="F131" s="17" t="s">
        <v>408</v>
      </c>
      <c r="G131" s="15"/>
      <c r="H131" s="18">
        <v>1</v>
      </c>
      <c r="I131" s="18">
        <v>1</v>
      </c>
      <c r="J131" s="18">
        <v>1</v>
      </c>
      <c r="K131" s="17" t="s">
        <v>82</v>
      </c>
      <c r="L131" s="17" t="s">
        <v>82</v>
      </c>
      <c r="M131" s="17" t="s">
        <v>82</v>
      </c>
      <c r="N131" s="17" t="s">
        <v>82</v>
      </c>
      <c r="O131" s="18">
        <v>1</v>
      </c>
      <c r="P131" s="18">
        <v>1</v>
      </c>
      <c r="Q131" s="18">
        <v>1</v>
      </c>
      <c r="R131" s="18">
        <v>1</v>
      </c>
      <c r="S131" s="17" t="s">
        <v>82</v>
      </c>
      <c r="T131" s="14" t="s">
        <v>179</v>
      </c>
      <c r="U131" s="40">
        <f>V131+W131+X131</f>
        <v>196.23259999999999</v>
      </c>
      <c r="V131" s="40">
        <v>129.553</v>
      </c>
      <c r="W131" s="40">
        <v>66.679599999999994</v>
      </c>
      <c r="X131" s="40"/>
      <c r="Y131" s="40"/>
      <c r="Z131" s="48">
        <v>124.6</v>
      </c>
      <c r="AA131" s="48">
        <v>124.6</v>
      </c>
      <c r="AB131" s="48">
        <v>193.7</v>
      </c>
      <c r="AC131" s="47">
        <v>0</v>
      </c>
      <c r="AD131" s="47">
        <v>0</v>
      </c>
      <c r="AE131" s="47">
        <v>0</v>
      </c>
      <c r="AF131" s="47">
        <v>0</v>
      </c>
      <c r="AG131" s="48">
        <v>124.6</v>
      </c>
      <c r="AH131" s="48">
        <v>124.6</v>
      </c>
      <c r="AI131" s="48">
        <v>124.6</v>
      </c>
      <c r="AJ131" s="48">
        <v>193.7</v>
      </c>
      <c r="AK131" s="47">
        <v>0</v>
      </c>
    </row>
    <row r="132" spans="1:37" s="2" customFormat="1" ht="26.25" customHeight="1" collapsed="1" x14ac:dyDescent="0.3">
      <c r="A132" s="75">
        <v>129</v>
      </c>
      <c r="B132" s="98" t="s">
        <v>2</v>
      </c>
      <c r="C132" s="76" t="s">
        <v>31</v>
      </c>
      <c r="D132" s="67" t="s">
        <v>510</v>
      </c>
      <c r="E132" s="15"/>
      <c r="F132" s="17"/>
      <c r="G132" s="15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4"/>
      <c r="U132" s="40">
        <v>324.5</v>
      </c>
      <c r="V132" s="40"/>
      <c r="W132" s="40"/>
      <c r="X132" s="40"/>
      <c r="Y132" s="40" t="s">
        <v>533</v>
      </c>
      <c r="Z132" s="47"/>
      <c r="AA132" s="47"/>
      <c r="AB132" s="47"/>
      <c r="AC132" s="47"/>
      <c r="AD132" s="47"/>
      <c r="AE132" s="47"/>
      <c r="AF132" s="47"/>
      <c r="AG132" s="47">
        <v>387.6</v>
      </c>
      <c r="AH132" s="47"/>
      <c r="AI132" s="47"/>
      <c r="AJ132" s="47"/>
      <c r="AK132" s="47"/>
    </row>
    <row r="133" spans="1:37" s="2" customFormat="1" ht="36.75" customHeight="1" x14ac:dyDescent="0.3">
      <c r="A133" s="75">
        <v>130</v>
      </c>
      <c r="B133" s="98" t="s">
        <v>100</v>
      </c>
      <c r="C133" s="76" t="s">
        <v>31</v>
      </c>
      <c r="D133" s="67" t="s">
        <v>365</v>
      </c>
      <c r="E133" s="15">
        <v>41450</v>
      </c>
      <c r="F133" s="17" t="s">
        <v>396</v>
      </c>
      <c r="G133" s="15"/>
      <c r="H133" s="18">
        <v>1</v>
      </c>
      <c r="I133" s="18">
        <v>1</v>
      </c>
      <c r="J133" s="18">
        <v>1</v>
      </c>
      <c r="K133" s="17" t="s">
        <v>82</v>
      </c>
      <c r="L133" s="17" t="s">
        <v>82</v>
      </c>
      <c r="M133" s="17" t="s">
        <v>82</v>
      </c>
      <c r="N133" s="17" t="s">
        <v>82</v>
      </c>
      <c r="O133" s="18">
        <v>1</v>
      </c>
      <c r="P133" s="18">
        <v>1</v>
      </c>
      <c r="Q133" s="18">
        <v>1</v>
      </c>
      <c r="R133" s="18">
        <v>1</v>
      </c>
      <c r="S133" s="17" t="s">
        <v>82</v>
      </c>
      <c r="T133" s="14" t="s">
        <v>261</v>
      </c>
      <c r="U133" s="40">
        <f>V133+W133+X133</f>
        <v>71.477999999999994</v>
      </c>
      <c r="V133" s="40">
        <v>71.477999999999994</v>
      </c>
      <c r="W133" s="40"/>
      <c r="X133" s="40"/>
      <c r="Y133" s="40"/>
      <c r="Z133" s="48"/>
      <c r="AA133" s="48"/>
      <c r="AB133" s="48"/>
      <c r="AC133" s="47"/>
      <c r="AD133" s="47"/>
      <c r="AE133" s="47"/>
      <c r="AF133" s="47"/>
      <c r="AG133" s="48">
        <v>71.477999999999994</v>
      </c>
      <c r="AH133" s="48"/>
      <c r="AI133" s="48"/>
      <c r="AJ133" s="48"/>
      <c r="AK133" s="47"/>
    </row>
    <row r="134" spans="1:37" s="2" customFormat="1" ht="34.5" customHeight="1" x14ac:dyDescent="0.3">
      <c r="A134" s="75">
        <v>131</v>
      </c>
      <c r="B134" s="98" t="s">
        <v>2</v>
      </c>
      <c r="C134" s="76" t="s">
        <v>32</v>
      </c>
      <c r="D134" s="67" t="s">
        <v>511</v>
      </c>
      <c r="E134" s="15"/>
      <c r="F134" s="17"/>
      <c r="G134" s="15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4"/>
      <c r="U134" s="40">
        <v>144.80000000000001</v>
      </c>
      <c r="V134" s="40"/>
      <c r="W134" s="40"/>
      <c r="X134" s="40"/>
      <c r="Y134" s="40">
        <v>366.8</v>
      </c>
      <c r="Z134" s="47">
        <v>0</v>
      </c>
      <c r="AA134" s="47">
        <v>0</v>
      </c>
      <c r="AB134" s="47">
        <v>72.400000000000006</v>
      </c>
      <c r="AC134" s="47">
        <v>0</v>
      </c>
      <c r="AD134" s="47">
        <v>0</v>
      </c>
      <c r="AE134" s="47">
        <v>0</v>
      </c>
      <c r="AF134" s="47">
        <v>0</v>
      </c>
      <c r="AG134" s="47">
        <v>0</v>
      </c>
      <c r="AH134" s="47">
        <v>0</v>
      </c>
      <c r="AI134" s="47">
        <v>0</v>
      </c>
      <c r="AJ134" s="47">
        <v>72.400000000000006</v>
      </c>
      <c r="AK134" s="47">
        <v>0</v>
      </c>
    </row>
    <row r="135" spans="1:37" s="2" customFormat="1" ht="37.5" customHeight="1" x14ac:dyDescent="0.3">
      <c r="A135" s="75">
        <v>132</v>
      </c>
      <c r="B135" s="9" t="s">
        <v>240</v>
      </c>
      <c r="C135" s="76" t="s">
        <v>32</v>
      </c>
      <c r="D135" s="67" t="s">
        <v>367</v>
      </c>
      <c r="E135" s="15">
        <v>41907</v>
      </c>
      <c r="F135" s="17">
        <v>118</v>
      </c>
      <c r="G135" s="15"/>
      <c r="H135" s="18">
        <v>1</v>
      </c>
      <c r="I135" s="18">
        <v>1</v>
      </c>
      <c r="J135" s="18">
        <v>1</v>
      </c>
      <c r="K135" s="18">
        <v>1</v>
      </c>
      <c r="L135" s="17" t="s">
        <v>82</v>
      </c>
      <c r="M135" s="17" t="s">
        <v>82</v>
      </c>
      <c r="N135" s="17" t="s">
        <v>82</v>
      </c>
      <c r="O135" s="18">
        <v>1</v>
      </c>
      <c r="P135" s="18">
        <v>1</v>
      </c>
      <c r="Q135" s="18">
        <v>1</v>
      </c>
      <c r="R135" s="18">
        <v>1</v>
      </c>
      <c r="S135" s="18">
        <v>1</v>
      </c>
      <c r="T135" s="14" t="s">
        <v>241</v>
      </c>
      <c r="U135" s="40">
        <f t="shared" ref="U135:U146" si="4">V135+W135+X135</f>
        <v>15.443</v>
      </c>
      <c r="V135" s="40">
        <v>15.443</v>
      </c>
      <c r="W135" s="40"/>
      <c r="X135" s="40"/>
      <c r="Y135" s="40"/>
      <c r="Z135" s="48">
        <v>15.44</v>
      </c>
      <c r="AA135" s="48">
        <v>15.44</v>
      </c>
      <c r="AB135" s="48">
        <v>6</v>
      </c>
      <c r="AC135" s="48">
        <v>15.44</v>
      </c>
      <c r="AD135" s="47">
        <v>0</v>
      </c>
      <c r="AE135" s="47">
        <v>0</v>
      </c>
      <c r="AF135" s="47">
        <v>0</v>
      </c>
      <c r="AG135" s="48">
        <v>15.443</v>
      </c>
      <c r="AH135" s="48">
        <v>15.44</v>
      </c>
      <c r="AI135" s="48">
        <v>15.44</v>
      </c>
      <c r="AJ135" s="48">
        <v>7</v>
      </c>
      <c r="AK135" s="48">
        <v>0</v>
      </c>
    </row>
    <row r="136" spans="1:37" s="2" customFormat="1" ht="37.5" customHeight="1" x14ac:dyDescent="0.3">
      <c r="A136" s="75">
        <v>133</v>
      </c>
      <c r="B136" s="9" t="s">
        <v>128</v>
      </c>
      <c r="C136" s="76" t="s">
        <v>32</v>
      </c>
      <c r="D136" s="67" t="s">
        <v>371</v>
      </c>
      <c r="E136" s="15">
        <v>41788</v>
      </c>
      <c r="F136" s="17" t="s">
        <v>397</v>
      </c>
      <c r="G136" s="15"/>
      <c r="H136" s="18">
        <v>1</v>
      </c>
      <c r="I136" s="18">
        <v>1</v>
      </c>
      <c r="J136" s="18">
        <v>1</v>
      </c>
      <c r="K136" s="18">
        <v>1</v>
      </c>
      <c r="L136" s="17" t="s">
        <v>82</v>
      </c>
      <c r="M136" s="17" t="s">
        <v>82</v>
      </c>
      <c r="N136" s="17" t="s">
        <v>82</v>
      </c>
      <c r="O136" s="18">
        <v>1</v>
      </c>
      <c r="P136" s="18">
        <v>1</v>
      </c>
      <c r="Q136" s="18">
        <v>1</v>
      </c>
      <c r="R136" s="18">
        <v>1</v>
      </c>
      <c r="S136" s="18">
        <v>1</v>
      </c>
      <c r="T136" s="14" t="s">
        <v>185</v>
      </c>
      <c r="U136" s="40">
        <f t="shared" si="4"/>
        <v>30.978000000000002</v>
      </c>
      <c r="V136" s="40">
        <v>14.103999999999999</v>
      </c>
      <c r="W136" s="40">
        <v>15.169</v>
      </c>
      <c r="X136" s="40">
        <v>1.7050000000000001</v>
      </c>
      <c r="Y136" s="40" t="s">
        <v>412</v>
      </c>
      <c r="Z136" s="48">
        <v>21.9</v>
      </c>
      <c r="AA136" s="48">
        <v>21.9</v>
      </c>
      <c r="AB136" s="48">
        <v>22.6</v>
      </c>
      <c r="AC136" s="48">
        <v>0</v>
      </c>
      <c r="AD136" s="47">
        <v>0</v>
      </c>
      <c r="AE136" s="47">
        <v>0</v>
      </c>
      <c r="AF136" s="47">
        <v>0</v>
      </c>
      <c r="AG136" s="48">
        <v>24.2</v>
      </c>
      <c r="AH136" s="48">
        <v>20</v>
      </c>
      <c r="AI136" s="48">
        <v>21.9</v>
      </c>
      <c r="AJ136" s="48">
        <v>15</v>
      </c>
      <c r="AK136" s="48" t="s">
        <v>477</v>
      </c>
    </row>
    <row r="137" spans="1:37" s="2" customFormat="1" ht="34.5" customHeight="1" collapsed="1" x14ac:dyDescent="0.3">
      <c r="A137" s="75">
        <v>134</v>
      </c>
      <c r="B137" s="9" t="s">
        <v>244</v>
      </c>
      <c r="C137" s="76" t="s">
        <v>32</v>
      </c>
      <c r="D137" s="67" t="s">
        <v>370</v>
      </c>
      <c r="E137" s="15">
        <v>41688</v>
      </c>
      <c r="F137" s="17">
        <v>86</v>
      </c>
      <c r="G137" s="15"/>
      <c r="H137" s="17" t="s">
        <v>82</v>
      </c>
      <c r="I137" s="18">
        <v>1</v>
      </c>
      <c r="J137" s="18">
        <v>1</v>
      </c>
      <c r="K137" s="17" t="s">
        <v>82</v>
      </c>
      <c r="L137" s="17" t="s">
        <v>82</v>
      </c>
      <c r="M137" s="17" t="s">
        <v>82</v>
      </c>
      <c r="N137" s="17" t="s">
        <v>82</v>
      </c>
      <c r="O137" s="18">
        <v>1</v>
      </c>
      <c r="P137" s="18">
        <v>1</v>
      </c>
      <c r="Q137" s="18">
        <v>1</v>
      </c>
      <c r="R137" s="18">
        <v>1</v>
      </c>
      <c r="S137" s="17" t="s">
        <v>82</v>
      </c>
      <c r="T137" s="14" t="s">
        <v>245</v>
      </c>
      <c r="U137" s="40">
        <f t="shared" si="4"/>
        <v>24.175000000000001</v>
      </c>
      <c r="V137" s="40">
        <v>4.532</v>
      </c>
      <c r="W137" s="40">
        <v>19.643000000000001</v>
      </c>
      <c r="X137" s="40"/>
      <c r="Y137" s="40"/>
      <c r="Z137" s="47">
        <v>5</v>
      </c>
      <c r="AA137" s="48">
        <v>5</v>
      </c>
      <c r="AB137" s="48">
        <v>24</v>
      </c>
      <c r="AC137" s="47">
        <v>0</v>
      </c>
      <c r="AD137" s="47">
        <v>0</v>
      </c>
      <c r="AE137" s="47">
        <v>0</v>
      </c>
      <c r="AF137" s="47">
        <v>0</v>
      </c>
      <c r="AG137" s="48">
        <v>5</v>
      </c>
      <c r="AH137" s="48">
        <v>7</v>
      </c>
      <c r="AI137" s="48">
        <v>4</v>
      </c>
      <c r="AJ137" s="48">
        <v>24.18</v>
      </c>
      <c r="AK137" s="47">
        <v>0</v>
      </c>
    </row>
    <row r="138" spans="1:37" s="39" customFormat="1" ht="39" customHeight="1" x14ac:dyDescent="0.3">
      <c r="A138" s="75">
        <v>135</v>
      </c>
      <c r="B138" s="9" t="s">
        <v>101</v>
      </c>
      <c r="C138" s="76" t="s">
        <v>32</v>
      </c>
      <c r="D138" s="67" t="s">
        <v>368</v>
      </c>
      <c r="E138" s="15">
        <v>41034</v>
      </c>
      <c r="F138" s="17">
        <v>43</v>
      </c>
      <c r="G138" s="15"/>
      <c r="H138" s="18">
        <v>1</v>
      </c>
      <c r="I138" s="18">
        <v>1</v>
      </c>
      <c r="J138" s="18">
        <v>1</v>
      </c>
      <c r="K138" s="18">
        <v>1</v>
      </c>
      <c r="L138" s="17" t="s">
        <v>82</v>
      </c>
      <c r="M138" s="17" t="s">
        <v>82</v>
      </c>
      <c r="N138" s="17" t="s">
        <v>82</v>
      </c>
      <c r="O138" s="18">
        <v>1</v>
      </c>
      <c r="P138" s="18">
        <v>1</v>
      </c>
      <c r="Q138" s="18">
        <v>1</v>
      </c>
      <c r="R138" s="18">
        <v>1</v>
      </c>
      <c r="S138" s="18">
        <v>1</v>
      </c>
      <c r="T138" s="14" t="s">
        <v>241</v>
      </c>
      <c r="U138" s="40">
        <f t="shared" si="4"/>
        <v>6.2670000000000003</v>
      </c>
      <c r="V138" s="40">
        <v>6.2670000000000003</v>
      </c>
      <c r="W138" s="40"/>
      <c r="X138" s="40"/>
      <c r="Y138" s="40"/>
      <c r="Z138" s="48">
        <v>6.2</v>
      </c>
      <c r="AA138" s="48">
        <v>6.2</v>
      </c>
      <c r="AB138" s="48">
        <v>6.2</v>
      </c>
      <c r="AC138" s="48">
        <v>4.3</v>
      </c>
      <c r="AD138" s="47">
        <v>6</v>
      </c>
      <c r="AE138" s="47">
        <v>0</v>
      </c>
      <c r="AF138" s="47">
        <v>0</v>
      </c>
      <c r="AG138" s="48">
        <v>6.2</v>
      </c>
      <c r="AH138" s="48">
        <v>0</v>
      </c>
      <c r="AI138" s="48">
        <v>6</v>
      </c>
      <c r="AJ138" s="48">
        <v>4.3</v>
      </c>
      <c r="AK138" s="48">
        <v>0</v>
      </c>
    </row>
    <row r="139" spans="1:37" s="2" customFormat="1" ht="37.5" customHeight="1" x14ac:dyDescent="0.3">
      <c r="A139" s="75">
        <v>136</v>
      </c>
      <c r="B139" s="9" t="s">
        <v>143</v>
      </c>
      <c r="C139" s="76" t="s">
        <v>32</v>
      </c>
      <c r="D139" s="67" t="s">
        <v>366</v>
      </c>
      <c r="E139" s="15">
        <v>40871</v>
      </c>
      <c r="F139" s="17">
        <v>29</v>
      </c>
      <c r="G139" s="15"/>
      <c r="H139" s="18">
        <v>1</v>
      </c>
      <c r="I139" s="18">
        <v>1</v>
      </c>
      <c r="J139" s="18">
        <v>1</v>
      </c>
      <c r="K139" s="17" t="s">
        <v>82</v>
      </c>
      <c r="L139" s="17" t="s">
        <v>82</v>
      </c>
      <c r="M139" s="17" t="s">
        <v>82</v>
      </c>
      <c r="N139" s="17" t="s">
        <v>82</v>
      </c>
      <c r="O139" s="18">
        <v>1</v>
      </c>
      <c r="P139" s="18">
        <v>1</v>
      </c>
      <c r="Q139" s="18">
        <v>1</v>
      </c>
      <c r="R139" s="18">
        <v>1</v>
      </c>
      <c r="S139" s="18">
        <v>1</v>
      </c>
      <c r="T139" s="14" t="s">
        <v>183</v>
      </c>
      <c r="U139" s="40">
        <f t="shared" si="4"/>
        <v>72.722999999999999</v>
      </c>
      <c r="V139" s="40">
        <v>44.432000000000002</v>
      </c>
      <c r="W139" s="40">
        <v>28.291</v>
      </c>
      <c r="X139" s="40"/>
      <c r="Y139" s="40"/>
      <c r="Z139" s="48">
        <v>32</v>
      </c>
      <c r="AA139" s="48">
        <v>45</v>
      </c>
      <c r="AB139" s="48">
        <v>47.8</v>
      </c>
      <c r="AC139" s="47">
        <v>5</v>
      </c>
      <c r="AD139" s="47">
        <v>0</v>
      </c>
      <c r="AE139" s="47">
        <v>0</v>
      </c>
      <c r="AF139" s="47">
        <v>0</v>
      </c>
      <c r="AG139" s="48">
        <v>43.795999999999999</v>
      </c>
      <c r="AH139" s="48">
        <v>0</v>
      </c>
      <c r="AI139" s="48">
        <v>0</v>
      </c>
      <c r="AJ139" s="48">
        <v>55</v>
      </c>
      <c r="AK139" s="48">
        <v>0</v>
      </c>
    </row>
    <row r="140" spans="1:37" s="2" customFormat="1" ht="38.25" customHeight="1" x14ac:dyDescent="0.3">
      <c r="A140" s="75">
        <v>137</v>
      </c>
      <c r="B140" s="9" t="s">
        <v>122</v>
      </c>
      <c r="C140" s="76" t="s">
        <v>32</v>
      </c>
      <c r="D140" s="67" t="s">
        <v>369</v>
      </c>
      <c r="E140" s="15">
        <v>41834</v>
      </c>
      <c r="F140" s="17">
        <v>107</v>
      </c>
      <c r="G140" s="15"/>
      <c r="H140" s="17" t="s">
        <v>82</v>
      </c>
      <c r="I140" s="17" t="s">
        <v>82</v>
      </c>
      <c r="J140" s="18">
        <v>1</v>
      </c>
      <c r="K140" s="17" t="s">
        <v>82</v>
      </c>
      <c r="L140" s="17" t="s">
        <v>82</v>
      </c>
      <c r="M140" s="17" t="s">
        <v>82</v>
      </c>
      <c r="N140" s="17" t="s">
        <v>82</v>
      </c>
      <c r="O140" s="18">
        <v>1</v>
      </c>
      <c r="P140" s="17" t="s">
        <v>82</v>
      </c>
      <c r="Q140" s="17" t="s">
        <v>82</v>
      </c>
      <c r="R140" s="18">
        <v>1</v>
      </c>
      <c r="S140" s="17" t="s">
        <v>82</v>
      </c>
      <c r="T140" s="14" t="s">
        <v>246</v>
      </c>
      <c r="U140" s="40">
        <f t="shared" si="4"/>
        <v>57.080999999999996</v>
      </c>
      <c r="V140" s="40">
        <v>3.4729999999999999</v>
      </c>
      <c r="W140" s="40">
        <v>53.607999999999997</v>
      </c>
      <c r="X140" s="40"/>
      <c r="Y140" s="40"/>
      <c r="Z140" s="47">
        <v>0</v>
      </c>
      <c r="AA140" s="47">
        <v>0</v>
      </c>
      <c r="AB140" s="48">
        <v>57</v>
      </c>
      <c r="AC140" s="47">
        <v>0</v>
      </c>
      <c r="AD140" s="47">
        <v>0</v>
      </c>
      <c r="AE140" s="47">
        <v>0</v>
      </c>
      <c r="AF140" s="47">
        <v>0</v>
      </c>
      <c r="AG140" s="48">
        <v>0</v>
      </c>
      <c r="AH140" s="47">
        <v>0</v>
      </c>
      <c r="AI140" s="47">
        <v>0</v>
      </c>
      <c r="AJ140" s="48">
        <v>57</v>
      </c>
      <c r="AK140" s="47" t="s">
        <v>477</v>
      </c>
    </row>
    <row r="141" spans="1:37" s="2" customFormat="1" ht="36.75" customHeight="1" x14ac:dyDescent="0.3">
      <c r="A141" s="75">
        <v>138</v>
      </c>
      <c r="B141" s="98" t="s">
        <v>257</v>
      </c>
      <c r="C141" s="76" t="s">
        <v>33</v>
      </c>
      <c r="D141" s="67"/>
      <c r="E141" s="15">
        <v>41603</v>
      </c>
      <c r="F141" s="17">
        <v>77</v>
      </c>
      <c r="G141" s="15"/>
      <c r="H141" s="18">
        <v>1</v>
      </c>
      <c r="I141" s="17" t="s">
        <v>82</v>
      </c>
      <c r="J141" s="18">
        <v>1</v>
      </c>
      <c r="K141" s="18">
        <v>1</v>
      </c>
      <c r="L141" s="17" t="s">
        <v>82</v>
      </c>
      <c r="M141" s="21" t="s">
        <v>82</v>
      </c>
      <c r="N141" s="17" t="s">
        <v>82</v>
      </c>
      <c r="O141" s="18">
        <v>1</v>
      </c>
      <c r="P141" s="17" t="s">
        <v>82</v>
      </c>
      <c r="Q141" s="18">
        <v>1</v>
      </c>
      <c r="R141" s="17" t="s">
        <v>82</v>
      </c>
      <c r="S141" s="17" t="s">
        <v>82</v>
      </c>
      <c r="T141" s="14" t="s">
        <v>258</v>
      </c>
      <c r="U141" s="40">
        <f t="shared" si="4"/>
        <v>12.323</v>
      </c>
      <c r="V141" s="40">
        <v>12.323</v>
      </c>
      <c r="W141" s="40"/>
      <c r="X141" s="40"/>
      <c r="Y141" s="40"/>
      <c r="Z141" s="48"/>
      <c r="AA141" s="47"/>
      <c r="AB141" s="48"/>
      <c r="AC141" s="48"/>
      <c r="AD141" s="47"/>
      <c r="AE141" s="50"/>
      <c r="AF141" s="47"/>
      <c r="AG141" s="48"/>
      <c r="AH141" s="47"/>
      <c r="AI141" s="48"/>
      <c r="AJ141" s="47"/>
      <c r="AK141" s="47"/>
    </row>
    <row r="142" spans="1:37" s="2" customFormat="1" ht="37.5" customHeight="1" x14ac:dyDescent="0.3">
      <c r="A142" s="75">
        <v>139</v>
      </c>
      <c r="B142" s="98" t="s">
        <v>247</v>
      </c>
      <c r="C142" s="76" t="s">
        <v>33</v>
      </c>
      <c r="D142" s="67"/>
      <c r="E142" s="15">
        <v>41415</v>
      </c>
      <c r="F142" s="17">
        <v>61</v>
      </c>
      <c r="G142" s="15"/>
      <c r="H142" s="18">
        <v>1</v>
      </c>
      <c r="I142" s="18">
        <v>1</v>
      </c>
      <c r="J142" s="18">
        <v>1</v>
      </c>
      <c r="K142" s="18">
        <v>1</v>
      </c>
      <c r="L142" s="17" t="s">
        <v>82</v>
      </c>
      <c r="M142" s="21" t="s">
        <v>82</v>
      </c>
      <c r="N142" s="17" t="s">
        <v>82</v>
      </c>
      <c r="O142" s="18">
        <v>1</v>
      </c>
      <c r="P142" s="18">
        <v>1</v>
      </c>
      <c r="Q142" s="18">
        <v>1</v>
      </c>
      <c r="R142" s="18">
        <v>1</v>
      </c>
      <c r="S142" s="17" t="s">
        <v>82</v>
      </c>
      <c r="T142" s="14" t="s">
        <v>192</v>
      </c>
      <c r="U142" s="40">
        <f t="shared" si="4"/>
        <v>12.313000000000001</v>
      </c>
      <c r="V142" s="40">
        <v>12.313000000000001</v>
      </c>
      <c r="W142" s="40"/>
      <c r="X142" s="40"/>
      <c r="Y142" s="40"/>
      <c r="Z142" s="48"/>
      <c r="AA142" s="48"/>
      <c r="AB142" s="48"/>
      <c r="AC142" s="48"/>
      <c r="AD142" s="47"/>
      <c r="AE142" s="50"/>
      <c r="AF142" s="47"/>
      <c r="AG142" s="48">
        <v>12.313000000000001</v>
      </c>
      <c r="AH142" s="48"/>
      <c r="AI142" s="48"/>
      <c r="AJ142" s="48"/>
      <c r="AK142" s="47"/>
    </row>
    <row r="143" spans="1:37" s="2" customFormat="1" ht="36.75" customHeight="1" x14ac:dyDescent="0.3">
      <c r="A143" s="75">
        <v>140</v>
      </c>
      <c r="B143" s="98" t="s">
        <v>254</v>
      </c>
      <c r="C143" s="76" t="s">
        <v>33</v>
      </c>
      <c r="D143" s="67"/>
      <c r="E143" s="15">
        <v>41831</v>
      </c>
      <c r="F143" s="17">
        <v>106</v>
      </c>
      <c r="G143" s="15"/>
      <c r="H143" s="18">
        <v>1</v>
      </c>
      <c r="I143" s="18">
        <v>1</v>
      </c>
      <c r="J143" s="18">
        <v>1</v>
      </c>
      <c r="K143" s="18">
        <v>1</v>
      </c>
      <c r="L143" s="17" t="s">
        <v>82</v>
      </c>
      <c r="M143" s="21" t="s">
        <v>82</v>
      </c>
      <c r="N143" s="17" t="s">
        <v>82</v>
      </c>
      <c r="O143" s="18">
        <v>1</v>
      </c>
      <c r="P143" s="18">
        <v>1</v>
      </c>
      <c r="Q143" s="18">
        <v>1</v>
      </c>
      <c r="R143" s="17" t="s">
        <v>82</v>
      </c>
      <c r="S143" s="17" t="s">
        <v>82</v>
      </c>
      <c r="T143" s="14" t="s">
        <v>174</v>
      </c>
      <c r="U143" s="40">
        <f t="shared" si="4"/>
        <v>48.823999999999998</v>
      </c>
      <c r="V143" s="40">
        <v>48.823999999999998</v>
      </c>
      <c r="W143" s="40"/>
      <c r="X143" s="40"/>
      <c r="Y143" s="40"/>
      <c r="Z143" s="48">
        <v>48.82</v>
      </c>
      <c r="AA143" s="48">
        <v>48.82</v>
      </c>
      <c r="AB143" s="48">
        <v>28</v>
      </c>
      <c r="AC143" s="48">
        <v>40</v>
      </c>
      <c r="AD143" s="47">
        <v>0</v>
      </c>
      <c r="AE143" s="50">
        <v>0</v>
      </c>
      <c r="AF143" s="47">
        <v>0</v>
      </c>
      <c r="AG143" s="48">
        <v>48.823999999999998</v>
      </c>
      <c r="AH143" s="48">
        <v>25</v>
      </c>
      <c r="AI143" s="48">
        <v>48.82</v>
      </c>
      <c r="AJ143" s="47">
        <v>10.56</v>
      </c>
      <c r="AK143" s="47">
        <v>0</v>
      </c>
    </row>
    <row r="144" spans="1:37" s="39" customFormat="1" ht="36.75" customHeight="1" x14ac:dyDescent="0.3">
      <c r="A144" s="75">
        <v>141</v>
      </c>
      <c r="B144" s="98" t="s">
        <v>34</v>
      </c>
      <c r="C144" s="76" t="s">
        <v>33</v>
      </c>
      <c r="D144" s="67" t="s">
        <v>372</v>
      </c>
      <c r="E144" s="15">
        <v>41908</v>
      </c>
      <c r="F144" s="17">
        <v>120</v>
      </c>
      <c r="G144" s="15"/>
      <c r="H144" s="18">
        <v>1</v>
      </c>
      <c r="I144" s="18">
        <v>1</v>
      </c>
      <c r="J144" s="18">
        <v>1</v>
      </c>
      <c r="K144" s="18">
        <v>1</v>
      </c>
      <c r="L144" s="18">
        <v>1</v>
      </c>
      <c r="M144" s="21" t="s">
        <v>82</v>
      </c>
      <c r="N144" s="17" t="s">
        <v>82</v>
      </c>
      <c r="O144" s="18">
        <v>1</v>
      </c>
      <c r="P144" s="18">
        <v>1</v>
      </c>
      <c r="Q144" s="18">
        <v>1</v>
      </c>
      <c r="R144" s="18">
        <v>1</v>
      </c>
      <c r="S144" s="18">
        <v>1</v>
      </c>
      <c r="T144" s="14" t="s">
        <v>181</v>
      </c>
      <c r="U144" s="40">
        <f t="shared" si="4"/>
        <v>54.457000000000001</v>
      </c>
      <c r="V144" s="40">
        <v>54.457000000000001</v>
      </c>
      <c r="W144" s="40"/>
      <c r="X144" s="40"/>
      <c r="Y144" s="40"/>
      <c r="Z144" s="48">
        <v>40</v>
      </c>
      <c r="AA144" s="48">
        <v>54.46</v>
      </c>
      <c r="AB144" s="48">
        <v>24</v>
      </c>
      <c r="AC144" s="48">
        <v>54.46</v>
      </c>
      <c r="AD144" s="48">
        <v>0</v>
      </c>
      <c r="AE144" s="50">
        <v>0</v>
      </c>
      <c r="AF144" s="47">
        <v>0</v>
      </c>
      <c r="AG144" s="48">
        <v>54.457000000000001</v>
      </c>
      <c r="AH144" s="48">
        <v>0</v>
      </c>
      <c r="AI144" s="48">
        <v>54.46</v>
      </c>
      <c r="AJ144" s="48">
        <v>0</v>
      </c>
      <c r="AK144" s="48" t="s">
        <v>482</v>
      </c>
    </row>
    <row r="145" spans="1:37" s="2" customFormat="1" ht="39" customHeight="1" x14ac:dyDescent="0.3">
      <c r="A145" s="75">
        <v>142</v>
      </c>
      <c r="B145" s="98" t="s">
        <v>48</v>
      </c>
      <c r="C145" s="76" t="s">
        <v>33</v>
      </c>
      <c r="D145" s="67" t="s">
        <v>315</v>
      </c>
      <c r="E145" s="15">
        <v>41408</v>
      </c>
      <c r="F145" s="17">
        <v>63</v>
      </c>
      <c r="G145" s="15"/>
      <c r="H145" s="18">
        <v>1</v>
      </c>
      <c r="I145" s="18">
        <v>1</v>
      </c>
      <c r="J145" s="18">
        <v>1</v>
      </c>
      <c r="K145" s="17" t="s">
        <v>82</v>
      </c>
      <c r="L145" s="17" t="s">
        <v>82</v>
      </c>
      <c r="M145" s="21" t="s">
        <v>82</v>
      </c>
      <c r="N145" s="17" t="s">
        <v>82</v>
      </c>
      <c r="O145" s="18">
        <v>1</v>
      </c>
      <c r="P145" s="18">
        <v>1</v>
      </c>
      <c r="Q145" s="18">
        <v>1</v>
      </c>
      <c r="R145" s="18">
        <v>1</v>
      </c>
      <c r="S145" s="18">
        <v>1</v>
      </c>
      <c r="T145" s="14" t="s">
        <v>183</v>
      </c>
      <c r="U145" s="40">
        <f t="shared" si="4"/>
        <v>13.483000000000001</v>
      </c>
      <c r="V145" s="40">
        <v>13.483000000000001</v>
      </c>
      <c r="W145" s="40"/>
      <c r="X145" s="40"/>
      <c r="Y145" s="40"/>
      <c r="Z145" s="48"/>
      <c r="AA145" s="48"/>
      <c r="AB145" s="48"/>
      <c r="AC145" s="47"/>
      <c r="AD145" s="47"/>
      <c r="AE145" s="50"/>
      <c r="AF145" s="47"/>
      <c r="AG145" s="48">
        <v>13.483000000000001</v>
      </c>
      <c r="AH145" s="48"/>
      <c r="AI145" s="48"/>
      <c r="AJ145" s="48"/>
      <c r="AK145" s="48"/>
    </row>
    <row r="146" spans="1:37" s="2" customFormat="1" ht="34.5" customHeight="1" x14ac:dyDescent="0.3">
      <c r="A146" s="75">
        <v>143</v>
      </c>
      <c r="B146" s="8" t="s">
        <v>29</v>
      </c>
      <c r="C146" s="76" t="s">
        <v>33</v>
      </c>
      <c r="D146" s="67" t="s">
        <v>361</v>
      </c>
      <c r="E146" s="15">
        <v>41107</v>
      </c>
      <c r="F146" s="17">
        <v>48</v>
      </c>
      <c r="G146" s="15"/>
      <c r="H146" s="18">
        <v>1</v>
      </c>
      <c r="I146" s="18">
        <v>1</v>
      </c>
      <c r="J146" s="18">
        <v>1</v>
      </c>
      <c r="K146" s="18">
        <v>1</v>
      </c>
      <c r="L146" s="17" t="s">
        <v>82</v>
      </c>
      <c r="M146" s="21" t="s">
        <v>82</v>
      </c>
      <c r="N146" s="17" t="s">
        <v>82</v>
      </c>
      <c r="O146" s="18">
        <v>1</v>
      </c>
      <c r="P146" s="18">
        <v>1</v>
      </c>
      <c r="Q146" s="18">
        <v>1</v>
      </c>
      <c r="R146" s="17" t="s">
        <v>82</v>
      </c>
      <c r="S146" s="18">
        <v>1</v>
      </c>
      <c r="T146" s="14" t="s">
        <v>202</v>
      </c>
      <c r="U146" s="40">
        <f t="shared" si="4"/>
        <v>8.5129999999999999</v>
      </c>
      <c r="V146" s="40">
        <v>8.5129999999999999</v>
      </c>
      <c r="W146" s="40"/>
      <c r="X146" s="40"/>
      <c r="Y146" s="40"/>
      <c r="Z146" s="48">
        <v>0</v>
      </c>
      <c r="AA146" s="48">
        <v>8.51</v>
      </c>
      <c r="AB146" s="48">
        <v>0</v>
      </c>
      <c r="AC146" s="48">
        <v>8.51</v>
      </c>
      <c r="AD146" s="47">
        <v>0</v>
      </c>
      <c r="AE146" s="50">
        <v>0</v>
      </c>
      <c r="AF146" s="47">
        <v>0</v>
      </c>
      <c r="AG146" s="48">
        <v>8.5129999999999999</v>
      </c>
      <c r="AH146" s="48">
        <v>0</v>
      </c>
      <c r="AI146" s="48">
        <v>8.51</v>
      </c>
      <c r="AJ146" s="47">
        <v>0</v>
      </c>
      <c r="AK146" s="48">
        <v>0</v>
      </c>
    </row>
    <row r="147" spans="1:37" s="39" customFormat="1" ht="26.25" customHeight="1" x14ac:dyDescent="0.3">
      <c r="A147" s="75">
        <v>144</v>
      </c>
      <c r="B147" s="98" t="s">
        <v>2</v>
      </c>
      <c r="C147" s="76" t="s">
        <v>33</v>
      </c>
      <c r="D147" s="67" t="s">
        <v>512</v>
      </c>
      <c r="E147" s="15"/>
      <c r="F147" s="17"/>
      <c r="G147" s="15"/>
      <c r="H147" s="17"/>
      <c r="I147" s="17"/>
      <c r="J147" s="17"/>
      <c r="K147" s="17"/>
      <c r="L147" s="17"/>
      <c r="M147" s="21"/>
      <c r="N147" s="17"/>
      <c r="O147" s="17"/>
      <c r="P147" s="17"/>
      <c r="Q147" s="17"/>
      <c r="R147" s="17"/>
      <c r="S147" s="17"/>
      <c r="T147" s="14"/>
      <c r="U147" s="40">
        <v>95.2</v>
      </c>
      <c r="V147" s="40"/>
      <c r="W147" s="40"/>
      <c r="X147" s="40"/>
      <c r="Y147" s="40" t="s">
        <v>541</v>
      </c>
      <c r="Z147" s="47"/>
      <c r="AA147" s="47"/>
      <c r="AB147" s="47"/>
      <c r="AC147" s="47"/>
      <c r="AD147" s="47"/>
      <c r="AE147" s="50"/>
      <c r="AF147" s="47"/>
      <c r="AG147" s="47">
        <v>71.995999999999995</v>
      </c>
      <c r="AH147" s="47"/>
      <c r="AI147" s="47"/>
      <c r="AJ147" s="47"/>
      <c r="AK147" s="47"/>
    </row>
    <row r="148" spans="1:37" s="2" customFormat="1" ht="36" customHeight="1" x14ac:dyDescent="0.3">
      <c r="A148" s="75">
        <v>145</v>
      </c>
      <c r="B148" s="98" t="s">
        <v>260</v>
      </c>
      <c r="C148" s="76" t="s">
        <v>33</v>
      </c>
      <c r="D148" s="67" t="s">
        <v>374</v>
      </c>
      <c r="E148" s="15">
        <v>41873</v>
      </c>
      <c r="F148" s="17">
        <v>111</v>
      </c>
      <c r="G148" s="15"/>
      <c r="H148" s="18">
        <v>1</v>
      </c>
      <c r="I148" s="18">
        <v>1</v>
      </c>
      <c r="J148" s="18">
        <v>1</v>
      </c>
      <c r="K148" s="18">
        <v>1</v>
      </c>
      <c r="L148" s="17" t="s">
        <v>82</v>
      </c>
      <c r="M148" s="21" t="s">
        <v>82</v>
      </c>
      <c r="N148" s="17" t="s">
        <v>82</v>
      </c>
      <c r="O148" s="18">
        <v>1</v>
      </c>
      <c r="P148" s="18">
        <v>1</v>
      </c>
      <c r="Q148" s="18">
        <v>1</v>
      </c>
      <c r="R148" s="17" t="s">
        <v>82</v>
      </c>
      <c r="S148" s="18">
        <v>1</v>
      </c>
      <c r="T148" s="14" t="s">
        <v>202</v>
      </c>
      <c r="U148" s="40">
        <f t="shared" ref="U148:U153" si="5">V148+W148+X148</f>
        <v>12.96</v>
      </c>
      <c r="V148" s="40">
        <v>12.96</v>
      </c>
      <c r="W148" s="40"/>
      <c r="X148" s="40"/>
      <c r="Y148" s="40"/>
      <c r="Z148" s="48">
        <v>0</v>
      </c>
      <c r="AA148" s="48">
        <v>12.96</v>
      </c>
      <c r="AB148" s="48">
        <v>0</v>
      </c>
      <c r="AC148" s="48">
        <v>12.96</v>
      </c>
      <c r="AD148" s="47">
        <v>0</v>
      </c>
      <c r="AE148" s="50">
        <v>0</v>
      </c>
      <c r="AF148" s="47">
        <v>0</v>
      </c>
      <c r="AG148" s="48">
        <v>12.96</v>
      </c>
      <c r="AH148" s="48">
        <v>0</v>
      </c>
      <c r="AI148" s="48">
        <v>12.96</v>
      </c>
      <c r="AJ148" s="47">
        <v>0</v>
      </c>
      <c r="AK148" s="48">
        <v>0</v>
      </c>
    </row>
    <row r="149" spans="1:37" s="2" customFormat="1" ht="39.75" customHeight="1" x14ac:dyDescent="0.3">
      <c r="A149" s="75">
        <v>146</v>
      </c>
      <c r="B149" s="98" t="s">
        <v>103</v>
      </c>
      <c r="C149" s="76" t="s">
        <v>33</v>
      </c>
      <c r="D149" s="67" t="s">
        <v>377</v>
      </c>
      <c r="E149" s="15">
        <v>40571</v>
      </c>
      <c r="F149" s="17">
        <v>2</v>
      </c>
      <c r="G149" s="15"/>
      <c r="H149" s="18">
        <v>1</v>
      </c>
      <c r="I149" s="18">
        <v>1</v>
      </c>
      <c r="J149" s="18">
        <v>1</v>
      </c>
      <c r="K149" s="18">
        <v>1</v>
      </c>
      <c r="L149" s="17" t="s">
        <v>82</v>
      </c>
      <c r="M149" s="21" t="s">
        <v>82</v>
      </c>
      <c r="N149" s="17" t="s">
        <v>82</v>
      </c>
      <c r="O149" s="18">
        <v>1</v>
      </c>
      <c r="P149" s="18">
        <v>1</v>
      </c>
      <c r="Q149" s="18">
        <v>1</v>
      </c>
      <c r="R149" s="17" t="s">
        <v>82</v>
      </c>
      <c r="S149" s="18">
        <v>1</v>
      </c>
      <c r="T149" s="14" t="s">
        <v>202</v>
      </c>
      <c r="U149" s="40">
        <f t="shared" si="5"/>
        <v>35.256</v>
      </c>
      <c r="V149" s="40">
        <v>35.256</v>
      </c>
      <c r="W149" s="40"/>
      <c r="X149" s="40"/>
      <c r="Y149" s="40"/>
      <c r="Z149" s="48"/>
      <c r="AA149" s="48"/>
      <c r="AB149" s="48"/>
      <c r="AC149" s="48"/>
      <c r="AD149" s="47"/>
      <c r="AE149" s="50"/>
      <c r="AF149" s="47"/>
      <c r="AG149" s="48">
        <v>35.256</v>
      </c>
      <c r="AH149" s="48"/>
      <c r="AI149" s="48"/>
      <c r="AJ149" s="47"/>
      <c r="AK149" s="48"/>
    </row>
    <row r="150" spans="1:37" s="2" customFormat="1" ht="36.75" customHeight="1" x14ac:dyDescent="0.3">
      <c r="A150" s="75">
        <v>147</v>
      </c>
      <c r="B150" s="98" t="s">
        <v>178</v>
      </c>
      <c r="C150" s="76" t="s">
        <v>33</v>
      </c>
      <c r="D150" s="67" t="s">
        <v>375</v>
      </c>
      <c r="E150" s="15">
        <v>41795</v>
      </c>
      <c r="F150" s="17">
        <v>101</v>
      </c>
      <c r="G150" s="15"/>
      <c r="H150" s="18">
        <v>1</v>
      </c>
      <c r="I150" s="18">
        <v>1</v>
      </c>
      <c r="J150" s="18">
        <v>1</v>
      </c>
      <c r="K150" s="17" t="s">
        <v>82</v>
      </c>
      <c r="L150" s="17" t="s">
        <v>82</v>
      </c>
      <c r="M150" s="21" t="s">
        <v>82</v>
      </c>
      <c r="N150" s="17" t="s">
        <v>82</v>
      </c>
      <c r="O150" s="18">
        <v>1</v>
      </c>
      <c r="P150" s="18">
        <v>1</v>
      </c>
      <c r="Q150" s="18">
        <v>1</v>
      </c>
      <c r="R150" s="18">
        <v>1</v>
      </c>
      <c r="S150" s="18">
        <v>1</v>
      </c>
      <c r="T150" s="14" t="s">
        <v>183</v>
      </c>
      <c r="U150" s="40">
        <f t="shared" si="5"/>
        <v>99.98299999999999</v>
      </c>
      <c r="V150" s="40">
        <v>41.095999999999997</v>
      </c>
      <c r="W150" s="40">
        <v>57.210999999999999</v>
      </c>
      <c r="X150" s="40">
        <v>1.6759999999999999</v>
      </c>
      <c r="Y150" s="40" t="s">
        <v>412</v>
      </c>
      <c r="Z150" s="48">
        <v>15</v>
      </c>
      <c r="AA150" s="48">
        <v>15</v>
      </c>
      <c r="AB150" s="48">
        <v>95</v>
      </c>
      <c r="AC150" s="47">
        <v>0</v>
      </c>
      <c r="AD150" s="47">
        <v>0</v>
      </c>
      <c r="AE150" s="50">
        <v>0</v>
      </c>
      <c r="AF150" s="47">
        <v>0</v>
      </c>
      <c r="AG150" s="48">
        <v>35</v>
      </c>
      <c r="AH150" s="48">
        <v>35</v>
      </c>
      <c r="AI150" s="48">
        <v>35</v>
      </c>
      <c r="AJ150" s="48">
        <v>69.98</v>
      </c>
      <c r="AK150" s="48">
        <v>20</v>
      </c>
    </row>
    <row r="151" spans="1:37" s="2" customFormat="1" ht="24.75" customHeight="1" x14ac:dyDescent="0.3">
      <c r="A151" s="75">
        <v>148</v>
      </c>
      <c r="B151" s="98" t="s">
        <v>259</v>
      </c>
      <c r="C151" s="76" t="s">
        <v>33</v>
      </c>
      <c r="D151" s="67" t="s">
        <v>376</v>
      </c>
      <c r="E151" s="15">
        <v>41430</v>
      </c>
      <c r="F151" s="17">
        <v>62</v>
      </c>
      <c r="G151" s="15"/>
      <c r="H151" s="18">
        <v>1</v>
      </c>
      <c r="I151" s="18">
        <v>1</v>
      </c>
      <c r="J151" s="18">
        <v>1</v>
      </c>
      <c r="K151" s="17" t="s">
        <v>82</v>
      </c>
      <c r="L151" s="17" t="s">
        <v>82</v>
      </c>
      <c r="M151" s="21" t="s">
        <v>82</v>
      </c>
      <c r="N151" s="17" t="s">
        <v>82</v>
      </c>
      <c r="O151" s="18">
        <v>1</v>
      </c>
      <c r="P151" s="18">
        <v>1</v>
      </c>
      <c r="Q151" s="18">
        <v>1</v>
      </c>
      <c r="R151" s="18">
        <v>1</v>
      </c>
      <c r="S151" s="18">
        <v>1</v>
      </c>
      <c r="T151" s="14" t="s">
        <v>183</v>
      </c>
      <c r="U151" s="40">
        <f t="shared" si="5"/>
        <v>37.094999999999999</v>
      </c>
      <c r="V151" s="40">
        <v>37.094999999999999</v>
      </c>
      <c r="W151" s="40"/>
      <c r="X151" s="40"/>
      <c r="Y151" s="40"/>
      <c r="Z151" s="48"/>
      <c r="AA151" s="48"/>
      <c r="AB151" s="48"/>
      <c r="AC151" s="47"/>
      <c r="AD151" s="47"/>
      <c r="AE151" s="50"/>
      <c r="AF151" s="47"/>
      <c r="AG151" s="48">
        <v>37.094999999999999</v>
      </c>
      <c r="AH151" s="48"/>
      <c r="AI151" s="48"/>
      <c r="AJ151" s="48"/>
      <c r="AK151" s="48"/>
    </row>
    <row r="152" spans="1:37" s="2" customFormat="1" ht="36.75" customHeight="1" x14ac:dyDescent="0.3">
      <c r="A152" s="75">
        <v>149</v>
      </c>
      <c r="B152" s="98" t="s">
        <v>102</v>
      </c>
      <c r="C152" s="76" t="s">
        <v>473</v>
      </c>
      <c r="D152" s="67" t="s">
        <v>373</v>
      </c>
      <c r="E152" s="15">
        <v>41694</v>
      </c>
      <c r="F152" s="17" t="s">
        <v>398</v>
      </c>
      <c r="G152" s="15"/>
      <c r="H152" s="18">
        <v>1</v>
      </c>
      <c r="I152" s="18">
        <v>1</v>
      </c>
      <c r="J152" s="18">
        <v>1</v>
      </c>
      <c r="K152" s="18">
        <v>1</v>
      </c>
      <c r="L152" s="18">
        <v>1</v>
      </c>
      <c r="M152" s="21" t="s">
        <v>82</v>
      </c>
      <c r="N152" s="17" t="s">
        <v>82</v>
      </c>
      <c r="O152" s="18">
        <v>1</v>
      </c>
      <c r="P152" s="17" t="s">
        <v>82</v>
      </c>
      <c r="Q152" s="18">
        <v>1</v>
      </c>
      <c r="R152" s="17" t="s">
        <v>82</v>
      </c>
      <c r="S152" s="17" t="s">
        <v>82</v>
      </c>
      <c r="T152" s="14" t="s">
        <v>180</v>
      </c>
      <c r="U152" s="40">
        <f t="shared" si="5"/>
        <v>54.738</v>
      </c>
      <c r="V152" s="40">
        <v>54.738</v>
      </c>
      <c r="W152" s="40"/>
      <c r="X152" s="40"/>
      <c r="Y152" s="40" t="s">
        <v>474</v>
      </c>
      <c r="Z152" s="48"/>
      <c r="AA152" s="48"/>
      <c r="AB152" s="48"/>
      <c r="AC152" s="48"/>
      <c r="AD152" s="48"/>
      <c r="AE152" s="50"/>
      <c r="AF152" s="47"/>
      <c r="AG152" s="48">
        <v>54.74</v>
      </c>
      <c r="AH152" s="47"/>
      <c r="AI152" s="48"/>
      <c r="AJ152" s="47"/>
      <c r="AK152" s="47"/>
    </row>
    <row r="153" spans="1:37" s="2" customFormat="1" ht="38.25" customHeight="1" x14ac:dyDescent="0.3">
      <c r="A153" s="75">
        <v>150</v>
      </c>
      <c r="B153" s="98" t="s">
        <v>263</v>
      </c>
      <c r="C153" s="76" t="s">
        <v>35</v>
      </c>
      <c r="D153" s="67"/>
      <c r="E153" s="15">
        <v>41177</v>
      </c>
      <c r="F153" s="17">
        <v>52</v>
      </c>
      <c r="G153" s="15"/>
      <c r="H153" s="18">
        <v>1</v>
      </c>
      <c r="I153" s="17" t="s">
        <v>82</v>
      </c>
      <c r="J153" s="17" t="s">
        <v>82</v>
      </c>
      <c r="K153" s="17" t="s">
        <v>82</v>
      </c>
      <c r="L153" s="17" t="s">
        <v>82</v>
      </c>
      <c r="M153" s="17" t="s">
        <v>82</v>
      </c>
      <c r="N153" s="17" t="s">
        <v>82</v>
      </c>
      <c r="O153" s="18">
        <v>1</v>
      </c>
      <c r="P153" s="18">
        <v>1</v>
      </c>
      <c r="Q153" s="18">
        <v>1</v>
      </c>
      <c r="R153" s="17" t="s">
        <v>82</v>
      </c>
      <c r="S153" s="18">
        <v>1</v>
      </c>
      <c r="T153" s="14" t="s">
        <v>264</v>
      </c>
      <c r="U153" s="40">
        <f t="shared" si="5"/>
        <v>70.578999999999994</v>
      </c>
      <c r="V153" s="40">
        <v>70.578999999999994</v>
      </c>
      <c r="W153" s="40"/>
      <c r="X153" s="40"/>
      <c r="Y153" s="40"/>
      <c r="Z153" s="48"/>
      <c r="AA153" s="47"/>
      <c r="AB153" s="47"/>
      <c r="AC153" s="47"/>
      <c r="AD153" s="47"/>
      <c r="AE153" s="47"/>
      <c r="AF153" s="47"/>
      <c r="AG153" s="48">
        <v>70.578999999999994</v>
      </c>
      <c r="AH153" s="48"/>
      <c r="AI153" s="48"/>
      <c r="AJ153" s="47"/>
      <c r="AK153" s="48"/>
    </row>
    <row r="154" spans="1:37" s="39" customFormat="1" ht="27" customHeight="1" x14ac:dyDescent="0.3">
      <c r="A154" s="75">
        <v>151</v>
      </c>
      <c r="B154" s="98" t="s">
        <v>2</v>
      </c>
      <c r="C154" s="76" t="s">
        <v>35</v>
      </c>
      <c r="D154" s="67" t="s">
        <v>513</v>
      </c>
      <c r="E154" s="15"/>
      <c r="F154" s="17"/>
      <c r="G154" s="15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4"/>
      <c r="U154" s="40">
        <v>139.19999999999999</v>
      </c>
      <c r="V154" s="40"/>
      <c r="W154" s="40"/>
      <c r="X154" s="40"/>
      <c r="Y154" s="40">
        <v>615.1</v>
      </c>
      <c r="Z154" s="47"/>
      <c r="AA154" s="47"/>
      <c r="AB154" s="47"/>
      <c r="AC154" s="47"/>
      <c r="AD154" s="47"/>
      <c r="AE154" s="47"/>
      <c r="AF154" s="47"/>
      <c r="AG154" s="47">
        <v>139.19999999999999</v>
      </c>
      <c r="AH154" s="47"/>
      <c r="AI154" s="47"/>
      <c r="AJ154" s="47"/>
      <c r="AK154" s="47"/>
    </row>
    <row r="155" spans="1:37" s="2" customFormat="1" ht="39" customHeight="1" x14ac:dyDescent="0.3">
      <c r="A155" s="75">
        <v>152</v>
      </c>
      <c r="B155" s="98" t="s">
        <v>104</v>
      </c>
      <c r="C155" s="76" t="s">
        <v>35</v>
      </c>
      <c r="D155" s="67" t="s">
        <v>378</v>
      </c>
      <c r="E155" s="15" t="s">
        <v>409</v>
      </c>
      <c r="F155" s="17" t="s">
        <v>410</v>
      </c>
      <c r="G155" s="15"/>
      <c r="H155" s="18">
        <v>1</v>
      </c>
      <c r="I155" s="17" t="s">
        <v>82</v>
      </c>
      <c r="J155" s="17" t="s">
        <v>82</v>
      </c>
      <c r="K155" s="17" t="s">
        <v>82</v>
      </c>
      <c r="L155" s="17" t="s">
        <v>82</v>
      </c>
      <c r="M155" s="17" t="s">
        <v>82</v>
      </c>
      <c r="N155" s="17" t="s">
        <v>82</v>
      </c>
      <c r="O155" s="18">
        <v>1</v>
      </c>
      <c r="P155" s="18">
        <v>1</v>
      </c>
      <c r="Q155" s="18">
        <v>1</v>
      </c>
      <c r="R155" s="18">
        <v>1</v>
      </c>
      <c r="S155" s="17" t="s">
        <v>82</v>
      </c>
      <c r="T155" s="14" t="s">
        <v>171</v>
      </c>
      <c r="U155" s="40">
        <f>V155+W155+X155</f>
        <v>268.08999999999997</v>
      </c>
      <c r="V155" s="40">
        <v>227.27699999999999</v>
      </c>
      <c r="W155" s="40">
        <v>0</v>
      </c>
      <c r="X155" s="40">
        <v>40.813000000000002</v>
      </c>
      <c r="Y155" s="40"/>
      <c r="Z155" s="48"/>
      <c r="AA155" s="47"/>
      <c r="AB155" s="47"/>
      <c r="AC155" s="47"/>
      <c r="AD155" s="47"/>
      <c r="AE155" s="47"/>
      <c r="AF155" s="47"/>
      <c r="AG155" s="48">
        <v>268.089</v>
      </c>
      <c r="AH155" s="48"/>
      <c r="AI155" s="48"/>
      <c r="AJ155" s="48"/>
      <c r="AK155" s="47"/>
    </row>
    <row r="156" spans="1:37" s="2" customFormat="1" ht="37.5" customHeight="1" x14ac:dyDescent="0.3">
      <c r="A156" s="75">
        <v>153</v>
      </c>
      <c r="B156" s="98" t="s">
        <v>268</v>
      </c>
      <c r="C156" s="76" t="s">
        <v>36</v>
      </c>
      <c r="D156" s="67" t="s">
        <v>380</v>
      </c>
      <c r="E156" s="15"/>
      <c r="F156" s="17"/>
      <c r="G156" s="15">
        <v>42401</v>
      </c>
      <c r="H156" s="18">
        <v>1</v>
      </c>
      <c r="I156" s="17" t="s">
        <v>82</v>
      </c>
      <c r="J156" s="18">
        <v>1</v>
      </c>
      <c r="K156" s="18">
        <v>1</v>
      </c>
      <c r="L156" s="18">
        <v>1</v>
      </c>
      <c r="M156" s="17" t="s">
        <v>82</v>
      </c>
      <c r="N156" s="17" t="s">
        <v>82</v>
      </c>
      <c r="O156" s="18">
        <v>1</v>
      </c>
      <c r="P156" s="18">
        <v>1</v>
      </c>
      <c r="Q156" s="18">
        <v>1</v>
      </c>
      <c r="R156" s="18">
        <v>1</v>
      </c>
      <c r="S156" s="17" t="s">
        <v>82</v>
      </c>
      <c r="T156" s="14" t="s">
        <v>269</v>
      </c>
      <c r="U156" s="40">
        <f>V156+W156+X156</f>
        <v>203</v>
      </c>
      <c r="V156" s="40">
        <v>13.601000000000001</v>
      </c>
      <c r="W156" s="40">
        <v>189.399</v>
      </c>
      <c r="X156" s="40"/>
      <c r="Y156" s="40"/>
      <c r="Z156" s="48"/>
      <c r="AA156" s="47"/>
      <c r="AB156" s="48"/>
      <c r="AC156" s="48"/>
      <c r="AD156" s="48"/>
      <c r="AE156" s="47"/>
      <c r="AF156" s="47"/>
      <c r="AG156" s="48">
        <v>0</v>
      </c>
      <c r="AH156" s="48"/>
      <c r="AI156" s="48"/>
      <c r="AJ156" s="48"/>
      <c r="AK156" s="47"/>
    </row>
    <row r="157" spans="1:37" s="2" customFormat="1" ht="28.5" customHeight="1" x14ac:dyDescent="0.3">
      <c r="A157" s="75">
        <v>154</v>
      </c>
      <c r="B157" s="8" t="s">
        <v>2</v>
      </c>
      <c r="C157" s="76" t="s">
        <v>36</v>
      </c>
      <c r="D157" s="71" t="s">
        <v>514</v>
      </c>
      <c r="E157" s="15"/>
      <c r="F157" s="17"/>
      <c r="G157" s="15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4"/>
      <c r="U157" s="40">
        <v>42.9</v>
      </c>
      <c r="V157" s="40"/>
      <c r="W157" s="40"/>
      <c r="X157" s="40"/>
      <c r="Y157" s="40">
        <v>328.9</v>
      </c>
      <c r="Z157" s="47"/>
      <c r="AA157" s="47"/>
      <c r="AB157" s="47"/>
      <c r="AC157" s="47"/>
      <c r="AD157" s="47"/>
      <c r="AE157" s="47"/>
      <c r="AF157" s="47"/>
      <c r="AG157" s="47">
        <v>0</v>
      </c>
      <c r="AH157" s="47"/>
      <c r="AI157" s="47"/>
      <c r="AJ157" s="47"/>
      <c r="AK157" s="47"/>
    </row>
    <row r="158" spans="1:37" s="2" customFormat="1" ht="55.5" customHeight="1" collapsed="1" x14ac:dyDescent="0.3">
      <c r="A158" s="75">
        <v>155</v>
      </c>
      <c r="B158" s="98" t="s">
        <v>37</v>
      </c>
      <c r="C158" s="76" t="s">
        <v>36</v>
      </c>
      <c r="D158" s="67" t="s">
        <v>379</v>
      </c>
      <c r="E158" s="15">
        <v>41899</v>
      </c>
      <c r="F158" s="17">
        <v>116</v>
      </c>
      <c r="G158" s="15"/>
      <c r="H158" s="18">
        <v>1</v>
      </c>
      <c r="I158" s="18">
        <v>1</v>
      </c>
      <c r="J158" s="18">
        <v>1</v>
      </c>
      <c r="K158" s="18">
        <v>1</v>
      </c>
      <c r="L158" s="18">
        <v>1</v>
      </c>
      <c r="M158" s="17" t="s">
        <v>82</v>
      </c>
      <c r="N158" s="17" t="s">
        <v>82</v>
      </c>
      <c r="O158" s="18">
        <v>1</v>
      </c>
      <c r="P158" s="18">
        <v>1</v>
      </c>
      <c r="Q158" s="18">
        <v>1</v>
      </c>
      <c r="R158" s="18">
        <v>1</v>
      </c>
      <c r="S158" s="18">
        <v>1</v>
      </c>
      <c r="T158" s="14" t="s">
        <v>208</v>
      </c>
      <c r="U158" s="40">
        <f>V158+W158+X158</f>
        <v>82.98</v>
      </c>
      <c r="V158" s="40">
        <v>82.98</v>
      </c>
      <c r="W158" s="40"/>
      <c r="X158" s="40"/>
      <c r="Y158" s="40"/>
      <c r="Z158" s="48"/>
      <c r="AA158" s="48"/>
      <c r="AB158" s="48"/>
      <c r="AC158" s="48"/>
      <c r="AD158" s="48"/>
      <c r="AE158" s="47"/>
      <c r="AF158" s="47"/>
      <c r="AG158" s="48">
        <v>82.98</v>
      </c>
      <c r="AH158" s="48"/>
      <c r="AI158" s="48"/>
      <c r="AJ158" s="48"/>
      <c r="AK158" s="48"/>
    </row>
    <row r="159" spans="1:37" s="2" customFormat="1" ht="54" customHeight="1" x14ac:dyDescent="0.3">
      <c r="A159" s="75">
        <v>156</v>
      </c>
      <c r="B159" s="98" t="s">
        <v>262</v>
      </c>
      <c r="C159" s="76" t="s">
        <v>39</v>
      </c>
      <c r="D159" s="67" t="s">
        <v>307</v>
      </c>
      <c r="E159" s="15">
        <v>40651</v>
      </c>
      <c r="F159" s="17">
        <v>6</v>
      </c>
      <c r="G159" s="15"/>
      <c r="H159" s="18">
        <v>1</v>
      </c>
      <c r="I159" s="18">
        <v>1</v>
      </c>
      <c r="J159" s="18">
        <v>1</v>
      </c>
      <c r="K159" s="18">
        <v>1</v>
      </c>
      <c r="L159" s="18">
        <v>1</v>
      </c>
      <c r="M159" s="21" t="s">
        <v>82</v>
      </c>
      <c r="N159" s="17" t="s">
        <v>82</v>
      </c>
      <c r="O159" s="18">
        <v>1</v>
      </c>
      <c r="P159" s="18">
        <v>1</v>
      </c>
      <c r="Q159" s="18">
        <v>1</v>
      </c>
      <c r="R159" s="18">
        <v>1</v>
      </c>
      <c r="S159" s="17" t="s">
        <v>82</v>
      </c>
      <c r="T159" s="14" t="s">
        <v>169</v>
      </c>
      <c r="U159" s="40">
        <f>V159+W159+X159</f>
        <v>183.59700000000001</v>
      </c>
      <c r="V159" s="40">
        <v>183.59700000000001</v>
      </c>
      <c r="W159" s="40"/>
      <c r="X159" s="40"/>
      <c r="Y159" s="40"/>
      <c r="Z159" s="48">
        <v>171.8</v>
      </c>
      <c r="AA159" s="48">
        <v>173.7</v>
      </c>
      <c r="AB159" s="48">
        <v>90</v>
      </c>
      <c r="AC159" s="48">
        <v>136.5</v>
      </c>
      <c r="AD159" s="48">
        <v>0</v>
      </c>
      <c r="AE159" s="50">
        <v>0</v>
      </c>
      <c r="AF159" s="47">
        <v>0</v>
      </c>
      <c r="AG159" s="48">
        <v>183.1</v>
      </c>
      <c r="AH159" s="48">
        <v>0</v>
      </c>
      <c r="AI159" s="48">
        <v>183.1</v>
      </c>
      <c r="AJ159" s="48">
        <v>10</v>
      </c>
      <c r="AK159" s="47">
        <v>0</v>
      </c>
    </row>
    <row r="160" spans="1:37" s="2" customFormat="1" ht="38.25" customHeight="1" x14ac:dyDescent="0.3">
      <c r="A160" s="75">
        <v>157</v>
      </c>
      <c r="B160" s="98" t="s">
        <v>11</v>
      </c>
      <c r="C160" s="76" t="s">
        <v>39</v>
      </c>
      <c r="D160" s="67" t="s">
        <v>362</v>
      </c>
      <c r="E160" s="15">
        <v>40661</v>
      </c>
      <c r="F160" s="17">
        <v>7</v>
      </c>
      <c r="G160" s="15"/>
      <c r="H160" s="18">
        <v>1</v>
      </c>
      <c r="I160" s="18">
        <v>1</v>
      </c>
      <c r="J160" s="18">
        <v>1</v>
      </c>
      <c r="K160" s="18">
        <v>1</v>
      </c>
      <c r="L160" s="18">
        <v>1</v>
      </c>
      <c r="M160" s="21" t="s">
        <v>82</v>
      </c>
      <c r="N160" s="17" t="s">
        <v>82</v>
      </c>
      <c r="O160" s="18">
        <v>1</v>
      </c>
      <c r="P160" s="18">
        <v>1</v>
      </c>
      <c r="Q160" s="18">
        <v>1</v>
      </c>
      <c r="R160" s="18">
        <v>1</v>
      </c>
      <c r="S160" s="18">
        <v>1</v>
      </c>
      <c r="T160" s="14" t="s">
        <v>181</v>
      </c>
      <c r="U160" s="40">
        <f>V160+W160+X160</f>
        <v>74.801000000000002</v>
      </c>
      <c r="V160" s="40">
        <v>45.853000000000002</v>
      </c>
      <c r="W160" s="40">
        <v>0</v>
      </c>
      <c r="X160" s="40">
        <v>28.948</v>
      </c>
      <c r="Y160" s="40" t="s">
        <v>424</v>
      </c>
      <c r="Z160" s="48"/>
      <c r="AA160" s="48"/>
      <c r="AB160" s="48"/>
      <c r="AC160" s="48"/>
      <c r="AD160" s="48"/>
      <c r="AE160" s="50"/>
      <c r="AF160" s="47"/>
      <c r="AG160" s="48">
        <v>0</v>
      </c>
      <c r="AH160" s="48"/>
      <c r="AI160" s="48"/>
      <c r="AJ160" s="48"/>
      <c r="AK160" s="48"/>
    </row>
    <row r="161" spans="1:37" s="39" customFormat="1" ht="30.75" customHeight="1" x14ac:dyDescent="0.3">
      <c r="A161" s="75">
        <v>158</v>
      </c>
      <c r="B161" s="98" t="s">
        <v>2</v>
      </c>
      <c r="C161" s="76" t="s">
        <v>39</v>
      </c>
      <c r="D161" s="67" t="s">
        <v>515</v>
      </c>
      <c r="E161" s="15"/>
      <c r="F161" s="17"/>
      <c r="G161" s="15"/>
      <c r="H161" s="17"/>
      <c r="I161" s="17"/>
      <c r="J161" s="17"/>
      <c r="K161" s="17"/>
      <c r="L161" s="17"/>
      <c r="M161" s="21"/>
      <c r="N161" s="17"/>
      <c r="O161" s="17"/>
      <c r="P161" s="17"/>
      <c r="Q161" s="17"/>
      <c r="R161" s="17"/>
      <c r="S161" s="17"/>
      <c r="T161" s="14"/>
      <c r="U161" s="40">
        <v>121.9</v>
      </c>
      <c r="V161" s="40"/>
      <c r="W161" s="40"/>
      <c r="X161" s="40"/>
      <c r="Y161" s="40" t="s">
        <v>542</v>
      </c>
      <c r="Z161" s="47"/>
      <c r="AA161" s="47"/>
      <c r="AB161" s="47"/>
      <c r="AC161" s="47"/>
      <c r="AD161" s="47"/>
      <c r="AE161" s="50"/>
      <c r="AF161" s="47"/>
      <c r="AG161" s="47">
        <v>195.4</v>
      </c>
      <c r="AH161" s="47"/>
      <c r="AI161" s="47"/>
      <c r="AJ161" s="47"/>
      <c r="AK161" s="47"/>
    </row>
    <row r="162" spans="1:37" s="4" customFormat="1" ht="37.5" customHeight="1" x14ac:dyDescent="0.3">
      <c r="A162" s="75">
        <v>159</v>
      </c>
      <c r="B162" s="98" t="s">
        <v>123</v>
      </c>
      <c r="C162" s="76" t="s">
        <v>39</v>
      </c>
      <c r="D162" s="67" t="s">
        <v>382</v>
      </c>
      <c r="E162" s="15">
        <v>40723</v>
      </c>
      <c r="F162" s="17">
        <v>14</v>
      </c>
      <c r="G162" s="15"/>
      <c r="H162" s="18">
        <v>1</v>
      </c>
      <c r="I162" s="18">
        <v>1</v>
      </c>
      <c r="J162" s="18">
        <v>1</v>
      </c>
      <c r="K162" s="18">
        <v>1</v>
      </c>
      <c r="L162" s="17" t="s">
        <v>82</v>
      </c>
      <c r="M162" s="21" t="s">
        <v>82</v>
      </c>
      <c r="N162" s="17" t="s">
        <v>82</v>
      </c>
      <c r="O162" s="18">
        <v>1</v>
      </c>
      <c r="P162" s="18">
        <v>1</v>
      </c>
      <c r="Q162" s="18">
        <v>1</v>
      </c>
      <c r="R162" s="17" t="s">
        <v>82</v>
      </c>
      <c r="S162" s="17" t="s">
        <v>82</v>
      </c>
      <c r="T162" s="14" t="s">
        <v>174</v>
      </c>
      <c r="U162" s="40">
        <f t="shared" ref="U162:U168" si="6">V162+W162+X162</f>
        <v>15.159000000000001</v>
      </c>
      <c r="V162" s="40">
        <v>15.159000000000001</v>
      </c>
      <c r="W162" s="40"/>
      <c r="X162" s="40"/>
      <c r="Y162" s="40"/>
      <c r="Z162" s="48"/>
      <c r="AA162" s="48"/>
      <c r="AB162" s="48"/>
      <c r="AC162" s="48"/>
      <c r="AD162" s="47"/>
      <c r="AE162" s="50"/>
      <c r="AF162" s="47"/>
      <c r="AG162" s="48"/>
      <c r="AH162" s="48"/>
      <c r="AI162" s="48"/>
      <c r="AJ162" s="47"/>
      <c r="AK162" s="47"/>
    </row>
    <row r="163" spans="1:37" s="2" customFormat="1" ht="39" customHeight="1" x14ac:dyDescent="0.3">
      <c r="A163" s="75">
        <v>160</v>
      </c>
      <c r="B163" s="98" t="s">
        <v>38</v>
      </c>
      <c r="C163" s="76" t="s">
        <v>39</v>
      </c>
      <c r="D163" s="67" t="s">
        <v>381</v>
      </c>
      <c r="E163" s="15">
        <v>41670</v>
      </c>
      <c r="F163" s="17">
        <v>84</v>
      </c>
      <c r="G163" s="15"/>
      <c r="H163" s="18">
        <v>1</v>
      </c>
      <c r="I163" s="18">
        <v>1</v>
      </c>
      <c r="J163" s="18">
        <v>1</v>
      </c>
      <c r="K163" s="18">
        <v>1</v>
      </c>
      <c r="L163" s="18">
        <v>1</v>
      </c>
      <c r="M163" s="21" t="s">
        <v>82</v>
      </c>
      <c r="N163" s="17" t="s">
        <v>82</v>
      </c>
      <c r="O163" s="18">
        <v>1</v>
      </c>
      <c r="P163" s="18">
        <v>1</v>
      </c>
      <c r="Q163" s="18">
        <v>1</v>
      </c>
      <c r="R163" s="18">
        <v>1</v>
      </c>
      <c r="S163" s="17" t="s">
        <v>82</v>
      </c>
      <c r="T163" s="14" t="s">
        <v>169</v>
      </c>
      <c r="U163" s="40">
        <f t="shared" si="6"/>
        <v>108.068</v>
      </c>
      <c r="V163" s="40">
        <v>108.068</v>
      </c>
      <c r="W163" s="40"/>
      <c r="X163" s="40"/>
      <c r="Y163" s="40"/>
      <c r="Z163" s="48"/>
      <c r="AA163" s="48"/>
      <c r="AB163" s="48"/>
      <c r="AC163" s="48"/>
      <c r="AD163" s="48"/>
      <c r="AE163" s="50"/>
      <c r="AF163" s="47"/>
      <c r="AG163" s="48">
        <v>108.068</v>
      </c>
      <c r="AH163" s="48"/>
      <c r="AI163" s="48"/>
      <c r="AJ163" s="48"/>
      <c r="AK163" s="47"/>
    </row>
    <row r="164" spans="1:37" s="39" customFormat="1" ht="36.75" customHeight="1" x14ac:dyDescent="0.3">
      <c r="A164" s="75">
        <v>161</v>
      </c>
      <c r="B164" s="98" t="s">
        <v>256</v>
      </c>
      <c r="C164" s="76" t="s">
        <v>65</v>
      </c>
      <c r="D164" s="67"/>
      <c r="E164" s="15">
        <v>41837</v>
      </c>
      <c r="F164" s="17">
        <v>108</v>
      </c>
      <c r="G164" s="15"/>
      <c r="H164" s="18">
        <v>1</v>
      </c>
      <c r="I164" s="17" t="s">
        <v>82</v>
      </c>
      <c r="J164" s="17" t="s">
        <v>82</v>
      </c>
      <c r="K164" s="17" t="s">
        <v>82</v>
      </c>
      <c r="L164" s="17" t="s">
        <v>82</v>
      </c>
      <c r="M164" s="18">
        <v>1</v>
      </c>
      <c r="N164" s="17" t="s">
        <v>82</v>
      </c>
      <c r="O164" s="18">
        <v>1</v>
      </c>
      <c r="P164" s="17" t="s">
        <v>82</v>
      </c>
      <c r="Q164" s="18">
        <v>1</v>
      </c>
      <c r="R164" s="17" t="s">
        <v>82</v>
      </c>
      <c r="S164" s="17" t="s">
        <v>82</v>
      </c>
      <c r="T164" s="14" t="s">
        <v>173</v>
      </c>
      <c r="U164" s="40">
        <f t="shared" si="6"/>
        <v>33.491</v>
      </c>
      <c r="V164" s="40">
        <v>33.491</v>
      </c>
      <c r="W164" s="40"/>
      <c r="X164" s="40"/>
      <c r="Y164" s="40"/>
      <c r="Z164" s="48"/>
      <c r="AA164" s="47"/>
      <c r="AB164" s="47"/>
      <c r="AC164" s="47"/>
      <c r="AD164" s="47"/>
      <c r="AE164" s="48"/>
      <c r="AF164" s="47"/>
      <c r="AG164" s="48">
        <v>33.491</v>
      </c>
      <c r="AH164" s="47"/>
      <c r="AI164" s="48"/>
      <c r="AJ164" s="47"/>
      <c r="AK164" s="47"/>
    </row>
    <row r="165" spans="1:37" s="2" customFormat="1" ht="37.5" customHeight="1" x14ac:dyDescent="0.3">
      <c r="A165" s="75">
        <v>162</v>
      </c>
      <c r="B165" s="98" t="s">
        <v>255</v>
      </c>
      <c r="C165" s="76" t="s">
        <v>65</v>
      </c>
      <c r="D165" s="67"/>
      <c r="E165" s="15">
        <v>41824</v>
      </c>
      <c r="F165" s="17">
        <v>105</v>
      </c>
      <c r="G165" s="15"/>
      <c r="H165" s="18">
        <v>1</v>
      </c>
      <c r="I165" s="17" t="s">
        <v>82</v>
      </c>
      <c r="J165" s="17" t="s">
        <v>82</v>
      </c>
      <c r="K165" s="18">
        <v>1</v>
      </c>
      <c r="L165" s="17" t="s">
        <v>82</v>
      </c>
      <c r="M165" s="18">
        <v>1</v>
      </c>
      <c r="N165" s="17" t="s">
        <v>82</v>
      </c>
      <c r="O165" s="18">
        <v>1</v>
      </c>
      <c r="P165" s="17" t="s">
        <v>82</v>
      </c>
      <c r="Q165" s="18">
        <v>1</v>
      </c>
      <c r="R165" s="17" t="s">
        <v>82</v>
      </c>
      <c r="S165" s="17" t="s">
        <v>82</v>
      </c>
      <c r="T165" s="14" t="s">
        <v>175</v>
      </c>
      <c r="U165" s="40">
        <f t="shared" si="6"/>
        <v>60.173999999999999</v>
      </c>
      <c r="V165" s="40">
        <v>60.173999999999999</v>
      </c>
      <c r="W165" s="40"/>
      <c r="X165" s="40"/>
      <c r="Y165" s="40"/>
      <c r="Z165" s="48"/>
      <c r="AA165" s="47"/>
      <c r="AB165" s="47"/>
      <c r="AC165" s="48"/>
      <c r="AD165" s="47"/>
      <c r="AE165" s="48"/>
      <c r="AF165" s="47"/>
      <c r="AG165" s="48">
        <v>60.173999999999999</v>
      </c>
      <c r="AH165" s="47"/>
      <c r="AI165" s="48"/>
      <c r="AJ165" s="47"/>
      <c r="AK165" s="47"/>
    </row>
    <row r="166" spans="1:37" s="2" customFormat="1" ht="38.25" customHeight="1" x14ac:dyDescent="0.3">
      <c r="A166" s="75">
        <v>163</v>
      </c>
      <c r="B166" s="98" t="s">
        <v>265</v>
      </c>
      <c r="C166" s="76" t="s">
        <v>65</v>
      </c>
      <c r="D166" s="67"/>
      <c r="E166" s="15"/>
      <c r="F166" s="17"/>
      <c r="G166" s="15">
        <v>42225</v>
      </c>
      <c r="H166" s="18">
        <v>1</v>
      </c>
      <c r="I166" s="17" t="s">
        <v>82</v>
      </c>
      <c r="J166" s="17" t="s">
        <v>82</v>
      </c>
      <c r="K166" s="17" t="s">
        <v>82</v>
      </c>
      <c r="L166" s="17" t="s">
        <v>82</v>
      </c>
      <c r="M166" s="18">
        <v>1</v>
      </c>
      <c r="N166" s="17" t="s">
        <v>82</v>
      </c>
      <c r="O166" s="18">
        <v>1</v>
      </c>
      <c r="P166" s="17" t="s">
        <v>82</v>
      </c>
      <c r="Q166" s="18">
        <v>1</v>
      </c>
      <c r="R166" s="17" t="s">
        <v>82</v>
      </c>
      <c r="S166" s="17" t="s">
        <v>82</v>
      </c>
      <c r="T166" s="14" t="s">
        <v>173</v>
      </c>
      <c r="U166" s="40">
        <f t="shared" si="6"/>
        <v>32.99</v>
      </c>
      <c r="V166" s="40">
        <v>32.99</v>
      </c>
      <c r="W166" s="40"/>
      <c r="X166" s="40"/>
      <c r="Y166" s="40"/>
      <c r="Z166" s="48">
        <v>32.99</v>
      </c>
      <c r="AA166" s="47">
        <v>0</v>
      </c>
      <c r="AB166" s="47">
        <v>0</v>
      </c>
      <c r="AC166" s="47">
        <v>0</v>
      </c>
      <c r="AD166" s="47">
        <v>0</v>
      </c>
      <c r="AE166" s="48">
        <v>32.99</v>
      </c>
      <c r="AF166" s="47">
        <v>0</v>
      </c>
      <c r="AG166" s="48">
        <v>32.99</v>
      </c>
      <c r="AH166" s="47">
        <v>0</v>
      </c>
      <c r="AI166" s="48">
        <v>32.99</v>
      </c>
      <c r="AJ166" s="47">
        <v>0</v>
      </c>
      <c r="AK166" s="47">
        <v>0</v>
      </c>
    </row>
    <row r="167" spans="1:37" s="2" customFormat="1" ht="37.5" customHeight="1" x14ac:dyDescent="0.3">
      <c r="A167" s="75">
        <v>164</v>
      </c>
      <c r="B167" s="98" t="s">
        <v>266</v>
      </c>
      <c r="C167" s="76" t="s">
        <v>65</v>
      </c>
      <c r="D167" s="67"/>
      <c r="E167" s="15">
        <v>42032</v>
      </c>
      <c r="F167" s="17">
        <v>124</v>
      </c>
      <c r="G167" s="15"/>
      <c r="H167" s="18">
        <v>1</v>
      </c>
      <c r="I167" s="17" t="s">
        <v>82</v>
      </c>
      <c r="J167" s="17" t="s">
        <v>82</v>
      </c>
      <c r="K167" s="17" t="s">
        <v>82</v>
      </c>
      <c r="L167" s="17" t="s">
        <v>82</v>
      </c>
      <c r="M167" s="18">
        <v>1</v>
      </c>
      <c r="N167" s="17" t="s">
        <v>82</v>
      </c>
      <c r="O167" s="18">
        <v>1</v>
      </c>
      <c r="P167" s="17" t="s">
        <v>82</v>
      </c>
      <c r="Q167" s="18">
        <v>1</v>
      </c>
      <c r="R167" s="17" t="s">
        <v>82</v>
      </c>
      <c r="S167" s="17" t="s">
        <v>82</v>
      </c>
      <c r="T167" s="14" t="s">
        <v>173</v>
      </c>
      <c r="U167" s="40">
        <f t="shared" si="6"/>
        <v>27.504000000000001</v>
      </c>
      <c r="V167" s="40">
        <v>27.504000000000001</v>
      </c>
      <c r="W167" s="40"/>
      <c r="X167" s="40"/>
      <c r="Y167" s="40"/>
      <c r="Z167" s="48"/>
      <c r="AA167" s="47"/>
      <c r="AB167" s="47"/>
      <c r="AC167" s="47"/>
      <c r="AD167" s="47"/>
      <c r="AE167" s="48"/>
      <c r="AF167" s="47"/>
      <c r="AG167" s="48">
        <v>27.504000000000001</v>
      </c>
      <c r="AH167" s="47"/>
      <c r="AI167" s="48"/>
      <c r="AJ167" s="47"/>
      <c r="AK167" s="47"/>
    </row>
    <row r="168" spans="1:37" s="2" customFormat="1" ht="37.5" customHeight="1" x14ac:dyDescent="0.3">
      <c r="A168" s="75">
        <v>165</v>
      </c>
      <c r="B168" s="97" t="s">
        <v>267</v>
      </c>
      <c r="C168" s="76" t="s">
        <v>65</v>
      </c>
      <c r="D168" s="67" t="s">
        <v>383</v>
      </c>
      <c r="E168" s="15"/>
      <c r="F168" s="17"/>
      <c r="G168" s="15">
        <v>42716</v>
      </c>
      <c r="H168" s="18">
        <v>1</v>
      </c>
      <c r="I168" s="17" t="s">
        <v>82</v>
      </c>
      <c r="J168" s="17" t="s">
        <v>82</v>
      </c>
      <c r="K168" s="17" t="s">
        <v>82</v>
      </c>
      <c r="L168" s="17" t="s">
        <v>82</v>
      </c>
      <c r="M168" s="18">
        <v>1</v>
      </c>
      <c r="N168" s="17" t="s">
        <v>82</v>
      </c>
      <c r="O168" s="18">
        <v>1</v>
      </c>
      <c r="P168" s="17" t="s">
        <v>82</v>
      </c>
      <c r="Q168" s="18">
        <v>1</v>
      </c>
      <c r="R168" s="17" t="s">
        <v>82</v>
      </c>
      <c r="S168" s="17" t="s">
        <v>82</v>
      </c>
      <c r="T168" s="14" t="s">
        <v>173</v>
      </c>
      <c r="U168" s="40">
        <f t="shared" si="6"/>
        <v>4030.7310000000002</v>
      </c>
      <c r="V168" s="40">
        <v>4030.7310000000002</v>
      </c>
      <c r="W168" s="40"/>
      <c r="X168" s="40"/>
      <c r="Y168" s="40"/>
      <c r="Z168" s="48"/>
      <c r="AA168" s="47"/>
      <c r="AB168" s="47"/>
      <c r="AC168" s="47"/>
      <c r="AD168" s="47"/>
      <c r="AE168" s="48"/>
      <c r="AF168" s="47"/>
      <c r="AG168" s="48">
        <v>4030.7310000000002</v>
      </c>
      <c r="AH168" s="47"/>
      <c r="AI168" s="48"/>
      <c r="AJ168" s="47"/>
      <c r="AK168" s="47"/>
    </row>
    <row r="169" spans="1:37" s="2" customFormat="1" ht="25.5" customHeight="1" x14ac:dyDescent="0.3">
      <c r="A169" s="75">
        <v>166</v>
      </c>
      <c r="B169" s="98" t="s">
        <v>2</v>
      </c>
      <c r="C169" s="76" t="s">
        <v>65</v>
      </c>
      <c r="D169" s="67" t="s">
        <v>516</v>
      </c>
      <c r="E169" s="15"/>
      <c r="F169" s="17"/>
      <c r="G169" s="15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4"/>
      <c r="U169" s="40">
        <v>468.9</v>
      </c>
      <c r="V169" s="40"/>
      <c r="W169" s="40"/>
      <c r="X169" s="40"/>
      <c r="Y169" s="40" t="s">
        <v>527</v>
      </c>
      <c r="Z169" s="47"/>
      <c r="AA169" s="47"/>
      <c r="AB169" s="47"/>
      <c r="AC169" s="47"/>
      <c r="AD169" s="47"/>
      <c r="AE169" s="47"/>
      <c r="AF169" s="47"/>
      <c r="AG169" s="47">
        <v>468.9</v>
      </c>
      <c r="AH169" s="47"/>
      <c r="AI169" s="47"/>
      <c r="AJ169" s="47"/>
      <c r="AK169" s="47"/>
    </row>
    <row r="170" spans="1:37" s="39" customFormat="1" ht="25.5" customHeight="1" x14ac:dyDescent="0.3">
      <c r="A170" s="75">
        <v>167</v>
      </c>
      <c r="B170" s="98" t="s">
        <v>2</v>
      </c>
      <c r="C170" s="76" t="s">
        <v>66</v>
      </c>
      <c r="D170" s="67" t="s">
        <v>493</v>
      </c>
      <c r="E170" s="15"/>
      <c r="F170" s="17"/>
      <c r="G170" s="15"/>
      <c r="H170" s="17"/>
      <c r="I170" s="17"/>
      <c r="J170" s="21"/>
      <c r="K170" s="17"/>
      <c r="L170" s="17"/>
      <c r="M170" s="17"/>
      <c r="N170" s="17"/>
      <c r="O170" s="17"/>
      <c r="P170" s="17"/>
      <c r="Q170" s="17"/>
      <c r="R170" s="17"/>
      <c r="S170" s="17"/>
      <c r="T170" s="14"/>
      <c r="U170" s="40">
        <v>113.8</v>
      </c>
      <c r="V170" s="40"/>
      <c r="W170" s="40"/>
      <c r="X170" s="40"/>
      <c r="Y170" s="40" t="s">
        <v>528</v>
      </c>
      <c r="Z170" s="47"/>
      <c r="AA170" s="47"/>
      <c r="AB170" s="50"/>
      <c r="AC170" s="47"/>
      <c r="AD170" s="47"/>
      <c r="AE170" s="47"/>
      <c r="AF170" s="47"/>
      <c r="AG170" s="47">
        <v>117.9</v>
      </c>
      <c r="AH170" s="47"/>
      <c r="AI170" s="47"/>
      <c r="AJ170" s="47"/>
      <c r="AK170" s="47"/>
    </row>
    <row r="171" spans="1:37" s="4" customFormat="1" ht="37.5" customHeight="1" x14ac:dyDescent="0.3">
      <c r="A171" s="75">
        <v>168</v>
      </c>
      <c r="B171" s="98" t="s">
        <v>86</v>
      </c>
      <c r="C171" s="76" t="s">
        <v>66</v>
      </c>
      <c r="D171" s="67" t="s">
        <v>314</v>
      </c>
      <c r="E171" s="15">
        <v>42061</v>
      </c>
      <c r="F171" s="17">
        <v>129</v>
      </c>
      <c r="G171" s="15"/>
      <c r="H171" s="18">
        <v>1</v>
      </c>
      <c r="I171" s="18">
        <v>1</v>
      </c>
      <c r="J171" s="21">
        <v>1</v>
      </c>
      <c r="K171" s="81" t="s">
        <v>82</v>
      </c>
      <c r="L171" s="18">
        <v>1</v>
      </c>
      <c r="M171" s="17" t="s">
        <v>82</v>
      </c>
      <c r="N171" s="17" t="s">
        <v>82</v>
      </c>
      <c r="O171" s="18">
        <v>1</v>
      </c>
      <c r="P171" s="18">
        <v>1</v>
      </c>
      <c r="Q171" s="18">
        <v>1</v>
      </c>
      <c r="R171" s="18">
        <v>1</v>
      </c>
      <c r="S171" s="18">
        <v>1</v>
      </c>
      <c r="T171" s="14" t="s">
        <v>568</v>
      </c>
      <c r="U171" s="40">
        <f>V171+W171+X171</f>
        <v>226.38400000000001</v>
      </c>
      <c r="V171" s="40">
        <v>101.373</v>
      </c>
      <c r="W171" s="40"/>
      <c r="X171" s="40">
        <v>125.011</v>
      </c>
      <c r="Y171" s="40" t="s">
        <v>569</v>
      </c>
      <c r="Z171" s="48">
        <v>87.6</v>
      </c>
      <c r="AA171" s="48">
        <v>0</v>
      </c>
      <c r="AB171" s="50">
        <v>203.5</v>
      </c>
      <c r="AC171" s="48">
        <v>0</v>
      </c>
      <c r="AD171" s="48">
        <v>0</v>
      </c>
      <c r="AE171" s="47">
        <v>0</v>
      </c>
      <c r="AF171" s="47">
        <v>0</v>
      </c>
      <c r="AG171" s="48">
        <v>86.2</v>
      </c>
      <c r="AH171" s="48">
        <v>87.6</v>
      </c>
      <c r="AI171" s="48">
        <v>86.2</v>
      </c>
      <c r="AJ171" s="48">
        <v>130</v>
      </c>
      <c r="AK171" s="48">
        <v>0</v>
      </c>
    </row>
    <row r="172" spans="1:37" s="2" customFormat="1" ht="29.25" customHeight="1" x14ac:dyDescent="0.3">
      <c r="A172" s="75">
        <v>169</v>
      </c>
      <c r="B172" s="98" t="s">
        <v>2</v>
      </c>
      <c r="C172" s="76" t="s">
        <v>40</v>
      </c>
      <c r="D172" s="67"/>
      <c r="E172" s="15"/>
      <c r="F172" s="17"/>
      <c r="G172" s="15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4"/>
      <c r="U172" s="40">
        <v>538.29999999999995</v>
      </c>
      <c r="V172" s="40"/>
      <c r="W172" s="40"/>
      <c r="X172" s="40"/>
      <c r="Y172" s="40" t="s">
        <v>530</v>
      </c>
      <c r="Z172" s="47"/>
      <c r="AA172" s="47"/>
      <c r="AB172" s="47"/>
      <c r="AC172" s="47"/>
      <c r="AD172" s="47"/>
      <c r="AE172" s="47"/>
      <c r="AF172" s="47"/>
      <c r="AG172" s="47">
        <v>441.3</v>
      </c>
      <c r="AH172" s="47"/>
      <c r="AI172" s="47"/>
      <c r="AJ172" s="47"/>
      <c r="AK172" s="47"/>
    </row>
    <row r="173" spans="1:37" s="2" customFormat="1" ht="36.75" customHeight="1" x14ac:dyDescent="0.3">
      <c r="A173" s="75">
        <v>170</v>
      </c>
      <c r="B173" s="98" t="s">
        <v>105</v>
      </c>
      <c r="C173" s="76" t="s">
        <v>40</v>
      </c>
      <c r="D173" s="67" t="s">
        <v>384</v>
      </c>
      <c r="E173" s="15">
        <v>41502</v>
      </c>
      <c r="F173" s="17">
        <v>69</v>
      </c>
      <c r="G173" s="15"/>
      <c r="H173" s="18">
        <v>1</v>
      </c>
      <c r="I173" s="17" t="s">
        <v>82</v>
      </c>
      <c r="J173" s="18">
        <v>1</v>
      </c>
      <c r="K173" s="17" t="s">
        <v>82</v>
      </c>
      <c r="L173" s="17" t="s">
        <v>82</v>
      </c>
      <c r="M173" s="17" t="s">
        <v>82</v>
      </c>
      <c r="N173" s="17" t="s">
        <v>82</v>
      </c>
      <c r="O173" s="18">
        <v>1</v>
      </c>
      <c r="P173" s="18">
        <v>1</v>
      </c>
      <c r="Q173" s="18">
        <v>1</v>
      </c>
      <c r="R173" s="18">
        <v>1</v>
      </c>
      <c r="S173" s="18">
        <v>1</v>
      </c>
      <c r="T173" s="14" t="s">
        <v>210</v>
      </c>
      <c r="U173" s="40">
        <f>V173+W173+X173</f>
        <v>217.71900000000002</v>
      </c>
      <c r="V173" s="40">
        <v>168.27600000000001</v>
      </c>
      <c r="W173" s="40">
        <v>46.86</v>
      </c>
      <c r="X173" s="40">
        <v>2.5830000000000002</v>
      </c>
      <c r="Y173" s="40" t="s">
        <v>412</v>
      </c>
      <c r="Z173" s="48"/>
      <c r="AA173" s="47"/>
      <c r="AB173" s="48"/>
      <c r="AC173" s="47"/>
      <c r="AD173" s="47"/>
      <c r="AE173" s="47"/>
      <c r="AF173" s="47"/>
      <c r="AG173" s="48">
        <v>167</v>
      </c>
      <c r="AH173" s="48"/>
      <c r="AI173" s="48"/>
      <c r="AJ173" s="48"/>
      <c r="AK173" s="48"/>
    </row>
    <row r="174" spans="1:37" s="39" customFormat="1" ht="36" customHeight="1" x14ac:dyDescent="0.3">
      <c r="A174" s="75">
        <v>171</v>
      </c>
      <c r="B174" s="98" t="s">
        <v>243</v>
      </c>
      <c r="C174" s="76" t="s">
        <v>40</v>
      </c>
      <c r="D174" s="67" t="s">
        <v>385</v>
      </c>
      <c r="E174" s="15">
        <v>41907</v>
      </c>
      <c r="F174" s="17">
        <v>119</v>
      </c>
      <c r="G174" s="15"/>
      <c r="H174" s="18">
        <v>1</v>
      </c>
      <c r="I174" s="17" t="s">
        <v>82</v>
      </c>
      <c r="J174" s="18">
        <v>1</v>
      </c>
      <c r="K174" s="17" t="s">
        <v>82</v>
      </c>
      <c r="L174" s="17" t="s">
        <v>82</v>
      </c>
      <c r="M174" s="17" t="s">
        <v>82</v>
      </c>
      <c r="N174" s="17" t="s">
        <v>82</v>
      </c>
      <c r="O174" s="18">
        <v>1</v>
      </c>
      <c r="P174" s="18">
        <v>1</v>
      </c>
      <c r="Q174" s="18">
        <v>1</v>
      </c>
      <c r="R174" s="18">
        <v>1</v>
      </c>
      <c r="S174" s="18">
        <v>1</v>
      </c>
      <c r="T174" s="14" t="s">
        <v>210</v>
      </c>
      <c r="U174" s="40">
        <f>V174+W174+X174</f>
        <v>75.02</v>
      </c>
      <c r="V174" s="40">
        <v>70.701999999999998</v>
      </c>
      <c r="W174" s="40">
        <v>0</v>
      </c>
      <c r="X174" s="40">
        <v>4.3179999999999996</v>
      </c>
      <c r="Y174" s="40"/>
      <c r="Z174" s="48">
        <v>75.02</v>
      </c>
      <c r="AA174" s="47">
        <v>0</v>
      </c>
      <c r="AB174" s="48">
        <v>0</v>
      </c>
      <c r="AC174" s="47">
        <v>0</v>
      </c>
      <c r="AD174" s="47">
        <v>0</v>
      </c>
      <c r="AE174" s="47">
        <v>0</v>
      </c>
      <c r="AF174" s="47">
        <v>0</v>
      </c>
      <c r="AG174" s="48">
        <v>75.02</v>
      </c>
      <c r="AH174" s="48">
        <v>0</v>
      </c>
      <c r="AI174" s="48">
        <v>75.02</v>
      </c>
      <c r="AJ174" s="48">
        <v>0</v>
      </c>
      <c r="AK174" s="48" t="s">
        <v>480</v>
      </c>
    </row>
    <row r="175" spans="1:37" s="2" customFormat="1" ht="39" customHeight="1" x14ac:dyDescent="0.3">
      <c r="A175" s="75">
        <v>172</v>
      </c>
      <c r="B175" s="98" t="s">
        <v>68</v>
      </c>
      <c r="C175" s="76" t="s">
        <v>67</v>
      </c>
      <c r="D175" s="67" t="s">
        <v>387</v>
      </c>
      <c r="E175" s="15"/>
      <c r="F175" s="17"/>
      <c r="G175" s="15">
        <v>43912</v>
      </c>
      <c r="H175" s="18">
        <v>1</v>
      </c>
      <c r="I175" s="17" t="s">
        <v>82</v>
      </c>
      <c r="J175" s="17" t="s">
        <v>82</v>
      </c>
      <c r="K175" s="17" t="s">
        <v>82</v>
      </c>
      <c r="L175" s="17" t="s">
        <v>82</v>
      </c>
      <c r="M175" s="18">
        <v>1</v>
      </c>
      <c r="N175" s="17" t="s">
        <v>82</v>
      </c>
      <c r="O175" s="18">
        <v>1</v>
      </c>
      <c r="P175" s="18">
        <v>1</v>
      </c>
      <c r="Q175" s="18">
        <v>1</v>
      </c>
      <c r="R175" s="17" t="s">
        <v>82</v>
      </c>
      <c r="S175" s="18">
        <v>1</v>
      </c>
      <c r="T175" s="14" t="s">
        <v>274</v>
      </c>
      <c r="U175" s="40">
        <f>V175+W175+X175</f>
        <v>17601.503000000001</v>
      </c>
      <c r="V175" s="40">
        <v>17601.503000000001</v>
      </c>
      <c r="W175" s="40"/>
      <c r="X175" s="40"/>
      <c r="Y175" s="40"/>
      <c r="Z175" s="48"/>
      <c r="AA175" s="47"/>
      <c r="AB175" s="47"/>
      <c r="AC175" s="47"/>
      <c r="AD175" s="47"/>
      <c r="AE175" s="48"/>
      <c r="AF175" s="47"/>
      <c r="AG175" s="48"/>
      <c r="AH175" s="48"/>
      <c r="AI175" s="48"/>
      <c r="AJ175" s="47"/>
      <c r="AK175" s="48"/>
    </row>
    <row r="176" spans="1:37" s="2" customFormat="1" ht="24" customHeight="1" x14ac:dyDescent="0.3">
      <c r="A176" s="75">
        <v>173</v>
      </c>
      <c r="B176" s="98" t="s">
        <v>2</v>
      </c>
      <c r="C176" s="76" t="s">
        <v>67</v>
      </c>
      <c r="D176" s="67" t="s">
        <v>517</v>
      </c>
      <c r="E176" s="15"/>
      <c r="F176" s="17"/>
      <c r="G176" s="15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4"/>
      <c r="U176" s="40">
        <v>1697.8</v>
      </c>
      <c r="V176" s="40"/>
      <c r="W176" s="40"/>
      <c r="X176" s="40"/>
      <c r="Y176" s="40" t="s">
        <v>523</v>
      </c>
      <c r="Z176" s="47"/>
      <c r="AA176" s="47"/>
      <c r="AB176" s="47"/>
      <c r="AC176" s="47"/>
      <c r="AD176" s="47"/>
      <c r="AE176" s="47"/>
      <c r="AF176" s="47"/>
      <c r="AG176" s="47">
        <v>972</v>
      </c>
      <c r="AH176" s="47"/>
      <c r="AI176" s="47"/>
      <c r="AJ176" s="47"/>
      <c r="AK176" s="47"/>
    </row>
    <row r="177" spans="1:37" s="2" customFormat="1" ht="39" customHeight="1" x14ac:dyDescent="0.3">
      <c r="A177" s="75">
        <v>174</v>
      </c>
      <c r="B177" s="98" t="s">
        <v>106</v>
      </c>
      <c r="C177" s="76" t="s">
        <v>67</v>
      </c>
      <c r="D177" s="67" t="s">
        <v>386</v>
      </c>
      <c r="E177" s="15">
        <v>41218</v>
      </c>
      <c r="F177" s="17">
        <v>53</v>
      </c>
      <c r="G177" s="15"/>
      <c r="H177" s="18">
        <v>1</v>
      </c>
      <c r="I177" s="17" t="s">
        <v>82</v>
      </c>
      <c r="J177" s="17" t="s">
        <v>82</v>
      </c>
      <c r="K177" s="17" t="s">
        <v>82</v>
      </c>
      <c r="L177" s="17" t="s">
        <v>82</v>
      </c>
      <c r="M177" s="18">
        <v>1</v>
      </c>
      <c r="N177" s="17" t="s">
        <v>82</v>
      </c>
      <c r="O177" s="18">
        <v>1</v>
      </c>
      <c r="P177" s="18">
        <v>1</v>
      </c>
      <c r="Q177" s="18">
        <v>1</v>
      </c>
      <c r="R177" s="17" t="s">
        <v>82</v>
      </c>
      <c r="S177" s="18">
        <v>1</v>
      </c>
      <c r="T177" s="14" t="s">
        <v>281</v>
      </c>
      <c r="U177" s="40">
        <f>V177+W177+X177</f>
        <v>293.779</v>
      </c>
      <c r="V177" s="40">
        <v>293.779</v>
      </c>
      <c r="W177" s="40"/>
      <c r="X177" s="40"/>
      <c r="Y177" s="40"/>
      <c r="Z177" s="48">
        <v>290</v>
      </c>
      <c r="AA177" s="47">
        <v>0</v>
      </c>
      <c r="AB177" s="47">
        <v>0</v>
      </c>
      <c r="AC177" s="47">
        <v>0</v>
      </c>
      <c r="AD177" s="47">
        <v>0</v>
      </c>
      <c r="AE177" s="48">
        <v>200</v>
      </c>
      <c r="AF177" s="47">
        <v>0</v>
      </c>
      <c r="AG177" s="48">
        <v>290</v>
      </c>
      <c r="AH177" s="48">
        <v>0</v>
      </c>
      <c r="AI177" s="48">
        <v>290</v>
      </c>
      <c r="AJ177" s="47">
        <v>0</v>
      </c>
      <c r="AK177" s="48" t="s">
        <v>545</v>
      </c>
    </row>
    <row r="178" spans="1:37" s="2" customFormat="1" ht="38.25" customHeight="1" x14ac:dyDescent="0.3">
      <c r="A178" s="75">
        <v>175</v>
      </c>
      <c r="B178" s="98" t="s">
        <v>278</v>
      </c>
      <c r="C178" s="76" t="s">
        <v>69</v>
      </c>
      <c r="D178" s="67"/>
      <c r="E178" s="15">
        <v>41607</v>
      </c>
      <c r="F178" s="17">
        <v>78</v>
      </c>
      <c r="G178" s="15"/>
      <c r="H178" s="18">
        <v>1</v>
      </c>
      <c r="I178" s="17" t="s">
        <v>82</v>
      </c>
      <c r="J178" s="21" t="s">
        <v>82</v>
      </c>
      <c r="K178" s="17" t="s">
        <v>82</v>
      </c>
      <c r="L178" s="17" t="s">
        <v>82</v>
      </c>
      <c r="M178" s="17" t="s">
        <v>82</v>
      </c>
      <c r="N178" s="17" t="s">
        <v>82</v>
      </c>
      <c r="O178" s="18">
        <v>1</v>
      </c>
      <c r="P178" s="18">
        <v>1</v>
      </c>
      <c r="Q178" s="18">
        <v>1</v>
      </c>
      <c r="R178" s="18">
        <v>1</v>
      </c>
      <c r="S178" s="18">
        <v>1</v>
      </c>
      <c r="T178" s="14" t="s">
        <v>279</v>
      </c>
      <c r="U178" s="40">
        <f>V178+W178+X178</f>
        <v>29.526999999999997</v>
      </c>
      <c r="V178" s="40">
        <v>21.58</v>
      </c>
      <c r="W178" s="40">
        <v>7.9470000000000001</v>
      </c>
      <c r="X178" s="40"/>
      <c r="Y178" s="40"/>
      <c r="Z178" s="48">
        <v>29.53</v>
      </c>
      <c r="AA178" s="47">
        <v>0</v>
      </c>
      <c r="AB178" s="50">
        <v>0</v>
      </c>
      <c r="AC178" s="47">
        <v>0</v>
      </c>
      <c r="AD178" s="47">
        <v>0</v>
      </c>
      <c r="AE178" s="47">
        <v>0</v>
      </c>
      <c r="AF178" s="47">
        <v>0</v>
      </c>
      <c r="AG178" s="48">
        <v>29.526999999999997</v>
      </c>
      <c r="AH178" s="48">
        <v>0</v>
      </c>
      <c r="AI178" s="48">
        <v>29.53</v>
      </c>
      <c r="AJ178" s="48">
        <v>0</v>
      </c>
      <c r="AK178" s="48">
        <v>0</v>
      </c>
    </row>
    <row r="179" spans="1:37" s="2" customFormat="1" ht="21.75" customHeight="1" x14ac:dyDescent="0.3">
      <c r="A179" s="75">
        <v>176</v>
      </c>
      <c r="B179" s="98" t="s">
        <v>2</v>
      </c>
      <c r="C179" s="76" t="s">
        <v>69</v>
      </c>
      <c r="D179" s="67" t="s">
        <v>491</v>
      </c>
      <c r="E179" s="15"/>
      <c r="F179" s="17"/>
      <c r="G179" s="15"/>
      <c r="H179" s="17"/>
      <c r="I179" s="17"/>
      <c r="J179" s="21"/>
      <c r="K179" s="17"/>
      <c r="L179" s="17"/>
      <c r="M179" s="17"/>
      <c r="N179" s="17"/>
      <c r="O179" s="17"/>
      <c r="P179" s="17"/>
      <c r="Q179" s="17"/>
      <c r="R179" s="17"/>
      <c r="S179" s="17"/>
      <c r="T179" s="14"/>
      <c r="U179" s="40">
        <v>581.70000000000005</v>
      </c>
      <c r="V179" s="40"/>
      <c r="W179" s="40"/>
      <c r="X179" s="40"/>
      <c r="Y179" s="40">
        <v>880.2</v>
      </c>
      <c r="Z179" s="47">
        <v>469.59</v>
      </c>
      <c r="AA179" s="47">
        <v>0</v>
      </c>
      <c r="AB179" s="50">
        <v>0</v>
      </c>
      <c r="AC179" s="47">
        <v>0</v>
      </c>
      <c r="AD179" s="47">
        <v>0</v>
      </c>
      <c r="AE179" s="47">
        <v>0</v>
      </c>
      <c r="AF179" s="47">
        <v>0</v>
      </c>
      <c r="AG179" s="47">
        <v>580</v>
      </c>
      <c r="AH179" s="47">
        <v>0</v>
      </c>
      <c r="AI179" s="47">
        <v>484.7</v>
      </c>
      <c r="AJ179" s="47">
        <v>0</v>
      </c>
      <c r="AK179" s="47">
        <v>0</v>
      </c>
    </row>
    <row r="180" spans="1:37" s="39" customFormat="1" ht="39.75" customHeight="1" x14ac:dyDescent="0.3">
      <c r="A180" s="75">
        <v>177</v>
      </c>
      <c r="B180" s="98" t="s">
        <v>108</v>
      </c>
      <c r="C180" s="76" t="s">
        <v>69</v>
      </c>
      <c r="D180" s="67" t="s">
        <v>390</v>
      </c>
      <c r="E180" s="15">
        <v>41334</v>
      </c>
      <c r="F180" s="17">
        <v>56</v>
      </c>
      <c r="G180" s="15"/>
      <c r="H180" s="18">
        <v>1</v>
      </c>
      <c r="I180" s="17" t="s">
        <v>82</v>
      </c>
      <c r="J180" s="21" t="s">
        <v>82</v>
      </c>
      <c r="K180" s="17" t="s">
        <v>82</v>
      </c>
      <c r="L180" s="17" t="s">
        <v>82</v>
      </c>
      <c r="M180" s="17" t="s">
        <v>82</v>
      </c>
      <c r="N180" s="17" t="s">
        <v>82</v>
      </c>
      <c r="O180" s="18">
        <v>1</v>
      </c>
      <c r="P180" s="18">
        <v>1</v>
      </c>
      <c r="Q180" s="18">
        <v>1</v>
      </c>
      <c r="R180" s="18">
        <v>1</v>
      </c>
      <c r="S180" s="18">
        <v>1</v>
      </c>
      <c r="T180" s="14" t="s">
        <v>271</v>
      </c>
      <c r="U180" s="40">
        <f>V180+W180+X180</f>
        <v>24.917000000000002</v>
      </c>
      <c r="V180" s="40">
        <v>24.917000000000002</v>
      </c>
      <c r="W180" s="40"/>
      <c r="X180" s="40"/>
      <c r="Y180" s="40"/>
      <c r="Z180" s="48">
        <v>24.92</v>
      </c>
      <c r="AA180" s="47">
        <v>0</v>
      </c>
      <c r="AB180" s="50">
        <v>0</v>
      </c>
      <c r="AC180" s="47">
        <v>0</v>
      </c>
      <c r="AD180" s="47">
        <v>0</v>
      </c>
      <c r="AE180" s="47">
        <v>0</v>
      </c>
      <c r="AF180" s="47">
        <v>0</v>
      </c>
      <c r="AG180" s="48">
        <v>24.917000000000002</v>
      </c>
      <c r="AH180" s="48">
        <v>0</v>
      </c>
      <c r="AI180" s="48">
        <v>24.92</v>
      </c>
      <c r="AJ180" s="48">
        <v>0</v>
      </c>
      <c r="AK180" s="48">
        <v>0</v>
      </c>
    </row>
    <row r="181" spans="1:37" s="2" customFormat="1" ht="37.5" customHeight="1" x14ac:dyDescent="0.3">
      <c r="A181" s="75">
        <v>178</v>
      </c>
      <c r="B181" s="98" t="s">
        <v>280</v>
      </c>
      <c r="C181" s="76" t="s">
        <v>69</v>
      </c>
      <c r="D181" s="67" t="s">
        <v>388</v>
      </c>
      <c r="E181" s="15">
        <v>41295</v>
      </c>
      <c r="F181" s="17">
        <v>55</v>
      </c>
      <c r="G181" s="15"/>
      <c r="H181" s="18">
        <v>1</v>
      </c>
      <c r="I181" s="17" t="s">
        <v>82</v>
      </c>
      <c r="J181" s="21" t="s">
        <v>82</v>
      </c>
      <c r="K181" s="17" t="s">
        <v>82</v>
      </c>
      <c r="L181" s="17" t="s">
        <v>82</v>
      </c>
      <c r="M181" s="17" t="s">
        <v>82</v>
      </c>
      <c r="N181" s="17" t="s">
        <v>82</v>
      </c>
      <c r="O181" s="18">
        <v>1</v>
      </c>
      <c r="P181" s="18">
        <v>1</v>
      </c>
      <c r="Q181" s="18">
        <v>1</v>
      </c>
      <c r="R181" s="18">
        <v>1</v>
      </c>
      <c r="S181" s="18">
        <v>1</v>
      </c>
      <c r="T181" s="14" t="s">
        <v>206</v>
      </c>
      <c r="U181" s="40">
        <f>V181+W181+X181</f>
        <v>108.693</v>
      </c>
      <c r="V181" s="40">
        <v>108.693</v>
      </c>
      <c r="W181" s="40"/>
      <c r="X181" s="40"/>
      <c r="Y181" s="40"/>
      <c r="Z181" s="48">
        <v>108.69</v>
      </c>
      <c r="AA181" s="47">
        <v>0</v>
      </c>
      <c r="AB181" s="50">
        <v>0</v>
      </c>
      <c r="AC181" s="47">
        <v>0</v>
      </c>
      <c r="AD181" s="47">
        <v>0</v>
      </c>
      <c r="AE181" s="47">
        <v>0</v>
      </c>
      <c r="AF181" s="47">
        <v>0</v>
      </c>
      <c r="AG181" s="48">
        <v>108.693</v>
      </c>
      <c r="AH181" s="48">
        <v>0</v>
      </c>
      <c r="AI181" s="48">
        <v>108.69</v>
      </c>
      <c r="AJ181" s="48">
        <v>32.6</v>
      </c>
      <c r="AK181" s="48">
        <v>0</v>
      </c>
    </row>
    <row r="182" spans="1:37" s="2" customFormat="1" ht="22.5" customHeight="1" x14ac:dyDescent="0.3">
      <c r="A182" s="75">
        <v>179</v>
      </c>
      <c r="B182" s="98" t="s">
        <v>107</v>
      </c>
      <c r="C182" s="76" t="s">
        <v>69</v>
      </c>
      <c r="D182" s="67" t="s">
        <v>389</v>
      </c>
      <c r="E182" s="15">
        <v>41337</v>
      </c>
      <c r="F182" s="17">
        <v>57</v>
      </c>
      <c r="G182" s="15"/>
      <c r="H182" s="18">
        <v>1</v>
      </c>
      <c r="I182" s="17" t="s">
        <v>82</v>
      </c>
      <c r="J182" s="21" t="s">
        <v>82</v>
      </c>
      <c r="K182" s="17" t="s">
        <v>82</v>
      </c>
      <c r="L182" s="17" t="s">
        <v>82</v>
      </c>
      <c r="M182" s="17" t="s">
        <v>82</v>
      </c>
      <c r="N182" s="17" t="s">
        <v>82</v>
      </c>
      <c r="O182" s="18">
        <v>1</v>
      </c>
      <c r="P182" s="18">
        <v>1</v>
      </c>
      <c r="Q182" s="18">
        <v>1</v>
      </c>
      <c r="R182" s="18">
        <v>1</v>
      </c>
      <c r="S182" s="18">
        <v>1</v>
      </c>
      <c r="T182" s="14" t="s">
        <v>271</v>
      </c>
      <c r="U182" s="40">
        <f>V182+W182+X182</f>
        <v>59.713000000000001</v>
      </c>
      <c r="V182" s="40">
        <v>59.713000000000001</v>
      </c>
      <c r="W182" s="40"/>
      <c r="X182" s="40"/>
      <c r="Y182" s="40"/>
      <c r="Z182" s="48">
        <v>59.71</v>
      </c>
      <c r="AA182" s="47">
        <v>0</v>
      </c>
      <c r="AB182" s="50">
        <v>0</v>
      </c>
      <c r="AC182" s="47">
        <v>0</v>
      </c>
      <c r="AD182" s="47">
        <v>0</v>
      </c>
      <c r="AE182" s="47">
        <v>0</v>
      </c>
      <c r="AF182" s="47">
        <v>0</v>
      </c>
      <c r="AG182" s="48">
        <v>59.713000000000001</v>
      </c>
      <c r="AH182" s="48">
        <v>0</v>
      </c>
      <c r="AI182" s="48">
        <v>59.71</v>
      </c>
      <c r="AJ182" s="48">
        <v>0</v>
      </c>
      <c r="AK182" s="48">
        <v>0</v>
      </c>
    </row>
    <row r="183" spans="1:37" s="39" customFormat="1" ht="37.5" x14ac:dyDescent="0.3">
      <c r="A183" s="75">
        <v>180</v>
      </c>
      <c r="B183" s="98" t="s">
        <v>109</v>
      </c>
      <c r="C183" s="76" t="s">
        <v>69</v>
      </c>
      <c r="D183" s="67" t="s">
        <v>372</v>
      </c>
      <c r="E183" s="15">
        <v>41810</v>
      </c>
      <c r="F183" s="17">
        <v>103</v>
      </c>
      <c r="G183" s="15"/>
      <c r="H183" s="18">
        <v>1</v>
      </c>
      <c r="I183" s="17" t="s">
        <v>82</v>
      </c>
      <c r="J183" s="21" t="s">
        <v>82</v>
      </c>
      <c r="K183" s="17" t="s">
        <v>82</v>
      </c>
      <c r="L183" s="17" t="s">
        <v>82</v>
      </c>
      <c r="M183" s="17" t="s">
        <v>82</v>
      </c>
      <c r="N183" s="17" t="s">
        <v>82</v>
      </c>
      <c r="O183" s="18">
        <v>1</v>
      </c>
      <c r="P183" s="17" t="s">
        <v>82</v>
      </c>
      <c r="Q183" s="18">
        <v>1</v>
      </c>
      <c r="R183" s="18">
        <v>1</v>
      </c>
      <c r="S183" s="17" t="s">
        <v>82</v>
      </c>
      <c r="T183" s="14" t="s">
        <v>172</v>
      </c>
      <c r="U183" s="40">
        <f>V183+W183+X183</f>
        <v>75.674999999999997</v>
      </c>
      <c r="V183" s="40">
        <v>75.674999999999997</v>
      </c>
      <c r="W183" s="40"/>
      <c r="X183" s="40"/>
      <c r="Y183" s="40"/>
      <c r="Z183" s="48">
        <v>75.680000000000007</v>
      </c>
      <c r="AA183" s="47">
        <v>0</v>
      </c>
      <c r="AB183" s="50">
        <v>0</v>
      </c>
      <c r="AC183" s="47">
        <v>0</v>
      </c>
      <c r="AD183" s="47">
        <v>0</v>
      </c>
      <c r="AE183" s="47">
        <v>0</v>
      </c>
      <c r="AF183" s="47">
        <v>0</v>
      </c>
      <c r="AG183" s="48">
        <v>75.674999999999997</v>
      </c>
      <c r="AH183" s="47">
        <v>0</v>
      </c>
      <c r="AI183" s="48">
        <v>75.680000000000007</v>
      </c>
      <c r="AJ183" s="48">
        <v>25</v>
      </c>
      <c r="AK183" s="47">
        <v>0</v>
      </c>
    </row>
    <row r="184" spans="1:37" s="2" customFormat="1" ht="37.5" customHeight="1" x14ac:dyDescent="0.3">
      <c r="A184" s="75">
        <v>181</v>
      </c>
      <c r="B184" s="98" t="s">
        <v>124</v>
      </c>
      <c r="C184" s="76" t="s">
        <v>270</v>
      </c>
      <c r="D184" s="67" t="s">
        <v>391</v>
      </c>
      <c r="E184" s="15">
        <v>42080</v>
      </c>
      <c r="F184" s="17">
        <v>132</v>
      </c>
      <c r="G184" s="15"/>
      <c r="H184" s="21">
        <v>1</v>
      </c>
      <c r="I184" s="18">
        <v>1</v>
      </c>
      <c r="J184" s="18">
        <v>1</v>
      </c>
      <c r="K184" s="17" t="s">
        <v>82</v>
      </c>
      <c r="L184" s="17" t="s">
        <v>82</v>
      </c>
      <c r="M184" s="17" t="s">
        <v>82</v>
      </c>
      <c r="N184" s="17" t="s">
        <v>82</v>
      </c>
      <c r="O184" s="18">
        <v>1</v>
      </c>
      <c r="P184" s="18">
        <v>1</v>
      </c>
      <c r="Q184" s="18">
        <v>1</v>
      </c>
      <c r="R184" s="18">
        <v>1</v>
      </c>
      <c r="S184" s="18">
        <v>1</v>
      </c>
      <c r="T184" s="14" t="s">
        <v>183</v>
      </c>
      <c r="U184" s="40">
        <f>V184+W184+X184</f>
        <v>239.803</v>
      </c>
      <c r="V184" s="40">
        <v>10.352</v>
      </c>
      <c r="W184" s="40"/>
      <c r="X184" s="40">
        <v>229.45099999999999</v>
      </c>
      <c r="Y184" s="40"/>
      <c r="Z184" s="50"/>
      <c r="AA184" s="48"/>
      <c r="AB184" s="48"/>
      <c r="AC184" s="47"/>
      <c r="AD184" s="47"/>
      <c r="AE184" s="47"/>
      <c r="AF184" s="47"/>
      <c r="AG184" s="48">
        <v>50</v>
      </c>
      <c r="AH184" s="48"/>
      <c r="AI184" s="48"/>
      <c r="AJ184" s="48"/>
      <c r="AK184" s="48"/>
    </row>
    <row r="185" spans="1:37" s="3" customFormat="1" ht="39" customHeight="1" x14ac:dyDescent="0.3">
      <c r="A185" s="75">
        <v>182</v>
      </c>
      <c r="B185" s="98" t="s">
        <v>2</v>
      </c>
      <c r="C185" s="76" t="s">
        <v>270</v>
      </c>
      <c r="D185" s="67" t="s">
        <v>518</v>
      </c>
      <c r="E185" s="15"/>
      <c r="F185" s="17"/>
      <c r="G185" s="15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4"/>
      <c r="U185" s="40">
        <v>103.2</v>
      </c>
      <c r="V185" s="40"/>
      <c r="W185" s="40"/>
      <c r="X185" s="40"/>
      <c r="Y185" s="40" t="s">
        <v>539</v>
      </c>
      <c r="Z185" s="47"/>
      <c r="AA185" s="47"/>
      <c r="AB185" s="47"/>
      <c r="AC185" s="47"/>
      <c r="AD185" s="47"/>
      <c r="AE185" s="47"/>
      <c r="AF185" s="47"/>
      <c r="AG185" s="47">
        <v>0</v>
      </c>
      <c r="AH185" s="47"/>
      <c r="AI185" s="47"/>
      <c r="AJ185" s="47"/>
      <c r="AK185" s="47"/>
    </row>
    <row r="186" spans="1:37" s="39" customFormat="1" ht="54.75" customHeight="1" x14ac:dyDescent="0.3">
      <c r="A186" s="75">
        <v>183</v>
      </c>
      <c r="B186" s="98" t="s">
        <v>86</v>
      </c>
      <c r="C186" s="76" t="s">
        <v>270</v>
      </c>
      <c r="D186" s="67" t="s">
        <v>314</v>
      </c>
      <c r="E186" s="15">
        <v>42007</v>
      </c>
      <c r="F186" s="17">
        <v>131</v>
      </c>
      <c r="G186" s="15"/>
      <c r="H186" s="21" t="s">
        <v>82</v>
      </c>
      <c r="I186" s="81" t="s">
        <v>82</v>
      </c>
      <c r="J186" s="18">
        <v>1</v>
      </c>
      <c r="K186" s="81" t="s">
        <v>82</v>
      </c>
      <c r="L186" s="81" t="s">
        <v>82</v>
      </c>
      <c r="M186" s="81" t="s">
        <v>82</v>
      </c>
      <c r="N186" s="17" t="s">
        <v>82</v>
      </c>
      <c r="O186" s="81" t="s">
        <v>82</v>
      </c>
      <c r="P186" s="81" t="s">
        <v>82</v>
      </c>
      <c r="Q186" s="81" t="s">
        <v>82</v>
      </c>
      <c r="R186" s="18">
        <v>1</v>
      </c>
      <c r="S186" s="18">
        <v>1</v>
      </c>
      <c r="T186" s="14" t="s">
        <v>570</v>
      </c>
      <c r="U186" s="40">
        <f>V186+W186+X186</f>
        <v>17.706</v>
      </c>
      <c r="V186" s="40">
        <v>0.24099999999999999</v>
      </c>
      <c r="W186" s="40"/>
      <c r="X186" s="40">
        <v>17.465</v>
      </c>
      <c r="Y186" s="40" t="s">
        <v>564</v>
      </c>
      <c r="Z186" s="50"/>
      <c r="AA186" s="48"/>
      <c r="AB186" s="48"/>
      <c r="AC186" s="48"/>
      <c r="AD186" s="48"/>
      <c r="AE186" s="48"/>
      <c r="AF186" s="47"/>
      <c r="AG186" s="48">
        <v>0</v>
      </c>
      <c r="AH186" s="48"/>
      <c r="AI186" s="48"/>
      <c r="AJ186" s="48"/>
      <c r="AK186" s="48"/>
    </row>
    <row r="187" spans="1:37" s="2" customFormat="1" ht="27.75" customHeight="1" x14ac:dyDescent="0.3">
      <c r="A187" s="75">
        <v>184</v>
      </c>
      <c r="B187" s="98" t="s">
        <v>2</v>
      </c>
      <c r="C187" s="76" t="s">
        <v>41</v>
      </c>
      <c r="D187" s="67" t="s">
        <v>519</v>
      </c>
      <c r="E187" s="15"/>
      <c r="F187" s="17"/>
      <c r="G187" s="15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4"/>
      <c r="U187" s="40">
        <v>46.9</v>
      </c>
      <c r="V187" s="40"/>
      <c r="W187" s="40"/>
      <c r="X187" s="40"/>
      <c r="Y187" s="40">
        <v>213.6</v>
      </c>
      <c r="Z187" s="47"/>
      <c r="AA187" s="47"/>
      <c r="AB187" s="47"/>
      <c r="AC187" s="47"/>
      <c r="AD187" s="47"/>
      <c r="AE187" s="47"/>
      <c r="AF187" s="47"/>
      <c r="AG187" s="47">
        <v>0</v>
      </c>
      <c r="AH187" s="47"/>
      <c r="AI187" s="47"/>
      <c r="AJ187" s="47"/>
      <c r="AK187" s="47"/>
    </row>
    <row r="188" spans="1:37" s="2" customFormat="1" ht="54.75" customHeight="1" x14ac:dyDescent="0.3">
      <c r="A188" s="75">
        <v>185</v>
      </c>
      <c r="B188" s="9" t="s">
        <v>86</v>
      </c>
      <c r="C188" s="76" t="s">
        <v>41</v>
      </c>
      <c r="D188" s="67" t="s">
        <v>314</v>
      </c>
      <c r="E188" s="15">
        <v>41817</v>
      </c>
      <c r="F188" s="17">
        <v>104</v>
      </c>
      <c r="G188" s="15"/>
      <c r="H188" s="18">
        <v>1</v>
      </c>
      <c r="I188" s="17" t="s">
        <v>82</v>
      </c>
      <c r="J188" s="18">
        <v>1</v>
      </c>
      <c r="K188" s="17" t="s">
        <v>82</v>
      </c>
      <c r="L188" s="18">
        <v>1</v>
      </c>
      <c r="M188" s="17" t="s">
        <v>82</v>
      </c>
      <c r="N188" s="17" t="s">
        <v>82</v>
      </c>
      <c r="O188" s="18">
        <v>1</v>
      </c>
      <c r="P188" s="18">
        <v>1</v>
      </c>
      <c r="Q188" s="18">
        <v>1</v>
      </c>
      <c r="R188" s="18">
        <v>1</v>
      </c>
      <c r="S188" s="18">
        <v>1</v>
      </c>
      <c r="T188" s="14" t="s">
        <v>184</v>
      </c>
      <c r="U188" s="40">
        <f>V188+W188+X188</f>
        <v>165.5787</v>
      </c>
      <c r="V188" s="40">
        <v>89.760999999999996</v>
      </c>
      <c r="W188" s="40">
        <v>0</v>
      </c>
      <c r="X188" s="40">
        <v>75.817700000000002</v>
      </c>
      <c r="Y188" s="40"/>
      <c r="Z188" s="48">
        <v>91.36</v>
      </c>
      <c r="AA188" s="47">
        <v>0</v>
      </c>
      <c r="AB188" s="48">
        <v>165.58</v>
      </c>
      <c r="AC188" s="47">
        <v>0</v>
      </c>
      <c r="AD188" s="48">
        <v>0</v>
      </c>
      <c r="AE188" s="47">
        <v>0</v>
      </c>
      <c r="AF188" s="47">
        <v>0</v>
      </c>
      <c r="AG188" s="48">
        <v>89.76</v>
      </c>
      <c r="AH188" s="48">
        <v>91.36</v>
      </c>
      <c r="AI188" s="48">
        <v>89.76</v>
      </c>
      <c r="AJ188" s="48">
        <v>127.6</v>
      </c>
      <c r="AK188" s="48">
        <v>0</v>
      </c>
    </row>
    <row r="189" spans="1:37" s="2" customFormat="1" ht="32.25" customHeight="1" x14ac:dyDescent="0.3">
      <c r="A189" s="75">
        <v>186</v>
      </c>
      <c r="B189" s="98" t="s">
        <v>2</v>
      </c>
      <c r="C189" s="76" t="s">
        <v>42</v>
      </c>
      <c r="D189" s="67" t="s">
        <v>520</v>
      </c>
      <c r="E189" s="15"/>
      <c r="F189" s="17"/>
      <c r="G189" s="15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4"/>
      <c r="U189" s="40">
        <v>64.2</v>
      </c>
      <c r="V189" s="40"/>
      <c r="W189" s="40"/>
      <c r="X189" s="40"/>
      <c r="Y189" s="40" t="s">
        <v>543</v>
      </c>
      <c r="Z189" s="47"/>
      <c r="AA189" s="47"/>
      <c r="AB189" s="47"/>
      <c r="AC189" s="47"/>
      <c r="AD189" s="47"/>
      <c r="AE189" s="47"/>
      <c r="AF189" s="47"/>
      <c r="AG189" s="47">
        <v>0</v>
      </c>
      <c r="AH189" s="47"/>
      <c r="AI189" s="47"/>
      <c r="AJ189" s="47"/>
      <c r="AK189" s="47"/>
    </row>
    <row r="190" spans="1:37" s="2" customFormat="1" ht="39" customHeight="1" x14ac:dyDescent="0.3">
      <c r="A190" s="75">
        <v>187</v>
      </c>
      <c r="B190" s="98" t="s">
        <v>125</v>
      </c>
      <c r="C190" s="76" t="s">
        <v>42</v>
      </c>
      <c r="D190" s="67" t="s">
        <v>426</v>
      </c>
      <c r="E190" s="15">
        <v>42086</v>
      </c>
      <c r="F190" s="17">
        <v>133</v>
      </c>
      <c r="G190" s="15"/>
      <c r="H190" s="21">
        <v>1</v>
      </c>
      <c r="I190" s="18">
        <v>1</v>
      </c>
      <c r="J190" s="18">
        <v>1</v>
      </c>
      <c r="K190" s="17" t="s">
        <v>82</v>
      </c>
      <c r="L190" s="17" t="s">
        <v>82</v>
      </c>
      <c r="M190" s="17" t="s">
        <v>82</v>
      </c>
      <c r="N190" s="17" t="s">
        <v>82</v>
      </c>
      <c r="O190" s="18">
        <v>1</v>
      </c>
      <c r="P190" s="18">
        <v>1</v>
      </c>
      <c r="Q190" s="18">
        <v>1</v>
      </c>
      <c r="R190" s="18">
        <v>1</v>
      </c>
      <c r="S190" s="18">
        <v>1</v>
      </c>
      <c r="T190" s="14" t="s">
        <v>183</v>
      </c>
      <c r="U190" s="40">
        <f>SUBTOTAL(9,V190:X190)</f>
        <v>41.588999999999999</v>
      </c>
      <c r="V190" s="40">
        <v>17.899000000000001</v>
      </c>
      <c r="W190" s="40">
        <v>23.69</v>
      </c>
      <c r="X190" s="40"/>
      <c r="Y190" s="40"/>
      <c r="Z190" s="50"/>
      <c r="AA190" s="48"/>
      <c r="AB190" s="48"/>
      <c r="AC190" s="47"/>
      <c r="AD190" s="47"/>
      <c r="AE190" s="47"/>
      <c r="AF190" s="47"/>
      <c r="AG190" s="48">
        <v>0</v>
      </c>
      <c r="AH190" s="48"/>
      <c r="AI190" s="48"/>
      <c r="AJ190" s="48"/>
      <c r="AK190" s="48"/>
    </row>
    <row r="191" spans="1:37" s="39" customFormat="1" ht="39" customHeight="1" x14ac:dyDescent="0.3">
      <c r="A191" s="75">
        <v>188</v>
      </c>
      <c r="B191" s="98" t="s">
        <v>276</v>
      </c>
      <c r="C191" s="76" t="s">
        <v>42</v>
      </c>
      <c r="D191" s="67" t="s">
        <v>393</v>
      </c>
      <c r="E191" s="15">
        <v>40578</v>
      </c>
      <c r="F191" s="17">
        <v>4</v>
      </c>
      <c r="G191" s="15"/>
      <c r="H191" s="21">
        <v>1</v>
      </c>
      <c r="I191" s="17" t="s">
        <v>82</v>
      </c>
      <c r="J191" s="18">
        <v>1</v>
      </c>
      <c r="K191" s="17" t="s">
        <v>82</v>
      </c>
      <c r="L191" s="17" t="s">
        <v>82</v>
      </c>
      <c r="M191" s="17" t="s">
        <v>82</v>
      </c>
      <c r="N191" s="17" t="s">
        <v>82</v>
      </c>
      <c r="O191" s="17" t="s">
        <v>82</v>
      </c>
      <c r="P191" s="17" t="s">
        <v>82</v>
      </c>
      <c r="Q191" s="17" t="s">
        <v>82</v>
      </c>
      <c r="R191" s="17" t="s">
        <v>82</v>
      </c>
      <c r="S191" s="17" t="s">
        <v>82</v>
      </c>
      <c r="T191" s="14" t="s">
        <v>277</v>
      </c>
      <c r="U191" s="40">
        <f>V191+W191+X191</f>
        <v>24.642000000000003</v>
      </c>
      <c r="V191" s="40">
        <v>6.0620000000000003</v>
      </c>
      <c r="W191" s="40">
        <v>9.9130000000000003</v>
      </c>
      <c r="X191" s="40">
        <v>8.6669999999999998</v>
      </c>
      <c r="Y191" s="40" t="s">
        <v>428</v>
      </c>
      <c r="Z191" s="50"/>
      <c r="AA191" s="47"/>
      <c r="AB191" s="48"/>
      <c r="AC191" s="47"/>
      <c r="AD191" s="47"/>
      <c r="AE191" s="47"/>
      <c r="AF191" s="47"/>
      <c r="AG191" s="47">
        <v>0</v>
      </c>
      <c r="AH191" s="47"/>
      <c r="AI191" s="47"/>
      <c r="AJ191" s="47"/>
      <c r="AK191" s="47"/>
    </row>
    <row r="192" spans="1:37" s="3" customFormat="1" ht="54" customHeight="1" x14ac:dyDescent="0.3">
      <c r="A192" s="75">
        <v>189</v>
      </c>
      <c r="B192" s="98" t="s">
        <v>43</v>
      </c>
      <c r="C192" s="76" t="s">
        <v>42</v>
      </c>
      <c r="D192" s="67" t="s">
        <v>392</v>
      </c>
      <c r="E192" s="15">
        <v>41687</v>
      </c>
      <c r="F192" s="17" t="s">
        <v>399</v>
      </c>
      <c r="G192" s="15"/>
      <c r="H192" s="21">
        <v>1</v>
      </c>
      <c r="I192" s="18">
        <v>1</v>
      </c>
      <c r="J192" s="18">
        <v>1</v>
      </c>
      <c r="K192" s="17" t="s">
        <v>82</v>
      </c>
      <c r="L192" s="17" t="s">
        <v>82</v>
      </c>
      <c r="M192" s="17" t="s">
        <v>82</v>
      </c>
      <c r="N192" s="17" t="s">
        <v>82</v>
      </c>
      <c r="O192" s="18">
        <v>1</v>
      </c>
      <c r="P192" s="17" t="s">
        <v>82</v>
      </c>
      <c r="Q192" s="17" t="s">
        <v>82</v>
      </c>
      <c r="R192" s="18">
        <v>1</v>
      </c>
      <c r="S192" s="17" t="s">
        <v>82</v>
      </c>
      <c r="T192" s="14" t="s">
        <v>286</v>
      </c>
      <c r="U192" s="40">
        <f>V192+W192+X192</f>
        <v>181.303</v>
      </c>
      <c r="V192" s="40">
        <v>57.886000000000003</v>
      </c>
      <c r="W192" s="40">
        <v>6.9909999999999997</v>
      </c>
      <c r="X192" s="40">
        <v>116.426</v>
      </c>
      <c r="Y192" s="40" t="s">
        <v>427</v>
      </c>
      <c r="Z192" s="50"/>
      <c r="AA192" s="48"/>
      <c r="AB192" s="48"/>
      <c r="AC192" s="47"/>
      <c r="AD192" s="47"/>
      <c r="AE192" s="47"/>
      <c r="AF192" s="47"/>
      <c r="AG192" s="48">
        <v>50</v>
      </c>
      <c r="AH192" s="47"/>
      <c r="AI192" s="47"/>
      <c r="AJ192" s="48"/>
      <c r="AK192" s="47"/>
    </row>
    <row r="193" spans="1:37" s="3" customFormat="1" ht="41.25" customHeight="1" x14ac:dyDescent="0.3">
      <c r="A193" s="75">
        <v>190</v>
      </c>
      <c r="B193" s="98" t="s">
        <v>45</v>
      </c>
      <c r="C193" s="76" t="s">
        <v>44</v>
      </c>
      <c r="D193" s="67" t="s">
        <v>395</v>
      </c>
      <c r="E193" s="15"/>
      <c r="F193" s="17"/>
      <c r="G193" s="15">
        <v>42364</v>
      </c>
      <c r="H193" s="18">
        <v>1</v>
      </c>
      <c r="I193" s="18">
        <v>1</v>
      </c>
      <c r="J193" s="18">
        <v>1</v>
      </c>
      <c r="K193" s="18">
        <v>1</v>
      </c>
      <c r="L193" s="18">
        <v>1</v>
      </c>
      <c r="M193" s="21" t="s">
        <v>82</v>
      </c>
      <c r="N193" s="17" t="s">
        <v>82</v>
      </c>
      <c r="O193" s="18">
        <v>1</v>
      </c>
      <c r="P193" s="18">
        <v>1</v>
      </c>
      <c r="Q193" s="18">
        <v>1</v>
      </c>
      <c r="R193" s="18">
        <v>1</v>
      </c>
      <c r="S193" s="18">
        <v>1</v>
      </c>
      <c r="T193" s="14" t="s">
        <v>275</v>
      </c>
      <c r="U193" s="40">
        <f>V193+W193+X193</f>
        <v>176.42400000000001</v>
      </c>
      <c r="V193" s="40">
        <v>75.316000000000003</v>
      </c>
      <c r="W193" s="40">
        <v>101.108</v>
      </c>
      <c r="X193" s="40"/>
      <c r="Y193" s="40"/>
      <c r="Z193" s="48">
        <v>176.4</v>
      </c>
      <c r="AA193" s="48">
        <v>92.4</v>
      </c>
      <c r="AB193" s="48">
        <v>176.4</v>
      </c>
      <c r="AC193" s="48">
        <v>92.4</v>
      </c>
      <c r="AD193" s="48">
        <v>176.4</v>
      </c>
      <c r="AE193" s="50">
        <v>0</v>
      </c>
      <c r="AF193" s="47">
        <v>0</v>
      </c>
      <c r="AG193" s="48">
        <v>92.4</v>
      </c>
      <c r="AH193" s="48">
        <v>92.4</v>
      </c>
      <c r="AI193" s="48">
        <v>92.4</v>
      </c>
      <c r="AJ193" s="48">
        <v>176.4</v>
      </c>
      <c r="AK193" s="48">
        <v>3.1</v>
      </c>
    </row>
    <row r="194" spans="1:37" s="2" customFormat="1" ht="27" customHeight="1" x14ac:dyDescent="0.3">
      <c r="A194" s="75">
        <v>191</v>
      </c>
      <c r="B194" s="98" t="s">
        <v>2</v>
      </c>
      <c r="C194" s="76" t="s">
        <v>44</v>
      </c>
      <c r="D194" s="67" t="s">
        <v>521</v>
      </c>
      <c r="E194" s="15"/>
      <c r="F194" s="17"/>
      <c r="G194" s="15"/>
      <c r="H194" s="17"/>
      <c r="I194" s="17"/>
      <c r="J194" s="17"/>
      <c r="K194" s="17"/>
      <c r="L194" s="17"/>
      <c r="M194" s="21"/>
      <c r="N194" s="17"/>
      <c r="O194" s="17"/>
      <c r="P194" s="17"/>
      <c r="Q194" s="17"/>
      <c r="R194" s="17"/>
      <c r="S194" s="17"/>
      <c r="T194" s="14"/>
      <c r="U194" s="40">
        <v>15.8</v>
      </c>
      <c r="V194" s="40"/>
      <c r="W194" s="40"/>
      <c r="X194" s="40"/>
      <c r="Y194" s="40" t="s">
        <v>531</v>
      </c>
      <c r="Z194" s="47">
        <v>15.8</v>
      </c>
      <c r="AA194" s="47">
        <v>15.8</v>
      </c>
      <c r="AB194" s="47">
        <v>0</v>
      </c>
      <c r="AC194" s="47">
        <v>15.8</v>
      </c>
      <c r="AD194" s="47">
        <v>0</v>
      </c>
      <c r="AE194" s="50">
        <v>0</v>
      </c>
      <c r="AF194" s="47">
        <v>0</v>
      </c>
      <c r="AG194" s="47">
        <v>15.8</v>
      </c>
      <c r="AH194" s="47">
        <v>15.8</v>
      </c>
      <c r="AI194" s="47">
        <v>15.8</v>
      </c>
      <c r="AJ194" s="47">
        <v>0</v>
      </c>
      <c r="AK194" s="47">
        <v>0</v>
      </c>
    </row>
    <row r="195" spans="1:37" s="39" customFormat="1" ht="41.25" customHeight="1" x14ac:dyDescent="0.3">
      <c r="A195" s="75">
        <v>192</v>
      </c>
      <c r="B195" s="9" t="s">
        <v>272</v>
      </c>
      <c r="C195" s="76" t="s">
        <v>44</v>
      </c>
      <c r="D195" s="67" t="s">
        <v>394</v>
      </c>
      <c r="E195" s="15"/>
      <c r="F195" s="17"/>
      <c r="G195" s="15">
        <v>42127</v>
      </c>
      <c r="H195" s="18">
        <v>1</v>
      </c>
      <c r="I195" s="18">
        <v>1</v>
      </c>
      <c r="J195" s="18">
        <v>1</v>
      </c>
      <c r="K195" s="18">
        <v>1</v>
      </c>
      <c r="L195" s="18">
        <v>1</v>
      </c>
      <c r="M195" s="21" t="s">
        <v>82</v>
      </c>
      <c r="N195" s="17" t="s">
        <v>82</v>
      </c>
      <c r="O195" s="18">
        <v>1</v>
      </c>
      <c r="P195" s="18">
        <v>1</v>
      </c>
      <c r="Q195" s="18">
        <v>1</v>
      </c>
      <c r="R195" s="17" t="s">
        <v>82</v>
      </c>
      <c r="S195" s="18">
        <v>1</v>
      </c>
      <c r="T195" s="14" t="s">
        <v>273</v>
      </c>
      <c r="U195" s="40">
        <f>V195+W195+X195</f>
        <v>645.60699999999997</v>
      </c>
      <c r="V195" s="40">
        <v>645.60699999999997</v>
      </c>
      <c r="W195" s="40"/>
      <c r="X195" s="40"/>
      <c r="Y195" s="40"/>
      <c r="Z195" s="48">
        <v>645.6</v>
      </c>
      <c r="AA195" s="48">
        <v>645.6</v>
      </c>
      <c r="AB195" s="48">
        <v>185</v>
      </c>
      <c r="AC195" s="48">
        <v>645.6</v>
      </c>
      <c r="AD195" s="48">
        <v>645.6</v>
      </c>
      <c r="AE195" s="50">
        <v>0</v>
      </c>
      <c r="AF195" s="47">
        <v>0</v>
      </c>
      <c r="AG195" s="48">
        <v>645.60699999999997</v>
      </c>
      <c r="AH195" s="48">
        <v>645.6</v>
      </c>
      <c r="AI195" s="48">
        <v>645.6</v>
      </c>
      <c r="AJ195" s="47">
        <v>0</v>
      </c>
      <c r="AK195" s="48">
        <v>0</v>
      </c>
    </row>
    <row r="196" spans="1:37" s="2" customFormat="1" ht="21.75" customHeight="1" x14ac:dyDescent="0.3">
      <c r="A196" s="75">
        <v>193</v>
      </c>
      <c r="B196" s="98" t="s">
        <v>445</v>
      </c>
      <c r="C196" s="76" t="s">
        <v>70</v>
      </c>
      <c r="D196" s="67"/>
      <c r="E196" s="15"/>
      <c r="F196" s="17"/>
      <c r="G196" s="15"/>
      <c r="H196" s="17"/>
      <c r="I196" s="17"/>
      <c r="J196" s="17"/>
      <c r="K196" s="17"/>
      <c r="L196" s="17"/>
      <c r="M196" s="18"/>
      <c r="N196" s="17"/>
      <c r="O196" s="17"/>
      <c r="P196" s="17"/>
      <c r="Q196" s="18"/>
      <c r="R196" s="17"/>
      <c r="S196" s="17"/>
      <c r="T196" s="14"/>
      <c r="U196" s="40">
        <v>49230</v>
      </c>
      <c r="V196" s="40"/>
      <c r="W196" s="40"/>
      <c r="X196" s="40"/>
      <c r="Y196" s="40"/>
      <c r="Z196" s="47"/>
      <c r="AA196" s="47"/>
      <c r="AB196" s="47"/>
      <c r="AC196" s="47"/>
      <c r="AD196" s="47"/>
      <c r="AE196" s="48"/>
      <c r="AF196" s="47"/>
      <c r="AG196" s="47">
        <v>32000</v>
      </c>
      <c r="AH196" s="47"/>
      <c r="AI196" s="48"/>
      <c r="AJ196" s="47"/>
      <c r="AK196" s="47"/>
    </row>
    <row r="197" spans="1:37" s="2" customFormat="1" ht="21.75" customHeight="1" x14ac:dyDescent="0.3">
      <c r="A197" s="75">
        <v>194</v>
      </c>
      <c r="B197" s="98" t="s">
        <v>446</v>
      </c>
      <c r="C197" s="76" t="s">
        <v>70</v>
      </c>
      <c r="D197" s="67"/>
      <c r="E197" s="15"/>
      <c r="F197" s="17"/>
      <c r="G197" s="15"/>
      <c r="H197" s="17"/>
      <c r="I197" s="17"/>
      <c r="J197" s="17"/>
      <c r="K197" s="17"/>
      <c r="L197" s="17"/>
      <c r="M197" s="18"/>
      <c r="N197" s="17"/>
      <c r="O197" s="17"/>
      <c r="P197" s="17"/>
      <c r="Q197" s="18"/>
      <c r="R197" s="17"/>
      <c r="S197" s="17"/>
      <c r="T197" s="14"/>
      <c r="U197" s="40">
        <v>14800</v>
      </c>
      <c r="V197" s="40"/>
      <c r="W197" s="40"/>
      <c r="X197" s="40"/>
      <c r="Y197" s="40"/>
      <c r="Z197" s="47"/>
      <c r="AA197" s="47"/>
      <c r="AB197" s="47"/>
      <c r="AC197" s="47"/>
      <c r="AD197" s="47"/>
      <c r="AE197" s="48"/>
      <c r="AF197" s="47"/>
      <c r="AG197" s="47">
        <v>14800</v>
      </c>
      <c r="AH197" s="47"/>
      <c r="AI197" s="48"/>
      <c r="AJ197" s="47"/>
      <c r="AK197" s="47"/>
    </row>
    <row r="198" spans="1:37" s="2" customFormat="1" ht="21.75" customHeight="1" x14ac:dyDescent="0.3">
      <c r="A198" s="75">
        <v>195</v>
      </c>
      <c r="B198" s="98" t="s">
        <v>447</v>
      </c>
      <c r="C198" s="76" t="s">
        <v>70</v>
      </c>
      <c r="D198" s="67"/>
      <c r="E198" s="15"/>
      <c r="F198" s="17"/>
      <c r="G198" s="15"/>
      <c r="H198" s="17"/>
      <c r="I198" s="17"/>
      <c r="J198" s="17"/>
      <c r="K198" s="17"/>
      <c r="L198" s="17"/>
      <c r="M198" s="18"/>
      <c r="N198" s="17"/>
      <c r="O198" s="17"/>
      <c r="P198" s="17"/>
      <c r="Q198" s="18"/>
      <c r="R198" s="17"/>
      <c r="S198" s="17"/>
      <c r="T198" s="14"/>
      <c r="U198" s="40">
        <v>10860</v>
      </c>
      <c r="V198" s="40"/>
      <c r="W198" s="40"/>
      <c r="X198" s="40"/>
      <c r="Y198" s="40"/>
      <c r="Z198" s="47"/>
      <c r="AA198" s="47"/>
      <c r="AB198" s="47"/>
      <c r="AC198" s="47"/>
      <c r="AD198" s="47"/>
      <c r="AE198" s="48"/>
      <c r="AF198" s="47"/>
      <c r="AG198" s="47">
        <v>10860</v>
      </c>
      <c r="AH198" s="47"/>
      <c r="AI198" s="48"/>
      <c r="AJ198" s="47"/>
      <c r="AK198" s="47"/>
    </row>
    <row r="199" spans="1:37" s="2" customFormat="1" ht="20.25" customHeight="1" x14ac:dyDescent="0.3">
      <c r="A199" s="75">
        <v>196</v>
      </c>
      <c r="B199" s="33" t="s">
        <v>448</v>
      </c>
      <c r="C199" s="76" t="s">
        <v>70</v>
      </c>
      <c r="D199" s="67"/>
      <c r="E199" s="15"/>
      <c r="F199" s="17"/>
      <c r="G199" s="15"/>
      <c r="H199" s="17"/>
      <c r="I199" s="17" t="s">
        <v>82</v>
      </c>
      <c r="J199" s="17" t="s">
        <v>82</v>
      </c>
      <c r="K199" s="17"/>
      <c r="L199" s="17" t="s">
        <v>82</v>
      </c>
      <c r="M199" s="18">
        <v>1</v>
      </c>
      <c r="N199" s="17" t="s">
        <v>82</v>
      </c>
      <c r="O199" s="17"/>
      <c r="P199" s="17"/>
      <c r="Q199" s="18">
        <v>1</v>
      </c>
      <c r="R199" s="17" t="s">
        <v>82</v>
      </c>
      <c r="S199" s="17"/>
      <c r="T199" s="14"/>
      <c r="U199" s="40">
        <v>42391.6</v>
      </c>
      <c r="V199" s="40"/>
      <c r="W199" s="40"/>
      <c r="X199" s="40"/>
      <c r="Y199" s="40" t="s">
        <v>451</v>
      </c>
      <c r="Z199" s="47"/>
      <c r="AA199" s="47"/>
      <c r="AB199" s="47"/>
      <c r="AC199" s="47"/>
      <c r="AD199" s="47"/>
      <c r="AE199" s="48"/>
      <c r="AF199" s="47"/>
      <c r="AG199" s="47">
        <v>30000</v>
      </c>
      <c r="AH199" s="47"/>
      <c r="AI199" s="48"/>
      <c r="AJ199" s="47"/>
      <c r="AK199" s="47"/>
    </row>
    <row r="200" spans="1:37" ht="37.5" customHeight="1" x14ac:dyDescent="0.3">
      <c r="A200" s="75">
        <v>197</v>
      </c>
      <c r="B200" s="98" t="s">
        <v>92</v>
      </c>
      <c r="C200" s="76" t="s">
        <v>470</v>
      </c>
      <c r="D200" s="67" t="s">
        <v>323</v>
      </c>
      <c r="E200" s="15"/>
      <c r="F200" s="17"/>
      <c r="G200" s="15" t="s">
        <v>471</v>
      </c>
      <c r="H200" s="18">
        <v>1</v>
      </c>
      <c r="I200" s="17" t="s">
        <v>82</v>
      </c>
      <c r="J200" s="17" t="s">
        <v>82</v>
      </c>
      <c r="K200" s="18">
        <v>1</v>
      </c>
      <c r="L200" s="17" t="s">
        <v>82</v>
      </c>
      <c r="M200" s="18">
        <v>1</v>
      </c>
      <c r="N200" s="17" t="s">
        <v>82</v>
      </c>
      <c r="O200" s="18">
        <v>1</v>
      </c>
      <c r="P200" s="17"/>
      <c r="Q200" s="18">
        <v>1</v>
      </c>
      <c r="R200" s="18">
        <v>1</v>
      </c>
      <c r="S200" s="18">
        <v>1</v>
      </c>
      <c r="T200" s="14"/>
      <c r="U200" s="40">
        <f t="shared" ref="U200:U233" si="7">V200+W200+X200</f>
        <v>222.00299999999999</v>
      </c>
      <c r="V200" s="40">
        <v>222.00299999999999</v>
      </c>
      <c r="W200" s="40"/>
      <c r="X200" s="40"/>
      <c r="Y200" s="40"/>
      <c r="Z200" s="47"/>
      <c r="AA200" s="47"/>
      <c r="AB200" s="47"/>
      <c r="AC200" s="47"/>
      <c r="AD200" s="47"/>
      <c r="AE200" s="48"/>
      <c r="AF200" s="47"/>
      <c r="AG200" s="47">
        <v>222</v>
      </c>
      <c r="AH200" s="47"/>
      <c r="AI200" s="48"/>
      <c r="AJ200" s="47"/>
      <c r="AK200" s="47"/>
    </row>
    <row r="201" spans="1:37" ht="35.25" customHeight="1" x14ac:dyDescent="0.3">
      <c r="A201" s="75">
        <v>198</v>
      </c>
      <c r="B201" s="98" t="s">
        <v>144</v>
      </c>
      <c r="C201" s="76" t="s">
        <v>70</v>
      </c>
      <c r="D201" s="67"/>
      <c r="E201" s="15"/>
      <c r="F201" s="17"/>
      <c r="G201" s="15"/>
      <c r="H201" s="17"/>
      <c r="I201" s="17" t="s">
        <v>82</v>
      </c>
      <c r="J201" s="17" t="s">
        <v>82</v>
      </c>
      <c r="K201" s="17"/>
      <c r="L201" s="17" t="s">
        <v>82</v>
      </c>
      <c r="M201" s="18">
        <v>1</v>
      </c>
      <c r="N201" s="17" t="s">
        <v>82</v>
      </c>
      <c r="O201" s="17"/>
      <c r="P201" s="17"/>
      <c r="Q201" s="18">
        <v>1</v>
      </c>
      <c r="R201" s="17" t="s">
        <v>82</v>
      </c>
      <c r="S201" s="17"/>
      <c r="T201" s="14"/>
      <c r="U201" s="40">
        <f t="shared" si="7"/>
        <v>0</v>
      </c>
      <c r="V201" s="40"/>
      <c r="W201" s="40"/>
      <c r="X201" s="40"/>
      <c r="Y201" s="40"/>
      <c r="Z201" s="47"/>
      <c r="AA201" s="47"/>
      <c r="AB201" s="47"/>
      <c r="AC201" s="47"/>
      <c r="AD201" s="47"/>
      <c r="AE201" s="48"/>
      <c r="AF201" s="47"/>
      <c r="AG201" s="47"/>
      <c r="AH201" s="47"/>
      <c r="AI201" s="48"/>
      <c r="AJ201" s="47"/>
      <c r="AK201" s="47"/>
    </row>
    <row r="202" spans="1:37" s="6" customFormat="1" ht="38.25" customHeight="1" x14ac:dyDescent="0.3">
      <c r="A202" s="75">
        <v>199</v>
      </c>
      <c r="B202" s="98" t="s">
        <v>145</v>
      </c>
      <c r="C202" s="76" t="s">
        <v>70</v>
      </c>
      <c r="D202" s="70"/>
      <c r="E202" s="15"/>
      <c r="F202" s="17"/>
      <c r="G202" s="15"/>
      <c r="H202" s="17"/>
      <c r="I202" s="17" t="s">
        <v>82</v>
      </c>
      <c r="J202" s="17" t="s">
        <v>82</v>
      </c>
      <c r="K202" s="17"/>
      <c r="L202" s="17" t="s">
        <v>82</v>
      </c>
      <c r="M202" s="18">
        <v>1</v>
      </c>
      <c r="N202" s="17" t="s">
        <v>82</v>
      </c>
      <c r="O202" s="17"/>
      <c r="P202" s="17"/>
      <c r="Q202" s="18">
        <v>1</v>
      </c>
      <c r="R202" s="17" t="s">
        <v>82</v>
      </c>
      <c r="S202" s="17"/>
      <c r="T202" s="14"/>
      <c r="U202" s="40">
        <f t="shared" si="7"/>
        <v>0</v>
      </c>
      <c r="V202" s="40"/>
      <c r="W202" s="40"/>
      <c r="X202" s="40"/>
      <c r="Y202" s="40"/>
      <c r="Z202" s="47"/>
      <c r="AA202" s="47"/>
      <c r="AB202" s="47"/>
      <c r="AC202" s="47"/>
      <c r="AD202" s="47"/>
      <c r="AE202" s="48"/>
      <c r="AF202" s="47"/>
      <c r="AG202" s="47"/>
      <c r="AH202" s="47"/>
      <c r="AI202" s="48"/>
      <c r="AJ202" s="47"/>
      <c r="AK202" s="47"/>
    </row>
    <row r="203" spans="1:37" ht="38.25" customHeight="1" x14ac:dyDescent="0.3">
      <c r="A203" s="75">
        <v>200</v>
      </c>
      <c r="B203" s="98" t="s">
        <v>146</v>
      </c>
      <c r="C203" s="76" t="s">
        <v>70</v>
      </c>
      <c r="D203" s="70"/>
      <c r="E203" s="15"/>
      <c r="F203" s="17"/>
      <c r="G203" s="15"/>
      <c r="H203" s="17"/>
      <c r="I203" s="17" t="s">
        <v>82</v>
      </c>
      <c r="J203" s="17" t="s">
        <v>82</v>
      </c>
      <c r="K203" s="17"/>
      <c r="L203" s="17" t="s">
        <v>82</v>
      </c>
      <c r="M203" s="18">
        <v>1</v>
      </c>
      <c r="N203" s="17" t="s">
        <v>82</v>
      </c>
      <c r="O203" s="17"/>
      <c r="P203" s="17"/>
      <c r="Q203" s="18">
        <v>1</v>
      </c>
      <c r="R203" s="17" t="s">
        <v>82</v>
      </c>
      <c r="S203" s="17"/>
      <c r="T203" s="14"/>
      <c r="U203" s="40">
        <f t="shared" si="7"/>
        <v>0</v>
      </c>
      <c r="V203" s="40"/>
      <c r="W203" s="40"/>
      <c r="X203" s="40"/>
      <c r="Y203" s="40"/>
      <c r="Z203" s="47"/>
      <c r="AA203" s="47"/>
      <c r="AB203" s="47"/>
      <c r="AC203" s="47"/>
      <c r="AD203" s="47"/>
      <c r="AE203" s="48"/>
      <c r="AF203" s="47"/>
      <c r="AG203" s="47"/>
      <c r="AH203" s="47"/>
      <c r="AI203" s="48"/>
      <c r="AJ203" s="47"/>
      <c r="AK203" s="47"/>
    </row>
    <row r="204" spans="1:37" ht="38.25" customHeight="1" x14ac:dyDescent="0.3">
      <c r="A204" s="75">
        <v>201</v>
      </c>
      <c r="B204" s="98" t="s">
        <v>147</v>
      </c>
      <c r="C204" s="76" t="s">
        <v>70</v>
      </c>
      <c r="D204" s="70"/>
      <c r="E204" s="15"/>
      <c r="F204" s="17"/>
      <c r="G204" s="15"/>
      <c r="H204" s="17"/>
      <c r="I204" s="17" t="s">
        <v>82</v>
      </c>
      <c r="J204" s="17" t="s">
        <v>82</v>
      </c>
      <c r="K204" s="17"/>
      <c r="L204" s="17" t="s">
        <v>82</v>
      </c>
      <c r="M204" s="18">
        <v>1</v>
      </c>
      <c r="N204" s="17" t="s">
        <v>82</v>
      </c>
      <c r="O204" s="17"/>
      <c r="P204" s="17"/>
      <c r="Q204" s="18">
        <v>1</v>
      </c>
      <c r="R204" s="17" t="s">
        <v>82</v>
      </c>
      <c r="S204" s="17"/>
      <c r="T204" s="14"/>
      <c r="U204" s="40">
        <f t="shared" si="7"/>
        <v>0</v>
      </c>
      <c r="V204" s="40"/>
      <c r="W204" s="40"/>
      <c r="X204" s="40"/>
      <c r="Y204" s="40"/>
      <c r="Z204" s="47"/>
      <c r="AA204" s="47"/>
      <c r="AB204" s="47"/>
      <c r="AC204" s="47"/>
      <c r="AD204" s="47"/>
      <c r="AE204" s="48"/>
      <c r="AF204" s="47"/>
      <c r="AG204" s="47"/>
      <c r="AH204" s="47"/>
      <c r="AI204" s="48"/>
      <c r="AJ204" s="47"/>
      <c r="AK204" s="47"/>
    </row>
    <row r="205" spans="1:37" ht="38.25" customHeight="1" x14ac:dyDescent="0.3">
      <c r="A205" s="75">
        <v>202</v>
      </c>
      <c r="B205" s="98" t="s">
        <v>148</v>
      </c>
      <c r="C205" s="76" t="s">
        <v>70</v>
      </c>
      <c r="D205" s="70"/>
      <c r="E205" s="15"/>
      <c r="F205" s="17"/>
      <c r="G205" s="15"/>
      <c r="H205" s="17"/>
      <c r="I205" s="17" t="s">
        <v>82</v>
      </c>
      <c r="J205" s="17" t="s">
        <v>82</v>
      </c>
      <c r="K205" s="17"/>
      <c r="L205" s="17" t="s">
        <v>82</v>
      </c>
      <c r="M205" s="18">
        <v>1</v>
      </c>
      <c r="N205" s="17" t="s">
        <v>82</v>
      </c>
      <c r="O205" s="17"/>
      <c r="P205" s="17"/>
      <c r="Q205" s="18">
        <v>1</v>
      </c>
      <c r="R205" s="17" t="s">
        <v>82</v>
      </c>
      <c r="S205" s="17"/>
      <c r="T205" s="14"/>
      <c r="U205" s="40">
        <f t="shared" si="7"/>
        <v>0</v>
      </c>
      <c r="V205" s="40"/>
      <c r="W205" s="40"/>
      <c r="X205" s="40"/>
      <c r="Y205" s="40"/>
      <c r="Z205" s="47"/>
      <c r="AA205" s="47"/>
      <c r="AB205" s="47"/>
      <c r="AC205" s="47"/>
      <c r="AD205" s="47"/>
      <c r="AE205" s="48"/>
      <c r="AF205" s="47"/>
      <c r="AG205" s="47"/>
      <c r="AH205" s="47"/>
      <c r="AI205" s="48"/>
      <c r="AJ205" s="47"/>
      <c r="AK205" s="47"/>
    </row>
    <row r="206" spans="1:37" ht="38.25" customHeight="1" x14ac:dyDescent="0.3">
      <c r="A206" s="75">
        <v>203</v>
      </c>
      <c r="B206" s="98" t="s">
        <v>149</v>
      </c>
      <c r="C206" s="76" t="s">
        <v>70</v>
      </c>
      <c r="D206" s="70"/>
      <c r="E206" s="15"/>
      <c r="F206" s="17"/>
      <c r="G206" s="15"/>
      <c r="H206" s="17"/>
      <c r="I206" s="17" t="s">
        <v>82</v>
      </c>
      <c r="J206" s="17" t="s">
        <v>82</v>
      </c>
      <c r="K206" s="17"/>
      <c r="L206" s="17" t="s">
        <v>82</v>
      </c>
      <c r="M206" s="18">
        <v>1</v>
      </c>
      <c r="N206" s="17" t="s">
        <v>82</v>
      </c>
      <c r="O206" s="17"/>
      <c r="P206" s="17"/>
      <c r="Q206" s="18">
        <v>1</v>
      </c>
      <c r="R206" s="17" t="s">
        <v>82</v>
      </c>
      <c r="S206" s="17"/>
      <c r="T206" s="14"/>
      <c r="U206" s="40">
        <f t="shared" si="7"/>
        <v>0</v>
      </c>
      <c r="V206" s="40"/>
      <c r="W206" s="40"/>
      <c r="X206" s="40"/>
      <c r="Y206" s="40"/>
      <c r="Z206" s="47"/>
      <c r="AA206" s="47"/>
      <c r="AB206" s="47"/>
      <c r="AC206" s="47"/>
      <c r="AD206" s="47"/>
      <c r="AE206" s="48"/>
      <c r="AF206" s="47"/>
      <c r="AG206" s="47"/>
      <c r="AH206" s="47"/>
      <c r="AI206" s="48"/>
      <c r="AJ206" s="47"/>
      <c r="AK206" s="47"/>
    </row>
    <row r="207" spans="1:37" ht="56.25" customHeight="1" x14ac:dyDescent="0.3">
      <c r="A207" s="75">
        <v>204</v>
      </c>
      <c r="B207" s="98" t="s">
        <v>136</v>
      </c>
      <c r="C207" s="76" t="s">
        <v>70</v>
      </c>
      <c r="D207" s="70" t="s">
        <v>581</v>
      </c>
      <c r="E207" s="15">
        <v>42046</v>
      </c>
      <c r="F207" s="17" t="s">
        <v>582</v>
      </c>
      <c r="G207" s="15"/>
      <c r="H207" s="17"/>
      <c r="I207" s="17" t="s">
        <v>82</v>
      </c>
      <c r="J207" s="17" t="s">
        <v>82</v>
      </c>
      <c r="K207" s="17"/>
      <c r="L207" s="17" t="s">
        <v>82</v>
      </c>
      <c r="M207" s="18">
        <v>1</v>
      </c>
      <c r="N207" s="17" t="s">
        <v>82</v>
      </c>
      <c r="O207" s="17"/>
      <c r="P207" s="17"/>
      <c r="Q207" s="18">
        <v>1</v>
      </c>
      <c r="R207" s="17" t="s">
        <v>82</v>
      </c>
      <c r="S207" s="17"/>
      <c r="T207" s="14"/>
      <c r="U207" s="40">
        <f t="shared" si="7"/>
        <v>0</v>
      </c>
      <c r="V207" s="40"/>
      <c r="W207" s="40"/>
      <c r="X207" s="40"/>
      <c r="Y207" s="40"/>
      <c r="Z207" s="47"/>
      <c r="AA207" s="47"/>
      <c r="AB207" s="47"/>
      <c r="AC207" s="47"/>
      <c r="AD207" s="47"/>
      <c r="AE207" s="48"/>
      <c r="AF207" s="47"/>
      <c r="AG207" s="47"/>
      <c r="AH207" s="47"/>
      <c r="AI207" s="48"/>
      <c r="AJ207" s="47"/>
      <c r="AK207" s="47"/>
    </row>
    <row r="208" spans="1:37" ht="54.75" customHeight="1" x14ac:dyDescent="0.3">
      <c r="A208" s="75">
        <v>205</v>
      </c>
      <c r="B208" s="98" t="s">
        <v>150</v>
      </c>
      <c r="C208" s="76" t="s">
        <v>70</v>
      </c>
      <c r="D208" s="70"/>
      <c r="E208" s="15"/>
      <c r="F208" s="17"/>
      <c r="G208" s="15"/>
      <c r="H208" s="17"/>
      <c r="I208" s="17" t="s">
        <v>82</v>
      </c>
      <c r="J208" s="17" t="s">
        <v>82</v>
      </c>
      <c r="K208" s="17"/>
      <c r="L208" s="17" t="s">
        <v>82</v>
      </c>
      <c r="M208" s="18">
        <v>1</v>
      </c>
      <c r="N208" s="17" t="s">
        <v>82</v>
      </c>
      <c r="O208" s="17"/>
      <c r="P208" s="17"/>
      <c r="Q208" s="18">
        <v>1</v>
      </c>
      <c r="R208" s="17" t="s">
        <v>82</v>
      </c>
      <c r="S208" s="17"/>
      <c r="T208" s="14"/>
      <c r="U208" s="40">
        <f t="shared" si="7"/>
        <v>0</v>
      </c>
      <c r="V208" s="40"/>
      <c r="W208" s="40"/>
      <c r="X208" s="40"/>
      <c r="Y208" s="40"/>
      <c r="Z208" s="47"/>
      <c r="AA208" s="47"/>
      <c r="AB208" s="47"/>
      <c r="AC208" s="47"/>
      <c r="AD208" s="47"/>
      <c r="AE208" s="48"/>
      <c r="AF208" s="47"/>
      <c r="AG208" s="47"/>
      <c r="AH208" s="47"/>
      <c r="AI208" s="48"/>
      <c r="AJ208" s="47"/>
      <c r="AK208" s="47"/>
    </row>
    <row r="209" spans="1:37" ht="36.75" customHeight="1" x14ac:dyDescent="0.3">
      <c r="A209" s="75">
        <v>206</v>
      </c>
      <c r="B209" s="98" t="s">
        <v>151</v>
      </c>
      <c r="C209" s="76" t="s">
        <v>70</v>
      </c>
      <c r="D209" s="70"/>
      <c r="E209" s="15"/>
      <c r="F209" s="17"/>
      <c r="G209" s="15"/>
      <c r="H209" s="17"/>
      <c r="I209" s="17" t="s">
        <v>82</v>
      </c>
      <c r="J209" s="17" t="s">
        <v>82</v>
      </c>
      <c r="K209" s="17"/>
      <c r="L209" s="17" t="s">
        <v>82</v>
      </c>
      <c r="M209" s="18">
        <v>1</v>
      </c>
      <c r="N209" s="17" t="s">
        <v>82</v>
      </c>
      <c r="O209" s="17"/>
      <c r="P209" s="17"/>
      <c r="Q209" s="18">
        <v>1</v>
      </c>
      <c r="R209" s="17" t="s">
        <v>82</v>
      </c>
      <c r="S209" s="17"/>
      <c r="T209" s="14"/>
      <c r="U209" s="40">
        <f t="shared" si="7"/>
        <v>0</v>
      </c>
      <c r="V209" s="40"/>
      <c r="W209" s="40"/>
      <c r="X209" s="40"/>
      <c r="Y209" s="40"/>
      <c r="Z209" s="47"/>
      <c r="AA209" s="47"/>
      <c r="AB209" s="47"/>
      <c r="AC209" s="47"/>
      <c r="AD209" s="47"/>
      <c r="AE209" s="48"/>
      <c r="AF209" s="47"/>
      <c r="AG209" s="47"/>
      <c r="AH209" s="47"/>
      <c r="AI209" s="48"/>
      <c r="AJ209" s="47"/>
      <c r="AK209" s="47"/>
    </row>
    <row r="210" spans="1:37" ht="33" customHeight="1" x14ac:dyDescent="0.3">
      <c r="A210" s="75">
        <v>207</v>
      </c>
      <c r="B210" s="98" t="s">
        <v>110</v>
      </c>
      <c r="C210" s="76" t="s">
        <v>70</v>
      </c>
      <c r="D210" s="70"/>
      <c r="E210" s="15"/>
      <c r="F210" s="17"/>
      <c r="G210" s="15"/>
      <c r="H210" s="17"/>
      <c r="I210" s="17" t="s">
        <v>82</v>
      </c>
      <c r="J210" s="17" t="s">
        <v>82</v>
      </c>
      <c r="K210" s="17"/>
      <c r="L210" s="17" t="s">
        <v>82</v>
      </c>
      <c r="M210" s="18">
        <v>1</v>
      </c>
      <c r="N210" s="17" t="s">
        <v>82</v>
      </c>
      <c r="O210" s="17"/>
      <c r="P210" s="17"/>
      <c r="Q210" s="18">
        <v>1</v>
      </c>
      <c r="R210" s="17" t="s">
        <v>82</v>
      </c>
      <c r="S210" s="17"/>
      <c r="T210" s="14"/>
      <c r="U210" s="40">
        <f t="shared" si="7"/>
        <v>0</v>
      </c>
      <c r="V210" s="40"/>
      <c r="W210" s="40"/>
      <c r="X210" s="40"/>
      <c r="Y210" s="40"/>
      <c r="Z210" s="47"/>
      <c r="AA210" s="47"/>
      <c r="AB210" s="47"/>
      <c r="AC210" s="47"/>
      <c r="AD210" s="47"/>
      <c r="AE210" s="48"/>
      <c r="AF210" s="47"/>
      <c r="AG210" s="47"/>
      <c r="AH210" s="47"/>
      <c r="AI210" s="48"/>
      <c r="AJ210" s="47"/>
      <c r="AK210" s="47"/>
    </row>
    <row r="211" spans="1:37" ht="34.5" customHeight="1" x14ac:dyDescent="0.3">
      <c r="A211" s="75">
        <v>208</v>
      </c>
      <c r="B211" s="98" t="s">
        <v>111</v>
      </c>
      <c r="C211" s="76" t="s">
        <v>70</v>
      </c>
      <c r="D211" s="70"/>
      <c r="E211" s="15"/>
      <c r="F211" s="17"/>
      <c r="G211" s="15"/>
      <c r="H211" s="17"/>
      <c r="I211" s="17" t="s">
        <v>82</v>
      </c>
      <c r="J211" s="17" t="s">
        <v>82</v>
      </c>
      <c r="K211" s="17"/>
      <c r="L211" s="17" t="s">
        <v>82</v>
      </c>
      <c r="M211" s="18">
        <v>1</v>
      </c>
      <c r="N211" s="17" t="s">
        <v>82</v>
      </c>
      <c r="O211" s="17"/>
      <c r="P211" s="17"/>
      <c r="Q211" s="18">
        <v>1</v>
      </c>
      <c r="R211" s="17" t="s">
        <v>82</v>
      </c>
      <c r="S211" s="17"/>
      <c r="T211" s="14"/>
      <c r="U211" s="40">
        <f t="shared" si="7"/>
        <v>0</v>
      </c>
      <c r="V211" s="40"/>
      <c r="W211" s="40"/>
      <c r="X211" s="40"/>
      <c r="Y211" s="40"/>
      <c r="Z211" s="47"/>
      <c r="AA211" s="47"/>
      <c r="AB211" s="47"/>
      <c r="AC211" s="47"/>
      <c r="AD211" s="47"/>
      <c r="AE211" s="48"/>
      <c r="AF211" s="47"/>
      <c r="AG211" s="47"/>
      <c r="AH211" s="47"/>
      <c r="AI211" s="48"/>
      <c r="AJ211" s="47"/>
      <c r="AK211" s="47"/>
    </row>
    <row r="212" spans="1:37" ht="32.25" customHeight="1" x14ac:dyDescent="0.3">
      <c r="A212" s="75">
        <v>209</v>
      </c>
      <c r="B212" s="98" t="s">
        <v>112</v>
      </c>
      <c r="C212" s="76" t="s">
        <v>70</v>
      </c>
      <c r="D212" s="70"/>
      <c r="E212" s="15"/>
      <c r="F212" s="17"/>
      <c r="G212" s="15"/>
      <c r="H212" s="17"/>
      <c r="I212" s="17" t="s">
        <v>82</v>
      </c>
      <c r="J212" s="17" t="s">
        <v>82</v>
      </c>
      <c r="K212" s="17"/>
      <c r="L212" s="17" t="s">
        <v>82</v>
      </c>
      <c r="M212" s="18">
        <v>1</v>
      </c>
      <c r="N212" s="17" t="s">
        <v>82</v>
      </c>
      <c r="O212" s="17"/>
      <c r="P212" s="17"/>
      <c r="Q212" s="18">
        <v>1</v>
      </c>
      <c r="R212" s="17" t="s">
        <v>82</v>
      </c>
      <c r="S212" s="17"/>
      <c r="T212" s="14"/>
      <c r="U212" s="40">
        <f t="shared" si="7"/>
        <v>0</v>
      </c>
      <c r="V212" s="40"/>
      <c r="W212" s="40"/>
      <c r="X212" s="40"/>
      <c r="Y212" s="40"/>
      <c r="Z212" s="47"/>
      <c r="AA212" s="47"/>
      <c r="AB212" s="47"/>
      <c r="AC212" s="47"/>
      <c r="AD212" s="47"/>
      <c r="AE212" s="48"/>
      <c r="AF212" s="47"/>
      <c r="AG212" s="47"/>
      <c r="AH212" s="47"/>
      <c r="AI212" s="48"/>
      <c r="AJ212" s="47"/>
      <c r="AK212" s="47"/>
    </row>
    <row r="213" spans="1:37" ht="37.5" customHeight="1" x14ac:dyDescent="0.3">
      <c r="A213" s="75">
        <v>210</v>
      </c>
      <c r="B213" s="98" t="s">
        <v>71</v>
      </c>
      <c r="C213" s="76" t="s">
        <v>70</v>
      </c>
      <c r="D213" s="70"/>
      <c r="E213" s="15"/>
      <c r="F213" s="17"/>
      <c r="G213" s="15"/>
      <c r="H213" s="17"/>
      <c r="I213" s="17" t="s">
        <v>82</v>
      </c>
      <c r="J213" s="17" t="s">
        <v>82</v>
      </c>
      <c r="K213" s="17"/>
      <c r="L213" s="17" t="s">
        <v>82</v>
      </c>
      <c r="M213" s="18">
        <v>1</v>
      </c>
      <c r="N213" s="17" t="s">
        <v>82</v>
      </c>
      <c r="O213" s="17"/>
      <c r="P213" s="17"/>
      <c r="Q213" s="18">
        <v>1</v>
      </c>
      <c r="R213" s="17" t="s">
        <v>82</v>
      </c>
      <c r="S213" s="17"/>
      <c r="T213" s="14"/>
      <c r="U213" s="40">
        <f t="shared" si="7"/>
        <v>0</v>
      </c>
      <c r="V213" s="40"/>
      <c r="W213" s="40"/>
      <c r="X213" s="40"/>
      <c r="Y213" s="40"/>
      <c r="Z213" s="47"/>
      <c r="AA213" s="47"/>
      <c r="AB213" s="47"/>
      <c r="AC213" s="47"/>
      <c r="AD213" s="47"/>
      <c r="AE213" s="48"/>
      <c r="AF213" s="47"/>
      <c r="AG213" s="47"/>
      <c r="AH213" s="47"/>
      <c r="AI213" s="48"/>
      <c r="AJ213" s="47"/>
      <c r="AK213" s="47"/>
    </row>
    <row r="214" spans="1:37" ht="36" customHeight="1" x14ac:dyDescent="0.3">
      <c r="A214" s="75">
        <v>211</v>
      </c>
      <c r="B214" s="98" t="s">
        <v>152</v>
      </c>
      <c r="C214" s="76" t="s">
        <v>70</v>
      </c>
      <c r="D214" s="70"/>
      <c r="E214" s="15"/>
      <c r="F214" s="17"/>
      <c r="G214" s="15"/>
      <c r="H214" s="17"/>
      <c r="I214" s="17" t="s">
        <v>82</v>
      </c>
      <c r="J214" s="17" t="s">
        <v>82</v>
      </c>
      <c r="K214" s="17"/>
      <c r="L214" s="17" t="s">
        <v>82</v>
      </c>
      <c r="M214" s="18">
        <v>1</v>
      </c>
      <c r="N214" s="17" t="s">
        <v>82</v>
      </c>
      <c r="O214" s="17"/>
      <c r="P214" s="17"/>
      <c r="Q214" s="18">
        <v>1</v>
      </c>
      <c r="R214" s="17" t="s">
        <v>82</v>
      </c>
      <c r="S214" s="17"/>
      <c r="T214" s="14"/>
      <c r="U214" s="40">
        <f t="shared" si="7"/>
        <v>0</v>
      </c>
      <c r="V214" s="40"/>
      <c r="W214" s="40"/>
      <c r="X214" s="40"/>
      <c r="Y214" s="40"/>
      <c r="Z214" s="47"/>
      <c r="AA214" s="47"/>
      <c r="AB214" s="47"/>
      <c r="AC214" s="47"/>
      <c r="AD214" s="47"/>
      <c r="AE214" s="48"/>
      <c r="AF214" s="47"/>
      <c r="AG214" s="47"/>
      <c r="AH214" s="47"/>
      <c r="AI214" s="48"/>
      <c r="AJ214" s="47"/>
      <c r="AK214" s="47"/>
    </row>
    <row r="215" spans="1:37" ht="36" customHeight="1" x14ac:dyDescent="0.3">
      <c r="A215" s="75">
        <v>212</v>
      </c>
      <c r="B215" s="98" t="s">
        <v>137</v>
      </c>
      <c r="C215" s="76" t="s">
        <v>70</v>
      </c>
      <c r="D215" s="70"/>
      <c r="E215" s="15"/>
      <c r="F215" s="17"/>
      <c r="G215" s="15"/>
      <c r="H215" s="17"/>
      <c r="I215" s="17" t="s">
        <v>82</v>
      </c>
      <c r="J215" s="17" t="s">
        <v>82</v>
      </c>
      <c r="K215" s="17"/>
      <c r="L215" s="17" t="s">
        <v>82</v>
      </c>
      <c r="M215" s="18">
        <v>1</v>
      </c>
      <c r="N215" s="17" t="s">
        <v>82</v>
      </c>
      <c r="O215" s="17"/>
      <c r="P215" s="17"/>
      <c r="Q215" s="18">
        <v>1</v>
      </c>
      <c r="R215" s="17" t="s">
        <v>82</v>
      </c>
      <c r="S215" s="17"/>
      <c r="T215" s="14"/>
      <c r="U215" s="40">
        <f t="shared" si="7"/>
        <v>0</v>
      </c>
      <c r="V215" s="40"/>
      <c r="W215" s="40"/>
      <c r="X215" s="40"/>
      <c r="Y215" s="40"/>
      <c r="Z215" s="47"/>
      <c r="AA215" s="47"/>
      <c r="AB215" s="47"/>
      <c r="AC215" s="47"/>
      <c r="AD215" s="47"/>
      <c r="AE215" s="48"/>
      <c r="AF215" s="47"/>
      <c r="AG215" s="47"/>
      <c r="AH215" s="47"/>
      <c r="AI215" s="48"/>
      <c r="AJ215" s="47"/>
      <c r="AK215" s="47"/>
    </row>
    <row r="216" spans="1:37" ht="40.5" customHeight="1" x14ac:dyDescent="0.3">
      <c r="A216" s="75">
        <v>213</v>
      </c>
      <c r="B216" s="98" t="s">
        <v>153</v>
      </c>
      <c r="C216" s="76" t="s">
        <v>70</v>
      </c>
      <c r="D216" s="70"/>
      <c r="E216" s="15"/>
      <c r="F216" s="17"/>
      <c r="G216" s="15"/>
      <c r="H216" s="17"/>
      <c r="I216" s="17" t="s">
        <v>82</v>
      </c>
      <c r="J216" s="17" t="s">
        <v>82</v>
      </c>
      <c r="K216" s="17"/>
      <c r="L216" s="17" t="s">
        <v>82</v>
      </c>
      <c r="M216" s="18">
        <v>1</v>
      </c>
      <c r="N216" s="17" t="s">
        <v>82</v>
      </c>
      <c r="O216" s="17"/>
      <c r="P216" s="17"/>
      <c r="Q216" s="18">
        <v>1</v>
      </c>
      <c r="R216" s="17" t="s">
        <v>82</v>
      </c>
      <c r="S216" s="17"/>
      <c r="T216" s="14"/>
      <c r="U216" s="40">
        <f t="shared" si="7"/>
        <v>0</v>
      </c>
      <c r="V216" s="40"/>
      <c r="W216" s="40"/>
      <c r="X216" s="40"/>
      <c r="Y216" s="40"/>
      <c r="Z216" s="47"/>
      <c r="AA216" s="47"/>
      <c r="AB216" s="47"/>
      <c r="AC216" s="47"/>
      <c r="AD216" s="47"/>
      <c r="AE216" s="48"/>
      <c r="AF216" s="47"/>
      <c r="AG216" s="47"/>
      <c r="AH216" s="47"/>
      <c r="AI216" s="48"/>
      <c r="AJ216" s="47"/>
      <c r="AK216" s="47"/>
    </row>
    <row r="217" spans="1:37" ht="33.75" customHeight="1" x14ac:dyDescent="0.3">
      <c r="A217" s="75">
        <v>214</v>
      </c>
      <c r="B217" s="98" t="s">
        <v>154</v>
      </c>
      <c r="C217" s="76" t="s">
        <v>70</v>
      </c>
      <c r="D217" s="70"/>
      <c r="E217" s="15"/>
      <c r="F217" s="17"/>
      <c r="G217" s="15"/>
      <c r="H217" s="17"/>
      <c r="I217" s="17" t="s">
        <v>82</v>
      </c>
      <c r="J217" s="17" t="s">
        <v>82</v>
      </c>
      <c r="K217" s="17"/>
      <c r="L217" s="17" t="s">
        <v>82</v>
      </c>
      <c r="M217" s="18">
        <v>1</v>
      </c>
      <c r="N217" s="17" t="s">
        <v>82</v>
      </c>
      <c r="O217" s="17"/>
      <c r="P217" s="17"/>
      <c r="Q217" s="18">
        <v>1</v>
      </c>
      <c r="R217" s="17" t="s">
        <v>82</v>
      </c>
      <c r="S217" s="17"/>
      <c r="T217" s="14"/>
      <c r="U217" s="40">
        <f t="shared" si="7"/>
        <v>0</v>
      </c>
      <c r="V217" s="40"/>
      <c r="W217" s="40"/>
      <c r="X217" s="40"/>
      <c r="Y217" s="40"/>
      <c r="Z217" s="47"/>
      <c r="AA217" s="47"/>
      <c r="AB217" s="47"/>
      <c r="AC217" s="47"/>
      <c r="AD217" s="47"/>
      <c r="AE217" s="48"/>
      <c r="AF217" s="47"/>
      <c r="AG217" s="47"/>
      <c r="AH217" s="47"/>
      <c r="AI217" s="48"/>
      <c r="AJ217" s="47"/>
      <c r="AK217" s="47"/>
    </row>
    <row r="218" spans="1:37" ht="33" customHeight="1" x14ac:dyDescent="0.3">
      <c r="A218" s="75">
        <v>215</v>
      </c>
      <c r="B218" s="98" t="s">
        <v>138</v>
      </c>
      <c r="C218" s="76" t="s">
        <v>70</v>
      </c>
      <c r="D218" s="70"/>
      <c r="E218" s="15"/>
      <c r="F218" s="17"/>
      <c r="G218" s="15"/>
      <c r="H218" s="17"/>
      <c r="I218" s="17" t="s">
        <v>82</v>
      </c>
      <c r="J218" s="17" t="s">
        <v>82</v>
      </c>
      <c r="K218" s="17"/>
      <c r="L218" s="17" t="s">
        <v>82</v>
      </c>
      <c r="M218" s="18">
        <v>1</v>
      </c>
      <c r="N218" s="17" t="s">
        <v>82</v>
      </c>
      <c r="O218" s="17"/>
      <c r="P218" s="17"/>
      <c r="Q218" s="18">
        <v>1</v>
      </c>
      <c r="R218" s="17" t="s">
        <v>82</v>
      </c>
      <c r="S218" s="17"/>
      <c r="T218" s="14"/>
      <c r="U218" s="40">
        <f t="shared" si="7"/>
        <v>0</v>
      </c>
      <c r="V218" s="40"/>
      <c r="W218" s="40"/>
      <c r="X218" s="40"/>
      <c r="Y218" s="40"/>
      <c r="Z218" s="47"/>
      <c r="AA218" s="47"/>
      <c r="AB218" s="47"/>
      <c r="AC218" s="47"/>
      <c r="AD218" s="47"/>
      <c r="AE218" s="48"/>
      <c r="AF218" s="47"/>
      <c r="AG218" s="47"/>
      <c r="AH218" s="47"/>
      <c r="AI218" s="48"/>
      <c r="AJ218" s="47"/>
      <c r="AK218" s="47"/>
    </row>
    <row r="219" spans="1:37" ht="34.5" customHeight="1" x14ac:dyDescent="0.3">
      <c r="A219" s="75">
        <v>216</v>
      </c>
      <c r="B219" s="98" t="s">
        <v>155</v>
      </c>
      <c r="C219" s="76" t="s">
        <v>70</v>
      </c>
      <c r="D219" s="70"/>
      <c r="E219" s="15"/>
      <c r="F219" s="17"/>
      <c r="G219" s="15"/>
      <c r="H219" s="17"/>
      <c r="I219" s="17" t="s">
        <v>82</v>
      </c>
      <c r="J219" s="17" t="s">
        <v>82</v>
      </c>
      <c r="K219" s="17"/>
      <c r="L219" s="17" t="s">
        <v>82</v>
      </c>
      <c r="M219" s="18">
        <v>1</v>
      </c>
      <c r="N219" s="17" t="s">
        <v>82</v>
      </c>
      <c r="O219" s="17"/>
      <c r="P219" s="17"/>
      <c r="Q219" s="18">
        <v>1</v>
      </c>
      <c r="R219" s="17" t="s">
        <v>82</v>
      </c>
      <c r="S219" s="17"/>
      <c r="T219" s="14"/>
      <c r="U219" s="40">
        <f t="shared" si="7"/>
        <v>0</v>
      </c>
      <c r="V219" s="40"/>
      <c r="W219" s="40"/>
      <c r="X219" s="40"/>
      <c r="Y219" s="40"/>
      <c r="Z219" s="47"/>
      <c r="AA219" s="47"/>
      <c r="AB219" s="47"/>
      <c r="AC219" s="47"/>
      <c r="AD219" s="47"/>
      <c r="AE219" s="48"/>
      <c r="AF219" s="47"/>
      <c r="AG219" s="47"/>
      <c r="AH219" s="47"/>
      <c r="AI219" s="48"/>
      <c r="AJ219" s="47"/>
      <c r="AK219" s="47"/>
    </row>
    <row r="220" spans="1:37" ht="35.25" customHeight="1" x14ac:dyDescent="0.3">
      <c r="A220" s="75">
        <v>217</v>
      </c>
      <c r="B220" s="98" t="s">
        <v>156</v>
      </c>
      <c r="C220" s="76" t="s">
        <v>70</v>
      </c>
      <c r="D220" s="70"/>
      <c r="E220" s="15"/>
      <c r="F220" s="17"/>
      <c r="G220" s="15"/>
      <c r="H220" s="17"/>
      <c r="I220" s="17" t="s">
        <v>82</v>
      </c>
      <c r="J220" s="17" t="s">
        <v>82</v>
      </c>
      <c r="K220" s="17"/>
      <c r="L220" s="17" t="s">
        <v>82</v>
      </c>
      <c r="M220" s="18">
        <v>1</v>
      </c>
      <c r="N220" s="17" t="s">
        <v>82</v>
      </c>
      <c r="O220" s="17"/>
      <c r="P220" s="17"/>
      <c r="Q220" s="18">
        <v>1</v>
      </c>
      <c r="R220" s="17" t="s">
        <v>82</v>
      </c>
      <c r="S220" s="17"/>
      <c r="T220" s="14"/>
      <c r="U220" s="40">
        <f t="shared" si="7"/>
        <v>0</v>
      </c>
      <c r="V220" s="40"/>
      <c r="W220" s="40"/>
      <c r="X220" s="40"/>
      <c r="Y220" s="40"/>
      <c r="Z220" s="47"/>
      <c r="AA220" s="47"/>
      <c r="AB220" s="47"/>
      <c r="AC220" s="47"/>
      <c r="AD220" s="47"/>
      <c r="AE220" s="48"/>
      <c r="AF220" s="47"/>
      <c r="AG220" s="47"/>
      <c r="AH220" s="47"/>
      <c r="AI220" s="48"/>
      <c r="AJ220" s="47"/>
      <c r="AK220" s="47"/>
    </row>
    <row r="221" spans="1:37" ht="40.5" customHeight="1" x14ac:dyDescent="0.3">
      <c r="A221" s="75">
        <v>218</v>
      </c>
      <c r="B221" s="98" t="s">
        <v>157</v>
      </c>
      <c r="C221" s="76" t="s">
        <v>70</v>
      </c>
      <c r="D221" s="70"/>
      <c r="E221" s="15"/>
      <c r="F221" s="17"/>
      <c r="G221" s="15"/>
      <c r="H221" s="17"/>
      <c r="I221" s="17" t="s">
        <v>82</v>
      </c>
      <c r="J221" s="17" t="s">
        <v>82</v>
      </c>
      <c r="K221" s="17"/>
      <c r="L221" s="17" t="s">
        <v>82</v>
      </c>
      <c r="M221" s="18">
        <v>1</v>
      </c>
      <c r="N221" s="17" t="s">
        <v>82</v>
      </c>
      <c r="O221" s="17"/>
      <c r="P221" s="17"/>
      <c r="Q221" s="18">
        <v>1</v>
      </c>
      <c r="R221" s="17" t="s">
        <v>82</v>
      </c>
      <c r="S221" s="17"/>
      <c r="T221" s="14"/>
      <c r="U221" s="40">
        <f t="shared" si="7"/>
        <v>0</v>
      </c>
      <c r="V221" s="40"/>
      <c r="W221" s="40"/>
      <c r="X221" s="40"/>
      <c r="Y221" s="40"/>
      <c r="Z221" s="47"/>
      <c r="AA221" s="47"/>
      <c r="AB221" s="47"/>
      <c r="AC221" s="47"/>
      <c r="AD221" s="47"/>
      <c r="AE221" s="48"/>
      <c r="AF221" s="47"/>
      <c r="AG221" s="47"/>
      <c r="AH221" s="47"/>
      <c r="AI221" s="48"/>
      <c r="AJ221" s="47"/>
      <c r="AK221" s="47"/>
    </row>
    <row r="222" spans="1:37" ht="33.75" customHeight="1" x14ac:dyDescent="0.3">
      <c r="A222" s="75">
        <v>219</v>
      </c>
      <c r="B222" s="98" t="s">
        <v>158</v>
      </c>
      <c r="C222" s="76" t="s">
        <v>70</v>
      </c>
      <c r="D222" s="70"/>
      <c r="E222" s="15"/>
      <c r="F222" s="17"/>
      <c r="G222" s="15"/>
      <c r="H222" s="17"/>
      <c r="I222" s="17" t="s">
        <v>82</v>
      </c>
      <c r="J222" s="17" t="s">
        <v>82</v>
      </c>
      <c r="K222" s="17"/>
      <c r="L222" s="17" t="s">
        <v>82</v>
      </c>
      <c r="M222" s="18">
        <v>1</v>
      </c>
      <c r="N222" s="17" t="s">
        <v>82</v>
      </c>
      <c r="O222" s="17"/>
      <c r="P222" s="17"/>
      <c r="Q222" s="18">
        <v>1</v>
      </c>
      <c r="R222" s="17" t="s">
        <v>82</v>
      </c>
      <c r="S222" s="17"/>
      <c r="T222" s="14"/>
      <c r="U222" s="40">
        <f t="shared" si="7"/>
        <v>0</v>
      </c>
      <c r="V222" s="40"/>
      <c r="W222" s="40"/>
      <c r="X222" s="40"/>
      <c r="Y222" s="40"/>
      <c r="Z222" s="47"/>
      <c r="AA222" s="47"/>
      <c r="AB222" s="47"/>
      <c r="AC222" s="47"/>
      <c r="AD222" s="47"/>
      <c r="AE222" s="48"/>
      <c r="AF222" s="47"/>
      <c r="AG222" s="47"/>
      <c r="AH222" s="47"/>
      <c r="AI222" s="48"/>
      <c r="AJ222" s="47"/>
      <c r="AK222" s="47"/>
    </row>
    <row r="223" spans="1:37" ht="32.25" customHeight="1" x14ac:dyDescent="0.3">
      <c r="A223" s="75">
        <v>220</v>
      </c>
      <c r="B223" s="98" t="s">
        <v>159</v>
      </c>
      <c r="C223" s="76" t="s">
        <v>70</v>
      </c>
      <c r="D223" s="70"/>
      <c r="E223" s="15"/>
      <c r="F223" s="17"/>
      <c r="G223" s="15"/>
      <c r="H223" s="17"/>
      <c r="I223" s="17" t="s">
        <v>82</v>
      </c>
      <c r="J223" s="17" t="s">
        <v>82</v>
      </c>
      <c r="K223" s="17"/>
      <c r="L223" s="17" t="s">
        <v>82</v>
      </c>
      <c r="M223" s="18">
        <v>1</v>
      </c>
      <c r="N223" s="17" t="s">
        <v>82</v>
      </c>
      <c r="O223" s="17"/>
      <c r="P223" s="17"/>
      <c r="Q223" s="18">
        <v>1</v>
      </c>
      <c r="R223" s="17" t="s">
        <v>82</v>
      </c>
      <c r="S223" s="17"/>
      <c r="T223" s="14"/>
      <c r="U223" s="40">
        <f t="shared" si="7"/>
        <v>0</v>
      </c>
      <c r="V223" s="40"/>
      <c r="W223" s="40"/>
      <c r="X223" s="40"/>
      <c r="Y223" s="40"/>
      <c r="Z223" s="47"/>
      <c r="AA223" s="47"/>
      <c r="AB223" s="47"/>
      <c r="AC223" s="47"/>
      <c r="AD223" s="47"/>
      <c r="AE223" s="48"/>
      <c r="AF223" s="47"/>
      <c r="AG223" s="47"/>
      <c r="AH223" s="47"/>
      <c r="AI223" s="48"/>
      <c r="AJ223" s="47"/>
      <c r="AK223" s="47"/>
    </row>
    <row r="224" spans="1:37" ht="37.5" customHeight="1" x14ac:dyDescent="0.3">
      <c r="A224" s="75">
        <v>221</v>
      </c>
      <c r="B224" s="98" t="s">
        <v>160</v>
      </c>
      <c r="C224" s="76" t="s">
        <v>70</v>
      </c>
      <c r="D224" s="70"/>
      <c r="E224" s="15"/>
      <c r="F224" s="17"/>
      <c r="G224" s="15"/>
      <c r="H224" s="17"/>
      <c r="I224" s="17" t="s">
        <v>82</v>
      </c>
      <c r="J224" s="17" t="s">
        <v>82</v>
      </c>
      <c r="K224" s="17"/>
      <c r="L224" s="17" t="s">
        <v>82</v>
      </c>
      <c r="M224" s="18">
        <v>1</v>
      </c>
      <c r="N224" s="17" t="s">
        <v>82</v>
      </c>
      <c r="O224" s="17"/>
      <c r="P224" s="17"/>
      <c r="Q224" s="18">
        <v>1</v>
      </c>
      <c r="R224" s="17" t="s">
        <v>82</v>
      </c>
      <c r="S224" s="17"/>
      <c r="T224" s="14"/>
      <c r="U224" s="40">
        <f t="shared" si="7"/>
        <v>0</v>
      </c>
      <c r="V224" s="40"/>
      <c r="W224" s="40"/>
      <c r="X224" s="40"/>
      <c r="Y224" s="40"/>
      <c r="Z224" s="47"/>
      <c r="AA224" s="47"/>
      <c r="AB224" s="47"/>
      <c r="AC224" s="47"/>
      <c r="AD224" s="47"/>
      <c r="AE224" s="48"/>
      <c r="AF224" s="47"/>
      <c r="AG224" s="47"/>
      <c r="AH224" s="47"/>
      <c r="AI224" s="48"/>
      <c r="AJ224" s="47"/>
      <c r="AK224" s="47"/>
    </row>
    <row r="225" spans="1:37" ht="18.75" customHeight="1" x14ac:dyDescent="0.3">
      <c r="A225" s="75">
        <v>222</v>
      </c>
      <c r="B225" s="98" t="s">
        <v>72</v>
      </c>
      <c r="C225" s="76" t="s">
        <v>70</v>
      </c>
      <c r="D225" s="70"/>
      <c r="E225" s="15"/>
      <c r="F225" s="17"/>
      <c r="G225" s="15"/>
      <c r="H225" s="17"/>
      <c r="I225" s="17" t="s">
        <v>82</v>
      </c>
      <c r="J225" s="17" t="s">
        <v>82</v>
      </c>
      <c r="K225" s="17"/>
      <c r="L225" s="17" t="s">
        <v>82</v>
      </c>
      <c r="M225" s="18">
        <v>1</v>
      </c>
      <c r="N225" s="17" t="s">
        <v>82</v>
      </c>
      <c r="O225" s="17"/>
      <c r="P225" s="17"/>
      <c r="Q225" s="18">
        <v>1</v>
      </c>
      <c r="R225" s="17" t="s">
        <v>82</v>
      </c>
      <c r="S225" s="17"/>
      <c r="T225" s="14"/>
      <c r="U225" s="40">
        <f t="shared" si="7"/>
        <v>0</v>
      </c>
      <c r="V225" s="40"/>
      <c r="W225" s="40"/>
      <c r="X225" s="40"/>
      <c r="Y225" s="40"/>
      <c r="Z225" s="47"/>
      <c r="AA225" s="47"/>
      <c r="AB225" s="47"/>
      <c r="AC225" s="47"/>
      <c r="AD225" s="47"/>
      <c r="AE225" s="48"/>
      <c r="AF225" s="47"/>
      <c r="AG225" s="47"/>
      <c r="AH225" s="47"/>
      <c r="AI225" s="48"/>
      <c r="AJ225" s="47"/>
      <c r="AK225" s="47"/>
    </row>
    <row r="226" spans="1:37" ht="37.5" customHeight="1" x14ac:dyDescent="0.3">
      <c r="A226" s="75">
        <v>223</v>
      </c>
      <c r="B226" s="98" t="s">
        <v>130</v>
      </c>
      <c r="C226" s="76" t="s">
        <v>70</v>
      </c>
      <c r="D226" s="70"/>
      <c r="E226" s="15"/>
      <c r="F226" s="17"/>
      <c r="G226" s="15"/>
      <c r="H226" s="17"/>
      <c r="I226" s="17" t="s">
        <v>82</v>
      </c>
      <c r="J226" s="17" t="s">
        <v>82</v>
      </c>
      <c r="K226" s="17"/>
      <c r="L226" s="17" t="s">
        <v>82</v>
      </c>
      <c r="M226" s="18">
        <v>1</v>
      </c>
      <c r="N226" s="17" t="s">
        <v>82</v>
      </c>
      <c r="O226" s="17"/>
      <c r="P226" s="17"/>
      <c r="Q226" s="18">
        <v>1</v>
      </c>
      <c r="R226" s="17" t="s">
        <v>82</v>
      </c>
      <c r="S226" s="17"/>
      <c r="T226" s="14"/>
      <c r="U226" s="40">
        <f t="shared" si="7"/>
        <v>0</v>
      </c>
      <c r="V226" s="40"/>
      <c r="W226" s="40"/>
      <c r="X226" s="40"/>
      <c r="Y226" s="40"/>
      <c r="Z226" s="47"/>
      <c r="AA226" s="47"/>
      <c r="AB226" s="47"/>
      <c r="AC226" s="47"/>
      <c r="AD226" s="47"/>
      <c r="AE226" s="48"/>
      <c r="AF226" s="47"/>
      <c r="AG226" s="47"/>
      <c r="AH226" s="47"/>
      <c r="AI226" s="48"/>
      <c r="AJ226" s="47"/>
      <c r="AK226" s="47"/>
    </row>
    <row r="227" spans="1:37" ht="36" customHeight="1" x14ac:dyDescent="0.3">
      <c r="A227" s="75">
        <v>224</v>
      </c>
      <c r="B227" s="98" t="s">
        <v>161</v>
      </c>
      <c r="C227" s="76" t="s">
        <v>70</v>
      </c>
      <c r="D227" s="70"/>
      <c r="E227" s="15"/>
      <c r="F227" s="17"/>
      <c r="G227" s="15"/>
      <c r="H227" s="17"/>
      <c r="I227" s="17" t="s">
        <v>82</v>
      </c>
      <c r="J227" s="17" t="s">
        <v>82</v>
      </c>
      <c r="K227" s="17"/>
      <c r="L227" s="17" t="s">
        <v>82</v>
      </c>
      <c r="M227" s="18">
        <v>1</v>
      </c>
      <c r="N227" s="17" t="s">
        <v>82</v>
      </c>
      <c r="O227" s="17"/>
      <c r="P227" s="17"/>
      <c r="Q227" s="18">
        <v>1</v>
      </c>
      <c r="R227" s="17" t="s">
        <v>82</v>
      </c>
      <c r="S227" s="17"/>
      <c r="T227" s="14"/>
      <c r="U227" s="40">
        <f t="shared" si="7"/>
        <v>0</v>
      </c>
      <c r="V227" s="40"/>
      <c r="W227" s="40"/>
      <c r="X227" s="40"/>
      <c r="Y227" s="40"/>
      <c r="Z227" s="47"/>
      <c r="AA227" s="47"/>
      <c r="AB227" s="47"/>
      <c r="AC227" s="47"/>
      <c r="AD227" s="47"/>
      <c r="AE227" s="48"/>
      <c r="AF227" s="47"/>
      <c r="AG227" s="47"/>
      <c r="AH227" s="47"/>
      <c r="AI227" s="48"/>
      <c r="AJ227" s="47"/>
      <c r="AK227" s="47"/>
    </row>
    <row r="228" spans="1:37" ht="33" customHeight="1" x14ac:dyDescent="0.3">
      <c r="A228" s="75">
        <v>225</v>
      </c>
      <c r="B228" s="98" t="s">
        <v>162</v>
      </c>
      <c r="C228" s="76" t="s">
        <v>70</v>
      </c>
      <c r="D228" s="70"/>
      <c r="E228" s="15"/>
      <c r="F228" s="17"/>
      <c r="G228" s="15"/>
      <c r="H228" s="17"/>
      <c r="I228" s="17" t="s">
        <v>82</v>
      </c>
      <c r="J228" s="17" t="s">
        <v>82</v>
      </c>
      <c r="K228" s="17"/>
      <c r="L228" s="17" t="s">
        <v>82</v>
      </c>
      <c r="M228" s="18">
        <v>1</v>
      </c>
      <c r="N228" s="17" t="s">
        <v>82</v>
      </c>
      <c r="O228" s="17"/>
      <c r="P228" s="17"/>
      <c r="Q228" s="18">
        <v>1</v>
      </c>
      <c r="R228" s="17" t="s">
        <v>82</v>
      </c>
      <c r="S228" s="17"/>
      <c r="T228" s="14"/>
      <c r="U228" s="40">
        <f t="shared" si="7"/>
        <v>0</v>
      </c>
      <c r="V228" s="40"/>
      <c r="W228" s="40"/>
      <c r="X228" s="40"/>
      <c r="Y228" s="40"/>
      <c r="Z228" s="47"/>
      <c r="AA228" s="47"/>
      <c r="AB228" s="47"/>
      <c r="AC228" s="47"/>
      <c r="AD228" s="47"/>
      <c r="AE228" s="48"/>
      <c r="AF228" s="47"/>
      <c r="AG228" s="47"/>
      <c r="AH228" s="47"/>
      <c r="AI228" s="48"/>
      <c r="AJ228" s="47"/>
      <c r="AK228" s="47"/>
    </row>
    <row r="229" spans="1:37" ht="40.5" customHeight="1" x14ac:dyDescent="0.3">
      <c r="A229" s="75">
        <v>226</v>
      </c>
      <c r="B229" s="98" t="s">
        <v>163</v>
      </c>
      <c r="C229" s="76" t="s">
        <v>70</v>
      </c>
      <c r="D229" s="70"/>
      <c r="E229" s="15"/>
      <c r="F229" s="17"/>
      <c r="G229" s="15"/>
      <c r="H229" s="17"/>
      <c r="I229" s="17" t="s">
        <v>82</v>
      </c>
      <c r="J229" s="17" t="s">
        <v>82</v>
      </c>
      <c r="K229" s="17"/>
      <c r="L229" s="17" t="s">
        <v>82</v>
      </c>
      <c r="M229" s="18">
        <v>1</v>
      </c>
      <c r="N229" s="17" t="s">
        <v>82</v>
      </c>
      <c r="O229" s="17"/>
      <c r="P229" s="17"/>
      <c r="Q229" s="18">
        <v>1</v>
      </c>
      <c r="R229" s="17" t="s">
        <v>82</v>
      </c>
      <c r="S229" s="17"/>
      <c r="T229" s="14"/>
      <c r="U229" s="40">
        <f t="shared" si="7"/>
        <v>0</v>
      </c>
      <c r="V229" s="40"/>
      <c r="W229" s="40"/>
      <c r="X229" s="40"/>
      <c r="Y229" s="40"/>
      <c r="Z229" s="47"/>
      <c r="AA229" s="47"/>
      <c r="AB229" s="47"/>
      <c r="AC229" s="47"/>
      <c r="AD229" s="47"/>
      <c r="AE229" s="48"/>
      <c r="AF229" s="47"/>
      <c r="AG229" s="47"/>
      <c r="AH229" s="47"/>
      <c r="AI229" s="48"/>
      <c r="AJ229" s="47"/>
      <c r="AK229" s="47"/>
    </row>
    <row r="230" spans="1:37" ht="33" customHeight="1" x14ac:dyDescent="0.3">
      <c r="A230" s="75">
        <v>227</v>
      </c>
      <c r="B230" s="98" t="s">
        <v>113</v>
      </c>
      <c r="C230" s="76" t="s">
        <v>70</v>
      </c>
      <c r="D230" s="70"/>
      <c r="E230" s="15"/>
      <c r="F230" s="17"/>
      <c r="G230" s="15"/>
      <c r="H230" s="17"/>
      <c r="I230" s="17" t="s">
        <v>82</v>
      </c>
      <c r="J230" s="17" t="s">
        <v>82</v>
      </c>
      <c r="K230" s="17"/>
      <c r="L230" s="17" t="s">
        <v>82</v>
      </c>
      <c r="M230" s="18">
        <v>1</v>
      </c>
      <c r="N230" s="17" t="s">
        <v>82</v>
      </c>
      <c r="O230" s="17"/>
      <c r="P230" s="17"/>
      <c r="Q230" s="18">
        <v>1</v>
      </c>
      <c r="R230" s="17" t="s">
        <v>82</v>
      </c>
      <c r="S230" s="17"/>
      <c r="T230" s="14"/>
      <c r="U230" s="40">
        <f t="shared" si="7"/>
        <v>0</v>
      </c>
      <c r="V230" s="40"/>
      <c r="W230" s="40"/>
      <c r="X230" s="40"/>
      <c r="Y230" s="40"/>
      <c r="Z230" s="47"/>
      <c r="AA230" s="47"/>
      <c r="AB230" s="47"/>
      <c r="AC230" s="47"/>
      <c r="AD230" s="47"/>
      <c r="AE230" s="48"/>
      <c r="AF230" s="47"/>
      <c r="AG230" s="47"/>
      <c r="AH230" s="47"/>
      <c r="AI230" s="48"/>
      <c r="AJ230" s="47"/>
      <c r="AK230" s="47"/>
    </row>
    <row r="231" spans="1:37" ht="37.5" customHeight="1" x14ac:dyDescent="0.3">
      <c r="A231" s="75">
        <v>228</v>
      </c>
      <c r="B231" s="98" t="s">
        <v>114</v>
      </c>
      <c r="C231" s="76" t="s">
        <v>70</v>
      </c>
      <c r="D231" s="70"/>
      <c r="E231" s="15"/>
      <c r="F231" s="17"/>
      <c r="G231" s="15"/>
      <c r="H231" s="17"/>
      <c r="I231" s="17" t="s">
        <v>82</v>
      </c>
      <c r="J231" s="17" t="s">
        <v>82</v>
      </c>
      <c r="K231" s="17"/>
      <c r="L231" s="17" t="s">
        <v>82</v>
      </c>
      <c r="M231" s="18">
        <v>1</v>
      </c>
      <c r="N231" s="17" t="s">
        <v>82</v>
      </c>
      <c r="O231" s="17"/>
      <c r="P231" s="17"/>
      <c r="Q231" s="18">
        <v>1</v>
      </c>
      <c r="R231" s="17" t="s">
        <v>82</v>
      </c>
      <c r="S231" s="17"/>
      <c r="T231" s="14"/>
      <c r="U231" s="40">
        <f t="shared" si="7"/>
        <v>0</v>
      </c>
      <c r="V231" s="40"/>
      <c r="W231" s="40"/>
      <c r="X231" s="40"/>
      <c r="Y231" s="40"/>
      <c r="Z231" s="47"/>
      <c r="AA231" s="47"/>
      <c r="AB231" s="47"/>
      <c r="AC231" s="47"/>
      <c r="AD231" s="47"/>
      <c r="AE231" s="48"/>
      <c r="AF231" s="47"/>
      <c r="AG231" s="47"/>
      <c r="AH231" s="47"/>
      <c r="AI231" s="48"/>
      <c r="AJ231" s="47"/>
      <c r="AK231" s="47"/>
    </row>
    <row r="232" spans="1:37" ht="34.5" customHeight="1" x14ac:dyDescent="0.3">
      <c r="A232" s="75">
        <v>229</v>
      </c>
      <c r="B232" s="98" t="s">
        <v>139</v>
      </c>
      <c r="C232" s="76" t="s">
        <v>70</v>
      </c>
      <c r="D232" s="70"/>
      <c r="E232" s="15"/>
      <c r="F232" s="17"/>
      <c r="G232" s="15"/>
      <c r="H232" s="17"/>
      <c r="I232" s="17" t="s">
        <v>82</v>
      </c>
      <c r="J232" s="17" t="s">
        <v>82</v>
      </c>
      <c r="K232" s="17"/>
      <c r="L232" s="17" t="s">
        <v>82</v>
      </c>
      <c r="M232" s="18">
        <v>1</v>
      </c>
      <c r="N232" s="17" t="s">
        <v>82</v>
      </c>
      <c r="O232" s="17"/>
      <c r="P232" s="17"/>
      <c r="Q232" s="18">
        <v>1</v>
      </c>
      <c r="R232" s="17" t="s">
        <v>82</v>
      </c>
      <c r="S232" s="17"/>
      <c r="T232" s="14"/>
      <c r="U232" s="40">
        <f t="shared" si="7"/>
        <v>0</v>
      </c>
      <c r="V232" s="40"/>
      <c r="W232" s="40"/>
      <c r="X232" s="40"/>
      <c r="Y232" s="40"/>
      <c r="Z232" s="47"/>
      <c r="AA232" s="47"/>
      <c r="AB232" s="47"/>
      <c r="AC232" s="47"/>
      <c r="AD232" s="47"/>
      <c r="AE232" s="48"/>
      <c r="AF232" s="47"/>
      <c r="AG232" s="47"/>
      <c r="AH232" s="47"/>
      <c r="AI232" s="48"/>
      <c r="AJ232" s="47"/>
      <c r="AK232" s="47"/>
    </row>
    <row r="233" spans="1:37" ht="41.25" customHeight="1" x14ac:dyDescent="0.3">
      <c r="A233" s="75">
        <v>230</v>
      </c>
      <c r="B233" s="98" t="s">
        <v>164</v>
      </c>
      <c r="C233" s="76" t="s">
        <v>70</v>
      </c>
      <c r="D233" s="70"/>
      <c r="E233" s="15"/>
      <c r="F233" s="17"/>
      <c r="G233" s="15"/>
      <c r="H233" s="17"/>
      <c r="I233" s="17" t="s">
        <v>82</v>
      </c>
      <c r="J233" s="17" t="s">
        <v>82</v>
      </c>
      <c r="K233" s="17"/>
      <c r="L233" s="17" t="s">
        <v>82</v>
      </c>
      <c r="M233" s="18">
        <v>1</v>
      </c>
      <c r="N233" s="17" t="s">
        <v>82</v>
      </c>
      <c r="O233" s="17"/>
      <c r="P233" s="17"/>
      <c r="Q233" s="18">
        <v>1</v>
      </c>
      <c r="R233" s="17" t="s">
        <v>82</v>
      </c>
      <c r="S233" s="17"/>
      <c r="T233" s="14"/>
      <c r="U233" s="40">
        <f t="shared" si="7"/>
        <v>0</v>
      </c>
      <c r="V233" s="40"/>
      <c r="W233" s="40"/>
      <c r="X233" s="40"/>
      <c r="Y233" s="40"/>
      <c r="Z233" s="47"/>
      <c r="AA233" s="47"/>
      <c r="AB233" s="47"/>
      <c r="AC233" s="47"/>
      <c r="AD233" s="47"/>
      <c r="AE233" s="48"/>
      <c r="AF233" s="47"/>
      <c r="AG233" s="47"/>
      <c r="AH233" s="47"/>
      <c r="AI233" s="48"/>
      <c r="AJ233" s="47"/>
      <c r="AK233" s="47"/>
    </row>
    <row r="234" spans="1:37" s="2" customFormat="1" ht="18.75" customHeight="1" x14ac:dyDescent="0.3">
      <c r="A234" s="75">
        <v>231</v>
      </c>
      <c r="B234" s="33" t="s">
        <v>444</v>
      </c>
      <c r="C234" s="76" t="s">
        <v>70</v>
      </c>
      <c r="D234" s="67"/>
      <c r="E234" s="15"/>
      <c r="F234" s="17"/>
      <c r="G234" s="2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4"/>
      <c r="U234" s="40"/>
      <c r="V234" s="40"/>
      <c r="W234" s="40"/>
      <c r="X234" s="40"/>
      <c r="Y234" s="40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</row>
    <row r="235" spans="1:37" s="2" customFormat="1" ht="19.5" customHeight="1" x14ac:dyDescent="0.3">
      <c r="A235" s="75">
        <v>232</v>
      </c>
      <c r="B235" s="98" t="s">
        <v>2</v>
      </c>
      <c r="C235" s="618" t="s">
        <v>438</v>
      </c>
      <c r="D235" s="67"/>
      <c r="E235" s="15"/>
      <c r="F235" s="17"/>
      <c r="G235" s="15"/>
      <c r="H235" s="17"/>
      <c r="I235" s="17" t="s">
        <v>82</v>
      </c>
      <c r="J235" s="17" t="s">
        <v>82</v>
      </c>
      <c r="K235" s="17"/>
      <c r="L235" s="17" t="s">
        <v>82</v>
      </c>
      <c r="M235" s="18">
        <v>1</v>
      </c>
      <c r="N235" s="17" t="s">
        <v>82</v>
      </c>
      <c r="O235" s="17"/>
      <c r="P235" s="17"/>
      <c r="Q235" s="18">
        <v>1</v>
      </c>
      <c r="R235" s="17" t="s">
        <v>82</v>
      </c>
      <c r="S235" s="17"/>
      <c r="T235" s="14"/>
      <c r="U235" s="40">
        <v>77643</v>
      </c>
      <c r="V235" s="40"/>
      <c r="W235" s="40"/>
      <c r="X235" s="40"/>
      <c r="Y235" s="40">
        <v>79379.7</v>
      </c>
      <c r="Z235" s="47"/>
      <c r="AA235" s="47"/>
      <c r="AB235" s="47"/>
      <c r="AC235" s="47"/>
      <c r="AD235" s="47"/>
      <c r="AE235" s="48"/>
      <c r="AF235" s="47"/>
      <c r="AG235" s="47"/>
      <c r="AH235" s="47"/>
      <c r="AI235" s="48"/>
      <c r="AJ235" s="47"/>
      <c r="AK235" s="47"/>
    </row>
    <row r="236" spans="1:37" ht="22.5" customHeight="1" x14ac:dyDescent="0.3">
      <c r="A236" s="75">
        <v>233</v>
      </c>
      <c r="B236" s="98" t="s">
        <v>439</v>
      </c>
      <c r="C236" s="618"/>
      <c r="D236" s="67"/>
      <c r="E236" s="15"/>
      <c r="F236" s="17"/>
      <c r="G236" s="15"/>
      <c r="H236" s="17"/>
      <c r="I236" s="17" t="s">
        <v>82</v>
      </c>
      <c r="J236" s="17" t="s">
        <v>82</v>
      </c>
      <c r="K236" s="17"/>
      <c r="L236" s="17" t="s">
        <v>82</v>
      </c>
      <c r="M236" s="18">
        <v>1</v>
      </c>
      <c r="N236" s="17" t="s">
        <v>82</v>
      </c>
      <c r="O236" s="17"/>
      <c r="P236" s="17"/>
      <c r="Q236" s="18">
        <v>1</v>
      </c>
      <c r="R236" s="17" t="s">
        <v>82</v>
      </c>
      <c r="S236" s="17"/>
      <c r="T236" s="14"/>
      <c r="U236" s="40">
        <v>1736.7</v>
      </c>
      <c r="V236" s="40"/>
      <c r="W236" s="40"/>
      <c r="X236" s="40"/>
      <c r="Y236" s="40"/>
      <c r="Z236" s="47"/>
      <c r="AA236" s="47"/>
      <c r="AB236" s="47"/>
      <c r="AC236" s="47"/>
      <c r="AD236" s="47"/>
      <c r="AE236" s="48"/>
      <c r="AF236" s="47"/>
      <c r="AG236" s="47"/>
      <c r="AH236" s="47"/>
      <c r="AI236" s="48"/>
      <c r="AJ236" s="47"/>
      <c r="AK236" s="47"/>
    </row>
    <row r="237" spans="1:37" s="39" customFormat="1" ht="18.75" customHeight="1" x14ac:dyDescent="0.3">
      <c r="A237" s="55"/>
      <c r="B237" s="34" t="s">
        <v>444</v>
      </c>
      <c r="C237" s="618"/>
      <c r="D237" s="72"/>
      <c r="E237" s="36"/>
      <c r="F237" s="37"/>
      <c r="G237" s="38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5"/>
      <c r="U237" s="46"/>
      <c r="V237" s="46"/>
      <c r="W237" s="46"/>
      <c r="X237" s="46"/>
      <c r="Y237" s="46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</row>
    <row r="238" spans="1:37" s="12" customFormat="1" ht="61.5" customHeight="1" x14ac:dyDescent="0.45">
      <c r="A238" s="13" t="s">
        <v>83</v>
      </c>
      <c r="B238" s="25"/>
      <c r="C238" s="78"/>
      <c r="D238" s="73"/>
      <c r="E238" s="26"/>
      <c r="F238" s="27"/>
      <c r="G238" s="26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31"/>
      <c r="U238" s="44"/>
      <c r="V238" s="44"/>
      <c r="W238" s="44"/>
      <c r="X238" s="44"/>
      <c r="Y238" s="44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</row>
    <row r="239" spans="1:37" s="12" customFormat="1" ht="12" customHeight="1" x14ac:dyDescent="0.45">
      <c r="A239" s="619" t="s">
        <v>84</v>
      </c>
      <c r="B239" s="619"/>
      <c r="C239" s="619"/>
      <c r="D239" s="619"/>
      <c r="E239" s="619"/>
      <c r="F239" s="619"/>
      <c r="G239" s="619"/>
      <c r="H239" s="619"/>
      <c r="I239" s="619"/>
      <c r="J239" s="619"/>
      <c r="K239" s="619"/>
      <c r="L239" s="619"/>
      <c r="M239" s="619"/>
      <c r="N239" s="619"/>
      <c r="O239" s="619"/>
      <c r="P239" s="619"/>
      <c r="Q239" s="619"/>
      <c r="R239" s="619"/>
      <c r="S239" s="619"/>
      <c r="T239" s="619"/>
      <c r="U239" s="619"/>
      <c r="V239" s="619"/>
      <c r="W239" s="619"/>
      <c r="X239" s="619"/>
      <c r="Y239" s="619"/>
      <c r="Z239" s="52"/>
      <c r="AA239" s="53"/>
      <c r="AB239" s="53"/>
      <c r="AC239" s="52"/>
      <c r="AD239" s="52"/>
      <c r="AE239" s="52"/>
      <c r="AF239" s="52"/>
      <c r="AG239" s="52"/>
      <c r="AH239" s="52"/>
      <c r="AI239" s="52"/>
      <c r="AJ239" s="52"/>
      <c r="AK239" s="52"/>
    </row>
  </sheetData>
  <autoFilter ref="A3:AK239"/>
  <sortState ref="A4:AK195">
    <sortCondition ref="C4:C195"/>
  </sortState>
  <mergeCells count="11">
    <mergeCell ref="Z1:AK1"/>
    <mergeCell ref="C235:C237"/>
    <mergeCell ref="A239:Y239"/>
    <mergeCell ref="H1:T1"/>
    <mergeCell ref="U1:Y1"/>
    <mergeCell ref="A1:A2"/>
    <mergeCell ref="B1:B2"/>
    <mergeCell ref="C1:C2"/>
    <mergeCell ref="D1:D2"/>
    <mergeCell ref="E1:F1"/>
    <mergeCell ref="G1:G2"/>
  </mergeCells>
  <pageMargins left="0.43307086614173229" right="0.23622047244094491" top="0.49" bottom="0.35433070866141736" header="0.31496062992125984" footer="0.31496062992125984"/>
  <pageSetup paperSize="9" scale="65" fitToHeight="0" orientation="landscape" r:id="rId1"/>
  <headerFooter differentFirst="1">
    <oddHeader>&amp;C&amp;"Times New Roman,обычный"&amp;16&amp;P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XEY246"/>
  <sheetViews>
    <sheetView tabSelected="1" view="pageBreakPreview" zoomScaleSheetLayoutView="100" workbookViewId="0">
      <pane xSplit="3" ySplit="11" topLeftCell="D12" activePane="bottomRight" state="frozen"/>
      <selection activeCell="AD401" sqref="AD401"/>
      <selection pane="topRight" activeCell="AD401" sqref="AD401"/>
      <selection pane="bottomLeft" activeCell="AD401" sqref="AD401"/>
      <selection pane="bottomRight" activeCell="AG9" sqref="AG9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7109375" style="162" customWidth="1"/>
    <col min="4" max="4" width="10" style="52" hidden="1" customWidth="1"/>
    <col min="5" max="5" width="6.7109375" style="114" hidden="1" customWidth="1"/>
    <col min="6" max="6" width="7" style="114" hidden="1" customWidth="1"/>
    <col min="7" max="7" width="8.140625" style="52" hidden="1" customWidth="1"/>
    <col min="8" max="8" width="6.5703125" style="173" hidden="1" customWidth="1"/>
    <col min="9" max="9" width="9.5703125" style="115" hidden="1" customWidth="1"/>
    <col min="10" max="10" width="7.7109375" style="114" hidden="1" customWidth="1"/>
    <col min="11" max="11" width="10.85546875" style="114" hidden="1" customWidth="1"/>
    <col min="12" max="12" width="6" style="114" hidden="1" customWidth="1"/>
    <col min="13" max="13" width="7.140625" style="173" hidden="1" customWidth="1"/>
    <col min="14" max="14" width="7.7109375" style="114" hidden="1" customWidth="1"/>
    <col min="15" max="15" width="10.5703125" style="114" hidden="1" customWidth="1"/>
    <col min="16" max="16" width="5.42578125" style="114" hidden="1" customWidth="1"/>
    <col min="17" max="17" width="7.42578125" style="114" hidden="1" customWidth="1"/>
    <col min="18" max="18" width="9.28515625" style="114" hidden="1" customWidth="1"/>
    <col min="19" max="19" width="8.140625" style="173" hidden="1" customWidth="1"/>
    <col min="20" max="20" width="7.7109375" style="52" hidden="1" customWidth="1" outlineLevel="1"/>
    <col min="21" max="21" width="7.7109375" style="182" customWidth="1" collapsed="1"/>
    <col min="22" max="22" width="7.7109375" style="272" hidden="1" customWidth="1"/>
    <col min="23" max="23" width="9.7109375" style="114" customWidth="1"/>
    <col min="24" max="24" width="9.28515625" style="52" hidden="1" customWidth="1" outlineLevel="1"/>
    <col min="25" max="25" width="5" style="114" hidden="1" customWidth="1" outlineLevel="1"/>
    <col min="26" max="26" width="20.42578125" style="114" customWidth="1" collapsed="1"/>
    <col min="27" max="27" width="7.85546875" style="114" customWidth="1"/>
    <col min="28" max="28" width="8.42578125" style="52" hidden="1" customWidth="1" outlineLevel="1"/>
    <col min="29" max="29" width="5" style="114" hidden="1" customWidth="1" outlineLevel="1"/>
    <col min="30" max="30" width="7.85546875" style="114" customWidth="1" collapsed="1"/>
    <col min="31" max="16384" width="9.140625" style="6"/>
  </cols>
  <sheetData>
    <row r="1" spans="1:16304" s="198" customFormat="1" ht="6.75" customHeight="1" x14ac:dyDescent="0.3">
      <c r="A1" s="192"/>
      <c r="B1" s="193"/>
      <c r="C1" s="193"/>
      <c r="D1" s="257"/>
      <c r="E1" s="195"/>
      <c r="F1" s="195"/>
      <c r="G1" s="257"/>
      <c r="H1" s="195"/>
      <c r="I1" s="258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84"/>
      <c r="U1" s="257"/>
      <c r="V1" s="258"/>
      <c r="W1" s="195"/>
      <c r="X1" s="84"/>
      <c r="Y1" s="82"/>
      <c r="Z1" s="195"/>
      <c r="AA1" s="195"/>
      <c r="AB1" s="84"/>
      <c r="AC1" s="82"/>
      <c r="AD1" s="195"/>
    </row>
    <row r="2" spans="1:16304" s="200" customFormat="1" ht="43.5" customHeight="1" x14ac:dyDescent="0.3">
      <c r="A2" s="503" t="s">
        <v>905</v>
      </c>
      <c r="B2" s="503"/>
      <c r="C2" s="503"/>
      <c r="D2" s="503"/>
      <c r="E2" s="503"/>
      <c r="F2" s="503"/>
      <c r="G2" s="503"/>
      <c r="H2" s="504"/>
      <c r="I2" s="505"/>
      <c r="J2" s="504"/>
      <c r="K2" s="504"/>
      <c r="L2" s="504"/>
      <c r="M2" s="504"/>
      <c r="N2" s="504"/>
      <c r="O2" s="504"/>
      <c r="P2" s="504"/>
      <c r="Q2" s="504"/>
      <c r="R2" s="503"/>
      <c r="S2" s="503"/>
      <c r="T2" s="506"/>
      <c r="U2" s="507"/>
      <c r="V2" s="508"/>
      <c r="W2" s="507"/>
      <c r="X2" s="506"/>
      <c r="Y2" s="506"/>
      <c r="Z2" s="507"/>
      <c r="AA2" s="507"/>
      <c r="AB2" s="506"/>
      <c r="AC2" s="506"/>
      <c r="AD2" s="507"/>
    </row>
    <row r="3" spans="1:16304" s="198" customFormat="1" ht="6.75" customHeight="1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02"/>
      <c r="U3" s="197"/>
      <c r="V3" s="259"/>
      <c r="W3" s="196"/>
      <c r="X3" s="102"/>
      <c r="Y3" s="101"/>
      <c r="Z3" s="196"/>
      <c r="AA3" s="196"/>
      <c r="AB3" s="102"/>
      <c r="AC3" s="101"/>
      <c r="AD3" s="196"/>
    </row>
    <row r="4" spans="1:16304" s="116" customFormat="1" ht="15.75" customHeight="1" x14ac:dyDescent="0.25">
      <c r="A4" s="509" t="s">
        <v>0</v>
      </c>
      <c r="B4" s="509" t="s">
        <v>936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19"/>
      <c r="K4" s="519"/>
      <c r="L4" s="519"/>
      <c r="M4" s="519"/>
      <c r="N4" s="519"/>
      <c r="O4" s="519"/>
      <c r="P4" s="519"/>
      <c r="Q4" s="519"/>
      <c r="R4" s="520" t="s">
        <v>632</v>
      </c>
      <c r="S4" s="521"/>
      <c r="T4" s="521"/>
      <c r="U4" s="521"/>
      <c r="V4" s="522"/>
      <c r="W4" s="521"/>
      <c r="X4" s="521"/>
      <c r="Y4" s="521"/>
      <c r="Z4" s="521"/>
      <c r="AA4" s="521"/>
      <c r="AB4" s="521"/>
      <c r="AC4" s="523"/>
      <c r="AD4" s="519" t="s">
        <v>608</v>
      </c>
    </row>
    <row r="5" spans="1:16304" s="116" customFormat="1" ht="15.75" customHeight="1" x14ac:dyDescent="0.25">
      <c r="A5" s="509"/>
      <c r="B5" s="509"/>
      <c r="C5" s="509"/>
      <c r="D5" s="512"/>
      <c r="E5" s="515"/>
      <c r="F5" s="516"/>
      <c r="G5" s="512"/>
      <c r="H5" s="519" t="s">
        <v>634</v>
      </c>
      <c r="I5" s="502"/>
      <c r="J5" s="519"/>
      <c r="K5" s="519"/>
      <c r="L5" s="519"/>
      <c r="M5" s="519" t="s">
        <v>640</v>
      </c>
      <c r="N5" s="519"/>
      <c r="O5" s="519"/>
      <c r="P5" s="519"/>
      <c r="Q5" s="519"/>
      <c r="R5" s="527" t="s">
        <v>630</v>
      </c>
      <c r="S5" s="528"/>
      <c r="T5" s="540" t="s">
        <v>606</v>
      </c>
      <c r="U5" s="534" t="s">
        <v>642</v>
      </c>
      <c r="V5" s="535"/>
      <c r="W5" s="534"/>
      <c r="X5" s="502"/>
      <c r="Y5" s="502"/>
      <c r="Z5" s="534"/>
      <c r="AA5" s="534"/>
      <c r="AB5" s="502"/>
      <c r="AC5" s="502"/>
      <c r="AD5" s="519"/>
    </row>
    <row r="6" spans="1:16304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13" t="s">
        <v>636</v>
      </c>
      <c r="K6" s="533"/>
      <c r="L6" s="514"/>
      <c r="M6" s="500" t="s">
        <v>299</v>
      </c>
      <c r="N6" s="513" t="s">
        <v>636</v>
      </c>
      <c r="O6" s="533"/>
      <c r="P6" s="514"/>
      <c r="Q6" s="524" t="s">
        <v>641</v>
      </c>
      <c r="R6" s="529"/>
      <c r="S6" s="530"/>
      <c r="T6" s="541"/>
      <c r="U6" s="537" t="s">
        <v>646</v>
      </c>
      <c r="V6" s="538" t="s">
        <v>631</v>
      </c>
      <c r="W6" s="531" t="s">
        <v>594</v>
      </c>
      <c r="X6" s="539"/>
      <c r="Y6" s="539"/>
      <c r="Z6" s="539"/>
      <c r="AA6" s="539"/>
      <c r="AB6" s="539"/>
      <c r="AC6" s="532"/>
      <c r="AD6" s="519"/>
    </row>
    <row r="7" spans="1:16304" s="116" customFormat="1" ht="30.75" customHeight="1" x14ac:dyDescent="0.25">
      <c r="A7" s="509"/>
      <c r="B7" s="509"/>
      <c r="C7" s="509"/>
      <c r="D7" s="512"/>
      <c r="E7" s="517"/>
      <c r="F7" s="518"/>
      <c r="G7" s="512"/>
      <c r="H7" s="501"/>
      <c r="I7" s="544"/>
      <c r="J7" s="519" t="s">
        <v>637</v>
      </c>
      <c r="K7" s="519"/>
      <c r="L7" s="524" t="s">
        <v>638</v>
      </c>
      <c r="M7" s="501"/>
      <c r="N7" s="519" t="s">
        <v>637</v>
      </c>
      <c r="O7" s="519"/>
      <c r="P7" s="524" t="s">
        <v>638</v>
      </c>
      <c r="Q7" s="525"/>
      <c r="R7" s="531"/>
      <c r="S7" s="532"/>
      <c r="T7" s="541"/>
      <c r="U7" s="537"/>
      <c r="V7" s="538"/>
      <c r="W7" s="526" t="s">
        <v>906</v>
      </c>
      <c r="X7" s="526"/>
      <c r="Y7" s="526"/>
      <c r="Z7" s="526"/>
      <c r="AA7" s="519" t="s">
        <v>605</v>
      </c>
      <c r="AB7" s="502" t="s">
        <v>607</v>
      </c>
      <c r="AC7" s="524" t="s">
        <v>595</v>
      </c>
      <c r="AD7" s="519"/>
    </row>
    <row r="8" spans="1:16304" s="118" customFormat="1" ht="51" customHeight="1" x14ac:dyDescent="0.25">
      <c r="A8" s="510"/>
      <c r="B8" s="510"/>
      <c r="C8" s="510"/>
      <c r="D8" s="512"/>
      <c r="E8" s="339">
        <v>2020</v>
      </c>
      <c r="F8" s="339">
        <v>2021</v>
      </c>
      <c r="G8" s="512"/>
      <c r="H8" s="501"/>
      <c r="I8" s="544"/>
      <c r="J8" s="341" t="s">
        <v>639</v>
      </c>
      <c r="K8" s="341" t="s">
        <v>592</v>
      </c>
      <c r="L8" s="525"/>
      <c r="M8" s="501"/>
      <c r="N8" s="341" t="s">
        <v>639</v>
      </c>
      <c r="O8" s="341" t="s">
        <v>592</v>
      </c>
      <c r="P8" s="525"/>
      <c r="Q8" s="525"/>
      <c r="R8" s="345" t="s">
        <v>631</v>
      </c>
      <c r="S8" s="342" t="s">
        <v>610</v>
      </c>
      <c r="T8" s="542"/>
      <c r="U8" s="537"/>
      <c r="V8" s="538"/>
      <c r="W8" s="339" t="s">
        <v>907</v>
      </c>
      <c r="X8" s="295" t="s">
        <v>908</v>
      </c>
      <c r="Y8" s="296" t="s">
        <v>595</v>
      </c>
      <c r="Z8" s="339" t="s">
        <v>592</v>
      </c>
      <c r="AA8" s="524"/>
      <c r="AB8" s="502"/>
      <c r="AC8" s="536"/>
      <c r="AD8" s="524"/>
    </row>
    <row r="9" spans="1:16304" s="124" customFormat="1" x14ac:dyDescent="0.25">
      <c r="A9" s="121">
        <v>1</v>
      </c>
      <c r="B9" s="121">
        <v>2</v>
      </c>
      <c r="C9" s="121">
        <v>3</v>
      </c>
      <c r="D9" s="371">
        <v>4</v>
      </c>
      <c r="E9" s="371">
        <v>5</v>
      </c>
      <c r="F9" s="371">
        <v>6</v>
      </c>
      <c r="G9" s="371">
        <v>7</v>
      </c>
      <c r="H9" s="381">
        <v>8</v>
      </c>
      <c r="I9" s="371">
        <v>9</v>
      </c>
      <c r="J9" s="371">
        <v>10</v>
      </c>
      <c r="K9" s="371">
        <v>11</v>
      </c>
      <c r="L9" s="371">
        <v>12</v>
      </c>
      <c r="M9" s="381">
        <v>13</v>
      </c>
      <c r="N9" s="371">
        <v>14</v>
      </c>
      <c r="O9" s="371">
        <v>15</v>
      </c>
      <c r="P9" s="371">
        <v>16</v>
      </c>
      <c r="Q9" s="371">
        <v>17</v>
      </c>
      <c r="R9" s="371">
        <v>18</v>
      </c>
      <c r="S9" s="381">
        <v>19</v>
      </c>
      <c r="T9" s="364"/>
      <c r="U9" s="385">
        <v>20</v>
      </c>
      <c r="V9" s="377">
        <v>21</v>
      </c>
      <c r="W9" s="371">
        <v>22</v>
      </c>
      <c r="X9" s="365">
        <v>23</v>
      </c>
      <c r="Y9" s="363"/>
      <c r="Z9" s="371">
        <v>23</v>
      </c>
      <c r="AA9" s="371">
        <v>24</v>
      </c>
      <c r="AB9" s="379"/>
      <c r="AC9" s="378"/>
      <c r="AD9" s="371">
        <v>25</v>
      </c>
    </row>
    <row r="10" spans="1:16304" s="124" customFormat="1" x14ac:dyDescent="0.25">
      <c r="A10" s="352">
        <v>1</v>
      </c>
      <c r="B10" s="146" t="s">
        <v>627</v>
      </c>
      <c r="C10" s="121"/>
      <c r="D10" s="433"/>
      <c r="E10" s="436"/>
      <c r="F10" s="436"/>
      <c r="G10" s="436"/>
      <c r="H10" s="437"/>
      <c r="I10" s="436"/>
      <c r="J10" s="436"/>
      <c r="K10" s="436"/>
      <c r="L10" s="436"/>
      <c r="M10" s="437"/>
      <c r="N10" s="436"/>
      <c r="O10" s="436"/>
      <c r="P10" s="436"/>
      <c r="Q10" s="436"/>
      <c r="R10" s="436"/>
      <c r="S10" s="437">
        <f>S11</f>
        <v>3806</v>
      </c>
      <c r="T10" s="431"/>
      <c r="U10" s="453">
        <f>U11</f>
        <v>3075</v>
      </c>
      <c r="V10" s="441"/>
      <c r="W10" s="436"/>
      <c r="X10" s="432"/>
      <c r="Y10" s="430"/>
      <c r="Z10" s="436"/>
      <c r="AA10" s="436"/>
      <c r="AB10" s="439"/>
      <c r="AC10" s="438"/>
      <c r="AD10" s="436"/>
    </row>
    <row r="11" spans="1:16304" s="129" customFormat="1" ht="15.75" hidden="1" customHeight="1" outlineLevel="1" x14ac:dyDescent="0.25">
      <c r="A11" s="352">
        <v>1</v>
      </c>
      <c r="B11" s="146" t="s">
        <v>627</v>
      </c>
      <c r="C11" s="384"/>
      <c r="D11" s="125">
        <f>SUBTOTAL(9,D14:D227)</f>
        <v>136165.503</v>
      </c>
      <c r="E11" s="151">
        <f>SUBTOTAL(9,E14:E227)</f>
        <v>77207</v>
      </c>
      <c r="F11" s="151">
        <f>SUBTOTAL(9,F14:F227)</f>
        <v>86341.799411688145</v>
      </c>
      <c r="G11" s="152">
        <f>F11/D11</f>
        <v>0.63409452107475528</v>
      </c>
      <c r="H11" s="353">
        <f>SUBTOTAL(9,H14:H227)</f>
        <v>2475</v>
      </c>
      <c r="I11" s="150">
        <f t="shared" ref="I11:I28" si="0">H11*100/E11</f>
        <v>3.2056678798554534</v>
      </c>
      <c r="J11" s="151">
        <f t="shared" ref="J11:P11" si="1">SUBTOTAL(9,J14:J227)</f>
        <v>299</v>
      </c>
      <c r="K11" s="151">
        <f t="shared" si="1"/>
        <v>1777</v>
      </c>
      <c r="L11" s="151">
        <f t="shared" si="1"/>
        <v>399</v>
      </c>
      <c r="M11" s="353">
        <f t="shared" si="1"/>
        <v>1569</v>
      </c>
      <c r="N11" s="151">
        <f t="shared" si="1"/>
        <v>82</v>
      </c>
      <c r="O11" s="151">
        <f t="shared" si="1"/>
        <v>1229</v>
      </c>
      <c r="P11" s="151">
        <f t="shared" si="1"/>
        <v>258</v>
      </c>
      <c r="Q11" s="151">
        <f t="shared" ref="Q11:Q28" si="2">M11*100/H11</f>
        <v>63.393939393939391</v>
      </c>
      <c r="R11" s="151"/>
      <c r="S11" s="353">
        <f>SUM(S14:S228)</f>
        <v>3806</v>
      </c>
      <c r="T11" s="125"/>
      <c r="U11" s="354">
        <f>SUBTOTAL(9,U14:U227)</f>
        <v>3075</v>
      </c>
      <c r="V11" s="359">
        <f>U11*100/F11</f>
        <v>3.561426818704609</v>
      </c>
      <c r="W11" s="352" t="s">
        <v>82</v>
      </c>
      <c r="X11" s="121"/>
      <c r="Y11" s="121"/>
      <c r="Z11" s="352" t="s">
        <v>82</v>
      </c>
      <c r="AA11" s="352" t="s">
        <v>82</v>
      </c>
      <c r="AB11" s="125"/>
      <c r="AC11" s="125"/>
      <c r="AD11" s="151">
        <f t="shared" ref="AD11" si="3">SUBTOTAL(9,AD14:AD227)</f>
        <v>2557</v>
      </c>
    </row>
    <row r="12" spans="1:16304" s="129" customFormat="1" ht="15.75" hidden="1" customHeight="1" outlineLevel="1" x14ac:dyDescent="0.25">
      <c r="A12" s="352" t="s">
        <v>938</v>
      </c>
      <c r="B12" s="190" t="s">
        <v>948</v>
      </c>
      <c r="C12" s="384"/>
      <c r="D12" s="125">
        <f>D15+D23+D35+D42+D48+D55+D60+D67+D79+D88+D99+D105+D107+D111+D116+D123+D130+D144+D158+D161+D163+D164+D172+D177+D200</f>
        <v>73250.820000000007</v>
      </c>
      <c r="E12" s="151">
        <f>E15+E23+E35+E42+E48+E55+E60+E67+E79+E88+E99+E105+E107+E111+E116+E123+E130+E144+E158+E161+E163+E164+E172+E177+E200</f>
        <v>17466</v>
      </c>
      <c r="F12" s="151">
        <f>F15+F23+F35+F42+F48+F55+F60+F67+F79+F88+F99+F105+F107+F111+F116+F123+F130+F144+F158+F161+F163+F164+F172+F177+F200</f>
        <v>17937.975200000001</v>
      </c>
      <c r="G12" s="152">
        <f>F12/D12</f>
        <v>0.24488429208027976</v>
      </c>
      <c r="H12" s="353">
        <f>H15+H23+H35+H42+H48+H55+H60+H67+H79+H88+H99+H105+H107+H111+H116+H123+H130+H144+H158+H161+H163+H164+H172+H177+H200</f>
        <v>494</v>
      </c>
      <c r="I12" s="127">
        <f t="shared" si="0"/>
        <v>2.8283522271842436</v>
      </c>
      <c r="J12" s="151">
        <f t="shared" ref="J12:P12" si="4">J15+J23+J35+J42+J48+J55+J60+J67+J79+J88+J99+J105+J107+J111+J116+J123+J130+J144+J158+J161+J163+J164+J172+J177+J200</f>
        <v>47</v>
      </c>
      <c r="K12" s="151">
        <f t="shared" si="4"/>
        <v>359</v>
      </c>
      <c r="L12" s="151">
        <f t="shared" si="4"/>
        <v>88</v>
      </c>
      <c r="M12" s="353">
        <f t="shared" si="4"/>
        <v>339</v>
      </c>
      <c r="N12" s="151">
        <f t="shared" si="4"/>
        <v>28</v>
      </c>
      <c r="O12" s="151">
        <f t="shared" si="4"/>
        <v>253</v>
      </c>
      <c r="P12" s="151">
        <f t="shared" si="4"/>
        <v>58</v>
      </c>
      <c r="Q12" s="125">
        <f t="shared" si="2"/>
        <v>68.623481781376512</v>
      </c>
      <c r="R12" s="131"/>
      <c r="S12" s="353">
        <f>S15+S23+S35+S42+S48+S55+S60+S67+S79+S88+S99+S105+S107+S111+S116+S123+S130+S144+S158+S161+S163+S164+S172+S177+S200</f>
        <v>567</v>
      </c>
      <c r="T12" s="125">
        <f>T15+T23+T35+T42+T48+T55+T60+T67+T79+T88+T99+T105+T107+T111+T116+T123+T130+T144+T158+T161+T163+T164+T172+T177+T200</f>
        <v>577.13876000000005</v>
      </c>
      <c r="U12" s="354">
        <f>U15+U23+U35+U42+U48+U55+U60+U67+U79+U88+U99+U105+U107+U111+U116+U123+U130+U144+U158+U161+U163+U164+U172+U177+U200</f>
        <v>550</v>
      </c>
      <c r="V12" s="265">
        <f t="shared" ref="V12:V39" si="5">U12*100/F12</f>
        <v>3.0661208629611663</v>
      </c>
      <c r="W12" s="151">
        <f>W15+W23+W35+W42+W48+W55+W60+W67+W79+W88+W99+W105+W107+W111+W116+W123+W130+W144+W158+W161+W163+W164+W172+W177+W200</f>
        <v>72</v>
      </c>
      <c r="X12" s="125"/>
      <c r="Y12" s="125"/>
      <c r="Z12" s="151">
        <f>Z15+Z23+Z35+Z42+Z48+Z55+Z60+Z67+Z79+Z88+Z99+Z105+Z107+Z111+Z116+Z123+Z130+Z144+Z158+Z161+Z163+Z164+Z172+Z177+Z200</f>
        <v>357</v>
      </c>
      <c r="AA12" s="151">
        <f>AA15+AA23+AA35+AA42+AA48+AA55+AA60+AA67+AA79+AA88+AA99+AA105+AA107+AA111+AA116+AA123+AA130+AA144+AA158+AA161+AA163+AA164+AA172+AA177+AA200</f>
        <v>121</v>
      </c>
      <c r="AB12" s="125"/>
      <c r="AC12" s="125"/>
      <c r="AD12" s="151">
        <f>AD15+AD23+AD35+AD42+AD48+AD55+AD60+AD67+AD79+AD88+AD99+AD105+AD107+AD111+AD116+AD123+AD130+AD144+AD158+AD161+AD163+AD164+AD172+AD177+AD200</f>
        <v>7</v>
      </c>
    </row>
    <row r="13" spans="1:16304" s="129" customFormat="1" ht="15.75" hidden="1" customHeight="1" outlineLevel="1" x14ac:dyDescent="0.25">
      <c r="A13" s="352" t="s">
        <v>940</v>
      </c>
      <c r="B13" s="190" t="s">
        <v>439</v>
      </c>
      <c r="C13" s="384"/>
      <c r="D13" s="125">
        <f>D11-D12</f>
        <v>62914.68299999999</v>
      </c>
      <c r="E13" s="151">
        <f>E11-E12</f>
        <v>59741</v>
      </c>
      <c r="F13" s="151">
        <f>F11-F12</f>
        <v>68403.824211688145</v>
      </c>
      <c r="G13" s="152">
        <f>F13/D13</f>
        <v>1.0872473793071191</v>
      </c>
      <c r="H13" s="353">
        <f t="shared" ref="H13:U13" si="6">H11-H12</f>
        <v>1981</v>
      </c>
      <c r="I13" s="127">
        <f t="shared" si="0"/>
        <v>3.3159806498049917</v>
      </c>
      <c r="J13" s="151">
        <f t="shared" si="6"/>
        <v>252</v>
      </c>
      <c r="K13" s="151">
        <f t="shared" si="6"/>
        <v>1418</v>
      </c>
      <c r="L13" s="151">
        <f t="shared" si="6"/>
        <v>311</v>
      </c>
      <c r="M13" s="353">
        <f t="shared" si="6"/>
        <v>1230</v>
      </c>
      <c r="N13" s="151">
        <f t="shared" si="6"/>
        <v>54</v>
      </c>
      <c r="O13" s="151">
        <f t="shared" si="6"/>
        <v>976</v>
      </c>
      <c r="P13" s="151">
        <f t="shared" si="6"/>
        <v>200</v>
      </c>
      <c r="Q13" s="125">
        <f t="shared" si="2"/>
        <v>62.089853609288241</v>
      </c>
      <c r="R13" s="131"/>
      <c r="S13" s="353">
        <f t="shared" si="6"/>
        <v>3239</v>
      </c>
      <c r="T13" s="125">
        <f t="shared" si="6"/>
        <v>-577.13876000000005</v>
      </c>
      <c r="U13" s="354">
        <f t="shared" si="6"/>
        <v>2525</v>
      </c>
      <c r="V13" s="265">
        <f t="shared" si="5"/>
        <v>3.6913140882093458</v>
      </c>
      <c r="W13" s="352" t="s">
        <v>82</v>
      </c>
      <c r="X13" s="121"/>
      <c r="Y13" s="121"/>
      <c r="Z13" s="352" t="s">
        <v>82</v>
      </c>
      <c r="AA13" s="352" t="s">
        <v>82</v>
      </c>
      <c r="AB13" s="125"/>
      <c r="AC13" s="125"/>
      <c r="AD13" s="151">
        <f>SUM(AD14:AD227)-AD12</f>
        <v>2550</v>
      </c>
    </row>
    <row r="14" spans="1:16304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540</v>
      </c>
      <c r="F14" s="125">
        <v>593</v>
      </c>
      <c r="G14" s="128">
        <v>1.5389406482755041</v>
      </c>
      <c r="H14" s="171">
        <f t="shared" ref="H14:H33" si="7">J14+K14+L14</f>
        <v>21</v>
      </c>
      <c r="I14" s="127">
        <f t="shared" si="0"/>
        <v>3.8888888888888888</v>
      </c>
      <c r="J14" s="125">
        <v>0</v>
      </c>
      <c r="K14" s="125">
        <v>17</v>
      </c>
      <c r="L14" s="125">
        <v>4</v>
      </c>
      <c r="M14" s="171">
        <f t="shared" ref="M14:M33" si="8">N14+O14+P14</f>
        <v>13</v>
      </c>
      <c r="N14" s="125">
        <v>0</v>
      </c>
      <c r="O14" s="125">
        <v>13</v>
      </c>
      <c r="P14" s="125">
        <v>0</v>
      </c>
      <c r="Q14" s="125">
        <f t="shared" si="2"/>
        <v>61.904761904761905</v>
      </c>
      <c r="R14" s="131">
        <f t="shared" ref="R14:R45" si="9">IF(F14&lt;VLOOKUP(G14,$M$233:$Q$241,2),0,VLOOKUP(G14,$M$233:$Q$241,3))</f>
        <v>5</v>
      </c>
      <c r="S14" s="172">
        <f t="shared" ref="S14:S39" si="10">ROUNDDOWN(T14,0)</f>
        <v>29</v>
      </c>
      <c r="T14" s="132">
        <f t="shared" ref="T14:T39" si="11">F14*R14/100</f>
        <v>29.65</v>
      </c>
      <c r="U14" s="183">
        <v>29</v>
      </c>
      <c r="V14" s="265">
        <f t="shared" si="5"/>
        <v>4.8903878583473865</v>
      </c>
      <c r="W14" s="131">
        <f>ROUNDDOWN(X14,0)</f>
        <v>4</v>
      </c>
      <c r="X14" s="132">
        <f t="shared" ref="X14:X39" si="12">U14*Y14/100</f>
        <v>4.3499999999999996</v>
      </c>
      <c r="Y14" s="131">
        <f t="shared" ref="Y14:Y45" si="13">IF(F14&lt;VLOOKUP(G14,$M$233:$Q$241,2),0,VLOOKUP(G14,$M$233:$Q$241,4))</f>
        <v>15</v>
      </c>
      <c r="Z14" s="131">
        <f>U14-W14-AA14</f>
        <v>19</v>
      </c>
      <c r="AA14" s="131">
        <f>_xlfn.CEILING.MATH(AB14,1)</f>
        <v>6</v>
      </c>
      <c r="AB14" s="132">
        <f t="shared" ref="AB14:AB39" si="14">U14*AC14/100</f>
        <v>5.8</v>
      </c>
      <c r="AC14" s="131">
        <f t="shared" ref="AC14:AC45" si="15">IF(F14&lt;VLOOKUP(G14,$M$233:$Q$241,2),0,VLOOKUP(G14,$M$233:$Q$241,5))</f>
        <v>20</v>
      </c>
      <c r="AD14" s="131">
        <v>29</v>
      </c>
    </row>
    <row r="15" spans="1:16304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164</v>
      </c>
      <c r="F15" s="125">
        <v>197</v>
      </c>
      <c r="G15" s="128">
        <v>0.88850802814360452</v>
      </c>
      <c r="H15" s="171">
        <f t="shared" si="7"/>
        <v>4</v>
      </c>
      <c r="I15" s="127">
        <f t="shared" si="0"/>
        <v>2.4390243902439024</v>
      </c>
      <c r="J15" s="125">
        <v>0</v>
      </c>
      <c r="K15" s="125">
        <v>4</v>
      </c>
      <c r="L15" s="125">
        <v>0</v>
      </c>
      <c r="M15" s="171">
        <f t="shared" si="8"/>
        <v>2</v>
      </c>
      <c r="N15" s="125"/>
      <c r="O15" s="125">
        <v>2</v>
      </c>
      <c r="P15" s="125">
        <v>0</v>
      </c>
      <c r="Q15" s="125">
        <f t="shared" si="2"/>
        <v>50</v>
      </c>
      <c r="R15" s="131">
        <f t="shared" si="9"/>
        <v>3</v>
      </c>
      <c r="S15" s="172">
        <f t="shared" si="10"/>
        <v>5</v>
      </c>
      <c r="T15" s="132">
        <f t="shared" si="11"/>
        <v>5.91</v>
      </c>
      <c r="U15" s="183">
        <f t="shared" ref="U15:U39" si="16">S15</f>
        <v>5</v>
      </c>
      <c r="V15" s="265">
        <f t="shared" si="5"/>
        <v>2.5380710659898478</v>
      </c>
      <c r="W15" s="131">
        <f t="shared" ref="W15:W78" si="17">ROUNDDOWN(X15,0)</f>
        <v>0</v>
      </c>
      <c r="X15" s="132">
        <f t="shared" si="12"/>
        <v>0.75</v>
      </c>
      <c r="Y15" s="131">
        <f t="shared" si="13"/>
        <v>15</v>
      </c>
      <c r="Z15" s="131">
        <f>U15-W15-AA15</f>
        <v>4</v>
      </c>
      <c r="AA15" s="131">
        <f>_xlfn.CEILING.MATH(AB15,1)</f>
        <v>1</v>
      </c>
      <c r="AB15" s="132">
        <f t="shared" si="14"/>
        <v>1</v>
      </c>
      <c r="AC15" s="131">
        <f t="shared" si="15"/>
        <v>20</v>
      </c>
      <c r="AD15" s="131"/>
    </row>
    <row r="16" spans="1:16304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489</v>
      </c>
      <c r="F16" s="125">
        <v>510</v>
      </c>
      <c r="G16" s="128">
        <v>1.8158513138218328</v>
      </c>
      <c r="H16" s="171">
        <f t="shared" si="7"/>
        <v>22</v>
      </c>
      <c r="I16" s="127">
        <f t="shared" si="0"/>
        <v>4.4989775051124745</v>
      </c>
      <c r="J16" s="125">
        <v>5</v>
      </c>
      <c r="K16" s="125">
        <v>14</v>
      </c>
      <c r="L16" s="125">
        <v>3</v>
      </c>
      <c r="M16" s="171">
        <f t="shared" si="8"/>
        <v>14</v>
      </c>
      <c r="N16" s="125">
        <v>0</v>
      </c>
      <c r="O16" s="125">
        <v>12</v>
      </c>
      <c r="P16" s="125">
        <v>2</v>
      </c>
      <c r="Q16" s="125">
        <f t="shared" si="2"/>
        <v>63.636363636363633</v>
      </c>
      <c r="R16" s="131">
        <f t="shared" si="9"/>
        <v>5</v>
      </c>
      <c r="S16" s="172">
        <f t="shared" si="10"/>
        <v>25</v>
      </c>
      <c r="T16" s="132">
        <f t="shared" si="11"/>
        <v>25.5</v>
      </c>
      <c r="U16" s="183">
        <f t="shared" si="16"/>
        <v>25</v>
      </c>
      <c r="V16" s="265">
        <f t="shared" si="5"/>
        <v>4.9019607843137258</v>
      </c>
      <c r="W16" s="131">
        <f t="shared" si="17"/>
        <v>3</v>
      </c>
      <c r="X16" s="132">
        <f t="shared" si="12"/>
        <v>3.75</v>
      </c>
      <c r="Y16" s="131">
        <f t="shared" si="13"/>
        <v>15</v>
      </c>
      <c r="Z16" s="131">
        <f t="shared" ref="Z16:Z25" si="18">U16-W16-AA16</f>
        <v>17</v>
      </c>
      <c r="AA16" s="131">
        <f t="shared" ref="AA16:AA79" si="19">_xlfn.CEILING.MATH(AB16,1)</f>
        <v>5</v>
      </c>
      <c r="AB16" s="132">
        <f t="shared" si="14"/>
        <v>5</v>
      </c>
      <c r="AC16" s="131">
        <f t="shared" si="15"/>
        <v>20</v>
      </c>
      <c r="AD16" s="131">
        <v>25</v>
      </c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  <c r="XBW16" s="135"/>
      <c r="XBX16" s="135"/>
      <c r="XBY16" s="135"/>
      <c r="XBZ16" s="135"/>
      <c r="XCA16" s="135"/>
      <c r="XCB16" s="135"/>
    </row>
    <row r="17" spans="1:30" ht="31.5" x14ac:dyDescent="0.25">
      <c r="A17" s="121">
        <v>5</v>
      </c>
      <c r="B17" s="146" t="s">
        <v>657</v>
      </c>
      <c r="C17" s="146" t="s">
        <v>655</v>
      </c>
      <c r="D17" s="128">
        <v>9.5299999999999994</v>
      </c>
      <c r="E17" s="125">
        <v>22</v>
      </c>
      <c r="F17" s="125">
        <v>24</v>
      </c>
      <c r="G17" s="128">
        <v>2.5183630640083945</v>
      </c>
      <c r="H17" s="171">
        <f t="shared" si="7"/>
        <v>1</v>
      </c>
      <c r="I17" s="127">
        <f t="shared" si="0"/>
        <v>4.5454545454545459</v>
      </c>
      <c r="J17" s="125">
        <v>0</v>
      </c>
      <c r="K17" s="125">
        <v>1</v>
      </c>
      <c r="L17" s="125">
        <v>0</v>
      </c>
      <c r="M17" s="171">
        <f t="shared" si="8"/>
        <v>1</v>
      </c>
      <c r="N17" s="125">
        <v>0</v>
      </c>
      <c r="O17" s="125">
        <v>1</v>
      </c>
      <c r="P17" s="125">
        <v>0</v>
      </c>
      <c r="Q17" s="125">
        <f t="shared" si="2"/>
        <v>100</v>
      </c>
      <c r="R17" s="131">
        <f t="shared" si="9"/>
        <v>7</v>
      </c>
      <c r="S17" s="172">
        <f t="shared" si="10"/>
        <v>1</v>
      </c>
      <c r="T17" s="132">
        <f t="shared" si="11"/>
        <v>1.68</v>
      </c>
      <c r="U17" s="183">
        <f t="shared" si="16"/>
        <v>1</v>
      </c>
      <c r="V17" s="265">
        <f t="shared" si="5"/>
        <v>4.166666666666667</v>
      </c>
      <c r="W17" s="131">
        <f t="shared" si="17"/>
        <v>0</v>
      </c>
      <c r="X17" s="132">
        <f t="shared" si="12"/>
        <v>0.15</v>
      </c>
      <c r="Y17" s="131">
        <f t="shared" si="13"/>
        <v>15</v>
      </c>
      <c r="Z17" s="131">
        <f t="shared" si="18"/>
        <v>0</v>
      </c>
      <c r="AA17" s="131">
        <f t="shared" si="19"/>
        <v>1</v>
      </c>
      <c r="AB17" s="132">
        <f t="shared" si="14"/>
        <v>0.2</v>
      </c>
      <c r="AC17" s="131">
        <f t="shared" si="15"/>
        <v>20</v>
      </c>
      <c r="AD17" s="131">
        <v>1</v>
      </c>
    </row>
    <row r="18" spans="1:30" ht="47.25" x14ac:dyDescent="0.25">
      <c r="A18" s="121">
        <v>6</v>
      </c>
      <c r="B18" s="146" t="s">
        <v>658</v>
      </c>
      <c r="C18" s="146" t="s">
        <v>655</v>
      </c>
      <c r="D18" s="128">
        <v>26.93</v>
      </c>
      <c r="E18" s="125">
        <v>49</v>
      </c>
      <c r="F18" s="125">
        <v>55</v>
      </c>
      <c r="G18" s="128">
        <v>2.0423319717786854</v>
      </c>
      <c r="H18" s="171">
        <f t="shared" si="7"/>
        <v>2</v>
      </c>
      <c r="I18" s="127">
        <f t="shared" si="0"/>
        <v>4.0816326530612246</v>
      </c>
      <c r="J18" s="125">
        <v>0</v>
      </c>
      <c r="K18" s="125">
        <v>2</v>
      </c>
      <c r="L18" s="125">
        <v>0</v>
      </c>
      <c r="M18" s="171">
        <f t="shared" si="8"/>
        <v>0</v>
      </c>
      <c r="N18" s="125">
        <v>0</v>
      </c>
      <c r="O18" s="125">
        <v>0</v>
      </c>
      <c r="P18" s="125">
        <v>0</v>
      </c>
      <c r="Q18" s="125">
        <f t="shared" si="2"/>
        <v>0</v>
      </c>
      <c r="R18" s="131">
        <f t="shared" si="9"/>
        <v>7</v>
      </c>
      <c r="S18" s="172">
        <f t="shared" si="10"/>
        <v>3</v>
      </c>
      <c r="T18" s="132">
        <f t="shared" si="11"/>
        <v>3.85</v>
      </c>
      <c r="U18" s="183">
        <f t="shared" si="16"/>
        <v>3</v>
      </c>
      <c r="V18" s="265">
        <f t="shared" si="5"/>
        <v>5.4545454545454541</v>
      </c>
      <c r="W18" s="131">
        <f t="shared" si="17"/>
        <v>0</v>
      </c>
      <c r="X18" s="132">
        <f t="shared" si="12"/>
        <v>0.45</v>
      </c>
      <c r="Y18" s="131">
        <f t="shared" si="13"/>
        <v>15</v>
      </c>
      <c r="Z18" s="131">
        <f t="shared" si="18"/>
        <v>2</v>
      </c>
      <c r="AA18" s="131">
        <f t="shared" si="19"/>
        <v>1</v>
      </c>
      <c r="AB18" s="132">
        <f t="shared" si="14"/>
        <v>0.6</v>
      </c>
      <c r="AC18" s="131">
        <f t="shared" si="15"/>
        <v>20</v>
      </c>
      <c r="AD18" s="131">
        <v>3</v>
      </c>
    </row>
    <row r="19" spans="1:30" ht="31.5" x14ac:dyDescent="0.25">
      <c r="A19" s="121">
        <v>7</v>
      </c>
      <c r="B19" s="146" t="s">
        <v>659</v>
      </c>
      <c r="C19" s="146" t="s">
        <v>901</v>
      </c>
      <c r="D19" s="187">
        <v>58.75</v>
      </c>
      <c r="E19" s="125">
        <v>38</v>
      </c>
      <c r="F19" s="125">
        <f>31+12</f>
        <v>43</v>
      </c>
      <c r="G19" s="128">
        <f>F19/D19</f>
        <v>0.73191489361702122</v>
      </c>
      <c r="H19" s="171">
        <f t="shared" si="7"/>
        <v>1</v>
      </c>
      <c r="I19" s="127">
        <f t="shared" si="0"/>
        <v>2.6315789473684212</v>
      </c>
      <c r="J19" s="125">
        <v>0</v>
      </c>
      <c r="K19" s="125">
        <v>1</v>
      </c>
      <c r="L19" s="125">
        <v>0</v>
      </c>
      <c r="M19" s="171">
        <f t="shared" si="8"/>
        <v>0</v>
      </c>
      <c r="N19" s="125">
        <v>0</v>
      </c>
      <c r="O19" s="125">
        <v>0</v>
      </c>
      <c r="P19" s="125">
        <v>0</v>
      </c>
      <c r="Q19" s="125">
        <f t="shared" si="2"/>
        <v>0</v>
      </c>
      <c r="R19" s="131">
        <f t="shared" si="9"/>
        <v>3</v>
      </c>
      <c r="S19" s="172">
        <f t="shared" si="10"/>
        <v>1</v>
      </c>
      <c r="T19" s="132">
        <f t="shared" si="11"/>
        <v>1.29</v>
      </c>
      <c r="U19" s="183">
        <f t="shared" si="16"/>
        <v>1</v>
      </c>
      <c r="V19" s="265">
        <f t="shared" si="5"/>
        <v>2.3255813953488373</v>
      </c>
      <c r="W19" s="131">
        <f t="shared" si="17"/>
        <v>0</v>
      </c>
      <c r="X19" s="132">
        <f t="shared" si="12"/>
        <v>0.15</v>
      </c>
      <c r="Y19" s="131">
        <f t="shared" si="13"/>
        <v>15</v>
      </c>
      <c r="Z19" s="131">
        <f t="shared" si="18"/>
        <v>0</v>
      </c>
      <c r="AA19" s="131">
        <f t="shared" si="19"/>
        <v>1</v>
      </c>
      <c r="AB19" s="132">
        <f t="shared" si="14"/>
        <v>0.2</v>
      </c>
      <c r="AC19" s="131">
        <f t="shared" si="15"/>
        <v>20</v>
      </c>
      <c r="AD19" s="131">
        <v>1</v>
      </c>
    </row>
    <row r="20" spans="1:30" ht="47.25" x14ac:dyDescent="0.25">
      <c r="A20" s="121">
        <v>8</v>
      </c>
      <c r="B20" s="146" t="s">
        <v>660</v>
      </c>
      <c r="C20" s="146" t="s">
        <v>655</v>
      </c>
      <c r="D20" s="128">
        <v>18.64</v>
      </c>
      <c r="E20" s="125">
        <v>41</v>
      </c>
      <c r="F20" s="125">
        <v>44</v>
      </c>
      <c r="G20" s="128">
        <v>2.3605150214592272</v>
      </c>
      <c r="H20" s="171">
        <f t="shared" si="7"/>
        <v>2</v>
      </c>
      <c r="I20" s="127">
        <f t="shared" si="0"/>
        <v>4.8780487804878048</v>
      </c>
      <c r="J20" s="125">
        <v>0</v>
      </c>
      <c r="K20" s="125">
        <v>2</v>
      </c>
      <c r="L20" s="125">
        <v>0</v>
      </c>
      <c r="M20" s="171">
        <f t="shared" si="8"/>
        <v>2</v>
      </c>
      <c r="N20" s="125">
        <v>0</v>
      </c>
      <c r="O20" s="125">
        <v>2</v>
      </c>
      <c r="P20" s="125">
        <v>0</v>
      </c>
      <c r="Q20" s="125">
        <f t="shared" si="2"/>
        <v>100</v>
      </c>
      <c r="R20" s="131">
        <f t="shared" si="9"/>
        <v>7</v>
      </c>
      <c r="S20" s="172">
        <f t="shared" si="10"/>
        <v>3</v>
      </c>
      <c r="T20" s="132">
        <f t="shared" si="11"/>
        <v>3.08</v>
      </c>
      <c r="U20" s="183">
        <f t="shared" si="16"/>
        <v>3</v>
      </c>
      <c r="V20" s="265">
        <f t="shared" si="5"/>
        <v>6.8181818181818183</v>
      </c>
      <c r="W20" s="131">
        <f t="shared" si="17"/>
        <v>0</v>
      </c>
      <c r="X20" s="132">
        <f t="shared" si="12"/>
        <v>0.45</v>
      </c>
      <c r="Y20" s="131">
        <f t="shared" si="13"/>
        <v>15</v>
      </c>
      <c r="Z20" s="131">
        <f t="shared" si="18"/>
        <v>2</v>
      </c>
      <c r="AA20" s="131">
        <f t="shared" si="19"/>
        <v>1</v>
      </c>
      <c r="AB20" s="132">
        <f t="shared" si="14"/>
        <v>0.6</v>
      </c>
      <c r="AC20" s="131">
        <f t="shared" si="15"/>
        <v>20</v>
      </c>
      <c r="AD20" s="131">
        <v>3</v>
      </c>
    </row>
    <row r="21" spans="1:30" ht="31.5" x14ac:dyDescent="0.25">
      <c r="A21" s="121">
        <v>9</v>
      </c>
      <c r="B21" s="146" t="s">
        <v>661</v>
      </c>
      <c r="C21" s="146" t="s">
        <v>655</v>
      </c>
      <c r="D21" s="128">
        <v>28.76</v>
      </c>
      <c r="E21" s="125">
        <v>63</v>
      </c>
      <c r="F21" s="125">
        <v>60</v>
      </c>
      <c r="G21" s="128">
        <v>2.0862308762169679</v>
      </c>
      <c r="H21" s="171">
        <f t="shared" si="7"/>
        <v>4</v>
      </c>
      <c r="I21" s="127">
        <f t="shared" si="0"/>
        <v>6.3492063492063489</v>
      </c>
      <c r="J21" s="125">
        <v>1</v>
      </c>
      <c r="K21" s="125">
        <v>3</v>
      </c>
      <c r="L21" s="125">
        <v>0</v>
      </c>
      <c r="M21" s="171">
        <f t="shared" si="8"/>
        <v>2</v>
      </c>
      <c r="N21" s="125">
        <v>0</v>
      </c>
      <c r="O21" s="125">
        <v>2</v>
      </c>
      <c r="P21" s="125">
        <v>0</v>
      </c>
      <c r="Q21" s="125">
        <f t="shared" si="2"/>
        <v>50</v>
      </c>
      <c r="R21" s="131">
        <f t="shared" si="9"/>
        <v>7</v>
      </c>
      <c r="S21" s="172">
        <f t="shared" si="10"/>
        <v>4</v>
      </c>
      <c r="T21" s="132">
        <f t="shared" si="11"/>
        <v>4.2</v>
      </c>
      <c r="U21" s="183">
        <f t="shared" si="16"/>
        <v>4</v>
      </c>
      <c r="V21" s="265">
        <f t="shared" si="5"/>
        <v>6.666666666666667</v>
      </c>
      <c r="W21" s="131">
        <f t="shared" si="17"/>
        <v>0</v>
      </c>
      <c r="X21" s="132">
        <f t="shared" si="12"/>
        <v>0.6</v>
      </c>
      <c r="Y21" s="131">
        <f t="shared" si="13"/>
        <v>15</v>
      </c>
      <c r="Z21" s="131">
        <f t="shared" si="18"/>
        <v>3</v>
      </c>
      <c r="AA21" s="131">
        <f t="shared" si="19"/>
        <v>1</v>
      </c>
      <c r="AB21" s="132">
        <f t="shared" si="14"/>
        <v>0.8</v>
      </c>
      <c r="AC21" s="131">
        <f t="shared" si="15"/>
        <v>20</v>
      </c>
      <c r="AD21" s="131">
        <v>4</v>
      </c>
    </row>
    <row r="22" spans="1:30" ht="31.5" x14ac:dyDescent="0.25">
      <c r="A22" s="121">
        <v>10</v>
      </c>
      <c r="B22" s="146" t="s">
        <v>662</v>
      </c>
      <c r="C22" s="146" t="s">
        <v>655</v>
      </c>
      <c r="D22" s="128">
        <v>68.53</v>
      </c>
      <c r="E22" s="125">
        <v>159</v>
      </c>
      <c r="F22" s="125">
        <v>161</v>
      </c>
      <c r="G22" s="128">
        <v>2.3493360572012256</v>
      </c>
      <c r="H22" s="171">
        <f t="shared" si="7"/>
        <v>11</v>
      </c>
      <c r="I22" s="127">
        <f t="shared" si="0"/>
        <v>6.9182389937106921</v>
      </c>
      <c r="J22" s="125">
        <v>2</v>
      </c>
      <c r="K22" s="125">
        <v>7</v>
      </c>
      <c r="L22" s="125">
        <v>2</v>
      </c>
      <c r="M22" s="171">
        <f t="shared" si="8"/>
        <v>7</v>
      </c>
      <c r="N22" s="125">
        <v>1</v>
      </c>
      <c r="O22" s="125">
        <v>5</v>
      </c>
      <c r="P22" s="125">
        <v>1</v>
      </c>
      <c r="Q22" s="125">
        <f t="shared" si="2"/>
        <v>63.636363636363633</v>
      </c>
      <c r="R22" s="131">
        <f t="shared" si="9"/>
        <v>7</v>
      </c>
      <c r="S22" s="172">
        <f t="shared" si="10"/>
        <v>11</v>
      </c>
      <c r="T22" s="132">
        <f t="shared" si="11"/>
        <v>11.27</v>
      </c>
      <c r="U22" s="183">
        <f t="shared" si="16"/>
        <v>11</v>
      </c>
      <c r="V22" s="265">
        <f t="shared" si="5"/>
        <v>6.8322981366459627</v>
      </c>
      <c r="W22" s="131">
        <f t="shared" si="17"/>
        <v>1</v>
      </c>
      <c r="X22" s="132">
        <f t="shared" si="12"/>
        <v>1.65</v>
      </c>
      <c r="Y22" s="131">
        <f t="shared" si="13"/>
        <v>15</v>
      </c>
      <c r="Z22" s="131">
        <f t="shared" si="18"/>
        <v>7</v>
      </c>
      <c r="AA22" s="131">
        <f t="shared" si="19"/>
        <v>3</v>
      </c>
      <c r="AB22" s="132">
        <f t="shared" si="14"/>
        <v>2.2000000000000002</v>
      </c>
      <c r="AC22" s="131">
        <f t="shared" si="15"/>
        <v>20</v>
      </c>
      <c r="AD22" s="131">
        <v>11</v>
      </c>
    </row>
    <row r="23" spans="1:30" s="271" customFormat="1" ht="33" customHeight="1" x14ac:dyDescent="0.25">
      <c r="A23" s="121">
        <v>11</v>
      </c>
      <c r="B23" s="211" t="s">
        <v>909</v>
      </c>
      <c r="C23" s="211" t="s">
        <v>655</v>
      </c>
      <c r="D23" s="187">
        <v>60.88</v>
      </c>
      <c r="E23" s="188">
        <v>105</v>
      </c>
      <c r="F23" s="188">
        <f>G23*D23</f>
        <v>108.9752</v>
      </c>
      <c r="G23" s="187">
        <v>1.79</v>
      </c>
      <c r="H23" s="171">
        <f t="shared" si="7"/>
        <v>5</v>
      </c>
      <c r="I23" s="127">
        <f t="shared" si="0"/>
        <v>4.7619047619047619</v>
      </c>
      <c r="J23" s="187">
        <v>0</v>
      </c>
      <c r="K23" s="188">
        <v>4</v>
      </c>
      <c r="L23" s="188">
        <v>1</v>
      </c>
      <c r="M23" s="171">
        <f t="shared" si="8"/>
        <v>3</v>
      </c>
      <c r="N23" s="187"/>
      <c r="O23" s="188">
        <v>2</v>
      </c>
      <c r="P23" s="188">
        <v>1</v>
      </c>
      <c r="Q23" s="125">
        <f t="shared" si="2"/>
        <v>60</v>
      </c>
      <c r="R23" s="266">
        <f t="shared" si="9"/>
        <v>5</v>
      </c>
      <c r="S23" s="172">
        <f t="shared" si="10"/>
        <v>5</v>
      </c>
      <c r="T23" s="299">
        <f t="shared" si="11"/>
        <v>5.44876</v>
      </c>
      <c r="U23" s="183">
        <f t="shared" si="16"/>
        <v>5</v>
      </c>
      <c r="V23" s="267">
        <f t="shared" si="5"/>
        <v>4.5881998840103071</v>
      </c>
      <c r="W23" s="131">
        <f t="shared" si="17"/>
        <v>0</v>
      </c>
      <c r="X23" s="267">
        <f t="shared" si="12"/>
        <v>0.75</v>
      </c>
      <c r="Y23" s="266">
        <f t="shared" si="13"/>
        <v>15</v>
      </c>
      <c r="Z23" s="131">
        <f t="shared" si="18"/>
        <v>4</v>
      </c>
      <c r="AA23" s="131">
        <f t="shared" si="19"/>
        <v>1</v>
      </c>
      <c r="AB23" s="267">
        <f t="shared" si="14"/>
        <v>1</v>
      </c>
      <c r="AC23" s="266">
        <f t="shared" si="15"/>
        <v>20</v>
      </c>
      <c r="AD23" s="266"/>
    </row>
    <row r="24" spans="1:30" ht="31.5" x14ac:dyDescent="0.25">
      <c r="A24" s="121">
        <v>12</v>
      </c>
      <c r="B24" s="146" t="s">
        <v>117</v>
      </c>
      <c r="C24" s="146" t="s">
        <v>655</v>
      </c>
      <c r="D24" s="128">
        <v>13.57</v>
      </c>
      <c r="E24" s="125">
        <v>43</v>
      </c>
      <c r="F24" s="125">
        <v>43</v>
      </c>
      <c r="G24" s="128">
        <v>3.1687546057479734</v>
      </c>
      <c r="H24" s="171">
        <f t="shared" si="7"/>
        <v>2</v>
      </c>
      <c r="I24" s="127">
        <f t="shared" si="0"/>
        <v>4.6511627906976747</v>
      </c>
      <c r="J24" s="125">
        <v>0</v>
      </c>
      <c r="K24" s="125">
        <v>2</v>
      </c>
      <c r="L24" s="125">
        <v>0</v>
      </c>
      <c r="M24" s="171">
        <f t="shared" si="8"/>
        <v>1</v>
      </c>
      <c r="N24" s="125">
        <v>0</v>
      </c>
      <c r="O24" s="125">
        <v>1</v>
      </c>
      <c r="P24" s="125">
        <v>0</v>
      </c>
      <c r="Q24" s="125">
        <f t="shared" si="2"/>
        <v>50</v>
      </c>
      <c r="R24" s="131">
        <f t="shared" si="9"/>
        <v>7</v>
      </c>
      <c r="S24" s="172">
        <f t="shared" si="10"/>
        <v>3</v>
      </c>
      <c r="T24" s="132">
        <f t="shared" si="11"/>
        <v>3.01</v>
      </c>
      <c r="U24" s="183">
        <f t="shared" si="16"/>
        <v>3</v>
      </c>
      <c r="V24" s="265">
        <f t="shared" si="5"/>
        <v>6.9767441860465116</v>
      </c>
      <c r="W24" s="131">
        <f t="shared" si="17"/>
        <v>0</v>
      </c>
      <c r="X24" s="132">
        <f t="shared" si="12"/>
        <v>0.45</v>
      </c>
      <c r="Y24" s="131">
        <f t="shared" si="13"/>
        <v>15</v>
      </c>
      <c r="Z24" s="131">
        <f t="shared" si="18"/>
        <v>2</v>
      </c>
      <c r="AA24" s="131">
        <f t="shared" si="19"/>
        <v>1</v>
      </c>
      <c r="AB24" s="132">
        <f t="shared" si="14"/>
        <v>0.6</v>
      </c>
      <c r="AC24" s="131">
        <f t="shared" si="15"/>
        <v>20</v>
      </c>
      <c r="AD24" s="131">
        <v>3</v>
      </c>
    </row>
    <row r="25" spans="1:30" ht="35.25" customHeight="1" x14ac:dyDescent="0.25">
      <c r="A25" s="121">
        <v>13</v>
      </c>
      <c r="B25" s="146" t="s">
        <v>663</v>
      </c>
      <c r="C25" s="146" t="s">
        <v>655</v>
      </c>
      <c r="D25" s="128">
        <v>12.07</v>
      </c>
      <c r="E25" s="125">
        <v>33</v>
      </c>
      <c r="F25" s="125">
        <v>33</v>
      </c>
      <c r="G25" s="128">
        <v>2.7340513670256836</v>
      </c>
      <c r="H25" s="171">
        <f t="shared" si="7"/>
        <v>2</v>
      </c>
      <c r="I25" s="127">
        <f t="shared" si="0"/>
        <v>6.0606060606060606</v>
      </c>
      <c r="J25" s="125">
        <v>0</v>
      </c>
      <c r="K25" s="125">
        <v>2</v>
      </c>
      <c r="L25" s="125">
        <v>0</v>
      </c>
      <c r="M25" s="171">
        <f t="shared" si="8"/>
        <v>2</v>
      </c>
      <c r="N25" s="125">
        <v>0</v>
      </c>
      <c r="O25" s="125">
        <v>2</v>
      </c>
      <c r="P25" s="125">
        <v>0</v>
      </c>
      <c r="Q25" s="125">
        <f t="shared" si="2"/>
        <v>100</v>
      </c>
      <c r="R25" s="131">
        <f t="shared" si="9"/>
        <v>7</v>
      </c>
      <c r="S25" s="172">
        <f t="shared" si="10"/>
        <v>2</v>
      </c>
      <c r="T25" s="132">
        <f t="shared" si="11"/>
        <v>2.31</v>
      </c>
      <c r="U25" s="183">
        <f t="shared" si="16"/>
        <v>2</v>
      </c>
      <c r="V25" s="265">
        <f t="shared" si="5"/>
        <v>6.0606060606060606</v>
      </c>
      <c r="W25" s="131">
        <f t="shared" si="17"/>
        <v>0</v>
      </c>
      <c r="X25" s="132">
        <f t="shared" si="12"/>
        <v>0.3</v>
      </c>
      <c r="Y25" s="131">
        <f t="shared" si="13"/>
        <v>15</v>
      </c>
      <c r="Z25" s="131">
        <f t="shared" si="18"/>
        <v>1</v>
      </c>
      <c r="AA25" s="131">
        <f t="shared" si="19"/>
        <v>1</v>
      </c>
      <c r="AB25" s="132">
        <f t="shared" si="14"/>
        <v>0.4</v>
      </c>
      <c r="AC25" s="131">
        <f t="shared" si="15"/>
        <v>20</v>
      </c>
      <c r="AD25" s="131">
        <v>2</v>
      </c>
    </row>
    <row r="26" spans="1:30" ht="31.5" x14ac:dyDescent="0.25">
      <c r="A26" s="121">
        <v>14</v>
      </c>
      <c r="B26" s="146" t="s">
        <v>88</v>
      </c>
      <c r="C26" s="146" t="s">
        <v>655</v>
      </c>
      <c r="D26" s="128">
        <v>73.3</v>
      </c>
      <c r="E26" s="125">
        <v>100</v>
      </c>
      <c r="F26" s="125">
        <v>110</v>
      </c>
      <c r="G26" s="128">
        <v>1.5006821282401093</v>
      </c>
      <c r="H26" s="171">
        <f t="shared" si="7"/>
        <v>5</v>
      </c>
      <c r="I26" s="127">
        <f t="shared" si="0"/>
        <v>5</v>
      </c>
      <c r="J26" s="125">
        <v>1</v>
      </c>
      <c r="K26" s="125">
        <v>3</v>
      </c>
      <c r="L26" s="125">
        <v>1</v>
      </c>
      <c r="M26" s="171">
        <f t="shared" si="8"/>
        <v>5</v>
      </c>
      <c r="N26" s="125">
        <v>1</v>
      </c>
      <c r="O26" s="125">
        <v>3</v>
      </c>
      <c r="P26" s="125">
        <v>1</v>
      </c>
      <c r="Q26" s="125">
        <f t="shared" si="2"/>
        <v>100</v>
      </c>
      <c r="R26" s="131">
        <f t="shared" si="9"/>
        <v>5</v>
      </c>
      <c r="S26" s="172">
        <f t="shared" si="10"/>
        <v>5</v>
      </c>
      <c r="T26" s="132">
        <f t="shared" si="11"/>
        <v>5.5</v>
      </c>
      <c r="U26" s="183">
        <f t="shared" si="16"/>
        <v>5</v>
      </c>
      <c r="V26" s="265">
        <f t="shared" si="5"/>
        <v>4.5454545454545459</v>
      </c>
      <c r="W26" s="131">
        <f t="shared" si="17"/>
        <v>0</v>
      </c>
      <c r="X26" s="132">
        <f t="shared" si="12"/>
        <v>0.75</v>
      </c>
      <c r="Y26" s="131">
        <f t="shared" si="13"/>
        <v>15</v>
      </c>
      <c r="Z26" s="131">
        <f t="shared" ref="Z26:Z56" si="20">U26-W26-AA26</f>
        <v>4</v>
      </c>
      <c r="AA26" s="131">
        <f t="shared" si="19"/>
        <v>1</v>
      </c>
      <c r="AB26" s="132">
        <f t="shared" si="14"/>
        <v>1</v>
      </c>
      <c r="AC26" s="131">
        <f t="shared" si="15"/>
        <v>20</v>
      </c>
      <c r="AD26" s="131">
        <v>5</v>
      </c>
    </row>
    <row r="27" spans="1:30" ht="31.5" x14ac:dyDescent="0.25">
      <c r="A27" s="121">
        <v>15</v>
      </c>
      <c r="B27" s="146" t="s">
        <v>664</v>
      </c>
      <c r="C27" s="146" t="s">
        <v>655</v>
      </c>
      <c r="D27" s="128">
        <v>24.51</v>
      </c>
      <c r="E27" s="125">
        <v>45</v>
      </c>
      <c r="F27" s="125">
        <v>49</v>
      </c>
      <c r="G27" s="128">
        <v>1.9991840065279476</v>
      </c>
      <c r="H27" s="171">
        <f t="shared" si="7"/>
        <v>2</v>
      </c>
      <c r="I27" s="127">
        <f t="shared" si="0"/>
        <v>4.4444444444444446</v>
      </c>
      <c r="J27" s="125">
        <v>0</v>
      </c>
      <c r="K27" s="125">
        <v>2</v>
      </c>
      <c r="L27" s="125">
        <v>0</v>
      </c>
      <c r="M27" s="171">
        <f t="shared" si="8"/>
        <v>2</v>
      </c>
      <c r="N27" s="125">
        <v>0</v>
      </c>
      <c r="O27" s="125">
        <v>2</v>
      </c>
      <c r="P27" s="125">
        <v>0</v>
      </c>
      <c r="Q27" s="125">
        <f t="shared" si="2"/>
        <v>100</v>
      </c>
      <c r="R27" s="131">
        <f t="shared" si="9"/>
        <v>5</v>
      </c>
      <c r="S27" s="172">
        <f t="shared" si="10"/>
        <v>2</v>
      </c>
      <c r="T27" s="132">
        <f t="shared" si="11"/>
        <v>2.4500000000000002</v>
      </c>
      <c r="U27" s="183">
        <f t="shared" si="16"/>
        <v>2</v>
      </c>
      <c r="V27" s="265">
        <f t="shared" si="5"/>
        <v>4.0816326530612246</v>
      </c>
      <c r="W27" s="131">
        <f t="shared" si="17"/>
        <v>0</v>
      </c>
      <c r="X27" s="132">
        <f t="shared" si="12"/>
        <v>0.3</v>
      </c>
      <c r="Y27" s="131">
        <f t="shared" si="13"/>
        <v>15</v>
      </c>
      <c r="Z27" s="131">
        <f t="shared" si="20"/>
        <v>1</v>
      </c>
      <c r="AA27" s="131">
        <f t="shared" si="19"/>
        <v>1</v>
      </c>
      <c r="AB27" s="132">
        <f t="shared" si="14"/>
        <v>0.4</v>
      </c>
      <c r="AC27" s="131">
        <f t="shared" si="15"/>
        <v>20</v>
      </c>
      <c r="AD27" s="131">
        <v>2</v>
      </c>
    </row>
    <row r="28" spans="1:30" ht="31.5" x14ac:dyDescent="0.25">
      <c r="A28" s="121">
        <v>16</v>
      </c>
      <c r="B28" s="146" t="s">
        <v>665</v>
      </c>
      <c r="C28" s="146" t="s">
        <v>655</v>
      </c>
      <c r="D28" s="128">
        <v>15.05</v>
      </c>
      <c r="E28" s="125">
        <v>29</v>
      </c>
      <c r="F28" s="125">
        <v>33</v>
      </c>
      <c r="G28" s="128">
        <v>2.1926910299003319</v>
      </c>
      <c r="H28" s="171">
        <f t="shared" si="7"/>
        <v>1</v>
      </c>
      <c r="I28" s="127">
        <f t="shared" si="0"/>
        <v>3.4482758620689653</v>
      </c>
      <c r="J28" s="125">
        <v>0</v>
      </c>
      <c r="K28" s="125">
        <v>1</v>
      </c>
      <c r="L28" s="125">
        <v>0</v>
      </c>
      <c r="M28" s="171">
        <f t="shared" si="8"/>
        <v>0</v>
      </c>
      <c r="N28" s="125">
        <v>0</v>
      </c>
      <c r="O28" s="125">
        <v>0</v>
      </c>
      <c r="P28" s="125">
        <v>0</v>
      </c>
      <c r="Q28" s="125">
        <f t="shared" si="2"/>
        <v>0</v>
      </c>
      <c r="R28" s="131">
        <f t="shared" si="9"/>
        <v>7</v>
      </c>
      <c r="S28" s="172">
        <f t="shared" si="10"/>
        <v>2</v>
      </c>
      <c r="T28" s="132">
        <f t="shared" si="11"/>
        <v>2.31</v>
      </c>
      <c r="U28" s="183">
        <f t="shared" si="16"/>
        <v>2</v>
      </c>
      <c r="V28" s="265">
        <f t="shared" si="5"/>
        <v>6.0606060606060606</v>
      </c>
      <c r="W28" s="131">
        <f t="shared" si="17"/>
        <v>0</v>
      </c>
      <c r="X28" s="132">
        <f t="shared" si="12"/>
        <v>0.3</v>
      </c>
      <c r="Y28" s="131">
        <f t="shared" si="13"/>
        <v>15</v>
      </c>
      <c r="Z28" s="131">
        <f t="shared" si="20"/>
        <v>1</v>
      </c>
      <c r="AA28" s="131">
        <f t="shared" si="19"/>
        <v>1</v>
      </c>
      <c r="AB28" s="132">
        <f t="shared" si="14"/>
        <v>0.4</v>
      </c>
      <c r="AC28" s="131">
        <f t="shared" si="15"/>
        <v>20</v>
      </c>
      <c r="AD28" s="131">
        <v>2</v>
      </c>
    </row>
    <row r="29" spans="1:30" ht="44.25" customHeight="1" x14ac:dyDescent="0.25">
      <c r="A29" s="121">
        <v>17</v>
      </c>
      <c r="B29" s="146" t="s">
        <v>134</v>
      </c>
      <c r="C29" s="146" t="s">
        <v>666</v>
      </c>
      <c r="D29" s="128">
        <v>25.64</v>
      </c>
      <c r="E29" s="125">
        <v>28</v>
      </c>
      <c r="F29" s="125">
        <v>33</v>
      </c>
      <c r="G29" s="128">
        <v>1.2870514820592824</v>
      </c>
      <c r="H29" s="171">
        <f t="shared" si="7"/>
        <v>0</v>
      </c>
      <c r="I29" s="127">
        <v>0</v>
      </c>
      <c r="J29" s="125">
        <v>0</v>
      </c>
      <c r="K29" s="125">
        <v>0</v>
      </c>
      <c r="L29" s="125">
        <v>0</v>
      </c>
      <c r="M29" s="171">
        <f t="shared" si="8"/>
        <v>0</v>
      </c>
      <c r="N29" s="125">
        <v>0</v>
      </c>
      <c r="O29" s="125">
        <v>0</v>
      </c>
      <c r="P29" s="125">
        <v>0</v>
      </c>
      <c r="Q29" s="125">
        <v>0</v>
      </c>
      <c r="R29" s="131">
        <f t="shared" si="9"/>
        <v>5</v>
      </c>
      <c r="S29" s="172">
        <f t="shared" si="10"/>
        <v>1</v>
      </c>
      <c r="T29" s="132">
        <f t="shared" si="11"/>
        <v>1.65</v>
      </c>
      <c r="U29" s="183">
        <f t="shared" si="16"/>
        <v>1</v>
      </c>
      <c r="V29" s="265">
        <f t="shared" si="5"/>
        <v>3.0303030303030303</v>
      </c>
      <c r="W29" s="131">
        <f t="shared" si="17"/>
        <v>0</v>
      </c>
      <c r="X29" s="132">
        <f t="shared" si="12"/>
        <v>0.15</v>
      </c>
      <c r="Y29" s="131">
        <f t="shared" si="13"/>
        <v>15</v>
      </c>
      <c r="Z29" s="131">
        <f t="shared" si="20"/>
        <v>0</v>
      </c>
      <c r="AA29" s="131">
        <f t="shared" si="19"/>
        <v>1</v>
      </c>
      <c r="AB29" s="132">
        <f t="shared" si="14"/>
        <v>0.2</v>
      </c>
      <c r="AC29" s="131">
        <f t="shared" si="15"/>
        <v>20</v>
      </c>
      <c r="AD29" s="131">
        <v>1</v>
      </c>
    </row>
    <row r="30" spans="1:30" ht="31.5" x14ac:dyDescent="0.25">
      <c r="A30" s="121">
        <v>18</v>
      </c>
      <c r="B30" s="146" t="s">
        <v>48</v>
      </c>
      <c r="C30" s="146" t="s">
        <v>666</v>
      </c>
      <c r="D30" s="187">
        <v>9.99</v>
      </c>
      <c r="E30" s="125">
        <v>72</v>
      </c>
      <c r="F30" s="125">
        <v>93</v>
      </c>
      <c r="G30" s="128">
        <v>9.3093093093093096</v>
      </c>
      <c r="H30" s="171">
        <f t="shared" si="7"/>
        <v>4</v>
      </c>
      <c r="I30" s="127">
        <f>H30*100/E30</f>
        <v>5.5555555555555554</v>
      </c>
      <c r="J30" s="125">
        <v>1</v>
      </c>
      <c r="K30" s="125">
        <v>2</v>
      </c>
      <c r="L30" s="125">
        <v>1</v>
      </c>
      <c r="M30" s="171">
        <f t="shared" si="8"/>
        <v>4</v>
      </c>
      <c r="N30" s="125">
        <v>1</v>
      </c>
      <c r="O30" s="125">
        <v>2</v>
      </c>
      <c r="P30" s="125">
        <v>1</v>
      </c>
      <c r="Q30" s="125">
        <f>M30*100/H30</f>
        <v>100</v>
      </c>
      <c r="R30" s="131">
        <f t="shared" si="9"/>
        <v>12</v>
      </c>
      <c r="S30" s="172">
        <f t="shared" si="10"/>
        <v>11</v>
      </c>
      <c r="T30" s="132">
        <f t="shared" si="11"/>
        <v>11.16</v>
      </c>
      <c r="U30" s="183">
        <f t="shared" si="16"/>
        <v>11</v>
      </c>
      <c r="V30" s="265">
        <f t="shared" si="5"/>
        <v>11.827956989247312</v>
      </c>
      <c r="W30" s="131">
        <f t="shared" si="17"/>
        <v>1</v>
      </c>
      <c r="X30" s="132">
        <f t="shared" si="12"/>
        <v>1.65</v>
      </c>
      <c r="Y30" s="131">
        <f t="shared" si="13"/>
        <v>15</v>
      </c>
      <c r="Z30" s="131">
        <f t="shared" si="20"/>
        <v>7</v>
      </c>
      <c r="AA30" s="131">
        <f t="shared" si="19"/>
        <v>3</v>
      </c>
      <c r="AB30" s="132">
        <f t="shared" si="14"/>
        <v>2.2000000000000002</v>
      </c>
      <c r="AC30" s="131">
        <f t="shared" si="15"/>
        <v>20</v>
      </c>
      <c r="AD30" s="131">
        <v>11</v>
      </c>
    </row>
    <row r="31" spans="1:30" ht="31.5" x14ac:dyDescent="0.25">
      <c r="A31" s="121">
        <v>19</v>
      </c>
      <c r="B31" s="146" t="s">
        <v>89</v>
      </c>
      <c r="C31" s="146" t="s">
        <v>902</v>
      </c>
      <c r="D31" s="187">
        <v>39.6</v>
      </c>
      <c r="E31" s="188">
        <v>97</v>
      </c>
      <c r="F31" s="188">
        <v>109</v>
      </c>
      <c r="G31" s="187">
        <f>F31/D31</f>
        <v>2.7525252525252526</v>
      </c>
      <c r="H31" s="171">
        <f t="shared" si="7"/>
        <v>4</v>
      </c>
      <c r="I31" s="127">
        <f>H31*100/E31</f>
        <v>4.1237113402061851</v>
      </c>
      <c r="J31" s="125">
        <v>1</v>
      </c>
      <c r="K31" s="125">
        <v>3</v>
      </c>
      <c r="L31" s="125">
        <v>0</v>
      </c>
      <c r="M31" s="171">
        <f t="shared" si="8"/>
        <v>4</v>
      </c>
      <c r="N31" s="125">
        <v>1</v>
      </c>
      <c r="O31" s="125">
        <v>3</v>
      </c>
      <c r="P31" s="125">
        <v>0</v>
      </c>
      <c r="Q31" s="125">
        <f>M31*100/H31</f>
        <v>100</v>
      </c>
      <c r="R31" s="131">
        <f t="shared" si="9"/>
        <v>7</v>
      </c>
      <c r="S31" s="172">
        <f t="shared" si="10"/>
        <v>7</v>
      </c>
      <c r="T31" s="132">
        <f t="shared" si="11"/>
        <v>7.63</v>
      </c>
      <c r="U31" s="183">
        <f t="shared" si="16"/>
        <v>7</v>
      </c>
      <c r="V31" s="265">
        <f t="shared" si="5"/>
        <v>6.4220183486238529</v>
      </c>
      <c r="W31" s="131">
        <f t="shared" si="17"/>
        <v>1</v>
      </c>
      <c r="X31" s="132">
        <f t="shared" si="12"/>
        <v>1.05</v>
      </c>
      <c r="Y31" s="131">
        <f t="shared" si="13"/>
        <v>15</v>
      </c>
      <c r="Z31" s="131">
        <f t="shared" si="20"/>
        <v>4</v>
      </c>
      <c r="AA31" s="131">
        <f t="shared" si="19"/>
        <v>2</v>
      </c>
      <c r="AB31" s="132">
        <f t="shared" si="14"/>
        <v>1.4</v>
      </c>
      <c r="AC31" s="131">
        <f t="shared" si="15"/>
        <v>20</v>
      </c>
      <c r="AD31" s="131">
        <v>7</v>
      </c>
    </row>
    <row r="32" spans="1:30" ht="31.5" x14ac:dyDescent="0.25">
      <c r="A32" s="121">
        <v>20</v>
      </c>
      <c r="B32" s="146" t="s">
        <v>667</v>
      </c>
      <c r="C32" s="146" t="s">
        <v>666</v>
      </c>
      <c r="D32" s="128">
        <v>17.59</v>
      </c>
      <c r="E32" s="125">
        <v>76</v>
      </c>
      <c r="F32" s="125">
        <v>80</v>
      </c>
      <c r="G32" s="128">
        <v>4.5480386583285961</v>
      </c>
      <c r="H32" s="171">
        <f t="shared" si="7"/>
        <v>4</v>
      </c>
      <c r="I32" s="127">
        <f>H32*100/E32</f>
        <v>5.2631578947368425</v>
      </c>
      <c r="J32" s="125">
        <v>1</v>
      </c>
      <c r="K32" s="125">
        <v>3</v>
      </c>
      <c r="L32" s="125">
        <v>0</v>
      </c>
      <c r="M32" s="171">
        <f t="shared" si="8"/>
        <v>3</v>
      </c>
      <c r="N32" s="125">
        <v>0</v>
      </c>
      <c r="O32" s="125">
        <v>3</v>
      </c>
      <c r="P32" s="125">
        <v>0</v>
      </c>
      <c r="Q32" s="125">
        <f>M32*100/H32</f>
        <v>75</v>
      </c>
      <c r="R32" s="131">
        <f t="shared" si="9"/>
        <v>8</v>
      </c>
      <c r="S32" s="172">
        <f t="shared" si="10"/>
        <v>6</v>
      </c>
      <c r="T32" s="132">
        <f t="shared" si="11"/>
        <v>6.4</v>
      </c>
      <c r="U32" s="183">
        <f t="shared" si="16"/>
        <v>6</v>
      </c>
      <c r="V32" s="265">
        <f t="shared" si="5"/>
        <v>7.5</v>
      </c>
      <c r="W32" s="131">
        <f t="shared" si="17"/>
        <v>0</v>
      </c>
      <c r="X32" s="132">
        <f t="shared" si="12"/>
        <v>0.9</v>
      </c>
      <c r="Y32" s="131">
        <f t="shared" si="13"/>
        <v>15</v>
      </c>
      <c r="Z32" s="131">
        <f t="shared" si="20"/>
        <v>4</v>
      </c>
      <c r="AA32" s="131">
        <f t="shared" si="19"/>
        <v>2</v>
      </c>
      <c r="AB32" s="132">
        <f t="shared" si="14"/>
        <v>1.2</v>
      </c>
      <c r="AC32" s="131">
        <f t="shared" si="15"/>
        <v>20</v>
      </c>
      <c r="AD32" s="131">
        <v>6</v>
      </c>
    </row>
    <row r="33" spans="1:30" ht="47.25" x14ac:dyDescent="0.25">
      <c r="A33" s="121">
        <v>21</v>
      </c>
      <c r="B33" s="146" t="s">
        <v>86</v>
      </c>
      <c r="C33" s="146" t="s">
        <v>666</v>
      </c>
      <c r="D33" s="128">
        <v>43.33</v>
      </c>
      <c r="E33" s="125">
        <v>86</v>
      </c>
      <c r="F33" s="125">
        <v>118</v>
      </c>
      <c r="G33" s="128">
        <v>2.7232864066466651</v>
      </c>
      <c r="H33" s="171">
        <f t="shared" si="7"/>
        <v>3</v>
      </c>
      <c r="I33" s="127">
        <f>H33*100/E33</f>
        <v>3.4883720930232558</v>
      </c>
      <c r="J33" s="125">
        <v>0</v>
      </c>
      <c r="K33" s="125">
        <v>3</v>
      </c>
      <c r="L33" s="125">
        <v>0</v>
      </c>
      <c r="M33" s="171">
        <f t="shared" si="8"/>
        <v>3</v>
      </c>
      <c r="N33" s="125">
        <v>0</v>
      </c>
      <c r="O33" s="125">
        <v>3</v>
      </c>
      <c r="P33" s="125">
        <v>0</v>
      </c>
      <c r="Q33" s="125">
        <f>M33*100/H33</f>
        <v>100</v>
      </c>
      <c r="R33" s="131">
        <f t="shared" si="9"/>
        <v>7</v>
      </c>
      <c r="S33" s="172">
        <f t="shared" si="10"/>
        <v>8</v>
      </c>
      <c r="T33" s="132">
        <f t="shared" si="11"/>
        <v>8.26</v>
      </c>
      <c r="U33" s="183">
        <f t="shared" si="16"/>
        <v>8</v>
      </c>
      <c r="V33" s="265">
        <f t="shared" si="5"/>
        <v>6.7796610169491522</v>
      </c>
      <c r="W33" s="131">
        <f t="shared" si="17"/>
        <v>1</v>
      </c>
      <c r="X33" s="132">
        <f t="shared" si="12"/>
        <v>1.2</v>
      </c>
      <c r="Y33" s="131">
        <f t="shared" si="13"/>
        <v>15</v>
      </c>
      <c r="Z33" s="131">
        <f t="shared" si="20"/>
        <v>5</v>
      </c>
      <c r="AA33" s="131">
        <f t="shared" si="19"/>
        <v>2</v>
      </c>
      <c r="AB33" s="132">
        <f t="shared" si="14"/>
        <v>1.6</v>
      </c>
      <c r="AC33" s="131">
        <f t="shared" si="15"/>
        <v>20</v>
      </c>
      <c r="AD33" s="131">
        <v>8</v>
      </c>
    </row>
    <row r="34" spans="1:30" ht="31.5" x14ac:dyDescent="0.25">
      <c r="A34" s="121">
        <v>22</v>
      </c>
      <c r="B34" s="146" t="s">
        <v>50</v>
      </c>
      <c r="C34" s="146" t="s">
        <v>49</v>
      </c>
      <c r="D34" s="128">
        <v>672.93</v>
      </c>
      <c r="E34" s="125">
        <v>970</v>
      </c>
      <c r="F34" s="125">
        <v>1087</v>
      </c>
      <c r="G34" s="128">
        <v>1.6153240307312797</v>
      </c>
      <c r="H34" s="171">
        <f t="shared" ref="H34:H39" si="21">J34+K34+L34</f>
        <v>48</v>
      </c>
      <c r="I34" s="127">
        <f t="shared" ref="I34:I39" si="22">H34*100/E34</f>
        <v>4.9484536082474229</v>
      </c>
      <c r="J34" s="125">
        <v>1</v>
      </c>
      <c r="K34" s="125">
        <v>38</v>
      </c>
      <c r="L34" s="125">
        <v>9</v>
      </c>
      <c r="M34" s="171">
        <f t="shared" ref="M34:M39" si="23">N34+O34+P34</f>
        <v>37</v>
      </c>
      <c r="N34" s="125">
        <v>0</v>
      </c>
      <c r="O34" s="125">
        <v>31</v>
      </c>
      <c r="P34" s="125">
        <v>6</v>
      </c>
      <c r="Q34" s="125">
        <f t="shared" ref="Q34:Q39" si="24">M34*100/H34</f>
        <v>77.083333333333329</v>
      </c>
      <c r="R34" s="131">
        <f t="shared" si="9"/>
        <v>5</v>
      </c>
      <c r="S34" s="172">
        <f t="shared" si="10"/>
        <v>54</v>
      </c>
      <c r="T34" s="132">
        <f t="shared" si="11"/>
        <v>54.35</v>
      </c>
      <c r="U34" s="183">
        <f t="shared" si="16"/>
        <v>54</v>
      </c>
      <c r="V34" s="265">
        <f t="shared" si="5"/>
        <v>4.9678012879484816</v>
      </c>
      <c r="W34" s="131">
        <f t="shared" si="17"/>
        <v>8</v>
      </c>
      <c r="X34" s="132">
        <f t="shared" si="12"/>
        <v>8.1</v>
      </c>
      <c r="Y34" s="131">
        <f t="shared" si="13"/>
        <v>15</v>
      </c>
      <c r="Z34" s="131">
        <f t="shared" si="20"/>
        <v>35</v>
      </c>
      <c r="AA34" s="131">
        <f t="shared" si="19"/>
        <v>11</v>
      </c>
      <c r="AB34" s="132">
        <f t="shared" si="14"/>
        <v>10.8</v>
      </c>
      <c r="AC34" s="131">
        <f t="shared" si="15"/>
        <v>20</v>
      </c>
      <c r="AD34" s="131">
        <v>54</v>
      </c>
    </row>
    <row r="35" spans="1:30" x14ac:dyDescent="0.25">
      <c r="A35" s="121">
        <v>23</v>
      </c>
      <c r="B35" s="146" t="s">
        <v>2</v>
      </c>
      <c r="C35" s="146" t="s">
        <v>49</v>
      </c>
      <c r="D35" s="128">
        <v>274.27999999999997</v>
      </c>
      <c r="E35" s="125">
        <v>288</v>
      </c>
      <c r="F35" s="125">
        <v>380</v>
      </c>
      <c r="G35" s="128">
        <v>1.3854455301152109</v>
      </c>
      <c r="H35" s="171">
        <f t="shared" si="21"/>
        <v>14</v>
      </c>
      <c r="I35" s="127">
        <f t="shared" si="22"/>
        <v>4.8611111111111107</v>
      </c>
      <c r="J35" s="125">
        <v>0</v>
      </c>
      <c r="K35" s="125">
        <v>12</v>
      </c>
      <c r="L35" s="125">
        <v>2</v>
      </c>
      <c r="M35" s="171">
        <f t="shared" si="23"/>
        <v>13</v>
      </c>
      <c r="N35" s="125">
        <v>0</v>
      </c>
      <c r="O35" s="125">
        <v>11</v>
      </c>
      <c r="P35" s="125">
        <v>2</v>
      </c>
      <c r="Q35" s="125">
        <f t="shared" si="24"/>
        <v>92.857142857142861</v>
      </c>
      <c r="R35" s="131">
        <f t="shared" si="9"/>
        <v>5</v>
      </c>
      <c r="S35" s="172">
        <f t="shared" si="10"/>
        <v>19</v>
      </c>
      <c r="T35" s="132">
        <f t="shared" si="11"/>
        <v>19</v>
      </c>
      <c r="U35" s="183">
        <f t="shared" si="16"/>
        <v>19</v>
      </c>
      <c r="V35" s="265">
        <f t="shared" si="5"/>
        <v>5</v>
      </c>
      <c r="W35" s="131">
        <f t="shared" si="17"/>
        <v>2</v>
      </c>
      <c r="X35" s="132">
        <f t="shared" si="12"/>
        <v>2.85</v>
      </c>
      <c r="Y35" s="131">
        <f t="shared" si="13"/>
        <v>15</v>
      </c>
      <c r="Z35" s="131">
        <f t="shared" si="20"/>
        <v>13</v>
      </c>
      <c r="AA35" s="131">
        <f t="shared" si="19"/>
        <v>4</v>
      </c>
      <c r="AB35" s="132">
        <f t="shared" si="14"/>
        <v>3.8</v>
      </c>
      <c r="AC35" s="131">
        <f t="shared" si="15"/>
        <v>20</v>
      </c>
      <c r="AD35" s="131"/>
    </row>
    <row r="36" spans="1:30" ht="31.5" x14ac:dyDescent="0.25">
      <c r="A36" s="121">
        <v>24</v>
      </c>
      <c r="B36" s="146" t="s">
        <v>670</v>
      </c>
      <c r="C36" s="146" t="s">
        <v>49</v>
      </c>
      <c r="D36" s="128">
        <v>30.15</v>
      </c>
      <c r="E36" s="125">
        <v>94</v>
      </c>
      <c r="F36" s="125">
        <v>135</v>
      </c>
      <c r="G36" s="128">
        <v>4.477611940298508</v>
      </c>
      <c r="H36" s="171">
        <f t="shared" si="21"/>
        <v>6</v>
      </c>
      <c r="I36" s="127">
        <f t="shared" si="22"/>
        <v>6.3829787234042552</v>
      </c>
      <c r="J36" s="125">
        <v>0</v>
      </c>
      <c r="K36" s="125">
        <v>5</v>
      </c>
      <c r="L36" s="125">
        <v>1</v>
      </c>
      <c r="M36" s="171">
        <f t="shared" si="23"/>
        <v>6</v>
      </c>
      <c r="N36" s="125">
        <v>0</v>
      </c>
      <c r="O36" s="125">
        <v>5</v>
      </c>
      <c r="P36" s="125">
        <v>1</v>
      </c>
      <c r="Q36" s="125">
        <f t="shared" si="24"/>
        <v>100</v>
      </c>
      <c r="R36" s="131">
        <f t="shared" si="9"/>
        <v>8</v>
      </c>
      <c r="S36" s="172">
        <f t="shared" si="10"/>
        <v>10</v>
      </c>
      <c r="T36" s="132">
        <f t="shared" si="11"/>
        <v>10.8</v>
      </c>
      <c r="U36" s="183">
        <v>9</v>
      </c>
      <c r="V36" s="265">
        <f t="shared" si="5"/>
        <v>6.666666666666667</v>
      </c>
      <c r="W36" s="131">
        <f t="shared" si="17"/>
        <v>1</v>
      </c>
      <c r="X36" s="132">
        <f t="shared" si="12"/>
        <v>1.35</v>
      </c>
      <c r="Y36" s="131">
        <f t="shared" si="13"/>
        <v>15</v>
      </c>
      <c r="Z36" s="131">
        <f t="shared" si="20"/>
        <v>6</v>
      </c>
      <c r="AA36" s="131">
        <f t="shared" si="19"/>
        <v>2</v>
      </c>
      <c r="AB36" s="132">
        <f t="shared" si="14"/>
        <v>1.8</v>
      </c>
      <c r="AC36" s="131">
        <f t="shared" si="15"/>
        <v>20</v>
      </c>
      <c r="AD36" s="131">
        <v>9</v>
      </c>
    </row>
    <row r="37" spans="1:30" ht="31.5" x14ac:dyDescent="0.25">
      <c r="A37" s="121">
        <v>25</v>
      </c>
      <c r="B37" s="146" t="s">
        <v>91</v>
      </c>
      <c r="C37" s="146" t="s">
        <v>49</v>
      </c>
      <c r="D37" s="128">
        <v>19.010000000000002</v>
      </c>
      <c r="E37" s="190" t="s">
        <v>922</v>
      </c>
      <c r="F37" s="125">
        <v>134</v>
      </c>
      <c r="G37" s="128">
        <v>7.0489216201998941</v>
      </c>
      <c r="H37" s="171">
        <f t="shared" si="21"/>
        <v>0</v>
      </c>
      <c r="I37" s="127">
        <v>0</v>
      </c>
      <c r="J37" s="125">
        <v>0</v>
      </c>
      <c r="K37" s="125">
        <v>0</v>
      </c>
      <c r="L37" s="125">
        <v>0</v>
      </c>
      <c r="M37" s="171">
        <f t="shared" si="23"/>
        <v>0</v>
      </c>
      <c r="N37" s="125">
        <v>0</v>
      </c>
      <c r="O37" s="125">
        <v>0</v>
      </c>
      <c r="P37" s="125">
        <v>0</v>
      </c>
      <c r="Q37" s="125">
        <v>0</v>
      </c>
      <c r="R37" s="131">
        <f t="shared" si="9"/>
        <v>10</v>
      </c>
      <c r="S37" s="172">
        <f t="shared" si="10"/>
        <v>13</v>
      </c>
      <c r="T37" s="132">
        <f t="shared" si="11"/>
        <v>13.4</v>
      </c>
      <c r="U37" s="183">
        <f t="shared" si="16"/>
        <v>13</v>
      </c>
      <c r="V37" s="265">
        <f t="shared" si="5"/>
        <v>9.7014925373134329</v>
      </c>
      <c r="W37" s="131">
        <f t="shared" si="17"/>
        <v>1</v>
      </c>
      <c r="X37" s="132">
        <f t="shared" si="12"/>
        <v>1.95</v>
      </c>
      <c r="Y37" s="131">
        <f t="shared" si="13"/>
        <v>15</v>
      </c>
      <c r="Z37" s="131">
        <f t="shared" si="20"/>
        <v>9</v>
      </c>
      <c r="AA37" s="131">
        <f t="shared" si="19"/>
        <v>3</v>
      </c>
      <c r="AB37" s="132">
        <f t="shared" si="14"/>
        <v>2.6</v>
      </c>
      <c r="AC37" s="131">
        <f t="shared" si="15"/>
        <v>20</v>
      </c>
      <c r="AD37" s="131">
        <v>13</v>
      </c>
    </row>
    <row r="38" spans="1:30" ht="31.5" x14ac:dyDescent="0.25">
      <c r="A38" s="121">
        <v>26</v>
      </c>
      <c r="B38" s="146" t="s">
        <v>671</v>
      </c>
      <c r="C38" s="146" t="s">
        <v>49</v>
      </c>
      <c r="D38" s="128">
        <v>44.38</v>
      </c>
      <c r="E38" s="125">
        <v>159</v>
      </c>
      <c r="F38" s="125">
        <v>187</v>
      </c>
      <c r="G38" s="128">
        <v>4.213609734114466</v>
      </c>
      <c r="H38" s="171">
        <f t="shared" si="21"/>
        <v>7</v>
      </c>
      <c r="I38" s="127">
        <f t="shared" si="22"/>
        <v>4.4025157232704402</v>
      </c>
      <c r="J38" s="125">
        <v>1</v>
      </c>
      <c r="K38" s="125">
        <v>5</v>
      </c>
      <c r="L38" s="125">
        <v>1</v>
      </c>
      <c r="M38" s="171">
        <f t="shared" si="23"/>
        <v>5</v>
      </c>
      <c r="N38" s="188">
        <v>0</v>
      </c>
      <c r="O38" s="188">
        <v>4</v>
      </c>
      <c r="P38" s="188">
        <v>1</v>
      </c>
      <c r="Q38" s="125">
        <f t="shared" si="24"/>
        <v>71.428571428571431</v>
      </c>
      <c r="R38" s="131">
        <f t="shared" si="9"/>
        <v>8</v>
      </c>
      <c r="S38" s="172">
        <f t="shared" si="10"/>
        <v>14</v>
      </c>
      <c r="T38" s="132">
        <f t="shared" si="11"/>
        <v>14.96</v>
      </c>
      <c r="U38" s="183">
        <v>11</v>
      </c>
      <c r="V38" s="265">
        <f t="shared" si="5"/>
        <v>5.882352941176471</v>
      </c>
      <c r="W38" s="131">
        <f t="shared" si="17"/>
        <v>1</v>
      </c>
      <c r="X38" s="132">
        <f t="shared" si="12"/>
        <v>1.65</v>
      </c>
      <c r="Y38" s="131">
        <f t="shared" si="13"/>
        <v>15</v>
      </c>
      <c r="Z38" s="131">
        <f t="shared" si="20"/>
        <v>7</v>
      </c>
      <c r="AA38" s="131">
        <f t="shared" si="19"/>
        <v>3</v>
      </c>
      <c r="AB38" s="132">
        <f t="shared" si="14"/>
        <v>2.2000000000000002</v>
      </c>
      <c r="AC38" s="131">
        <f t="shared" si="15"/>
        <v>20</v>
      </c>
      <c r="AD38" s="131">
        <v>11</v>
      </c>
    </row>
    <row r="39" spans="1:30" ht="31.5" x14ac:dyDescent="0.25">
      <c r="A39" s="121">
        <v>27</v>
      </c>
      <c r="B39" s="146" t="s">
        <v>242</v>
      </c>
      <c r="C39" s="146" t="s">
        <v>49</v>
      </c>
      <c r="D39" s="128">
        <v>45.41</v>
      </c>
      <c r="E39" s="125">
        <v>147</v>
      </c>
      <c r="F39" s="125">
        <v>173</v>
      </c>
      <c r="G39" s="128">
        <v>3.8097335388680911</v>
      </c>
      <c r="H39" s="171">
        <f t="shared" si="21"/>
        <v>10</v>
      </c>
      <c r="I39" s="127">
        <f t="shared" si="22"/>
        <v>6.8027210884353737</v>
      </c>
      <c r="J39" s="125">
        <v>2</v>
      </c>
      <c r="K39" s="125">
        <v>6</v>
      </c>
      <c r="L39" s="125">
        <v>2</v>
      </c>
      <c r="M39" s="171">
        <f t="shared" si="23"/>
        <v>6</v>
      </c>
      <c r="N39" s="125">
        <v>1</v>
      </c>
      <c r="O39" s="125">
        <v>5</v>
      </c>
      <c r="P39" s="125">
        <v>0</v>
      </c>
      <c r="Q39" s="125">
        <f t="shared" si="24"/>
        <v>60</v>
      </c>
      <c r="R39" s="131">
        <f t="shared" si="9"/>
        <v>7</v>
      </c>
      <c r="S39" s="172">
        <f t="shared" si="10"/>
        <v>12</v>
      </c>
      <c r="T39" s="132">
        <f t="shared" si="11"/>
        <v>12.11</v>
      </c>
      <c r="U39" s="183">
        <f t="shared" si="16"/>
        <v>12</v>
      </c>
      <c r="V39" s="265">
        <f t="shared" si="5"/>
        <v>6.9364161849710984</v>
      </c>
      <c r="W39" s="131">
        <f t="shared" si="17"/>
        <v>1</v>
      </c>
      <c r="X39" s="132">
        <f t="shared" si="12"/>
        <v>1.8</v>
      </c>
      <c r="Y39" s="131">
        <f t="shared" si="13"/>
        <v>15</v>
      </c>
      <c r="Z39" s="131">
        <f t="shared" si="20"/>
        <v>8</v>
      </c>
      <c r="AA39" s="131">
        <f t="shared" si="19"/>
        <v>3</v>
      </c>
      <c r="AB39" s="132">
        <f t="shared" si="14"/>
        <v>2.4</v>
      </c>
      <c r="AC39" s="131">
        <f t="shared" si="15"/>
        <v>20</v>
      </c>
      <c r="AD39" s="131">
        <v>12</v>
      </c>
    </row>
    <row r="40" spans="1:30" ht="31.5" x14ac:dyDescent="0.25">
      <c r="A40" s="121">
        <v>28</v>
      </c>
      <c r="B40" s="146" t="s">
        <v>673</v>
      </c>
      <c r="C40" s="146" t="s">
        <v>672</v>
      </c>
      <c r="D40" s="128">
        <v>12.6</v>
      </c>
      <c r="E40" s="125">
        <v>26</v>
      </c>
      <c r="F40" s="125">
        <v>29</v>
      </c>
      <c r="G40" s="128">
        <v>2.3015873015873018</v>
      </c>
      <c r="H40" s="171">
        <f t="shared" ref="H40:H46" si="25">J40+K40+L40</f>
        <v>1</v>
      </c>
      <c r="I40" s="127">
        <f t="shared" ref="I40:I46" si="26">H40*100/E40</f>
        <v>3.8461538461538463</v>
      </c>
      <c r="J40" s="125">
        <v>0</v>
      </c>
      <c r="K40" s="125">
        <v>1</v>
      </c>
      <c r="L40" s="125">
        <v>0</v>
      </c>
      <c r="M40" s="171">
        <f t="shared" ref="M40:M46" si="27">N40+O40+P40</f>
        <v>0</v>
      </c>
      <c r="N40" s="125">
        <v>0</v>
      </c>
      <c r="O40" s="125">
        <v>0</v>
      </c>
      <c r="P40" s="125">
        <v>0</v>
      </c>
      <c r="Q40" s="125">
        <f t="shared" ref="Q40:Q46" si="28">M40*100/H40</f>
        <v>0</v>
      </c>
      <c r="R40" s="131">
        <f t="shared" si="9"/>
        <v>7</v>
      </c>
      <c r="S40" s="172">
        <f t="shared" ref="S40:S80" si="29">ROUNDDOWN(T40,0)</f>
        <v>2</v>
      </c>
      <c r="T40" s="132">
        <f t="shared" ref="T40:T80" si="30">F40*R40/100</f>
        <v>2.0299999999999998</v>
      </c>
      <c r="U40" s="183">
        <f t="shared" ref="U40:U80" si="31">S40</f>
        <v>2</v>
      </c>
      <c r="V40" s="265">
        <f t="shared" ref="V40:V80" si="32">U40*100/F40</f>
        <v>6.8965517241379306</v>
      </c>
      <c r="W40" s="131">
        <f t="shared" si="17"/>
        <v>0</v>
      </c>
      <c r="X40" s="132">
        <f t="shared" ref="X40:X79" si="33">U40*Y40/100</f>
        <v>0.3</v>
      </c>
      <c r="Y40" s="131">
        <f t="shared" si="13"/>
        <v>15</v>
      </c>
      <c r="Z40" s="131">
        <f t="shared" si="20"/>
        <v>1</v>
      </c>
      <c r="AA40" s="131">
        <f t="shared" si="19"/>
        <v>1</v>
      </c>
      <c r="AB40" s="132">
        <f t="shared" ref="AB40:AB79" si="34">U40*AC40/100</f>
        <v>0.4</v>
      </c>
      <c r="AC40" s="131">
        <f t="shared" si="15"/>
        <v>20</v>
      </c>
      <c r="AD40" s="131">
        <v>2</v>
      </c>
    </row>
    <row r="41" spans="1:30" ht="47.25" x14ac:dyDescent="0.25">
      <c r="A41" s="121">
        <v>29</v>
      </c>
      <c r="B41" s="146" t="s">
        <v>170</v>
      </c>
      <c r="C41" s="146" t="s">
        <v>672</v>
      </c>
      <c r="D41" s="128">
        <v>993.68</v>
      </c>
      <c r="E41" s="125">
        <v>1507</v>
      </c>
      <c r="F41" s="125">
        <v>1571</v>
      </c>
      <c r="G41" s="128">
        <v>1.5809918686096129</v>
      </c>
      <c r="H41" s="171">
        <f t="shared" si="25"/>
        <v>74</v>
      </c>
      <c r="I41" s="127">
        <f t="shared" si="26"/>
        <v>4.9104180491041802</v>
      </c>
      <c r="J41" s="125">
        <v>6</v>
      </c>
      <c r="K41" s="125">
        <v>62</v>
      </c>
      <c r="L41" s="125">
        <v>6</v>
      </c>
      <c r="M41" s="171">
        <f t="shared" si="27"/>
        <v>58</v>
      </c>
      <c r="N41" s="125">
        <v>4</v>
      </c>
      <c r="O41" s="125">
        <v>48</v>
      </c>
      <c r="P41" s="125">
        <v>6</v>
      </c>
      <c r="Q41" s="125">
        <f t="shared" si="28"/>
        <v>78.378378378378372</v>
      </c>
      <c r="R41" s="131">
        <f t="shared" si="9"/>
        <v>5</v>
      </c>
      <c r="S41" s="172">
        <f t="shared" si="29"/>
        <v>78</v>
      </c>
      <c r="T41" s="132">
        <f t="shared" si="30"/>
        <v>78.55</v>
      </c>
      <c r="U41" s="183">
        <f t="shared" si="31"/>
        <v>78</v>
      </c>
      <c r="V41" s="265">
        <f t="shared" si="32"/>
        <v>4.9649904519414383</v>
      </c>
      <c r="W41" s="131">
        <f t="shared" si="17"/>
        <v>11</v>
      </c>
      <c r="X41" s="132">
        <f t="shared" si="33"/>
        <v>11.7</v>
      </c>
      <c r="Y41" s="131">
        <f t="shared" si="13"/>
        <v>15</v>
      </c>
      <c r="Z41" s="131">
        <f t="shared" si="20"/>
        <v>51</v>
      </c>
      <c r="AA41" s="131">
        <f t="shared" si="19"/>
        <v>16</v>
      </c>
      <c r="AB41" s="132">
        <f t="shared" si="34"/>
        <v>15.6</v>
      </c>
      <c r="AC41" s="131">
        <f t="shared" si="15"/>
        <v>20</v>
      </c>
      <c r="AD41" s="131">
        <v>78</v>
      </c>
    </row>
    <row r="42" spans="1:30" x14ac:dyDescent="0.25">
      <c r="A42" s="121">
        <v>30</v>
      </c>
      <c r="B42" s="146" t="s">
        <v>2</v>
      </c>
      <c r="C42" s="146" t="s">
        <v>672</v>
      </c>
      <c r="D42" s="128">
        <v>1057.96</v>
      </c>
      <c r="E42" s="125">
        <v>748</v>
      </c>
      <c r="F42" s="125">
        <v>837</v>
      </c>
      <c r="G42" s="128">
        <v>0.79114522288177247</v>
      </c>
      <c r="H42" s="171">
        <f t="shared" si="25"/>
        <v>22</v>
      </c>
      <c r="I42" s="127">
        <f t="shared" si="26"/>
        <v>2.9411764705882355</v>
      </c>
      <c r="J42" s="125">
        <v>5</v>
      </c>
      <c r="K42" s="125">
        <v>13</v>
      </c>
      <c r="L42" s="125">
        <v>4</v>
      </c>
      <c r="M42" s="171">
        <f t="shared" si="27"/>
        <v>18</v>
      </c>
      <c r="N42" s="125">
        <v>3</v>
      </c>
      <c r="O42" s="125">
        <v>11</v>
      </c>
      <c r="P42" s="125">
        <v>4</v>
      </c>
      <c r="Q42" s="125">
        <f t="shared" si="28"/>
        <v>81.818181818181813</v>
      </c>
      <c r="R42" s="131">
        <f t="shared" si="9"/>
        <v>3</v>
      </c>
      <c r="S42" s="172">
        <f t="shared" si="29"/>
        <v>25</v>
      </c>
      <c r="T42" s="132">
        <f t="shared" si="30"/>
        <v>25.11</v>
      </c>
      <c r="U42" s="183">
        <f t="shared" si="31"/>
        <v>25</v>
      </c>
      <c r="V42" s="265">
        <f t="shared" si="32"/>
        <v>2.9868578255675029</v>
      </c>
      <c r="W42" s="131">
        <f t="shared" si="17"/>
        <v>3</v>
      </c>
      <c r="X42" s="132">
        <f t="shared" si="33"/>
        <v>3.75</v>
      </c>
      <c r="Y42" s="131">
        <f t="shared" si="13"/>
        <v>15</v>
      </c>
      <c r="Z42" s="131">
        <f t="shared" si="20"/>
        <v>17</v>
      </c>
      <c r="AA42" s="131">
        <f t="shared" si="19"/>
        <v>5</v>
      </c>
      <c r="AB42" s="132">
        <f t="shared" si="34"/>
        <v>5</v>
      </c>
      <c r="AC42" s="131">
        <f t="shared" si="15"/>
        <v>20</v>
      </c>
      <c r="AD42" s="131"/>
    </row>
    <row r="43" spans="1:30" ht="47.25" x14ac:dyDescent="0.25">
      <c r="A43" s="121">
        <v>31</v>
      </c>
      <c r="B43" s="146" t="s">
        <v>203</v>
      </c>
      <c r="C43" s="146" t="s">
        <v>672</v>
      </c>
      <c r="D43" s="128">
        <v>56.83</v>
      </c>
      <c r="E43" s="125">
        <v>81</v>
      </c>
      <c r="F43" s="125">
        <v>108</v>
      </c>
      <c r="G43" s="128">
        <v>1.9004047158191097</v>
      </c>
      <c r="H43" s="171">
        <f t="shared" si="25"/>
        <v>4</v>
      </c>
      <c r="I43" s="127">
        <f t="shared" si="26"/>
        <v>4.9382716049382713</v>
      </c>
      <c r="J43" s="125">
        <v>1</v>
      </c>
      <c r="K43" s="125">
        <v>3</v>
      </c>
      <c r="L43" s="125">
        <v>0</v>
      </c>
      <c r="M43" s="171">
        <f t="shared" si="27"/>
        <v>3</v>
      </c>
      <c r="N43" s="125">
        <v>1</v>
      </c>
      <c r="O43" s="125">
        <v>2</v>
      </c>
      <c r="P43" s="125">
        <v>0</v>
      </c>
      <c r="Q43" s="125">
        <f t="shared" si="28"/>
        <v>75</v>
      </c>
      <c r="R43" s="131">
        <f t="shared" si="9"/>
        <v>5</v>
      </c>
      <c r="S43" s="172">
        <f t="shared" si="29"/>
        <v>5</v>
      </c>
      <c r="T43" s="132">
        <f t="shared" si="30"/>
        <v>5.4</v>
      </c>
      <c r="U43" s="183">
        <f t="shared" si="31"/>
        <v>5</v>
      </c>
      <c r="V43" s="265">
        <f t="shared" si="32"/>
        <v>4.6296296296296298</v>
      </c>
      <c r="W43" s="131">
        <f t="shared" si="17"/>
        <v>0</v>
      </c>
      <c r="X43" s="132">
        <f t="shared" si="33"/>
        <v>0.75</v>
      </c>
      <c r="Y43" s="131">
        <f t="shared" si="13"/>
        <v>15</v>
      </c>
      <c r="Z43" s="131">
        <f t="shared" si="20"/>
        <v>4</v>
      </c>
      <c r="AA43" s="131">
        <f t="shared" si="19"/>
        <v>1</v>
      </c>
      <c r="AB43" s="132">
        <f t="shared" si="34"/>
        <v>1</v>
      </c>
      <c r="AC43" s="131">
        <f t="shared" si="15"/>
        <v>20</v>
      </c>
      <c r="AD43" s="131">
        <v>5</v>
      </c>
    </row>
    <row r="44" spans="1:30" ht="30.75" customHeight="1" x14ac:dyDescent="0.25">
      <c r="A44" s="121">
        <v>32</v>
      </c>
      <c r="B44" s="146" t="s">
        <v>92</v>
      </c>
      <c r="C44" s="146" t="s">
        <v>672</v>
      </c>
      <c r="D44" s="128">
        <v>1569.54</v>
      </c>
      <c r="E44" s="125">
        <v>1680</v>
      </c>
      <c r="F44" s="125">
        <v>1648</v>
      </c>
      <c r="G44" s="128">
        <v>1.0499891688010501</v>
      </c>
      <c r="H44" s="171">
        <f t="shared" si="25"/>
        <v>70</v>
      </c>
      <c r="I44" s="127">
        <f t="shared" si="26"/>
        <v>4.166666666666667</v>
      </c>
      <c r="J44" s="125">
        <v>15</v>
      </c>
      <c r="K44" s="125">
        <v>41</v>
      </c>
      <c r="L44" s="125">
        <v>14</v>
      </c>
      <c r="M44" s="171">
        <f t="shared" si="27"/>
        <v>60</v>
      </c>
      <c r="N44" s="125">
        <v>15</v>
      </c>
      <c r="O44" s="125">
        <v>34</v>
      </c>
      <c r="P44" s="125">
        <v>11</v>
      </c>
      <c r="Q44" s="125">
        <f t="shared" si="28"/>
        <v>85.714285714285708</v>
      </c>
      <c r="R44" s="131">
        <f t="shared" si="9"/>
        <v>5</v>
      </c>
      <c r="S44" s="172">
        <f t="shared" si="29"/>
        <v>82</v>
      </c>
      <c r="T44" s="132">
        <f t="shared" si="30"/>
        <v>82.4</v>
      </c>
      <c r="U44" s="183">
        <f t="shared" si="31"/>
        <v>82</v>
      </c>
      <c r="V44" s="265">
        <f t="shared" si="32"/>
        <v>4.9757281553398061</v>
      </c>
      <c r="W44" s="131">
        <f t="shared" si="17"/>
        <v>12</v>
      </c>
      <c r="X44" s="132">
        <f t="shared" si="33"/>
        <v>12.3</v>
      </c>
      <c r="Y44" s="131">
        <f t="shared" si="13"/>
        <v>15</v>
      </c>
      <c r="Z44" s="131">
        <f t="shared" si="20"/>
        <v>53</v>
      </c>
      <c r="AA44" s="131">
        <f t="shared" si="19"/>
        <v>17</v>
      </c>
      <c r="AB44" s="132">
        <f t="shared" si="34"/>
        <v>16.399999999999999</v>
      </c>
      <c r="AC44" s="131">
        <f t="shared" si="15"/>
        <v>20</v>
      </c>
      <c r="AD44" s="131">
        <v>82</v>
      </c>
    </row>
    <row r="45" spans="1:30" ht="31.5" x14ac:dyDescent="0.25">
      <c r="A45" s="121">
        <v>33</v>
      </c>
      <c r="B45" s="146" t="s">
        <v>211</v>
      </c>
      <c r="C45" s="146" t="s">
        <v>672</v>
      </c>
      <c r="D45" s="128">
        <v>1415.98</v>
      </c>
      <c r="E45" s="125">
        <v>1574</v>
      </c>
      <c r="F45" s="125">
        <v>1601</v>
      </c>
      <c r="G45" s="128">
        <v>1.1306656873684657</v>
      </c>
      <c r="H45" s="171">
        <f t="shared" si="25"/>
        <v>78</v>
      </c>
      <c r="I45" s="127">
        <f t="shared" si="26"/>
        <v>4.9555273189326554</v>
      </c>
      <c r="J45" s="125">
        <v>19</v>
      </c>
      <c r="K45" s="125">
        <v>44</v>
      </c>
      <c r="L45" s="125">
        <v>15</v>
      </c>
      <c r="M45" s="171">
        <f t="shared" si="27"/>
        <v>50</v>
      </c>
      <c r="N45" s="125">
        <v>3</v>
      </c>
      <c r="O45" s="125">
        <v>36</v>
      </c>
      <c r="P45" s="125">
        <v>11</v>
      </c>
      <c r="Q45" s="125">
        <f t="shared" si="28"/>
        <v>64.102564102564102</v>
      </c>
      <c r="R45" s="131">
        <f t="shared" si="9"/>
        <v>5</v>
      </c>
      <c r="S45" s="172">
        <f t="shared" si="29"/>
        <v>80</v>
      </c>
      <c r="T45" s="132">
        <f t="shared" si="30"/>
        <v>80.05</v>
      </c>
      <c r="U45" s="183">
        <f t="shared" si="31"/>
        <v>80</v>
      </c>
      <c r="V45" s="265">
        <f t="shared" si="32"/>
        <v>4.9968769519050591</v>
      </c>
      <c r="W45" s="131">
        <f t="shared" si="17"/>
        <v>12</v>
      </c>
      <c r="X45" s="132">
        <f t="shared" si="33"/>
        <v>12</v>
      </c>
      <c r="Y45" s="131">
        <f t="shared" si="13"/>
        <v>15</v>
      </c>
      <c r="Z45" s="131">
        <f t="shared" si="20"/>
        <v>52</v>
      </c>
      <c r="AA45" s="131">
        <f t="shared" si="19"/>
        <v>16</v>
      </c>
      <c r="AB45" s="132">
        <f t="shared" si="34"/>
        <v>16</v>
      </c>
      <c r="AC45" s="131">
        <f t="shared" si="15"/>
        <v>20</v>
      </c>
      <c r="AD45" s="131">
        <v>80</v>
      </c>
    </row>
    <row r="46" spans="1:30" ht="31.5" x14ac:dyDescent="0.25">
      <c r="A46" s="121">
        <v>34</v>
      </c>
      <c r="B46" s="146" t="s">
        <v>674</v>
      </c>
      <c r="C46" s="146" t="s">
        <v>672</v>
      </c>
      <c r="D46" s="128">
        <v>54.22</v>
      </c>
      <c r="E46" s="125">
        <v>89</v>
      </c>
      <c r="F46" s="125">
        <v>88</v>
      </c>
      <c r="G46" s="128">
        <v>1.6230173367760974</v>
      </c>
      <c r="H46" s="171">
        <f t="shared" si="25"/>
        <v>4</v>
      </c>
      <c r="I46" s="127">
        <f t="shared" si="26"/>
        <v>4.4943820224719104</v>
      </c>
      <c r="J46" s="125">
        <v>1</v>
      </c>
      <c r="K46" s="125">
        <v>3</v>
      </c>
      <c r="L46" s="125">
        <v>0</v>
      </c>
      <c r="M46" s="171">
        <f t="shared" si="27"/>
        <v>4</v>
      </c>
      <c r="N46" s="125">
        <v>1</v>
      </c>
      <c r="O46" s="125">
        <v>0</v>
      </c>
      <c r="P46" s="125">
        <v>3</v>
      </c>
      <c r="Q46" s="125">
        <f t="shared" si="28"/>
        <v>100</v>
      </c>
      <c r="R46" s="131">
        <f t="shared" ref="R46:R77" si="35">IF(F46&lt;VLOOKUP(G46,$M$233:$Q$241,2),0,VLOOKUP(G46,$M$233:$Q$241,3))</f>
        <v>5</v>
      </c>
      <c r="S46" s="172">
        <f t="shared" si="29"/>
        <v>4</v>
      </c>
      <c r="T46" s="132">
        <f t="shared" si="30"/>
        <v>4.4000000000000004</v>
      </c>
      <c r="U46" s="183">
        <f t="shared" si="31"/>
        <v>4</v>
      </c>
      <c r="V46" s="265">
        <f t="shared" si="32"/>
        <v>4.5454545454545459</v>
      </c>
      <c r="W46" s="131">
        <f t="shared" si="17"/>
        <v>0</v>
      </c>
      <c r="X46" s="132">
        <f t="shared" si="33"/>
        <v>0.6</v>
      </c>
      <c r="Y46" s="131">
        <f t="shared" ref="Y46:Y77" si="36">IF(F46&lt;VLOOKUP(G46,$M$233:$Q$241,2),0,VLOOKUP(G46,$M$233:$Q$241,4))</f>
        <v>15</v>
      </c>
      <c r="Z46" s="131">
        <f t="shared" si="20"/>
        <v>3</v>
      </c>
      <c r="AA46" s="131">
        <f t="shared" si="19"/>
        <v>1</v>
      </c>
      <c r="AB46" s="132">
        <f t="shared" si="34"/>
        <v>0.8</v>
      </c>
      <c r="AC46" s="131">
        <f t="shared" ref="AC46:AC77" si="37">IF(F46&lt;VLOOKUP(G46,$M$233:$Q$241,2),0,VLOOKUP(G46,$M$233:$Q$241,5))</f>
        <v>20</v>
      </c>
      <c r="AD46" s="131">
        <v>4</v>
      </c>
    </row>
    <row r="47" spans="1:30" ht="47.25" x14ac:dyDescent="0.25">
      <c r="A47" s="121">
        <v>35</v>
      </c>
      <c r="B47" s="146" t="s">
        <v>52</v>
      </c>
      <c r="C47" s="146" t="s">
        <v>51</v>
      </c>
      <c r="D47" s="128">
        <v>99.68</v>
      </c>
      <c r="E47" s="125">
        <v>322</v>
      </c>
      <c r="F47" s="125">
        <v>393</v>
      </c>
      <c r="G47" s="128">
        <v>3.9426163723916532</v>
      </c>
      <c r="H47" s="171">
        <f t="shared" ref="H47:H53" si="38">J47+K47+L47</f>
        <v>14</v>
      </c>
      <c r="I47" s="127">
        <f t="shared" ref="I47:I53" si="39">H47*100/E47</f>
        <v>4.3478260869565215</v>
      </c>
      <c r="J47" s="125">
        <v>0</v>
      </c>
      <c r="K47" s="125">
        <v>12</v>
      </c>
      <c r="L47" s="125">
        <v>2</v>
      </c>
      <c r="M47" s="171">
        <f t="shared" ref="M47:M53" si="40">N47+O47+P47</f>
        <v>4</v>
      </c>
      <c r="N47" s="125">
        <v>0</v>
      </c>
      <c r="O47" s="125">
        <v>3</v>
      </c>
      <c r="P47" s="125">
        <v>1</v>
      </c>
      <c r="Q47" s="125">
        <f t="shared" ref="Q47:Q53" si="41">M47*100/H47</f>
        <v>28.571428571428573</v>
      </c>
      <c r="R47" s="131">
        <f t="shared" si="35"/>
        <v>7</v>
      </c>
      <c r="S47" s="172">
        <f t="shared" si="29"/>
        <v>27</v>
      </c>
      <c r="T47" s="132">
        <f t="shared" si="30"/>
        <v>27.51</v>
      </c>
      <c r="U47" s="183">
        <f t="shared" si="31"/>
        <v>27</v>
      </c>
      <c r="V47" s="265">
        <f t="shared" si="32"/>
        <v>6.8702290076335881</v>
      </c>
      <c r="W47" s="131">
        <f t="shared" si="17"/>
        <v>4</v>
      </c>
      <c r="X47" s="132">
        <f t="shared" si="33"/>
        <v>4.05</v>
      </c>
      <c r="Y47" s="131">
        <f t="shared" si="36"/>
        <v>15</v>
      </c>
      <c r="Z47" s="131">
        <f t="shared" si="20"/>
        <v>17</v>
      </c>
      <c r="AA47" s="131">
        <f t="shared" si="19"/>
        <v>6</v>
      </c>
      <c r="AB47" s="132">
        <f t="shared" si="34"/>
        <v>5.4</v>
      </c>
      <c r="AC47" s="131">
        <f t="shared" si="37"/>
        <v>20</v>
      </c>
      <c r="AD47" s="131">
        <v>27</v>
      </c>
    </row>
    <row r="48" spans="1:30" x14ac:dyDescent="0.25">
      <c r="A48" s="121">
        <v>36</v>
      </c>
      <c r="B48" s="146" t="s">
        <v>2</v>
      </c>
      <c r="C48" s="146" t="s">
        <v>51</v>
      </c>
      <c r="D48" s="128">
        <v>129.57</v>
      </c>
      <c r="E48" s="125">
        <v>257</v>
      </c>
      <c r="F48" s="125">
        <v>292</v>
      </c>
      <c r="G48" s="128">
        <v>2.2536080882920428</v>
      </c>
      <c r="H48" s="171">
        <f t="shared" si="38"/>
        <v>12</v>
      </c>
      <c r="I48" s="127">
        <f t="shared" si="39"/>
        <v>4.6692607003891053</v>
      </c>
      <c r="J48" s="125">
        <v>3</v>
      </c>
      <c r="K48" s="125">
        <v>7</v>
      </c>
      <c r="L48" s="125">
        <v>2</v>
      </c>
      <c r="M48" s="171">
        <f t="shared" si="40"/>
        <v>8</v>
      </c>
      <c r="N48" s="125">
        <v>2</v>
      </c>
      <c r="O48" s="125">
        <v>4</v>
      </c>
      <c r="P48" s="125">
        <v>2</v>
      </c>
      <c r="Q48" s="125">
        <f t="shared" si="41"/>
        <v>66.666666666666671</v>
      </c>
      <c r="R48" s="131">
        <f t="shared" si="35"/>
        <v>7</v>
      </c>
      <c r="S48" s="172">
        <f t="shared" si="29"/>
        <v>20</v>
      </c>
      <c r="T48" s="132">
        <f t="shared" si="30"/>
        <v>20.440000000000001</v>
      </c>
      <c r="U48" s="183">
        <f t="shared" si="31"/>
        <v>20</v>
      </c>
      <c r="V48" s="265">
        <f t="shared" si="32"/>
        <v>6.8493150684931505</v>
      </c>
      <c r="W48" s="131">
        <f t="shared" si="17"/>
        <v>3</v>
      </c>
      <c r="X48" s="132">
        <f t="shared" si="33"/>
        <v>3</v>
      </c>
      <c r="Y48" s="131">
        <f t="shared" si="36"/>
        <v>15</v>
      </c>
      <c r="Z48" s="131">
        <f t="shared" si="20"/>
        <v>13</v>
      </c>
      <c r="AA48" s="131">
        <f t="shared" si="19"/>
        <v>4</v>
      </c>
      <c r="AB48" s="132">
        <f t="shared" si="34"/>
        <v>4</v>
      </c>
      <c r="AC48" s="131">
        <f t="shared" si="37"/>
        <v>20</v>
      </c>
      <c r="AD48" s="131"/>
    </row>
    <row r="49" spans="1:30" ht="31.5" x14ac:dyDescent="0.25">
      <c r="A49" s="121">
        <v>37</v>
      </c>
      <c r="B49" s="146" t="s">
        <v>209</v>
      </c>
      <c r="C49" s="146" t="s">
        <v>51</v>
      </c>
      <c r="D49" s="128">
        <v>16.29</v>
      </c>
      <c r="E49" s="125">
        <v>49</v>
      </c>
      <c r="F49" s="125">
        <v>50</v>
      </c>
      <c r="G49" s="128">
        <v>3.0693677102516883</v>
      </c>
      <c r="H49" s="171">
        <f t="shared" si="38"/>
        <v>3</v>
      </c>
      <c r="I49" s="127">
        <f t="shared" si="39"/>
        <v>6.1224489795918364</v>
      </c>
      <c r="J49" s="125">
        <v>0</v>
      </c>
      <c r="K49" s="125">
        <v>3</v>
      </c>
      <c r="L49" s="125">
        <v>0</v>
      </c>
      <c r="M49" s="171">
        <f t="shared" si="40"/>
        <v>1</v>
      </c>
      <c r="N49" s="125">
        <v>0</v>
      </c>
      <c r="O49" s="125">
        <v>1</v>
      </c>
      <c r="P49" s="125">
        <v>0</v>
      </c>
      <c r="Q49" s="125">
        <f t="shared" si="41"/>
        <v>33.333333333333336</v>
      </c>
      <c r="R49" s="131">
        <f t="shared" si="35"/>
        <v>7</v>
      </c>
      <c r="S49" s="172">
        <f t="shared" si="29"/>
        <v>3</v>
      </c>
      <c r="T49" s="132">
        <f t="shared" si="30"/>
        <v>3.5</v>
      </c>
      <c r="U49" s="183">
        <f t="shared" si="31"/>
        <v>3</v>
      </c>
      <c r="V49" s="265">
        <f t="shared" si="32"/>
        <v>6</v>
      </c>
      <c r="W49" s="131">
        <f t="shared" si="17"/>
        <v>0</v>
      </c>
      <c r="X49" s="132">
        <f t="shared" si="33"/>
        <v>0.45</v>
      </c>
      <c r="Y49" s="131">
        <f t="shared" si="36"/>
        <v>15</v>
      </c>
      <c r="Z49" s="131">
        <f t="shared" si="20"/>
        <v>2</v>
      </c>
      <c r="AA49" s="131">
        <f t="shared" si="19"/>
        <v>1</v>
      </c>
      <c r="AB49" s="132">
        <f t="shared" si="34"/>
        <v>0.6</v>
      </c>
      <c r="AC49" s="131">
        <f t="shared" si="37"/>
        <v>20</v>
      </c>
      <c r="AD49" s="131">
        <v>3</v>
      </c>
    </row>
    <row r="50" spans="1:30" ht="31.5" x14ac:dyDescent="0.25">
      <c r="A50" s="121">
        <v>38</v>
      </c>
      <c r="B50" s="146" t="s">
        <v>93</v>
      </c>
      <c r="C50" s="146" t="s">
        <v>51</v>
      </c>
      <c r="D50" s="128">
        <v>31.84</v>
      </c>
      <c r="E50" s="125">
        <v>125</v>
      </c>
      <c r="F50" s="125">
        <v>138</v>
      </c>
      <c r="G50" s="128">
        <v>4.3341708542713571</v>
      </c>
      <c r="H50" s="171">
        <f t="shared" si="38"/>
        <v>8</v>
      </c>
      <c r="I50" s="127">
        <f t="shared" si="39"/>
        <v>6.4</v>
      </c>
      <c r="J50" s="125">
        <v>1</v>
      </c>
      <c r="K50" s="125">
        <v>6</v>
      </c>
      <c r="L50" s="125">
        <v>1</v>
      </c>
      <c r="M50" s="171">
        <f t="shared" si="40"/>
        <v>4</v>
      </c>
      <c r="N50" s="125">
        <v>0</v>
      </c>
      <c r="O50" s="125">
        <v>4</v>
      </c>
      <c r="P50" s="125">
        <v>0</v>
      </c>
      <c r="Q50" s="125">
        <f t="shared" si="41"/>
        <v>50</v>
      </c>
      <c r="R50" s="131">
        <f t="shared" si="35"/>
        <v>8</v>
      </c>
      <c r="S50" s="172">
        <f t="shared" si="29"/>
        <v>11</v>
      </c>
      <c r="T50" s="132">
        <f t="shared" si="30"/>
        <v>11.04</v>
      </c>
      <c r="U50" s="183">
        <f t="shared" si="31"/>
        <v>11</v>
      </c>
      <c r="V50" s="265">
        <f t="shared" si="32"/>
        <v>7.9710144927536231</v>
      </c>
      <c r="W50" s="131">
        <f t="shared" si="17"/>
        <v>1</v>
      </c>
      <c r="X50" s="132">
        <f t="shared" si="33"/>
        <v>1.65</v>
      </c>
      <c r="Y50" s="131">
        <f t="shared" si="36"/>
        <v>15</v>
      </c>
      <c r="Z50" s="131">
        <f t="shared" si="20"/>
        <v>7</v>
      </c>
      <c r="AA50" s="131">
        <f t="shared" si="19"/>
        <v>3</v>
      </c>
      <c r="AB50" s="132">
        <f t="shared" si="34"/>
        <v>2.2000000000000002</v>
      </c>
      <c r="AC50" s="131">
        <f t="shared" si="37"/>
        <v>20</v>
      </c>
      <c r="AD50" s="131">
        <v>11</v>
      </c>
    </row>
    <row r="51" spans="1:30" ht="31.5" x14ac:dyDescent="0.25">
      <c r="A51" s="121">
        <v>39</v>
      </c>
      <c r="B51" s="146" t="s">
        <v>675</v>
      </c>
      <c r="C51" s="146" t="s">
        <v>51</v>
      </c>
      <c r="D51" s="128">
        <v>16.170000000000002</v>
      </c>
      <c r="E51" s="125">
        <v>64</v>
      </c>
      <c r="F51" s="125">
        <v>70</v>
      </c>
      <c r="G51" s="128">
        <v>4.329004329004329</v>
      </c>
      <c r="H51" s="171">
        <f t="shared" si="38"/>
        <v>4</v>
      </c>
      <c r="I51" s="127">
        <f t="shared" si="39"/>
        <v>6.25</v>
      </c>
      <c r="J51" s="125">
        <v>1</v>
      </c>
      <c r="K51" s="125">
        <v>3</v>
      </c>
      <c r="L51" s="125">
        <v>0</v>
      </c>
      <c r="M51" s="171">
        <f t="shared" si="40"/>
        <v>2</v>
      </c>
      <c r="N51" s="125">
        <v>0</v>
      </c>
      <c r="O51" s="125">
        <v>2</v>
      </c>
      <c r="P51" s="125">
        <v>0</v>
      </c>
      <c r="Q51" s="125">
        <f t="shared" si="41"/>
        <v>50</v>
      </c>
      <c r="R51" s="131">
        <f t="shared" si="35"/>
        <v>8</v>
      </c>
      <c r="S51" s="172">
        <f t="shared" si="29"/>
        <v>5</v>
      </c>
      <c r="T51" s="132">
        <f t="shared" si="30"/>
        <v>5.6</v>
      </c>
      <c r="U51" s="183">
        <f t="shared" si="31"/>
        <v>5</v>
      </c>
      <c r="V51" s="265">
        <f t="shared" si="32"/>
        <v>7.1428571428571432</v>
      </c>
      <c r="W51" s="131">
        <f t="shared" si="17"/>
        <v>0</v>
      </c>
      <c r="X51" s="132">
        <f t="shared" si="33"/>
        <v>0.75</v>
      </c>
      <c r="Y51" s="131">
        <f t="shared" si="36"/>
        <v>15</v>
      </c>
      <c r="Z51" s="131">
        <f t="shared" si="20"/>
        <v>4</v>
      </c>
      <c r="AA51" s="131">
        <f t="shared" si="19"/>
        <v>1</v>
      </c>
      <c r="AB51" s="132">
        <f t="shared" si="34"/>
        <v>1</v>
      </c>
      <c r="AC51" s="131">
        <f t="shared" si="37"/>
        <v>20</v>
      </c>
      <c r="AD51" s="131">
        <v>5</v>
      </c>
    </row>
    <row r="52" spans="1:30" ht="32.25" customHeight="1" x14ac:dyDescent="0.25">
      <c r="A52" s="121">
        <v>40</v>
      </c>
      <c r="B52" s="146" t="s">
        <v>676</v>
      </c>
      <c r="C52" s="146" t="s">
        <v>51</v>
      </c>
      <c r="D52" s="128">
        <v>50.54</v>
      </c>
      <c r="E52" s="125">
        <v>141</v>
      </c>
      <c r="F52" s="125">
        <v>152</v>
      </c>
      <c r="G52" s="128">
        <v>3.007518796992481</v>
      </c>
      <c r="H52" s="171">
        <f t="shared" si="38"/>
        <v>7</v>
      </c>
      <c r="I52" s="127">
        <f t="shared" si="39"/>
        <v>4.9645390070921982</v>
      </c>
      <c r="J52" s="125">
        <v>1</v>
      </c>
      <c r="K52" s="125">
        <v>5</v>
      </c>
      <c r="L52" s="125">
        <v>1</v>
      </c>
      <c r="M52" s="171">
        <f t="shared" si="40"/>
        <v>3</v>
      </c>
      <c r="N52" s="125">
        <v>0</v>
      </c>
      <c r="O52" s="125">
        <v>3</v>
      </c>
      <c r="P52" s="125">
        <v>0</v>
      </c>
      <c r="Q52" s="125">
        <f t="shared" si="41"/>
        <v>42.857142857142854</v>
      </c>
      <c r="R52" s="131">
        <f t="shared" si="35"/>
        <v>7</v>
      </c>
      <c r="S52" s="172">
        <f t="shared" si="29"/>
        <v>10</v>
      </c>
      <c r="T52" s="132">
        <f t="shared" si="30"/>
        <v>10.64</v>
      </c>
      <c r="U52" s="183">
        <f t="shared" si="31"/>
        <v>10</v>
      </c>
      <c r="V52" s="265">
        <f t="shared" si="32"/>
        <v>6.5789473684210522</v>
      </c>
      <c r="W52" s="131">
        <f t="shared" si="17"/>
        <v>1</v>
      </c>
      <c r="X52" s="132">
        <f t="shared" si="33"/>
        <v>1.5</v>
      </c>
      <c r="Y52" s="131">
        <f t="shared" si="36"/>
        <v>15</v>
      </c>
      <c r="Z52" s="131">
        <f t="shared" si="20"/>
        <v>7</v>
      </c>
      <c r="AA52" s="131">
        <f t="shared" si="19"/>
        <v>2</v>
      </c>
      <c r="AB52" s="132">
        <f t="shared" si="34"/>
        <v>2</v>
      </c>
      <c r="AC52" s="131">
        <f t="shared" si="37"/>
        <v>20</v>
      </c>
      <c r="AD52" s="131">
        <v>10</v>
      </c>
    </row>
    <row r="53" spans="1:30" ht="47.25" x14ac:dyDescent="0.25">
      <c r="A53" s="121">
        <v>41</v>
      </c>
      <c r="B53" s="146" t="s">
        <v>86</v>
      </c>
      <c r="C53" s="146" t="s">
        <v>51</v>
      </c>
      <c r="D53" s="128">
        <v>252.31</v>
      </c>
      <c r="E53" s="125">
        <v>157</v>
      </c>
      <c r="F53" s="125">
        <v>204</v>
      </c>
      <c r="G53" s="128">
        <v>0.80852919028179615</v>
      </c>
      <c r="H53" s="171">
        <f t="shared" si="38"/>
        <v>4</v>
      </c>
      <c r="I53" s="127">
        <f t="shared" si="39"/>
        <v>2.5477707006369426</v>
      </c>
      <c r="J53" s="125">
        <v>1</v>
      </c>
      <c r="K53" s="125">
        <v>3</v>
      </c>
      <c r="L53" s="125">
        <v>0</v>
      </c>
      <c r="M53" s="171">
        <f t="shared" si="40"/>
        <v>4</v>
      </c>
      <c r="N53" s="125">
        <v>0</v>
      </c>
      <c r="O53" s="125">
        <v>4</v>
      </c>
      <c r="P53" s="125">
        <v>0</v>
      </c>
      <c r="Q53" s="125">
        <f t="shared" si="41"/>
        <v>100</v>
      </c>
      <c r="R53" s="131">
        <f t="shared" si="35"/>
        <v>3</v>
      </c>
      <c r="S53" s="172">
        <f t="shared" si="29"/>
        <v>6</v>
      </c>
      <c r="T53" s="132">
        <f t="shared" si="30"/>
        <v>6.12</v>
      </c>
      <c r="U53" s="183">
        <f t="shared" si="31"/>
        <v>6</v>
      </c>
      <c r="V53" s="265">
        <f t="shared" si="32"/>
        <v>2.9411764705882355</v>
      </c>
      <c r="W53" s="131">
        <f t="shared" si="17"/>
        <v>0</v>
      </c>
      <c r="X53" s="132">
        <f t="shared" si="33"/>
        <v>0.9</v>
      </c>
      <c r="Y53" s="131">
        <f t="shared" si="36"/>
        <v>15</v>
      </c>
      <c r="Z53" s="131">
        <f t="shared" si="20"/>
        <v>4</v>
      </c>
      <c r="AA53" s="131">
        <f t="shared" si="19"/>
        <v>2</v>
      </c>
      <c r="AB53" s="132">
        <f t="shared" si="34"/>
        <v>1.2</v>
      </c>
      <c r="AC53" s="131">
        <f t="shared" si="37"/>
        <v>20</v>
      </c>
      <c r="AD53" s="131">
        <v>6</v>
      </c>
    </row>
    <row r="54" spans="1:30" ht="31.5" x14ac:dyDescent="0.25">
      <c r="A54" s="121">
        <v>42</v>
      </c>
      <c r="B54" s="146" t="s">
        <v>54</v>
      </c>
      <c r="C54" s="146" t="s">
        <v>53</v>
      </c>
      <c r="D54" s="128">
        <v>193.8</v>
      </c>
      <c r="E54" s="125">
        <v>521</v>
      </c>
      <c r="F54" s="125">
        <v>567</v>
      </c>
      <c r="G54" s="128">
        <v>2.9256965944272446</v>
      </c>
      <c r="H54" s="171">
        <f t="shared" ref="H54:H62" si="42">J54+K54+L54</f>
        <v>11</v>
      </c>
      <c r="I54" s="127">
        <f t="shared" ref="I54:I62" si="43">H54*100/E54</f>
        <v>2.1113243761996161</v>
      </c>
      <c r="J54" s="125">
        <v>1</v>
      </c>
      <c r="K54" s="125">
        <v>8</v>
      </c>
      <c r="L54" s="125">
        <v>2</v>
      </c>
      <c r="M54" s="171">
        <f t="shared" ref="M54:M62" si="44">N54+O54+P54</f>
        <v>3</v>
      </c>
      <c r="N54" s="125">
        <v>0</v>
      </c>
      <c r="O54" s="125">
        <v>2</v>
      </c>
      <c r="P54" s="125">
        <v>1</v>
      </c>
      <c r="Q54" s="125">
        <f t="shared" ref="Q54:Q62" si="45">M54*100/H54</f>
        <v>27.272727272727273</v>
      </c>
      <c r="R54" s="131">
        <f t="shared" si="35"/>
        <v>7</v>
      </c>
      <c r="S54" s="172">
        <f t="shared" si="29"/>
        <v>39</v>
      </c>
      <c r="T54" s="132">
        <f t="shared" si="30"/>
        <v>39.69</v>
      </c>
      <c r="U54" s="183">
        <f t="shared" si="31"/>
        <v>39</v>
      </c>
      <c r="V54" s="265">
        <f t="shared" si="32"/>
        <v>6.8783068783068781</v>
      </c>
      <c r="W54" s="131">
        <f t="shared" si="17"/>
        <v>5</v>
      </c>
      <c r="X54" s="132">
        <f t="shared" si="33"/>
        <v>5.85</v>
      </c>
      <c r="Y54" s="131">
        <f t="shared" si="36"/>
        <v>15</v>
      </c>
      <c r="Z54" s="131">
        <f t="shared" si="20"/>
        <v>26</v>
      </c>
      <c r="AA54" s="131">
        <f t="shared" si="19"/>
        <v>8</v>
      </c>
      <c r="AB54" s="132">
        <f t="shared" si="34"/>
        <v>7.8</v>
      </c>
      <c r="AC54" s="131">
        <f t="shared" si="37"/>
        <v>20</v>
      </c>
      <c r="AD54" s="131">
        <v>39</v>
      </c>
    </row>
    <row r="55" spans="1:30" x14ac:dyDescent="0.25">
      <c r="A55" s="121">
        <v>43</v>
      </c>
      <c r="B55" s="146" t="s">
        <v>2</v>
      </c>
      <c r="C55" s="146" t="s">
        <v>53</v>
      </c>
      <c r="D55" s="128">
        <v>65.55</v>
      </c>
      <c r="E55" s="125">
        <v>150</v>
      </c>
      <c r="F55" s="125">
        <v>163</v>
      </c>
      <c r="G55" s="128">
        <v>2.486651411136537</v>
      </c>
      <c r="H55" s="171">
        <f t="shared" si="42"/>
        <v>10</v>
      </c>
      <c r="I55" s="127">
        <f t="shared" si="43"/>
        <v>6.666666666666667</v>
      </c>
      <c r="J55" s="125">
        <v>2</v>
      </c>
      <c r="K55" s="125">
        <v>6</v>
      </c>
      <c r="L55" s="125">
        <v>2</v>
      </c>
      <c r="M55" s="171">
        <f t="shared" si="44"/>
        <v>8</v>
      </c>
      <c r="N55" s="125">
        <v>1</v>
      </c>
      <c r="O55" s="125">
        <v>5</v>
      </c>
      <c r="P55" s="125">
        <v>2</v>
      </c>
      <c r="Q55" s="125">
        <f t="shared" si="45"/>
        <v>80</v>
      </c>
      <c r="R55" s="131">
        <f t="shared" si="35"/>
        <v>7</v>
      </c>
      <c r="S55" s="172">
        <f t="shared" si="29"/>
        <v>11</v>
      </c>
      <c r="T55" s="132">
        <f t="shared" si="30"/>
        <v>11.41</v>
      </c>
      <c r="U55" s="183">
        <f t="shared" si="31"/>
        <v>11</v>
      </c>
      <c r="V55" s="265">
        <f t="shared" si="32"/>
        <v>6.7484662576687118</v>
      </c>
      <c r="W55" s="131">
        <f t="shared" si="17"/>
        <v>1</v>
      </c>
      <c r="X55" s="132">
        <f t="shared" si="33"/>
        <v>1.65</v>
      </c>
      <c r="Y55" s="131">
        <f t="shared" si="36"/>
        <v>15</v>
      </c>
      <c r="Z55" s="131">
        <f t="shared" si="20"/>
        <v>7</v>
      </c>
      <c r="AA55" s="131">
        <f t="shared" si="19"/>
        <v>3</v>
      </c>
      <c r="AB55" s="132">
        <f t="shared" si="34"/>
        <v>2.2000000000000002</v>
      </c>
      <c r="AC55" s="131">
        <f t="shared" si="37"/>
        <v>20</v>
      </c>
      <c r="AD55" s="131"/>
    </row>
    <row r="56" spans="1:30" ht="47.25" x14ac:dyDescent="0.25">
      <c r="A56" s="121">
        <v>44</v>
      </c>
      <c r="B56" s="146" t="s">
        <v>654</v>
      </c>
      <c r="C56" s="146" t="s">
        <v>904</v>
      </c>
      <c r="D56" s="187">
        <v>221.245</v>
      </c>
      <c r="E56" s="125">
        <v>320</v>
      </c>
      <c r="F56" s="188">
        <v>352</v>
      </c>
      <c r="G56" s="128">
        <v>1.2813780065119211</v>
      </c>
      <c r="H56" s="171">
        <f t="shared" si="42"/>
        <v>15</v>
      </c>
      <c r="I56" s="127">
        <f t="shared" si="43"/>
        <v>4.6875</v>
      </c>
      <c r="J56" s="125">
        <v>3</v>
      </c>
      <c r="K56" s="125">
        <v>9</v>
      </c>
      <c r="L56" s="125">
        <v>3</v>
      </c>
      <c r="M56" s="171">
        <f t="shared" si="44"/>
        <v>13</v>
      </c>
      <c r="N56" s="125">
        <v>0</v>
      </c>
      <c r="O56" s="125">
        <v>10</v>
      </c>
      <c r="P56" s="125">
        <v>3</v>
      </c>
      <c r="Q56" s="125">
        <f t="shared" si="45"/>
        <v>86.666666666666671</v>
      </c>
      <c r="R56" s="131">
        <f t="shared" si="35"/>
        <v>5</v>
      </c>
      <c r="S56" s="172">
        <f t="shared" si="29"/>
        <v>17</v>
      </c>
      <c r="T56" s="132">
        <f t="shared" si="30"/>
        <v>17.600000000000001</v>
      </c>
      <c r="U56" s="183">
        <f t="shared" si="31"/>
        <v>17</v>
      </c>
      <c r="V56" s="265">
        <f t="shared" si="32"/>
        <v>4.8295454545454541</v>
      </c>
      <c r="W56" s="131">
        <f t="shared" si="17"/>
        <v>2</v>
      </c>
      <c r="X56" s="132">
        <f t="shared" si="33"/>
        <v>2.5499999999999998</v>
      </c>
      <c r="Y56" s="131">
        <f t="shared" si="36"/>
        <v>15</v>
      </c>
      <c r="Z56" s="131">
        <f t="shared" si="20"/>
        <v>11</v>
      </c>
      <c r="AA56" s="131">
        <f t="shared" si="19"/>
        <v>4</v>
      </c>
      <c r="AB56" s="132">
        <f t="shared" si="34"/>
        <v>3.4</v>
      </c>
      <c r="AC56" s="131">
        <f t="shared" si="37"/>
        <v>20</v>
      </c>
      <c r="AD56" s="266">
        <v>17</v>
      </c>
    </row>
    <row r="57" spans="1:30" ht="31.5" x14ac:dyDescent="0.25">
      <c r="A57" s="121">
        <v>45</v>
      </c>
      <c r="B57" s="146" t="s">
        <v>10</v>
      </c>
      <c r="C57" s="146" t="s">
        <v>9</v>
      </c>
      <c r="D57" s="128">
        <v>164.4</v>
      </c>
      <c r="E57" s="125">
        <v>350</v>
      </c>
      <c r="F57" s="125">
        <v>295</v>
      </c>
      <c r="G57" s="128">
        <v>1.7944038929440389</v>
      </c>
      <c r="H57" s="171">
        <f t="shared" si="42"/>
        <v>10</v>
      </c>
      <c r="I57" s="127">
        <f t="shared" si="43"/>
        <v>2.8571428571428572</v>
      </c>
      <c r="J57" s="125">
        <v>0</v>
      </c>
      <c r="K57" s="125">
        <v>8</v>
      </c>
      <c r="L57" s="125">
        <v>2</v>
      </c>
      <c r="M57" s="171">
        <f t="shared" si="44"/>
        <v>8</v>
      </c>
      <c r="N57" s="125">
        <v>0</v>
      </c>
      <c r="O57" s="125">
        <v>7</v>
      </c>
      <c r="P57" s="125">
        <v>1</v>
      </c>
      <c r="Q57" s="125">
        <f t="shared" si="45"/>
        <v>80</v>
      </c>
      <c r="R57" s="131">
        <f t="shared" si="35"/>
        <v>5</v>
      </c>
      <c r="S57" s="172">
        <f t="shared" si="29"/>
        <v>14</v>
      </c>
      <c r="T57" s="132">
        <f t="shared" si="30"/>
        <v>14.75</v>
      </c>
      <c r="U57" s="183">
        <f t="shared" si="31"/>
        <v>14</v>
      </c>
      <c r="V57" s="265">
        <f t="shared" si="32"/>
        <v>4.7457627118644066</v>
      </c>
      <c r="W57" s="131">
        <f>ROUNDDOWN(X57,0)</f>
        <v>2</v>
      </c>
      <c r="X57" s="132">
        <f t="shared" si="33"/>
        <v>2.1</v>
      </c>
      <c r="Y57" s="131">
        <f t="shared" si="36"/>
        <v>15</v>
      </c>
      <c r="Z57" s="131">
        <f t="shared" ref="Z57:Z120" si="46">U57-W57-AA57</f>
        <v>9</v>
      </c>
      <c r="AA57" s="131">
        <f t="shared" si="19"/>
        <v>3</v>
      </c>
      <c r="AB57" s="132">
        <f t="shared" si="34"/>
        <v>2.8</v>
      </c>
      <c r="AC57" s="131">
        <f t="shared" si="37"/>
        <v>20</v>
      </c>
      <c r="AD57" s="131">
        <v>14</v>
      </c>
    </row>
    <row r="58" spans="1:30" ht="63" x14ac:dyDescent="0.25">
      <c r="A58" s="121">
        <v>46</v>
      </c>
      <c r="B58" s="146" t="s">
        <v>677</v>
      </c>
      <c r="C58" s="146" t="s">
        <v>55</v>
      </c>
      <c r="D58" s="128">
        <v>40.01</v>
      </c>
      <c r="E58" s="125">
        <v>102</v>
      </c>
      <c r="F58" s="125">
        <v>104</v>
      </c>
      <c r="G58" s="128">
        <v>2.5993501624593853</v>
      </c>
      <c r="H58" s="171">
        <f t="shared" si="42"/>
        <v>3</v>
      </c>
      <c r="I58" s="127">
        <f t="shared" si="43"/>
        <v>2.9411764705882355</v>
      </c>
      <c r="J58" s="125">
        <v>0</v>
      </c>
      <c r="K58" s="125">
        <v>3</v>
      </c>
      <c r="L58" s="125">
        <v>0</v>
      </c>
      <c r="M58" s="171">
        <f t="shared" si="44"/>
        <v>3</v>
      </c>
      <c r="N58" s="125">
        <v>0</v>
      </c>
      <c r="O58" s="125">
        <v>3</v>
      </c>
      <c r="P58" s="125">
        <v>0</v>
      </c>
      <c r="Q58" s="125">
        <f t="shared" si="45"/>
        <v>100</v>
      </c>
      <c r="R58" s="131">
        <f t="shared" si="35"/>
        <v>7</v>
      </c>
      <c r="S58" s="172">
        <f t="shared" si="29"/>
        <v>7</v>
      </c>
      <c r="T58" s="132">
        <f t="shared" si="30"/>
        <v>7.28</v>
      </c>
      <c r="U58" s="183">
        <f t="shared" si="31"/>
        <v>7</v>
      </c>
      <c r="V58" s="265">
        <f t="shared" si="32"/>
        <v>6.7307692307692308</v>
      </c>
      <c r="W58" s="131">
        <f t="shared" si="17"/>
        <v>1</v>
      </c>
      <c r="X58" s="132">
        <f t="shared" si="33"/>
        <v>1.05</v>
      </c>
      <c r="Y58" s="131">
        <f t="shared" si="36"/>
        <v>15</v>
      </c>
      <c r="Z58" s="131">
        <f t="shared" si="46"/>
        <v>4</v>
      </c>
      <c r="AA58" s="131">
        <f t="shared" si="19"/>
        <v>2</v>
      </c>
      <c r="AB58" s="132">
        <f t="shared" si="34"/>
        <v>1.4</v>
      </c>
      <c r="AC58" s="131">
        <f t="shared" si="37"/>
        <v>20</v>
      </c>
      <c r="AD58" s="131">
        <v>7</v>
      </c>
    </row>
    <row r="59" spans="1:30" ht="47.25" x14ac:dyDescent="0.25">
      <c r="A59" s="121">
        <v>47</v>
      </c>
      <c r="B59" s="146" t="s">
        <v>678</v>
      </c>
      <c r="C59" s="146" t="s">
        <v>55</v>
      </c>
      <c r="D59" s="128">
        <v>163.58000000000001</v>
      </c>
      <c r="E59" s="125">
        <v>624</v>
      </c>
      <c r="F59" s="125">
        <v>372</v>
      </c>
      <c r="G59" s="128">
        <v>2.2741166401760604</v>
      </c>
      <c r="H59" s="171">
        <f t="shared" si="42"/>
        <v>27</v>
      </c>
      <c r="I59" s="127">
        <f t="shared" si="43"/>
        <v>4.3269230769230766</v>
      </c>
      <c r="J59" s="125">
        <v>2</v>
      </c>
      <c r="K59" s="125">
        <v>20</v>
      </c>
      <c r="L59" s="125">
        <v>5</v>
      </c>
      <c r="M59" s="171">
        <f t="shared" si="44"/>
        <v>16</v>
      </c>
      <c r="N59" s="125">
        <v>0</v>
      </c>
      <c r="O59" s="125">
        <v>11</v>
      </c>
      <c r="P59" s="125">
        <v>5</v>
      </c>
      <c r="Q59" s="125">
        <f t="shared" si="45"/>
        <v>59.25925925925926</v>
      </c>
      <c r="R59" s="131">
        <f t="shared" si="35"/>
        <v>7</v>
      </c>
      <c r="S59" s="172">
        <f t="shared" si="29"/>
        <v>26</v>
      </c>
      <c r="T59" s="132">
        <f t="shared" si="30"/>
        <v>26.04</v>
      </c>
      <c r="U59" s="183">
        <v>15</v>
      </c>
      <c r="V59" s="265">
        <f t="shared" si="32"/>
        <v>4.032258064516129</v>
      </c>
      <c r="W59" s="131">
        <f t="shared" si="17"/>
        <v>2</v>
      </c>
      <c r="X59" s="132">
        <f t="shared" si="33"/>
        <v>2.25</v>
      </c>
      <c r="Y59" s="131">
        <f t="shared" si="36"/>
        <v>15</v>
      </c>
      <c r="Z59" s="131">
        <f t="shared" si="46"/>
        <v>10</v>
      </c>
      <c r="AA59" s="131">
        <f t="shared" si="19"/>
        <v>3</v>
      </c>
      <c r="AB59" s="132">
        <f t="shared" si="34"/>
        <v>3</v>
      </c>
      <c r="AC59" s="131">
        <f t="shared" si="37"/>
        <v>20</v>
      </c>
      <c r="AD59" s="131">
        <v>15</v>
      </c>
    </row>
    <row r="60" spans="1:30" x14ac:dyDescent="0.25">
      <c r="A60" s="121">
        <v>48</v>
      </c>
      <c r="B60" s="146" t="s">
        <v>2</v>
      </c>
      <c r="C60" s="146" t="s">
        <v>55</v>
      </c>
      <c r="D60" s="128">
        <v>116.87</v>
      </c>
      <c r="E60" s="125">
        <v>77</v>
      </c>
      <c r="F60" s="125">
        <v>115</v>
      </c>
      <c r="G60" s="128">
        <v>0.98399931547873698</v>
      </c>
      <c r="H60" s="171">
        <f t="shared" si="42"/>
        <v>2</v>
      </c>
      <c r="I60" s="127">
        <f t="shared" si="43"/>
        <v>2.5974025974025974</v>
      </c>
      <c r="J60" s="125">
        <v>0</v>
      </c>
      <c r="K60" s="125">
        <v>2</v>
      </c>
      <c r="L60" s="125">
        <v>0</v>
      </c>
      <c r="M60" s="171">
        <f t="shared" si="44"/>
        <v>2</v>
      </c>
      <c r="N60" s="125"/>
      <c r="O60" s="125">
        <v>2</v>
      </c>
      <c r="P60" s="125">
        <v>0</v>
      </c>
      <c r="Q60" s="125">
        <f t="shared" si="45"/>
        <v>100</v>
      </c>
      <c r="R60" s="131">
        <f t="shared" si="35"/>
        <v>3</v>
      </c>
      <c r="S60" s="172">
        <f t="shared" si="29"/>
        <v>3</v>
      </c>
      <c r="T60" s="132">
        <f t="shared" si="30"/>
        <v>3.45</v>
      </c>
      <c r="U60" s="183">
        <f t="shared" si="31"/>
        <v>3</v>
      </c>
      <c r="V60" s="265">
        <f t="shared" si="32"/>
        <v>2.6086956521739131</v>
      </c>
      <c r="W60" s="131">
        <f t="shared" si="17"/>
        <v>0</v>
      </c>
      <c r="X60" s="132">
        <f t="shared" si="33"/>
        <v>0.45</v>
      </c>
      <c r="Y60" s="131">
        <f t="shared" si="36"/>
        <v>15</v>
      </c>
      <c r="Z60" s="131">
        <f t="shared" si="46"/>
        <v>2</v>
      </c>
      <c r="AA60" s="131">
        <f t="shared" si="19"/>
        <v>1</v>
      </c>
      <c r="AB60" s="132">
        <f t="shared" si="34"/>
        <v>0.6</v>
      </c>
      <c r="AC60" s="131">
        <f t="shared" si="37"/>
        <v>20</v>
      </c>
      <c r="AD60" s="131"/>
    </row>
    <row r="61" spans="1:30" x14ac:dyDescent="0.25">
      <c r="A61" s="121">
        <v>49</v>
      </c>
      <c r="B61" s="146" t="s">
        <v>57</v>
      </c>
      <c r="C61" s="146" t="s">
        <v>55</v>
      </c>
      <c r="D61" s="128">
        <v>50.96</v>
      </c>
      <c r="E61" s="125">
        <v>204</v>
      </c>
      <c r="F61" s="125">
        <v>212</v>
      </c>
      <c r="G61" s="128">
        <v>4.1601255886970172</v>
      </c>
      <c r="H61" s="171">
        <f t="shared" si="42"/>
        <v>16</v>
      </c>
      <c r="I61" s="127">
        <f t="shared" si="43"/>
        <v>7.8431372549019605</v>
      </c>
      <c r="J61" s="125">
        <v>4</v>
      </c>
      <c r="K61" s="125">
        <v>9</v>
      </c>
      <c r="L61" s="125">
        <v>3</v>
      </c>
      <c r="M61" s="171">
        <f t="shared" si="44"/>
        <v>7</v>
      </c>
      <c r="N61" s="125">
        <v>0</v>
      </c>
      <c r="O61" s="125">
        <v>7</v>
      </c>
      <c r="P61" s="125">
        <v>0</v>
      </c>
      <c r="Q61" s="125">
        <f t="shared" si="45"/>
        <v>43.75</v>
      </c>
      <c r="R61" s="131">
        <f t="shared" si="35"/>
        <v>8</v>
      </c>
      <c r="S61" s="172">
        <f t="shared" si="29"/>
        <v>16</v>
      </c>
      <c r="T61" s="132">
        <f t="shared" si="30"/>
        <v>16.96</v>
      </c>
      <c r="U61" s="183">
        <f t="shared" si="31"/>
        <v>16</v>
      </c>
      <c r="V61" s="265">
        <f t="shared" si="32"/>
        <v>7.5471698113207548</v>
      </c>
      <c r="W61" s="131">
        <f t="shared" si="17"/>
        <v>2</v>
      </c>
      <c r="X61" s="132">
        <f t="shared" si="33"/>
        <v>2.4</v>
      </c>
      <c r="Y61" s="131">
        <f t="shared" si="36"/>
        <v>15</v>
      </c>
      <c r="Z61" s="131">
        <f t="shared" si="46"/>
        <v>10</v>
      </c>
      <c r="AA61" s="131">
        <f t="shared" si="19"/>
        <v>4</v>
      </c>
      <c r="AB61" s="132">
        <f t="shared" si="34"/>
        <v>3.2</v>
      </c>
      <c r="AC61" s="131">
        <f t="shared" si="37"/>
        <v>20</v>
      </c>
      <c r="AD61" s="131">
        <v>16</v>
      </c>
    </row>
    <row r="62" spans="1:30" ht="47.25" x14ac:dyDescent="0.25">
      <c r="A62" s="121">
        <v>50</v>
      </c>
      <c r="B62" s="146" t="s">
        <v>86</v>
      </c>
      <c r="C62" s="146" t="s">
        <v>910</v>
      </c>
      <c r="D62" s="187">
        <v>39.588000000000001</v>
      </c>
      <c r="E62" s="125">
        <v>62</v>
      </c>
      <c r="F62" s="125">
        <v>61</v>
      </c>
      <c r="G62" s="128">
        <v>1.96837689577283</v>
      </c>
      <c r="H62" s="171">
        <f t="shared" si="42"/>
        <v>3</v>
      </c>
      <c r="I62" s="127">
        <f t="shared" si="43"/>
        <v>4.838709677419355</v>
      </c>
      <c r="J62" s="125">
        <v>0</v>
      </c>
      <c r="K62" s="125">
        <v>3</v>
      </c>
      <c r="L62" s="125">
        <v>0</v>
      </c>
      <c r="M62" s="171">
        <f t="shared" si="44"/>
        <v>0</v>
      </c>
      <c r="N62" s="125">
        <v>0</v>
      </c>
      <c r="O62" s="125">
        <v>0</v>
      </c>
      <c r="P62" s="125">
        <v>0</v>
      </c>
      <c r="Q62" s="125">
        <f t="shared" si="45"/>
        <v>0</v>
      </c>
      <c r="R62" s="131">
        <f t="shared" si="35"/>
        <v>5</v>
      </c>
      <c r="S62" s="172">
        <f t="shared" si="29"/>
        <v>3</v>
      </c>
      <c r="T62" s="132">
        <f t="shared" si="30"/>
        <v>3.05</v>
      </c>
      <c r="U62" s="183">
        <f t="shared" si="31"/>
        <v>3</v>
      </c>
      <c r="V62" s="265">
        <f t="shared" si="32"/>
        <v>4.918032786885246</v>
      </c>
      <c r="W62" s="131">
        <f t="shared" si="17"/>
        <v>0</v>
      </c>
      <c r="X62" s="132">
        <f t="shared" si="33"/>
        <v>0.45</v>
      </c>
      <c r="Y62" s="131">
        <f t="shared" si="36"/>
        <v>15</v>
      </c>
      <c r="Z62" s="131">
        <f t="shared" si="46"/>
        <v>2</v>
      </c>
      <c r="AA62" s="131">
        <f t="shared" si="19"/>
        <v>1</v>
      </c>
      <c r="AB62" s="132">
        <f t="shared" si="34"/>
        <v>0.6</v>
      </c>
      <c r="AC62" s="131">
        <f t="shared" si="37"/>
        <v>20</v>
      </c>
      <c r="AD62" s="131">
        <v>3</v>
      </c>
    </row>
    <row r="63" spans="1:30" ht="31.5" x14ac:dyDescent="0.25">
      <c r="A63" s="121">
        <v>51</v>
      </c>
      <c r="B63" s="146" t="s">
        <v>680</v>
      </c>
      <c r="C63" s="146" t="s">
        <v>679</v>
      </c>
      <c r="D63" s="128">
        <v>80.09</v>
      </c>
      <c r="E63" s="125">
        <v>214</v>
      </c>
      <c r="F63" s="125">
        <v>199</v>
      </c>
      <c r="G63" s="128">
        <v>2.4847047072043948</v>
      </c>
      <c r="H63" s="171">
        <f t="shared" ref="H63:H77" si="47">J63+K63+L63</f>
        <v>6</v>
      </c>
      <c r="I63" s="127">
        <f t="shared" ref="I63:I77" si="48">H63*100/E63</f>
        <v>2.8037383177570092</v>
      </c>
      <c r="J63" s="125">
        <v>1</v>
      </c>
      <c r="K63" s="125">
        <v>5</v>
      </c>
      <c r="L63" s="125">
        <v>0</v>
      </c>
      <c r="M63" s="171">
        <f t="shared" ref="M63:M77" si="49">N63+O63+P63</f>
        <v>4</v>
      </c>
      <c r="N63" s="125">
        <v>1</v>
      </c>
      <c r="O63" s="125">
        <v>3</v>
      </c>
      <c r="P63" s="125">
        <v>0</v>
      </c>
      <c r="Q63" s="125">
        <f t="shared" ref="Q63:Q77" si="50">M63*100/H63</f>
        <v>66.666666666666671</v>
      </c>
      <c r="R63" s="131">
        <f t="shared" si="35"/>
        <v>7</v>
      </c>
      <c r="S63" s="172">
        <f t="shared" si="29"/>
        <v>13</v>
      </c>
      <c r="T63" s="132">
        <f t="shared" si="30"/>
        <v>13.93</v>
      </c>
      <c r="U63" s="183">
        <v>11</v>
      </c>
      <c r="V63" s="265">
        <f t="shared" si="32"/>
        <v>5.5276381909547743</v>
      </c>
      <c r="W63" s="131">
        <f t="shared" si="17"/>
        <v>1</v>
      </c>
      <c r="X63" s="132">
        <f t="shared" si="33"/>
        <v>1.65</v>
      </c>
      <c r="Y63" s="131">
        <f t="shared" si="36"/>
        <v>15</v>
      </c>
      <c r="Z63" s="131">
        <f t="shared" si="46"/>
        <v>7</v>
      </c>
      <c r="AA63" s="131">
        <f t="shared" si="19"/>
        <v>3</v>
      </c>
      <c r="AB63" s="132">
        <f t="shared" si="34"/>
        <v>2.2000000000000002</v>
      </c>
      <c r="AC63" s="131">
        <f t="shared" si="37"/>
        <v>20</v>
      </c>
      <c r="AD63" s="131">
        <v>11</v>
      </c>
    </row>
    <row r="64" spans="1:30" ht="31.5" x14ac:dyDescent="0.25">
      <c r="A64" s="121">
        <v>52</v>
      </c>
      <c r="B64" s="146" t="s">
        <v>60</v>
      </c>
      <c r="C64" s="146" t="s">
        <v>679</v>
      </c>
      <c r="D64" s="128">
        <v>157</v>
      </c>
      <c r="E64" s="125">
        <v>421</v>
      </c>
      <c r="F64" s="125">
        <v>347</v>
      </c>
      <c r="G64" s="128">
        <v>2.2101910828025479</v>
      </c>
      <c r="H64" s="171">
        <f t="shared" si="47"/>
        <v>13</v>
      </c>
      <c r="I64" s="127">
        <f t="shared" si="48"/>
        <v>3.0878859857482186</v>
      </c>
      <c r="J64" s="125">
        <v>0</v>
      </c>
      <c r="K64" s="125">
        <v>11</v>
      </c>
      <c r="L64" s="125">
        <v>2</v>
      </c>
      <c r="M64" s="171">
        <f t="shared" si="49"/>
        <v>9</v>
      </c>
      <c r="N64" s="125">
        <v>0</v>
      </c>
      <c r="O64" s="125">
        <v>9</v>
      </c>
      <c r="P64" s="125">
        <v>0</v>
      </c>
      <c r="Q64" s="125">
        <f t="shared" si="50"/>
        <v>69.230769230769226</v>
      </c>
      <c r="R64" s="131">
        <f t="shared" si="35"/>
        <v>7</v>
      </c>
      <c r="S64" s="172">
        <f t="shared" si="29"/>
        <v>24</v>
      </c>
      <c r="T64" s="132">
        <f t="shared" si="30"/>
        <v>24.29</v>
      </c>
      <c r="U64" s="183">
        <f t="shared" si="31"/>
        <v>24</v>
      </c>
      <c r="V64" s="265">
        <f t="shared" si="32"/>
        <v>6.9164265129682994</v>
      </c>
      <c r="W64" s="131">
        <f t="shared" si="17"/>
        <v>3</v>
      </c>
      <c r="X64" s="132">
        <f t="shared" si="33"/>
        <v>3.6</v>
      </c>
      <c r="Y64" s="131">
        <f t="shared" si="36"/>
        <v>15</v>
      </c>
      <c r="Z64" s="131">
        <f t="shared" si="46"/>
        <v>16</v>
      </c>
      <c r="AA64" s="131">
        <f t="shared" si="19"/>
        <v>5</v>
      </c>
      <c r="AB64" s="132">
        <f t="shared" si="34"/>
        <v>4.8</v>
      </c>
      <c r="AC64" s="131">
        <f t="shared" si="37"/>
        <v>20</v>
      </c>
      <c r="AD64" s="131">
        <v>24</v>
      </c>
    </row>
    <row r="65" spans="1:30" ht="31.5" x14ac:dyDescent="0.25">
      <c r="A65" s="121">
        <v>53</v>
      </c>
      <c r="B65" s="146" t="s">
        <v>59</v>
      </c>
      <c r="C65" s="146" t="s">
        <v>679</v>
      </c>
      <c r="D65" s="128">
        <v>1311.72</v>
      </c>
      <c r="E65" s="125">
        <v>1494</v>
      </c>
      <c r="F65" s="125">
        <v>1381</v>
      </c>
      <c r="G65" s="128">
        <v>1.0528161497880646</v>
      </c>
      <c r="H65" s="171">
        <f t="shared" si="47"/>
        <v>64</v>
      </c>
      <c r="I65" s="127">
        <f t="shared" si="48"/>
        <v>4.2838018741633199</v>
      </c>
      <c r="J65" s="125">
        <v>3</v>
      </c>
      <c r="K65" s="125">
        <v>49</v>
      </c>
      <c r="L65" s="125">
        <v>12</v>
      </c>
      <c r="M65" s="171">
        <f t="shared" si="49"/>
        <v>46</v>
      </c>
      <c r="N65" s="125">
        <v>0</v>
      </c>
      <c r="O65" s="125">
        <v>37</v>
      </c>
      <c r="P65" s="125">
        <v>9</v>
      </c>
      <c r="Q65" s="125">
        <f t="shared" si="50"/>
        <v>71.875</v>
      </c>
      <c r="R65" s="131">
        <f t="shared" si="35"/>
        <v>5</v>
      </c>
      <c r="S65" s="172">
        <f t="shared" si="29"/>
        <v>69</v>
      </c>
      <c r="T65" s="132">
        <f t="shared" si="30"/>
        <v>69.05</v>
      </c>
      <c r="U65" s="183">
        <f t="shared" si="31"/>
        <v>69</v>
      </c>
      <c r="V65" s="265">
        <f t="shared" si="32"/>
        <v>4.9963794351918898</v>
      </c>
      <c r="W65" s="131">
        <f t="shared" si="17"/>
        <v>10</v>
      </c>
      <c r="X65" s="132">
        <f t="shared" si="33"/>
        <v>10.35</v>
      </c>
      <c r="Y65" s="131">
        <f t="shared" si="36"/>
        <v>15</v>
      </c>
      <c r="Z65" s="131">
        <f t="shared" si="46"/>
        <v>45</v>
      </c>
      <c r="AA65" s="131">
        <f t="shared" si="19"/>
        <v>14</v>
      </c>
      <c r="AB65" s="132">
        <f t="shared" si="34"/>
        <v>13.8</v>
      </c>
      <c r="AC65" s="131">
        <f t="shared" si="37"/>
        <v>20</v>
      </c>
      <c r="AD65" s="131">
        <v>69</v>
      </c>
    </row>
    <row r="66" spans="1:30" ht="31.5" x14ac:dyDescent="0.25">
      <c r="A66" s="121">
        <v>54</v>
      </c>
      <c r="B66" s="146" t="s">
        <v>681</v>
      </c>
      <c r="C66" s="146" t="s">
        <v>679</v>
      </c>
      <c r="D66" s="128">
        <v>44.85</v>
      </c>
      <c r="E66" s="125">
        <v>151</v>
      </c>
      <c r="F66" s="125">
        <v>184</v>
      </c>
      <c r="G66" s="128">
        <v>4.1025641025641022</v>
      </c>
      <c r="H66" s="171">
        <f t="shared" si="47"/>
        <v>10</v>
      </c>
      <c r="I66" s="127">
        <f t="shared" si="48"/>
        <v>6.6225165562913908</v>
      </c>
      <c r="J66" s="125">
        <v>2</v>
      </c>
      <c r="K66" s="125">
        <v>6</v>
      </c>
      <c r="L66" s="125">
        <v>2</v>
      </c>
      <c r="M66" s="171">
        <f t="shared" si="49"/>
        <v>5</v>
      </c>
      <c r="N66" s="125">
        <v>0</v>
      </c>
      <c r="O66" s="125">
        <v>4</v>
      </c>
      <c r="P66" s="125">
        <v>1</v>
      </c>
      <c r="Q66" s="125">
        <f t="shared" si="50"/>
        <v>50</v>
      </c>
      <c r="R66" s="131">
        <f t="shared" si="35"/>
        <v>8</v>
      </c>
      <c r="S66" s="172">
        <f t="shared" si="29"/>
        <v>14</v>
      </c>
      <c r="T66" s="132">
        <f t="shared" si="30"/>
        <v>14.72</v>
      </c>
      <c r="U66" s="183">
        <f t="shared" si="31"/>
        <v>14</v>
      </c>
      <c r="V66" s="265">
        <f t="shared" si="32"/>
        <v>7.6086956521739131</v>
      </c>
      <c r="W66" s="131">
        <f t="shared" si="17"/>
        <v>2</v>
      </c>
      <c r="X66" s="132">
        <f t="shared" si="33"/>
        <v>2.1</v>
      </c>
      <c r="Y66" s="131">
        <f t="shared" si="36"/>
        <v>15</v>
      </c>
      <c r="Z66" s="131">
        <f t="shared" si="46"/>
        <v>9</v>
      </c>
      <c r="AA66" s="131">
        <f t="shared" si="19"/>
        <v>3</v>
      </c>
      <c r="AB66" s="132">
        <f t="shared" si="34"/>
        <v>2.8</v>
      </c>
      <c r="AC66" s="131">
        <f t="shared" si="37"/>
        <v>20</v>
      </c>
      <c r="AD66" s="131">
        <v>14</v>
      </c>
    </row>
    <row r="67" spans="1:30" x14ac:dyDescent="0.25">
      <c r="A67" s="121">
        <v>55</v>
      </c>
      <c r="B67" s="146" t="s">
        <v>2</v>
      </c>
      <c r="C67" s="146" t="s">
        <v>679</v>
      </c>
      <c r="D67" s="128">
        <v>2766.11</v>
      </c>
      <c r="E67" s="125">
        <v>2263</v>
      </c>
      <c r="F67" s="125">
        <v>2273</v>
      </c>
      <c r="G67" s="128">
        <v>0.82173160141859869</v>
      </c>
      <c r="H67" s="171">
        <f t="shared" si="47"/>
        <v>67</v>
      </c>
      <c r="I67" s="127">
        <f t="shared" si="48"/>
        <v>2.9606716747680069</v>
      </c>
      <c r="J67" s="125">
        <v>0</v>
      </c>
      <c r="K67" s="125">
        <v>54</v>
      </c>
      <c r="L67" s="125">
        <v>13</v>
      </c>
      <c r="M67" s="171">
        <f t="shared" si="49"/>
        <v>62</v>
      </c>
      <c r="N67" s="125"/>
      <c r="O67" s="125">
        <v>50</v>
      </c>
      <c r="P67" s="125">
        <v>12</v>
      </c>
      <c r="Q67" s="125">
        <f t="shared" si="50"/>
        <v>92.537313432835816</v>
      </c>
      <c r="R67" s="131">
        <f t="shared" si="35"/>
        <v>3</v>
      </c>
      <c r="S67" s="172">
        <f t="shared" si="29"/>
        <v>68</v>
      </c>
      <c r="T67" s="132">
        <f t="shared" si="30"/>
        <v>68.19</v>
      </c>
      <c r="U67" s="183">
        <f t="shared" si="31"/>
        <v>68</v>
      </c>
      <c r="V67" s="265">
        <f t="shared" si="32"/>
        <v>2.9916410030796303</v>
      </c>
      <c r="W67" s="131">
        <f t="shared" si="17"/>
        <v>10</v>
      </c>
      <c r="X67" s="132">
        <f t="shared" si="33"/>
        <v>10.199999999999999</v>
      </c>
      <c r="Y67" s="131">
        <f t="shared" si="36"/>
        <v>15</v>
      </c>
      <c r="Z67" s="131">
        <f t="shared" si="46"/>
        <v>44</v>
      </c>
      <c r="AA67" s="131">
        <f t="shared" si="19"/>
        <v>14</v>
      </c>
      <c r="AB67" s="132">
        <f t="shared" si="34"/>
        <v>13.6</v>
      </c>
      <c r="AC67" s="131">
        <f t="shared" si="37"/>
        <v>20</v>
      </c>
      <c r="AD67" s="131"/>
    </row>
    <row r="68" spans="1:30" ht="31.5" x14ac:dyDescent="0.25">
      <c r="A68" s="121">
        <v>56</v>
      </c>
      <c r="B68" s="146" t="s">
        <v>682</v>
      </c>
      <c r="C68" s="146" t="s">
        <v>679</v>
      </c>
      <c r="D68" s="128">
        <v>473.84</v>
      </c>
      <c r="E68" s="125">
        <v>544</v>
      </c>
      <c r="F68" s="125">
        <v>648</v>
      </c>
      <c r="G68" s="128">
        <v>1.367550227925038</v>
      </c>
      <c r="H68" s="171">
        <f t="shared" si="47"/>
        <v>27</v>
      </c>
      <c r="I68" s="127">
        <f t="shared" si="48"/>
        <v>4.9632352941176467</v>
      </c>
      <c r="J68" s="125">
        <v>6</v>
      </c>
      <c r="K68" s="125">
        <v>16</v>
      </c>
      <c r="L68" s="125">
        <v>5</v>
      </c>
      <c r="M68" s="171">
        <f t="shared" si="49"/>
        <v>2</v>
      </c>
      <c r="N68" s="125">
        <v>0</v>
      </c>
      <c r="O68" s="125">
        <v>2</v>
      </c>
      <c r="P68" s="125">
        <v>0</v>
      </c>
      <c r="Q68" s="125">
        <f t="shared" si="50"/>
        <v>7.4074074074074074</v>
      </c>
      <c r="R68" s="131">
        <f t="shared" si="35"/>
        <v>5</v>
      </c>
      <c r="S68" s="172">
        <f t="shared" si="29"/>
        <v>32</v>
      </c>
      <c r="T68" s="132">
        <f t="shared" si="30"/>
        <v>32.4</v>
      </c>
      <c r="U68" s="183">
        <f t="shared" si="31"/>
        <v>32</v>
      </c>
      <c r="V68" s="265">
        <f t="shared" si="32"/>
        <v>4.9382716049382713</v>
      </c>
      <c r="W68" s="131">
        <f t="shared" si="17"/>
        <v>4</v>
      </c>
      <c r="X68" s="132">
        <f t="shared" si="33"/>
        <v>4.8</v>
      </c>
      <c r="Y68" s="131">
        <f t="shared" si="36"/>
        <v>15</v>
      </c>
      <c r="Z68" s="131">
        <f t="shared" si="46"/>
        <v>21</v>
      </c>
      <c r="AA68" s="131">
        <f t="shared" si="19"/>
        <v>7</v>
      </c>
      <c r="AB68" s="132">
        <f t="shared" si="34"/>
        <v>6.4</v>
      </c>
      <c r="AC68" s="131">
        <f t="shared" si="37"/>
        <v>20</v>
      </c>
      <c r="AD68" s="131">
        <v>32</v>
      </c>
    </row>
    <row r="69" spans="1:30" ht="31.5" x14ac:dyDescent="0.25">
      <c r="A69" s="121">
        <v>57</v>
      </c>
      <c r="B69" s="146" t="s">
        <v>683</v>
      </c>
      <c r="C69" s="146" t="s">
        <v>679</v>
      </c>
      <c r="D69" s="128">
        <v>73.459999999999994</v>
      </c>
      <c r="E69" s="125">
        <v>155</v>
      </c>
      <c r="F69" s="125">
        <v>173</v>
      </c>
      <c r="G69" s="128">
        <v>2.3550231418459027</v>
      </c>
      <c r="H69" s="171">
        <f>J69+K69+L69</f>
        <v>7</v>
      </c>
      <c r="I69" s="127">
        <f t="shared" si="48"/>
        <v>4.5161290322580649</v>
      </c>
      <c r="J69" s="125">
        <v>1</v>
      </c>
      <c r="K69" s="125">
        <v>5</v>
      </c>
      <c r="L69" s="125">
        <v>1</v>
      </c>
      <c r="M69" s="171">
        <f t="shared" si="49"/>
        <v>0</v>
      </c>
      <c r="N69" s="125">
        <v>0</v>
      </c>
      <c r="O69" s="125">
        <v>0</v>
      </c>
      <c r="P69" s="125">
        <v>0</v>
      </c>
      <c r="Q69" s="125">
        <f t="shared" si="50"/>
        <v>0</v>
      </c>
      <c r="R69" s="131">
        <f t="shared" si="35"/>
        <v>7</v>
      </c>
      <c r="S69" s="172">
        <f t="shared" si="29"/>
        <v>12</v>
      </c>
      <c r="T69" s="132">
        <f t="shared" si="30"/>
        <v>12.11</v>
      </c>
      <c r="U69" s="183">
        <v>8</v>
      </c>
      <c r="V69" s="265">
        <f t="shared" si="32"/>
        <v>4.6242774566473992</v>
      </c>
      <c r="W69" s="131">
        <f t="shared" si="17"/>
        <v>1</v>
      </c>
      <c r="X69" s="132">
        <f t="shared" si="33"/>
        <v>1.2</v>
      </c>
      <c r="Y69" s="131">
        <f t="shared" si="36"/>
        <v>15</v>
      </c>
      <c r="Z69" s="131">
        <f t="shared" si="46"/>
        <v>5</v>
      </c>
      <c r="AA69" s="131">
        <f t="shared" si="19"/>
        <v>2</v>
      </c>
      <c r="AB69" s="132">
        <f t="shared" si="34"/>
        <v>1.6</v>
      </c>
      <c r="AC69" s="131">
        <f t="shared" si="37"/>
        <v>20</v>
      </c>
      <c r="AD69" s="131">
        <v>8</v>
      </c>
    </row>
    <row r="70" spans="1:30" ht="31.5" x14ac:dyDescent="0.25">
      <c r="A70" s="121">
        <v>58</v>
      </c>
      <c r="B70" s="146" t="s">
        <v>684</v>
      </c>
      <c r="C70" s="146" t="s">
        <v>679</v>
      </c>
      <c r="D70" s="128">
        <v>491.79</v>
      </c>
      <c r="E70" s="125">
        <v>669</v>
      </c>
      <c r="F70" s="125">
        <v>773</v>
      </c>
      <c r="G70" s="128">
        <v>1.5718091055125154</v>
      </c>
      <c r="H70" s="171">
        <f t="shared" si="47"/>
        <v>33</v>
      </c>
      <c r="I70" s="127">
        <f t="shared" si="48"/>
        <v>4.9327354260089686</v>
      </c>
      <c r="J70" s="125">
        <v>8</v>
      </c>
      <c r="K70" s="125">
        <v>19</v>
      </c>
      <c r="L70" s="125">
        <v>6</v>
      </c>
      <c r="M70" s="171">
        <f t="shared" si="49"/>
        <v>5</v>
      </c>
      <c r="N70" s="125">
        <v>0</v>
      </c>
      <c r="O70" s="125">
        <v>5</v>
      </c>
      <c r="P70" s="125">
        <v>0</v>
      </c>
      <c r="Q70" s="125">
        <f t="shared" si="50"/>
        <v>15.151515151515152</v>
      </c>
      <c r="R70" s="131">
        <f t="shared" si="35"/>
        <v>5</v>
      </c>
      <c r="S70" s="172">
        <f t="shared" si="29"/>
        <v>38</v>
      </c>
      <c r="T70" s="132">
        <f t="shared" si="30"/>
        <v>38.65</v>
      </c>
      <c r="U70" s="183">
        <f t="shared" si="31"/>
        <v>38</v>
      </c>
      <c r="V70" s="265">
        <f t="shared" si="32"/>
        <v>4.9159120310478652</v>
      </c>
      <c r="W70" s="131">
        <f t="shared" si="17"/>
        <v>5</v>
      </c>
      <c r="X70" s="132">
        <f t="shared" si="33"/>
        <v>5.7</v>
      </c>
      <c r="Y70" s="131">
        <f t="shared" si="36"/>
        <v>15</v>
      </c>
      <c r="Z70" s="131">
        <f t="shared" si="46"/>
        <v>25</v>
      </c>
      <c r="AA70" s="131">
        <f t="shared" si="19"/>
        <v>8</v>
      </c>
      <c r="AB70" s="132">
        <f t="shared" si="34"/>
        <v>7.6</v>
      </c>
      <c r="AC70" s="131">
        <f t="shared" si="37"/>
        <v>20</v>
      </c>
      <c r="AD70" s="131">
        <v>38</v>
      </c>
    </row>
    <row r="71" spans="1:30" ht="32.25" customHeight="1" x14ac:dyDescent="0.25">
      <c r="A71" s="121">
        <v>59</v>
      </c>
      <c r="B71" s="146" t="s">
        <v>685</v>
      </c>
      <c r="C71" s="146" t="s">
        <v>679</v>
      </c>
      <c r="D71" s="128">
        <v>495.23</v>
      </c>
      <c r="E71" s="125">
        <v>624</v>
      </c>
      <c r="F71" s="125">
        <v>589</v>
      </c>
      <c r="G71" s="128">
        <v>1.1893463643155704</v>
      </c>
      <c r="H71" s="171">
        <f t="shared" si="47"/>
        <v>31</v>
      </c>
      <c r="I71" s="127">
        <f t="shared" si="48"/>
        <v>4.9679487179487181</v>
      </c>
      <c r="J71" s="125">
        <v>7</v>
      </c>
      <c r="K71" s="125">
        <v>18</v>
      </c>
      <c r="L71" s="125">
        <v>6</v>
      </c>
      <c r="M71" s="171">
        <f t="shared" si="49"/>
        <v>21</v>
      </c>
      <c r="N71" s="125">
        <v>0</v>
      </c>
      <c r="O71" s="125">
        <v>17</v>
      </c>
      <c r="P71" s="125">
        <v>4</v>
      </c>
      <c r="Q71" s="125">
        <f t="shared" si="50"/>
        <v>67.741935483870961</v>
      </c>
      <c r="R71" s="131">
        <f t="shared" si="35"/>
        <v>5</v>
      </c>
      <c r="S71" s="172">
        <f t="shared" si="29"/>
        <v>29</v>
      </c>
      <c r="T71" s="132">
        <f t="shared" si="30"/>
        <v>29.45</v>
      </c>
      <c r="U71" s="183">
        <f t="shared" si="31"/>
        <v>29</v>
      </c>
      <c r="V71" s="265">
        <f t="shared" si="32"/>
        <v>4.9235993208828521</v>
      </c>
      <c r="W71" s="131">
        <f t="shared" si="17"/>
        <v>4</v>
      </c>
      <c r="X71" s="132">
        <f t="shared" si="33"/>
        <v>4.3499999999999996</v>
      </c>
      <c r="Y71" s="131">
        <f t="shared" si="36"/>
        <v>15</v>
      </c>
      <c r="Z71" s="131">
        <f t="shared" si="46"/>
        <v>19</v>
      </c>
      <c r="AA71" s="131">
        <f t="shared" si="19"/>
        <v>6</v>
      </c>
      <c r="AB71" s="132">
        <f t="shared" si="34"/>
        <v>5.8</v>
      </c>
      <c r="AC71" s="131">
        <f t="shared" si="37"/>
        <v>20</v>
      </c>
      <c r="AD71" s="131">
        <v>29</v>
      </c>
    </row>
    <row r="72" spans="1:30" ht="32.25" customHeight="1" x14ac:dyDescent="0.25">
      <c r="A72" s="121">
        <v>60</v>
      </c>
      <c r="B72" s="146" t="s">
        <v>92</v>
      </c>
      <c r="C72" s="146" t="s">
        <v>679</v>
      </c>
      <c r="D72" s="128">
        <v>2033.81</v>
      </c>
      <c r="E72" s="125">
        <v>1717</v>
      </c>
      <c r="F72" s="125">
        <v>1540</v>
      </c>
      <c r="G72" s="128">
        <v>0.75719954174677084</v>
      </c>
      <c r="H72" s="171">
        <f t="shared" si="47"/>
        <v>42</v>
      </c>
      <c r="I72" s="127">
        <f t="shared" si="48"/>
        <v>2.4461269656377405</v>
      </c>
      <c r="J72" s="125">
        <v>0</v>
      </c>
      <c r="K72" s="125">
        <v>34</v>
      </c>
      <c r="L72" s="125">
        <v>8</v>
      </c>
      <c r="M72" s="171">
        <f t="shared" si="49"/>
        <v>33</v>
      </c>
      <c r="N72" s="125">
        <v>0</v>
      </c>
      <c r="O72" s="125">
        <v>29</v>
      </c>
      <c r="P72" s="125">
        <v>4</v>
      </c>
      <c r="Q72" s="125">
        <f t="shared" si="50"/>
        <v>78.571428571428569</v>
      </c>
      <c r="R72" s="131">
        <f t="shared" si="35"/>
        <v>3</v>
      </c>
      <c r="S72" s="172">
        <f t="shared" si="29"/>
        <v>46</v>
      </c>
      <c r="T72" s="132">
        <f t="shared" si="30"/>
        <v>46.2</v>
      </c>
      <c r="U72" s="183">
        <f t="shared" si="31"/>
        <v>46</v>
      </c>
      <c r="V72" s="265">
        <f t="shared" si="32"/>
        <v>2.9870129870129869</v>
      </c>
      <c r="W72" s="131">
        <f t="shared" si="17"/>
        <v>6</v>
      </c>
      <c r="X72" s="132">
        <f t="shared" si="33"/>
        <v>6.9</v>
      </c>
      <c r="Y72" s="131">
        <f t="shared" si="36"/>
        <v>15</v>
      </c>
      <c r="Z72" s="131">
        <f t="shared" si="46"/>
        <v>30</v>
      </c>
      <c r="AA72" s="131">
        <f t="shared" si="19"/>
        <v>10</v>
      </c>
      <c r="AB72" s="132">
        <f t="shared" si="34"/>
        <v>9.1999999999999993</v>
      </c>
      <c r="AC72" s="131">
        <f t="shared" si="37"/>
        <v>20</v>
      </c>
      <c r="AD72" s="131">
        <v>46</v>
      </c>
    </row>
    <row r="73" spans="1:30" ht="33" customHeight="1" x14ac:dyDescent="0.25">
      <c r="A73" s="121">
        <v>61</v>
      </c>
      <c r="B73" s="146" t="s">
        <v>686</v>
      </c>
      <c r="C73" s="146" t="s">
        <v>679</v>
      </c>
      <c r="D73" s="128">
        <v>492.9</v>
      </c>
      <c r="E73" s="125">
        <v>465</v>
      </c>
      <c r="F73" s="125">
        <v>569</v>
      </c>
      <c r="G73" s="128">
        <v>1.1543923716778253</v>
      </c>
      <c r="H73" s="171">
        <f t="shared" si="47"/>
        <v>13</v>
      </c>
      <c r="I73" s="127">
        <f t="shared" si="48"/>
        <v>2.795698924731183</v>
      </c>
      <c r="J73" s="125">
        <v>3</v>
      </c>
      <c r="K73" s="125">
        <v>8</v>
      </c>
      <c r="L73" s="125">
        <v>2</v>
      </c>
      <c r="M73" s="171">
        <f t="shared" si="49"/>
        <v>12</v>
      </c>
      <c r="N73" s="125">
        <v>3</v>
      </c>
      <c r="O73" s="125">
        <v>7</v>
      </c>
      <c r="P73" s="125">
        <v>2</v>
      </c>
      <c r="Q73" s="125">
        <f t="shared" si="50"/>
        <v>92.307692307692307</v>
      </c>
      <c r="R73" s="131">
        <f t="shared" si="35"/>
        <v>5</v>
      </c>
      <c r="S73" s="172">
        <f t="shared" si="29"/>
        <v>28</v>
      </c>
      <c r="T73" s="132">
        <f t="shared" si="30"/>
        <v>28.45</v>
      </c>
      <c r="U73" s="183">
        <f t="shared" si="31"/>
        <v>28</v>
      </c>
      <c r="V73" s="265">
        <f t="shared" si="32"/>
        <v>4.9209138840070299</v>
      </c>
      <c r="W73" s="131">
        <f t="shared" si="17"/>
        <v>4</v>
      </c>
      <c r="X73" s="132">
        <f t="shared" si="33"/>
        <v>4.2</v>
      </c>
      <c r="Y73" s="131">
        <f t="shared" si="36"/>
        <v>15</v>
      </c>
      <c r="Z73" s="131">
        <f t="shared" si="46"/>
        <v>18</v>
      </c>
      <c r="AA73" s="131">
        <f t="shared" si="19"/>
        <v>6</v>
      </c>
      <c r="AB73" s="132">
        <f t="shared" si="34"/>
        <v>5.6</v>
      </c>
      <c r="AC73" s="131">
        <f t="shared" si="37"/>
        <v>20</v>
      </c>
      <c r="AD73" s="131">
        <v>28</v>
      </c>
    </row>
    <row r="74" spans="1:30" ht="31.5" x14ac:dyDescent="0.25">
      <c r="A74" s="121">
        <v>62</v>
      </c>
      <c r="B74" s="146" t="s">
        <v>687</v>
      </c>
      <c r="C74" s="146" t="s">
        <v>679</v>
      </c>
      <c r="D74" s="128">
        <v>499.13</v>
      </c>
      <c r="E74" s="125">
        <v>471</v>
      </c>
      <c r="F74" s="125">
        <v>576</v>
      </c>
      <c r="G74" s="128">
        <v>1.1540079738745417</v>
      </c>
      <c r="H74" s="171">
        <f t="shared" si="47"/>
        <v>14</v>
      </c>
      <c r="I74" s="127">
        <f t="shared" si="48"/>
        <v>2.9723991507430996</v>
      </c>
      <c r="J74" s="125">
        <v>3</v>
      </c>
      <c r="K74" s="125">
        <v>9</v>
      </c>
      <c r="L74" s="125">
        <v>2</v>
      </c>
      <c r="M74" s="171">
        <f t="shared" si="49"/>
        <v>13</v>
      </c>
      <c r="N74" s="125">
        <v>3</v>
      </c>
      <c r="O74" s="125">
        <v>8</v>
      </c>
      <c r="P74" s="125">
        <v>2</v>
      </c>
      <c r="Q74" s="125">
        <f t="shared" si="50"/>
        <v>92.857142857142861</v>
      </c>
      <c r="R74" s="131">
        <f t="shared" si="35"/>
        <v>5</v>
      </c>
      <c r="S74" s="172">
        <f t="shared" si="29"/>
        <v>28</v>
      </c>
      <c r="T74" s="132">
        <f t="shared" si="30"/>
        <v>28.8</v>
      </c>
      <c r="U74" s="183">
        <f t="shared" si="31"/>
        <v>28</v>
      </c>
      <c r="V74" s="265">
        <f t="shared" si="32"/>
        <v>4.8611111111111107</v>
      </c>
      <c r="W74" s="131">
        <f t="shared" si="17"/>
        <v>4</v>
      </c>
      <c r="X74" s="132">
        <f t="shared" si="33"/>
        <v>4.2</v>
      </c>
      <c r="Y74" s="131">
        <f t="shared" si="36"/>
        <v>15</v>
      </c>
      <c r="Z74" s="131">
        <f t="shared" si="46"/>
        <v>18</v>
      </c>
      <c r="AA74" s="131">
        <f t="shared" si="19"/>
        <v>6</v>
      </c>
      <c r="AB74" s="132">
        <f t="shared" si="34"/>
        <v>5.6</v>
      </c>
      <c r="AC74" s="131">
        <f t="shared" si="37"/>
        <v>20</v>
      </c>
      <c r="AD74" s="131">
        <v>28</v>
      </c>
    </row>
    <row r="75" spans="1:30" ht="31.5" x14ac:dyDescent="0.25">
      <c r="A75" s="121">
        <v>63</v>
      </c>
      <c r="B75" s="146" t="s">
        <v>94</v>
      </c>
      <c r="C75" s="146" t="s">
        <v>679</v>
      </c>
      <c r="D75" s="187">
        <v>498.90999999999997</v>
      </c>
      <c r="E75" s="125">
        <v>502</v>
      </c>
      <c r="F75" s="125">
        <v>601</v>
      </c>
      <c r="G75" s="128">
        <f>F75/D75</f>
        <v>1.2046260848650059</v>
      </c>
      <c r="H75" s="171">
        <f t="shared" si="47"/>
        <v>15</v>
      </c>
      <c r="I75" s="127">
        <f t="shared" si="48"/>
        <v>2.9880478087649402</v>
      </c>
      <c r="J75" s="125">
        <v>3</v>
      </c>
      <c r="K75" s="125">
        <v>9</v>
      </c>
      <c r="L75" s="125">
        <v>3</v>
      </c>
      <c r="M75" s="171">
        <f t="shared" si="49"/>
        <v>14</v>
      </c>
      <c r="N75" s="125">
        <v>0</v>
      </c>
      <c r="O75" s="125">
        <v>2</v>
      </c>
      <c r="P75" s="125">
        <v>12</v>
      </c>
      <c r="Q75" s="125">
        <f t="shared" si="50"/>
        <v>93.333333333333329</v>
      </c>
      <c r="R75" s="131">
        <f t="shared" si="35"/>
        <v>5</v>
      </c>
      <c r="S75" s="172">
        <f t="shared" si="29"/>
        <v>30</v>
      </c>
      <c r="T75" s="132">
        <f t="shared" si="30"/>
        <v>30.05</v>
      </c>
      <c r="U75" s="183">
        <v>25</v>
      </c>
      <c r="V75" s="265">
        <f t="shared" si="32"/>
        <v>4.1597337770382694</v>
      </c>
      <c r="W75" s="131">
        <f t="shared" si="17"/>
        <v>3</v>
      </c>
      <c r="X75" s="132">
        <f t="shared" si="33"/>
        <v>3.75</v>
      </c>
      <c r="Y75" s="131">
        <f t="shared" si="36"/>
        <v>15</v>
      </c>
      <c r="Z75" s="131">
        <f t="shared" si="46"/>
        <v>17</v>
      </c>
      <c r="AA75" s="131">
        <f t="shared" si="19"/>
        <v>5</v>
      </c>
      <c r="AB75" s="132">
        <f t="shared" si="34"/>
        <v>5</v>
      </c>
      <c r="AC75" s="131">
        <f t="shared" si="37"/>
        <v>20</v>
      </c>
      <c r="AD75" s="266">
        <v>25</v>
      </c>
    </row>
    <row r="76" spans="1:30" ht="31.5" x14ac:dyDescent="0.25">
      <c r="A76" s="121">
        <v>64</v>
      </c>
      <c r="B76" s="146" t="s">
        <v>688</v>
      </c>
      <c r="C76" s="146" t="s">
        <v>679</v>
      </c>
      <c r="D76" s="128">
        <v>481.76</v>
      </c>
      <c r="E76" s="125">
        <v>603</v>
      </c>
      <c r="F76" s="125">
        <v>708</v>
      </c>
      <c r="G76" s="128">
        <v>1.4696114247758221</v>
      </c>
      <c r="H76" s="171">
        <f t="shared" si="47"/>
        <v>30</v>
      </c>
      <c r="I76" s="127">
        <f t="shared" si="48"/>
        <v>4.9751243781094523</v>
      </c>
      <c r="J76" s="125">
        <v>7</v>
      </c>
      <c r="K76" s="125">
        <v>17</v>
      </c>
      <c r="L76" s="125">
        <v>6</v>
      </c>
      <c r="M76" s="171">
        <f t="shared" si="49"/>
        <v>1</v>
      </c>
      <c r="N76" s="125">
        <v>0</v>
      </c>
      <c r="O76" s="125">
        <v>1</v>
      </c>
      <c r="P76" s="125">
        <v>0</v>
      </c>
      <c r="Q76" s="125">
        <f t="shared" si="50"/>
        <v>3.3333333333333335</v>
      </c>
      <c r="R76" s="131">
        <f t="shared" si="35"/>
        <v>5</v>
      </c>
      <c r="S76" s="172">
        <f t="shared" si="29"/>
        <v>35</v>
      </c>
      <c r="T76" s="132">
        <f t="shared" si="30"/>
        <v>35.4</v>
      </c>
      <c r="U76" s="183">
        <f t="shared" si="31"/>
        <v>35</v>
      </c>
      <c r="V76" s="265">
        <f t="shared" si="32"/>
        <v>4.9435028248587569</v>
      </c>
      <c r="W76" s="131">
        <f t="shared" si="17"/>
        <v>5</v>
      </c>
      <c r="X76" s="132">
        <f t="shared" si="33"/>
        <v>5.25</v>
      </c>
      <c r="Y76" s="131">
        <f t="shared" si="36"/>
        <v>15</v>
      </c>
      <c r="Z76" s="131">
        <f t="shared" si="46"/>
        <v>23</v>
      </c>
      <c r="AA76" s="131">
        <f t="shared" si="19"/>
        <v>7</v>
      </c>
      <c r="AB76" s="132">
        <f t="shared" si="34"/>
        <v>7</v>
      </c>
      <c r="AC76" s="131">
        <f t="shared" si="37"/>
        <v>20</v>
      </c>
      <c r="AD76" s="131">
        <v>35</v>
      </c>
    </row>
    <row r="77" spans="1:30" ht="31.5" x14ac:dyDescent="0.25">
      <c r="A77" s="121">
        <v>65</v>
      </c>
      <c r="B77" s="146" t="s">
        <v>689</v>
      </c>
      <c r="C77" s="146" t="s">
        <v>679</v>
      </c>
      <c r="D77" s="128">
        <v>499.17</v>
      </c>
      <c r="E77" s="125">
        <v>679</v>
      </c>
      <c r="F77" s="125">
        <v>785</v>
      </c>
      <c r="G77" s="128">
        <v>1.572610533485586</v>
      </c>
      <c r="H77" s="171">
        <f t="shared" si="47"/>
        <v>33</v>
      </c>
      <c r="I77" s="127">
        <f t="shared" si="48"/>
        <v>4.860088365243004</v>
      </c>
      <c r="J77" s="125">
        <v>8</v>
      </c>
      <c r="K77" s="125">
        <v>19</v>
      </c>
      <c r="L77" s="125">
        <v>6</v>
      </c>
      <c r="M77" s="171">
        <f t="shared" si="49"/>
        <v>2</v>
      </c>
      <c r="N77" s="125">
        <v>0</v>
      </c>
      <c r="O77" s="125">
        <v>2</v>
      </c>
      <c r="P77" s="125">
        <v>0</v>
      </c>
      <c r="Q77" s="125">
        <f t="shared" si="50"/>
        <v>6.0606060606060606</v>
      </c>
      <c r="R77" s="131">
        <f t="shared" si="35"/>
        <v>5</v>
      </c>
      <c r="S77" s="172">
        <f t="shared" si="29"/>
        <v>39</v>
      </c>
      <c r="T77" s="132">
        <f t="shared" si="30"/>
        <v>39.25</v>
      </c>
      <c r="U77" s="183">
        <f t="shared" si="31"/>
        <v>39</v>
      </c>
      <c r="V77" s="265">
        <f t="shared" si="32"/>
        <v>4.968152866242038</v>
      </c>
      <c r="W77" s="131">
        <f t="shared" si="17"/>
        <v>5</v>
      </c>
      <c r="X77" s="132">
        <f t="shared" si="33"/>
        <v>5.85</v>
      </c>
      <c r="Y77" s="131">
        <f t="shared" si="36"/>
        <v>15</v>
      </c>
      <c r="Z77" s="131">
        <f t="shared" si="46"/>
        <v>26</v>
      </c>
      <c r="AA77" s="131">
        <f t="shared" si="19"/>
        <v>8</v>
      </c>
      <c r="AB77" s="132">
        <f t="shared" si="34"/>
        <v>7.8</v>
      </c>
      <c r="AC77" s="131">
        <f t="shared" si="37"/>
        <v>20</v>
      </c>
      <c r="AD77" s="131">
        <v>39</v>
      </c>
    </row>
    <row r="78" spans="1:30" ht="31.5" x14ac:dyDescent="0.25">
      <c r="A78" s="121">
        <v>66</v>
      </c>
      <c r="B78" s="146" t="s">
        <v>691</v>
      </c>
      <c r="C78" s="146" t="s">
        <v>690</v>
      </c>
      <c r="D78" s="128">
        <v>18.93</v>
      </c>
      <c r="E78" s="125">
        <v>24</v>
      </c>
      <c r="F78" s="125">
        <v>24</v>
      </c>
      <c r="G78" s="128">
        <v>1.2678288431061806</v>
      </c>
      <c r="H78" s="171">
        <f t="shared" ref="H78:H86" si="51">J78+K78+L78</f>
        <v>1</v>
      </c>
      <c r="I78" s="127">
        <f t="shared" ref="I78:I86" si="52">H78*100/E78</f>
        <v>4.166666666666667</v>
      </c>
      <c r="J78" s="125">
        <v>0</v>
      </c>
      <c r="K78" s="125">
        <v>1</v>
      </c>
      <c r="L78" s="125">
        <v>0</v>
      </c>
      <c r="M78" s="171">
        <f t="shared" ref="M78:M86" si="53">N78+O78+P78</f>
        <v>1</v>
      </c>
      <c r="N78" s="125">
        <v>0</v>
      </c>
      <c r="O78" s="125">
        <v>1</v>
      </c>
      <c r="P78" s="125">
        <v>0</v>
      </c>
      <c r="Q78" s="125">
        <f t="shared" ref="Q78:Q86" si="54">M78*100/H78</f>
        <v>100</v>
      </c>
      <c r="R78" s="131">
        <f t="shared" ref="R78:R141" si="55">IF(F78&lt;VLOOKUP(G78,$M$233:$Q$241,2),0,VLOOKUP(G78,$M$233:$Q$241,3))</f>
        <v>5</v>
      </c>
      <c r="S78" s="172">
        <f t="shared" si="29"/>
        <v>1</v>
      </c>
      <c r="T78" s="132">
        <f t="shared" si="30"/>
        <v>1.2</v>
      </c>
      <c r="U78" s="183">
        <f t="shared" si="31"/>
        <v>1</v>
      </c>
      <c r="V78" s="265">
        <f t="shared" si="32"/>
        <v>4.166666666666667</v>
      </c>
      <c r="W78" s="131">
        <f t="shared" si="17"/>
        <v>0</v>
      </c>
      <c r="X78" s="132">
        <f t="shared" si="33"/>
        <v>0.15</v>
      </c>
      <c r="Y78" s="131">
        <f t="shared" ref="Y78:Y109" si="56">IF(F78&lt;VLOOKUP(G78,$M$233:$Q$241,2),0,VLOOKUP(G78,$M$233:$Q$241,4))</f>
        <v>15</v>
      </c>
      <c r="Z78" s="131">
        <f t="shared" si="46"/>
        <v>0</v>
      </c>
      <c r="AA78" s="131">
        <f t="shared" si="19"/>
        <v>1</v>
      </c>
      <c r="AB78" s="132">
        <f t="shared" si="34"/>
        <v>0.2</v>
      </c>
      <c r="AC78" s="131">
        <f t="shared" ref="AC78:AC109" si="57">IF(F78&lt;VLOOKUP(G78,$M$233:$Q$241,2),0,VLOOKUP(G78,$M$233:$Q$241,5))</f>
        <v>20</v>
      </c>
      <c r="AD78" s="131">
        <v>1</v>
      </c>
    </row>
    <row r="79" spans="1:30" x14ac:dyDescent="0.25">
      <c r="A79" s="121">
        <v>67</v>
      </c>
      <c r="B79" s="146" t="s">
        <v>2</v>
      </c>
      <c r="C79" s="146" t="s">
        <v>690</v>
      </c>
      <c r="D79" s="128">
        <v>216.86</v>
      </c>
      <c r="E79" s="125">
        <v>84</v>
      </c>
      <c r="F79" s="125">
        <v>187</v>
      </c>
      <c r="G79" s="128">
        <v>0.86230747947984865</v>
      </c>
      <c r="H79" s="171">
        <f t="shared" si="51"/>
        <v>2</v>
      </c>
      <c r="I79" s="127">
        <f t="shared" si="52"/>
        <v>2.3809523809523809</v>
      </c>
      <c r="J79" s="125">
        <v>0</v>
      </c>
      <c r="K79" s="125">
        <v>2</v>
      </c>
      <c r="L79" s="125">
        <v>0</v>
      </c>
      <c r="M79" s="171">
        <f t="shared" si="53"/>
        <v>2</v>
      </c>
      <c r="N79" s="125"/>
      <c r="O79" s="125">
        <v>2</v>
      </c>
      <c r="P79" s="125">
        <v>0</v>
      </c>
      <c r="Q79" s="125">
        <f t="shared" si="54"/>
        <v>100</v>
      </c>
      <c r="R79" s="131">
        <f t="shared" si="55"/>
        <v>3</v>
      </c>
      <c r="S79" s="172">
        <f t="shared" si="29"/>
        <v>5</v>
      </c>
      <c r="T79" s="132">
        <f t="shared" si="30"/>
        <v>5.61</v>
      </c>
      <c r="U79" s="183">
        <f t="shared" si="31"/>
        <v>5</v>
      </c>
      <c r="V79" s="265">
        <f t="shared" si="32"/>
        <v>2.6737967914438503</v>
      </c>
      <c r="W79" s="131">
        <f t="shared" ref="W79:W142" si="58">ROUNDDOWN(X79,0)</f>
        <v>0</v>
      </c>
      <c r="X79" s="132">
        <f t="shared" si="33"/>
        <v>0.75</v>
      </c>
      <c r="Y79" s="131">
        <f t="shared" si="56"/>
        <v>15</v>
      </c>
      <c r="Z79" s="131">
        <f t="shared" si="46"/>
        <v>4</v>
      </c>
      <c r="AA79" s="131">
        <f t="shared" si="19"/>
        <v>1</v>
      </c>
      <c r="AB79" s="132">
        <f t="shared" si="34"/>
        <v>1</v>
      </c>
      <c r="AC79" s="131">
        <f t="shared" si="57"/>
        <v>20</v>
      </c>
      <c r="AD79" s="131"/>
    </row>
    <row r="80" spans="1:30" ht="32.25" customHeight="1" x14ac:dyDescent="0.25">
      <c r="A80" s="121">
        <v>68</v>
      </c>
      <c r="B80" s="146" t="s">
        <v>95</v>
      </c>
      <c r="C80" s="146" t="s">
        <v>690</v>
      </c>
      <c r="D80" s="128">
        <v>245.14</v>
      </c>
      <c r="E80" s="125">
        <v>203</v>
      </c>
      <c r="F80" s="125">
        <v>212</v>
      </c>
      <c r="G80" s="128">
        <v>0.86481194419515384</v>
      </c>
      <c r="H80" s="171">
        <f t="shared" si="51"/>
        <v>6</v>
      </c>
      <c r="I80" s="127">
        <f t="shared" si="52"/>
        <v>2.9556650246305418</v>
      </c>
      <c r="J80" s="125">
        <v>1</v>
      </c>
      <c r="K80" s="125">
        <v>4</v>
      </c>
      <c r="L80" s="125">
        <v>1</v>
      </c>
      <c r="M80" s="171">
        <f t="shared" si="53"/>
        <v>3</v>
      </c>
      <c r="N80" s="125">
        <v>0</v>
      </c>
      <c r="O80" s="125">
        <v>2</v>
      </c>
      <c r="P80" s="125">
        <v>1</v>
      </c>
      <c r="Q80" s="125">
        <f t="shared" si="54"/>
        <v>50</v>
      </c>
      <c r="R80" s="131">
        <f t="shared" si="55"/>
        <v>3</v>
      </c>
      <c r="S80" s="172">
        <f t="shared" si="29"/>
        <v>6</v>
      </c>
      <c r="T80" s="132">
        <f t="shared" si="30"/>
        <v>6.36</v>
      </c>
      <c r="U80" s="183">
        <f t="shared" si="31"/>
        <v>6</v>
      </c>
      <c r="V80" s="265">
        <f t="shared" si="32"/>
        <v>2.8301886792452828</v>
      </c>
      <c r="W80" s="131">
        <f t="shared" si="58"/>
        <v>0</v>
      </c>
      <c r="X80" s="132">
        <f t="shared" ref="X80:X115" si="59">U80*Y80/100</f>
        <v>0.9</v>
      </c>
      <c r="Y80" s="131">
        <f t="shared" si="56"/>
        <v>15</v>
      </c>
      <c r="Z80" s="131">
        <f t="shared" si="46"/>
        <v>4</v>
      </c>
      <c r="AA80" s="131">
        <f t="shared" ref="AA80:AA143" si="60">_xlfn.CEILING.MATH(AB80,1)</f>
        <v>2</v>
      </c>
      <c r="AB80" s="132">
        <f t="shared" ref="AB80:AB115" si="61">U80*AC80/100</f>
        <v>1.2</v>
      </c>
      <c r="AC80" s="131">
        <f t="shared" si="57"/>
        <v>20</v>
      </c>
      <c r="AD80" s="131">
        <v>6</v>
      </c>
    </row>
    <row r="81" spans="1:30" ht="31.5" x14ac:dyDescent="0.25">
      <c r="A81" s="121">
        <v>69</v>
      </c>
      <c r="B81" s="146" t="s">
        <v>693</v>
      </c>
      <c r="C81" s="146" t="s">
        <v>690</v>
      </c>
      <c r="D81" s="128">
        <v>41.43</v>
      </c>
      <c r="E81" s="125">
        <v>43</v>
      </c>
      <c r="F81" s="125">
        <v>50</v>
      </c>
      <c r="G81" s="128">
        <v>1.2068549360366885</v>
      </c>
      <c r="H81" s="171">
        <f t="shared" si="51"/>
        <v>1</v>
      </c>
      <c r="I81" s="127">
        <f t="shared" si="52"/>
        <v>2.3255813953488373</v>
      </c>
      <c r="J81" s="125">
        <v>0</v>
      </c>
      <c r="K81" s="125">
        <v>1</v>
      </c>
      <c r="L81" s="125">
        <v>0</v>
      </c>
      <c r="M81" s="171">
        <f t="shared" si="53"/>
        <v>1</v>
      </c>
      <c r="N81" s="125">
        <v>0</v>
      </c>
      <c r="O81" s="125">
        <v>1</v>
      </c>
      <c r="P81" s="125">
        <v>0</v>
      </c>
      <c r="Q81" s="125">
        <f t="shared" si="54"/>
        <v>100</v>
      </c>
      <c r="R81" s="131">
        <f t="shared" si="55"/>
        <v>5</v>
      </c>
      <c r="S81" s="172">
        <f t="shared" ref="S81:S116" si="62">ROUNDDOWN(T81,0)</f>
        <v>2</v>
      </c>
      <c r="T81" s="132">
        <f t="shared" ref="T81:T116" si="63">F81*R81/100</f>
        <v>2.5</v>
      </c>
      <c r="U81" s="183">
        <f t="shared" ref="U81:U116" si="64">S81</f>
        <v>2</v>
      </c>
      <c r="V81" s="265">
        <f t="shared" ref="V81:V116" si="65">U81*100/F81</f>
        <v>4</v>
      </c>
      <c r="W81" s="131">
        <f t="shared" si="58"/>
        <v>0</v>
      </c>
      <c r="X81" s="132">
        <f t="shared" si="59"/>
        <v>0.3</v>
      </c>
      <c r="Y81" s="131">
        <f t="shared" si="56"/>
        <v>15</v>
      </c>
      <c r="Z81" s="131">
        <f t="shared" si="46"/>
        <v>1</v>
      </c>
      <c r="AA81" s="131">
        <f t="shared" si="60"/>
        <v>1</v>
      </c>
      <c r="AB81" s="132">
        <f t="shared" si="61"/>
        <v>0.4</v>
      </c>
      <c r="AC81" s="131">
        <f t="shared" si="57"/>
        <v>20</v>
      </c>
      <c r="AD81" s="131">
        <v>2</v>
      </c>
    </row>
    <row r="82" spans="1:30" ht="31.5" x14ac:dyDescent="0.25">
      <c r="A82" s="121">
        <v>70</v>
      </c>
      <c r="B82" s="146" t="s">
        <v>695</v>
      </c>
      <c r="C82" s="146" t="s">
        <v>690</v>
      </c>
      <c r="D82" s="128">
        <v>60.26</v>
      </c>
      <c r="E82" s="125">
        <v>40</v>
      </c>
      <c r="F82" s="125">
        <v>52</v>
      </c>
      <c r="G82" s="128">
        <v>0.86292731496846997</v>
      </c>
      <c r="H82" s="171">
        <f t="shared" si="51"/>
        <v>1</v>
      </c>
      <c r="I82" s="127">
        <f t="shared" si="52"/>
        <v>2.5</v>
      </c>
      <c r="J82" s="125">
        <v>0</v>
      </c>
      <c r="K82" s="125">
        <v>1</v>
      </c>
      <c r="L82" s="125">
        <v>0</v>
      </c>
      <c r="M82" s="171">
        <f t="shared" si="53"/>
        <v>1</v>
      </c>
      <c r="N82" s="125">
        <v>0</v>
      </c>
      <c r="O82" s="125">
        <v>1</v>
      </c>
      <c r="P82" s="125">
        <v>0</v>
      </c>
      <c r="Q82" s="125">
        <f t="shared" si="54"/>
        <v>100</v>
      </c>
      <c r="R82" s="131">
        <f t="shared" si="55"/>
        <v>3</v>
      </c>
      <c r="S82" s="172">
        <f t="shared" si="62"/>
        <v>1</v>
      </c>
      <c r="T82" s="132">
        <f t="shared" si="63"/>
        <v>1.56</v>
      </c>
      <c r="U82" s="183">
        <f t="shared" si="64"/>
        <v>1</v>
      </c>
      <c r="V82" s="265">
        <f t="shared" si="65"/>
        <v>1.9230769230769231</v>
      </c>
      <c r="W82" s="131">
        <f t="shared" si="58"/>
        <v>0</v>
      </c>
      <c r="X82" s="132">
        <f t="shared" si="59"/>
        <v>0.15</v>
      </c>
      <c r="Y82" s="131">
        <f t="shared" si="56"/>
        <v>15</v>
      </c>
      <c r="Z82" s="131">
        <f t="shared" si="46"/>
        <v>0</v>
      </c>
      <c r="AA82" s="131">
        <f t="shared" si="60"/>
        <v>1</v>
      </c>
      <c r="AB82" s="132">
        <f t="shared" si="61"/>
        <v>0.2</v>
      </c>
      <c r="AC82" s="131">
        <f t="shared" si="57"/>
        <v>20</v>
      </c>
      <c r="AD82" s="131">
        <v>1</v>
      </c>
    </row>
    <row r="83" spans="1:30" ht="31.5" x14ac:dyDescent="0.25">
      <c r="A83" s="121">
        <v>71</v>
      </c>
      <c r="B83" s="146" t="s">
        <v>697</v>
      </c>
      <c r="C83" s="146" t="s">
        <v>696</v>
      </c>
      <c r="D83" s="128">
        <v>349.38</v>
      </c>
      <c r="E83" s="125">
        <v>164</v>
      </c>
      <c r="F83" s="125">
        <v>196</v>
      </c>
      <c r="G83" s="128">
        <v>0.5609937603755224</v>
      </c>
      <c r="H83" s="171">
        <f t="shared" si="51"/>
        <v>4</v>
      </c>
      <c r="I83" s="127">
        <f t="shared" si="52"/>
        <v>2.4390243902439024</v>
      </c>
      <c r="J83" s="125">
        <v>1</v>
      </c>
      <c r="K83" s="125">
        <v>3</v>
      </c>
      <c r="L83" s="125">
        <v>0</v>
      </c>
      <c r="M83" s="171">
        <f t="shared" si="53"/>
        <v>3</v>
      </c>
      <c r="N83" s="125">
        <v>0</v>
      </c>
      <c r="O83" s="125">
        <v>2</v>
      </c>
      <c r="P83" s="125">
        <v>1</v>
      </c>
      <c r="Q83" s="125">
        <f t="shared" si="54"/>
        <v>75</v>
      </c>
      <c r="R83" s="131">
        <f t="shared" si="55"/>
        <v>3</v>
      </c>
      <c r="S83" s="172">
        <f t="shared" si="62"/>
        <v>5</v>
      </c>
      <c r="T83" s="132">
        <f t="shared" si="63"/>
        <v>5.88</v>
      </c>
      <c r="U83" s="183">
        <f t="shared" si="64"/>
        <v>5</v>
      </c>
      <c r="V83" s="265">
        <f t="shared" si="65"/>
        <v>2.5510204081632653</v>
      </c>
      <c r="W83" s="131">
        <f t="shared" si="58"/>
        <v>0</v>
      </c>
      <c r="X83" s="132">
        <f t="shared" si="59"/>
        <v>0.75</v>
      </c>
      <c r="Y83" s="131">
        <f t="shared" si="56"/>
        <v>15</v>
      </c>
      <c r="Z83" s="131">
        <f t="shared" si="46"/>
        <v>4</v>
      </c>
      <c r="AA83" s="131">
        <f t="shared" si="60"/>
        <v>1</v>
      </c>
      <c r="AB83" s="132">
        <f t="shared" si="61"/>
        <v>1</v>
      </c>
      <c r="AC83" s="131">
        <f t="shared" si="57"/>
        <v>20</v>
      </c>
      <c r="AD83" s="131">
        <v>5</v>
      </c>
    </row>
    <row r="84" spans="1:30" ht="31.5" x14ac:dyDescent="0.25">
      <c r="A84" s="121">
        <v>72</v>
      </c>
      <c r="B84" s="146" t="s">
        <v>96</v>
      </c>
      <c r="C84" s="146" t="s">
        <v>696</v>
      </c>
      <c r="D84" s="128">
        <v>22.38</v>
      </c>
      <c r="E84" s="125">
        <v>100</v>
      </c>
      <c r="F84" s="125">
        <v>85</v>
      </c>
      <c r="G84" s="128">
        <v>3.7980339588918679</v>
      </c>
      <c r="H84" s="171">
        <f t="shared" si="51"/>
        <v>5</v>
      </c>
      <c r="I84" s="127">
        <f t="shared" si="52"/>
        <v>5</v>
      </c>
      <c r="J84" s="125">
        <v>1</v>
      </c>
      <c r="K84" s="125">
        <v>3</v>
      </c>
      <c r="L84" s="125">
        <v>1</v>
      </c>
      <c r="M84" s="171">
        <f t="shared" si="53"/>
        <v>5</v>
      </c>
      <c r="N84" s="125">
        <v>0</v>
      </c>
      <c r="O84" s="125">
        <v>4</v>
      </c>
      <c r="P84" s="125">
        <v>1</v>
      </c>
      <c r="Q84" s="125">
        <f t="shared" si="54"/>
        <v>100</v>
      </c>
      <c r="R84" s="131">
        <f t="shared" si="55"/>
        <v>7</v>
      </c>
      <c r="S84" s="172">
        <f t="shared" si="62"/>
        <v>5</v>
      </c>
      <c r="T84" s="132">
        <f t="shared" si="63"/>
        <v>5.95</v>
      </c>
      <c r="U84" s="183">
        <f t="shared" si="64"/>
        <v>5</v>
      </c>
      <c r="V84" s="265">
        <f t="shared" si="65"/>
        <v>5.882352941176471</v>
      </c>
      <c r="W84" s="131">
        <f t="shared" si="58"/>
        <v>0</v>
      </c>
      <c r="X84" s="132">
        <f t="shared" si="59"/>
        <v>0.75</v>
      </c>
      <c r="Y84" s="131">
        <f t="shared" si="56"/>
        <v>15</v>
      </c>
      <c r="Z84" s="131">
        <f t="shared" si="46"/>
        <v>4</v>
      </c>
      <c r="AA84" s="131">
        <f t="shared" si="60"/>
        <v>1</v>
      </c>
      <c r="AB84" s="132">
        <f t="shared" si="61"/>
        <v>1</v>
      </c>
      <c r="AC84" s="131">
        <f t="shared" si="57"/>
        <v>20</v>
      </c>
      <c r="AD84" s="131">
        <v>5</v>
      </c>
    </row>
    <row r="85" spans="1:30" ht="31.5" x14ac:dyDescent="0.25">
      <c r="A85" s="121">
        <v>73</v>
      </c>
      <c r="B85" s="146" t="s">
        <v>665</v>
      </c>
      <c r="C85" s="146" t="s">
        <v>696</v>
      </c>
      <c r="D85" s="128">
        <v>16.11</v>
      </c>
      <c r="E85" s="125">
        <v>41</v>
      </c>
      <c r="F85" s="125">
        <v>51</v>
      </c>
      <c r="G85" s="128">
        <v>3.1657355679702048</v>
      </c>
      <c r="H85" s="171">
        <f t="shared" si="51"/>
        <v>2</v>
      </c>
      <c r="I85" s="127">
        <f t="shared" si="52"/>
        <v>4.8780487804878048</v>
      </c>
      <c r="J85" s="125">
        <v>0</v>
      </c>
      <c r="K85" s="125">
        <v>2</v>
      </c>
      <c r="L85" s="125">
        <v>0</v>
      </c>
      <c r="M85" s="171">
        <f t="shared" si="53"/>
        <v>0</v>
      </c>
      <c r="N85" s="125">
        <v>0</v>
      </c>
      <c r="O85" s="125">
        <v>0</v>
      </c>
      <c r="P85" s="125">
        <v>0</v>
      </c>
      <c r="Q85" s="125">
        <f t="shared" si="54"/>
        <v>0</v>
      </c>
      <c r="R85" s="131">
        <f t="shared" si="55"/>
        <v>7</v>
      </c>
      <c r="S85" s="172">
        <f t="shared" si="62"/>
        <v>3</v>
      </c>
      <c r="T85" s="132">
        <f t="shared" si="63"/>
        <v>3.57</v>
      </c>
      <c r="U85" s="183">
        <f t="shared" si="64"/>
        <v>3</v>
      </c>
      <c r="V85" s="265">
        <f t="shared" si="65"/>
        <v>5.882352941176471</v>
      </c>
      <c r="W85" s="131">
        <f t="shared" si="58"/>
        <v>0</v>
      </c>
      <c r="X85" s="132">
        <f t="shared" si="59"/>
        <v>0.45</v>
      </c>
      <c r="Y85" s="131">
        <f t="shared" si="56"/>
        <v>15</v>
      </c>
      <c r="Z85" s="131">
        <f t="shared" si="46"/>
        <v>2</v>
      </c>
      <c r="AA85" s="131">
        <f t="shared" si="60"/>
        <v>1</v>
      </c>
      <c r="AB85" s="132">
        <f t="shared" si="61"/>
        <v>0.6</v>
      </c>
      <c r="AC85" s="131">
        <f t="shared" si="57"/>
        <v>20</v>
      </c>
      <c r="AD85" s="131">
        <v>3</v>
      </c>
    </row>
    <row r="86" spans="1:30" ht="31.5" x14ac:dyDescent="0.25">
      <c r="A86" s="121">
        <v>74</v>
      </c>
      <c r="B86" s="146" t="s">
        <v>221</v>
      </c>
      <c r="C86" s="146" t="s">
        <v>61</v>
      </c>
      <c r="D86" s="128">
        <v>165.23</v>
      </c>
      <c r="E86" s="125">
        <v>239</v>
      </c>
      <c r="F86" s="125">
        <v>243</v>
      </c>
      <c r="G86" s="128">
        <v>1.4706772377897477</v>
      </c>
      <c r="H86" s="171">
        <f t="shared" si="51"/>
        <v>11</v>
      </c>
      <c r="I86" s="127">
        <f t="shared" si="52"/>
        <v>4.6025104602510458</v>
      </c>
      <c r="J86" s="125">
        <v>2</v>
      </c>
      <c r="K86" s="125">
        <v>7</v>
      </c>
      <c r="L86" s="125">
        <v>2</v>
      </c>
      <c r="M86" s="171">
        <f t="shared" si="53"/>
        <v>7</v>
      </c>
      <c r="N86" s="125">
        <v>0</v>
      </c>
      <c r="O86" s="125">
        <v>5</v>
      </c>
      <c r="P86" s="125">
        <v>2</v>
      </c>
      <c r="Q86" s="125">
        <f t="shared" si="54"/>
        <v>63.636363636363633</v>
      </c>
      <c r="R86" s="131">
        <f t="shared" si="55"/>
        <v>5</v>
      </c>
      <c r="S86" s="172">
        <f t="shared" si="62"/>
        <v>12</v>
      </c>
      <c r="T86" s="132">
        <f t="shared" si="63"/>
        <v>12.15</v>
      </c>
      <c r="U86" s="183">
        <f t="shared" si="64"/>
        <v>12</v>
      </c>
      <c r="V86" s="265">
        <f t="shared" si="65"/>
        <v>4.9382716049382713</v>
      </c>
      <c r="W86" s="131">
        <f t="shared" si="58"/>
        <v>1</v>
      </c>
      <c r="X86" s="132">
        <f t="shared" si="59"/>
        <v>1.8</v>
      </c>
      <c r="Y86" s="131">
        <f t="shared" si="56"/>
        <v>15</v>
      </c>
      <c r="Z86" s="131">
        <f t="shared" si="46"/>
        <v>8</v>
      </c>
      <c r="AA86" s="131">
        <f t="shared" si="60"/>
        <v>3</v>
      </c>
      <c r="AB86" s="132">
        <f t="shared" si="61"/>
        <v>2.4</v>
      </c>
      <c r="AC86" s="131">
        <f t="shared" si="57"/>
        <v>20</v>
      </c>
      <c r="AD86" s="131">
        <v>12</v>
      </c>
    </row>
    <row r="87" spans="1:30" ht="31.5" x14ac:dyDescent="0.25">
      <c r="A87" s="121">
        <v>75</v>
      </c>
      <c r="B87" s="146" t="s">
        <v>87</v>
      </c>
      <c r="C87" s="146" t="s">
        <v>16</v>
      </c>
      <c r="D87" s="128">
        <v>241.09</v>
      </c>
      <c r="E87" s="125">
        <v>190</v>
      </c>
      <c r="F87" s="125">
        <v>205</v>
      </c>
      <c r="G87" s="128">
        <v>0.85030486540296157</v>
      </c>
      <c r="H87" s="171">
        <f t="shared" ref="H87:H96" si="66">J87+K87+L87</f>
        <v>5</v>
      </c>
      <c r="I87" s="127">
        <f t="shared" ref="I87:I96" si="67">H87*100/E87</f>
        <v>2.6315789473684212</v>
      </c>
      <c r="J87" s="125">
        <v>1</v>
      </c>
      <c r="K87" s="125">
        <v>3</v>
      </c>
      <c r="L87" s="125">
        <v>1</v>
      </c>
      <c r="M87" s="171">
        <f t="shared" ref="M87:M96" si="68">N87+O87+P87</f>
        <v>0</v>
      </c>
      <c r="N87" s="125">
        <v>0</v>
      </c>
      <c r="O87" s="125">
        <v>0</v>
      </c>
      <c r="P87" s="125">
        <v>0</v>
      </c>
      <c r="Q87" s="125">
        <f t="shared" ref="Q87:Q96" si="69">M87*100/H87</f>
        <v>0</v>
      </c>
      <c r="R87" s="131">
        <f t="shared" si="55"/>
        <v>3</v>
      </c>
      <c r="S87" s="172">
        <f t="shared" si="62"/>
        <v>6</v>
      </c>
      <c r="T87" s="132">
        <f t="shared" si="63"/>
        <v>6.15</v>
      </c>
      <c r="U87" s="183">
        <f t="shared" si="64"/>
        <v>6</v>
      </c>
      <c r="V87" s="265">
        <f t="shared" si="65"/>
        <v>2.9268292682926829</v>
      </c>
      <c r="W87" s="131">
        <f t="shared" si="58"/>
        <v>0</v>
      </c>
      <c r="X87" s="132">
        <f t="shared" si="59"/>
        <v>0.9</v>
      </c>
      <c r="Y87" s="131">
        <f t="shared" si="56"/>
        <v>15</v>
      </c>
      <c r="Z87" s="131">
        <f t="shared" si="46"/>
        <v>4</v>
      </c>
      <c r="AA87" s="131">
        <f t="shared" si="60"/>
        <v>2</v>
      </c>
      <c r="AB87" s="132">
        <f t="shared" si="61"/>
        <v>1.2</v>
      </c>
      <c r="AC87" s="131">
        <f t="shared" si="57"/>
        <v>20</v>
      </c>
      <c r="AD87" s="131">
        <v>6</v>
      </c>
    </row>
    <row r="88" spans="1:30" x14ac:dyDescent="0.25">
      <c r="A88" s="121">
        <v>76</v>
      </c>
      <c r="B88" s="146" t="s">
        <v>2</v>
      </c>
      <c r="C88" s="146" t="s">
        <v>16</v>
      </c>
      <c r="D88" s="128">
        <v>271.14999999999998</v>
      </c>
      <c r="E88" s="125">
        <v>65</v>
      </c>
      <c r="F88" s="125">
        <v>38</v>
      </c>
      <c r="G88" s="128">
        <v>0.14014383182740181</v>
      </c>
      <c r="H88" s="171">
        <f t="shared" si="66"/>
        <v>1</v>
      </c>
      <c r="I88" s="127">
        <f t="shared" si="67"/>
        <v>1.5384615384615385</v>
      </c>
      <c r="J88" s="125">
        <v>0</v>
      </c>
      <c r="K88" s="125">
        <v>1</v>
      </c>
      <c r="L88" s="125">
        <v>0</v>
      </c>
      <c r="M88" s="171">
        <f t="shared" si="68"/>
        <v>1</v>
      </c>
      <c r="N88" s="125"/>
      <c r="O88" s="125">
        <v>1</v>
      </c>
      <c r="P88" s="125">
        <v>0</v>
      </c>
      <c r="Q88" s="125">
        <f t="shared" si="69"/>
        <v>100</v>
      </c>
      <c r="R88" s="131">
        <f t="shared" si="55"/>
        <v>3</v>
      </c>
      <c r="S88" s="172">
        <f t="shared" si="62"/>
        <v>1</v>
      </c>
      <c r="T88" s="132">
        <f t="shared" si="63"/>
        <v>1.1399999999999999</v>
      </c>
      <c r="U88" s="183">
        <f t="shared" si="64"/>
        <v>1</v>
      </c>
      <c r="V88" s="265">
        <f t="shared" si="65"/>
        <v>2.6315789473684212</v>
      </c>
      <c r="W88" s="131">
        <f t="shared" si="58"/>
        <v>0</v>
      </c>
      <c r="X88" s="132">
        <f t="shared" si="59"/>
        <v>0.15</v>
      </c>
      <c r="Y88" s="131">
        <f t="shared" si="56"/>
        <v>15</v>
      </c>
      <c r="Z88" s="131">
        <f t="shared" si="46"/>
        <v>0</v>
      </c>
      <c r="AA88" s="131">
        <f t="shared" si="60"/>
        <v>1</v>
      </c>
      <c r="AB88" s="132">
        <f t="shared" si="61"/>
        <v>0.2</v>
      </c>
      <c r="AC88" s="131">
        <f t="shared" si="57"/>
        <v>20</v>
      </c>
      <c r="AD88" s="131"/>
    </row>
    <row r="89" spans="1:30" ht="31.5" x14ac:dyDescent="0.25">
      <c r="A89" s="121">
        <v>77</v>
      </c>
      <c r="B89" s="146" t="s">
        <v>129</v>
      </c>
      <c r="C89" s="146" t="s">
        <v>16</v>
      </c>
      <c r="D89" s="128">
        <v>27.24</v>
      </c>
      <c r="E89" s="125">
        <v>54</v>
      </c>
      <c r="F89" s="125">
        <v>58</v>
      </c>
      <c r="G89" s="128">
        <v>2.1292217327459619</v>
      </c>
      <c r="H89" s="171">
        <f t="shared" si="66"/>
        <v>2</v>
      </c>
      <c r="I89" s="127">
        <f t="shared" si="67"/>
        <v>3.7037037037037037</v>
      </c>
      <c r="J89" s="125">
        <v>0</v>
      </c>
      <c r="K89" s="125">
        <v>2</v>
      </c>
      <c r="L89" s="125">
        <v>0</v>
      </c>
      <c r="M89" s="171">
        <f t="shared" si="68"/>
        <v>0</v>
      </c>
      <c r="N89" s="125">
        <v>0</v>
      </c>
      <c r="O89" s="125">
        <v>0</v>
      </c>
      <c r="P89" s="125">
        <v>0</v>
      </c>
      <c r="Q89" s="125">
        <f t="shared" si="69"/>
        <v>0</v>
      </c>
      <c r="R89" s="131">
        <f t="shared" si="55"/>
        <v>7</v>
      </c>
      <c r="S89" s="172">
        <f t="shared" si="62"/>
        <v>4</v>
      </c>
      <c r="T89" s="132">
        <f t="shared" si="63"/>
        <v>4.0599999999999996</v>
      </c>
      <c r="U89" s="183">
        <f t="shared" si="64"/>
        <v>4</v>
      </c>
      <c r="V89" s="265">
        <f t="shared" si="65"/>
        <v>6.8965517241379306</v>
      </c>
      <c r="W89" s="131">
        <f t="shared" si="58"/>
        <v>0</v>
      </c>
      <c r="X89" s="132">
        <f t="shared" si="59"/>
        <v>0.6</v>
      </c>
      <c r="Y89" s="131">
        <f t="shared" si="56"/>
        <v>15</v>
      </c>
      <c r="Z89" s="131">
        <f t="shared" si="46"/>
        <v>3</v>
      </c>
      <c r="AA89" s="131">
        <f t="shared" si="60"/>
        <v>1</v>
      </c>
      <c r="AB89" s="132">
        <f t="shared" si="61"/>
        <v>0.8</v>
      </c>
      <c r="AC89" s="131">
        <f t="shared" si="57"/>
        <v>20</v>
      </c>
      <c r="AD89" s="131">
        <v>4</v>
      </c>
    </row>
    <row r="90" spans="1:30" ht="31.5" x14ac:dyDescent="0.25">
      <c r="A90" s="121">
        <v>78</v>
      </c>
      <c r="B90" s="146" t="s">
        <v>698</v>
      </c>
      <c r="C90" s="146" t="s">
        <v>16</v>
      </c>
      <c r="D90" s="128">
        <v>69.260000000000005</v>
      </c>
      <c r="E90" s="125">
        <v>125</v>
      </c>
      <c r="F90" s="125">
        <v>170</v>
      </c>
      <c r="G90" s="128">
        <v>2.4545192030031764</v>
      </c>
      <c r="H90" s="171">
        <f t="shared" si="66"/>
        <v>6</v>
      </c>
      <c r="I90" s="127">
        <f t="shared" si="67"/>
        <v>4.8</v>
      </c>
      <c r="J90" s="125">
        <v>1</v>
      </c>
      <c r="K90" s="125">
        <v>4</v>
      </c>
      <c r="L90" s="125">
        <v>1</v>
      </c>
      <c r="M90" s="171">
        <f t="shared" si="68"/>
        <v>0</v>
      </c>
      <c r="N90" s="125">
        <v>0</v>
      </c>
      <c r="O90" s="125">
        <v>0</v>
      </c>
      <c r="P90" s="125">
        <v>0</v>
      </c>
      <c r="Q90" s="125">
        <f t="shared" si="69"/>
        <v>0</v>
      </c>
      <c r="R90" s="131">
        <f t="shared" si="55"/>
        <v>7</v>
      </c>
      <c r="S90" s="172">
        <f t="shared" si="62"/>
        <v>11</v>
      </c>
      <c r="T90" s="132">
        <f t="shared" si="63"/>
        <v>11.9</v>
      </c>
      <c r="U90" s="183">
        <f t="shared" si="64"/>
        <v>11</v>
      </c>
      <c r="V90" s="265">
        <f t="shared" si="65"/>
        <v>6.4705882352941178</v>
      </c>
      <c r="W90" s="131">
        <f t="shared" si="58"/>
        <v>1</v>
      </c>
      <c r="X90" s="132">
        <f t="shared" si="59"/>
        <v>1.65</v>
      </c>
      <c r="Y90" s="131">
        <f t="shared" si="56"/>
        <v>15</v>
      </c>
      <c r="Z90" s="131">
        <f t="shared" si="46"/>
        <v>7</v>
      </c>
      <c r="AA90" s="131">
        <f t="shared" si="60"/>
        <v>3</v>
      </c>
      <c r="AB90" s="132">
        <f t="shared" si="61"/>
        <v>2.2000000000000002</v>
      </c>
      <c r="AC90" s="131">
        <f t="shared" si="57"/>
        <v>20</v>
      </c>
      <c r="AD90" s="131">
        <v>11</v>
      </c>
    </row>
    <row r="91" spans="1:30" ht="31.5" x14ac:dyDescent="0.25">
      <c r="A91" s="121">
        <v>79</v>
      </c>
      <c r="B91" s="146" t="s">
        <v>699</v>
      </c>
      <c r="C91" s="146" t="s">
        <v>16</v>
      </c>
      <c r="D91" s="128">
        <v>73.510000000000005</v>
      </c>
      <c r="E91" s="125">
        <v>116</v>
      </c>
      <c r="F91" s="125">
        <v>160</v>
      </c>
      <c r="G91" s="128">
        <v>2.1765746156985442</v>
      </c>
      <c r="H91" s="171">
        <f t="shared" si="66"/>
        <v>5</v>
      </c>
      <c r="I91" s="127">
        <f t="shared" si="67"/>
        <v>4.3103448275862073</v>
      </c>
      <c r="J91" s="125">
        <v>1</v>
      </c>
      <c r="K91" s="125">
        <v>3</v>
      </c>
      <c r="L91" s="125">
        <v>1</v>
      </c>
      <c r="M91" s="171">
        <f t="shared" si="68"/>
        <v>2</v>
      </c>
      <c r="N91" s="125">
        <v>1</v>
      </c>
      <c r="O91" s="125">
        <v>1</v>
      </c>
      <c r="P91" s="125">
        <v>0</v>
      </c>
      <c r="Q91" s="125">
        <f t="shared" si="69"/>
        <v>40</v>
      </c>
      <c r="R91" s="131">
        <f t="shared" si="55"/>
        <v>7</v>
      </c>
      <c r="S91" s="172">
        <f t="shared" si="62"/>
        <v>11</v>
      </c>
      <c r="T91" s="132">
        <f t="shared" si="63"/>
        <v>11.2</v>
      </c>
      <c r="U91" s="183">
        <f t="shared" si="64"/>
        <v>11</v>
      </c>
      <c r="V91" s="265">
        <f t="shared" si="65"/>
        <v>6.875</v>
      </c>
      <c r="W91" s="131">
        <f t="shared" si="58"/>
        <v>1</v>
      </c>
      <c r="X91" s="132">
        <f t="shared" si="59"/>
        <v>1.65</v>
      </c>
      <c r="Y91" s="131">
        <f t="shared" si="56"/>
        <v>15</v>
      </c>
      <c r="Z91" s="131">
        <f t="shared" si="46"/>
        <v>7</v>
      </c>
      <c r="AA91" s="131">
        <f t="shared" si="60"/>
        <v>3</v>
      </c>
      <c r="AB91" s="132">
        <f t="shared" si="61"/>
        <v>2.2000000000000002</v>
      </c>
      <c r="AC91" s="131">
        <f t="shared" si="57"/>
        <v>20</v>
      </c>
      <c r="AD91" s="131">
        <v>11</v>
      </c>
    </row>
    <row r="92" spans="1:30" ht="31.5" x14ac:dyDescent="0.25">
      <c r="A92" s="121">
        <v>80</v>
      </c>
      <c r="B92" s="146" t="s">
        <v>700</v>
      </c>
      <c r="C92" s="146" t="s">
        <v>16</v>
      </c>
      <c r="D92" s="128">
        <v>56.06</v>
      </c>
      <c r="E92" s="125">
        <v>71</v>
      </c>
      <c r="F92" s="125">
        <v>78</v>
      </c>
      <c r="G92" s="128">
        <v>1.3913663931501961</v>
      </c>
      <c r="H92" s="171">
        <f t="shared" si="66"/>
        <v>3</v>
      </c>
      <c r="I92" s="127">
        <f t="shared" si="67"/>
        <v>4.225352112676056</v>
      </c>
      <c r="J92" s="125">
        <v>0</v>
      </c>
      <c r="K92" s="125">
        <v>3</v>
      </c>
      <c r="L92" s="125">
        <v>0</v>
      </c>
      <c r="M92" s="171">
        <f t="shared" si="68"/>
        <v>1</v>
      </c>
      <c r="N92" s="125">
        <v>0</v>
      </c>
      <c r="O92" s="125">
        <v>1</v>
      </c>
      <c r="P92" s="125">
        <v>0</v>
      </c>
      <c r="Q92" s="125">
        <f t="shared" si="69"/>
        <v>33.333333333333336</v>
      </c>
      <c r="R92" s="131">
        <f t="shared" si="55"/>
        <v>5</v>
      </c>
      <c r="S92" s="172">
        <f t="shared" si="62"/>
        <v>3</v>
      </c>
      <c r="T92" s="132">
        <f t="shared" si="63"/>
        <v>3.9</v>
      </c>
      <c r="U92" s="183">
        <f t="shared" si="64"/>
        <v>3</v>
      </c>
      <c r="V92" s="265">
        <f t="shared" si="65"/>
        <v>3.8461538461538463</v>
      </c>
      <c r="W92" s="131">
        <f t="shared" si="58"/>
        <v>0</v>
      </c>
      <c r="X92" s="132">
        <f t="shared" si="59"/>
        <v>0.45</v>
      </c>
      <c r="Y92" s="131">
        <f t="shared" si="56"/>
        <v>15</v>
      </c>
      <c r="Z92" s="131">
        <f t="shared" si="46"/>
        <v>2</v>
      </c>
      <c r="AA92" s="131">
        <f t="shared" si="60"/>
        <v>1</v>
      </c>
      <c r="AB92" s="132">
        <f t="shared" si="61"/>
        <v>0.6</v>
      </c>
      <c r="AC92" s="131">
        <f t="shared" si="57"/>
        <v>20</v>
      </c>
      <c r="AD92" s="131">
        <v>3</v>
      </c>
    </row>
    <row r="93" spans="1:30" ht="31.5" x14ac:dyDescent="0.25">
      <c r="A93" s="121">
        <v>81</v>
      </c>
      <c r="B93" s="146" t="s">
        <v>701</v>
      </c>
      <c r="C93" s="146" t="s">
        <v>16</v>
      </c>
      <c r="D93" s="128">
        <v>76.88</v>
      </c>
      <c r="E93" s="125"/>
      <c r="F93" s="125">
        <v>59</v>
      </c>
      <c r="G93" s="128">
        <v>0.76742976066597302</v>
      </c>
      <c r="H93" s="171">
        <f t="shared" si="66"/>
        <v>0</v>
      </c>
      <c r="I93" s="127">
        <v>0</v>
      </c>
      <c r="J93" s="125">
        <v>0</v>
      </c>
      <c r="K93" s="125">
        <v>0</v>
      </c>
      <c r="L93" s="125">
        <v>0</v>
      </c>
      <c r="M93" s="171">
        <f t="shared" si="68"/>
        <v>0</v>
      </c>
      <c r="N93" s="125">
        <v>0</v>
      </c>
      <c r="O93" s="125">
        <v>0</v>
      </c>
      <c r="P93" s="125">
        <v>0</v>
      </c>
      <c r="Q93" s="125">
        <v>0</v>
      </c>
      <c r="R93" s="131">
        <f t="shared" si="55"/>
        <v>3</v>
      </c>
      <c r="S93" s="172">
        <f t="shared" si="62"/>
        <v>1</v>
      </c>
      <c r="T93" s="132">
        <f t="shared" si="63"/>
        <v>1.77</v>
      </c>
      <c r="U93" s="183">
        <f t="shared" si="64"/>
        <v>1</v>
      </c>
      <c r="V93" s="265">
        <f t="shared" si="65"/>
        <v>1.6949152542372881</v>
      </c>
      <c r="W93" s="131">
        <f t="shared" si="58"/>
        <v>0</v>
      </c>
      <c r="X93" s="132">
        <f t="shared" si="59"/>
        <v>0.15</v>
      </c>
      <c r="Y93" s="131">
        <f t="shared" si="56"/>
        <v>15</v>
      </c>
      <c r="Z93" s="131">
        <f t="shared" si="46"/>
        <v>0</v>
      </c>
      <c r="AA93" s="131">
        <f t="shared" si="60"/>
        <v>1</v>
      </c>
      <c r="AB93" s="132">
        <f t="shared" si="61"/>
        <v>0.2</v>
      </c>
      <c r="AC93" s="131">
        <f t="shared" si="57"/>
        <v>20</v>
      </c>
      <c r="AD93" s="131">
        <v>1</v>
      </c>
    </row>
    <row r="94" spans="1:30" ht="31.5" x14ac:dyDescent="0.25">
      <c r="A94" s="121">
        <v>82</v>
      </c>
      <c r="B94" s="146" t="s">
        <v>702</v>
      </c>
      <c r="C94" s="146" t="s">
        <v>16</v>
      </c>
      <c r="D94" s="128">
        <v>68.819999999999993</v>
      </c>
      <c r="E94" s="125">
        <v>109</v>
      </c>
      <c r="F94" s="125">
        <v>120</v>
      </c>
      <c r="G94" s="128">
        <v>1.7436791630340018</v>
      </c>
      <c r="H94" s="171">
        <f>J94+K94+L94</f>
        <v>5</v>
      </c>
      <c r="I94" s="127">
        <f t="shared" si="67"/>
        <v>4.5871559633027523</v>
      </c>
      <c r="J94" s="125">
        <v>1</v>
      </c>
      <c r="K94" s="125">
        <v>3</v>
      </c>
      <c r="L94" s="125">
        <v>1</v>
      </c>
      <c r="M94" s="171">
        <f t="shared" si="68"/>
        <v>1</v>
      </c>
      <c r="N94" s="125">
        <v>0</v>
      </c>
      <c r="O94" s="125">
        <v>1</v>
      </c>
      <c r="P94" s="125">
        <v>0</v>
      </c>
      <c r="Q94" s="125">
        <f t="shared" si="69"/>
        <v>20</v>
      </c>
      <c r="R94" s="131">
        <f t="shared" si="55"/>
        <v>5</v>
      </c>
      <c r="S94" s="172">
        <f t="shared" si="62"/>
        <v>6</v>
      </c>
      <c r="T94" s="132">
        <f t="shared" si="63"/>
        <v>6</v>
      </c>
      <c r="U94" s="183">
        <f t="shared" si="64"/>
        <v>6</v>
      </c>
      <c r="V94" s="265">
        <f t="shared" si="65"/>
        <v>5</v>
      </c>
      <c r="W94" s="131">
        <f t="shared" si="58"/>
        <v>0</v>
      </c>
      <c r="X94" s="132">
        <f t="shared" si="59"/>
        <v>0.9</v>
      </c>
      <c r="Y94" s="131">
        <f t="shared" si="56"/>
        <v>15</v>
      </c>
      <c r="Z94" s="131">
        <f t="shared" si="46"/>
        <v>4</v>
      </c>
      <c r="AA94" s="131">
        <f t="shared" si="60"/>
        <v>2</v>
      </c>
      <c r="AB94" s="132">
        <f t="shared" si="61"/>
        <v>1.2</v>
      </c>
      <c r="AC94" s="131">
        <f t="shared" si="57"/>
        <v>20</v>
      </c>
      <c r="AD94" s="131">
        <v>6</v>
      </c>
    </row>
    <row r="95" spans="1:30" ht="31.5" x14ac:dyDescent="0.25">
      <c r="A95" s="121">
        <v>83</v>
      </c>
      <c r="B95" s="146" t="s">
        <v>703</v>
      </c>
      <c r="C95" s="146" t="s">
        <v>16</v>
      </c>
      <c r="D95" s="128">
        <v>66.61</v>
      </c>
      <c r="E95" s="125">
        <v>90</v>
      </c>
      <c r="F95" s="125">
        <v>102</v>
      </c>
      <c r="G95" s="128">
        <v>1.5313016063654106</v>
      </c>
      <c r="H95" s="171">
        <f t="shared" si="66"/>
        <v>4</v>
      </c>
      <c r="I95" s="127">
        <f t="shared" si="67"/>
        <v>4.4444444444444446</v>
      </c>
      <c r="J95" s="125">
        <v>1</v>
      </c>
      <c r="K95" s="125">
        <v>3</v>
      </c>
      <c r="L95" s="125">
        <v>0</v>
      </c>
      <c r="M95" s="171">
        <f t="shared" si="68"/>
        <v>0</v>
      </c>
      <c r="N95" s="125">
        <v>0</v>
      </c>
      <c r="O95" s="125">
        <v>0</v>
      </c>
      <c r="P95" s="125">
        <v>0</v>
      </c>
      <c r="Q95" s="125">
        <f t="shared" si="69"/>
        <v>0</v>
      </c>
      <c r="R95" s="131">
        <f t="shared" si="55"/>
        <v>5</v>
      </c>
      <c r="S95" s="172">
        <f t="shared" si="62"/>
        <v>5</v>
      </c>
      <c r="T95" s="132">
        <f t="shared" si="63"/>
        <v>5.0999999999999996</v>
      </c>
      <c r="U95" s="183">
        <f t="shared" si="64"/>
        <v>5</v>
      </c>
      <c r="V95" s="265">
        <f t="shared" si="65"/>
        <v>4.9019607843137258</v>
      </c>
      <c r="W95" s="131">
        <f t="shared" si="58"/>
        <v>0</v>
      </c>
      <c r="X95" s="132">
        <f t="shared" si="59"/>
        <v>0.75</v>
      </c>
      <c r="Y95" s="131">
        <f t="shared" si="56"/>
        <v>15</v>
      </c>
      <c r="Z95" s="131">
        <f t="shared" si="46"/>
        <v>4</v>
      </c>
      <c r="AA95" s="131">
        <f t="shared" si="60"/>
        <v>1</v>
      </c>
      <c r="AB95" s="132">
        <f t="shared" si="61"/>
        <v>1</v>
      </c>
      <c r="AC95" s="131">
        <f t="shared" si="57"/>
        <v>20</v>
      </c>
      <c r="AD95" s="131">
        <v>5</v>
      </c>
    </row>
    <row r="96" spans="1:30" ht="31.5" x14ac:dyDescent="0.25">
      <c r="A96" s="121">
        <v>84</v>
      </c>
      <c r="B96" s="146" t="s">
        <v>704</v>
      </c>
      <c r="C96" s="146" t="s">
        <v>16</v>
      </c>
      <c r="D96" s="128">
        <v>73.86</v>
      </c>
      <c r="E96" s="125">
        <v>116</v>
      </c>
      <c r="F96" s="125">
        <v>129</v>
      </c>
      <c r="G96" s="128">
        <v>1.7465475223395615</v>
      </c>
      <c r="H96" s="171">
        <f t="shared" si="66"/>
        <v>5</v>
      </c>
      <c r="I96" s="127">
        <f t="shared" si="67"/>
        <v>4.3103448275862073</v>
      </c>
      <c r="J96" s="125">
        <v>1</v>
      </c>
      <c r="K96" s="125">
        <v>3</v>
      </c>
      <c r="L96" s="125">
        <v>1</v>
      </c>
      <c r="M96" s="171">
        <f t="shared" si="68"/>
        <v>3</v>
      </c>
      <c r="N96" s="125">
        <v>0</v>
      </c>
      <c r="O96" s="125">
        <v>3</v>
      </c>
      <c r="P96" s="125">
        <v>0</v>
      </c>
      <c r="Q96" s="125">
        <f t="shared" si="69"/>
        <v>60</v>
      </c>
      <c r="R96" s="131">
        <f t="shared" si="55"/>
        <v>5</v>
      </c>
      <c r="S96" s="172">
        <f t="shared" si="62"/>
        <v>6</v>
      </c>
      <c r="T96" s="132">
        <f t="shared" si="63"/>
        <v>6.45</v>
      </c>
      <c r="U96" s="183">
        <f t="shared" si="64"/>
        <v>6</v>
      </c>
      <c r="V96" s="265">
        <f t="shared" si="65"/>
        <v>4.6511627906976747</v>
      </c>
      <c r="W96" s="131">
        <f t="shared" si="58"/>
        <v>0</v>
      </c>
      <c r="X96" s="132">
        <f t="shared" si="59"/>
        <v>0.9</v>
      </c>
      <c r="Y96" s="131">
        <f t="shared" si="56"/>
        <v>15</v>
      </c>
      <c r="Z96" s="131">
        <f t="shared" si="46"/>
        <v>4</v>
      </c>
      <c r="AA96" s="131">
        <f t="shared" si="60"/>
        <v>2</v>
      </c>
      <c r="AB96" s="132">
        <f t="shared" si="61"/>
        <v>1.2</v>
      </c>
      <c r="AC96" s="131">
        <f t="shared" si="57"/>
        <v>20</v>
      </c>
      <c r="AD96" s="131">
        <v>6</v>
      </c>
    </row>
    <row r="97" spans="1:30" ht="31.5" x14ac:dyDescent="0.25">
      <c r="A97" s="121">
        <v>85</v>
      </c>
      <c r="B97" s="146" t="s">
        <v>705</v>
      </c>
      <c r="C97" s="146" t="s">
        <v>17</v>
      </c>
      <c r="D97" s="128">
        <v>70.53</v>
      </c>
      <c r="E97" s="125">
        <v>228</v>
      </c>
      <c r="F97" s="125">
        <v>210</v>
      </c>
      <c r="G97" s="128">
        <v>2.9774564015312635</v>
      </c>
      <c r="H97" s="171">
        <f t="shared" ref="H97:H117" si="70">J97+K97+L97</f>
        <v>15</v>
      </c>
      <c r="I97" s="127">
        <f t="shared" ref="I97:I105" si="71">H97*100/E97</f>
        <v>6.5789473684210522</v>
      </c>
      <c r="J97" s="125">
        <v>3</v>
      </c>
      <c r="K97" s="125">
        <v>9</v>
      </c>
      <c r="L97" s="125">
        <v>3</v>
      </c>
      <c r="M97" s="171">
        <f t="shared" ref="M97:M117" si="72">N97+O97+P97</f>
        <v>6</v>
      </c>
      <c r="N97" s="125">
        <v>0</v>
      </c>
      <c r="O97" s="125">
        <v>4</v>
      </c>
      <c r="P97" s="125">
        <v>2</v>
      </c>
      <c r="Q97" s="125">
        <f t="shared" ref="Q97:Q105" si="73">M97*100/H97</f>
        <v>40</v>
      </c>
      <c r="R97" s="131">
        <f t="shared" si="55"/>
        <v>7</v>
      </c>
      <c r="S97" s="172">
        <f t="shared" si="62"/>
        <v>14</v>
      </c>
      <c r="T97" s="132">
        <f t="shared" si="63"/>
        <v>14.7</v>
      </c>
      <c r="U97" s="183">
        <f t="shared" si="64"/>
        <v>14</v>
      </c>
      <c r="V97" s="265">
        <f t="shared" si="65"/>
        <v>6.666666666666667</v>
      </c>
      <c r="W97" s="131">
        <f t="shared" si="58"/>
        <v>2</v>
      </c>
      <c r="X97" s="132">
        <f t="shared" si="59"/>
        <v>2.1</v>
      </c>
      <c r="Y97" s="131">
        <f t="shared" si="56"/>
        <v>15</v>
      </c>
      <c r="Z97" s="131">
        <f t="shared" si="46"/>
        <v>9</v>
      </c>
      <c r="AA97" s="131">
        <f t="shared" si="60"/>
        <v>3</v>
      </c>
      <c r="AB97" s="132">
        <f t="shared" si="61"/>
        <v>2.8</v>
      </c>
      <c r="AC97" s="131">
        <f t="shared" si="57"/>
        <v>20</v>
      </c>
      <c r="AD97" s="131">
        <v>14</v>
      </c>
    </row>
    <row r="98" spans="1:30" ht="47.25" x14ac:dyDescent="0.25">
      <c r="A98" s="121">
        <v>86</v>
      </c>
      <c r="B98" s="146" t="s">
        <v>62</v>
      </c>
      <c r="C98" s="146" t="s">
        <v>17</v>
      </c>
      <c r="D98" s="128">
        <v>55.27</v>
      </c>
      <c r="E98" s="125">
        <v>68</v>
      </c>
      <c r="F98" s="125">
        <v>75</v>
      </c>
      <c r="G98" s="128">
        <v>1.3569748507327664</v>
      </c>
      <c r="H98" s="171">
        <f t="shared" si="70"/>
        <v>3</v>
      </c>
      <c r="I98" s="127">
        <f t="shared" si="71"/>
        <v>4.4117647058823533</v>
      </c>
      <c r="J98" s="125">
        <v>0</v>
      </c>
      <c r="K98" s="125">
        <v>3</v>
      </c>
      <c r="L98" s="125">
        <v>0</v>
      </c>
      <c r="M98" s="171">
        <f t="shared" si="72"/>
        <v>3</v>
      </c>
      <c r="N98" s="125">
        <v>0</v>
      </c>
      <c r="O98" s="125">
        <v>3</v>
      </c>
      <c r="P98" s="125">
        <v>0</v>
      </c>
      <c r="Q98" s="125">
        <f t="shared" si="73"/>
        <v>100</v>
      </c>
      <c r="R98" s="131">
        <f t="shared" si="55"/>
        <v>5</v>
      </c>
      <c r="S98" s="172">
        <f t="shared" si="62"/>
        <v>3</v>
      </c>
      <c r="T98" s="132">
        <f t="shared" si="63"/>
        <v>3.75</v>
      </c>
      <c r="U98" s="183">
        <f t="shared" si="64"/>
        <v>3</v>
      </c>
      <c r="V98" s="265">
        <f t="shared" si="65"/>
        <v>4</v>
      </c>
      <c r="W98" s="131">
        <f t="shared" si="58"/>
        <v>0</v>
      </c>
      <c r="X98" s="132">
        <f t="shared" si="59"/>
        <v>0.45</v>
      </c>
      <c r="Y98" s="131">
        <f t="shared" si="56"/>
        <v>15</v>
      </c>
      <c r="Z98" s="131">
        <f t="shared" si="46"/>
        <v>2</v>
      </c>
      <c r="AA98" s="131">
        <f t="shared" si="60"/>
        <v>1</v>
      </c>
      <c r="AB98" s="132">
        <f t="shared" si="61"/>
        <v>0.6</v>
      </c>
      <c r="AC98" s="131">
        <f t="shared" si="57"/>
        <v>20</v>
      </c>
      <c r="AD98" s="131">
        <v>3</v>
      </c>
    </row>
    <row r="99" spans="1:30" x14ac:dyDescent="0.25">
      <c r="A99" s="121">
        <v>87</v>
      </c>
      <c r="B99" s="146" t="s">
        <v>2</v>
      </c>
      <c r="C99" s="146" t="s">
        <v>17</v>
      </c>
      <c r="D99" s="128">
        <v>123.43</v>
      </c>
      <c r="E99" s="125">
        <v>61</v>
      </c>
      <c r="F99" s="125">
        <v>77</v>
      </c>
      <c r="G99" s="128">
        <v>0.62383537227578378</v>
      </c>
      <c r="H99" s="171">
        <f t="shared" si="70"/>
        <v>1</v>
      </c>
      <c r="I99" s="127">
        <f t="shared" si="71"/>
        <v>1.639344262295082</v>
      </c>
      <c r="J99" s="125">
        <v>0</v>
      </c>
      <c r="K99" s="125">
        <v>1</v>
      </c>
      <c r="L99" s="125">
        <v>0</v>
      </c>
      <c r="M99" s="171">
        <f t="shared" si="72"/>
        <v>0</v>
      </c>
      <c r="N99" s="125"/>
      <c r="O99" s="125">
        <v>0</v>
      </c>
      <c r="P99" s="125">
        <v>0</v>
      </c>
      <c r="Q99" s="125">
        <f t="shared" si="73"/>
        <v>0</v>
      </c>
      <c r="R99" s="131">
        <f t="shared" si="55"/>
        <v>3</v>
      </c>
      <c r="S99" s="172">
        <f t="shared" si="62"/>
        <v>2</v>
      </c>
      <c r="T99" s="132">
        <f t="shared" si="63"/>
        <v>2.31</v>
      </c>
      <c r="U99" s="183">
        <f t="shared" si="64"/>
        <v>2</v>
      </c>
      <c r="V99" s="265">
        <f t="shared" si="65"/>
        <v>2.5974025974025974</v>
      </c>
      <c r="W99" s="131">
        <f t="shared" si="58"/>
        <v>0</v>
      </c>
      <c r="X99" s="132">
        <f t="shared" si="59"/>
        <v>0.3</v>
      </c>
      <c r="Y99" s="131">
        <f t="shared" si="56"/>
        <v>15</v>
      </c>
      <c r="Z99" s="131">
        <f t="shared" si="46"/>
        <v>1</v>
      </c>
      <c r="AA99" s="131">
        <f t="shared" si="60"/>
        <v>1</v>
      </c>
      <c r="AB99" s="132">
        <f t="shared" si="61"/>
        <v>0.4</v>
      </c>
      <c r="AC99" s="131">
        <f t="shared" si="57"/>
        <v>20</v>
      </c>
      <c r="AD99" s="131"/>
    </row>
    <row r="100" spans="1:30" ht="47.25" x14ac:dyDescent="0.25">
      <c r="A100" s="121">
        <v>88</v>
      </c>
      <c r="B100" s="146" t="s">
        <v>86</v>
      </c>
      <c r="C100" s="146" t="s">
        <v>17</v>
      </c>
      <c r="D100" s="128">
        <v>251.71</v>
      </c>
      <c r="E100" s="125">
        <v>233</v>
      </c>
      <c r="F100" s="125">
        <v>208</v>
      </c>
      <c r="G100" s="128">
        <v>0.82634778117675101</v>
      </c>
      <c r="H100" s="171">
        <f t="shared" si="70"/>
        <v>11</v>
      </c>
      <c r="I100" s="127">
        <f t="shared" si="71"/>
        <v>4.7210300429184553</v>
      </c>
      <c r="J100" s="125">
        <v>2</v>
      </c>
      <c r="K100" s="125">
        <v>7</v>
      </c>
      <c r="L100" s="125">
        <v>2</v>
      </c>
      <c r="M100" s="171">
        <f t="shared" si="72"/>
        <v>11</v>
      </c>
      <c r="N100" s="125">
        <v>0</v>
      </c>
      <c r="O100" s="125">
        <v>9</v>
      </c>
      <c r="P100" s="125">
        <v>2</v>
      </c>
      <c r="Q100" s="125">
        <f t="shared" si="73"/>
        <v>100</v>
      </c>
      <c r="R100" s="131">
        <f t="shared" si="55"/>
        <v>3</v>
      </c>
      <c r="S100" s="172">
        <f t="shared" si="62"/>
        <v>6</v>
      </c>
      <c r="T100" s="132">
        <f t="shared" si="63"/>
        <v>6.24</v>
      </c>
      <c r="U100" s="183">
        <f t="shared" si="64"/>
        <v>6</v>
      </c>
      <c r="V100" s="265">
        <f t="shared" si="65"/>
        <v>2.8846153846153846</v>
      </c>
      <c r="W100" s="131">
        <f t="shared" si="58"/>
        <v>0</v>
      </c>
      <c r="X100" s="132">
        <f t="shared" si="59"/>
        <v>0.9</v>
      </c>
      <c r="Y100" s="131">
        <f t="shared" si="56"/>
        <v>15</v>
      </c>
      <c r="Z100" s="131">
        <f t="shared" si="46"/>
        <v>4</v>
      </c>
      <c r="AA100" s="131">
        <f t="shared" si="60"/>
        <v>2</v>
      </c>
      <c r="AB100" s="132">
        <f t="shared" si="61"/>
        <v>1.2</v>
      </c>
      <c r="AC100" s="131">
        <f t="shared" si="57"/>
        <v>20</v>
      </c>
      <c r="AD100" s="131">
        <v>6</v>
      </c>
    </row>
    <row r="101" spans="1:30" ht="31.5" x14ac:dyDescent="0.25">
      <c r="A101" s="121">
        <v>89</v>
      </c>
      <c r="B101" s="146" t="s">
        <v>19</v>
      </c>
      <c r="C101" s="146" t="s">
        <v>18</v>
      </c>
      <c r="D101" s="128">
        <v>161.28</v>
      </c>
      <c r="E101" s="125">
        <v>165</v>
      </c>
      <c r="F101" s="125">
        <v>148</v>
      </c>
      <c r="G101" s="128">
        <v>0.91765873015873012</v>
      </c>
      <c r="H101" s="171">
        <f t="shared" si="70"/>
        <v>8</v>
      </c>
      <c r="I101" s="127">
        <f t="shared" si="71"/>
        <v>4.8484848484848486</v>
      </c>
      <c r="J101" s="125">
        <v>2</v>
      </c>
      <c r="K101" s="125">
        <v>5</v>
      </c>
      <c r="L101" s="125">
        <v>1</v>
      </c>
      <c r="M101" s="171">
        <f t="shared" si="72"/>
        <v>5</v>
      </c>
      <c r="N101" s="125">
        <v>1</v>
      </c>
      <c r="O101" s="125">
        <v>3</v>
      </c>
      <c r="P101" s="125">
        <v>1</v>
      </c>
      <c r="Q101" s="125">
        <f t="shared" si="73"/>
        <v>62.5</v>
      </c>
      <c r="R101" s="131">
        <f t="shared" si="55"/>
        <v>3</v>
      </c>
      <c r="S101" s="172">
        <f t="shared" si="62"/>
        <v>4</v>
      </c>
      <c r="T101" s="132">
        <f t="shared" si="63"/>
        <v>4.4400000000000004</v>
      </c>
      <c r="U101" s="183">
        <f t="shared" si="64"/>
        <v>4</v>
      </c>
      <c r="V101" s="265">
        <f t="shared" si="65"/>
        <v>2.7027027027027026</v>
      </c>
      <c r="W101" s="131">
        <f t="shared" si="58"/>
        <v>0</v>
      </c>
      <c r="X101" s="132">
        <f t="shared" si="59"/>
        <v>0.6</v>
      </c>
      <c r="Y101" s="131">
        <f t="shared" si="56"/>
        <v>15</v>
      </c>
      <c r="Z101" s="131">
        <f t="shared" si="46"/>
        <v>3</v>
      </c>
      <c r="AA101" s="131">
        <f t="shared" si="60"/>
        <v>1</v>
      </c>
      <c r="AB101" s="132">
        <f t="shared" si="61"/>
        <v>0.8</v>
      </c>
      <c r="AC101" s="131">
        <f t="shared" si="57"/>
        <v>20</v>
      </c>
      <c r="AD101" s="131">
        <v>4</v>
      </c>
    </row>
    <row r="102" spans="1:30" ht="31.5" x14ac:dyDescent="0.25">
      <c r="A102" s="121">
        <v>90</v>
      </c>
      <c r="B102" s="146" t="s">
        <v>142</v>
      </c>
      <c r="C102" s="146" t="s">
        <v>18</v>
      </c>
      <c r="D102" s="128">
        <v>165.08</v>
      </c>
      <c r="E102" s="125">
        <v>99</v>
      </c>
      <c r="F102" s="125">
        <v>146</v>
      </c>
      <c r="G102" s="128">
        <v>0.88441967530894094</v>
      </c>
      <c r="H102" s="171">
        <f t="shared" si="70"/>
        <v>2</v>
      </c>
      <c r="I102" s="127">
        <f t="shared" si="71"/>
        <v>2.0202020202020203</v>
      </c>
      <c r="J102" s="125">
        <v>0</v>
      </c>
      <c r="K102" s="125">
        <v>2</v>
      </c>
      <c r="L102" s="125">
        <v>0</v>
      </c>
      <c r="M102" s="171">
        <f t="shared" si="72"/>
        <v>2</v>
      </c>
      <c r="N102" s="125">
        <v>0</v>
      </c>
      <c r="O102" s="125">
        <v>2</v>
      </c>
      <c r="P102" s="125">
        <v>0</v>
      </c>
      <c r="Q102" s="125">
        <f t="shared" si="73"/>
        <v>100</v>
      </c>
      <c r="R102" s="131">
        <f t="shared" si="55"/>
        <v>3</v>
      </c>
      <c r="S102" s="172">
        <f t="shared" si="62"/>
        <v>4</v>
      </c>
      <c r="T102" s="132">
        <f t="shared" si="63"/>
        <v>4.38</v>
      </c>
      <c r="U102" s="183">
        <f t="shared" si="64"/>
        <v>4</v>
      </c>
      <c r="V102" s="265">
        <f t="shared" si="65"/>
        <v>2.7397260273972601</v>
      </c>
      <c r="W102" s="131">
        <f t="shared" si="58"/>
        <v>0</v>
      </c>
      <c r="X102" s="132">
        <f t="shared" si="59"/>
        <v>0.6</v>
      </c>
      <c r="Y102" s="131">
        <f t="shared" si="56"/>
        <v>15</v>
      </c>
      <c r="Z102" s="131">
        <f t="shared" si="46"/>
        <v>3</v>
      </c>
      <c r="AA102" s="131">
        <f t="shared" si="60"/>
        <v>1</v>
      </c>
      <c r="AB102" s="132">
        <f t="shared" si="61"/>
        <v>0.8</v>
      </c>
      <c r="AC102" s="131">
        <f t="shared" si="57"/>
        <v>20</v>
      </c>
      <c r="AD102" s="131">
        <v>4</v>
      </c>
    </row>
    <row r="103" spans="1:30" ht="31.5" x14ac:dyDescent="0.25">
      <c r="A103" s="121">
        <v>91</v>
      </c>
      <c r="B103" s="146" t="s">
        <v>186</v>
      </c>
      <c r="C103" s="146" t="s">
        <v>20</v>
      </c>
      <c r="D103" s="128">
        <v>485.12</v>
      </c>
      <c r="E103" s="125">
        <v>419</v>
      </c>
      <c r="F103" s="125">
        <v>460</v>
      </c>
      <c r="G103" s="128">
        <v>0.94821899736147752</v>
      </c>
      <c r="H103" s="171">
        <f t="shared" si="70"/>
        <v>20</v>
      </c>
      <c r="I103" s="127">
        <f t="shared" si="71"/>
        <v>4.7732696897374698</v>
      </c>
      <c r="J103" s="125">
        <v>2</v>
      </c>
      <c r="K103" s="125">
        <v>15</v>
      </c>
      <c r="L103" s="125">
        <v>3</v>
      </c>
      <c r="M103" s="171">
        <f t="shared" si="72"/>
        <v>13</v>
      </c>
      <c r="N103" s="125">
        <v>0</v>
      </c>
      <c r="O103" s="125">
        <v>10</v>
      </c>
      <c r="P103" s="125">
        <v>3</v>
      </c>
      <c r="Q103" s="125">
        <f t="shared" si="73"/>
        <v>65</v>
      </c>
      <c r="R103" s="131">
        <f t="shared" si="55"/>
        <v>3</v>
      </c>
      <c r="S103" s="172">
        <f t="shared" si="62"/>
        <v>13</v>
      </c>
      <c r="T103" s="132">
        <f t="shared" si="63"/>
        <v>13.8</v>
      </c>
      <c r="U103" s="183">
        <f t="shared" si="64"/>
        <v>13</v>
      </c>
      <c r="V103" s="265">
        <f t="shared" si="65"/>
        <v>2.8260869565217392</v>
      </c>
      <c r="W103" s="131">
        <f t="shared" si="58"/>
        <v>1</v>
      </c>
      <c r="X103" s="132">
        <f t="shared" si="59"/>
        <v>1.95</v>
      </c>
      <c r="Y103" s="131">
        <f t="shared" si="56"/>
        <v>15</v>
      </c>
      <c r="Z103" s="131">
        <f t="shared" si="46"/>
        <v>9</v>
      </c>
      <c r="AA103" s="131">
        <f t="shared" si="60"/>
        <v>3</v>
      </c>
      <c r="AB103" s="132">
        <f t="shared" si="61"/>
        <v>2.6</v>
      </c>
      <c r="AC103" s="131">
        <f t="shared" si="57"/>
        <v>20</v>
      </c>
      <c r="AD103" s="131">
        <v>13</v>
      </c>
    </row>
    <row r="104" spans="1:30" ht="31.5" x14ac:dyDescent="0.25">
      <c r="A104" s="121">
        <v>92</v>
      </c>
      <c r="B104" s="146" t="s">
        <v>21</v>
      </c>
      <c r="C104" s="146" t="s">
        <v>20</v>
      </c>
      <c r="D104" s="128">
        <v>227.38</v>
      </c>
      <c r="E104" s="125">
        <v>347</v>
      </c>
      <c r="F104" s="125">
        <v>354</v>
      </c>
      <c r="G104" s="128">
        <v>1.5568651596446477</v>
      </c>
      <c r="H104" s="171">
        <f t="shared" si="70"/>
        <v>15</v>
      </c>
      <c r="I104" s="127">
        <f t="shared" si="71"/>
        <v>4.3227665706051877</v>
      </c>
      <c r="J104" s="125">
        <v>2</v>
      </c>
      <c r="K104" s="125">
        <v>10</v>
      </c>
      <c r="L104" s="125">
        <v>3</v>
      </c>
      <c r="M104" s="171">
        <f t="shared" si="72"/>
        <v>11</v>
      </c>
      <c r="N104" s="125">
        <v>0</v>
      </c>
      <c r="O104" s="125">
        <v>8</v>
      </c>
      <c r="P104" s="125">
        <v>3</v>
      </c>
      <c r="Q104" s="125">
        <f t="shared" si="73"/>
        <v>73.333333333333329</v>
      </c>
      <c r="R104" s="131">
        <f t="shared" si="55"/>
        <v>5</v>
      </c>
      <c r="S104" s="172">
        <f t="shared" si="62"/>
        <v>17</v>
      </c>
      <c r="T104" s="132">
        <f t="shared" si="63"/>
        <v>17.7</v>
      </c>
      <c r="U104" s="183">
        <f t="shared" si="64"/>
        <v>17</v>
      </c>
      <c r="V104" s="265">
        <f t="shared" si="65"/>
        <v>4.8022598870056497</v>
      </c>
      <c r="W104" s="131">
        <f t="shared" si="58"/>
        <v>2</v>
      </c>
      <c r="X104" s="132">
        <f t="shared" si="59"/>
        <v>2.5499999999999998</v>
      </c>
      <c r="Y104" s="131">
        <f t="shared" si="56"/>
        <v>15</v>
      </c>
      <c r="Z104" s="131">
        <f t="shared" si="46"/>
        <v>11</v>
      </c>
      <c r="AA104" s="131">
        <f t="shared" si="60"/>
        <v>4</v>
      </c>
      <c r="AB104" s="132">
        <f t="shared" si="61"/>
        <v>3.4</v>
      </c>
      <c r="AC104" s="131">
        <f t="shared" si="57"/>
        <v>20</v>
      </c>
      <c r="AD104" s="131">
        <v>17</v>
      </c>
    </row>
    <row r="105" spans="1:30" x14ac:dyDescent="0.25">
      <c r="A105" s="121">
        <v>93</v>
      </c>
      <c r="B105" s="146" t="s">
        <v>2</v>
      </c>
      <c r="C105" s="146" t="s">
        <v>20</v>
      </c>
      <c r="D105" s="128">
        <v>195.72</v>
      </c>
      <c r="E105" s="125">
        <v>149</v>
      </c>
      <c r="F105" s="125">
        <v>87</v>
      </c>
      <c r="G105" s="128">
        <v>0.44451256897608832</v>
      </c>
      <c r="H105" s="171">
        <f t="shared" si="70"/>
        <v>4</v>
      </c>
      <c r="I105" s="127">
        <f t="shared" si="71"/>
        <v>2.6845637583892619</v>
      </c>
      <c r="J105" s="125">
        <v>0</v>
      </c>
      <c r="K105" s="125">
        <v>4</v>
      </c>
      <c r="L105" s="125">
        <v>0</v>
      </c>
      <c r="M105" s="171">
        <f t="shared" si="72"/>
        <v>2</v>
      </c>
      <c r="N105" s="125"/>
      <c r="O105" s="125">
        <v>2</v>
      </c>
      <c r="P105" s="125">
        <v>0</v>
      </c>
      <c r="Q105" s="125">
        <f t="shared" si="73"/>
        <v>50</v>
      </c>
      <c r="R105" s="131">
        <f t="shared" si="55"/>
        <v>3</v>
      </c>
      <c r="S105" s="172">
        <f t="shared" si="62"/>
        <v>2</v>
      </c>
      <c r="T105" s="132">
        <f t="shared" si="63"/>
        <v>2.61</v>
      </c>
      <c r="U105" s="183">
        <f t="shared" si="64"/>
        <v>2</v>
      </c>
      <c r="V105" s="265">
        <f t="shared" si="65"/>
        <v>2.2988505747126435</v>
      </c>
      <c r="W105" s="131">
        <f t="shared" si="58"/>
        <v>0</v>
      </c>
      <c r="X105" s="132">
        <f t="shared" si="59"/>
        <v>0.3</v>
      </c>
      <c r="Y105" s="131">
        <f t="shared" si="56"/>
        <v>15</v>
      </c>
      <c r="Z105" s="131">
        <f t="shared" si="46"/>
        <v>1</v>
      </c>
      <c r="AA105" s="131">
        <f t="shared" si="60"/>
        <v>1</v>
      </c>
      <c r="AB105" s="132">
        <f t="shared" si="61"/>
        <v>0.4</v>
      </c>
      <c r="AC105" s="131">
        <f t="shared" si="57"/>
        <v>20</v>
      </c>
      <c r="AD105" s="131"/>
    </row>
    <row r="106" spans="1:30" ht="31.5" x14ac:dyDescent="0.25">
      <c r="A106" s="121">
        <v>94</v>
      </c>
      <c r="B106" s="146" t="s">
        <v>706</v>
      </c>
      <c r="C106" s="146" t="s">
        <v>20</v>
      </c>
      <c r="D106" s="128">
        <v>61.56</v>
      </c>
      <c r="E106" s="125"/>
      <c r="F106" s="125">
        <v>181</v>
      </c>
      <c r="G106" s="128">
        <v>2.9402209226770628</v>
      </c>
      <c r="H106" s="171">
        <f t="shared" si="70"/>
        <v>0</v>
      </c>
      <c r="I106" s="127">
        <v>0</v>
      </c>
      <c r="J106" s="125">
        <v>0</v>
      </c>
      <c r="K106" s="125">
        <v>0</v>
      </c>
      <c r="L106" s="125">
        <v>0</v>
      </c>
      <c r="M106" s="171">
        <f t="shared" si="72"/>
        <v>0</v>
      </c>
      <c r="N106" s="125">
        <v>0</v>
      </c>
      <c r="O106" s="125">
        <v>0</v>
      </c>
      <c r="P106" s="125">
        <v>0</v>
      </c>
      <c r="Q106" s="125">
        <v>0</v>
      </c>
      <c r="R106" s="131">
        <f t="shared" si="55"/>
        <v>7</v>
      </c>
      <c r="S106" s="172">
        <f t="shared" si="62"/>
        <v>12</v>
      </c>
      <c r="T106" s="132">
        <f t="shared" si="63"/>
        <v>12.67</v>
      </c>
      <c r="U106" s="183">
        <f t="shared" si="64"/>
        <v>12</v>
      </c>
      <c r="V106" s="265">
        <f t="shared" si="65"/>
        <v>6.6298342541436464</v>
      </c>
      <c r="W106" s="131">
        <f t="shared" si="58"/>
        <v>1</v>
      </c>
      <c r="X106" s="132">
        <f t="shared" si="59"/>
        <v>1.8</v>
      </c>
      <c r="Y106" s="131">
        <f t="shared" si="56"/>
        <v>15</v>
      </c>
      <c r="Z106" s="131">
        <f t="shared" si="46"/>
        <v>8</v>
      </c>
      <c r="AA106" s="131">
        <f t="shared" si="60"/>
        <v>3</v>
      </c>
      <c r="AB106" s="132">
        <f t="shared" si="61"/>
        <v>2.4</v>
      </c>
      <c r="AC106" s="131">
        <f t="shared" si="57"/>
        <v>20</v>
      </c>
      <c r="AD106" s="131">
        <v>12</v>
      </c>
    </row>
    <row r="107" spans="1:30" x14ac:dyDescent="0.25">
      <c r="A107" s="121">
        <v>95</v>
      </c>
      <c r="B107" s="146" t="s">
        <v>2</v>
      </c>
      <c r="C107" s="146" t="s">
        <v>707</v>
      </c>
      <c r="D107" s="128">
        <v>891.37</v>
      </c>
      <c r="E107" s="125">
        <v>579</v>
      </c>
      <c r="F107" s="125">
        <v>616</v>
      </c>
      <c r="G107" s="128">
        <v>0.69107104793744456</v>
      </c>
      <c r="H107" s="171">
        <f t="shared" si="70"/>
        <v>17</v>
      </c>
      <c r="I107" s="127">
        <f t="shared" ref="I107:I113" si="74">H107*100/E107</f>
        <v>2.9360967184801381</v>
      </c>
      <c r="J107" s="125">
        <v>0</v>
      </c>
      <c r="K107" s="125">
        <v>14</v>
      </c>
      <c r="L107" s="125">
        <v>3</v>
      </c>
      <c r="M107" s="171">
        <f t="shared" si="72"/>
        <v>10</v>
      </c>
      <c r="N107" s="125"/>
      <c r="O107" s="125">
        <v>7</v>
      </c>
      <c r="P107" s="125">
        <v>3</v>
      </c>
      <c r="Q107" s="125">
        <f t="shared" ref="Q107:Q113" si="75">M107*100/H107</f>
        <v>58.823529411764703</v>
      </c>
      <c r="R107" s="131">
        <f t="shared" si="55"/>
        <v>3</v>
      </c>
      <c r="S107" s="172">
        <f t="shared" si="62"/>
        <v>18</v>
      </c>
      <c r="T107" s="132">
        <f t="shared" si="63"/>
        <v>18.48</v>
      </c>
      <c r="U107" s="183">
        <f t="shared" si="64"/>
        <v>18</v>
      </c>
      <c r="V107" s="265">
        <f t="shared" si="65"/>
        <v>2.9220779220779223</v>
      </c>
      <c r="W107" s="131">
        <f t="shared" si="58"/>
        <v>2</v>
      </c>
      <c r="X107" s="132">
        <f t="shared" si="59"/>
        <v>2.7</v>
      </c>
      <c r="Y107" s="131">
        <f t="shared" si="56"/>
        <v>15</v>
      </c>
      <c r="Z107" s="131">
        <f t="shared" si="46"/>
        <v>12</v>
      </c>
      <c r="AA107" s="131">
        <f t="shared" si="60"/>
        <v>4</v>
      </c>
      <c r="AB107" s="132">
        <f t="shared" si="61"/>
        <v>3.6</v>
      </c>
      <c r="AC107" s="131">
        <f t="shared" si="57"/>
        <v>20</v>
      </c>
      <c r="AD107" s="131"/>
    </row>
    <row r="108" spans="1:30" ht="32.25" customHeight="1" x14ac:dyDescent="0.25">
      <c r="A108" s="121">
        <v>96</v>
      </c>
      <c r="B108" s="146" t="s">
        <v>708</v>
      </c>
      <c r="C108" s="146" t="s">
        <v>707</v>
      </c>
      <c r="D108" s="128">
        <v>837.74</v>
      </c>
      <c r="E108" s="125">
        <v>989</v>
      </c>
      <c r="F108" s="125">
        <v>889</v>
      </c>
      <c r="G108" s="128">
        <v>1.0611884355527967</v>
      </c>
      <c r="H108" s="171">
        <f t="shared" si="70"/>
        <v>30</v>
      </c>
      <c r="I108" s="127">
        <f t="shared" si="74"/>
        <v>3.0333670374115269</v>
      </c>
      <c r="J108" s="125">
        <v>7</v>
      </c>
      <c r="K108" s="125">
        <v>23</v>
      </c>
      <c r="L108" s="125">
        <v>0</v>
      </c>
      <c r="M108" s="171">
        <f t="shared" si="72"/>
        <v>18</v>
      </c>
      <c r="N108" s="125">
        <v>1</v>
      </c>
      <c r="O108" s="125">
        <v>17</v>
      </c>
      <c r="P108" s="125">
        <v>0</v>
      </c>
      <c r="Q108" s="125">
        <f t="shared" si="75"/>
        <v>60</v>
      </c>
      <c r="R108" s="131">
        <f t="shared" si="55"/>
        <v>5</v>
      </c>
      <c r="S108" s="172">
        <f t="shared" si="62"/>
        <v>44</v>
      </c>
      <c r="T108" s="132">
        <f t="shared" si="63"/>
        <v>44.45</v>
      </c>
      <c r="U108" s="183">
        <v>35</v>
      </c>
      <c r="V108" s="265">
        <f t="shared" si="65"/>
        <v>3.9370078740157481</v>
      </c>
      <c r="W108" s="131">
        <f t="shared" si="58"/>
        <v>5</v>
      </c>
      <c r="X108" s="132">
        <f t="shared" si="59"/>
        <v>5.25</v>
      </c>
      <c r="Y108" s="131">
        <f t="shared" si="56"/>
        <v>15</v>
      </c>
      <c r="Z108" s="131">
        <f t="shared" si="46"/>
        <v>23</v>
      </c>
      <c r="AA108" s="131">
        <f t="shared" si="60"/>
        <v>7</v>
      </c>
      <c r="AB108" s="132">
        <f t="shared" si="61"/>
        <v>7</v>
      </c>
      <c r="AC108" s="131">
        <f t="shared" si="57"/>
        <v>20</v>
      </c>
      <c r="AD108" s="131">
        <v>35</v>
      </c>
    </row>
    <row r="109" spans="1:30" ht="33.75" customHeight="1" x14ac:dyDescent="0.25">
      <c r="A109" s="121">
        <v>97</v>
      </c>
      <c r="B109" s="146" t="s">
        <v>165</v>
      </c>
      <c r="C109" s="146" t="s">
        <v>707</v>
      </c>
      <c r="D109" s="128">
        <v>1700.17</v>
      </c>
      <c r="E109" s="125">
        <v>1349</v>
      </c>
      <c r="F109" s="125">
        <v>1389</v>
      </c>
      <c r="G109" s="128">
        <v>0.81697712581683002</v>
      </c>
      <c r="H109" s="171">
        <f t="shared" si="70"/>
        <v>40</v>
      </c>
      <c r="I109" s="127">
        <f t="shared" si="74"/>
        <v>2.9651593773165308</v>
      </c>
      <c r="J109" s="125">
        <v>7</v>
      </c>
      <c r="K109" s="125">
        <v>26</v>
      </c>
      <c r="L109" s="125">
        <v>7</v>
      </c>
      <c r="M109" s="171">
        <f t="shared" si="72"/>
        <v>33</v>
      </c>
      <c r="N109" s="125">
        <v>5</v>
      </c>
      <c r="O109" s="125">
        <v>22</v>
      </c>
      <c r="P109" s="125">
        <v>6</v>
      </c>
      <c r="Q109" s="125">
        <f t="shared" si="75"/>
        <v>82.5</v>
      </c>
      <c r="R109" s="131">
        <f t="shared" si="55"/>
        <v>3</v>
      </c>
      <c r="S109" s="172">
        <f t="shared" si="62"/>
        <v>41</v>
      </c>
      <c r="T109" s="132">
        <f t="shared" si="63"/>
        <v>41.67</v>
      </c>
      <c r="U109" s="183">
        <f t="shared" si="64"/>
        <v>41</v>
      </c>
      <c r="V109" s="265">
        <f t="shared" si="65"/>
        <v>2.9517638588912889</v>
      </c>
      <c r="W109" s="131">
        <f t="shared" si="58"/>
        <v>6</v>
      </c>
      <c r="X109" s="132">
        <f t="shared" si="59"/>
        <v>6.15</v>
      </c>
      <c r="Y109" s="131">
        <f t="shared" si="56"/>
        <v>15</v>
      </c>
      <c r="Z109" s="131">
        <f t="shared" si="46"/>
        <v>26</v>
      </c>
      <c r="AA109" s="131">
        <f t="shared" si="60"/>
        <v>9</v>
      </c>
      <c r="AB109" s="132">
        <f t="shared" si="61"/>
        <v>8.1999999999999993</v>
      </c>
      <c r="AC109" s="131">
        <f t="shared" si="57"/>
        <v>20</v>
      </c>
      <c r="AD109" s="131">
        <v>41</v>
      </c>
    </row>
    <row r="110" spans="1:30" ht="31.5" x14ac:dyDescent="0.25">
      <c r="A110" s="121">
        <v>98</v>
      </c>
      <c r="B110" s="146" t="s">
        <v>24</v>
      </c>
      <c r="C110" s="146" t="s">
        <v>23</v>
      </c>
      <c r="D110" s="128">
        <v>297.57</v>
      </c>
      <c r="E110" s="125">
        <v>399</v>
      </c>
      <c r="F110" s="125">
        <v>395</v>
      </c>
      <c r="G110" s="128">
        <v>1.3274187586114192</v>
      </c>
      <c r="H110" s="171">
        <f t="shared" si="70"/>
        <v>19</v>
      </c>
      <c r="I110" s="127">
        <f t="shared" si="74"/>
        <v>4.7619047619047619</v>
      </c>
      <c r="J110" s="125">
        <v>0</v>
      </c>
      <c r="K110" s="125">
        <v>17</v>
      </c>
      <c r="L110" s="125">
        <v>2</v>
      </c>
      <c r="M110" s="171">
        <f t="shared" si="72"/>
        <v>16</v>
      </c>
      <c r="N110" s="125">
        <v>0</v>
      </c>
      <c r="O110" s="125">
        <v>14</v>
      </c>
      <c r="P110" s="125">
        <v>2</v>
      </c>
      <c r="Q110" s="125">
        <f t="shared" si="75"/>
        <v>84.21052631578948</v>
      </c>
      <c r="R110" s="131">
        <f t="shared" si="55"/>
        <v>5</v>
      </c>
      <c r="S110" s="172">
        <f t="shared" si="62"/>
        <v>19</v>
      </c>
      <c r="T110" s="132">
        <f t="shared" si="63"/>
        <v>19.75</v>
      </c>
      <c r="U110" s="183">
        <f t="shared" si="64"/>
        <v>19</v>
      </c>
      <c r="V110" s="265">
        <f t="shared" si="65"/>
        <v>4.8101265822784809</v>
      </c>
      <c r="W110" s="131">
        <f t="shared" si="58"/>
        <v>2</v>
      </c>
      <c r="X110" s="132">
        <f t="shared" si="59"/>
        <v>2.85</v>
      </c>
      <c r="Y110" s="131">
        <f t="shared" ref="Y110:Y141" si="76">IF(F110&lt;VLOOKUP(G110,$M$233:$Q$241,2),0,VLOOKUP(G110,$M$233:$Q$241,4))</f>
        <v>15</v>
      </c>
      <c r="Z110" s="131">
        <f t="shared" si="46"/>
        <v>13</v>
      </c>
      <c r="AA110" s="131">
        <f t="shared" si="60"/>
        <v>4</v>
      </c>
      <c r="AB110" s="132">
        <f t="shared" si="61"/>
        <v>3.8</v>
      </c>
      <c r="AC110" s="131">
        <f t="shared" ref="AC110:AC141" si="77">IF(F110&lt;VLOOKUP(G110,$M$233:$Q$241,2),0,VLOOKUP(G110,$M$233:$Q$241,5))</f>
        <v>20</v>
      </c>
      <c r="AD110" s="131">
        <v>19</v>
      </c>
    </row>
    <row r="111" spans="1:30" x14ac:dyDescent="0.25">
      <c r="A111" s="121">
        <v>99</v>
      </c>
      <c r="B111" s="146" t="s">
        <v>2</v>
      </c>
      <c r="C111" s="146" t="s">
        <v>23</v>
      </c>
      <c r="D111" s="128">
        <v>100.68</v>
      </c>
      <c r="E111" s="125">
        <v>95</v>
      </c>
      <c r="F111" s="125">
        <v>85</v>
      </c>
      <c r="G111" s="128">
        <v>0.84425903853794193</v>
      </c>
      <c r="H111" s="171">
        <f t="shared" si="70"/>
        <v>2</v>
      </c>
      <c r="I111" s="127">
        <f t="shared" si="74"/>
        <v>2.1052631578947367</v>
      </c>
      <c r="J111" s="125">
        <v>0</v>
      </c>
      <c r="K111" s="125">
        <v>2</v>
      </c>
      <c r="L111" s="125">
        <v>0</v>
      </c>
      <c r="M111" s="171">
        <f t="shared" si="72"/>
        <v>1</v>
      </c>
      <c r="N111" s="125"/>
      <c r="O111" s="125">
        <v>1</v>
      </c>
      <c r="P111" s="125">
        <v>0</v>
      </c>
      <c r="Q111" s="125">
        <f t="shared" si="75"/>
        <v>50</v>
      </c>
      <c r="R111" s="131">
        <f t="shared" si="55"/>
        <v>3</v>
      </c>
      <c r="S111" s="172">
        <f t="shared" si="62"/>
        <v>2</v>
      </c>
      <c r="T111" s="132">
        <f t="shared" si="63"/>
        <v>2.5499999999999998</v>
      </c>
      <c r="U111" s="183">
        <f t="shared" si="64"/>
        <v>2</v>
      </c>
      <c r="V111" s="265">
        <f t="shared" si="65"/>
        <v>2.3529411764705883</v>
      </c>
      <c r="W111" s="131">
        <f t="shared" si="58"/>
        <v>0</v>
      </c>
      <c r="X111" s="132">
        <f t="shared" si="59"/>
        <v>0.3</v>
      </c>
      <c r="Y111" s="131">
        <f t="shared" si="76"/>
        <v>15</v>
      </c>
      <c r="Z111" s="131">
        <f t="shared" si="46"/>
        <v>1</v>
      </c>
      <c r="AA111" s="131">
        <f t="shared" si="60"/>
        <v>1</v>
      </c>
      <c r="AB111" s="132">
        <f t="shared" si="61"/>
        <v>0.4</v>
      </c>
      <c r="AC111" s="131">
        <f t="shared" si="77"/>
        <v>20</v>
      </c>
      <c r="AD111" s="131"/>
    </row>
    <row r="112" spans="1:30" ht="29.25" customHeight="1" x14ac:dyDescent="0.25">
      <c r="A112" s="121">
        <v>100</v>
      </c>
      <c r="B112" s="146" t="s">
        <v>98</v>
      </c>
      <c r="C112" s="146" t="s">
        <v>23</v>
      </c>
      <c r="D112" s="128">
        <v>60.77</v>
      </c>
      <c r="E112" s="125">
        <v>284</v>
      </c>
      <c r="F112" s="125">
        <v>257</v>
      </c>
      <c r="G112" s="128">
        <v>4.229060391640612</v>
      </c>
      <c r="H112" s="171">
        <f t="shared" si="70"/>
        <v>13</v>
      </c>
      <c r="I112" s="127">
        <f t="shared" si="74"/>
        <v>4.577464788732394</v>
      </c>
      <c r="J112" s="125">
        <v>0</v>
      </c>
      <c r="K112" s="125">
        <v>11</v>
      </c>
      <c r="L112" s="125">
        <v>2</v>
      </c>
      <c r="M112" s="171">
        <f t="shared" si="72"/>
        <v>7</v>
      </c>
      <c r="N112" s="125">
        <v>0</v>
      </c>
      <c r="O112" s="125">
        <v>5</v>
      </c>
      <c r="P112" s="125">
        <v>2</v>
      </c>
      <c r="Q112" s="125">
        <f t="shared" si="75"/>
        <v>53.846153846153847</v>
      </c>
      <c r="R112" s="131">
        <f t="shared" si="55"/>
        <v>8</v>
      </c>
      <c r="S112" s="172">
        <f t="shared" si="62"/>
        <v>20</v>
      </c>
      <c r="T112" s="132">
        <f t="shared" si="63"/>
        <v>20.56</v>
      </c>
      <c r="U112" s="183">
        <f t="shared" si="64"/>
        <v>20</v>
      </c>
      <c r="V112" s="265">
        <f t="shared" si="65"/>
        <v>7.782101167315175</v>
      </c>
      <c r="W112" s="131">
        <f t="shared" si="58"/>
        <v>3</v>
      </c>
      <c r="X112" s="132">
        <f t="shared" si="59"/>
        <v>3</v>
      </c>
      <c r="Y112" s="131">
        <f t="shared" si="76"/>
        <v>15</v>
      </c>
      <c r="Z112" s="131">
        <f t="shared" si="46"/>
        <v>13</v>
      </c>
      <c r="AA112" s="131">
        <f t="shared" si="60"/>
        <v>4</v>
      </c>
      <c r="AB112" s="132">
        <f t="shared" si="61"/>
        <v>4</v>
      </c>
      <c r="AC112" s="131">
        <f t="shared" si="77"/>
        <v>20</v>
      </c>
      <c r="AD112" s="131">
        <v>20</v>
      </c>
    </row>
    <row r="113" spans="1:30" ht="31.5" x14ac:dyDescent="0.25">
      <c r="A113" s="121">
        <v>101</v>
      </c>
      <c r="B113" s="146" t="s">
        <v>97</v>
      </c>
      <c r="C113" s="146" t="s">
        <v>23</v>
      </c>
      <c r="D113" s="128">
        <v>17.87</v>
      </c>
      <c r="E113" s="125">
        <v>62</v>
      </c>
      <c r="F113" s="125">
        <v>54</v>
      </c>
      <c r="G113" s="128">
        <v>3.0218242865137102</v>
      </c>
      <c r="H113" s="171">
        <f t="shared" si="70"/>
        <v>4</v>
      </c>
      <c r="I113" s="127">
        <f t="shared" si="74"/>
        <v>6.4516129032258061</v>
      </c>
      <c r="J113" s="125">
        <v>1</v>
      </c>
      <c r="K113" s="125">
        <v>3</v>
      </c>
      <c r="L113" s="125">
        <v>0</v>
      </c>
      <c r="M113" s="171">
        <f t="shared" si="72"/>
        <v>1</v>
      </c>
      <c r="N113" s="125">
        <v>0</v>
      </c>
      <c r="O113" s="125">
        <v>1</v>
      </c>
      <c r="P113" s="125">
        <v>0</v>
      </c>
      <c r="Q113" s="125">
        <f t="shared" si="75"/>
        <v>25</v>
      </c>
      <c r="R113" s="131">
        <f t="shared" si="55"/>
        <v>7</v>
      </c>
      <c r="S113" s="172">
        <f t="shared" si="62"/>
        <v>3</v>
      </c>
      <c r="T113" s="132">
        <f t="shared" si="63"/>
        <v>3.78</v>
      </c>
      <c r="U113" s="183">
        <f t="shared" si="64"/>
        <v>3</v>
      </c>
      <c r="V113" s="265">
        <f t="shared" si="65"/>
        <v>5.5555555555555554</v>
      </c>
      <c r="W113" s="131">
        <f t="shared" si="58"/>
        <v>0</v>
      </c>
      <c r="X113" s="132">
        <f t="shared" si="59"/>
        <v>0.45</v>
      </c>
      <c r="Y113" s="131">
        <f t="shared" si="76"/>
        <v>15</v>
      </c>
      <c r="Z113" s="131">
        <f t="shared" si="46"/>
        <v>2</v>
      </c>
      <c r="AA113" s="131">
        <f t="shared" si="60"/>
        <v>1</v>
      </c>
      <c r="AB113" s="132">
        <f t="shared" si="61"/>
        <v>0.6</v>
      </c>
      <c r="AC113" s="131">
        <f t="shared" si="77"/>
        <v>20</v>
      </c>
      <c r="AD113" s="131">
        <v>3</v>
      </c>
    </row>
    <row r="114" spans="1:30" ht="31.5" x14ac:dyDescent="0.25">
      <c r="A114" s="121">
        <v>102</v>
      </c>
      <c r="B114" s="146" t="s">
        <v>235</v>
      </c>
      <c r="C114" s="146" t="s">
        <v>709</v>
      </c>
      <c r="D114" s="128">
        <v>20.38</v>
      </c>
      <c r="E114" s="125">
        <v>20</v>
      </c>
      <c r="F114" s="125">
        <v>30</v>
      </c>
      <c r="G114" s="128">
        <v>1.4720314033366046</v>
      </c>
      <c r="H114" s="171">
        <f t="shared" si="70"/>
        <v>0</v>
      </c>
      <c r="I114" s="127">
        <v>0</v>
      </c>
      <c r="J114" s="125">
        <v>0</v>
      </c>
      <c r="K114" s="125">
        <v>0</v>
      </c>
      <c r="L114" s="125">
        <v>0</v>
      </c>
      <c r="M114" s="171">
        <f t="shared" si="72"/>
        <v>0</v>
      </c>
      <c r="N114" s="125">
        <v>0</v>
      </c>
      <c r="O114" s="125">
        <v>0</v>
      </c>
      <c r="P114" s="125">
        <v>0</v>
      </c>
      <c r="Q114" s="125">
        <v>0</v>
      </c>
      <c r="R114" s="131">
        <f t="shared" si="55"/>
        <v>5</v>
      </c>
      <c r="S114" s="172">
        <f t="shared" si="62"/>
        <v>1</v>
      </c>
      <c r="T114" s="132">
        <f t="shared" si="63"/>
        <v>1.5</v>
      </c>
      <c r="U114" s="183">
        <f t="shared" si="64"/>
        <v>1</v>
      </c>
      <c r="V114" s="265">
        <f t="shared" si="65"/>
        <v>3.3333333333333335</v>
      </c>
      <c r="W114" s="131">
        <f t="shared" si="58"/>
        <v>0</v>
      </c>
      <c r="X114" s="132">
        <f t="shared" si="59"/>
        <v>0.15</v>
      </c>
      <c r="Y114" s="131">
        <f t="shared" si="76"/>
        <v>15</v>
      </c>
      <c r="Z114" s="131">
        <f t="shared" si="46"/>
        <v>0</v>
      </c>
      <c r="AA114" s="131">
        <f t="shared" si="60"/>
        <v>1</v>
      </c>
      <c r="AB114" s="132">
        <f t="shared" si="61"/>
        <v>0.2</v>
      </c>
      <c r="AC114" s="131">
        <f t="shared" si="77"/>
        <v>20</v>
      </c>
      <c r="AD114" s="131">
        <v>1</v>
      </c>
    </row>
    <row r="115" spans="1:30" ht="31.5" x14ac:dyDescent="0.25">
      <c r="A115" s="121">
        <v>103</v>
      </c>
      <c r="B115" s="146" t="s">
        <v>711</v>
      </c>
      <c r="C115" s="146" t="s">
        <v>26</v>
      </c>
      <c r="D115" s="128">
        <v>424.38</v>
      </c>
      <c r="E115" s="125">
        <v>120</v>
      </c>
      <c r="F115" s="125">
        <v>132</v>
      </c>
      <c r="G115" s="128">
        <v>0.31104199066874028</v>
      </c>
      <c r="H115" s="171">
        <f t="shared" si="70"/>
        <v>3</v>
      </c>
      <c r="I115" s="127">
        <f t="shared" ref="I115:I121" si="78">H115*100/E115</f>
        <v>2.5</v>
      </c>
      <c r="J115" s="125">
        <v>0</v>
      </c>
      <c r="K115" s="125">
        <v>3</v>
      </c>
      <c r="L115" s="125">
        <v>0</v>
      </c>
      <c r="M115" s="171">
        <f t="shared" si="72"/>
        <v>3</v>
      </c>
      <c r="N115" s="125">
        <v>0</v>
      </c>
      <c r="O115" s="125">
        <v>3</v>
      </c>
      <c r="P115" s="125">
        <v>0</v>
      </c>
      <c r="Q115" s="125">
        <f t="shared" ref="Q115:Q133" si="79">M115*100/H115</f>
        <v>100</v>
      </c>
      <c r="R115" s="131">
        <f t="shared" si="55"/>
        <v>3</v>
      </c>
      <c r="S115" s="172">
        <f t="shared" si="62"/>
        <v>3</v>
      </c>
      <c r="T115" s="132">
        <f t="shared" si="63"/>
        <v>3.96</v>
      </c>
      <c r="U115" s="183">
        <f t="shared" si="64"/>
        <v>3</v>
      </c>
      <c r="V115" s="265">
        <f t="shared" si="65"/>
        <v>2.2727272727272729</v>
      </c>
      <c r="W115" s="131">
        <f t="shared" si="58"/>
        <v>0</v>
      </c>
      <c r="X115" s="132">
        <f t="shared" si="59"/>
        <v>0.45</v>
      </c>
      <c r="Y115" s="131">
        <f t="shared" si="76"/>
        <v>15</v>
      </c>
      <c r="Z115" s="131">
        <f t="shared" si="46"/>
        <v>2</v>
      </c>
      <c r="AA115" s="131">
        <f t="shared" si="60"/>
        <v>1</v>
      </c>
      <c r="AB115" s="132">
        <f t="shared" si="61"/>
        <v>0.6</v>
      </c>
      <c r="AC115" s="131">
        <f t="shared" si="77"/>
        <v>20</v>
      </c>
      <c r="AD115" s="131">
        <v>3</v>
      </c>
    </row>
    <row r="116" spans="1:30" x14ac:dyDescent="0.25">
      <c r="A116" s="121">
        <v>104</v>
      </c>
      <c r="B116" s="146" t="s">
        <v>2</v>
      </c>
      <c r="C116" s="146" t="s">
        <v>26</v>
      </c>
      <c r="D116" s="128">
        <v>125.05</v>
      </c>
      <c r="E116" s="125">
        <v>80</v>
      </c>
      <c r="F116" s="125">
        <v>97</v>
      </c>
      <c r="G116" s="128">
        <v>0.77568972411035586</v>
      </c>
      <c r="H116" s="171">
        <f t="shared" si="70"/>
        <v>2</v>
      </c>
      <c r="I116" s="127">
        <f t="shared" si="78"/>
        <v>2.5</v>
      </c>
      <c r="J116" s="125">
        <v>0</v>
      </c>
      <c r="K116" s="125">
        <v>2</v>
      </c>
      <c r="L116" s="125">
        <v>0</v>
      </c>
      <c r="M116" s="171">
        <f t="shared" si="72"/>
        <v>2</v>
      </c>
      <c r="N116" s="125"/>
      <c r="O116" s="125">
        <v>2</v>
      </c>
      <c r="P116" s="125">
        <v>0</v>
      </c>
      <c r="Q116" s="125">
        <f t="shared" si="79"/>
        <v>100</v>
      </c>
      <c r="R116" s="131">
        <f t="shared" si="55"/>
        <v>3</v>
      </c>
      <c r="S116" s="172">
        <f t="shared" si="62"/>
        <v>2</v>
      </c>
      <c r="T116" s="132">
        <f t="shared" si="63"/>
        <v>2.91</v>
      </c>
      <c r="U116" s="183">
        <f t="shared" si="64"/>
        <v>2</v>
      </c>
      <c r="V116" s="265">
        <f t="shared" si="65"/>
        <v>2.0618556701030926</v>
      </c>
      <c r="W116" s="131">
        <f t="shared" si="58"/>
        <v>0</v>
      </c>
      <c r="X116" s="132">
        <f t="shared" ref="X116:X142" si="80">U116*Y116/100</f>
        <v>0.3</v>
      </c>
      <c r="Y116" s="131">
        <f t="shared" si="76"/>
        <v>15</v>
      </c>
      <c r="Z116" s="131">
        <f t="shared" si="46"/>
        <v>1</v>
      </c>
      <c r="AA116" s="131">
        <f t="shared" si="60"/>
        <v>1</v>
      </c>
      <c r="AB116" s="132">
        <f t="shared" ref="AB116:AB142" si="81">U116*AC116/100</f>
        <v>0.4</v>
      </c>
      <c r="AC116" s="131">
        <f t="shared" si="77"/>
        <v>20</v>
      </c>
      <c r="AD116" s="131"/>
    </row>
    <row r="117" spans="1:30" ht="47.25" x14ac:dyDescent="0.25">
      <c r="A117" s="121">
        <v>105</v>
      </c>
      <c r="B117" s="146" t="s">
        <v>99</v>
      </c>
      <c r="C117" s="146" t="s">
        <v>26</v>
      </c>
      <c r="D117" s="128">
        <v>1715.11</v>
      </c>
      <c r="E117" s="125">
        <v>1054</v>
      </c>
      <c r="F117" s="125">
        <v>1053</v>
      </c>
      <c r="G117" s="128">
        <v>0.61395479007177389</v>
      </c>
      <c r="H117" s="171">
        <f t="shared" si="70"/>
        <v>30</v>
      </c>
      <c r="I117" s="127">
        <f t="shared" si="78"/>
        <v>2.8462998102466792</v>
      </c>
      <c r="J117" s="125">
        <v>0</v>
      </c>
      <c r="K117" s="125">
        <v>24</v>
      </c>
      <c r="L117" s="125">
        <v>6</v>
      </c>
      <c r="M117" s="171">
        <f t="shared" si="72"/>
        <v>16</v>
      </c>
      <c r="N117" s="125">
        <v>0</v>
      </c>
      <c r="O117" s="125">
        <v>10</v>
      </c>
      <c r="P117" s="125">
        <v>6</v>
      </c>
      <c r="Q117" s="125">
        <f t="shared" si="79"/>
        <v>53.333333333333336</v>
      </c>
      <c r="R117" s="131">
        <f t="shared" si="55"/>
        <v>3</v>
      </c>
      <c r="S117" s="172">
        <f t="shared" ref="S117:S143" si="82">ROUNDDOWN(T117,0)</f>
        <v>31</v>
      </c>
      <c r="T117" s="132">
        <f t="shared" ref="T117:T143" si="83">F117*R117/100</f>
        <v>31.59</v>
      </c>
      <c r="U117" s="183">
        <f t="shared" ref="U117:U143" si="84">S117</f>
        <v>31</v>
      </c>
      <c r="V117" s="265">
        <f t="shared" ref="V117:V143" si="85">U117*100/F117</f>
        <v>2.9439696106362772</v>
      </c>
      <c r="W117" s="131">
        <f t="shared" si="58"/>
        <v>4</v>
      </c>
      <c r="X117" s="132">
        <f t="shared" si="80"/>
        <v>4.6500000000000004</v>
      </c>
      <c r="Y117" s="131">
        <f t="shared" si="76"/>
        <v>15</v>
      </c>
      <c r="Z117" s="131">
        <f t="shared" si="46"/>
        <v>20</v>
      </c>
      <c r="AA117" s="131">
        <f t="shared" si="60"/>
        <v>7</v>
      </c>
      <c r="AB117" s="132">
        <f t="shared" si="81"/>
        <v>6.2</v>
      </c>
      <c r="AC117" s="131">
        <f t="shared" si="77"/>
        <v>20</v>
      </c>
      <c r="AD117" s="131">
        <v>31</v>
      </c>
    </row>
    <row r="118" spans="1:30" ht="31.5" x14ac:dyDescent="0.25">
      <c r="A118" s="121">
        <v>106</v>
      </c>
      <c r="B118" s="146" t="s">
        <v>48</v>
      </c>
      <c r="C118" s="146" t="s">
        <v>27</v>
      </c>
      <c r="D118" s="187">
        <v>7.89</v>
      </c>
      <c r="E118" s="125">
        <v>56</v>
      </c>
      <c r="F118" s="125">
        <v>50</v>
      </c>
      <c r="G118" s="128">
        <v>6.3371356147021549</v>
      </c>
      <c r="H118" s="171">
        <f>J118+K118+L118</f>
        <v>4</v>
      </c>
      <c r="I118" s="127">
        <f t="shared" si="78"/>
        <v>7.1428571428571432</v>
      </c>
      <c r="J118" s="125">
        <v>0</v>
      </c>
      <c r="K118" s="125">
        <v>4</v>
      </c>
      <c r="L118" s="125">
        <v>0</v>
      </c>
      <c r="M118" s="171">
        <f>N118+O118+P118</f>
        <v>2</v>
      </c>
      <c r="N118" s="125">
        <v>0</v>
      </c>
      <c r="O118" s="125">
        <v>2</v>
      </c>
      <c r="P118" s="125">
        <v>0</v>
      </c>
      <c r="Q118" s="125">
        <f t="shared" si="79"/>
        <v>50</v>
      </c>
      <c r="R118" s="131">
        <f t="shared" si="55"/>
        <v>10</v>
      </c>
      <c r="S118" s="172">
        <f t="shared" si="82"/>
        <v>5</v>
      </c>
      <c r="T118" s="132">
        <f t="shared" si="83"/>
        <v>5</v>
      </c>
      <c r="U118" s="183">
        <f t="shared" si="84"/>
        <v>5</v>
      </c>
      <c r="V118" s="265">
        <f t="shared" si="85"/>
        <v>10</v>
      </c>
      <c r="W118" s="131">
        <f t="shared" si="58"/>
        <v>0</v>
      </c>
      <c r="X118" s="132">
        <f t="shared" si="80"/>
        <v>0.75</v>
      </c>
      <c r="Y118" s="131">
        <f t="shared" si="76"/>
        <v>15</v>
      </c>
      <c r="Z118" s="131">
        <f t="shared" si="46"/>
        <v>4</v>
      </c>
      <c r="AA118" s="131">
        <f t="shared" si="60"/>
        <v>1</v>
      </c>
      <c r="AB118" s="132">
        <f t="shared" si="81"/>
        <v>1</v>
      </c>
      <c r="AC118" s="131">
        <f t="shared" si="77"/>
        <v>20</v>
      </c>
      <c r="AD118" s="131">
        <v>5</v>
      </c>
    </row>
    <row r="119" spans="1:30" ht="31.5" x14ac:dyDescent="0.25">
      <c r="A119" s="121">
        <v>107</v>
      </c>
      <c r="B119" s="146" t="s">
        <v>29</v>
      </c>
      <c r="C119" s="146" t="s">
        <v>27</v>
      </c>
      <c r="D119" s="128">
        <v>19.32</v>
      </c>
      <c r="E119" s="125">
        <v>23</v>
      </c>
      <c r="F119" s="125">
        <v>26</v>
      </c>
      <c r="G119" s="128">
        <v>1.3457556935817805</v>
      </c>
      <c r="H119" s="171">
        <f>J119+K119+L119</f>
        <v>1</v>
      </c>
      <c r="I119" s="127">
        <f t="shared" si="78"/>
        <v>4.3478260869565215</v>
      </c>
      <c r="J119" s="125">
        <v>0</v>
      </c>
      <c r="K119" s="125">
        <v>1</v>
      </c>
      <c r="L119" s="125">
        <v>0</v>
      </c>
      <c r="M119" s="171">
        <f>N119+O119+P119</f>
        <v>0</v>
      </c>
      <c r="N119" s="125">
        <v>0</v>
      </c>
      <c r="O119" s="125">
        <v>0</v>
      </c>
      <c r="P119" s="125">
        <v>0</v>
      </c>
      <c r="Q119" s="125">
        <f t="shared" si="79"/>
        <v>0</v>
      </c>
      <c r="R119" s="131">
        <f t="shared" si="55"/>
        <v>5</v>
      </c>
      <c r="S119" s="172">
        <f t="shared" si="82"/>
        <v>1</v>
      </c>
      <c r="T119" s="132">
        <f t="shared" si="83"/>
        <v>1.3</v>
      </c>
      <c r="U119" s="183">
        <f t="shared" si="84"/>
        <v>1</v>
      </c>
      <c r="V119" s="265">
        <f t="shared" si="85"/>
        <v>3.8461538461538463</v>
      </c>
      <c r="W119" s="131">
        <f t="shared" si="58"/>
        <v>0</v>
      </c>
      <c r="X119" s="132">
        <f t="shared" si="80"/>
        <v>0.15</v>
      </c>
      <c r="Y119" s="131">
        <f t="shared" si="76"/>
        <v>15</v>
      </c>
      <c r="Z119" s="131">
        <f t="shared" si="46"/>
        <v>0</v>
      </c>
      <c r="AA119" s="131">
        <f t="shared" si="60"/>
        <v>1</v>
      </c>
      <c r="AB119" s="132">
        <f t="shared" si="81"/>
        <v>0.2</v>
      </c>
      <c r="AC119" s="131">
        <f t="shared" si="77"/>
        <v>20</v>
      </c>
      <c r="AD119" s="131">
        <v>1</v>
      </c>
    </row>
    <row r="120" spans="1:30" ht="31.5" x14ac:dyDescent="0.25">
      <c r="A120" s="121">
        <v>108</v>
      </c>
      <c r="B120" s="146" t="s">
        <v>28</v>
      </c>
      <c r="C120" s="146" t="s">
        <v>27</v>
      </c>
      <c r="D120" s="128">
        <v>245.29</v>
      </c>
      <c r="E120" s="125">
        <v>164</v>
      </c>
      <c r="F120" s="125">
        <v>216</v>
      </c>
      <c r="G120" s="128">
        <v>0.88059032166007589</v>
      </c>
      <c r="H120" s="171">
        <f>J120+K120+L120</f>
        <v>4</v>
      </c>
      <c r="I120" s="127">
        <f t="shared" si="78"/>
        <v>2.4390243902439024</v>
      </c>
      <c r="J120" s="125">
        <v>0</v>
      </c>
      <c r="K120" s="125">
        <v>4</v>
      </c>
      <c r="L120" s="125">
        <v>0</v>
      </c>
      <c r="M120" s="171">
        <f>N120+O120+P120</f>
        <v>2</v>
      </c>
      <c r="N120" s="125">
        <v>0</v>
      </c>
      <c r="O120" s="125">
        <v>2</v>
      </c>
      <c r="P120" s="125">
        <v>0</v>
      </c>
      <c r="Q120" s="125">
        <f t="shared" si="79"/>
        <v>50</v>
      </c>
      <c r="R120" s="131">
        <f t="shared" si="55"/>
        <v>3</v>
      </c>
      <c r="S120" s="172">
        <f t="shared" si="82"/>
        <v>6</v>
      </c>
      <c r="T120" s="132">
        <f t="shared" si="83"/>
        <v>6.48</v>
      </c>
      <c r="U120" s="183">
        <f t="shared" si="84"/>
        <v>6</v>
      </c>
      <c r="V120" s="265">
        <f t="shared" si="85"/>
        <v>2.7777777777777777</v>
      </c>
      <c r="W120" s="131">
        <f t="shared" si="58"/>
        <v>0</v>
      </c>
      <c r="X120" s="132">
        <f t="shared" si="80"/>
        <v>0.9</v>
      </c>
      <c r="Y120" s="131">
        <f t="shared" si="76"/>
        <v>15</v>
      </c>
      <c r="Z120" s="131">
        <f t="shared" si="46"/>
        <v>4</v>
      </c>
      <c r="AA120" s="131">
        <f t="shared" si="60"/>
        <v>2</v>
      </c>
      <c r="AB120" s="132">
        <f t="shared" si="81"/>
        <v>1.2</v>
      </c>
      <c r="AC120" s="131">
        <f t="shared" si="77"/>
        <v>20</v>
      </c>
      <c r="AD120" s="131">
        <v>6</v>
      </c>
    </row>
    <row r="121" spans="1:30" ht="31.5" x14ac:dyDescent="0.25">
      <c r="A121" s="121">
        <v>109</v>
      </c>
      <c r="B121" s="146" t="s">
        <v>712</v>
      </c>
      <c r="C121" s="146" t="s">
        <v>27</v>
      </c>
      <c r="D121" s="128">
        <v>100.14</v>
      </c>
      <c r="E121" s="125">
        <v>97</v>
      </c>
      <c r="F121" s="125">
        <v>119</v>
      </c>
      <c r="G121" s="128">
        <v>1.1883363291392051</v>
      </c>
      <c r="H121" s="171">
        <f>J121+K121+L121</f>
        <v>2</v>
      </c>
      <c r="I121" s="127">
        <f t="shared" si="78"/>
        <v>2.0618556701030926</v>
      </c>
      <c r="J121" s="125">
        <v>0</v>
      </c>
      <c r="K121" s="125">
        <v>2</v>
      </c>
      <c r="L121" s="125">
        <v>0</v>
      </c>
      <c r="M121" s="171">
        <f>N121+O121+P121</f>
        <v>1</v>
      </c>
      <c r="N121" s="125">
        <v>0</v>
      </c>
      <c r="O121" s="125">
        <v>1</v>
      </c>
      <c r="P121" s="125">
        <v>0</v>
      </c>
      <c r="Q121" s="125">
        <f t="shared" si="79"/>
        <v>50</v>
      </c>
      <c r="R121" s="131">
        <f t="shared" si="55"/>
        <v>5</v>
      </c>
      <c r="S121" s="172">
        <f t="shared" si="82"/>
        <v>5</v>
      </c>
      <c r="T121" s="132">
        <f t="shared" si="83"/>
        <v>5.95</v>
      </c>
      <c r="U121" s="183">
        <f t="shared" si="84"/>
        <v>5</v>
      </c>
      <c r="V121" s="265">
        <f t="shared" si="85"/>
        <v>4.2016806722689077</v>
      </c>
      <c r="W121" s="131">
        <f t="shared" si="58"/>
        <v>0</v>
      </c>
      <c r="X121" s="132">
        <f t="shared" si="80"/>
        <v>0.75</v>
      </c>
      <c r="Y121" s="131">
        <f t="shared" si="76"/>
        <v>15</v>
      </c>
      <c r="Z121" s="131">
        <f t="shared" ref="Z121:Z184" si="86">U121-W121-AA121</f>
        <v>4</v>
      </c>
      <c r="AA121" s="131">
        <f t="shared" si="60"/>
        <v>1</v>
      </c>
      <c r="AB121" s="132">
        <f t="shared" si="81"/>
        <v>1</v>
      </c>
      <c r="AC121" s="131">
        <f t="shared" si="77"/>
        <v>20</v>
      </c>
      <c r="AD121" s="131">
        <v>5</v>
      </c>
    </row>
    <row r="122" spans="1:30" ht="31.5" x14ac:dyDescent="0.25">
      <c r="A122" s="121">
        <v>110</v>
      </c>
      <c r="B122" s="146" t="s">
        <v>654</v>
      </c>
      <c r="C122" s="146" t="s">
        <v>63</v>
      </c>
      <c r="D122" s="128">
        <v>269.17</v>
      </c>
      <c r="E122" s="125">
        <v>188</v>
      </c>
      <c r="F122" s="125">
        <v>227</v>
      </c>
      <c r="G122" s="128">
        <v>0.84333320949585755</v>
      </c>
      <c r="H122" s="171">
        <f t="shared" ref="H122:H152" si="87">J122+K122+L122</f>
        <v>5</v>
      </c>
      <c r="I122" s="127">
        <f t="shared" ref="I122:I133" si="88">H122*100/E122</f>
        <v>2.6595744680851063</v>
      </c>
      <c r="J122" s="125">
        <v>1</v>
      </c>
      <c r="K122" s="125">
        <v>3</v>
      </c>
      <c r="L122" s="125">
        <v>1</v>
      </c>
      <c r="M122" s="171">
        <f t="shared" ref="M122:M152" si="89">N122+O122+P122</f>
        <v>5</v>
      </c>
      <c r="N122" s="125">
        <v>0</v>
      </c>
      <c r="O122" s="125">
        <v>4</v>
      </c>
      <c r="P122" s="125">
        <v>1</v>
      </c>
      <c r="Q122" s="125">
        <f t="shared" si="79"/>
        <v>100</v>
      </c>
      <c r="R122" s="131">
        <f t="shared" si="55"/>
        <v>3</v>
      </c>
      <c r="S122" s="172">
        <f t="shared" si="82"/>
        <v>6</v>
      </c>
      <c r="T122" s="132">
        <f t="shared" si="83"/>
        <v>6.81</v>
      </c>
      <c r="U122" s="183">
        <f t="shared" si="84"/>
        <v>6</v>
      </c>
      <c r="V122" s="265">
        <f t="shared" si="85"/>
        <v>2.643171806167401</v>
      </c>
      <c r="W122" s="131">
        <f t="shared" si="58"/>
        <v>0</v>
      </c>
      <c r="X122" s="132">
        <f t="shared" si="80"/>
        <v>0.9</v>
      </c>
      <c r="Y122" s="131">
        <f t="shared" si="76"/>
        <v>15</v>
      </c>
      <c r="Z122" s="131">
        <f t="shared" si="86"/>
        <v>4</v>
      </c>
      <c r="AA122" s="131">
        <f t="shared" si="60"/>
        <v>2</v>
      </c>
      <c r="AB122" s="132">
        <f t="shared" si="81"/>
        <v>1.2</v>
      </c>
      <c r="AC122" s="131">
        <f t="shared" si="77"/>
        <v>20</v>
      </c>
      <c r="AD122" s="131">
        <v>6</v>
      </c>
    </row>
    <row r="123" spans="1:30" x14ac:dyDescent="0.25">
      <c r="A123" s="121">
        <v>111</v>
      </c>
      <c r="B123" s="146" t="s">
        <v>2</v>
      </c>
      <c r="C123" s="146" t="s">
        <v>63</v>
      </c>
      <c r="D123" s="128">
        <v>589.48</v>
      </c>
      <c r="E123" s="125">
        <v>407</v>
      </c>
      <c r="F123" s="125">
        <v>493</v>
      </c>
      <c r="G123" s="128">
        <v>0.83633032503223181</v>
      </c>
      <c r="H123" s="171">
        <f t="shared" si="87"/>
        <v>12</v>
      </c>
      <c r="I123" s="127">
        <f t="shared" si="88"/>
        <v>2.9484029484029484</v>
      </c>
      <c r="J123" s="125">
        <v>3</v>
      </c>
      <c r="K123" s="125">
        <v>7</v>
      </c>
      <c r="L123" s="125">
        <v>2</v>
      </c>
      <c r="M123" s="171">
        <f t="shared" si="89"/>
        <v>12</v>
      </c>
      <c r="N123" s="125">
        <v>3</v>
      </c>
      <c r="O123" s="125">
        <v>7</v>
      </c>
      <c r="P123" s="125">
        <v>2</v>
      </c>
      <c r="Q123" s="125">
        <f t="shared" si="79"/>
        <v>100</v>
      </c>
      <c r="R123" s="131">
        <f t="shared" si="55"/>
        <v>3</v>
      </c>
      <c r="S123" s="172">
        <f t="shared" si="82"/>
        <v>14</v>
      </c>
      <c r="T123" s="132">
        <f t="shared" si="83"/>
        <v>14.79</v>
      </c>
      <c r="U123" s="183">
        <f t="shared" si="84"/>
        <v>14</v>
      </c>
      <c r="V123" s="265">
        <f t="shared" si="85"/>
        <v>2.8397565922920891</v>
      </c>
      <c r="W123" s="131">
        <f t="shared" si="58"/>
        <v>2</v>
      </c>
      <c r="X123" s="132">
        <f t="shared" si="80"/>
        <v>2.1</v>
      </c>
      <c r="Y123" s="131">
        <f t="shared" si="76"/>
        <v>15</v>
      </c>
      <c r="Z123" s="131">
        <f t="shared" si="86"/>
        <v>9</v>
      </c>
      <c r="AA123" s="131">
        <f t="shared" si="60"/>
        <v>3</v>
      </c>
      <c r="AB123" s="132">
        <f t="shared" si="81"/>
        <v>2.8</v>
      </c>
      <c r="AC123" s="131">
        <f t="shared" si="77"/>
        <v>20</v>
      </c>
      <c r="AD123" s="131"/>
    </row>
    <row r="124" spans="1:30" ht="31.5" x14ac:dyDescent="0.25">
      <c r="A124" s="121">
        <v>112</v>
      </c>
      <c r="B124" s="146" t="s">
        <v>715</v>
      </c>
      <c r="C124" s="146" t="s">
        <v>63</v>
      </c>
      <c r="D124" s="128">
        <v>457.69</v>
      </c>
      <c r="E124" s="125">
        <v>295</v>
      </c>
      <c r="F124" s="125">
        <v>295</v>
      </c>
      <c r="G124" s="128">
        <v>0.64454106491293228</v>
      </c>
      <c r="H124" s="171">
        <f t="shared" si="87"/>
        <v>8</v>
      </c>
      <c r="I124" s="127">
        <f t="shared" si="88"/>
        <v>2.7118644067796609</v>
      </c>
      <c r="J124" s="125">
        <v>2</v>
      </c>
      <c r="K124" s="125">
        <v>5</v>
      </c>
      <c r="L124" s="125">
        <v>1</v>
      </c>
      <c r="M124" s="171">
        <f t="shared" si="89"/>
        <v>8</v>
      </c>
      <c r="N124" s="125">
        <v>0</v>
      </c>
      <c r="O124" s="125">
        <v>7</v>
      </c>
      <c r="P124" s="125">
        <v>1</v>
      </c>
      <c r="Q124" s="125">
        <f t="shared" si="79"/>
        <v>100</v>
      </c>
      <c r="R124" s="131">
        <f t="shared" si="55"/>
        <v>3</v>
      </c>
      <c r="S124" s="172">
        <f t="shared" si="82"/>
        <v>8</v>
      </c>
      <c r="T124" s="132">
        <f t="shared" si="83"/>
        <v>8.85</v>
      </c>
      <c r="U124" s="183">
        <f t="shared" si="84"/>
        <v>8</v>
      </c>
      <c r="V124" s="265">
        <f t="shared" si="85"/>
        <v>2.7118644067796609</v>
      </c>
      <c r="W124" s="131">
        <f t="shared" si="58"/>
        <v>1</v>
      </c>
      <c r="X124" s="132">
        <f t="shared" si="80"/>
        <v>1.2</v>
      </c>
      <c r="Y124" s="131">
        <f t="shared" si="76"/>
        <v>15</v>
      </c>
      <c r="Z124" s="131">
        <f t="shared" si="86"/>
        <v>5</v>
      </c>
      <c r="AA124" s="131">
        <f t="shared" si="60"/>
        <v>2</v>
      </c>
      <c r="AB124" s="132">
        <f t="shared" si="81"/>
        <v>1.6</v>
      </c>
      <c r="AC124" s="131">
        <f t="shared" si="77"/>
        <v>20</v>
      </c>
      <c r="AD124" s="131">
        <v>8</v>
      </c>
    </row>
    <row r="125" spans="1:30" ht="30" customHeight="1" x14ac:dyDescent="0.25">
      <c r="A125" s="121">
        <v>113</v>
      </c>
      <c r="B125" s="146" t="s">
        <v>686</v>
      </c>
      <c r="C125" s="146" t="s">
        <v>63</v>
      </c>
      <c r="D125" s="128">
        <v>280.58</v>
      </c>
      <c r="E125" s="125">
        <v>277</v>
      </c>
      <c r="F125" s="125">
        <v>299</v>
      </c>
      <c r="G125" s="128">
        <v>1.0656497255684654</v>
      </c>
      <c r="H125" s="171">
        <f t="shared" si="87"/>
        <v>8</v>
      </c>
      <c r="I125" s="127">
        <f t="shared" si="88"/>
        <v>2.8880866425992782</v>
      </c>
      <c r="J125" s="125">
        <v>2</v>
      </c>
      <c r="K125" s="125">
        <v>5</v>
      </c>
      <c r="L125" s="125">
        <v>1</v>
      </c>
      <c r="M125" s="171">
        <f t="shared" si="89"/>
        <v>8</v>
      </c>
      <c r="N125" s="125">
        <v>2</v>
      </c>
      <c r="O125" s="125">
        <v>5</v>
      </c>
      <c r="P125" s="125">
        <v>1</v>
      </c>
      <c r="Q125" s="125">
        <f t="shared" si="79"/>
        <v>100</v>
      </c>
      <c r="R125" s="131">
        <f t="shared" si="55"/>
        <v>5</v>
      </c>
      <c r="S125" s="172">
        <f t="shared" si="82"/>
        <v>14</v>
      </c>
      <c r="T125" s="132">
        <f t="shared" si="83"/>
        <v>14.95</v>
      </c>
      <c r="U125" s="183">
        <f t="shared" si="84"/>
        <v>14</v>
      </c>
      <c r="V125" s="265">
        <f t="shared" si="85"/>
        <v>4.6822742474916392</v>
      </c>
      <c r="W125" s="131">
        <f t="shared" si="58"/>
        <v>2</v>
      </c>
      <c r="X125" s="132">
        <f t="shared" si="80"/>
        <v>2.1</v>
      </c>
      <c r="Y125" s="131">
        <f t="shared" si="76"/>
        <v>15</v>
      </c>
      <c r="Z125" s="131">
        <f t="shared" si="86"/>
        <v>9</v>
      </c>
      <c r="AA125" s="131">
        <f t="shared" si="60"/>
        <v>3</v>
      </c>
      <c r="AB125" s="132">
        <f t="shared" si="81"/>
        <v>2.8</v>
      </c>
      <c r="AC125" s="131">
        <f t="shared" si="77"/>
        <v>20</v>
      </c>
      <c r="AD125" s="131">
        <v>14</v>
      </c>
    </row>
    <row r="126" spans="1:30" ht="32.25" customHeight="1" x14ac:dyDescent="0.25">
      <c r="A126" s="121">
        <v>114</v>
      </c>
      <c r="B126" s="146" t="s">
        <v>716</v>
      </c>
      <c r="C126" s="146" t="s">
        <v>63</v>
      </c>
      <c r="D126" s="128">
        <v>50.83</v>
      </c>
      <c r="E126" s="125">
        <v>52</v>
      </c>
      <c r="F126" s="125">
        <v>68</v>
      </c>
      <c r="G126" s="128">
        <v>1.3377926421404682</v>
      </c>
      <c r="H126" s="171">
        <f t="shared" si="87"/>
        <v>2</v>
      </c>
      <c r="I126" s="127">
        <f t="shared" si="88"/>
        <v>3.8461538461538463</v>
      </c>
      <c r="J126" s="125">
        <v>0</v>
      </c>
      <c r="K126" s="125">
        <v>2</v>
      </c>
      <c r="L126" s="125">
        <v>0</v>
      </c>
      <c r="M126" s="171">
        <f t="shared" si="89"/>
        <v>2</v>
      </c>
      <c r="N126" s="125">
        <v>0</v>
      </c>
      <c r="O126" s="125">
        <v>2</v>
      </c>
      <c r="P126" s="125">
        <v>0</v>
      </c>
      <c r="Q126" s="125">
        <f t="shared" si="79"/>
        <v>100</v>
      </c>
      <c r="R126" s="131">
        <f t="shared" si="55"/>
        <v>5</v>
      </c>
      <c r="S126" s="172">
        <f t="shared" si="82"/>
        <v>3</v>
      </c>
      <c r="T126" s="132">
        <f t="shared" si="83"/>
        <v>3.4</v>
      </c>
      <c r="U126" s="183">
        <f t="shared" si="84"/>
        <v>3</v>
      </c>
      <c r="V126" s="265">
        <f t="shared" si="85"/>
        <v>4.4117647058823533</v>
      </c>
      <c r="W126" s="131">
        <f t="shared" si="58"/>
        <v>0</v>
      </c>
      <c r="X126" s="132">
        <f t="shared" si="80"/>
        <v>0.45</v>
      </c>
      <c r="Y126" s="131">
        <f t="shared" si="76"/>
        <v>15</v>
      </c>
      <c r="Z126" s="131">
        <f t="shared" si="86"/>
        <v>2</v>
      </c>
      <c r="AA126" s="131">
        <f t="shared" si="60"/>
        <v>1</v>
      </c>
      <c r="AB126" s="132">
        <f t="shared" si="81"/>
        <v>0.6</v>
      </c>
      <c r="AC126" s="131">
        <f t="shared" si="77"/>
        <v>20</v>
      </c>
      <c r="AD126" s="131">
        <v>3</v>
      </c>
    </row>
    <row r="127" spans="1:30" ht="31.5" x14ac:dyDescent="0.25">
      <c r="A127" s="121">
        <v>115</v>
      </c>
      <c r="B127" s="146" t="s">
        <v>717</v>
      </c>
      <c r="C127" s="146" t="s">
        <v>31</v>
      </c>
      <c r="D127" s="128">
        <v>99.13</v>
      </c>
      <c r="E127" s="125">
        <v>239</v>
      </c>
      <c r="F127" s="125">
        <v>255</v>
      </c>
      <c r="G127" s="128">
        <v>2.572379703419752</v>
      </c>
      <c r="H127" s="171">
        <f t="shared" si="87"/>
        <v>16</v>
      </c>
      <c r="I127" s="127">
        <f t="shared" si="88"/>
        <v>6.6945606694560666</v>
      </c>
      <c r="J127" s="125">
        <v>4</v>
      </c>
      <c r="K127" s="125">
        <v>9</v>
      </c>
      <c r="L127" s="125">
        <v>3</v>
      </c>
      <c r="M127" s="171">
        <f t="shared" si="89"/>
        <v>12</v>
      </c>
      <c r="N127" s="125">
        <v>0</v>
      </c>
      <c r="O127" s="125">
        <v>9</v>
      </c>
      <c r="P127" s="125">
        <v>3</v>
      </c>
      <c r="Q127" s="125">
        <f t="shared" si="79"/>
        <v>75</v>
      </c>
      <c r="R127" s="131">
        <f t="shared" si="55"/>
        <v>7</v>
      </c>
      <c r="S127" s="172">
        <f t="shared" si="82"/>
        <v>17</v>
      </c>
      <c r="T127" s="132">
        <f t="shared" si="83"/>
        <v>17.850000000000001</v>
      </c>
      <c r="U127" s="183">
        <f t="shared" si="84"/>
        <v>17</v>
      </c>
      <c r="V127" s="265">
        <f t="shared" si="85"/>
        <v>6.666666666666667</v>
      </c>
      <c r="W127" s="131">
        <f t="shared" si="58"/>
        <v>2</v>
      </c>
      <c r="X127" s="132">
        <f t="shared" si="80"/>
        <v>2.5499999999999998</v>
      </c>
      <c r="Y127" s="131">
        <f t="shared" si="76"/>
        <v>15</v>
      </c>
      <c r="Z127" s="131">
        <f t="shared" si="86"/>
        <v>11</v>
      </c>
      <c r="AA127" s="131">
        <f t="shared" si="60"/>
        <v>4</v>
      </c>
      <c r="AB127" s="132">
        <f t="shared" si="81"/>
        <v>3.4</v>
      </c>
      <c r="AC127" s="131">
        <f t="shared" si="77"/>
        <v>20</v>
      </c>
      <c r="AD127" s="131">
        <v>17</v>
      </c>
    </row>
    <row r="128" spans="1:30" ht="31.5" x14ac:dyDescent="0.25">
      <c r="A128" s="121">
        <v>116</v>
      </c>
      <c r="B128" s="146" t="s">
        <v>718</v>
      </c>
      <c r="C128" s="146" t="s">
        <v>31</v>
      </c>
      <c r="D128" s="128">
        <v>24.9</v>
      </c>
      <c r="E128" s="125">
        <v>42</v>
      </c>
      <c r="F128" s="125">
        <v>53</v>
      </c>
      <c r="G128" s="128">
        <v>2.1285140562248999</v>
      </c>
      <c r="H128" s="171">
        <f t="shared" si="87"/>
        <v>2</v>
      </c>
      <c r="I128" s="127">
        <f t="shared" si="88"/>
        <v>4.7619047619047619</v>
      </c>
      <c r="J128" s="125">
        <v>0</v>
      </c>
      <c r="K128" s="125">
        <v>2</v>
      </c>
      <c r="L128" s="125">
        <v>0</v>
      </c>
      <c r="M128" s="171">
        <f t="shared" si="89"/>
        <v>1</v>
      </c>
      <c r="N128" s="125">
        <v>0</v>
      </c>
      <c r="O128" s="125">
        <v>1</v>
      </c>
      <c r="P128" s="125">
        <v>0</v>
      </c>
      <c r="Q128" s="125">
        <f t="shared" si="79"/>
        <v>50</v>
      </c>
      <c r="R128" s="131">
        <f t="shared" si="55"/>
        <v>7</v>
      </c>
      <c r="S128" s="172">
        <f t="shared" si="82"/>
        <v>3</v>
      </c>
      <c r="T128" s="132">
        <f t="shared" si="83"/>
        <v>3.71</v>
      </c>
      <c r="U128" s="183">
        <f t="shared" si="84"/>
        <v>3</v>
      </c>
      <c r="V128" s="265">
        <f t="shared" si="85"/>
        <v>5.6603773584905657</v>
      </c>
      <c r="W128" s="131">
        <f t="shared" si="58"/>
        <v>0</v>
      </c>
      <c r="X128" s="132">
        <f t="shared" si="80"/>
        <v>0.45</v>
      </c>
      <c r="Y128" s="131">
        <f t="shared" si="76"/>
        <v>15</v>
      </c>
      <c r="Z128" s="131">
        <f t="shared" si="86"/>
        <v>2</v>
      </c>
      <c r="AA128" s="131">
        <f t="shared" si="60"/>
        <v>1</v>
      </c>
      <c r="AB128" s="132">
        <f t="shared" si="81"/>
        <v>0.6</v>
      </c>
      <c r="AC128" s="131">
        <f t="shared" si="77"/>
        <v>20</v>
      </c>
      <c r="AD128" s="131">
        <v>3</v>
      </c>
    </row>
    <row r="129" spans="1:30" ht="47.25" x14ac:dyDescent="0.25">
      <c r="A129" s="121">
        <v>117</v>
      </c>
      <c r="B129" s="146" t="s">
        <v>719</v>
      </c>
      <c r="C129" s="146" t="s">
        <v>31</v>
      </c>
      <c r="D129" s="128">
        <v>217.55</v>
      </c>
      <c r="E129" s="125">
        <v>304</v>
      </c>
      <c r="F129" s="125">
        <v>337</v>
      </c>
      <c r="G129" s="128">
        <v>1.5490691794989657</v>
      </c>
      <c r="H129" s="171">
        <f t="shared" si="87"/>
        <v>21</v>
      </c>
      <c r="I129" s="127">
        <f t="shared" si="88"/>
        <v>6.9078947368421053</v>
      </c>
      <c r="J129" s="125">
        <v>1</v>
      </c>
      <c r="K129" s="125">
        <v>19</v>
      </c>
      <c r="L129" s="125">
        <v>1</v>
      </c>
      <c r="M129" s="171">
        <f t="shared" si="89"/>
        <v>17</v>
      </c>
      <c r="N129" s="125">
        <v>0</v>
      </c>
      <c r="O129" s="125">
        <v>16</v>
      </c>
      <c r="P129" s="125">
        <v>1</v>
      </c>
      <c r="Q129" s="125">
        <f t="shared" si="79"/>
        <v>80.952380952380949</v>
      </c>
      <c r="R129" s="131">
        <f t="shared" si="55"/>
        <v>5</v>
      </c>
      <c r="S129" s="172">
        <f t="shared" si="82"/>
        <v>16</v>
      </c>
      <c r="T129" s="132">
        <f t="shared" si="83"/>
        <v>16.850000000000001</v>
      </c>
      <c r="U129" s="183">
        <f t="shared" si="84"/>
        <v>16</v>
      </c>
      <c r="V129" s="265">
        <f t="shared" si="85"/>
        <v>4.7477744807121658</v>
      </c>
      <c r="W129" s="131">
        <f t="shared" si="58"/>
        <v>2</v>
      </c>
      <c r="X129" s="132">
        <f t="shared" si="80"/>
        <v>2.4</v>
      </c>
      <c r="Y129" s="131">
        <f t="shared" si="76"/>
        <v>15</v>
      </c>
      <c r="Z129" s="131">
        <f t="shared" si="86"/>
        <v>10</v>
      </c>
      <c r="AA129" s="131">
        <f t="shared" si="60"/>
        <v>4</v>
      </c>
      <c r="AB129" s="132">
        <f t="shared" si="81"/>
        <v>3.2</v>
      </c>
      <c r="AC129" s="131">
        <f t="shared" si="77"/>
        <v>20</v>
      </c>
      <c r="AD129" s="266">
        <v>23</v>
      </c>
    </row>
    <row r="130" spans="1:30" x14ac:dyDescent="0.25">
      <c r="A130" s="121">
        <v>118</v>
      </c>
      <c r="B130" s="146" t="s">
        <v>2</v>
      </c>
      <c r="C130" s="146" t="s">
        <v>31</v>
      </c>
      <c r="D130" s="128">
        <v>130.16999999999999</v>
      </c>
      <c r="E130" s="125">
        <v>120</v>
      </c>
      <c r="F130" s="125">
        <v>101</v>
      </c>
      <c r="G130" s="128">
        <v>0.77590842744103872</v>
      </c>
      <c r="H130" s="171">
        <f t="shared" si="87"/>
        <v>3</v>
      </c>
      <c r="I130" s="127">
        <f t="shared" si="88"/>
        <v>2.5</v>
      </c>
      <c r="J130" s="125">
        <v>0</v>
      </c>
      <c r="K130" s="125">
        <v>3</v>
      </c>
      <c r="L130" s="125">
        <v>0</v>
      </c>
      <c r="M130" s="171">
        <f t="shared" si="89"/>
        <v>1</v>
      </c>
      <c r="N130" s="125"/>
      <c r="O130" s="125">
        <v>1</v>
      </c>
      <c r="P130" s="125">
        <v>0</v>
      </c>
      <c r="Q130" s="125">
        <f t="shared" si="79"/>
        <v>33.333333333333336</v>
      </c>
      <c r="R130" s="131">
        <f t="shared" si="55"/>
        <v>3</v>
      </c>
      <c r="S130" s="172">
        <f t="shared" si="82"/>
        <v>3</v>
      </c>
      <c r="T130" s="132">
        <f t="shared" si="83"/>
        <v>3.03</v>
      </c>
      <c r="U130" s="183">
        <f t="shared" si="84"/>
        <v>3</v>
      </c>
      <c r="V130" s="265">
        <f t="shared" si="85"/>
        <v>2.9702970297029703</v>
      </c>
      <c r="W130" s="131">
        <f t="shared" si="58"/>
        <v>0</v>
      </c>
      <c r="X130" s="132">
        <f t="shared" si="80"/>
        <v>0.45</v>
      </c>
      <c r="Y130" s="131">
        <f t="shared" si="76"/>
        <v>15</v>
      </c>
      <c r="Z130" s="131">
        <f t="shared" si="86"/>
        <v>2</v>
      </c>
      <c r="AA130" s="131">
        <f t="shared" si="60"/>
        <v>1</v>
      </c>
      <c r="AB130" s="132">
        <f t="shared" si="81"/>
        <v>0.6</v>
      </c>
      <c r="AC130" s="131">
        <f t="shared" si="77"/>
        <v>20</v>
      </c>
      <c r="AD130" s="131"/>
    </row>
    <row r="131" spans="1:30" ht="31.5" x14ac:dyDescent="0.25">
      <c r="A131" s="121">
        <v>119</v>
      </c>
      <c r="B131" s="146" t="s">
        <v>720</v>
      </c>
      <c r="C131" s="146" t="s">
        <v>31</v>
      </c>
      <c r="D131" s="128">
        <v>29.26</v>
      </c>
      <c r="E131" s="125">
        <v>49</v>
      </c>
      <c r="F131" s="125">
        <v>124</v>
      </c>
      <c r="G131" s="128">
        <v>4.237867395762132</v>
      </c>
      <c r="H131" s="171">
        <f t="shared" si="87"/>
        <v>3</v>
      </c>
      <c r="I131" s="127">
        <f t="shared" si="88"/>
        <v>6.1224489795918364</v>
      </c>
      <c r="J131" s="125">
        <v>0</v>
      </c>
      <c r="K131" s="125">
        <v>3</v>
      </c>
      <c r="L131" s="125">
        <v>0</v>
      </c>
      <c r="M131" s="171">
        <f t="shared" si="89"/>
        <v>2</v>
      </c>
      <c r="N131" s="125">
        <v>0</v>
      </c>
      <c r="O131" s="125">
        <v>2</v>
      </c>
      <c r="P131" s="125">
        <v>0</v>
      </c>
      <c r="Q131" s="125">
        <f t="shared" si="79"/>
        <v>66.666666666666671</v>
      </c>
      <c r="R131" s="131">
        <f t="shared" si="55"/>
        <v>8</v>
      </c>
      <c r="S131" s="172">
        <f t="shared" si="82"/>
        <v>9</v>
      </c>
      <c r="T131" s="132">
        <f t="shared" si="83"/>
        <v>9.92</v>
      </c>
      <c r="U131" s="183">
        <f t="shared" si="84"/>
        <v>9</v>
      </c>
      <c r="V131" s="265">
        <f t="shared" si="85"/>
        <v>7.258064516129032</v>
      </c>
      <c r="W131" s="131">
        <f t="shared" si="58"/>
        <v>1</v>
      </c>
      <c r="X131" s="132">
        <f t="shared" si="80"/>
        <v>1.35</v>
      </c>
      <c r="Y131" s="131">
        <f t="shared" si="76"/>
        <v>15</v>
      </c>
      <c r="Z131" s="131">
        <f t="shared" si="86"/>
        <v>6</v>
      </c>
      <c r="AA131" s="131">
        <f t="shared" si="60"/>
        <v>2</v>
      </c>
      <c r="AB131" s="132">
        <f t="shared" si="81"/>
        <v>1.8</v>
      </c>
      <c r="AC131" s="131">
        <f t="shared" si="77"/>
        <v>20</v>
      </c>
      <c r="AD131" s="131">
        <v>9</v>
      </c>
    </row>
    <row r="132" spans="1:30" ht="31.5" x14ac:dyDescent="0.25">
      <c r="A132" s="121">
        <v>120</v>
      </c>
      <c r="B132" s="146" t="s">
        <v>100</v>
      </c>
      <c r="C132" s="146" t="s">
        <v>31</v>
      </c>
      <c r="D132" s="128">
        <v>71.27</v>
      </c>
      <c r="E132" s="125">
        <v>187</v>
      </c>
      <c r="F132" s="125">
        <v>188</v>
      </c>
      <c r="G132" s="128">
        <v>2.6378560404097096</v>
      </c>
      <c r="H132" s="171">
        <f t="shared" si="87"/>
        <v>13</v>
      </c>
      <c r="I132" s="127">
        <f t="shared" si="88"/>
        <v>6.9518716577540109</v>
      </c>
      <c r="J132" s="125">
        <v>3</v>
      </c>
      <c r="K132" s="125">
        <v>8</v>
      </c>
      <c r="L132" s="125">
        <v>2</v>
      </c>
      <c r="M132" s="171">
        <f t="shared" si="89"/>
        <v>13</v>
      </c>
      <c r="N132" s="125">
        <v>0</v>
      </c>
      <c r="O132" s="125">
        <v>11</v>
      </c>
      <c r="P132" s="125">
        <v>2</v>
      </c>
      <c r="Q132" s="125">
        <f t="shared" si="79"/>
        <v>100</v>
      </c>
      <c r="R132" s="131">
        <f t="shared" si="55"/>
        <v>7</v>
      </c>
      <c r="S132" s="172">
        <f t="shared" si="82"/>
        <v>13</v>
      </c>
      <c r="T132" s="132">
        <f t="shared" si="83"/>
        <v>13.16</v>
      </c>
      <c r="U132" s="183">
        <f t="shared" si="84"/>
        <v>13</v>
      </c>
      <c r="V132" s="265">
        <f t="shared" si="85"/>
        <v>6.9148936170212769</v>
      </c>
      <c r="W132" s="131">
        <f t="shared" si="58"/>
        <v>1</v>
      </c>
      <c r="X132" s="132">
        <f t="shared" si="80"/>
        <v>1.95</v>
      </c>
      <c r="Y132" s="131">
        <f t="shared" si="76"/>
        <v>15</v>
      </c>
      <c r="Z132" s="131">
        <f t="shared" si="86"/>
        <v>9</v>
      </c>
      <c r="AA132" s="131">
        <f t="shared" si="60"/>
        <v>3</v>
      </c>
      <c r="AB132" s="132">
        <f t="shared" si="81"/>
        <v>2.6</v>
      </c>
      <c r="AC132" s="131">
        <f t="shared" si="77"/>
        <v>20</v>
      </c>
      <c r="AD132" s="131">
        <v>13</v>
      </c>
    </row>
    <row r="133" spans="1:30" ht="31.5" x14ac:dyDescent="0.25">
      <c r="A133" s="121">
        <v>121</v>
      </c>
      <c r="B133" s="146" t="s">
        <v>240</v>
      </c>
      <c r="C133" s="146" t="s">
        <v>721</v>
      </c>
      <c r="D133" s="128">
        <v>15.54</v>
      </c>
      <c r="E133" s="125">
        <v>69</v>
      </c>
      <c r="F133" s="125">
        <v>64</v>
      </c>
      <c r="G133" s="128">
        <v>4.1184041184041185</v>
      </c>
      <c r="H133" s="171">
        <f t="shared" si="87"/>
        <v>5</v>
      </c>
      <c r="I133" s="127">
        <f t="shared" si="88"/>
        <v>7.2463768115942031</v>
      </c>
      <c r="J133" s="125">
        <v>1</v>
      </c>
      <c r="K133" s="125">
        <v>3</v>
      </c>
      <c r="L133" s="125">
        <v>1</v>
      </c>
      <c r="M133" s="171">
        <f t="shared" si="89"/>
        <v>4</v>
      </c>
      <c r="N133" s="125">
        <v>0</v>
      </c>
      <c r="O133" s="125">
        <v>3</v>
      </c>
      <c r="P133" s="125">
        <v>1</v>
      </c>
      <c r="Q133" s="125">
        <f t="shared" si="79"/>
        <v>80</v>
      </c>
      <c r="R133" s="131">
        <f t="shared" si="55"/>
        <v>8</v>
      </c>
      <c r="S133" s="172">
        <f t="shared" si="82"/>
        <v>5</v>
      </c>
      <c r="T133" s="132">
        <f t="shared" si="83"/>
        <v>5.12</v>
      </c>
      <c r="U133" s="183">
        <f t="shared" si="84"/>
        <v>5</v>
      </c>
      <c r="V133" s="265">
        <f t="shared" si="85"/>
        <v>7.8125</v>
      </c>
      <c r="W133" s="131">
        <f t="shared" si="58"/>
        <v>0</v>
      </c>
      <c r="X133" s="132">
        <f t="shared" si="80"/>
        <v>0.75</v>
      </c>
      <c r="Y133" s="131">
        <f t="shared" si="76"/>
        <v>15</v>
      </c>
      <c r="Z133" s="131">
        <f t="shared" si="86"/>
        <v>4</v>
      </c>
      <c r="AA133" s="131">
        <f t="shared" si="60"/>
        <v>1</v>
      </c>
      <c r="AB133" s="132">
        <f t="shared" si="81"/>
        <v>1</v>
      </c>
      <c r="AC133" s="131">
        <f t="shared" si="77"/>
        <v>20</v>
      </c>
      <c r="AD133" s="131">
        <v>5</v>
      </c>
    </row>
    <row r="134" spans="1:30" ht="31.5" x14ac:dyDescent="0.25">
      <c r="A134" s="121">
        <v>122</v>
      </c>
      <c r="B134" s="146" t="s">
        <v>128</v>
      </c>
      <c r="C134" s="146" t="s">
        <v>721</v>
      </c>
      <c r="D134" s="128">
        <v>30.98</v>
      </c>
      <c r="E134" s="125">
        <v>37</v>
      </c>
      <c r="F134" s="125">
        <v>36</v>
      </c>
      <c r="G134" s="128">
        <v>1.1620400258231116</v>
      </c>
      <c r="H134" s="171">
        <f t="shared" si="87"/>
        <v>0</v>
      </c>
      <c r="I134" s="127">
        <v>0</v>
      </c>
      <c r="J134" s="125">
        <v>0</v>
      </c>
      <c r="K134" s="125">
        <v>0</v>
      </c>
      <c r="L134" s="125">
        <v>0</v>
      </c>
      <c r="M134" s="171">
        <f t="shared" si="89"/>
        <v>0</v>
      </c>
      <c r="N134" s="125">
        <v>0</v>
      </c>
      <c r="O134" s="125">
        <v>0</v>
      </c>
      <c r="P134" s="125">
        <v>0</v>
      </c>
      <c r="Q134" s="125">
        <v>0</v>
      </c>
      <c r="R134" s="131">
        <f t="shared" si="55"/>
        <v>5</v>
      </c>
      <c r="S134" s="172">
        <f t="shared" si="82"/>
        <v>1</v>
      </c>
      <c r="T134" s="132">
        <f t="shared" si="83"/>
        <v>1.8</v>
      </c>
      <c r="U134" s="183">
        <f t="shared" si="84"/>
        <v>1</v>
      </c>
      <c r="V134" s="265">
        <f t="shared" si="85"/>
        <v>2.7777777777777777</v>
      </c>
      <c r="W134" s="131">
        <f t="shared" si="58"/>
        <v>0</v>
      </c>
      <c r="X134" s="132">
        <f t="shared" si="80"/>
        <v>0.15</v>
      </c>
      <c r="Y134" s="131">
        <f t="shared" si="76"/>
        <v>15</v>
      </c>
      <c r="Z134" s="131">
        <f t="shared" si="86"/>
        <v>0</v>
      </c>
      <c r="AA134" s="131">
        <f t="shared" si="60"/>
        <v>1</v>
      </c>
      <c r="AB134" s="132">
        <f t="shared" si="81"/>
        <v>0.2</v>
      </c>
      <c r="AC134" s="131">
        <f t="shared" si="77"/>
        <v>20</v>
      </c>
      <c r="AD134" s="131">
        <v>1</v>
      </c>
    </row>
    <row r="135" spans="1:30" ht="31.5" x14ac:dyDescent="0.25">
      <c r="A135" s="121">
        <v>123</v>
      </c>
      <c r="B135" s="146" t="s">
        <v>101</v>
      </c>
      <c r="C135" s="146" t="s">
        <v>721</v>
      </c>
      <c r="D135" s="128">
        <v>6.27</v>
      </c>
      <c r="E135" s="125">
        <v>29</v>
      </c>
      <c r="F135" s="125">
        <v>39</v>
      </c>
      <c r="G135" s="128">
        <v>6.2200956937799043</v>
      </c>
      <c r="H135" s="171">
        <f t="shared" si="87"/>
        <v>2</v>
      </c>
      <c r="I135" s="127">
        <f t="shared" ref="I135:I148" si="90">H135*100/E135</f>
        <v>6.8965517241379306</v>
      </c>
      <c r="J135" s="125">
        <v>0</v>
      </c>
      <c r="K135" s="125">
        <v>2</v>
      </c>
      <c r="L135" s="125">
        <v>0</v>
      </c>
      <c r="M135" s="171">
        <f t="shared" si="89"/>
        <v>2</v>
      </c>
      <c r="N135" s="125">
        <v>0</v>
      </c>
      <c r="O135" s="125">
        <v>2</v>
      </c>
      <c r="P135" s="125">
        <v>0</v>
      </c>
      <c r="Q135" s="125">
        <f t="shared" ref="Q135:Q148" si="91">M135*100/H135</f>
        <v>100</v>
      </c>
      <c r="R135" s="131">
        <f t="shared" si="55"/>
        <v>10</v>
      </c>
      <c r="S135" s="172">
        <f t="shared" si="82"/>
        <v>3</v>
      </c>
      <c r="T135" s="132">
        <f t="shared" si="83"/>
        <v>3.9</v>
      </c>
      <c r="U135" s="183">
        <f t="shared" si="84"/>
        <v>3</v>
      </c>
      <c r="V135" s="265">
        <f t="shared" si="85"/>
        <v>7.6923076923076925</v>
      </c>
      <c r="W135" s="131">
        <f t="shared" si="58"/>
        <v>0</v>
      </c>
      <c r="X135" s="132">
        <f t="shared" si="80"/>
        <v>0.45</v>
      </c>
      <c r="Y135" s="131">
        <f t="shared" si="76"/>
        <v>15</v>
      </c>
      <c r="Z135" s="131">
        <f t="shared" si="86"/>
        <v>2</v>
      </c>
      <c r="AA135" s="131">
        <f t="shared" si="60"/>
        <v>1</v>
      </c>
      <c r="AB135" s="132">
        <f t="shared" si="81"/>
        <v>0.6</v>
      </c>
      <c r="AC135" s="131">
        <f t="shared" si="77"/>
        <v>20</v>
      </c>
      <c r="AD135" s="131">
        <v>3</v>
      </c>
    </row>
    <row r="136" spans="1:30" ht="31.5" x14ac:dyDescent="0.25">
      <c r="A136" s="121">
        <v>124</v>
      </c>
      <c r="B136" s="146" t="s">
        <v>143</v>
      </c>
      <c r="C136" s="146" t="s">
        <v>721</v>
      </c>
      <c r="D136" s="128">
        <v>72.73</v>
      </c>
      <c r="E136" s="125">
        <v>48</v>
      </c>
      <c r="F136" s="125">
        <v>46</v>
      </c>
      <c r="G136" s="128">
        <v>0.63247628213941975</v>
      </c>
      <c r="H136" s="171">
        <f t="shared" si="87"/>
        <v>1</v>
      </c>
      <c r="I136" s="127">
        <f t="shared" si="90"/>
        <v>2.0833333333333335</v>
      </c>
      <c r="J136" s="125">
        <v>0</v>
      </c>
      <c r="K136" s="125">
        <v>1</v>
      </c>
      <c r="L136" s="125">
        <v>0</v>
      </c>
      <c r="M136" s="171">
        <f t="shared" si="89"/>
        <v>0</v>
      </c>
      <c r="N136" s="125">
        <v>0</v>
      </c>
      <c r="O136" s="125">
        <v>0</v>
      </c>
      <c r="P136" s="125">
        <v>0</v>
      </c>
      <c r="Q136" s="125">
        <f t="shared" si="91"/>
        <v>0</v>
      </c>
      <c r="R136" s="131">
        <f t="shared" si="55"/>
        <v>3</v>
      </c>
      <c r="S136" s="172">
        <f t="shared" si="82"/>
        <v>1</v>
      </c>
      <c r="T136" s="132">
        <f t="shared" si="83"/>
        <v>1.38</v>
      </c>
      <c r="U136" s="183">
        <f t="shared" si="84"/>
        <v>1</v>
      </c>
      <c r="V136" s="265">
        <f t="shared" si="85"/>
        <v>2.1739130434782608</v>
      </c>
      <c r="W136" s="131">
        <f t="shared" si="58"/>
        <v>0</v>
      </c>
      <c r="X136" s="132">
        <f t="shared" si="80"/>
        <v>0.15</v>
      </c>
      <c r="Y136" s="131">
        <f t="shared" si="76"/>
        <v>15</v>
      </c>
      <c r="Z136" s="131">
        <f t="shared" si="86"/>
        <v>0</v>
      </c>
      <c r="AA136" s="131">
        <f t="shared" si="60"/>
        <v>1</v>
      </c>
      <c r="AB136" s="132">
        <f t="shared" si="81"/>
        <v>0.2</v>
      </c>
      <c r="AC136" s="131">
        <f t="shared" si="77"/>
        <v>20</v>
      </c>
      <c r="AD136" s="131">
        <v>1</v>
      </c>
    </row>
    <row r="137" spans="1:30" ht="47.25" x14ac:dyDescent="0.25">
      <c r="A137" s="121">
        <v>125</v>
      </c>
      <c r="B137" s="146" t="s">
        <v>34</v>
      </c>
      <c r="C137" s="146" t="s">
        <v>33</v>
      </c>
      <c r="D137" s="128">
        <v>54.46</v>
      </c>
      <c r="E137" s="125">
        <v>73</v>
      </c>
      <c r="F137" s="125">
        <v>74</v>
      </c>
      <c r="G137" s="128">
        <v>1.3587954461990452</v>
      </c>
      <c r="H137" s="171">
        <f t="shared" si="87"/>
        <v>3</v>
      </c>
      <c r="I137" s="127">
        <f t="shared" si="90"/>
        <v>4.1095890410958908</v>
      </c>
      <c r="J137" s="125">
        <v>0</v>
      </c>
      <c r="K137" s="125">
        <v>3</v>
      </c>
      <c r="L137" s="125">
        <v>0</v>
      </c>
      <c r="M137" s="171">
        <f t="shared" si="89"/>
        <v>0</v>
      </c>
      <c r="N137" s="125">
        <v>0</v>
      </c>
      <c r="O137" s="125">
        <v>0</v>
      </c>
      <c r="P137" s="125">
        <v>0</v>
      </c>
      <c r="Q137" s="125">
        <f t="shared" si="91"/>
        <v>0</v>
      </c>
      <c r="R137" s="131">
        <f t="shared" si="55"/>
        <v>5</v>
      </c>
      <c r="S137" s="172">
        <f t="shared" si="82"/>
        <v>3</v>
      </c>
      <c r="T137" s="132">
        <f t="shared" si="83"/>
        <v>3.7</v>
      </c>
      <c r="U137" s="183">
        <f t="shared" si="84"/>
        <v>3</v>
      </c>
      <c r="V137" s="265">
        <f t="shared" si="85"/>
        <v>4.0540540540540544</v>
      </c>
      <c r="W137" s="131">
        <f t="shared" si="58"/>
        <v>0</v>
      </c>
      <c r="X137" s="132">
        <f t="shared" si="80"/>
        <v>0.45</v>
      </c>
      <c r="Y137" s="131">
        <f t="shared" si="76"/>
        <v>15</v>
      </c>
      <c r="Z137" s="131">
        <f t="shared" si="86"/>
        <v>2</v>
      </c>
      <c r="AA137" s="131">
        <f t="shared" si="60"/>
        <v>1</v>
      </c>
      <c r="AB137" s="132">
        <f t="shared" si="81"/>
        <v>0.6</v>
      </c>
      <c r="AC137" s="131">
        <f t="shared" si="77"/>
        <v>20</v>
      </c>
      <c r="AD137" s="131">
        <v>3</v>
      </c>
    </row>
    <row r="138" spans="1:30" ht="31.5" x14ac:dyDescent="0.25">
      <c r="A138" s="121">
        <v>126</v>
      </c>
      <c r="B138" s="146" t="s">
        <v>48</v>
      </c>
      <c r="C138" s="146" t="s">
        <v>33</v>
      </c>
      <c r="D138" s="128">
        <v>13.48</v>
      </c>
      <c r="E138" s="125">
        <v>32</v>
      </c>
      <c r="F138" s="125">
        <v>26</v>
      </c>
      <c r="G138" s="128">
        <v>1.9287833827893175</v>
      </c>
      <c r="H138" s="171">
        <f t="shared" si="87"/>
        <v>1</v>
      </c>
      <c r="I138" s="127">
        <f t="shared" si="90"/>
        <v>3.125</v>
      </c>
      <c r="J138" s="125">
        <v>0</v>
      </c>
      <c r="K138" s="125">
        <v>1</v>
      </c>
      <c r="L138" s="125">
        <v>0</v>
      </c>
      <c r="M138" s="171">
        <f t="shared" si="89"/>
        <v>1</v>
      </c>
      <c r="N138" s="125">
        <v>0</v>
      </c>
      <c r="O138" s="125">
        <v>1</v>
      </c>
      <c r="P138" s="125">
        <v>0</v>
      </c>
      <c r="Q138" s="125">
        <f t="shared" si="91"/>
        <v>100</v>
      </c>
      <c r="R138" s="131">
        <f t="shared" si="55"/>
        <v>5</v>
      </c>
      <c r="S138" s="172">
        <f t="shared" si="82"/>
        <v>1</v>
      </c>
      <c r="T138" s="132">
        <f t="shared" si="83"/>
        <v>1.3</v>
      </c>
      <c r="U138" s="183">
        <f t="shared" si="84"/>
        <v>1</v>
      </c>
      <c r="V138" s="265">
        <f t="shared" si="85"/>
        <v>3.8461538461538463</v>
      </c>
      <c r="W138" s="131">
        <f t="shared" si="58"/>
        <v>0</v>
      </c>
      <c r="X138" s="132">
        <f t="shared" si="80"/>
        <v>0.15</v>
      </c>
      <c r="Y138" s="131">
        <f t="shared" si="76"/>
        <v>15</v>
      </c>
      <c r="Z138" s="131">
        <f t="shared" si="86"/>
        <v>0</v>
      </c>
      <c r="AA138" s="131">
        <f t="shared" si="60"/>
        <v>1</v>
      </c>
      <c r="AB138" s="132">
        <f t="shared" si="81"/>
        <v>0.2</v>
      </c>
      <c r="AC138" s="131">
        <f t="shared" si="77"/>
        <v>20</v>
      </c>
      <c r="AD138" s="131">
        <v>1</v>
      </c>
    </row>
    <row r="139" spans="1:30" ht="31.5" x14ac:dyDescent="0.25">
      <c r="A139" s="121">
        <v>127</v>
      </c>
      <c r="B139" s="146" t="s">
        <v>103</v>
      </c>
      <c r="C139" s="146" t="s">
        <v>33</v>
      </c>
      <c r="D139" s="128">
        <v>35.26</v>
      </c>
      <c r="E139" s="125">
        <v>58</v>
      </c>
      <c r="F139" s="125">
        <v>50</v>
      </c>
      <c r="G139" s="128">
        <v>1.4180374361883155</v>
      </c>
      <c r="H139" s="171">
        <f t="shared" si="87"/>
        <v>2</v>
      </c>
      <c r="I139" s="127">
        <f t="shared" si="90"/>
        <v>3.4482758620689653</v>
      </c>
      <c r="J139" s="125">
        <v>0</v>
      </c>
      <c r="K139" s="125">
        <v>2</v>
      </c>
      <c r="L139" s="125">
        <v>0</v>
      </c>
      <c r="M139" s="171">
        <f t="shared" si="89"/>
        <v>2</v>
      </c>
      <c r="N139" s="125">
        <v>0</v>
      </c>
      <c r="O139" s="125">
        <v>2</v>
      </c>
      <c r="P139" s="125">
        <v>0</v>
      </c>
      <c r="Q139" s="125">
        <f t="shared" si="91"/>
        <v>100</v>
      </c>
      <c r="R139" s="131">
        <f t="shared" si="55"/>
        <v>5</v>
      </c>
      <c r="S139" s="172">
        <f t="shared" si="82"/>
        <v>2</v>
      </c>
      <c r="T139" s="132">
        <f t="shared" si="83"/>
        <v>2.5</v>
      </c>
      <c r="U139" s="183">
        <f t="shared" si="84"/>
        <v>2</v>
      </c>
      <c r="V139" s="265">
        <f t="shared" si="85"/>
        <v>4</v>
      </c>
      <c r="W139" s="131">
        <f t="shared" si="58"/>
        <v>0</v>
      </c>
      <c r="X139" s="132">
        <f t="shared" si="80"/>
        <v>0.3</v>
      </c>
      <c r="Y139" s="131">
        <f t="shared" si="76"/>
        <v>15</v>
      </c>
      <c r="Z139" s="131">
        <f t="shared" si="86"/>
        <v>1</v>
      </c>
      <c r="AA139" s="131">
        <f t="shared" si="60"/>
        <v>1</v>
      </c>
      <c r="AB139" s="132">
        <f t="shared" si="81"/>
        <v>0.4</v>
      </c>
      <c r="AC139" s="131">
        <f t="shared" si="77"/>
        <v>20</v>
      </c>
      <c r="AD139" s="131">
        <v>2</v>
      </c>
    </row>
    <row r="140" spans="1:30" ht="31.5" x14ac:dyDescent="0.25">
      <c r="A140" s="121">
        <v>128</v>
      </c>
      <c r="B140" s="146" t="s">
        <v>724</v>
      </c>
      <c r="C140" s="146" t="s">
        <v>33</v>
      </c>
      <c r="D140" s="128">
        <v>53.49</v>
      </c>
      <c r="E140" s="125">
        <v>70</v>
      </c>
      <c r="F140" s="125">
        <v>78</v>
      </c>
      <c r="G140" s="128">
        <v>1.4582164890633762</v>
      </c>
      <c r="H140" s="171">
        <f t="shared" si="87"/>
        <v>3</v>
      </c>
      <c r="I140" s="127">
        <f t="shared" si="90"/>
        <v>4.2857142857142856</v>
      </c>
      <c r="J140" s="125">
        <v>0</v>
      </c>
      <c r="K140" s="125">
        <v>3</v>
      </c>
      <c r="L140" s="125">
        <v>0</v>
      </c>
      <c r="M140" s="171">
        <f t="shared" si="89"/>
        <v>0</v>
      </c>
      <c r="N140" s="125">
        <v>0</v>
      </c>
      <c r="O140" s="125">
        <v>0</v>
      </c>
      <c r="P140" s="125">
        <v>0</v>
      </c>
      <c r="Q140" s="125">
        <f t="shared" si="91"/>
        <v>0</v>
      </c>
      <c r="R140" s="131">
        <f t="shared" si="55"/>
        <v>5</v>
      </c>
      <c r="S140" s="172">
        <f t="shared" si="82"/>
        <v>3</v>
      </c>
      <c r="T140" s="132">
        <f t="shared" si="83"/>
        <v>3.9</v>
      </c>
      <c r="U140" s="183">
        <f t="shared" si="84"/>
        <v>3</v>
      </c>
      <c r="V140" s="265">
        <f t="shared" si="85"/>
        <v>3.8461538461538463</v>
      </c>
      <c r="W140" s="131">
        <f t="shared" si="58"/>
        <v>0</v>
      </c>
      <c r="X140" s="132">
        <f t="shared" si="80"/>
        <v>0.45</v>
      </c>
      <c r="Y140" s="131">
        <f t="shared" si="76"/>
        <v>15</v>
      </c>
      <c r="Z140" s="131">
        <f t="shared" si="86"/>
        <v>2</v>
      </c>
      <c r="AA140" s="131">
        <f t="shared" si="60"/>
        <v>1</v>
      </c>
      <c r="AB140" s="132">
        <f t="shared" si="81"/>
        <v>0.6</v>
      </c>
      <c r="AC140" s="131">
        <f t="shared" si="77"/>
        <v>20</v>
      </c>
      <c r="AD140" s="131">
        <v>3</v>
      </c>
    </row>
    <row r="141" spans="1:30" ht="31.5" x14ac:dyDescent="0.25">
      <c r="A141" s="121">
        <v>129</v>
      </c>
      <c r="B141" s="146" t="s">
        <v>102</v>
      </c>
      <c r="C141" s="146" t="s">
        <v>33</v>
      </c>
      <c r="D141" s="128">
        <v>54.74</v>
      </c>
      <c r="E141" s="125">
        <v>66</v>
      </c>
      <c r="F141" s="125">
        <v>64</v>
      </c>
      <c r="G141" s="128">
        <v>1.1691633175009133</v>
      </c>
      <c r="H141" s="171">
        <f t="shared" si="87"/>
        <v>3</v>
      </c>
      <c r="I141" s="127">
        <f t="shared" si="90"/>
        <v>4.5454545454545459</v>
      </c>
      <c r="J141" s="125">
        <v>0</v>
      </c>
      <c r="K141" s="125">
        <v>3</v>
      </c>
      <c r="L141" s="125">
        <v>0</v>
      </c>
      <c r="M141" s="171">
        <f t="shared" si="89"/>
        <v>3</v>
      </c>
      <c r="N141" s="125">
        <v>0</v>
      </c>
      <c r="O141" s="125">
        <v>3</v>
      </c>
      <c r="P141" s="125">
        <v>0</v>
      </c>
      <c r="Q141" s="125">
        <f t="shared" si="91"/>
        <v>100</v>
      </c>
      <c r="R141" s="131">
        <f t="shared" si="55"/>
        <v>5</v>
      </c>
      <c r="S141" s="172">
        <f t="shared" si="82"/>
        <v>3</v>
      </c>
      <c r="T141" s="132">
        <f t="shared" si="83"/>
        <v>3.2</v>
      </c>
      <c r="U141" s="183">
        <f t="shared" si="84"/>
        <v>3</v>
      </c>
      <c r="V141" s="265">
        <f t="shared" si="85"/>
        <v>4.6875</v>
      </c>
      <c r="W141" s="131">
        <f t="shared" si="58"/>
        <v>0</v>
      </c>
      <c r="X141" s="132">
        <f t="shared" si="80"/>
        <v>0.45</v>
      </c>
      <c r="Y141" s="131">
        <f t="shared" si="76"/>
        <v>15</v>
      </c>
      <c r="Z141" s="131">
        <f t="shared" si="86"/>
        <v>2</v>
      </c>
      <c r="AA141" s="131">
        <f t="shared" si="60"/>
        <v>1</v>
      </c>
      <c r="AB141" s="132">
        <f t="shared" si="81"/>
        <v>0.6</v>
      </c>
      <c r="AC141" s="131">
        <f t="shared" si="77"/>
        <v>20</v>
      </c>
      <c r="AD141" s="131">
        <v>3</v>
      </c>
    </row>
    <row r="142" spans="1:30" ht="31.5" x14ac:dyDescent="0.25">
      <c r="A142" s="121">
        <v>130</v>
      </c>
      <c r="B142" s="146" t="s">
        <v>726</v>
      </c>
      <c r="C142" s="146" t="s">
        <v>35</v>
      </c>
      <c r="D142" s="128">
        <v>70.569999999999993</v>
      </c>
      <c r="E142" s="125">
        <v>140</v>
      </c>
      <c r="F142" s="125">
        <v>158</v>
      </c>
      <c r="G142" s="128">
        <v>2.2389117188607059</v>
      </c>
      <c r="H142" s="171">
        <f t="shared" si="87"/>
        <v>9</v>
      </c>
      <c r="I142" s="127">
        <f t="shared" si="90"/>
        <v>6.4285714285714288</v>
      </c>
      <c r="J142" s="125">
        <v>2</v>
      </c>
      <c r="K142" s="125">
        <v>6</v>
      </c>
      <c r="L142" s="125">
        <v>1</v>
      </c>
      <c r="M142" s="171">
        <f t="shared" si="89"/>
        <v>7</v>
      </c>
      <c r="N142" s="125">
        <v>0</v>
      </c>
      <c r="O142" s="125">
        <v>6</v>
      </c>
      <c r="P142" s="125">
        <v>1</v>
      </c>
      <c r="Q142" s="125">
        <f t="shared" si="91"/>
        <v>77.777777777777771</v>
      </c>
      <c r="R142" s="131">
        <f t="shared" ref="R142:R205" si="92">IF(F142&lt;VLOOKUP(G142,$M$233:$Q$241,2),0,VLOOKUP(G142,$M$233:$Q$241,3))</f>
        <v>7</v>
      </c>
      <c r="S142" s="172">
        <f t="shared" si="82"/>
        <v>11</v>
      </c>
      <c r="T142" s="132">
        <f t="shared" si="83"/>
        <v>11.06</v>
      </c>
      <c r="U142" s="183">
        <f t="shared" si="84"/>
        <v>11</v>
      </c>
      <c r="V142" s="265">
        <f t="shared" si="85"/>
        <v>6.962025316455696</v>
      </c>
      <c r="W142" s="131">
        <f t="shared" si="58"/>
        <v>1</v>
      </c>
      <c r="X142" s="132">
        <f t="shared" si="80"/>
        <v>1.65</v>
      </c>
      <c r="Y142" s="131">
        <f t="shared" ref="Y142:Y162" si="93">IF(F142&lt;VLOOKUP(G142,$M$233:$Q$241,2),0,VLOOKUP(G142,$M$233:$Q$241,4))</f>
        <v>15</v>
      </c>
      <c r="Z142" s="131">
        <f t="shared" si="86"/>
        <v>7</v>
      </c>
      <c r="AA142" s="131">
        <f t="shared" si="60"/>
        <v>3</v>
      </c>
      <c r="AB142" s="132">
        <f t="shared" si="81"/>
        <v>2.2000000000000002</v>
      </c>
      <c r="AC142" s="131">
        <f t="shared" ref="AC142:AC162" si="94">IF(F142&lt;VLOOKUP(G142,$M$233:$Q$241,2),0,VLOOKUP(G142,$M$233:$Q$241,5))</f>
        <v>20</v>
      </c>
      <c r="AD142" s="131">
        <v>11</v>
      </c>
    </row>
    <row r="143" spans="1:30" ht="31.5" x14ac:dyDescent="0.25">
      <c r="A143" s="121">
        <v>131</v>
      </c>
      <c r="B143" s="146" t="s">
        <v>681</v>
      </c>
      <c r="C143" s="146" t="s">
        <v>35</v>
      </c>
      <c r="D143" s="128">
        <v>30.76</v>
      </c>
      <c r="E143" s="125">
        <v>68</v>
      </c>
      <c r="F143" s="125">
        <v>78</v>
      </c>
      <c r="G143" s="128">
        <v>2.5357607282184653</v>
      </c>
      <c r="H143" s="171">
        <f t="shared" si="87"/>
        <v>4</v>
      </c>
      <c r="I143" s="127">
        <f t="shared" si="90"/>
        <v>5.882352941176471</v>
      </c>
      <c r="J143" s="125">
        <v>1</v>
      </c>
      <c r="K143" s="125">
        <v>3</v>
      </c>
      <c r="L143" s="125">
        <v>0</v>
      </c>
      <c r="M143" s="171">
        <f t="shared" si="89"/>
        <v>3</v>
      </c>
      <c r="N143" s="125">
        <v>0</v>
      </c>
      <c r="O143" s="125">
        <v>3</v>
      </c>
      <c r="P143" s="125">
        <v>0</v>
      </c>
      <c r="Q143" s="125">
        <f t="shared" si="91"/>
        <v>75</v>
      </c>
      <c r="R143" s="131">
        <f t="shared" si="92"/>
        <v>7</v>
      </c>
      <c r="S143" s="172">
        <f t="shared" si="82"/>
        <v>5</v>
      </c>
      <c r="T143" s="132">
        <f t="shared" si="83"/>
        <v>5.46</v>
      </c>
      <c r="U143" s="183">
        <f t="shared" si="84"/>
        <v>5</v>
      </c>
      <c r="V143" s="265">
        <f t="shared" si="85"/>
        <v>6.4102564102564106</v>
      </c>
      <c r="W143" s="131">
        <f t="shared" ref="W143:W206" si="95">ROUNDDOWN(X143,0)</f>
        <v>0</v>
      </c>
      <c r="X143" s="132">
        <f t="shared" ref="X143:X183" si="96">U143*Y143/100</f>
        <v>0.75</v>
      </c>
      <c r="Y143" s="131">
        <f t="shared" si="93"/>
        <v>15</v>
      </c>
      <c r="Z143" s="131">
        <f t="shared" si="86"/>
        <v>4</v>
      </c>
      <c r="AA143" s="131">
        <f t="shared" si="60"/>
        <v>1</v>
      </c>
      <c r="AB143" s="132">
        <f t="shared" ref="AB143:AB183" si="97">U143*AC143/100</f>
        <v>1</v>
      </c>
      <c r="AC143" s="131">
        <f t="shared" si="94"/>
        <v>20</v>
      </c>
      <c r="AD143" s="131">
        <v>5</v>
      </c>
    </row>
    <row r="144" spans="1:30" x14ac:dyDescent="0.25">
      <c r="A144" s="121">
        <v>132</v>
      </c>
      <c r="B144" s="146" t="s">
        <v>2</v>
      </c>
      <c r="C144" s="146" t="s">
        <v>35</v>
      </c>
      <c r="D144" s="128">
        <v>138.1</v>
      </c>
      <c r="E144" s="125">
        <v>100</v>
      </c>
      <c r="F144" s="125">
        <v>135</v>
      </c>
      <c r="G144" s="128">
        <v>0.97755249818971768</v>
      </c>
      <c r="H144" s="171">
        <f t="shared" si="87"/>
        <v>3</v>
      </c>
      <c r="I144" s="127">
        <f t="shared" si="90"/>
        <v>3</v>
      </c>
      <c r="J144" s="125">
        <v>0</v>
      </c>
      <c r="K144" s="125">
        <v>3</v>
      </c>
      <c r="L144" s="125">
        <v>0</v>
      </c>
      <c r="M144" s="171">
        <f t="shared" si="89"/>
        <v>2</v>
      </c>
      <c r="N144" s="125"/>
      <c r="O144" s="125">
        <v>2</v>
      </c>
      <c r="P144" s="125">
        <v>0</v>
      </c>
      <c r="Q144" s="125">
        <f t="shared" si="91"/>
        <v>66.666666666666671</v>
      </c>
      <c r="R144" s="131">
        <f t="shared" si="92"/>
        <v>3</v>
      </c>
      <c r="S144" s="172">
        <f t="shared" ref="S144:S183" si="98">ROUNDDOWN(T144,0)</f>
        <v>4</v>
      </c>
      <c r="T144" s="132">
        <f t="shared" ref="T144:T183" si="99">F144*R144/100</f>
        <v>4.05</v>
      </c>
      <c r="U144" s="183">
        <f t="shared" ref="U144:U183" si="100">S144</f>
        <v>4</v>
      </c>
      <c r="V144" s="265">
        <f t="shared" ref="V144:V183" si="101">U144*100/F144</f>
        <v>2.9629629629629628</v>
      </c>
      <c r="W144" s="131">
        <f t="shared" si="95"/>
        <v>0</v>
      </c>
      <c r="X144" s="132">
        <f t="shared" si="96"/>
        <v>0.6</v>
      </c>
      <c r="Y144" s="131">
        <f t="shared" si="93"/>
        <v>15</v>
      </c>
      <c r="Z144" s="131">
        <f t="shared" si="86"/>
        <v>3</v>
      </c>
      <c r="AA144" s="131">
        <f t="shared" ref="AA144:AA207" si="102">_xlfn.CEILING.MATH(AB144,1)</f>
        <v>1</v>
      </c>
      <c r="AB144" s="132">
        <f t="shared" si="97"/>
        <v>0.8</v>
      </c>
      <c r="AC144" s="131">
        <f t="shared" si="94"/>
        <v>20</v>
      </c>
      <c r="AD144" s="131"/>
    </row>
    <row r="145" spans="1:30" ht="31.5" x14ac:dyDescent="0.25">
      <c r="A145" s="121">
        <v>133</v>
      </c>
      <c r="B145" s="146" t="s">
        <v>209</v>
      </c>
      <c r="C145" s="146" t="s">
        <v>35</v>
      </c>
      <c r="D145" s="128">
        <v>106.58</v>
      </c>
      <c r="E145" s="125">
        <v>241</v>
      </c>
      <c r="F145" s="125">
        <v>243</v>
      </c>
      <c r="G145" s="128">
        <v>2.2799774817038845</v>
      </c>
      <c r="H145" s="171">
        <f t="shared" si="87"/>
        <v>16</v>
      </c>
      <c r="I145" s="127">
        <f t="shared" si="90"/>
        <v>6.6390041493775938</v>
      </c>
      <c r="J145" s="125">
        <v>4</v>
      </c>
      <c r="K145" s="125">
        <v>9</v>
      </c>
      <c r="L145" s="125">
        <v>3</v>
      </c>
      <c r="M145" s="171">
        <f t="shared" si="89"/>
        <v>8</v>
      </c>
      <c r="N145" s="125">
        <v>0</v>
      </c>
      <c r="O145" s="125">
        <v>7</v>
      </c>
      <c r="P145" s="125">
        <v>1</v>
      </c>
      <c r="Q145" s="125">
        <f t="shared" si="91"/>
        <v>50</v>
      </c>
      <c r="R145" s="131">
        <f t="shared" si="92"/>
        <v>7</v>
      </c>
      <c r="S145" s="172">
        <f t="shared" si="98"/>
        <v>17</v>
      </c>
      <c r="T145" s="132">
        <f t="shared" si="99"/>
        <v>17.010000000000002</v>
      </c>
      <c r="U145" s="183">
        <f t="shared" si="100"/>
        <v>17</v>
      </c>
      <c r="V145" s="265">
        <f t="shared" si="101"/>
        <v>6.9958847736625511</v>
      </c>
      <c r="W145" s="131">
        <f t="shared" si="95"/>
        <v>2</v>
      </c>
      <c r="X145" s="132">
        <f t="shared" si="96"/>
        <v>2.5499999999999998</v>
      </c>
      <c r="Y145" s="131">
        <f t="shared" si="93"/>
        <v>15</v>
      </c>
      <c r="Z145" s="131">
        <f t="shared" si="86"/>
        <v>11</v>
      </c>
      <c r="AA145" s="131">
        <f t="shared" si="102"/>
        <v>4</v>
      </c>
      <c r="AB145" s="132">
        <f t="shared" si="97"/>
        <v>3.4</v>
      </c>
      <c r="AC145" s="131">
        <f t="shared" si="94"/>
        <v>20</v>
      </c>
      <c r="AD145" s="131">
        <v>17</v>
      </c>
    </row>
    <row r="146" spans="1:30" ht="31.5" x14ac:dyDescent="0.25">
      <c r="A146" s="121">
        <v>134</v>
      </c>
      <c r="B146" s="146" t="s">
        <v>104</v>
      </c>
      <c r="C146" s="146" t="s">
        <v>35</v>
      </c>
      <c r="D146" s="128">
        <v>268.08999999999997</v>
      </c>
      <c r="E146" s="125">
        <v>202</v>
      </c>
      <c r="F146" s="125">
        <v>336</v>
      </c>
      <c r="G146" s="128">
        <v>1.2533104554440675</v>
      </c>
      <c r="H146" s="171">
        <f t="shared" si="87"/>
        <v>6</v>
      </c>
      <c r="I146" s="127">
        <f t="shared" si="90"/>
        <v>2.9702970297029703</v>
      </c>
      <c r="J146" s="125">
        <v>1</v>
      </c>
      <c r="K146" s="125">
        <v>4</v>
      </c>
      <c r="L146" s="125">
        <v>1</v>
      </c>
      <c r="M146" s="171">
        <f t="shared" si="89"/>
        <v>3</v>
      </c>
      <c r="N146" s="125">
        <v>0</v>
      </c>
      <c r="O146" s="125">
        <v>3</v>
      </c>
      <c r="P146" s="125">
        <v>0</v>
      </c>
      <c r="Q146" s="125">
        <f t="shared" si="91"/>
        <v>50</v>
      </c>
      <c r="R146" s="131">
        <f t="shared" si="92"/>
        <v>5</v>
      </c>
      <c r="S146" s="172">
        <f t="shared" si="98"/>
        <v>16</v>
      </c>
      <c r="T146" s="132">
        <f t="shared" si="99"/>
        <v>16.8</v>
      </c>
      <c r="U146" s="183">
        <f t="shared" si="100"/>
        <v>16</v>
      </c>
      <c r="V146" s="265">
        <f t="shared" si="101"/>
        <v>4.7619047619047619</v>
      </c>
      <c r="W146" s="131">
        <f t="shared" si="95"/>
        <v>2</v>
      </c>
      <c r="X146" s="132">
        <f t="shared" si="96"/>
        <v>2.4</v>
      </c>
      <c r="Y146" s="131">
        <f t="shared" si="93"/>
        <v>15</v>
      </c>
      <c r="Z146" s="131">
        <f t="shared" si="86"/>
        <v>10</v>
      </c>
      <c r="AA146" s="131">
        <f t="shared" si="102"/>
        <v>4</v>
      </c>
      <c r="AB146" s="132">
        <f t="shared" si="97"/>
        <v>3.2</v>
      </c>
      <c r="AC146" s="131">
        <f t="shared" si="94"/>
        <v>20</v>
      </c>
      <c r="AD146" s="131">
        <v>16</v>
      </c>
    </row>
    <row r="147" spans="1:30" ht="47.25" x14ac:dyDescent="0.25">
      <c r="A147" s="121">
        <v>135</v>
      </c>
      <c r="B147" s="146" t="s">
        <v>727</v>
      </c>
      <c r="C147" s="146" t="s">
        <v>36</v>
      </c>
      <c r="D147" s="128">
        <v>82.98</v>
      </c>
      <c r="E147" s="125">
        <v>129</v>
      </c>
      <c r="F147" s="125">
        <v>119</v>
      </c>
      <c r="G147" s="128">
        <v>1.4340805013256206</v>
      </c>
      <c r="H147" s="171">
        <f t="shared" si="87"/>
        <v>6</v>
      </c>
      <c r="I147" s="127">
        <f t="shared" si="90"/>
        <v>4.6511627906976747</v>
      </c>
      <c r="J147" s="125">
        <v>0</v>
      </c>
      <c r="K147" s="125">
        <v>5</v>
      </c>
      <c r="L147" s="125">
        <v>1</v>
      </c>
      <c r="M147" s="171">
        <f t="shared" si="89"/>
        <v>4</v>
      </c>
      <c r="N147" s="125">
        <v>0</v>
      </c>
      <c r="O147" s="125">
        <v>4</v>
      </c>
      <c r="P147" s="125">
        <v>0</v>
      </c>
      <c r="Q147" s="125">
        <f t="shared" si="91"/>
        <v>66.666666666666671</v>
      </c>
      <c r="R147" s="131">
        <f t="shared" si="92"/>
        <v>5</v>
      </c>
      <c r="S147" s="172">
        <f t="shared" si="98"/>
        <v>5</v>
      </c>
      <c r="T147" s="132">
        <f t="shared" si="99"/>
        <v>5.95</v>
      </c>
      <c r="U147" s="183">
        <f t="shared" si="100"/>
        <v>5</v>
      </c>
      <c r="V147" s="265">
        <f t="shared" si="101"/>
        <v>4.2016806722689077</v>
      </c>
      <c r="W147" s="131">
        <f t="shared" si="95"/>
        <v>0</v>
      </c>
      <c r="X147" s="132">
        <f t="shared" si="96"/>
        <v>0.75</v>
      </c>
      <c r="Y147" s="131">
        <f t="shared" si="93"/>
        <v>15</v>
      </c>
      <c r="Z147" s="131">
        <f t="shared" si="86"/>
        <v>4</v>
      </c>
      <c r="AA147" s="131">
        <f t="shared" si="102"/>
        <v>1</v>
      </c>
      <c r="AB147" s="132">
        <f t="shared" si="97"/>
        <v>1</v>
      </c>
      <c r="AC147" s="131">
        <f t="shared" si="94"/>
        <v>20</v>
      </c>
      <c r="AD147" s="131">
        <v>5</v>
      </c>
    </row>
    <row r="148" spans="1:30" ht="47.25" x14ac:dyDescent="0.25">
      <c r="A148" s="121">
        <v>136</v>
      </c>
      <c r="B148" s="146" t="s">
        <v>658</v>
      </c>
      <c r="C148" s="146" t="s">
        <v>728</v>
      </c>
      <c r="D148" s="128">
        <v>183.6</v>
      </c>
      <c r="E148" s="125">
        <v>74</v>
      </c>
      <c r="F148" s="125">
        <v>64</v>
      </c>
      <c r="G148" s="128">
        <v>0.34858387799564272</v>
      </c>
      <c r="H148" s="171">
        <f t="shared" si="87"/>
        <v>2</v>
      </c>
      <c r="I148" s="127">
        <f t="shared" si="90"/>
        <v>2.7027027027027026</v>
      </c>
      <c r="J148" s="125">
        <v>0</v>
      </c>
      <c r="K148" s="125">
        <v>2</v>
      </c>
      <c r="L148" s="125">
        <v>0</v>
      </c>
      <c r="M148" s="171">
        <f t="shared" si="89"/>
        <v>0</v>
      </c>
      <c r="N148" s="125">
        <v>0</v>
      </c>
      <c r="O148" s="125">
        <v>0</v>
      </c>
      <c r="P148" s="125">
        <v>0</v>
      </c>
      <c r="Q148" s="125">
        <f t="shared" si="91"/>
        <v>0</v>
      </c>
      <c r="R148" s="131">
        <f t="shared" si="92"/>
        <v>3</v>
      </c>
      <c r="S148" s="172">
        <f t="shared" si="98"/>
        <v>1</v>
      </c>
      <c r="T148" s="132">
        <f t="shared" si="99"/>
        <v>1.92</v>
      </c>
      <c r="U148" s="183">
        <f t="shared" si="100"/>
        <v>1</v>
      </c>
      <c r="V148" s="265">
        <f t="shared" si="101"/>
        <v>1.5625</v>
      </c>
      <c r="W148" s="131">
        <f t="shared" si="95"/>
        <v>0</v>
      </c>
      <c r="X148" s="132">
        <f t="shared" si="96"/>
        <v>0.15</v>
      </c>
      <c r="Y148" s="131">
        <f t="shared" si="93"/>
        <v>15</v>
      </c>
      <c r="Z148" s="131">
        <f t="shared" si="86"/>
        <v>0</v>
      </c>
      <c r="AA148" s="131">
        <f t="shared" si="102"/>
        <v>1</v>
      </c>
      <c r="AB148" s="132">
        <f t="shared" si="97"/>
        <v>0.2</v>
      </c>
      <c r="AC148" s="131">
        <f t="shared" si="94"/>
        <v>20</v>
      </c>
      <c r="AD148" s="131">
        <v>1</v>
      </c>
    </row>
    <row r="149" spans="1:30" ht="31.5" x14ac:dyDescent="0.25">
      <c r="A149" s="121">
        <v>137</v>
      </c>
      <c r="B149" s="146" t="s">
        <v>730</v>
      </c>
      <c r="C149" s="146" t="s">
        <v>728</v>
      </c>
      <c r="D149" s="128">
        <v>103.35</v>
      </c>
      <c r="E149" s="125"/>
      <c r="F149" s="125">
        <v>117</v>
      </c>
      <c r="G149" s="128">
        <v>1.1320754716981132</v>
      </c>
      <c r="H149" s="171">
        <f t="shared" si="87"/>
        <v>0</v>
      </c>
      <c r="I149" s="127">
        <v>0</v>
      </c>
      <c r="J149" s="125">
        <v>0</v>
      </c>
      <c r="K149" s="125">
        <v>0</v>
      </c>
      <c r="L149" s="125">
        <v>0</v>
      </c>
      <c r="M149" s="171">
        <f t="shared" si="89"/>
        <v>0</v>
      </c>
      <c r="N149" s="125">
        <v>0</v>
      </c>
      <c r="O149" s="125">
        <v>0</v>
      </c>
      <c r="P149" s="125">
        <v>0</v>
      </c>
      <c r="Q149" s="125">
        <v>0</v>
      </c>
      <c r="R149" s="131">
        <f t="shared" si="92"/>
        <v>5</v>
      </c>
      <c r="S149" s="172">
        <f t="shared" si="98"/>
        <v>5</v>
      </c>
      <c r="T149" s="132">
        <f t="shared" si="99"/>
        <v>5.85</v>
      </c>
      <c r="U149" s="183">
        <f t="shared" si="100"/>
        <v>5</v>
      </c>
      <c r="V149" s="265">
        <f t="shared" si="101"/>
        <v>4.2735042735042734</v>
      </c>
      <c r="W149" s="131">
        <f t="shared" si="95"/>
        <v>0</v>
      </c>
      <c r="X149" s="132">
        <f t="shared" si="96"/>
        <v>0.75</v>
      </c>
      <c r="Y149" s="131">
        <f t="shared" si="93"/>
        <v>15</v>
      </c>
      <c r="Z149" s="131">
        <f t="shared" si="86"/>
        <v>4</v>
      </c>
      <c r="AA149" s="131">
        <f t="shared" si="102"/>
        <v>1</v>
      </c>
      <c r="AB149" s="132">
        <f t="shared" si="97"/>
        <v>1</v>
      </c>
      <c r="AC149" s="131">
        <f t="shared" si="94"/>
        <v>20</v>
      </c>
      <c r="AD149" s="131">
        <v>5</v>
      </c>
    </row>
    <row r="150" spans="1:30" ht="31.5" x14ac:dyDescent="0.25">
      <c r="A150" s="121">
        <v>138</v>
      </c>
      <c r="B150" s="146" t="s">
        <v>731</v>
      </c>
      <c r="C150" s="146" t="s">
        <v>728</v>
      </c>
      <c r="D150" s="128">
        <v>55.36</v>
      </c>
      <c r="E150" s="125"/>
      <c r="F150" s="125">
        <v>36</v>
      </c>
      <c r="G150" s="128">
        <v>0.6502890173410405</v>
      </c>
      <c r="H150" s="171">
        <f t="shared" si="87"/>
        <v>0</v>
      </c>
      <c r="I150" s="127">
        <v>0</v>
      </c>
      <c r="J150" s="125">
        <v>0</v>
      </c>
      <c r="K150" s="125">
        <v>0</v>
      </c>
      <c r="L150" s="125">
        <v>0</v>
      </c>
      <c r="M150" s="171">
        <f t="shared" si="89"/>
        <v>0</v>
      </c>
      <c r="N150" s="125">
        <v>0</v>
      </c>
      <c r="O150" s="125">
        <v>0</v>
      </c>
      <c r="P150" s="125">
        <v>0</v>
      </c>
      <c r="Q150" s="125">
        <v>0</v>
      </c>
      <c r="R150" s="131">
        <f t="shared" si="92"/>
        <v>3</v>
      </c>
      <c r="S150" s="172">
        <f t="shared" si="98"/>
        <v>1</v>
      </c>
      <c r="T150" s="132">
        <f t="shared" si="99"/>
        <v>1.08</v>
      </c>
      <c r="U150" s="183">
        <f t="shared" si="100"/>
        <v>1</v>
      </c>
      <c r="V150" s="265">
        <f t="shared" si="101"/>
        <v>2.7777777777777777</v>
      </c>
      <c r="W150" s="131">
        <f t="shared" si="95"/>
        <v>0</v>
      </c>
      <c r="X150" s="132">
        <f t="shared" si="96"/>
        <v>0.15</v>
      </c>
      <c r="Y150" s="131">
        <f t="shared" si="93"/>
        <v>15</v>
      </c>
      <c r="Z150" s="131">
        <f t="shared" si="86"/>
        <v>0</v>
      </c>
      <c r="AA150" s="131">
        <f t="shared" si="102"/>
        <v>1</v>
      </c>
      <c r="AB150" s="132">
        <f t="shared" si="97"/>
        <v>0.2</v>
      </c>
      <c r="AC150" s="131">
        <f t="shared" si="94"/>
        <v>20</v>
      </c>
      <c r="AD150" s="131">
        <v>1</v>
      </c>
    </row>
    <row r="151" spans="1:30" ht="31.5" x14ac:dyDescent="0.25">
      <c r="A151" s="121">
        <v>139</v>
      </c>
      <c r="B151" s="146" t="s">
        <v>732</v>
      </c>
      <c r="C151" s="146" t="s">
        <v>728</v>
      </c>
      <c r="D151" s="128">
        <v>33.46</v>
      </c>
      <c r="E151" s="125"/>
      <c r="F151" s="125">
        <v>62</v>
      </c>
      <c r="G151" s="128">
        <v>1.852958756724447</v>
      </c>
      <c r="H151" s="171">
        <f t="shared" si="87"/>
        <v>0</v>
      </c>
      <c r="I151" s="127">
        <v>0</v>
      </c>
      <c r="J151" s="125">
        <v>0</v>
      </c>
      <c r="K151" s="125">
        <v>0</v>
      </c>
      <c r="L151" s="125">
        <v>0</v>
      </c>
      <c r="M151" s="171">
        <f t="shared" si="89"/>
        <v>0</v>
      </c>
      <c r="N151" s="125">
        <v>0</v>
      </c>
      <c r="O151" s="125">
        <v>0</v>
      </c>
      <c r="P151" s="125">
        <v>0</v>
      </c>
      <c r="Q151" s="125">
        <v>0</v>
      </c>
      <c r="R151" s="131">
        <f t="shared" si="92"/>
        <v>5</v>
      </c>
      <c r="S151" s="172">
        <f t="shared" si="98"/>
        <v>3</v>
      </c>
      <c r="T151" s="132">
        <f t="shared" si="99"/>
        <v>3.1</v>
      </c>
      <c r="U151" s="183">
        <f t="shared" si="100"/>
        <v>3</v>
      </c>
      <c r="V151" s="265">
        <f t="shared" si="101"/>
        <v>4.838709677419355</v>
      </c>
      <c r="W151" s="131">
        <f t="shared" si="95"/>
        <v>0</v>
      </c>
      <c r="X151" s="132">
        <f t="shared" si="96"/>
        <v>0.45</v>
      </c>
      <c r="Y151" s="131">
        <f t="shared" si="93"/>
        <v>15</v>
      </c>
      <c r="Z151" s="131">
        <f t="shared" si="86"/>
        <v>2</v>
      </c>
      <c r="AA151" s="131">
        <f t="shared" si="102"/>
        <v>1</v>
      </c>
      <c r="AB151" s="132">
        <f t="shared" si="97"/>
        <v>0.6</v>
      </c>
      <c r="AC151" s="131">
        <f t="shared" si="94"/>
        <v>20</v>
      </c>
      <c r="AD151" s="131">
        <v>3</v>
      </c>
    </row>
    <row r="152" spans="1:30" ht="31.5" x14ac:dyDescent="0.25">
      <c r="A152" s="121">
        <v>140</v>
      </c>
      <c r="B152" s="146" t="s">
        <v>733</v>
      </c>
      <c r="C152" s="146" t="s">
        <v>728</v>
      </c>
      <c r="D152" s="128">
        <v>108.07</v>
      </c>
      <c r="E152" s="125">
        <v>193</v>
      </c>
      <c r="F152" s="125">
        <v>164</v>
      </c>
      <c r="G152" s="128">
        <v>1.5175349310631998</v>
      </c>
      <c r="H152" s="171">
        <f t="shared" si="87"/>
        <v>6</v>
      </c>
      <c r="I152" s="127">
        <f>H152*100/E152</f>
        <v>3.1088082901554404</v>
      </c>
      <c r="J152" s="125">
        <v>1</v>
      </c>
      <c r="K152" s="125">
        <v>4</v>
      </c>
      <c r="L152" s="125">
        <v>1</v>
      </c>
      <c r="M152" s="171">
        <f t="shared" si="89"/>
        <v>2</v>
      </c>
      <c r="N152" s="125">
        <v>1</v>
      </c>
      <c r="O152" s="125">
        <v>1</v>
      </c>
      <c r="P152" s="125">
        <v>0</v>
      </c>
      <c r="Q152" s="125">
        <f>M152*100/H152</f>
        <v>33.333333333333336</v>
      </c>
      <c r="R152" s="131">
        <f t="shared" si="92"/>
        <v>5</v>
      </c>
      <c r="S152" s="172">
        <f t="shared" si="98"/>
        <v>8</v>
      </c>
      <c r="T152" s="132">
        <f t="shared" si="99"/>
        <v>8.1999999999999993</v>
      </c>
      <c r="U152" s="183">
        <f t="shared" si="100"/>
        <v>8</v>
      </c>
      <c r="V152" s="265">
        <f t="shared" si="101"/>
        <v>4.8780487804878048</v>
      </c>
      <c r="W152" s="131">
        <f t="shared" si="95"/>
        <v>1</v>
      </c>
      <c r="X152" s="132">
        <f t="shared" si="96"/>
        <v>1.2</v>
      </c>
      <c r="Y152" s="131">
        <f t="shared" si="93"/>
        <v>15</v>
      </c>
      <c r="Z152" s="131">
        <f t="shared" si="86"/>
        <v>5</v>
      </c>
      <c r="AA152" s="131">
        <f t="shared" si="102"/>
        <v>2</v>
      </c>
      <c r="AB152" s="132">
        <f t="shared" si="97"/>
        <v>1.6</v>
      </c>
      <c r="AC152" s="131">
        <f t="shared" si="94"/>
        <v>20</v>
      </c>
      <c r="AD152" s="266">
        <v>8</v>
      </c>
    </row>
    <row r="153" spans="1:30" ht="31.5" x14ac:dyDescent="0.25">
      <c r="A153" s="121">
        <v>141</v>
      </c>
      <c r="B153" s="146" t="s">
        <v>734</v>
      </c>
      <c r="C153" s="146" t="s">
        <v>65</v>
      </c>
      <c r="D153" s="128">
        <v>36.72</v>
      </c>
      <c r="E153" s="125">
        <v>65</v>
      </c>
      <c r="F153" s="125">
        <v>87</v>
      </c>
      <c r="G153" s="128">
        <v>2.369281045751634</v>
      </c>
      <c r="H153" s="171">
        <f t="shared" ref="H153:H159" si="103">J153+K153+L153</f>
        <v>3</v>
      </c>
      <c r="I153" s="127">
        <f t="shared" ref="I153:I159" si="104">H153*100/E153</f>
        <v>4.615384615384615</v>
      </c>
      <c r="J153" s="125">
        <v>0</v>
      </c>
      <c r="K153" s="125">
        <v>3</v>
      </c>
      <c r="L153" s="125">
        <v>0</v>
      </c>
      <c r="M153" s="171">
        <f t="shared" ref="M153:M159" si="105">N153+O153+P153</f>
        <v>2</v>
      </c>
      <c r="N153" s="125">
        <v>0</v>
      </c>
      <c r="O153" s="125">
        <v>2</v>
      </c>
      <c r="P153" s="125">
        <v>0</v>
      </c>
      <c r="Q153" s="125">
        <f t="shared" ref="Q153:Q159" si="106">M153*100/H153</f>
        <v>66.666666666666671</v>
      </c>
      <c r="R153" s="131">
        <f t="shared" si="92"/>
        <v>7</v>
      </c>
      <c r="S153" s="172">
        <f t="shared" si="98"/>
        <v>6</v>
      </c>
      <c r="T153" s="132">
        <f t="shared" si="99"/>
        <v>6.09</v>
      </c>
      <c r="U153" s="183">
        <v>3</v>
      </c>
      <c r="V153" s="265">
        <f t="shared" si="101"/>
        <v>3.4482758620689653</v>
      </c>
      <c r="W153" s="131">
        <f t="shared" si="95"/>
        <v>0</v>
      </c>
      <c r="X153" s="132">
        <f t="shared" si="96"/>
        <v>0.45</v>
      </c>
      <c r="Y153" s="131">
        <f t="shared" si="93"/>
        <v>15</v>
      </c>
      <c r="Z153" s="131">
        <f t="shared" si="86"/>
        <v>2</v>
      </c>
      <c r="AA153" s="131">
        <f t="shared" si="102"/>
        <v>1</v>
      </c>
      <c r="AB153" s="132">
        <f t="shared" si="97"/>
        <v>0.6</v>
      </c>
      <c r="AC153" s="131">
        <f t="shared" si="94"/>
        <v>20</v>
      </c>
      <c r="AD153" s="131">
        <v>3</v>
      </c>
    </row>
    <row r="154" spans="1:30" ht="31.5" x14ac:dyDescent="0.25">
      <c r="A154" s="121">
        <v>142</v>
      </c>
      <c r="B154" s="146" t="s">
        <v>735</v>
      </c>
      <c r="C154" s="146" t="s">
        <v>65</v>
      </c>
      <c r="D154" s="128">
        <v>83.4</v>
      </c>
      <c r="E154" s="125">
        <v>375</v>
      </c>
      <c r="F154" s="125">
        <v>453</v>
      </c>
      <c r="G154" s="128">
        <v>5.4316546762589928</v>
      </c>
      <c r="H154" s="171">
        <f>J154+K154+L154</f>
        <v>30</v>
      </c>
      <c r="I154" s="127">
        <f t="shared" si="104"/>
        <v>8</v>
      </c>
      <c r="J154" s="125">
        <v>6</v>
      </c>
      <c r="K154" s="125">
        <v>18</v>
      </c>
      <c r="L154" s="125">
        <v>6</v>
      </c>
      <c r="M154" s="171">
        <f t="shared" si="105"/>
        <v>5</v>
      </c>
      <c r="N154" s="125">
        <v>0</v>
      </c>
      <c r="O154" s="125">
        <v>3</v>
      </c>
      <c r="P154" s="125">
        <v>2</v>
      </c>
      <c r="Q154" s="125">
        <f t="shared" si="106"/>
        <v>16.666666666666668</v>
      </c>
      <c r="R154" s="131">
        <f t="shared" si="92"/>
        <v>8</v>
      </c>
      <c r="S154" s="172">
        <f t="shared" si="98"/>
        <v>36</v>
      </c>
      <c r="T154" s="132">
        <f t="shared" si="99"/>
        <v>36.24</v>
      </c>
      <c r="U154" s="183">
        <f t="shared" si="100"/>
        <v>36</v>
      </c>
      <c r="V154" s="265">
        <f t="shared" si="101"/>
        <v>7.9470198675496686</v>
      </c>
      <c r="W154" s="131">
        <f t="shared" si="95"/>
        <v>5</v>
      </c>
      <c r="X154" s="132">
        <f t="shared" si="96"/>
        <v>5.4</v>
      </c>
      <c r="Y154" s="131">
        <f t="shared" si="93"/>
        <v>15</v>
      </c>
      <c r="Z154" s="131">
        <f t="shared" si="86"/>
        <v>23</v>
      </c>
      <c r="AA154" s="131">
        <f t="shared" si="102"/>
        <v>8</v>
      </c>
      <c r="AB154" s="132">
        <f t="shared" si="97"/>
        <v>7.2</v>
      </c>
      <c r="AC154" s="131">
        <f t="shared" si="94"/>
        <v>20</v>
      </c>
      <c r="AD154" s="131">
        <v>36</v>
      </c>
    </row>
    <row r="155" spans="1:30" ht="31.5" x14ac:dyDescent="0.25">
      <c r="A155" s="121">
        <v>143</v>
      </c>
      <c r="B155" s="146" t="s">
        <v>736</v>
      </c>
      <c r="C155" s="146" t="s">
        <v>65</v>
      </c>
      <c r="D155" s="128">
        <v>49.51</v>
      </c>
      <c r="E155" s="125"/>
      <c r="F155" s="125">
        <v>159</v>
      </c>
      <c r="G155" s="128">
        <v>3.2114724298121593</v>
      </c>
      <c r="H155" s="171">
        <f t="shared" si="103"/>
        <v>0</v>
      </c>
      <c r="I155" s="127">
        <v>0</v>
      </c>
      <c r="J155" s="125">
        <v>0</v>
      </c>
      <c r="K155" s="125">
        <v>0</v>
      </c>
      <c r="L155" s="125">
        <v>0</v>
      </c>
      <c r="M155" s="171">
        <f t="shared" si="105"/>
        <v>0</v>
      </c>
      <c r="N155" s="125">
        <v>0</v>
      </c>
      <c r="O155" s="125">
        <v>0</v>
      </c>
      <c r="P155" s="125">
        <v>0</v>
      </c>
      <c r="Q155" s="125">
        <v>0</v>
      </c>
      <c r="R155" s="131">
        <f t="shared" si="92"/>
        <v>7</v>
      </c>
      <c r="S155" s="172">
        <f t="shared" si="98"/>
        <v>11</v>
      </c>
      <c r="T155" s="132">
        <f t="shared" si="99"/>
        <v>11.13</v>
      </c>
      <c r="U155" s="183">
        <f t="shared" si="100"/>
        <v>11</v>
      </c>
      <c r="V155" s="265">
        <f t="shared" si="101"/>
        <v>6.9182389937106921</v>
      </c>
      <c r="W155" s="131">
        <f t="shared" si="95"/>
        <v>1</v>
      </c>
      <c r="X155" s="132">
        <f t="shared" si="96"/>
        <v>1.65</v>
      </c>
      <c r="Y155" s="131">
        <f t="shared" si="93"/>
        <v>15</v>
      </c>
      <c r="Z155" s="131">
        <f t="shared" si="86"/>
        <v>7</v>
      </c>
      <c r="AA155" s="131">
        <f t="shared" si="102"/>
        <v>3</v>
      </c>
      <c r="AB155" s="132">
        <f t="shared" si="97"/>
        <v>2.2000000000000002</v>
      </c>
      <c r="AC155" s="131">
        <f t="shared" si="94"/>
        <v>20</v>
      </c>
      <c r="AD155" s="131">
        <v>11</v>
      </c>
    </row>
    <row r="156" spans="1:30" ht="31.5" x14ac:dyDescent="0.25">
      <c r="A156" s="121">
        <v>144</v>
      </c>
      <c r="B156" s="146" t="s">
        <v>737</v>
      </c>
      <c r="C156" s="146" t="s">
        <v>65</v>
      </c>
      <c r="D156" s="128">
        <v>33.49</v>
      </c>
      <c r="E156" s="125">
        <v>93</v>
      </c>
      <c r="F156" s="125">
        <v>79</v>
      </c>
      <c r="G156" s="128">
        <v>2.3589131083905643</v>
      </c>
      <c r="H156" s="171">
        <f t="shared" si="103"/>
        <v>4</v>
      </c>
      <c r="I156" s="127">
        <f t="shared" si="104"/>
        <v>4.301075268817204</v>
      </c>
      <c r="J156" s="125">
        <v>1</v>
      </c>
      <c r="K156" s="125">
        <v>3</v>
      </c>
      <c r="L156" s="125">
        <v>0</v>
      </c>
      <c r="M156" s="171">
        <f t="shared" si="105"/>
        <v>2</v>
      </c>
      <c r="N156" s="125">
        <v>0</v>
      </c>
      <c r="O156" s="125">
        <v>2</v>
      </c>
      <c r="P156" s="125">
        <v>0</v>
      </c>
      <c r="Q156" s="125">
        <f t="shared" si="106"/>
        <v>50</v>
      </c>
      <c r="R156" s="131">
        <f t="shared" si="92"/>
        <v>7</v>
      </c>
      <c r="S156" s="172">
        <f t="shared" si="98"/>
        <v>5</v>
      </c>
      <c r="T156" s="132">
        <f t="shared" si="99"/>
        <v>5.53</v>
      </c>
      <c r="U156" s="183">
        <v>2</v>
      </c>
      <c r="V156" s="265">
        <f t="shared" si="101"/>
        <v>2.5316455696202533</v>
      </c>
      <c r="W156" s="131">
        <f t="shared" si="95"/>
        <v>0</v>
      </c>
      <c r="X156" s="132">
        <f t="shared" si="96"/>
        <v>0.3</v>
      </c>
      <c r="Y156" s="131">
        <f t="shared" si="93"/>
        <v>15</v>
      </c>
      <c r="Z156" s="131">
        <f t="shared" si="86"/>
        <v>1</v>
      </c>
      <c r="AA156" s="131">
        <f t="shared" si="102"/>
        <v>1</v>
      </c>
      <c r="AB156" s="132">
        <f t="shared" si="97"/>
        <v>0.4</v>
      </c>
      <c r="AC156" s="131">
        <f t="shared" si="94"/>
        <v>20</v>
      </c>
      <c r="AD156" s="131">
        <v>2</v>
      </c>
    </row>
    <row r="157" spans="1:30" ht="31.5" x14ac:dyDescent="0.25">
      <c r="A157" s="121">
        <v>145</v>
      </c>
      <c r="B157" s="146" t="s">
        <v>738</v>
      </c>
      <c r="C157" s="146" t="s">
        <v>65</v>
      </c>
      <c r="D157" s="128">
        <v>27.5</v>
      </c>
      <c r="E157" s="125">
        <v>42</v>
      </c>
      <c r="F157" s="125">
        <v>36</v>
      </c>
      <c r="G157" s="128">
        <v>1.3090909090909091</v>
      </c>
      <c r="H157" s="171">
        <f t="shared" si="103"/>
        <v>2</v>
      </c>
      <c r="I157" s="127">
        <f t="shared" si="104"/>
        <v>4.7619047619047619</v>
      </c>
      <c r="J157" s="125">
        <v>0</v>
      </c>
      <c r="K157" s="125">
        <v>2</v>
      </c>
      <c r="L157" s="125">
        <v>0</v>
      </c>
      <c r="M157" s="171">
        <f t="shared" si="105"/>
        <v>2</v>
      </c>
      <c r="N157" s="125">
        <v>0</v>
      </c>
      <c r="O157" s="125">
        <v>2</v>
      </c>
      <c r="P157" s="125">
        <v>0</v>
      </c>
      <c r="Q157" s="125">
        <f t="shared" si="106"/>
        <v>100</v>
      </c>
      <c r="R157" s="131">
        <f t="shared" si="92"/>
        <v>5</v>
      </c>
      <c r="S157" s="172">
        <f t="shared" si="98"/>
        <v>1</v>
      </c>
      <c r="T157" s="132">
        <f t="shared" si="99"/>
        <v>1.8</v>
      </c>
      <c r="U157" s="183">
        <f t="shared" si="100"/>
        <v>1</v>
      </c>
      <c r="V157" s="265">
        <f t="shared" si="101"/>
        <v>2.7777777777777777</v>
      </c>
      <c r="W157" s="131">
        <f t="shared" si="95"/>
        <v>0</v>
      </c>
      <c r="X157" s="132">
        <f t="shared" si="96"/>
        <v>0.15</v>
      </c>
      <c r="Y157" s="131">
        <f t="shared" si="93"/>
        <v>15</v>
      </c>
      <c r="Z157" s="131">
        <f t="shared" si="86"/>
        <v>0</v>
      </c>
      <c r="AA157" s="131">
        <f t="shared" si="102"/>
        <v>1</v>
      </c>
      <c r="AB157" s="132">
        <f t="shared" si="97"/>
        <v>0.2</v>
      </c>
      <c r="AC157" s="131">
        <f t="shared" si="94"/>
        <v>20</v>
      </c>
      <c r="AD157" s="131">
        <v>1</v>
      </c>
    </row>
    <row r="158" spans="1:30" ht="15.75" customHeight="1" x14ac:dyDescent="0.25">
      <c r="A158" s="121">
        <v>146</v>
      </c>
      <c r="B158" s="146" t="s">
        <v>2</v>
      </c>
      <c r="C158" s="146" t="s">
        <v>65</v>
      </c>
      <c r="D158" s="128">
        <v>1105.8499999999999</v>
      </c>
      <c r="E158" s="125">
        <v>637</v>
      </c>
      <c r="F158" s="125">
        <v>928</v>
      </c>
      <c r="G158" s="128">
        <v>0.83917348645838052</v>
      </c>
      <c r="H158" s="171">
        <f t="shared" si="103"/>
        <v>19</v>
      </c>
      <c r="I158" s="127">
        <f t="shared" si="104"/>
        <v>2.9827315541601256</v>
      </c>
      <c r="J158" s="125">
        <v>4</v>
      </c>
      <c r="K158" s="125">
        <v>12</v>
      </c>
      <c r="L158" s="125">
        <v>3</v>
      </c>
      <c r="M158" s="171">
        <f t="shared" si="105"/>
        <v>9</v>
      </c>
      <c r="N158" s="125">
        <v>0</v>
      </c>
      <c r="O158" s="125">
        <v>8</v>
      </c>
      <c r="P158" s="125">
        <v>1</v>
      </c>
      <c r="Q158" s="125">
        <f t="shared" si="106"/>
        <v>47.368421052631582</v>
      </c>
      <c r="R158" s="131">
        <f t="shared" si="92"/>
        <v>3</v>
      </c>
      <c r="S158" s="172">
        <f t="shared" si="98"/>
        <v>27</v>
      </c>
      <c r="T158" s="132">
        <f t="shared" si="99"/>
        <v>27.84</v>
      </c>
      <c r="U158" s="183">
        <f t="shared" si="100"/>
        <v>27</v>
      </c>
      <c r="V158" s="265">
        <f t="shared" si="101"/>
        <v>2.9094827586206895</v>
      </c>
      <c r="W158" s="131">
        <f t="shared" si="95"/>
        <v>4</v>
      </c>
      <c r="X158" s="132">
        <f t="shared" si="96"/>
        <v>4.05</v>
      </c>
      <c r="Y158" s="131">
        <f t="shared" si="93"/>
        <v>15</v>
      </c>
      <c r="Z158" s="131">
        <f t="shared" si="86"/>
        <v>17</v>
      </c>
      <c r="AA158" s="131">
        <f t="shared" si="102"/>
        <v>6</v>
      </c>
      <c r="AB158" s="132">
        <f t="shared" si="97"/>
        <v>5.4</v>
      </c>
      <c r="AC158" s="131">
        <f t="shared" si="94"/>
        <v>20</v>
      </c>
      <c r="AD158" s="131"/>
    </row>
    <row r="159" spans="1:30" ht="31.5" x14ac:dyDescent="0.25">
      <c r="A159" s="121">
        <v>147</v>
      </c>
      <c r="B159" s="146" t="s">
        <v>739</v>
      </c>
      <c r="C159" s="146" t="s">
        <v>65</v>
      </c>
      <c r="D159" s="128">
        <v>24.83</v>
      </c>
      <c r="E159" s="125">
        <v>41</v>
      </c>
      <c r="F159" s="125">
        <v>68</v>
      </c>
      <c r="G159" s="128">
        <v>2.7386226339105924</v>
      </c>
      <c r="H159" s="171">
        <f t="shared" si="103"/>
        <v>2</v>
      </c>
      <c r="I159" s="127">
        <f t="shared" si="104"/>
        <v>4.8780487804878048</v>
      </c>
      <c r="J159" s="125">
        <v>0</v>
      </c>
      <c r="K159" s="125">
        <v>2</v>
      </c>
      <c r="L159" s="125">
        <v>0</v>
      </c>
      <c r="M159" s="171">
        <f t="shared" si="105"/>
        <v>2</v>
      </c>
      <c r="N159" s="125"/>
      <c r="O159" s="125">
        <v>1</v>
      </c>
      <c r="P159" s="125">
        <v>1</v>
      </c>
      <c r="Q159" s="125">
        <f t="shared" si="106"/>
        <v>100</v>
      </c>
      <c r="R159" s="131">
        <f t="shared" si="92"/>
        <v>7</v>
      </c>
      <c r="S159" s="172">
        <f t="shared" si="98"/>
        <v>4</v>
      </c>
      <c r="T159" s="132">
        <f t="shared" si="99"/>
        <v>4.76</v>
      </c>
      <c r="U159" s="183">
        <f t="shared" si="100"/>
        <v>4</v>
      </c>
      <c r="V159" s="265">
        <f t="shared" si="101"/>
        <v>5.882352941176471</v>
      </c>
      <c r="W159" s="131">
        <f t="shared" si="95"/>
        <v>0</v>
      </c>
      <c r="X159" s="132">
        <f t="shared" si="96"/>
        <v>0.6</v>
      </c>
      <c r="Y159" s="131">
        <f t="shared" si="93"/>
        <v>15</v>
      </c>
      <c r="Z159" s="131">
        <f t="shared" si="86"/>
        <v>3</v>
      </c>
      <c r="AA159" s="131">
        <f t="shared" si="102"/>
        <v>1</v>
      </c>
      <c r="AB159" s="132">
        <f t="shared" si="97"/>
        <v>0.8</v>
      </c>
      <c r="AC159" s="131">
        <f t="shared" si="94"/>
        <v>20</v>
      </c>
      <c r="AD159" s="266">
        <v>4</v>
      </c>
    </row>
    <row r="160" spans="1:30" ht="47.25" x14ac:dyDescent="0.25">
      <c r="A160" s="121">
        <v>148</v>
      </c>
      <c r="B160" s="146" t="s">
        <v>288</v>
      </c>
      <c r="C160" s="146" t="s">
        <v>903</v>
      </c>
      <c r="D160" s="187">
        <v>244.59</v>
      </c>
      <c r="E160" s="188">
        <v>343</v>
      </c>
      <c r="F160" s="188">
        <f>170+107</f>
        <v>277</v>
      </c>
      <c r="G160" s="187">
        <f>F160/D160</f>
        <v>1.132507461466127</v>
      </c>
      <c r="H160" s="171">
        <f>J160+K160+L160</f>
        <v>13</v>
      </c>
      <c r="I160" s="127">
        <f>H160*100/E160</f>
        <v>3.7900874635568513</v>
      </c>
      <c r="J160" s="125">
        <v>2</v>
      </c>
      <c r="K160" s="125">
        <v>9</v>
      </c>
      <c r="L160" s="125">
        <v>2</v>
      </c>
      <c r="M160" s="171">
        <f>N160+O160+P160</f>
        <v>10</v>
      </c>
      <c r="N160" s="125">
        <v>0</v>
      </c>
      <c r="O160" s="125">
        <v>8</v>
      </c>
      <c r="P160" s="125">
        <v>2</v>
      </c>
      <c r="Q160" s="125">
        <f>M160*100/H160</f>
        <v>76.92307692307692</v>
      </c>
      <c r="R160" s="131">
        <f t="shared" si="92"/>
        <v>5</v>
      </c>
      <c r="S160" s="172">
        <f t="shared" si="98"/>
        <v>13</v>
      </c>
      <c r="T160" s="132">
        <f t="shared" si="99"/>
        <v>13.85</v>
      </c>
      <c r="U160" s="183">
        <f t="shared" si="100"/>
        <v>13</v>
      </c>
      <c r="V160" s="265">
        <f t="shared" si="101"/>
        <v>4.6931407942238268</v>
      </c>
      <c r="W160" s="131">
        <f t="shared" si="95"/>
        <v>1</v>
      </c>
      <c r="X160" s="132">
        <f t="shared" si="96"/>
        <v>1.95</v>
      </c>
      <c r="Y160" s="131">
        <f t="shared" si="93"/>
        <v>15</v>
      </c>
      <c r="Z160" s="131">
        <f t="shared" si="86"/>
        <v>9</v>
      </c>
      <c r="AA160" s="131">
        <f t="shared" si="102"/>
        <v>3</v>
      </c>
      <c r="AB160" s="132">
        <f t="shared" si="97"/>
        <v>2.6</v>
      </c>
      <c r="AC160" s="131">
        <f t="shared" si="94"/>
        <v>20</v>
      </c>
      <c r="AD160" s="131">
        <v>13</v>
      </c>
    </row>
    <row r="161" spans="1:16379" x14ac:dyDescent="0.25">
      <c r="A161" s="121">
        <v>149</v>
      </c>
      <c r="B161" s="146" t="s">
        <v>2</v>
      </c>
      <c r="C161" s="146" t="s">
        <v>552</v>
      </c>
      <c r="D161" s="128">
        <v>80.59</v>
      </c>
      <c r="E161" s="125">
        <v>0</v>
      </c>
      <c r="F161" s="125">
        <v>40</v>
      </c>
      <c r="G161" s="128">
        <v>0.49633949621541135</v>
      </c>
      <c r="H161" s="171">
        <f>J161+K161+L161</f>
        <v>0</v>
      </c>
      <c r="I161" s="127">
        <v>0</v>
      </c>
      <c r="J161" s="125">
        <v>0</v>
      </c>
      <c r="K161" s="125">
        <v>0</v>
      </c>
      <c r="L161" s="125">
        <v>0</v>
      </c>
      <c r="M161" s="171">
        <f>N161+O161+P161</f>
        <v>0</v>
      </c>
      <c r="N161" s="125">
        <v>0</v>
      </c>
      <c r="O161" s="125">
        <v>0</v>
      </c>
      <c r="P161" s="125">
        <v>0</v>
      </c>
      <c r="Q161" s="125">
        <v>0</v>
      </c>
      <c r="R161" s="131">
        <f t="shared" si="92"/>
        <v>3</v>
      </c>
      <c r="S161" s="172">
        <f t="shared" si="98"/>
        <v>1</v>
      </c>
      <c r="T161" s="132">
        <f t="shared" si="99"/>
        <v>1.2</v>
      </c>
      <c r="U161" s="183">
        <f t="shared" si="100"/>
        <v>1</v>
      </c>
      <c r="V161" s="265">
        <f t="shared" si="101"/>
        <v>2.5</v>
      </c>
      <c r="W161" s="131">
        <f t="shared" si="95"/>
        <v>0</v>
      </c>
      <c r="X161" s="132">
        <f t="shared" si="96"/>
        <v>0.15</v>
      </c>
      <c r="Y161" s="131">
        <f t="shared" si="93"/>
        <v>15</v>
      </c>
      <c r="Z161" s="131">
        <f t="shared" si="86"/>
        <v>0</v>
      </c>
      <c r="AA161" s="131">
        <f t="shared" si="102"/>
        <v>1</v>
      </c>
      <c r="AB161" s="132">
        <f t="shared" si="97"/>
        <v>0.2</v>
      </c>
      <c r="AC161" s="131">
        <f t="shared" si="94"/>
        <v>20</v>
      </c>
      <c r="AD161" s="131"/>
    </row>
    <row r="162" spans="1:16379" ht="47.25" x14ac:dyDescent="0.25">
      <c r="A162" s="121">
        <v>150</v>
      </c>
      <c r="B162" s="146" t="s">
        <v>86</v>
      </c>
      <c r="C162" s="146" t="s">
        <v>552</v>
      </c>
      <c r="D162" s="128">
        <v>226.38</v>
      </c>
      <c r="E162" s="125">
        <v>49</v>
      </c>
      <c r="F162" s="125">
        <v>65</v>
      </c>
      <c r="G162" s="128">
        <v>0.28712783814824633</v>
      </c>
      <c r="H162" s="171">
        <f>J162+K162+L162</f>
        <v>1</v>
      </c>
      <c r="I162" s="127">
        <f>H162*100/E162</f>
        <v>2.0408163265306123</v>
      </c>
      <c r="J162" s="125">
        <v>0</v>
      </c>
      <c r="K162" s="125">
        <v>1</v>
      </c>
      <c r="L162" s="125">
        <v>0</v>
      </c>
      <c r="M162" s="171">
        <f>N162+O162+P162</f>
        <v>1</v>
      </c>
      <c r="N162" s="125">
        <v>0</v>
      </c>
      <c r="O162" s="125">
        <v>1</v>
      </c>
      <c r="P162" s="125">
        <v>0</v>
      </c>
      <c r="Q162" s="125">
        <f>M162*100/H162</f>
        <v>100</v>
      </c>
      <c r="R162" s="131">
        <f t="shared" si="92"/>
        <v>3</v>
      </c>
      <c r="S162" s="172">
        <f t="shared" si="98"/>
        <v>1</v>
      </c>
      <c r="T162" s="132">
        <f t="shared" si="99"/>
        <v>1.95</v>
      </c>
      <c r="U162" s="183">
        <f t="shared" si="100"/>
        <v>1</v>
      </c>
      <c r="V162" s="265">
        <f t="shared" si="101"/>
        <v>1.5384615384615385</v>
      </c>
      <c r="W162" s="131">
        <f t="shared" si="95"/>
        <v>0</v>
      </c>
      <c r="X162" s="132">
        <f t="shared" si="96"/>
        <v>0.15</v>
      </c>
      <c r="Y162" s="131">
        <f t="shared" si="93"/>
        <v>15</v>
      </c>
      <c r="Z162" s="131">
        <f t="shared" si="86"/>
        <v>0</v>
      </c>
      <c r="AA162" s="131">
        <f t="shared" si="102"/>
        <v>1</v>
      </c>
      <c r="AB162" s="132">
        <f t="shared" si="97"/>
        <v>0.2</v>
      </c>
      <c r="AC162" s="131">
        <f t="shared" si="94"/>
        <v>20</v>
      </c>
      <c r="AD162" s="131">
        <v>1</v>
      </c>
    </row>
    <row r="163" spans="1:16379" s="300" customFormat="1" ht="31.5" x14ac:dyDescent="0.25">
      <c r="A163" s="121">
        <v>151</v>
      </c>
      <c r="B163" s="146" t="s">
        <v>2</v>
      </c>
      <c r="C163" s="146" t="s">
        <v>833</v>
      </c>
      <c r="D163" s="128">
        <v>9200</v>
      </c>
      <c r="E163" s="125">
        <v>756</v>
      </c>
      <c r="F163" s="125">
        <v>800</v>
      </c>
      <c r="G163" s="128">
        <f>F163/D163</f>
        <v>8.6956521739130432E-2</v>
      </c>
      <c r="H163" s="171">
        <f t="shared" ref="H163:H170" si="107">J163+K163+L163</f>
        <v>6</v>
      </c>
      <c r="I163" s="127">
        <f t="shared" ref="I163:I170" si="108">H163*100/E163</f>
        <v>0.79365079365079361</v>
      </c>
      <c r="J163" s="125">
        <v>0</v>
      </c>
      <c r="K163" s="125">
        <v>6</v>
      </c>
      <c r="L163" s="125">
        <v>0</v>
      </c>
      <c r="M163" s="171">
        <f t="shared" ref="M163:M170" si="109">N163+O163+P163</f>
        <v>1</v>
      </c>
      <c r="N163" s="125">
        <v>0</v>
      </c>
      <c r="O163" s="125">
        <v>1</v>
      </c>
      <c r="P163" s="125">
        <v>0</v>
      </c>
      <c r="Q163" s="125">
        <f t="shared" ref="Q163:Q170" si="110">M163*100/H163</f>
        <v>16.666666666666668</v>
      </c>
      <c r="R163" s="131">
        <f t="shared" si="92"/>
        <v>3</v>
      </c>
      <c r="S163" s="172">
        <f>ROUNDDOWN(T163,0)</f>
        <v>24</v>
      </c>
      <c r="T163" s="132">
        <f t="shared" si="99"/>
        <v>24</v>
      </c>
      <c r="U163" s="183">
        <v>7</v>
      </c>
      <c r="V163" s="265">
        <f>U163*100/F163</f>
        <v>0.875</v>
      </c>
      <c r="W163" s="131">
        <f t="shared" si="95"/>
        <v>1</v>
      </c>
      <c r="X163" s="132">
        <f t="shared" ref="X163" si="111">U163*Y163/100</f>
        <v>1.05</v>
      </c>
      <c r="Y163" s="131">
        <f t="shared" ref="Y163" si="112">IF(F163&lt;VLOOKUP(G163,$M$233:$Q$241,2),0,VLOOKUP(G163,$M$233:$Q$241,4))</f>
        <v>15</v>
      </c>
      <c r="Z163" s="131">
        <f t="shared" si="86"/>
        <v>4</v>
      </c>
      <c r="AA163" s="131">
        <f t="shared" si="102"/>
        <v>2</v>
      </c>
      <c r="AB163" s="132">
        <f t="shared" ref="AB163" si="113">U163*AC163/100</f>
        <v>1.4</v>
      </c>
      <c r="AC163" s="131">
        <f t="shared" ref="AC163" si="114">IF(F163&lt;VLOOKUP(G163,$M$233:$Q$241,2),0,VLOOKUP(G163,$M$233:$Q$241,5))</f>
        <v>20</v>
      </c>
      <c r="AD163" s="266">
        <v>7</v>
      </c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  <c r="ALO163" s="6"/>
      <c r="ALP163" s="6"/>
      <c r="ALQ163" s="6"/>
      <c r="ALR163" s="6"/>
      <c r="ALS163" s="6"/>
      <c r="ALT163" s="6"/>
      <c r="ALU163" s="6"/>
      <c r="ALV163" s="6"/>
      <c r="ALW163" s="6"/>
      <c r="ALX163" s="6"/>
      <c r="ALY163" s="6"/>
      <c r="ALZ163" s="6"/>
      <c r="AMA163" s="6"/>
      <c r="AMB163" s="6"/>
      <c r="AMC163" s="6"/>
      <c r="AMD163" s="6"/>
      <c r="AME163" s="6"/>
      <c r="AMF163" s="6"/>
      <c r="AMG163" s="6"/>
      <c r="AMH163" s="6"/>
      <c r="AMI163" s="6"/>
      <c r="AMJ163" s="6"/>
      <c r="AMK163" s="6"/>
      <c r="AML163" s="6"/>
      <c r="AMM163" s="6"/>
      <c r="AMN163" s="6"/>
      <c r="AMO163" s="6"/>
      <c r="AMP163" s="6"/>
      <c r="AMQ163" s="6"/>
      <c r="AMR163" s="6"/>
      <c r="AMS163" s="6"/>
      <c r="AMT163" s="6"/>
      <c r="AMU163" s="6"/>
      <c r="AMV163" s="6"/>
      <c r="AMW163" s="6"/>
      <c r="AMX163" s="6"/>
      <c r="AMY163" s="6"/>
      <c r="AMZ163" s="6"/>
      <c r="ANA163" s="6"/>
      <c r="ANB163" s="6"/>
      <c r="ANC163" s="6"/>
      <c r="AND163" s="6"/>
      <c r="ANE163" s="6"/>
      <c r="ANF163" s="6"/>
      <c r="ANG163" s="6"/>
      <c r="ANH163" s="6"/>
      <c r="ANI163" s="6"/>
      <c r="ANJ163" s="6"/>
      <c r="ANK163" s="6"/>
      <c r="ANL163" s="6"/>
      <c r="ANM163" s="6"/>
      <c r="ANN163" s="6"/>
      <c r="ANO163" s="6"/>
      <c r="ANP163" s="6"/>
      <c r="ANQ163" s="6"/>
      <c r="ANR163" s="6"/>
      <c r="ANS163" s="6"/>
      <c r="ANT163" s="6"/>
      <c r="ANU163" s="6"/>
      <c r="ANV163" s="6"/>
      <c r="ANW163" s="6"/>
      <c r="ANX163" s="6"/>
      <c r="ANY163" s="6"/>
      <c r="ANZ163" s="6"/>
      <c r="AOA163" s="6"/>
      <c r="AOB163" s="6"/>
      <c r="AOC163" s="6"/>
      <c r="AOD163" s="6"/>
      <c r="AOE163" s="6"/>
      <c r="AOF163" s="6"/>
      <c r="AOG163" s="6"/>
      <c r="AOH163" s="6"/>
      <c r="AOI163" s="6"/>
      <c r="AOJ163" s="6"/>
      <c r="AOK163" s="6"/>
      <c r="AOL163" s="6"/>
      <c r="AOM163" s="6"/>
      <c r="AON163" s="6"/>
      <c r="AOO163" s="6"/>
      <c r="AOP163" s="6"/>
      <c r="AOQ163" s="6"/>
      <c r="AOR163" s="6"/>
      <c r="AOS163" s="6"/>
      <c r="AOT163" s="6"/>
      <c r="AOU163" s="6"/>
      <c r="AOV163" s="6"/>
      <c r="AOW163" s="6"/>
      <c r="AOX163" s="6"/>
      <c r="AOY163" s="6"/>
      <c r="AOZ163" s="6"/>
      <c r="APA163" s="6"/>
      <c r="APB163" s="6"/>
      <c r="APC163" s="6"/>
      <c r="APD163" s="6"/>
      <c r="APE163" s="6"/>
      <c r="APF163" s="6"/>
      <c r="APG163" s="6"/>
      <c r="APH163" s="6"/>
      <c r="API163" s="6"/>
      <c r="APJ163" s="6"/>
      <c r="APK163" s="6"/>
      <c r="APL163" s="6"/>
      <c r="APM163" s="6"/>
      <c r="APN163" s="6"/>
      <c r="APO163" s="6"/>
      <c r="APP163" s="6"/>
      <c r="APQ163" s="6"/>
      <c r="APR163" s="6"/>
      <c r="APS163" s="6"/>
      <c r="APT163" s="6"/>
      <c r="APU163" s="6"/>
      <c r="APV163" s="6"/>
      <c r="APW163" s="6"/>
      <c r="APX163" s="6"/>
      <c r="APY163" s="6"/>
      <c r="APZ163" s="6"/>
      <c r="AQA163" s="6"/>
      <c r="AQB163" s="6"/>
      <c r="AQC163" s="6"/>
      <c r="AQD163" s="6"/>
      <c r="AQE163" s="6"/>
      <c r="AQF163" s="6"/>
      <c r="AQG163" s="6"/>
      <c r="AQH163" s="6"/>
      <c r="AQI163" s="6"/>
      <c r="AQJ163" s="6"/>
      <c r="AQK163" s="6"/>
      <c r="AQL163" s="6"/>
      <c r="AQM163" s="6"/>
      <c r="AQN163" s="6"/>
      <c r="AQO163" s="6"/>
      <c r="AQP163" s="6"/>
      <c r="AQQ163" s="6"/>
      <c r="AQR163" s="6"/>
      <c r="AQS163" s="6"/>
      <c r="AQT163" s="6"/>
      <c r="AQU163" s="6"/>
      <c r="AQV163" s="6"/>
      <c r="AQW163" s="6"/>
      <c r="AQX163" s="6"/>
      <c r="AQY163" s="6"/>
      <c r="AQZ163" s="6"/>
      <c r="ARA163" s="6"/>
      <c r="ARB163" s="6"/>
      <c r="ARC163" s="6"/>
      <c r="ARD163" s="6"/>
      <c r="ARE163" s="6"/>
      <c r="ARF163" s="6"/>
      <c r="ARG163" s="6"/>
      <c r="ARH163" s="6"/>
      <c r="ARI163" s="6"/>
      <c r="ARJ163" s="6"/>
      <c r="ARK163" s="6"/>
      <c r="ARL163" s="6"/>
      <c r="ARM163" s="6"/>
      <c r="ARN163" s="6"/>
      <c r="ARO163" s="6"/>
      <c r="ARP163" s="6"/>
      <c r="ARQ163" s="6"/>
      <c r="ARR163" s="6"/>
      <c r="ARS163" s="6"/>
      <c r="ART163" s="6"/>
      <c r="ARU163" s="6"/>
      <c r="ARV163" s="6"/>
      <c r="ARW163" s="6"/>
      <c r="ARX163" s="6"/>
      <c r="ARY163" s="6"/>
      <c r="ARZ163" s="6"/>
      <c r="ASA163" s="6"/>
      <c r="ASB163" s="6"/>
      <c r="ASC163" s="6"/>
      <c r="ASD163" s="6"/>
      <c r="ASE163" s="6"/>
      <c r="ASF163" s="6"/>
      <c r="ASG163" s="6"/>
      <c r="ASH163" s="6"/>
      <c r="ASI163" s="6"/>
      <c r="ASJ163" s="6"/>
      <c r="ASK163" s="6"/>
      <c r="ASL163" s="6"/>
      <c r="ASM163" s="6"/>
      <c r="ASN163" s="6"/>
      <c r="ASO163" s="6"/>
      <c r="ASP163" s="6"/>
      <c r="ASQ163" s="6"/>
      <c r="ASR163" s="6"/>
      <c r="ASS163" s="6"/>
      <c r="AST163" s="6"/>
      <c r="ASU163" s="6"/>
      <c r="ASV163" s="6"/>
      <c r="ASW163" s="6"/>
      <c r="ASX163" s="6"/>
      <c r="ASY163" s="6"/>
      <c r="ASZ163" s="6"/>
      <c r="ATA163" s="6"/>
      <c r="ATB163" s="6"/>
      <c r="ATC163" s="6"/>
      <c r="ATD163" s="6"/>
      <c r="ATE163" s="6"/>
      <c r="ATF163" s="6"/>
      <c r="ATG163" s="6"/>
      <c r="ATH163" s="6"/>
      <c r="ATI163" s="6"/>
      <c r="ATJ163" s="6"/>
      <c r="ATK163" s="6"/>
      <c r="ATL163" s="6"/>
      <c r="ATM163" s="6"/>
      <c r="ATN163" s="6"/>
      <c r="ATO163" s="6"/>
      <c r="ATP163" s="6"/>
      <c r="ATQ163" s="6"/>
      <c r="ATR163" s="6"/>
      <c r="ATS163" s="6"/>
      <c r="ATT163" s="6"/>
      <c r="ATU163" s="6"/>
      <c r="ATV163" s="6"/>
      <c r="ATW163" s="6"/>
      <c r="ATX163" s="6"/>
      <c r="ATY163" s="6"/>
      <c r="ATZ163" s="6"/>
      <c r="AUA163" s="6"/>
      <c r="AUB163" s="6"/>
      <c r="AUC163" s="6"/>
      <c r="AUD163" s="6"/>
      <c r="AUE163" s="6"/>
      <c r="AUF163" s="6"/>
      <c r="AUG163" s="6"/>
      <c r="AUH163" s="6"/>
      <c r="AUI163" s="6"/>
      <c r="AUJ163" s="6"/>
      <c r="AUK163" s="6"/>
      <c r="AUL163" s="6"/>
      <c r="AUM163" s="6"/>
      <c r="AUN163" s="6"/>
      <c r="AUO163" s="6"/>
      <c r="AUP163" s="6"/>
      <c r="AUQ163" s="6"/>
      <c r="AUR163" s="6"/>
      <c r="AUS163" s="6"/>
      <c r="AUT163" s="6"/>
      <c r="AUU163" s="6"/>
      <c r="AUV163" s="6"/>
      <c r="AUW163" s="6"/>
      <c r="AUX163" s="6"/>
      <c r="AUY163" s="6"/>
      <c r="AUZ163" s="6"/>
      <c r="AVA163" s="6"/>
      <c r="AVB163" s="6"/>
      <c r="AVC163" s="6"/>
      <c r="AVD163" s="6"/>
      <c r="AVE163" s="6"/>
      <c r="AVF163" s="6"/>
      <c r="AVG163" s="6"/>
      <c r="AVH163" s="6"/>
      <c r="AVI163" s="6"/>
      <c r="AVJ163" s="6"/>
      <c r="AVK163" s="6"/>
      <c r="AVL163" s="6"/>
      <c r="AVM163" s="6"/>
      <c r="AVN163" s="6"/>
      <c r="AVO163" s="6"/>
      <c r="AVP163" s="6"/>
      <c r="AVQ163" s="6"/>
      <c r="AVR163" s="6"/>
      <c r="AVS163" s="6"/>
      <c r="AVT163" s="6"/>
      <c r="AVU163" s="6"/>
      <c r="AVV163" s="6"/>
      <c r="AVW163" s="6"/>
      <c r="AVX163" s="6"/>
      <c r="AVY163" s="6"/>
      <c r="AVZ163" s="6"/>
      <c r="AWA163" s="6"/>
      <c r="AWB163" s="6"/>
      <c r="AWC163" s="6"/>
      <c r="AWD163" s="6"/>
      <c r="AWE163" s="6"/>
      <c r="AWF163" s="6"/>
      <c r="AWG163" s="6"/>
      <c r="AWH163" s="6"/>
      <c r="AWI163" s="6"/>
      <c r="AWJ163" s="6"/>
      <c r="AWK163" s="6"/>
      <c r="AWL163" s="6"/>
      <c r="AWM163" s="6"/>
      <c r="AWN163" s="6"/>
      <c r="AWO163" s="6"/>
      <c r="AWP163" s="6"/>
      <c r="AWQ163" s="6"/>
      <c r="AWR163" s="6"/>
      <c r="AWS163" s="6"/>
      <c r="AWT163" s="6"/>
      <c r="AWU163" s="6"/>
      <c r="AWV163" s="6"/>
      <c r="AWW163" s="6"/>
      <c r="AWX163" s="6"/>
      <c r="AWY163" s="6"/>
      <c r="AWZ163" s="6"/>
      <c r="AXA163" s="6"/>
      <c r="AXB163" s="6"/>
      <c r="AXC163" s="6"/>
      <c r="AXD163" s="6"/>
      <c r="AXE163" s="6"/>
      <c r="AXF163" s="6"/>
      <c r="AXG163" s="6"/>
      <c r="AXH163" s="6"/>
      <c r="AXI163" s="6"/>
      <c r="AXJ163" s="6"/>
      <c r="AXK163" s="6"/>
      <c r="AXL163" s="6"/>
      <c r="AXM163" s="6"/>
      <c r="AXN163" s="6"/>
      <c r="AXO163" s="6"/>
      <c r="AXP163" s="6"/>
      <c r="AXQ163" s="6"/>
      <c r="AXR163" s="6"/>
      <c r="AXS163" s="6"/>
      <c r="AXT163" s="6"/>
      <c r="AXU163" s="6"/>
      <c r="AXV163" s="6"/>
      <c r="AXW163" s="6"/>
      <c r="AXX163" s="6"/>
      <c r="AXY163" s="6"/>
      <c r="AXZ163" s="6"/>
      <c r="AYA163" s="6"/>
      <c r="AYB163" s="6"/>
      <c r="AYC163" s="6"/>
      <c r="AYD163" s="6"/>
      <c r="AYE163" s="6"/>
      <c r="AYF163" s="6"/>
      <c r="AYG163" s="6"/>
      <c r="AYH163" s="6"/>
      <c r="AYI163" s="6"/>
      <c r="AYJ163" s="6"/>
      <c r="AYK163" s="6"/>
      <c r="AYL163" s="6"/>
      <c r="AYM163" s="6"/>
      <c r="AYN163" s="6"/>
      <c r="AYO163" s="6"/>
      <c r="AYP163" s="6"/>
      <c r="AYQ163" s="6"/>
      <c r="AYR163" s="6"/>
      <c r="AYS163" s="6"/>
      <c r="AYT163" s="6"/>
      <c r="AYU163" s="6"/>
      <c r="AYV163" s="6"/>
      <c r="AYW163" s="6"/>
      <c r="AYX163" s="6"/>
      <c r="AYY163" s="6"/>
      <c r="AYZ163" s="6"/>
      <c r="AZA163" s="6"/>
      <c r="AZB163" s="6"/>
      <c r="AZC163" s="6"/>
      <c r="AZD163" s="6"/>
      <c r="AZE163" s="6"/>
      <c r="AZF163" s="6"/>
      <c r="AZG163" s="6"/>
      <c r="AZH163" s="6"/>
      <c r="AZI163" s="6"/>
      <c r="AZJ163" s="6"/>
      <c r="AZK163" s="6"/>
      <c r="AZL163" s="6"/>
      <c r="AZM163" s="6"/>
      <c r="AZN163" s="6"/>
      <c r="AZO163" s="6"/>
      <c r="AZP163" s="6"/>
      <c r="AZQ163" s="6"/>
      <c r="AZR163" s="6"/>
      <c r="AZS163" s="6"/>
      <c r="AZT163" s="6"/>
      <c r="AZU163" s="6"/>
      <c r="AZV163" s="6"/>
      <c r="AZW163" s="6"/>
      <c r="AZX163" s="6"/>
      <c r="AZY163" s="6"/>
      <c r="AZZ163" s="6"/>
      <c r="BAA163" s="6"/>
      <c r="BAB163" s="6"/>
      <c r="BAC163" s="6"/>
      <c r="BAD163" s="6"/>
      <c r="BAE163" s="6"/>
      <c r="BAF163" s="6"/>
      <c r="BAG163" s="6"/>
      <c r="BAH163" s="6"/>
      <c r="BAI163" s="6"/>
      <c r="BAJ163" s="6"/>
      <c r="BAK163" s="6"/>
      <c r="BAL163" s="6"/>
      <c r="BAM163" s="6"/>
      <c r="BAN163" s="6"/>
      <c r="BAO163" s="6"/>
      <c r="BAP163" s="6"/>
      <c r="BAQ163" s="6"/>
      <c r="BAR163" s="6"/>
      <c r="BAS163" s="6"/>
      <c r="BAT163" s="6"/>
      <c r="BAU163" s="6"/>
      <c r="BAV163" s="6"/>
      <c r="BAW163" s="6"/>
      <c r="BAX163" s="6"/>
      <c r="BAY163" s="6"/>
      <c r="BAZ163" s="6"/>
      <c r="BBA163" s="6"/>
      <c r="BBB163" s="6"/>
      <c r="BBC163" s="6"/>
      <c r="BBD163" s="6"/>
      <c r="BBE163" s="6"/>
      <c r="BBF163" s="6"/>
      <c r="BBG163" s="6"/>
      <c r="BBH163" s="6"/>
      <c r="BBI163" s="6"/>
      <c r="BBJ163" s="6"/>
      <c r="BBK163" s="6"/>
      <c r="BBL163" s="6"/>
      <c r="BBM163" s="6"/>
      <c r="BBN163" s="6"/>
      <c r="BBO163" s="6"/>
      <c r="BBP163" s="6"/>
      <c r="BBQ163" s="6"/>
      <c r="BBR163" s="6"/>
      <c r="BBS163" s="6"/>
      <c r="BBT163" s="6"/>
      <c r="BBU163" s="6"/>
      <c r="BBV163" s="6"/>
      <c r="BBW163" s="6"/>
      <c r="BBX163" s="6"/>
      <c r="BBY163" s="6"/>
      <c r="BBZ163" s="6"/>
      <c r="BCA163" s="6"/>
      <c r="BCB163" s="6"/>
      <c r="BCC163" s="6"/>
      <c r="BCD163" s="6"/>
      <c r="BCE163" s="6"/>
      <c r="BCF163" s="6"/>
      <c r="BCG163" s="6"/>
      <c r="BCH163" s="6"/>
      <c r="BCI163" s="6"/>
      <c r="BCJ163" s="6"/>
      <c r="BCK163" s="6"/>
      <c r="BCL163" s="6"/>
      <c r="BCM163" s="6"/>
      <c r="BCN163" s="6"/>
      <c r="BCO163" s="6"/>
      <c r="BCP163" s="6"/>
      <c r="BCQ163" s="6"/>
      <c r="BCR163" s="6"/>
      <c r="BCS163" s="6"/>
      <c r="BCT163" s="6"/>
      <c r="BCU163" s="6"/>
      <c r="BCV163" s="6"/>
      <c r="BCW163" s="6"/>
      <c r="BCX163" s="6"/>
      <c r="BCY163" s="6"/>
      <c r="BCZ163" s="6"/>
      <c r="BDA163" s="6"/>
      <c r="BDB163" s="6"/>
      <c r="BDC163" s="6"/>
      <c r="BDD163" s="6"/>
      <c r="BDE163" s="6"/>
      <c r="BDF163" s="6"/>
      <c r="BDG163" s="6"/>
      <c r="BDH163" s="6"/>
      <c r="BDI163" s="6"/>
      <c r="BDJ163" s="6"/>
      <c r="BDK163" s="6"/>
      <c r="BDL163" s="6"/>
      <c r="BDM163" s="6"/>
      <c r="BDN163" s="6"/>
      <c r="BDO163" s="6"/>
      <c r="BDP163" s="6"/>
      <c r="BDQ163" s="6"/>
      <c r="BDR163" s="6"/>
      <c r="BDS163" s="6"/>
      <c r="BDT163" s="6"/>
      <c r="BDU163" s="6"/>
      <c r="BDV163" s="6"/>
      <c r="BDW163" s="6"/>
      <c r="BDX163" s="6"/>
      <c r="BDY163" s="6"/>
      <c r="BDZ163" s="6"/>
      <c r="BEA163" s="6"/>
      <c r="BEB163" s="6"/>
      <c r="BEC163" s="6"/>
      <c r="BED163" s="6"/>
      <c r="BEE163" s="6"/>
      <c r="BEF163" s="6"/>
      <c r="BEG163" s="6"/>
      <c r="BEH163" s="6"/>
      <c r="BEI163" s="6"/>
      <c r="BEJ163" s="6"/>
      <c r="BEK163" s="6"/>
      <c r="BEL163" s="6"/>
      <c r="BEM163" s="6"/>
      <c r="BEN163" s="6"/>
      <c r="BEO163" s="6"/>
      <c r="BEP163" s="6"/>
      <c r="BEQ163" s="6"/>
      <c r="BER163" s="6"/>
      <c r="BES163" s="6"/>
      <c r="BET163" s="6"/>
      <c r="BEU163" s="6"/>
      <c r="BEV163" s="6"/>
      <c r="BEW163" s="6"/>
      <c r="BEX163" s="6"/>
      <c r="BEY163" s="6"/>
      <c r="BEZ163" s="6"/>
      <c r="BFA163" s="6"/>
      <c r="BFB163" s="6"/>
      <c r="BFC163" s="6"/>
      <c r="BFD163" s="6"/>
      <c r="BFE163" s="6"/>
      <c r="BFF163" s="6"/>
      <c r="BFG163" s="6"/>
      <c r="BFH163" s="6"/>
      <c r="BFI163" s="6"/>
      <c r="BFJ163" s="6"/>
      <c r="BFK163" s="6"/>
      <c r="BFL163" s="6"/>
      <c r="BFM163" s="6"/>
      <c r="BFN163" s="6"/>
      <c r="BFO163" s="6"/>
      <c r="BFP163" s="6"/>
      <c r="BFQ163" s="6"/>
      <c r="BFR163" s="6"/>
      <c r="BFS163" s="6"/>
      <c r="BFT163" s="6"/>
      <c r="BFU163" s="6"/>
      <c r="BFV163" s="6"/>
      <c r="BFW163" s="6"/>
      <c r="BFX163" s="6"/>
      <c r="BFY163" s="6"/>
      <c r="BFZ163" s="6"/>
      <c r="BGA163" s="6"/>
      <c r="BGB163" s="6"/>
      <c r="BGC163" s="6"/>
      <c r="BGD163" s="6"/>
      <c r="BGE163" s="6"/>
      <c r="BGF163" s="6"/>
      <c r="BGG163" s="6"/>
      <c r="BGH163" s="6"/>
      <c r="BGI163" s="6"/>
      <c r="BGJ163" s="6"/>
      <c r="BGK163" s="6"/>
      <c r="BGL163" s="6"/>
      <c r="BGM163" s="6"/>
      <c r="BGN163" s="6"/>
      <c r="BGO163" s="6"/>
      <c r="BGP163" s="6"/>
      <c r="BGQ163" s="6"/>
      <c r="BGR163" s="6"/>
      <c r="BGS163" s="6"/>
      <c r="BGT163" s="6"/>
      <c r="BGU163" s="6"/>
      <c r="BGV163" s="6"/>
      <c r="BGW163" s="6"/>
      <c r="BGX163" s="6"/>
      <c r="BGY163" s="6"/>
      <c r="BGZ163" s="6"/>
      <c r="BHA163" s="6"/>
      <c r="BHB163" s="6"/>
      <c r="BHC163" s="6"/>
      <c r="BHD163" s="6"/>
      <c r="BHE163" s="6"/>
      <c r="BHF163" s="6"/>
      <c r="BHG163" s="6"/>
      <c r="BHH163" s="6"/>
      <c r="BHI163" s="6"/>
      <c r="BHJ163" s="6"/>
      <c r="BHK163" s="6"/>
      <c r="BHL163" s="6"/>
      <c r="BHM163" s="6"/>
      <c r="BHN163" s="6"/>
      <c r="BHO163" s="6"/>
      <c r="BHP163" s="6"/>
      <c r="BHQ163" s="6"/>
      <c r="BHR163" s="6"/>
      <c r="BHS163" s="6"/>
      <c r="BHT163" s="6"/>
      <c r="BHU163" s="6"/>
      <c r="BHV163" s="6"/>
      <c r="BHW163" s="6"/>
      <c r="BHX163" s="6"/>
      <c r="BHY163" s="6"/>
      <c r="BHZ163" s="6"/>
      <c r="BIA163" s="6"/>
      <c r="BIB163" s="6"/>
      <c r="BIC163" s="6"/>
      <c r="BID163" s="6"/>
      <c r="BIE163" s="6"/>
      <c r="BIF163" s="6"/>
      <c r="BIG163" s="6"/>
      <c r="BIH163" s="6"/>
      <c r="BII163" s="6"/>
      <c r="BIJ163" s="6"/>
      <c r="BIK163" s="6"/>
      <c r="BIL163" s="6"/>
      <c r="BIM163" s="6"/>
      <c r="BIN163" s="6"/>
      <c r="BIO163" s="6"/>
      <c r="BIP163" s="6"/>
      <c r="BIQ163" s="6"/>
      <c r="BIR163" s="6"/>
      <c r="BIS163" s="6"/>
      <c r="BIT163" s="6"/>
      <c r="BIU163" s="6"/>
      <c r="BIV163" s="6"/>
      <c r="BIW163" s="6"/>
      <c r="BIX163" s="6"/>
      <c r="BIY163" s="6"/>
      <c r="BIZ163" s="6"/>
      <c r="BJA163" s="6"/>
      <c r="BJB163" s="6"/>
      <c r="BJC163" s="6"/>
      <c r="BJD163" s="6"/>
      <c r="BJE163" s="6"/>
      <c r="BJF163" s="6"/>
      <c r="BJG163" s="6"/>
      <c r="BJH163" s="6"/>
      <c r="BJI163" s="6"/>
      <c r="BJJ163" s="6"/>
      <c r="BJK163" s="6"/>
      <c r="BJL163" s="6"/>
      <c r="BJM163" s="6"/>
      <c r="BJN163" s="6"/>
      <c r="BJO163" s="6"/>
      <c r="BJP163" s="6"/>
      <c r="BJQ163" s="6"/>
      <c r="BJR163" s="6"/>
      <c r="BJS163" s="6"/>
      <c r="BJT163" s="6"/>
      <c r="BJU163" s="6"/>
      <c r="BJV163" s="6"/>
      <c r="BJW163" s="6"/>
      <c r="BJX163" s="6"/>
      <c r="BJY163" s="6"/>
      <c r="BJZ163" s="6"/>
      <c r="BKA163" s="6"/>
      <c r="BKB163" s="6"/>
      <c r="BKC163" s="6"/>
      <c r="BKD163" s="6"/>
      <c r="BKE163" s="6"/>
      <c r="BKF163" s="6"/>
      <c r="BKG163" s="6"/>
      <c r="BKH163" s="6"/>
      <c r="BKI163" s="6"/>
      <c r="BKJ163" s="6"/>
      <c r="BKK163" s="6"/>
      <c r="BKL163" s="6"/>
      <c r="BKM163" s="6"/>
      <c r="BKN163" s="6"/>
      <c r="BKO163" s="6"/>
      <c r="BKP163" s="6"/>
      <c r="BKQ163" s="6"/>
      <c r="BKR163" s="6"/>
      <c r="BKS163" s="6"/>
      <c r="BKT163" s="6"/>
      <c r="BKU163" s="6"/>
      <c r="BKV163" s="6"/>
      <c r="BKW163" s="6"/>
      <c r="BKX163" s="6"/>
      <c r="BKY163" s="6"/>
      <c r="BKZ163" s="6"/>
      <c r="BLA163" s="6"/>
      <c r="BLB163" s="6"/>
      <c r="BLC163" s="6"/>
      <c r="BLD163" s="6"/>
      <c r="BLE163" s="6"/>
      <c r="BLF163" s="6"/>
      <c r="BLG163" s="6"/>
      <c r="BLH163" s="6"/>
      <c r="BLI163" s="6"/>
      <c r="BLJ163" s="6"/>
      <c r="BLK163" s="6"/>
      <c r="BLL163" s="6"/>
      <c r="BLM163" s="6"/>
      <c r="BLN163" s="6"/>
      <c r="BLO163" s="6"/>
      <c r="BLP163" s="6"/>
      <c r="BLQ163" s="6"/>
      <c r="BLR163" s="6"/>
      <c r="BLS163" s="6"/>
      <c r="BLT163" s="6"/>
      <c r="BLU163" s="6"/>
      <c r="BLV163" s="6"/>
      <c r="BLW163" s="6"/>
      <c r="BLX163" s="6"/>
      <c r="BLY163" s="6"/>
      <c r="BLZ163" s="6"/>
      <c r="BMA163" s="6"/>
      <c r="BMB163" s="6"/>
      <c r="BMC163" s="6"/>
      <c r="BMD163" s="6"/>
      <c r="BME163" s="6"/>
      <c r="BMF163" s="6"/>
      <c r="BMG163" s="6"/>
      <c r="BMH163" s="6"/>
      <c r="BMI163" s="6"/>
      <c r="BMJ163" s="6"/>
      <c r="BMK163" s="6"/>
      <c r="BML163" s="6"/>
      <c r="BMM163" s="6"/>
      <c r="BMN163" s="6"/>
      <c r="BMO163" s="6"/>
      <c r="BMP163" s="6"/>
      <c r="BMQ163" s="6"/>
      <c r="BMR163" s="6"/>
      <c r="BMS163" s="6"/>
      <c r="BMT163" s="6"/>
      <c r="BMU163" s="6"/>
      <c r="BMV163" s="6"/>
      <c r="BMW163" s="6"/>
      <c r="BMX163" s="6"/>
      <c r="BMY163" s="6"/>
      <c r="BMZ163" s="6"/>
      <c r="BNA163" s="6"/>
      <c r="BNB163" s="6"/>
      <c r="BNC163" s="6"/>
      <c r="BND163" s="6"/>
      <c r="BNE163" s="6"/>
      <c r="BNF163" s="6"/>
      <c r="BNG163" s="6"/>
      <c r="BNH163" s="6"/>
      <c r="BNI163" s="6"/>
      <c r="BNJ163" s="6"/>
      <c r="BNK163" s="6"/>
      <c r="BNL163" s="6"/>
      <c r="BNM163" s="6"/>
      <c r="BNN163" s="6"/>
      <c r="BNO163" s="6"/>
      <c r="BNP163" s="6"/>
      <c r="BNQ163" s="6"/>
      <c r="BNR163" s="6"/>
      <c r="BNS163" s="6"/>
      <c r="BNT163" s="6"/>
      <c r="BNU163" s="6"/>
      <c r="BNV163" s="6"/>
      <c r="BNW163" s="6"/>
      <c r="BNX163" s="6"/>
      <c r="BNY163" s="6"/>
      <c r="BNZ163" s="6"/>
      <c r="BOA163" s="6"/>
      <c r="BOB163" s="6"/>
      <c r="BOC163" s="6"/>
      <c r="BOD163" s="6"/>
      <c r="BOE163" s="6"/>
      <c r="BOF163" s="6"/>
      <c r="BOG163" s="6"/>
      <c r="BOH163" s="6"/>
      <c r="BOI163" s="6"/>
      <c r="BOJ163" s="6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  <c r="BRO163" s="6"/>
      <c r="BRP163" s="6"/>
      <c r="BRQ163" s="6"/>
      <c r="BRR163" s="6"/>
      <c r="BRS163" s="6"/>
      <c r="BRT163" s="6"/>
      <c r="BRU163" s="6"/>
      <c r="BRV163" s="6"/>
      <c r="BRW163" s="6"/>
      <c r="BRX163" s="6"/>
      <c r="BRY163" s="6"/>
      <c r="BRZ163" s="6"/>
      <c r="BSA163" s="6"/>
      <c r="BSB163" s="6"/>
      <c r="BSC163" s="6"/>
      <c r="BSD163" s="6"/>
      <c r="BSE163" s="6"/>
      <c r="BSF163" s="6"/>
      <c r="BSG163" s="6"/>
      <c r="BSH163" s="6"/>
      <c r="BSI163" s="6"/>
      <c r="BSJ163" s="6"/>
      <c r="BSK163" s="6"/>
      <c r="BSL163" s="6"/>
      <c r="BSM163" s="6"/>
      <c r="BSN163" s="6"/>
      <c r="BSO163" s="6"/>
      <c r="BSP163" s="6"/>
      <c r="BSQ163" s="6"/>
      <c r="BSR163" s="6"/>
      <c r="BSS163" s="6"/>
      <c r="BST163" s="6"/>
      <c r="BSU163" s="6"/>
      <c r="BSV163" s="6"/>
      <c r="BSW163" s="6"/>
      <c r="BSX163" s="6"/>
      <c r="BSY163" s="6"/>
      <c r="BSZ163" s="6"/>
      <c r="BTA163" s="6"/>
      <c r="BTB163" s="6"/>
      <c r="BTC163" s="6"/>
      <c r="BTD163" s="6"/>
      <c r="BTE163" s="6"/>
      <c r="BTF163" s="6"/>
      <c r="BTG163" s="6"/>
      <c r="BTH163" s="6"/>
      <c r="BTI163" s="6"/>
      <c r="BTJ163" s="6"/>
      <c r="BTK163" s="6"/>
      <c r="BTL163" s="6"/>
      <c r="BTM163" s="6"/>
      <c r="BTN163" s="6"/>
      <c r="BTO163" s="6"/>
      <c r="BTP163" s="6"/>
      <c r="BTQ163" s="6"/>
      <c r="BTR163" s="6"/>
      <c r="BTS163" s="6"/>
      <c r="BTT163" s="6"/>
      <c r="BTU163" s="6"/>
      <c r="BTV163" s="6"/>
      <c r="BTW163" s="6"/>
      <c r="BTX163" s="6"/>
      <c r="BTY163" s="6"/>
      <c r="BTZ163" s="6"/>
      <c r="BUA163" s="6"/>
      <c r="BUB163" s="6"/>
      <c r="BUC163" s="6"/>
      <c r="BUD163" s="6"/>
      <c r="BUE163" s="6"/>
      <c r="BUF163" s="6"/>
      <c r="BUG163" s="6"/>
      <c r="BUH163" s="6"/>
      <c r="BUI163" s="6"/>
      <c r="BUJ163" s="6"/>
      <c r="BUK163" s="6"/>
      <c r="BUL163" s="6"/>
      <c r="BUM163" s="6"/>
      <c r="BUN163" s="6"/>
      <c r="BUO163" s="6"/>
      <c r="BUP163" s="6"/>
      <c r="BUQ163" s="6"/>
      <c r="BUR163" s="6"/>
      <c r="BUS163" s="6"/>
      <c r="BUT163" s="6"/>
      <c r="BUU163" s="6"/>
      <c r="BUV163" s="6"/>
      <c r="BUW163" s="6"/>
      <c r="BUX163" s="6"/>
      <c r="BUY163" s="6"/>
      <c r="BUZ163" s="6"/>
      <c r="BVA163" s="6"/>
      <c r="BVB163" s="6"/>
      <c r="BVC163" s="6"/>
      <c r="BVD163" s="6"/>
      <c r="BVE163" s="6"/>
      <c r="BVF163" s="6"/>
      <c r="BVG163" s="6"/>
      <c r="BVH163" s="6"/>
      <c r="BVI163" s="6"/>
      <c r="BVJ163" s="6"/>
      <c r="BVK163" s="6"/>
      <c r="BVL163" s="6"/>
      <c r="BVM163" s="6"/>
      <c r="BVN163" s="6"/>
      <c r="BVO163" s="6"/>
      <c r="BVP163" s="6"/>
      <c r="BVQ163" s="6"/>
      <c r="BVR163" s="6"/>
      <c r="BVS163" s="6"/>
      <c r="BVT163" s="6"/>
      <c r="BVU163" s="6"/>
      <c r="BVV163" s="6"/>
      <c r="BVW163" s="6"/>
      <c r="BVX163" s="6"/>
      <c r="BVY163" s="6"/>
      <c r="BVZ163" s="6"/>
      <c r="BWA163" s="6"/>
      <c r="BWB163" s="6"/>
      <c r="BWC163" s="6"/>
      <c r="BWD163" s="6"/>
      <c r="BWE163" s="6"/>
      <c r="BWF163" s="6"/>
      <c r="BWG163" s="6"/>
      <c r="BWH163" s="6"/>
      <c r="BWI163" s="6"/>
      <c r="BWJ163" s="6"/>
      <c r="BWK163" s="6"/>
      <c r="BWL163" s="6"/>
      <c r="BWM163" s="6"/>
      <c r="BWN163" s="6"/>
      <c r="BWO163" s="6"/>
      <c r="BWP163" s="6"/>
      <c r="BWQ163" s="6"/>
      <c r="BWR163" s="6"/>
      <c r="BWS163" s="6"/>
      <c r="BWT163" s="6"/>
      <c r="BWU163" s="6"/>
      <c r="BWV163" s="6"/>
      <c r="BWW163" s="6"/>
      <c r="BWX163" s="6"/>
      <c r="BWY163" s="6"/>
      <c r="BWZ163" s="6"/>
      <c r="BXA163" s="6"/>
      <c r="BXB163" s="6"/>
      <c r="BXC163" s="6"/>
      <c r="BXD163" s="6"/>
      <c r="BXE163" s="6"/>
      <c r="BXF163" s="6"/>
      <c r="BXG163" s="6"/>
      <c r="BXH163" s="6"/>
      <c r="BXI163" s="6"/>
      <c r="BXJ163" s="6"/>
      <c r="BXK163" s="6"/>
      <c r="BXL163" s="6"/>
      <c r="BXM163" s="6"/>
      <c r="BXN163" s="6"/>
      <c r="BXO163" s="6"/>
      <c r="BXP163" s="6"/>
      <c r="BXQ163" s="6"/>
      <c r="BXR163" s="6"/>
      <c r="BXS163" s="6"/>
      <c r="BXT163" s="6"/>
      <c r="BXU163" s="6"/>
      <c r="BXV163" s="6"/>
      <c r="BXW163" s="6"/>
      <c r="BXX163" s="6"/>
      <c r="BXY163" s="6"/>
      <c r="BXZ163" s="6"/>
      <c r="BYA163" s="6"/>
      <c r="BYB163" s="6"/>
      <c r="BYC163" s="6"/>
      <c r="BYD163" s="6"/>
      <c r="BYE163" s="6"/>
      <c r="BYF163" s="6"/>
      <c r="BYG163" s="6"/>
      <c r="BYH163" s="6"/>
      <c r="BYI163" s="6"/>
      <c r="BYJ163" s="6"/>
      <c r="BYK163" s="6"/>
      <c r="BYL163" s="6"/>
      <c r="BYM163" s="6"/>
      <c r="BYN163" s="6"/>
      <c r="BYO163" s="6"/>
      <c r="BYP163" s="6"/>
      <c r="BYQ163" s="6"/>
      <c r="BYR163" s="6"/>
      <c r="BYS163" s="6"/>
      <c r="BYT163" s="6"/>
      <c r="BYU163" s="6"/>
      <c r="BYV163" s="6"/>
      <c r="BYW163" s="6"/>
      <c r="BYX163" s="6"/>
      <c r="BYY163" s="6"/>
      <c r="BYZ163" s="6"/>
      <c r="BZA163" s="6"/>
      <c r="BZB163" s="6"/>
      <c r="BZC163" s="6"/>
      <c r="BZD163" s="6"/>
      <c r="BZE163" s="6"/>
      <c r="BZF163" s="6"/>
      <c r="BZG163" s="6"/>
      <c r="BZH163" s="6"/>
      <c r="BZI163" s="6"/>
      <c r="BZJ163" s="6"/>
      <c r="BZK163" s="6"/>
      <c r="BZL163" s="6"/>
      <c r="BZM163" s="6"/>
      <c r="BZN163" s="6"/>
      <c r="BZO163" s="6"/>
      <c r="BZP163" s="6"/>
      <c r="BZQ163" s="6"/>
      <c r="BZR163" s="6"/>
      <c r="BZS163" s="6"/>
      <c r="BZT163" s="6"/>
      <c r="BZU163" s="6"/>
      <c r="BZV163" s="6"/>
      <c r="BZW163" s="6"/>
      <c r="BZX163" s="6"/>
      <c r="BZY163" s="6"/>
      <c r="BZZ163" s="6"/>
      <c r="CAA163" s="6"/>
      <c r="CAB163" s="6"/>
      <c r="CAC163" s="6"/>
      <c r="CAD163" s="6"/>
      <c r="CAE163" s="6"/>
      <c r="CAF163" s="6"/>
      <c r="CAG163" s="6"/>
      <c r="CAH163" s="6"/>
      <c r="CAI163" s="6"/>
      <c r="CAJ163" s="6"/>
      <c r="CAK163" s="6"/>
      <c r="CAL163" s="6"/>
      <c r="CAM163" s="6"/>
      <c r="CAN163" s="6"/>
      <c r="CAO163" s="6"/>
      <c r="CAP163" s="6"/>
      <c r="CAQ163" s="6"/>
      <c r="CAR163" s="6"/>
      <c r="CAS163" s="6"/>
      <c r="CAT163" s="6"/>
      <c r="CAU163" s="6"/>
      <c r="CAV163" s="6"/>
      <c r="CAW163" s="6"/>
      <c r="CAX163" s="6"/>
      <c r="CAY163" s="6"/>
      <c r="CAZ163" s="6"/>
      <c r="CBA163" s="6"/>
      <c r="CBB163" s="6"/>
      <c r="CBC163" s="6"/>
      <c r="CBD163" s="6"/>
      <c r="CBE163" s="6"/>
      <c r="CBF163" s="6"/>
      <c r="CBG163" s="6"/>
      <c r="CBH163" s="6"/>
      <c r="CBI163" s="6"/>
      <c r="CBJ163" s="6"/>
      <c r="CBK163" s="6"/>
      <c r="CBL163" s="6"/>
      <c r="CBM163" s="6"/>
      <c r="CBN163" s="6"/>
      <c r="CBO163" s="6"/>
      <c r="CBP163" s="6"/>
      <c r="CBQ163" s="6"/>
      <c r="CBR163" s="6"/>
      <c r="CBS163" s="6"/>
      <c r="CBT163" s="6"/>
      <c r="CBU163" s="6"/>
      <c r="CBV163" s="6"/>
      <c r="CBW163" s="6"/>
      <c r="CBX163" s="6"/>
      <c r="CBY163" s="6"/>
      <c r="CBZ163" s="6"/>
      <c r="CCA163" s="6"/>
      <c r="CCB163" s="6"/>
      <c r="CCC163" s="6"/>
      <c r="CCD163" s="6"/>
      <c r="CCE163" s="6"/>
      <c r="CCF163" s="6"/>
      <c r="CCG163" s="6"/>
      <c r="CCH163" s="6"/>
      <c r="CCI163" s="6"/>
      <c r="CCJ163" s="6"/>
      <c r="CCK163" s="6"/>
      <c r="CCL163" s="6"/>
      <c r="CCM163" s="6"/>
      <c r="CCN163" s="6"/>
      <c r="CCO163" s="6"/>
      <c r="CCP163" s="6"/>
      <c r="CCQ163" s="6"/>
      <c r="CCR163" s="6"/>
      <c r="CCS163" s="6"/>
      <c r="CCT163" s="6"/>
      <c r="CCU163" s="6"/>
      <c r="CCV163" s="6"/>
      <c r="CCW163" s="6"/>
      <c r="CCX163" s="6"/>
      <c r="CCY163" s="6"/>
      <c r="CCZ163" s="6"/>
      <c r="CDA163" s="6"/>
      <c r="CDB163" s="6"/>
      <c r="CDC163" s="6"/>
      <c r="CDD163" s="6"/>
      <c r="CDE163" s="6"/>
      <c r="CDF163" s="6"/>
      <c r="CDG163" s="6"/>
      <c r="CDH163" s="6"/>
      <c r="CDI163" s="6"/>
      <c r="CDJ163" s="6"/>
      <c r="CDK163" s="6"/>
      <c r="CDL163" s="6"/>
      <c r="CDM163" s="6"/>
      <c r="CDN163" s="6"/>
      <c r="CDO163" s="6"/>
      <c r="CDP163" s="6"/>
      <c r="CDQ163" s="6"/>
      <c r="CDR163" s="6"/>
      <c r="CDS163" s="6"/>
      <c r="CDT163" s="6"/>
      <c r="CDU163" s="6"/>
      <c r="CDV163" s="6"/>
      <c r="CDW163" s="6"/>
      <c r="CDX163" s="6"/>
      <c r="CDY163" s="6"/>
      <c r="CDZ163" s="6"/>
      <c r="CEA163" s="6"/>
      <c r="CEB163" s="6"/>
      <c r="CEC163" s="6"/>
      <c r="CED163" s="6"/>
      <c r="CEE163" s="6"/>
      <c r="CEF163" s="6"/>
      <c r="CEG163" s="6"/>
      <c r="CEH163" s="6"/>
      <c r="CEI163" s="6"/>
      <c r="CEJ163" s="6"/>
      <c r="CEK163" s="6"/>
      <c r="CEL163" s="6"/>
      <c r="CEM163" s="6"/>
      <c r="CEN163" s="6"/>
      <c r="CEO163" s="6"/>
      <c r="CEP163" s="6"/>
      <c r="CEQ163" s="6"/>
      <c r="CER163" s="6"/>
      <c r="CES163" s="6"/>
      <c r="CET163" s="6"/>
      <c r="CEU163" s="6"/>
      <c r="CEV163" s="6"/>
      <c r="CEW163" s="6"/>
      <c r="CEX163" s="6"/>
      <c r="CEY163" s="6"/>
      <c r="CEZ163" s="6"/>
      <c r="CFA163" s="6"/>
      <c r="CFB163" s="6"/>
      <c r="CFC163" s="6"/>
      <c r="CFD163" s="6"/>
      <c r="CFE163" s="6"/>
      <c r="CFF163" s="6"/>
      <c r="CFG163" s="6"/>
      <c r="CFH163" s="6"/>
      <c r="CFI163" s="6"/>
      <c r="CFJ163" s="6"/>
      <c r="CFK163" s="6"/>
      <c r="CFL163" s="6"/>
      <c r="CFM163" s="6"/>
      <c r="CFN163" s="6"/>
      <c r="CFO163" s="6"/>
      <c r="CFP163" s="6"/>
      <c r="CFQ163" s="6"/>
      <c r="CFR163" s="6"/>
      <c r="CFS163" s="6"/>
      <c r="CFT163" s="6"/>
      <c r="CFU163" s="6"/>
      <c r="CFV163" s="6"/>
      <c r="CFW163" s="6"/>
      <c r="CFX163" s="6"/>
      <c r="CFY163" s="6"/>
      <c r="CFZ163" s="6"/>
      <c r="CGA163" s="6"/>
      <c r="CGB163" s="6"/>
      <c r="CGC163" s="6"/>
      <c r="CGD163" s="6"/>
      <c r="CGE163" s="6"/>
      <c r="CGF163" s="6"/>
      <c r="CGG163" s="6"/>
      <c r="CGH163" s="6"/>
      <c r="CGI163" s="6"/>
      <c r="CGJ163" s="6"/>
      <c r="CGK163" s="6"/>
      <c r="CGL163" s="6"/>
      <c r="CGM163" s="6"/>
      <c r="CGN163" s="6"/>
      <c r="CGO163" s="6"/>
      <c r="CGP163" s="6"/>
      <c r="CGQ163" s="6"/>
      <c r="CGR163" s="6"/>
      <c r="CGS163" s="6"/>
      <c r="CGT163" s="6"/>
      <c r="CGU163" s="6"/>
      <c r="CGV163" s="6"/>
      <c r="CGW163" s="6"/>
      <c r="CGX163" s="6"/>
      <c r="CGY163" s="6"/>
      <c r="CGZ163" s="6"/>
      <c r="CHA163" s="6"/>
      <c r="CHB163" s="6"/>
      <c r="CHC163" s="6"/>
      <c r="CHD163" s="6"/>
      <c r="CHE163" s="6"/>
      <c r="CHF163" s="6"/>
      <c r="CHG163" s="6"/>
      <c r="CHH163" s="6"/>
      <c r="CHI163" s="6"/>
      <c r="CHJ163" s="6"/>
      <c r="CHK163" s="6"/>
      <c r="CHL163" s="6"/>
      <c r="CHM163" s="6"/>
      <c r="CHN163" s="6"/>
      <c r="CHO163" s="6"/>
      <c r="CHP163" s="6"/>
      <c r="CHQ163" s="6"/>
      <c r="CHR163" s="6"/>
      <c r="CHS163" s="6"/>
      <c r="CHT163" s="6"/>
      <c r="CHU163" s="6"/>
      <c r="CHV163" s="6"/>
      <c r="CHW163" s="6"/>
      <c r="CHX163" s="6"/>
      <c r="CHY163" s="6"/>
      <c r="CHZ163" s="6"/>
      <c r="CIA163" s="6"/>
      <c r="CIB163" s="6"/>
      <c r="CIC163" s="6"/>
      <c r="CID163" s="6"/>
      <c r="CIE163" s="6"/>
      <c r="CIF163" s="6"/>
      <c r="CIG163" s="6"/>
      <c r="CIH163" s="6"/>
      <c r="CII163" s="6"/>
      <c r="CIJ163" s="6"/>
      <c r="CIK163" s="6"/>
      <c r="CIL163" s="6"/>
      <c r="CIM163" s="6"/>
      <c r="CIN163" s="6"/>
      <c r="CIO163" s="6"/>
      <c r="CIP163" s="6"/>
      <c r="CIQ163" s="6"/>
      <c r="CIR163" s="6"/>
      <c r="CIS163" s="6"/>
      <c r="CIT163" s="6"/>
      <c r="CIU163" s="6"/>
      <c r="CIV163" s="6"/>
      <c r="CIW163" s="6"/>
      <c r="CIX163" s="6"/>
      <c r="CIY163" s="6"/>
      <c r="CIZ163" s="6"/>
      <c r="CJA163" s="6"/>
      <c r="CJB163" s="6"/>
      <c r="CJC163" s="6"/>
      <c r="CJD163" s="6"/>
      <c r="CJE163" s="6"/>
      <c r="CJF163" s="6"/>
      <c r="CJG163" s="6"/>
      <c r="CJH163" s="6"/>
      <c r="CJI163" s="6"/>
      <c r="CJJ163" s="6"/>
      <c r="CJK163" s="6"/>
      <c r="CJL163" s="6"/>
      <c r="CJM163" s="6"/>
      <c r="CJN163" s="6"/>
      <c r="CJO163" s="6"/>
      <c r="CJP163" s="6"/>
      <c r="CJQ163" s="6"/>
      <c r="CJR163" s="6"/>
      <c r="CJS163" s="6"/>
      <c r="CJT163" s="6"/>
      <c r="CJU163" s="6"/>
      <c r="CJV163" s="6"/>
      <c r="CJW163" s="6"/>
      <c r="CJX163" s="6"/>
      <c r="CJY163" s="6"/>
      <c r="CJZ163" s="6"/>
      <c r="CKA163" s="6"/>
      <c r="CKB163" s="6"/>
      <c r="CKC163" s="6"/>
      <c r="CKD163" s="6"/>
      <c r="CKE163" s="6"/>
      <c r="CKF163" s="6"/>
      <c r="CKG163" s="6"/>
      <c r="CKH163" s="6"/>
      <c r="CKI163" s="6"/>
      <c r="CKJ163" s="6"/>
      <c r="CKK163" s="6"/>
      <c r="CKL163" s="6"/>
      <c r="CKM163" s="6"/>
      <c r="CKN163" s="6"/>
      <c r="CKO163" s="6"/>
      <c r="CKP163" s="6"/>
      <c r="CKQ163" s="6"/>
      <c r="CKR163" s="6"/>
      <c r="CKS163" s="6"/>
      <c r="CKT163" s="6"/>
      <c r="CKU163" s="6"/>
      <c r="CKV163" s="6"/>
      <c r="CKW163" s="6"/>
      <c r="CKX163" s="6"/>
      <c r="CKY163" s="6"/>
      <c r="CKZ163" s="6"/>
      <c r="CLA163" s="6"/>
      <c r="CLB163" s="6"/>
      <c r="CLC163" s="6"/>
      <c r="CLD163" s="6"/>
      <c r="CLE163" s="6"/>
      <c r="CLF163" s="6"/>
      <c r="CLG163" s="6"/>
      <c r="CLH163" s="6"/>
      <c r="CLI163" s="6"/>
      <c r="CLJ163" s="6"/>
      <c r="CLK163" s="6"/>
      <c r="CLL163" s="6"/>
      <c r="CLM163" s="6"/>
      <c r="CLN163" s="6"/>
      <c r="CLO163" s="6"/>
      <c r="CLP163" s="6"/>
      <c r="CLQ163" s="6"/>
      <c r="CLR163" s="6"/>
      <c r="CLS163" s="6"/>
      <c r="CLT163" s="6"/>
      <c r="CLU163" s="6"/>
      <c r="CLV163" s="6"/>
      <c r="CLW163" s="6"/>
      <c r="CLX163" s="6"/>
      <c r="CLY163" s="6"/>
      <c r="CLZ163" s="6"/>
      <c r="CMA163" s="6"/>
      <c r="CMB163" s="6"/>
      <c r="CMC163" s="6"/>
      <c r="CMD163" s="6"/>
      <c r="CME163" s="6"/>
      <c r="CMF163" s="6"/>
      <c r="CMG163" s="6"/>
      <c r="CMH163" s="6"/>
      <c r="CMI163" s="6"/>
      <c r="CMJ163" s="6"/>
      <c r="CMK163" s="6"/>
      <c r="CML163" s="6"/>
      <c r="CMM163" s="6"/>
      <c r="CMN163" s="6"/>
      <c r="CMO163" s="6"/>
      <c r="CMP163" s="6"/>
      <c r="CMQ163" s="6"/>
      <c r="CMR163" s="6"/>
      <c r="CMS163" s="6"/>
      <c r="CMT163" s="6"/>
      <c r="CMU163" s="6"/>
      <c r="CMV163" s="6"/>
      <c r="CMW163" s="6"/>
      <c r="CMX163" s="6"/>
      <c r="CMY163" s="6"/>
      <c r="CMZ163" s="6"/>
      <c r="CNA163" s="6"/>
      <c r="CNB163" s="6"/>
      <c r="CNC163" s="6"/>
      <c r="CND163" s="6"/>
      <c r="CNE163" s="6"/>
      <c r="CNF163" s="6"/>
      <c r="CNG163" s="6"/>
      <c r="CNH163" s="6"/>
      <c r="CNI163" s="6"/>
      <c r="CNJ163" s="6"/>
      <c r="CNK163" s="6"/>
      <c r="CNL163" s="6"/>
      <c r="CNM163" s="6"/>
      <c r="CNN163" s="6"/>
      <c r="CNO163" s="6"/>
      <c r="CNP163" s="6"/>
      <c r="CNQ163" s="6"/>
      <c r="CNR163" s="6"/>
      <c r="CNS163" s="6"/>
      <c r="CNT163" s="6"/>
      <c r="CNU163" s="6"/>
      <c r="CNV163" s="6"/>
      <c r="CNW163" s="6"/>
      <c r="CNX163" s="6"/>
      <c r="CNY163" s="6"/>
      <c r="CNZ163" s="6"/>
      <c r="COA163" s="6"/>
      <c r="COB163" s="6"/>
      <c r="COC163" s="6"/>
      <c r="COD163" s="6"/>
      <c r="COE163" s="6"/>
      <c r="COF163" s="6"/>
      <c r="COG163" s="6"/>
      <c r="COH163" s="6"/>
      <c r="COI163" s="6"/>
      <c r="COJ163" s="6"/>
      <c r="COK163" s="6"/>
      <c r="COL163" s="6"/>
      <c r="COM163" s="6"/>
      <c r="CON163" s="6"/>
      <c r="COO163" s="6"/>
      <c r="COP163" s="6"/>
      <c r="COQ163" s="6"/>
      <c r="COR163" s="6"/>
      <c r="COS163" s="6"/>
      <c r="COT163" s="6"/>
      <c r="COU163" s="6"/>
      <c r="COV163" s="6"/>
      <c r="COW163" s="6"/>
      <c r="COX163" s="6"/>
      <c r="COY163" s="6"/>
      <c r="COZ163" s="6"/>
      <c r="CPA163" s="6"/>
      <c r="CPB163" s="6"/>
      <c r="CPC163" s="6"/>
      <c r="CPD163" s="6"/>
      <c r="CPE163" s="6"/>
      <c r="CPF163" s="6"/>
      <c r="CPG163" s="6"/>
      <c r="CPH163" s="6"/>
      <c r="CPI163" s="6"/>
      <c r="CPJ163" s="6"/>
      <c r="CPK163" s="6"/>
      <c r="CPL163" s="6"/>
      <c r="CPM163" s="6"/>
      <c r="CPN163" s="6"/>
      <c r="CPO163" s="6"/>
      <c r="CPP163" s="6"/>
      <c r="CPQ163" s="6"/>
      <c r="CPR163" s="6"/>
      <c r="CPS163" s="6"/>
      <c r="CPT163" s="6"/>
      <c r="CPU163" s="6"/>
      <c r="CPV163" s="6"/>
      <c r="CPW163" s="6"/>
      <c r="CPX163" s="6"/>
      <c r="CPY163" s="6"/>
      <c r="CPZ163" s="6"/>
      <c r="CQA163" s="6"/>
      <c r="CQB163" s="6"/>
      <c r="CQC163" s="6"/>
      <c r="CQD163" s="6"/>
      <c r="CQE163" s="6"/>
      <c r="CQF163" s="6"/>
      <c r="CQG163" s="6"/>
      <c r="CQH163" s="6"/>
      <c r="CQI163" s="6"/>
      <c r="CQJ163" s="6"/>
      <c r="CQK163" s="6"/>
      <c r="CQL163" s="6"/>
      <c r="CQM163" s="6"/>
      <c r="CQN163" s="6"/>
      <c r="CQO163" s="6"/>
      <c r="CQP163" s="6"/>
      <c r="CQQ163" s="6"/>
      <c r="CQR163" s="6"/>
      <c r="CQS163" s="6"/>
      <c r="CQT163" s="6"/>
      <c r="CQU163" s="6"/>
      <c r="CQV163" s="6"/>
      <c r="CQW163" s="6"/>
      <c r="CQX163" s="6"/>
      <c r="CQY163" s="6"/>
      <c r="CQZ163" s="6"/>
      <c r="CRA163" s="6"/>
      <c r="CRB163" s="6"/>
      <c r="CRC163" s="6"/>
      <c r="CRD163" s="6"/>
      <c r="CRE163" s="6"/>
      <c r="CRF163" s="6"/>
      <c r="CRG163" s="6"/>
      <c r="CRH163" s="6"/>
      <c r="CRI163" s="6"/>
      <c r="CRJ163" s="6"/>
      <c r="CRK163" s="6"/>
      <c r="CRL163" s="6"/>
      <c r="CRM163" s="6"/>
      <c r="CRN163" s="6"/>
      <c r="CRO163" s="6"/>
      <c r="CRP163" s="6"/>
      <c r="CRQ163" s="6"/>
      <c r="CRR163" s="6"/>
      <c r="CRS163" s="6"/>
      <c r="CRT163" s="6"/>
      <c r="CRU163" s="6"/>
      <c r="CRV163" s="6"/>
      <c r="CRW163" s="6"/>
      <c r="CRX163" s="6"/>
      <c r="CRY163" s="6"/>
      <c r="CRZ163" s="6"/>
      <c r="CSA163" s="6"/>
      <c r="CSB163" s="6"/>
      <c r="CSC163" s="6"/>
      <c r="CSD163" s="6"/>
      <c r="CSE163" s="6"/>
      <c r="CSF163" s="6"/>
      <c r="CSG163" s="6"/>
      <c r="CSH163" s="6"/>
      <c r="CSI163" s="6"/>
      <c r="CSJ163" s="6"/>
      <c r="CSK163" s="6"/>
      <c r="CSL163" s="6"/>
      <c r="CSM163" s="6"/>
      <c r="CSN163" s="6"/>
      <c r="CSO163" s="6"/>
      <c r="CSP163" s="6"/>
      <c r="CSQ163" s="6"/>
      <c r="CSR163" s="6"/>
      <c r="CSS163" s="6"/>
      <c r="CST163" s="6"/>
      <c r="CSU163" s="6"/>
      <c r="CSV163" s="6"/>
      <c r="CSW163" s="6"/>
      <c r="CSX163" s="6"/>
      <c r="CSY163" s="6"/>
      <c r="CSZ163" s="6"/>
      <c r="CTA163" s="6"/>
      <c r="CTB163" s="6"/>
      <c r="CTC163" s="6"/>
      <c r="CTD163" s="6"/>
      <c r="CTE163" s="6"/>
      <c r="CTF163" s="6"/>
      <c r="CTG163" s="6"/>
      <c r="CTH163" s="6"/>
      <c r="CTI163" s="6"/>
      <c r="CTJ163" s="6"/>
      <c r="CTK163" s="6"/>
      <c r="CTL163" s="6"/>
      <c r="CTM163" s="6"/>
      <c r="CTN163" s="6"/>
      <c r="CTO163" s="6"/>
      <c r="CTP163" s="6"/>
      <c r="CTQ163" s="6"/>
      <c r="CTR163" s="6"/>
      <c r="CTS163" s="6"/>
      <c r="CTT163" s="6"/>
      <c r="CTU163" s="6"/>
      <c r="CTV163" s="6"/>
      <c r="CTW163" s="6"/>
      <c r="CTX163" s="6"/>
      <c r="CTY163" s="6"/>
      <c r="CTZ163" s="6"/>
      <c r="CUA163" s="6"/>
      <c r="CUB163" s="6"/>
      <c r="CUC163" s="6"/>
      <c r="CUD163" s="6"/>
      <c r="CUE163" s="6"/>
      <c r="CUF163" s="6"/>
      <c r="CUG163" s="6"/>
      <c r="CUH163" s="6"/>
      <c r="CUI163" s="6"/>
      <c r="CUJ163" s="6"/>
      <c r="CUK163" s="6"/>
      <c r="CUL163" s="6"/>
      <c r="CUM163" s="6"/>
      <c r="CUN163" s="6"/>
      <c r="CUO163" s="6"/>
      <c r="CUP163" s="6"/>
      <c r="CUQ163" s="6"/>
      <c r="CUR163" s="6"/>
      <c r="CUS163" s="6"/>
      <c r="CUT163" s="6"/>
      <c r="CUU163" s="6"/>
      <c r="CUV163" s="6"/>
      <c r="CUW163" s="6"/>
      <c r="CUX163" s="6"/>
      <c r="CUY163" s="6"/>
      <c r="CUZ163" s="6"/>
      <c r="CVA163" s="6"/>
      <c r="CVB163" s="6"/>
      <c r="CVC163" s="6"/>
      <c r="CVD163" s="6"/>
      <c r="CVE163" s="6"/>
      <c r="CVF163" s="6"/>
      <c r="CVG163" s="6"/>
      <c r="CVH163" s="6"/>
      <c r="CVI163" s="6"/>
      <c r="CVJ163" s="6"/>
      <c r="CVK163" s="6"/>
      <c r="CVL163" s="6"/>
      <c r="CVM163" s="6"/>
      <c r="CVN163" s="6"/>
      <c r="CVO163" s="6"/>
      <c r="CVP163" s="6"/>
      <c r="CVQ163" s="6"/>
      <c r="CVR163" s="6"/>
      <c r="CVS163" s="6"/>
      <c r="CVT163" s="6"/>
      <c r="CVU163" s="6"/>
      <c r="CVV163" s="6"/>
      <c r="CVW163" s="6"/>
      <c r="CVX163" s="6"/>
      <c r="CVY163" s="6"/>
      <c r="CVZ163" s="6"/>
      <c r="CWA163" s="6"/>
      <c r="CWB163" s="6"/>
      <c r="CWC163" s="6"/>
      <c r="CWD163" s="6"/>
      <c r="CWE163" s="6"/>
      <c r="CWF163" s="6"/>
      <c r="CWG163" s="6"/>
      <c r="CWH163" s="6"/>
      <c r="CWI163" s="6"/>
      <c r="CWJ163" s="6"/>
      <c r="CWK163" s="6"/>
      <c r="CWL163" s="6"/>
      <c r="CWM163" s="6"/>
      <c r="CWN163" s="6"/>
      <c r="CWO163" s="6"/>
      <c r="CWP163" s="6"/>
      <c r="CWQ163" s="6"/>
      <c r="CWR163" s="6"/>
      <c r="CWS163" s="6"/>
      <c r="CWT163" s="6"/>
      <c r="CWU163" s="6"/>
      <c r="CWV163" s="6"/>
      <c r="CWW163" s="6"/>
      <c r="CWX163" s="6"/>
      <c r="CWY163" s="6"/>
      <c r="CWZ163" s="6"/>
      <c r="CXA163" s="6"/>
      <c r="CXB163" s="6"/>
      <c r="CXC163" s="6"/>
      <c r="CXD163" s="6"/>
      <c r="CXE163" s="6"/>
      <c r="CXF163" s="6"/>
      <c r="CXG163" s="6"/>
      <c r="CXH163" s="6"/>
      <c r="CXI163" s="6"/>
      <c r="CXJ163" s="6"/>
      <c r="CXK163" s="6"/>
      <c r="CXL163" s="6"/>
      <c r="CXM163" s="6"/>
      <c r="CXN163" s="6"/>
      <c r="CXO163" s="6"/>
      <c r="CXP163" s="6"/>
      <c r="CXQ163" s="6"/>
      <c r="CXR163" s="6"/>
      <c r="CXS163" s="6"/>
      <c r="CXT163" s="6"/>
      <c r="CXU163" s="6"/>
      <c r="CXV163" s="6"/>
      <c r="CXW163" s="6"/>
      <c r="CXX163" s="6"/>
      <c r="CXY163" s="6"/>
      <c r="CXZ163" s="6"/>
      <c r="CYA163" s="6"/>
      <c r="CYB163" s="6"/>
      <c r="CYC163" s="6"/>
      <c r="CYD163" s="6"/>
      <c r="CYE163" s="6"/>
      <c r="CYF163" s="6"/>
      <c r="CYG163" s="6"/>
      <c r="CYH163" s="6"/>
      <c r="CYI163" s="6"/>
      <c r="CYJ163" s="6"/>
      <c r="CYK163" s="6"/>
      <c r="CYL163" s="6"/>
      <c r="CYM163" s="6"/>
      <c r="CYN163" s="6"/>
      <c r="CYO163" s="6"/>
      <c r="CYP163" s="6"/>
      <c r="CYQ163" s="6"/>
      <c r="CYR163" s="6"/>
      <c r="CYS163" s="6"/>
      <c r="CYT163" s="6"/>
      <c r="CYU163" s="6"/>
      <c r="CYV163" s="6"/>
      <c r="CYW163" s="6"/>
      <c r="CYX163" s="6"/>
      <c r="CYY163" s="6"/>
      <c r="CYZ163" s="6"/>
      <c r="CZA163" s="6"/>
      <c r="CZB163" s="6"/>
      <c r="CZC163" s="6"/>
      <c r="CZD163" s="6"/>
      <c r="CZE163" s="6"/>
      <c r="CZF163" s="6"/>
      <c r="CZG163" s="6"/>
      <c r="CZH163" s="6"/>
      <c r="CZI163" s="6"/>
      <c r="CZJ163" s="6"/>
      <c r="CZK163" s="6"/>
      <c r="CZL163" s="6"/>
      <c r="CZM163" s="6"/>
      <c r="CZN163" s="6"/>
      <c r="CZO163" s="6"/>
      <c r="CZP163" s="6"/>
      <c r="CZQ163" s="6"/>
      <c r="CZR163" s="6"/>
      <c r="CZS163" s="6"/>
      <c r="CZT163" s="6"/>
      <c r="CZU163" s="6"/>
      <c r="CZV163" s="6"/>
      <c r="CZW163" s="6"/>
      <c r="CZX163" s="6"/>
      <c r="CZY163" s="6"/>
      <c r="CZZ163" s="6"/>
      <c r="DAA163" s="6"/>
      <c r="DAB163" s="6"/>
      <c r="DAC163" s="6"/>
      <c r="DAD163" s="6"/>
      <c r="DAE163" s="6"/>
      <c r="DAF163" s="6"/>
      <c r="DAG163" s="6"/>
      <c r="DAH163" s="6"/>
      <c r="DAI163" s="6"/>
      <c r="DAJ163" s="6"/>
      <c r="DAK163" s="6"/>
      <c r="DAL163" s="6"/>
      <c r="DAM163" s="6"/>
      <c r="DAN163" s="6"/>
      <c r="DAO163" s="6"/>
      <c r="DAP163" s="6"/>
      <c r="DAQ163" s="6"/>
      <c r="DAR163" s="6"/>
      <c r="DAS163" s="6"/>
      <c r="DAT163" s="6"/>
      <c r="DAU163" s="6"/>
      <c r="DAV163" s="6"/>
      <c r="DAW163" s="6"/>
      <c r="DAX163" s="6"/>
      <c r="DAY163" s="6"/>
      <c r="DAZ163" s="6"/>
      <c r="DBA163" s="6"/>
      <c r="DBB163" s="6"/>
      <c r="DBC163" s="6"/>
      <c r="DBD163" s="6"/>
      <c r="DBE163" s="6"/>
      <c r="DBF163" s="6"/>
      <c r="DBG163" s="6"/>
      <c r="DBH163" s="6"/>
      <c r="DBI163" s="6"/>
      <c r="DBJ163" s="6"/>
      <c r="DBK163" s="6"/>
      <c r="DBL163" s="6"/>
      <c r="DBM163" s="6"/>
      <c r="DBN163" s="6"/>
      <c r="DBO163" s="6"/>
      <c r="DBP163" s="6"/>
      <c r="DBQ163" s="6"/>
      <c r="DBR163" s="6"/>
      <c r="DBS163" s="6"/>
      <c r="DBT163" s="6"/>
      <c r="DBU163" s="6"/>
      <c r="DBV163" s="6"/>
      <c r="DBW163" s="6"/>
      <c r="DBX163" s="6"/>
      <c r="DBY163" s="6"/>
      <c r="DBZ163" s="6"/>
      <c r="DCA163" s="6"/>
      <c r="DCB163" s="6"/>
      <c r="DCC163" s="6"/>
      <c r="DCD163" s="6"/>
      <c r="DCE163" s="6"/>
      <c r="DCF163" s="6"/>
      <c r="DCG163" s="6"/>
      <c r="DCH163" s="6"/>
      <c r="DCI163" s="6"/>
      <c r="DCJ163" s="6"/>
      <c r="DCK163" s="6"/>
      <c r="DCL163" s="6"/>
      <c r="DCM163" s="6"/>
      <c r="DCN163" s="6"/>
      <c r="DCO163" s="6"/>
      <c r="DCP163" s="6"/>
      <c r="DCQ163" s="6"/>
      <c r="DCR163" s="6"/>
      <c r="DCS163" s="6"/>
      <c r="DCT163" s="6"/>
      <c r="DCU163" s="6"/>
      <c r="DCV163" s="6"/>
      <c r="DCW163" s="6"/>
      <c r="DCX163" s="6"/>
      <c r="DCY163" s="6"/>
      <c r="DCZ163" s="6"/>
      <c r="DDA163" s="6"/>
      <c r="DDB163" s="6"/>
      <c r="DDC163" s="6"/>
      <c r="DDD163" s="6"/>
      <c r="DDE163" s="6"/>
      <c r="DDF163" s="6"/>
      <c r="DDG163" s="6"/>
      <c r="DDH163" s="6"/>
      <c r="DDI163" s="6"/>
      <c r="DDJ163" s="6"/>
      <c r="DDK163" s="6"/>
      <c r="DDL163" s="6"/>
      <c r="DDM163" s="6"/>
      <c r="DDN163" s="6"/>
      <c r="DDO163" s="6"/>
      <c r="DDP163" s="6"/>
      <c r="DDQ163" s="6"/>
      <c r="DDR163" s="6"/>
      <c r="DDS163" s="6"/>
      <c r="DDT163" s="6"/>
      <c r="DDU163" s="6"/>
      <c r="DDV163" s="6"/>
      <c r="DDW163" s="6"/>
      <c r="DDX163" s="6"/>
      <c r="DDY163" s="6"/>
      <c r="DDZ163" s="6"/>
      <c r="DEA163" s="6"/>
      <c r="DEB163" s="6"/>
      <c r="DEC163" s="6"/>
      <c r="DED163" s="6"/>
      <c r="DEE163" s="6"/>
      <c r="DEF163" s="6"/>
      <c r="DEG163" s="6"/>
      <c r="DEH163" s="6"/>
      <c r="DEI163" s="6"/>
      <c r="DEJ163" s="6"/>
      <c r="DEK163" s="6"/>
      <c r="DEL163" s="6"/>
      <c r="DEM163" s="6"/>
      <c r="DEN163" s="6"/>
      <c r="DEO163" s="6"/>
      <c r="DEP163" s="6"/>
      <c r="DEQ163" s="6"/>
      <c r="DER163" s="6"/>
      <c r="DES163" s="6"/>
      <c r="DET163" s="6"/>
      <c r="DEU163" s="6"/>
      <c r="DEV163" s="6"/>
      <c r="DEW163" s="6"/>
      <c r="DEX163" s="6"/>
      <c r="DEY163" s="6"/>
      <c r="DEZ163" s="6"/>
      <c r="DFA163" s="6"/>
      <c r="DFB163" s="6"/>
      <c r="DFC163" s="6"/>
      <c r="DFD163" s="6"/>
      <c r="DFE163" s="6"/>
      <c r="DFF163" s="6"/>
      <c r="DFG163" s="6"/>
      <c r="DFH163" s="6"/>
      <c r="DFI163" s="6"/>
      <c r="DFJ163" s="6"/>
      <c r="DFK163" s="6"/>
      <c r="DFL163" s="6"/>
      <c r="DFM163" s="6"/>
      <c r="DFN163" s="6"/>
      <c r="DFO163" s="6"/>
      <c r="DFP163" s="6"/>
      <c r="DFQ163" s="6"/>
      <c r="DFR163" s="6"/>
      <c r="DFS163" s="6"/>
      <c r="DFT163" s="6"/>
      <c r="DFU163" s="6"/>
      <c r="DFV163" s="6"/>
      <c r="DFW163" s="6"/>
      <c r="DFX163" s="6"/>
      <c r="DFY163" s="6"/>
      <c r="DFZ163" s="6"/>
      <c r="DGA163" s="6"/>
      <c r="DGB163" s="6"/>
      <c r="DGC163" s="6"/>
      <c r="DGD163" s="6"/>
      <c r="DGE163" s="6"/>
      <c r="DGF163" s="6"/>
      <c r="DGG163" s="6"/>
      <c r="DGH163" s="6"/>
      <c r="DGI163" s="6"/>
      <c r="DGJ163" s="6"/>
      <c r="DGK163" s="6"/>
      <c r="DGL163" s="6"/>
      <c r="DGM163" s="6"/>
      <c r="DGN163" s="6"/>
      <c r="DGO163" s="6"/>
      <c r="DGP163" s="6"/>
      <c r="DGQ163" s="6"/>
      <c r="DGR163" s="6"/>
      <c r="DGS163" s="6"/>
      <c r="DGT163" s="6"/>
      <c r="DGU163" s="6"/>
      <c r="DGV163" s="6"/>
      <c r="DGW163" s="6"/>
      <c r="DGX163" s="6"/>
      <c r="DGY163" s="6"/>
      <c r="DGZ163" s="6"/>
      <c r="DHA163" s="6"/>
      <c r="DHB163" s="6"/>
      <c r="DHC163" s="6"/>
      <c r="DHD163" s="6"/>
      <c r="DHE163" s="6"/>
      <c r="DHF163" s="6"/>
      <c r="DHG163" s="6"/>
      <c r="DHH163" s="6"/>
      <c r="DHI163" s="6"/>
      <c r="DHJ163" s="6"/>
      <c r="DHK163" s="6"/>
      <c r="DHL163" s="6"/>
      <c r="DHM163" s="6"/>
      <c r="DHN163" s="6"/>
      <c r="DHO163" s="6"/>
      <c r="DHP163" s="6"/>
      <c r="DHQ163" s="6"/>
      <c r="DHR163" s="6"/>
      <c r="DHS163" s="6"/>
      <c r="DHT163" s="6"/>
      <c r="DHU163" s="6"/>
      <c r="DHV163" s="6"/>
      <c r="DHW163" s="6"/>
      <c r="DHX163" s="6"/>
      <c r="DHY163" s="6"/>
      <c r="DHZ163" s="6"/>
      <c r="DIA163" s="6"/>
      <c r="DIB163" s="6"/>
      <c r="DIC163" s="6"/>
      <c r="DID163" s="6"/>
      <c r="DIE163" s="6"/>
      <c r="DIF163" s="6"/>
      <c r="DIG163" s="6"/>
      <c r="DIH163" s="6"/>
      <c r="DII163" s="6"/>
      <c r="DIJ163" s="6"/>
      <c r="DIK163" s="6"/>
      <c r="DIL163" s="6"/>
      <c r="DIM163" s="6"/>
      <c r="DIN163" s="6"/>
      <c r="DIO163" s="6"/>
      <c r="DIP163" s="6"/>
      <c r="DIQ163" s="6"/>
      <c r="DIR163" s="6"/>
      <c r="DIS163" s="6"/>
      <c r="DIT163" s="6"/>
      <c r="DIU163" s="6"/>
      <c r="DIV163" s="6"/>
      <c r="DIW163" s="6"/>
      <c r="DIX163" s="6"/>
      <c r="DIY163" s="6"/>
      <c r="DIZ163" s="6"/>
      <c r="DJA163" s="6"/>
      <c r="DJB163" s="6"/>
      <c r="DJC163" s="6"/>
      <c r="DJD163" s="6"/>
      <c r="DJE163" s="6"/>
      <c r="DJF163" s="6"/>
      <c r="DJG163" s="6"/>
      <c r="DJH163" s="6"/>
      <c r="DJI163" s="6"/>
      <c r="DJJ163" s="6"/>
      <c r="DJK163" s="6"/>
      <c r="DJL163" s="6"/>
      <c r="DJM163" s="6"/>
      <c r="DJN163" s="6"/>
      <c r="DJO163" s="6"/>
      <c r="DJP163" s="6"/>
      <c r="DJQ163" s="6"/>
      <c r="DJR163" s="6"/>
      <c r="DJS163" s="6"/>
      <c r="DJT163" s="6"/>
      <c r="DJU163" s="6"/>
      <c r="DJV163" s="6"/>
      <c r="DJW163" s="6"/>
      <c r="DJX163" s="6"/>
      <c r="DJY163" s="6"/>
      <c r="DJZ163" s="6"/>
      <c r="DKA163" s="6"/>
      <c r="DKB163" s="6"/>
      <c r="DKC163" s="6"/>
      <c r="DKD163" s="6"/>
      <c r="DKE163" s="6"/>
      <c r="DKF163" s="6"/>
      <c r="DKG163" s="6"/>
      <c r="DKH163" s="6"/>
      <c r="DKI163" s="6"/>
      <c r="DKJ163" s="6"/>
      <c r="DKK163" s="6"/>
      <c r="DKL163" s="6"/>
      <c r="DKM163" s="6"/>
      <c r="DKN163" s="6"/>
      <c r="DKO163" s="6"/>
      <c r="DKP163" s="6"/>
      <c r="DKQ163" s="6"/>
      <c r="DKR163" s="6"/>
      <c r="DKS163" s="6"/>
      <c r="DKT163" s="6"/>
      <c r="DKU163" s="6"/>
      <c r="DKV163" s="6"/>
      <c r="DKW163" s="6"/>
      <c r="DKX163" s="6"/>
      <c r="DKY163" s="6"/>
      <c r="DKZ163" s="6"/>
      <c r="DLA163" s="6"/>
      <c r="DLB163" s="6"/>
      <c r="DLC163" s="6"/>
      <c r="DLD163" s="6"/>
      <c r="DLE163" s="6"/>
      <c r="DLF163" s="6"/>
      <c r="DLG163" s="6"/>
      <c r="DLH163" s="6"/>
      <c r="DLI163" s="6"/>
      <c r="DLJ163" s="6"/>
      <c r="DLK163" s="6"/>
      <c r="DLL163" s="6"/>
      <c r="DLM163" s="6"/>
      <c r="DLN163" s="6"/>
      <c r="DLO163" s="6"/>
      <c r="DLP163" s="6"/>
      <c r="DLQ163" s="6"/>
      <c r="DLR163" s="6"/>
      <c r="DLS163" s="6"/>
      <c r="DLT163" s="6"/>
      <c r="DLU163" s="6"/>
      <c r="DLV163" s="6"/>
      <c r="DLW163" s="6"/>
      <c r="DLX163" s="6"/>
      <c r="DLY163" s="6"/>
      <c r="DLZ163" s="6"/>
      <c r="DMA163" s="6"/>
      <c r="DMB163" s="6"/>
      <c r="DMC163" s="6"/>
      <c r="DMD163" s="6"/>
      <c r="DME163" s="6"/>
      <c r="DMF163" s="6"/>
      <c r="DMG163" s="6"/>
      <c r="DMH163" s="6"/>
      <c r="DMI163" s="6"/>
      <c r="DMJ163" s="6"/>
      <c r="DMK163" s="6"/>
      <c r="DML163" s="6"/>
      <c r="DMM163" s="6"/>
      <c r="DMN163" s="6"/>
      <c r="DMO163" s="6"/>
      <c r="DMP163" s="6"/>
      <c r="DMQ163" s="6"/>
      <c r="DMR163" s="6"/>
      <c r="DMS163" s="6"/>
      <c r="DMT163" s="6"/>
      <c r="DMU163" s="6"/>
      <c r="DMV163" s="6"/>
      <c r="DMW163" s="6"/>
      <c r="DMX163" s="6"/>
      <c r="DMY163" s="6"/>
      <c r="DMZ163" s="6"/>
      <c r="DNA163" s="6"/>
      <c r="DNB163" s="6"/>
      <c r="DNC163" s="6"/>
      <c r="DND163" s="6"/>
      <c r="DNE163" s="6"/>
      <c r="DNF163" s="6"/>
      <c r="DNG163" s="6"/>
      <c r="DNH163" s="6"/>
      <c r="DNI163" s="6"/>
      <c r="DNJ163" s="6"/>
      <c r="DNK163" s="6"/>
      <c r="DNL163" s="6"/>
      <c r="DNM163" s="6"/>
      <c r="DNN163" s="6"/>
      <c r="DNO163" s="6"/>
      <c r="DNP163" s="6"/>
      <c r="DNQ163" s="6"/>
      <c r="DNR163" s="6"/>
      <c r="DNS163" s="6"/>
      <c r="DNT163" s="6"/>
      <c r="DNU163" s="6"/>
      <c r="DNV163" s="6"/>
      <c r="DNW163" s="6"/>
      <c r="DNX163" s="6"/>
      <c r="DNY163" s="6"/>
      <c r="DNZ163" s="6"/>
      <c r="DOA163" s="6"/>
      <c r="DOB163" s="6"/>
      <c r="DOC163" s="6"/>
      <c r="DOD163" s="6"/>
      <c r="DOE163" s="6"/>
      <c r="DOF163" s="6"/>
      <c r="DOG163" s="6"/>
      <c r="DOH163" s="6"/>
      <c r="DOI163" s="6"/>
      <c r="DOJ163" s="6"/>
      <c r="DOK163" s="6"/>
      <c r="DOL163" s="6"/>
      <c r="DOM163" s="6"/>
      <c r="DON163" s="6"/>
      <c r="DOO163" s="6"/>
      <c r="DOP163" s="6"/>
      <c r="DOQ163" s="6"/>
      <c r="DOR163" s="6"/>
      <c r="DOS163" s="6"/>
      <c r="DOT163" s="6"/>
      <c r="DOU163" s="6"/>
      <c r="DOV163" s="6"/>
      <c r="DOW163" s="6"/>
      <c r="DOX163" s="6"/>
      <c r="DOY163" s="6"/>
      <c r="DOZ163" s="6"/>
      <c r="DPA163" s="6"/>
      <c r="DPB163" s="6"/>
      <c r="DPC163" s="6"/>
      <c r="DPD163" s="6"/>
      <c r="DPE163" s="6"/>
      <c r="DPF163" s="6"/>
      <c r="DPG163" s="6"/>
      <c r="DPH163" s="6"/>
      <c r="DPI163" s="6"/>
      <c r="DPJ163" s="6"/>
      <c r="DPK163" s="6"/>
      <c r="DPL163" s="6"/>
      <c r="DPM163" s="6"/>
      <c r="DPN163" s="6"/>
      <c r="DPO163" s="6"/>
      <c r="DPP163" s="6"/>
      <c r="DPQ163" s="6"/>
      <c r="DPR163" s="6"/>
      <c r="DPS163" s="6"/>
      <c r="DPT163" s="6"/>
      <c r="DPU163" s="6"/>
      <c r="DPV163" s="6"/>
      <c r="DPW163" s="6"/>
      <c r="DPX163" s="6"/>
      <c r="DPY163" s="6"/>
      <c r="DPZ163" s="6"/>
      <c r="DQA163" s="6"/>
      <c r="DQB163" s="6"/>
      <c r="DQC163" s="6"/>
      <c r="DQD163" s="6"/>
      <c r="DQE163" s="6"/>
      <c r="DQF163" s="6"/>
      <c r="DQG163" s="6"/>
      <c r="DQH163" s="6"/>
      <c r="DQI163" s="6"/>
      <c r="DQJ163" s="6"/>
      <c r="DQK163" s="6"/>
      <c r="DQL163" s="6"/>
      <c r="DQM163" s="6"/>
      <c r="DQN163" s="6"/>
      <c r="DQO163" s="6"/>
      <c r="DQP163" s="6"/>
      <c r="DQQ163" s="6"/>
      <c r="DQR163" s="6"/>
      <c r="DQS163" s="6"/>
      <c r="DQT163" s="6"/>
      <c r="DQU163" s="6"/>
      <c r="DQV163" s="6"/>
      <c r="DQW163" s="6"/>
      <c r="DQX163" s="6"/>
      <c r="DQY163" s="6"/>
      <c r="DQZ163" s="6"/>
      <c r="DRA163" s="6"/>
      <c r="DRB163" s="6"/>
      <c r="DRC163" s="6"/>
      <c r="DRD163" s="6"/>
      <c r="DRE163" s="6"/>
      <c r="DRF163" s="6"/>
      <c r="DRG163" s="6"/>
      <c r="DRH163" s="6"/>
      <c r="DRI163" s="6"/>
      <c r="DRJ163" s="6"/>
      <c r="DRK163" s="6"/>
      <c r="DRL163" s="6"/>
      <c r="DRM163" s="6"/>
      <c r="DRN163" s="6"/>
      <c r="DRO163" s="6"/>
      <c r="DRP163" s="6"/>
      <c r="DRQ163" s="6"/>
      <c r="DRR163" s="6"/>
      <c r="DRS163" s="6"/>
      <c r="DRT163" s="6"/>
      <c r="DRU163" s="6"/>
      <c r="DRV163" s="6"/>
      <c r="DRW163" s="6"/>
      <c r="DRX163" s="6"/>
      <c r="DRY163" s="6"/>
      <c r="DRZ163" s="6"/>
      <c r="DSA163" s="6"/>
      <c r="DSB163" s="6"/>
      <c r="DSC163" s="6"/>
      <c r="DSD163" s="6"/>
      <c r="DSE163" s="6"/>
      <c r="DSF163" s="6"/>
      <c r="DSG163" s="6"/>
      <c r="DSH163" s="6"/>
      <c r="DSI163" s="6"/>
      <c r="DSJ163" s="6"/>
      <c r="DSK163" s="6"/>
      <c r="DSL163" s="6"/>
      <c r="DSM163" s="6"/>
      <c r="DSN163" s="6"/>
      <c r="DSO163" s="6"/>
      <c r="DSP163" s="6"/>
      <c r="DSQ163" s="6"/>
      <c r="DSR163" s="6"/>
      <c r="DSS163" s="6"/>
      <c r="DST163" s="6"/>
      <c r="DSU163" s="6"/>
      <c r="DSV163" s="6"/>
      <c r="DSW163" s="6"/>
      <c r="DSX163" s="6"/>
      <c r="DSY163" s="6"/>
      <c r="DSZ163" s="6"/>
      <c r="DTA163" s="6"/>
      <c r="DTB163" s="6"/>
      <c r="DTC163" s="6"/>
      <c r="DTD163" s="6"/>
      <c r="DTE163" s="6"/>
      <c r="DTF163" s="6"/>
      <c r="DTG163" s="6"/>
      <c r="DTH163" s="6"/>
      <c r="DTI163" s="6"/>
      <c r="DTJ163" s="6"/>
      <c r="DTK163" s="6"/>
      <c r="DTL163" s="6"/>
      <c r="DTM163" s="6"/>
      <c r="DTN163" s="6"/>
      <c r="DTO163" s="6"/>
      <c r="DTP163" s="6"/>
      <c r="DTQ163" s="6"/>
      <c r="DTR163" s="6"/>
      <c r="DTS163" s="6"/>
      <c r="DTT163" s="6"/>
      <c r="DTU163" s="6"/>
      <c r="DTV163" s="6"/>
      <c r="DTW163" s="6"/>
      <c r="DTX163" s="6"/>
      <c r="DTY163" s="6"/>
      <c r="DTZ163" s="6"/>
      <c r="DUA163" s="6"/>
      <c r="DUB163" s="6"/>
      <c r="DUC163" s="6"/>
      <c r="DUD163" s="6"/>
      <c r="DUE163" s="6"/>
      <c r="DUF163" s="6"/>
      <c r="DUG163" s="6"/>
      <c r="DUH163" s="6"/>
      <c r="DUI163" s="6"/>
      <c r="DUJ163" s="6"/>
      <c r="DUK163" s="6"/>
      <c r="DUL163" s="6"/>
      <c r="DUM163" s="6"/>
      <c r="DUN163" s="6"/>
      <c r="DUO163" s="6"/>
      <c r="DUP163" s="6"/>
      <c r="DUQ163" s="6"/>
      <c r="DUR163" s="6"/>
      <c r="DUS163" s="6"/>
      <c r="DUT163" s="6"/>
      <c r="DUU163" s="6"/>
      <c r="DUV163" s="6"/>
      <c r="DUW163" s="6"/>
      <c r="DUX163" s="6"/>
      <c r="DUY163" s="6"/>
      <c r="DUZ163" s="6"/>
      <c r="DVA163" s="6"/>
      <c r="DVB163" s="6"/>
      <c r="DVC163" s="6"/>
      <c r="DVD163" s="6"/>
      <c r="DVE163" s="6"/>
      <c r="DVF163" s="6"/>
      <c r="DVG163" s="6"/>
      <c r="DVH163" s="6"/>
      <c r="DVI163" s="6"/>
      <c r="DVJ163" s="6"/>
      <c r="DVK163" s="6"/>
      <c r="DVL163" s="6"/>
      <c r="DVM163" s="6"/>
      <c r="DVN163" s="6"/>
      <c r="DVO163" s="6"/>
      <c r="DVP163" s="6"/>
      <c r="DVQ163" s="6"/>
      <c r="DVR163" s="6"/>
      <c r="DVS163" s="6"/>
      <c r="DVT163" s="6"/>
      <c r="DVU163" s="6"/>
      <c r="DVV163" s="6"/>
      <c r="DVW163" s="6"/>
      <c r="DVX163" s="6"/>
      <c r="DVY163" s="6"/>
      <c r="DVZ163" s="6"/>
      <c r="DWA163" s="6"/>
      <c r="DWB163" s="6"/>
      <c r="DWC163" s="6"/>
      <c r="DWD163" s="6"/>
      <c r="DWE163" s="6"/>
      <c r="DWF163" s="6"/>
      <c r="DWG163" s="6"/>
      <c r="DWH163" s="6"/>
      <c r="DWI163" s="6"/>
      <c r="DWJ163" s="6"/>
      <c r="DWK163" s="6"/>
      <c r="DWL163" s="6"/>
      <c r="DWM163" s="6"/>
      <c r="DWN163" s="6"/>
      <c r="DWO163" s="6"/>
      <c r="DWP163" s="6"/>
      <c r="DWQ163" s="6"/>
      <c r="DWR163" s="6"/>
      <c r="DWS163" s="6"/>
      <c r="DWT163" s="6"/>
      <c r="DWU163" s="6"/>
      <c r="DWV163" s="6"/>
      <c r="DWW163" s="6"/>
      <c r="DWX163" s="6"/>
      <c r="DWY163" s="6"/>
      <c r="DWZ163" s="6"/>
      <c r="DXA163" s="6"/>
      <c r="DXB163" s="6"/>
      <c r="DXC163" s="6"/>
      <c r="DXD163" s="6"/>
      <c r="DXE163" s="6"/>
      <c r="DXF163" s="6"/>
      <c r="DXG163" s="6"/>
      <c r="DXH163" s="6"/>
      <c r="DXI163" s="6"/>
      <c r="DXJ163" s="6"/>
      <c r="DXK163" s="6"/>
      <c r="DXL163" s="6"/>
      <c r="DXM163" s="6"/>
      <c r="DXN163" s="6"/>
      <c r="DXO163" s="6"/>
      <c r="DXP163" s="6"/>
      <c r="DXQ163" s="6"/>
      <c r="DXR163" s="6"/>
      <c r="DXS163" s="6"/>
      <c r="DXT163" s="6"/>
      <c r="DXU163" s="6"/>
      <c r="DXV163" s="6"/>
      <c r="DXW163" s="6"/>
      <c r="DXX163" s="6"/>
      <c r="DXY163" s="6"/>
      <c r="DXZ163" s="6"/>
      <c r="DYA163" s="6"/>
      <c r="DYB163" s="6"/>
      <c r="DYC163" s="6"/>
      <c r="DYD163" s="6"/>
      <c r="DYE163" s="6"/>
      <c r="DYF163" s="6"/>
      <c r="DYG163" s="6"/>
      <c r="DYH163" s="6"/>
      <c r="DYI163" s="6"/>
      <c r="DYJ163" s="6"/>
      <c r="DYK163" s="6"/>
      <c r="DYL163" s="6"/>
      <c r="DYM163" s="6"/>
      <c r="DYN163" s="6"/>
      <c r="DYO163" s="6"/>
      <c r="DYP163" s="6"/>
      <c r="DYQ163" s="6"/>
      <c r="DYR163" s="6"/>
      <c r="DYS163" s="6"/>
      <c r="DYT163" s="6"/>
      <c r="DYU163" s="6"/>
      <c r="DYV163" s="6"/>
      <c r="DYW163" s="6"/>
      <c r="DYX163" s="6"/>
      <c r="DYY163" s="6"/>
      <c r="DYZ163" s="6"/>
      <c r="DZA163" s="6"/>
      <c r="DZB163" s="6"/>
      <c r="DZC163" s="6"/>
      <c r="DZD163" s="6"/>
      <c r="DZE163" s="6"/>
      <c r="DZF163" s="6"/>
      <c r="DZG163" s="6"/>
      <c r="DZH163" s="6"/>
      <c r="DZI163" s="6"/>
      <c r="DZJ163" s="6"/>
      <c r="DZK163" s="6"/>
      <c r="DZL163" s="6"/>
      <c r="DZM163" s="6"/>
      <c r="DZN163" s="6"/>
      <c r="DZO163" s="6"/>
      <c r="DZP163" s="6"/>
      <c r="DZQ163" s="6"/>
      <c r="DZR163" s="6"/>
      <c r="DZS163" s="6"/>
      <c r="DZT163" s="6"/>
      <c r="DZU163" s="6"/>
      <c r="DZV163" s="6"/>
      <c r="DZW163" s="6"/>
      <c r="DZX163" s="6"/>
      <c r="DZY163" s="6"/>
      <c r="DZZ163" s="6"/>
      <c r="EAA163" s="6"/>
      <c r="EAB163" s="6"/>
      <c r="EAC163" s="6"/>
      <c r="EAD163" s="6"/>
      <c r="EAE163" s="6"/>
      <c r="EAF163" s="6"/>
      <c r="EAG163" s="6"/>
      <c r="EAH163" s="6"/>
      <c r="EAI163" s="6"/>
      <c r="EAJ163" s="6"/>
      <c r="EAK163" s="6"/>
      <c r="EAL163" s="6"/>
      <c r="EAM163" s="6"/>
      <c r="EAN163" s="6"/>
      <c r="EAO163" s="6"/>
      <c r="EAP163" s="6"/>
      <c r="EAQ163" s="6"/>
      <c r="EAR163" s="6"/>
      <c r="EAS163" s="6"/>
      <c r="EAT163" s="6"/>
      <c r="EAU163" s="6"/>
      <c r="EAV163" s="6"/>
      <c r="EAW163" s="6"/>
      <c r="EAX163" s="6"/>
      <c r="EAY163" s="6"/>
      <c r="EAZ163" s="6"/>
      <c r="EBA163" s="6"/>
      <c r="EBB163" s="6"/>
      <c r="EBC163" s="6"/>
      <c r="EBD163" s="6"/>
      <c r="EBE163" s="6"/>
      <c r="EBF163" s="6"/>
      <c r="EBG163" s="6"/>
      <c r="EBH163" s="6"/>
      <c r="EBI163" s="6"/>
      <c r="EBJ163" s="6"/>
      <c r="EBK163" s="6"/>
      <c r="EBL163" s="6"/>
      <c r="EBM163" s="6"/>
      <c r="EBN163" s="6"/>
      <c r="EBO163" s="6"/>
      <c r="EBP163" s="6"/>
      <c r="EBQ163" s="6"/>
      <c r="EBR163" s="6"/>
      <c r="EBS163" s="6"/>
      <c r="EBT163" s="6"/>
      <c r="EBU163" s="6"/>
      <c r="EBV163" s="6"/>
      <c r="EBW163" s="6"/>
      <c r="EBX163" s="6"/>
      <c r="EBY163" s="6"/>
      <c r="EBZ163" s="6"/>
      <c r="ECA163" s="6"/>
      <c r="ECB163" s="6"/>
      <c r="ECC163" s="6"/>
      <c r="ECD163" s="6"/>
      <c r="ECE163" s="6"/>
      <c r="ECF163" s="6"/>
      <c r="ECG163" s="6"/>
      <c r="ECH163" s="6"/>
      <c r="ECI163" s="6"/>
      <c r="ECJ163" s="6"/>
      <c r="ECK163" s="6"/>
      <c r="ECL163" s="6"/>
      <c r="ECM163" s="6"/>
      <c r="ECN163" s="6"/>
      <c r="ECO163" s="6"/>
      <c r="ECP163" s="6"/>
      <c r="ECQ163" s="6"/>
      <c r="ECR163" s="6"/>
      <c r="ECS163" s="6"/>
      <c r="ECT163" s="6"/>
      <c r="ECU163" s="6"/>
      <c r="ECV163" s="6"/>
      <c r="ECW163" s="6"/>
      <c r="ECX163" s="6"/>
      <c r="ECY163" s="6"/>
      <c r="ECZ163" s="6"/>
      <c r="EDA163" s="6"/>
      <c r="EDB163" s="6"/>
      <c r="EDC163" s="6"/>
      <c r="EDD163" s="6"/>
      <c r="EDE163" s="6"/>
      <c r="EDF163" s="6"/>
      <c r="EDG163" s="6"/>
      <c r="EDH163" s="6"/>
      <c r="EDI163" s="6"/>
      <c r="EDJ163" s="6"/>
      <c r="EDK163" s="6"/>
      <c r="EDL163" s="6"/>
      <c r="EDM163" s="6"/>
      <c r="EDN163" s="6"/>
      <c r="EDO163" s="6"/>
      <c r="EDP163" s="6"/>
      <c r="EDQ163" s="6"/>
      <c r="EDR163" s="6"/>
      <c r="EDS163" s="6"/>
      <c r="EDT163" s="6"/>
      <c r="EDU163" s="6"/>
      <c r="EDV163" s="6"/>
      <c r="EDW163" s="6"/>
      <c r="EDX163" s="6"/>
      <c r="EDY163" s="6"/>
      <c r="EDZ163" s="6"/>
      <c r="EEA163" s="6"/>
      <c r="EEB163" s="6"/>
      <c r="EEC163" s="6"/>
      <c r="EED163" s="6"/>
      <c r="EEE163" s="6"/>
      <c r="EEF163" s="6"/>
      <c r="EEG163" s="6"/>
      <c r="EEH163" s="6"/>
      <c r="EEI163" s="6"/>
      <c r="EEJ163" s="6"/>
      <c r="EEK163" s="6"/>
      <c r="EEL163" s="6"/>
      <c r="EEM163" s="6"/>
      <c r="EEN163" s="6"/>
      <c r="EEO163" s="6"/>
      <c r="EEP163" s="6"/>
      <c r="EEQ163" s="6"/>
      <c r="EER163" s="6"/>
      <c r="EES163" s="6"/>
      <c r="EET163" s="6"/>
      <c r="EEU163" s="6"/>
      <c r="EEV163" s="6"/>
      <c r="EEW163" s="6"/>
      <c r="EEX163" s="6"/>
      <c r="EEY163" s="6"/>
      <c r="EEZ163" s="6"/>
      <c r="EFA163" s="6"/>
      <c r="EFB163" s="6"/>
      <c r="EFC163" s="6"/>
      <c r="EFD163" s="6"/>
      <c r="EFE163" s="6"/>
      <c r="EFF163" s="6"/>
      <c r="EFG163" s="6"/>
      <c r="EFH163" s="6"/>
      <c r="EFI163" s="6"/>
      <c r="EFJ163" s="6"/>
      <c r="EFK163" s="6"/>
      <c r="EFL163" s="6"/>
      <c r="EFM163" s="6"/>
      <c r="EFN163" s="6"/>
      <c r="EFO163" s="6"/>
      <c r="EFP163" s="6"/>
      <c r="EFQ163" s="6"/>
      <c r="EFR163" s="6"/>
      <c r="EFS163" s="6"/>
      <c r="EFT163" s="6"/>
      <c r="EFU163" s="6"/>
      <c r="EFV163" s="6"/>
      <c r="EFW163" s="6"/>
      <c r="EFX163" s="6"/>
      <c r="EFY163" s="6"/>
      <c r="EFZ163" s="6"/>
      <c r="EGA163" s="6"/>
      <c r="EGB163" s="6"/>
      <c r="EGC163" s="6"/>
      <c r="EGD163" s="6"/>
      <c r="EGE163" s="6"/>
      <c r="EGF163" s="6"/>
      <c r="EGG163" s="6"/>
      <c r="EGH163" s="6"/>
      <c r="EGI163" s="6"/>
      <c r="EGJ163" s="6"/>
      <c r="EGK163" s="6"/>
      <c r="EGL163" s="6"/>
      <c r="EGM163" s="6"/>
      <c r="EGN163" s="6"/>
      <c r="EGO163" s="6"/>
      <c r="EGP163" s="6"/>
      <c r="EGQ163" s="6"/>
      <c r="EGR163" s="6"/>
      <c r="EGS163" s="6"/>
      <c r="EGT163" s="6"/>
      <c r="EGU163" s="6"/>
      <c r="EGV163" s="6"/>
      <c r="EGW163" s="6"/>
      <c r="EGX163" s="6"/>
      <c r="EGY163" s="6"/>
      <c r="EGZ163" s="6"/>
      <c r="EHA163" s="6"/>
      <c r="EHB163" s="6"/>
      <c r="EHC163" s="6"/>
      <c r="EHD163" s="6"/>
      <c r="EHE163" s="6"/>
      <c r="EHF163" s="6"/>
      <c r="EHG163" s="6"/>
      <c r="EHH163" s="6"/>
      <c r="EHI163" s="6"/>
      <c r="EHJ163" s="6"/>
      <c r="EHK163" s="6"/>
      <c r="EHL163" s="6"/>
      <c r="EHM163" s="6"/>
      <c r="EHN163" s="6"/>
      <c r="EHO163" s="6"/>
      <c r="EHP163" s="6"/>
      <c r="EHQ163" s="6"/>
      <c r="EHR163" s="6"/>
      <c r="EHS163" s="6"/>
      <c r="EHT163" s="6"/>
      <c r="EHU163" s="6"/>
      <c r="EHV163" s="6"/>
      <c r="EHW163" s="6"/>
      <c r="EHX163" s="6"/>
      <c r="EHY163" s="6"/>
      <c r="EHZ163" s="6"/>
      <c r="EIA163" s="6"/>
      <c r="EIB163" s="6"/>
      <c r="EIC163" s="6"/>
      <c r="EID163" s="6"/>
      <c r="EIE163" s="6"/>
      <c r="EIF163" s="6"/>
      <c r="EIG163" s="6"/>
      <c r="EIH163" s="6"/>
      <c r="EII163" s="6"/>
      <c r="EIJ163" s="6"/>
      <c r="EIK163" s="6"/>
      <c r="EIL163" s="6"/>
      <c r="EIM163" s="6"/>
      <c r="EIN163" s="6"/>
      <c r="EIO163" s="6"/>
      <c r="EIP163" s="6"/>
      <c r="EIQ163" s="6"/>
      <c r="EIR163" s="6"/>
      <c r="EIS163" s="6"/>
      <c r="EIT163" s="6"/>
      <c r="EIU163" s="6"/>
      <c r="EIV163" s="6"/>
      <c r="EIW163" s="6"/>
      <c r="EIX163" s="6"/>
      <c r="EIY163" s="6"/>
      <c r="EIZ163" s="6"/>
      <c r="EJA163" s="6"/>
      <c r="EJB163" s="6"/>
      <c r="EJC163" s="6"/>
      <c r="EJD163" s="6"/>
      <c r="EJE163" s="6"/>
      <c r="EJF163" s="6"/>
      <c r="EJG163" s="6"/>
      <c r="EJH163" s="6"/>
      <c r="EJI163" s="6"/>
      <c r="EJJ163" s="6"/>
      <c r="EJK163" s="6"/>
      <c r="EJL163" s="6"/>
      <c r="EJM163" s="6"/>
      <c r="EJN163" s="6"/>
      <c r="EJO163" s="6"/>
      <c r="EJP163" s="6"/>
      <c r="EJQ163" s="6"/>
      <c r="EJR163" s="6"/>
      <c r="EJS163" s="6"/>
      <c r="EJT163" s="6"/>
      <c r="EJU163" s="6"/>
      <c r="EJV163" s="6"/>
      <c r="EJW163" s="6"/>
      <c r="EJX163" s="6"/>
      <c r="EJY163" s="6"/>
      <c r="EJZ163" s="6"/>
      <c r="EKA163" s="6"/>
      <c r="EKB163" s="6"/>
      <c r="EKC163" s="6"/>
      <c r="EKD163" s="6"/>
      <c r="EKE163" s="6"/>
      <c r="EKF163" s="6"/>
      <c r="EKG163" s="6"/>
      <c r="EKH163" s="6"/>
      <c r="EKI163" s="6"/>
      <c r="EKJ163" s="6"/>
      <c r="EKK163" s="6"/>
      <c r="EKL163" s="6"/>
      <c r="EKM163" s="6"/>
      <c r="EKN163" s="6"/>
      <c r="EKO163" s="6"/>
      <c r="EKP163" s="6"/>
      <c r="EKQ163" s="6"/>
      <c r="EKR163" s="6"/>
      <c r="EKS163" s="6"/>
      <c r="EKT163" s="6"/>
      <c r="EKU163" s="6"/>
      <c r="EKV163" s="6"/>
      <c r="EKW163" s="6"/>
      <c r="EKX163" s="6"/>
      <c r="EKY163" s="6"/>
      <c r="EKZ163" s="6"/>
      <c r="ELA163" s="6"/>
      <c r="ELB163" s="6"/>
      <c r="ELC163" s="6"/>
      <c r="ELD163" s="6"/>
      <c r="ELE163" s="6"/>
      <c r="ELF163" s="6"/>
      <c r="ELG163" s="6"/>
      <c r="ELH163" s="6"/>
      <c r="ELI163" s="6"/>
      <c r="ELJ163" s="6"/>
      <c r="ELK163" s="6"/>
      <c r="ELL163" s="6"/>
      <c r="ELM163" s="6"/>
      <c r="ELN163" s="6"/>
      <c r="ELO163" s="6"/>
      <c r="ELP163" s="6"/>
      <c r="ELQ163" s="6"/>
      <c r="ELR163" s="6"/>
      <c r="ELS163" s="6"/>
      <c r="ELT163" s="6"/>
      <c r="ELU163" s="6"/>
      <c r="ELV163" s="6"/>
      <c r="ELW163" s="6"/>
      <c r="ELX163" s="6"/>
      <c r="ELY163" s="6"/>
      <c r="ELZ163" s="6"/>
      <c r="EMA163" s="6"/>
      <c r="EMB163" s="6"/>
      <c r="EMC163" s="6"/>
      <c r="EMD163" s="6"/>
      <c r="EME163" s="6"/>
      <c r="EMF163" s="6"/>
      <c r="EMG163" s="6"/>
      <c r="EMH163" s="6"/>
      <c r="EMI163" s="6"/>
      <c r="EMJ163" s="6"/>
      <c r="EMK163" s="6"/>
      <c r="EML163" s="6"/>
      <c r="EMM163" s="6"/>
      <c r="EMN163" s="6"/>
      <c r="EMO163" s="6"/>
      <c r="EMP163" s="6"/>
      <c r="EMQ163" s="6"/>
      <c r="EMR163" s="6"/>
      <c r="EMS163" s="6"/>
      <c r="EMT163" s="6"/>
      <c r="EMU163" s="6"/>
      <c r="EMV163" s="6"/>
      <c r="EMW163" s="6"/>
      <c r="EMX163" s="6"/>
      <c r="EMY163" s="6"/>
      <c r="EMZ163" s="6"/>
      <c r="ENA163" s="6"/>
      <c r="ENB163" s="6"/>
      <c r="ENC163" s="6"/>
      <c r="END163" s="6"/>
      <c r="ENE163" s="6"/>
      <c r="ENF163" s="6"/>
      <c r="ENG163" s="6"/>
      <c r="ENH163" s="6"/>
      <c r="ENI163" s="6"/>
      <c r="ENJ163" s="6"/>
      <c r="ENK163" s="6"/>
      <c r="ENL163" s="6"/>
      <c r="ENM163" s="6"/>
      <c r="ENN163" s="6"/>
      <c r="ENO163" s="6"/>
      <c r="ENP163" s="6"/>
      <c r="ENQ163" s="6"/>
      <c r="ENR163" s="6"/>
      <c r="ENS163" s="6"/>
      <c r="ENT163" s="6"/>
      <c r="ENU163" s="6"/>
      <c r="ENV163" s="6"/>
      <c r="ENW163" s="6"/>
      <c r="ENX163" s="6"/>
      <c r="ENY163" s="6"/>
      <c r="ENZ163" s="6"/>
      <c r="EOA163" s="6"/>
      <c r="EOB163" s="6"/>
      <c r="EOC163" s="6"/>
      <c r="EOD163" s="6"/>
      <c r="EOE163" s="6"/>
      <c r="EOF163" s="6"/>
      <c r="EOG163" s="6"/>
      <c r="EOH163" s="6"/>
      <c r="EOI163" s="6"/>
      <c r="EOJ163" s="6"/>
      <c r="EOK163" s="6"/>
      <c r="EOL163" s="6"/>
      <c r="EOM163" s="6"/>
      <c r="EON163" s="6"/>
      <c r="EOO163" s="6"/>
      <c r="EOP163" s="6"/>
      <c r="EOQ163" s="6"/>
      <c r="EOR163" s="6"/>
      <c r="EOS163" s="6"/>
      <c r="EOT163" s="6"/>
      <c r="EOU163" s="6"/>
      <c r="EOV163" s="6"/>
      <c r="EOW163" s="6"/>
      <c r="EOX163" s="6"/>
      <c r="EOY163" s="6"/>
      <c r="EOZ163" s="6"/>
      <c r="EPA163" s="6"/>
      <c r="EPB163" s="6"/>
      <c r="EPC163" s="6"/>
      <c r="EPD163" s="6"/>
      <c r="EPE163" s="6"/>
      <c r="EPF163" s="6"/>
      <c r="EPG163" s="6"/>
      <c r="EPH163" s="6"/>
      <c r="EPI163" s="6"/>
      <c r="EPJ163" s="6"/>
      <c r="EPK163" s="6"/>
      <c r="EPL163" s="6"/>
      <c r="EPM163" s="6"/>
      <c r="EPN163" s="6"/>
      <c r="EPO163" s="6"/>
      <c r="EPP163" s="6"/>
      <c r="EPQ163" s="6"/>
      <c r="EPR163" s="6"/>
      <c r="EPS163" s="6"/>
      <c r="EPT163" s="6"/>
      <c r="EPU163" s="6"/>
      <c r="EPV163" s="6"/>
      <c r="EPW163" s="6"/>
      <c r="EPX163" s="6"/>
      <c r="EPY163" s="6"/>
      <c r="EPZ163" s="6"/>
      <c r="EQA163" s="6"/>
      <c r="EQB163" s="6"/>
      <c r="EQC163" s="6"/>
      <c r="EQD163" s="6"/>
      <c r="EQE163" s="6"/>
      <c r="EQF163" s="6"/>
      <c r="EQG163" s="6"/>
      <c r="EQH163" s="6"/>
      <c r="EQI163" s="6"/>
      <c r="EQJ163" s="6"/>
      <c r="EQK163" s="6"/>
      <c r="EQL163" s="6"/>
      <c r="EQM163" s="6"/>
      <c r="EQN163" s="6"/>
      <c r="EQO163" s="6"/>
      <c r="EQP163" s="6"/>
      <c r="EQQ163" s="6"/>
      <c r="EQR163" s="6"/>
      <c r="EQS163" s="6"/>
      <c r="EQT163" s="6"/>
      <c r="EQU163" s="6"/>
      <c r="EQV163" s="6"/>
      <c r="EQW163" s="6"/>
      <c r="EQX163" s="6"/>
      <c r="EQY163" s="6"/>
      <c r="EQZ163" s="6"/>
      <c r="ERA163" s="6"/>
      <c r="ERB163" s="6"/>
      <c r="ERC163" s="6"/>
      <c r="ERD163" s="6"/>
      <c r="ERE163" s="6"/>
      <c r="ERF163" s="6"/>
      <c r="ERG163" s="6"/>
      <c r="ERH163" s="6"/>
      <c r="ERI163" s="6"/>
      <c r="ERJ163" s="6"/>
      <c r="ERK163" s="6"/>
      <c r="ERL163" s="6"/>
      <c r="ERM163" s="6"/>
      <c r="ERN163" s="6"/>
      <c r="ERO163" s="6"/>
      <c r="ERP163" s="6"/>
      <c r="ERQ163" s="6"/>
      <c r="ERR163" s="6"/>
      <c r="ERS163" s="6"/>
      <c r="ERT163" s="6"/>
      <c r="ERU163" s="6"/>
      <c r="ERV163" s="6"/>
      <c r="ERW163" s="6"/>
      <c r="ERX163" s="6"/>
      <c r="ERY163" s="6"/>
      <c r="ERZ163" s="6"/>
      <c r="ESA163" s="6"/>
      <c r="ESB163" s="6"/>
      <c r="ESC163" s="6"/>
      <c r="ESD163" s="6"/>
      <c r="ESE163" s="6"/>
      <c r="ESF163" s="6"/>
      <c r="ESG163" s="6"/>
      <c r="ESH163" s="6"/>
      <c r="ESI163" s="6"/>
      <c r="ESJ163" s="6"/>
      <c r="ESK163" s="6"/>
      <c r="ESL163" s="6"/>
      <c r="ESM163" s="6"/>
      <c r="ESN163" s="6"/>
      <c r="ESO163" s="6"/>
      <c r="ESP163" s="6"/>
      <c r="ESQ163" s="6"/>
      <c r="ESR163" s="6"/>
      <c r="ESS163" s="6"/>
      <c r="EST163" s="6"/>
      <c r="ESU163" s="6"/>
      <c r="ESV163" s="6"/>
      <c r="ESW163" s="6"/>
      <c r="ESX163" s="6"/>
      <c r="ESY163" s="6"/>
      <c r="ESZ163" s="6"/>
      <c r="ETA163" s="6"/>
      <c r="ETB163" s="6"/>
      <c r="ETC163" s="6"/>
      <c r="ETD163" s="6"/>
      <c r="ETE163" s="6"/>
      <c r="ETF163" s="6"/>
      <c r="ETG163" s="6"/>
      <c r="ETH163" s="6"/>
      <c r="ETI163" s="6"/>
      <c r="ETJ163" s="6"/>
      <c r="ETK163" s="6"/>
      <c r="ETL163" s="6"/>
      <c r="ETM163" s="6"/>
      <c r="ETN163" s="6"/>
      <c r="ETO163" s="6"/>
      <c r="ETP163" s="6"/>
      <c r="ETQ163" s="6"/>
      <c r="ETR163" s="6"/>
      <c r="ETS163" s="6"/>
      <c r="ETT163" s="6"/>
      <c r="ETU163" s="6"/>
      <c r="ETV163" s="6"/>
      <c r="ETW163" s="6"/>
      <c r="ETX163" s="6"/>
      <c r="ETY163" s="6"/>
      <c r="ETZ163" s="6"/>
      <c r="EUA163" s="6"/>
      <c r="EUB163" s="6"/>
      <c r="EUC163" s="6"/>
      <c r="EUD163" s="6"/>
      <c r="EUE163" s="6"/>
      <c r="EUF163" s="6"/>
      <c r="EUG163" s="6"/>
      <c r="EUH163" s="6"/>
      <c r="EUI163" s="6"/>
      <c r="EUJ163" s="6"/>
      <c r="EUK163" s="6"/>
      <c r="EUL163" s="6"/>
      <c r="EUM163" s="6"/>
      <c r="EUN163" s="6"/>
      <c r="EUO163" s="6"/>
      <c r="EUP163" s="6"/>
      <c r="EUQ163" s="6"/>
      <c r="EUR163" s="6"/>
      <c r="EUS163" s="6"/>
      <c r="EUT163" s="6"/>
      <c r="EUU163" s="6"/>
      <c r="EUV163" s="6"/>
      <c r="EUW163" s="6"/>
      <c r="EUX163" s="6"/>
      <c r="EUY163" s="6"/>
      <c r="EUZ163" s="6"/>
      <c r="EVA163" s="6"/>
      <c r="EVB163" s="6"/>
      <c r="EVC163" s="6"/>
      <c r="EVD163" s="6"/>
      <c r="EVE163" s="6"/>
      <c r="EVF163" s="6"/>
      <c r="EVG163" s="6"/>
      <c r="EVH163" s="6"/>
      <c r="EVI163" s="6"/>
      <c r="EVJ163" s="6"/>
      <c r="EVK163" s="6"/>
      <c r="EVL163" s="6"/>
      <c r="EVM163" s="6"/>
      <c r="EVN163" s="6"/>
      <c r="EVO163" s="6"/>
      <c r="EVP163" s="6"/>
      <c r="EVQ163" s="6"/>
      <c r="EVR163" s="6"/>
      <c r="EVS163" s="6"/>
      <c r="EVT163" s="6"/>
      <c r="EVU163" s="6"/>
      <c r="EVV163" s="6"/>
      <c r="EVW163" s="6"/>
      <c r="EVX163" s="6"/>
      <c r="EVY163" s="6"/>
      <c r="EVZ163" s="6"/>
      <c r="EWA163" s="6"/>
      <c r="EWB163" s="6"/>
      <c r="EWC163" s="6"/>
      <c r="EWD163" s="6"/>
      <c r="EWE163" s="6"/>
      <c r="EWF163" s="6"/>
      <c r="EWG163" s="6"/>
      <c r="EWH163" s="6"/>
      <c r="EWI163" s="6"/>
      <c r="EWJ163" s="6"/>
      <c r="EWK163" s="6"/>
      <c r="EWL163" s="6"/>
      <c r="EWM163" s="6"/>
      <c r="EWN163" s="6"/>
      <c r="EWO163" s="6"/>
      <c r="EWP163" s="6"/>
      <c r="EWQ163" s="6"/>
      <c r="EWR163" s="6"/>
      <c r="EWS163" s="6"/>
      <c r="EWT163" s="6"/>
      <c r="EWU163" s="6"/>
      <c r="EWV163" s="6"/>
      <c r="EWW163" s="6"/>
      <c r="EWX163" s="6"/>
      <c r="EWY163" s="6"/>
      <c r="EWZ163" s="6"/>
      <c r="EXA163" s="6"/>
      <c r="EXB163" s="6"/>
      <c r="EXC163" s="6"/>
      <c r="EXD163" s="6"/>
      <c r="EXE163" s="6"/>
      <c r="EXF163" s="6"/>
      <c r="EXG163" s="6"/>
      <c r="EXH163" s="6"/>
      <c r="EXI163" s="6"/>
      <c r="EXJ163" s="6"/>
      <c r="EXK163" s="6"/>
      <c r="EXL163" s="6"/>
      <c r="EXM163" s="6"/>
      <c r="EXN163" s="6"/>
      <c r="EXO163" s="6"/>
      <c r="EXP163" s="6"/>
      <c r="EXQ163" s="6"/>
      <c r="EXR163" s="6"/>
      <c r="EXS163" s="6"/>
      <c r="EXT163" s="6"/>
      <c r="EXU163" s="6"/>
      <c r="EXV163" s="6"/>
      <c r="EXW163" s="6"/>
      <c r="EXX163" s="6"/>
      <c r="EXY163" s="6"/>
      <c r="EXZ163" s="6"/>
      <c r="EYA163" s="6"/>
      <c r="EYB163" s="6"/>
      <c r="EYC163" s="6"/>
      <c r="EYD163" s="6"/>
      <c r="EYE163" s="6"/>
      <c r="EYF163" s="6"/>
      <c r="EYG163" s="6"/>
      <c r="EYH163" s="6"/>
      <c r="EYI163" s="6"/>
      <c r="EYJ163" s="6"/>
      <c r="EYK163" s="6"/>
      <c r="EYL163" s="6"/>
      <c r="EYM163" s="6"/>
      <c r="EYN163" s="6"/>
      <c r="EYO163" s="6"/>
      <c r="EYP163" s="6"/>
      <c r="EYQ163" s="6"/>
      <c r="EYR163" s="6"/>
      <c r="EYS163" s="6"/>
      <c r="EYT163" s="6"/>
      <c r="EYU163" s="6"/>
      <c r="EYV163" s="6"/>
      <c r="EYW163" s="6"/>
      <c r="EYX163" s="6"/>
      <c r="EYY163" s="6"/>
      <c r="EYZ163" s="6"/>
      <c r="EZA163" s="6"/>
      <c r="EZB163" s="6"/>
      <c r="EZC163" s="6"/>
      <c r="EZD163" s="6"/>
      <c r="EZE163" s="6"/>
      <c r="EZF163" s="6"/>
      <c r="EZG163" s="6"/>
      <c r="EZH163" s="6"/>
      <c r="EZI163" s="6"/>
      <c r="EZJ163" s="6"/>
      <c r="EZK163" s="6"/>
      <c r="EZL163" s="6"/>
      <c r="EZM163" s="6"/>
      <c r="EZN163" s="6"/>
      <c r="EZO163" s="6"/>
      <c r="EZP163" s="6"/>
      <c r="EZQ163" s="6"/>
      <c r="EZR163" s="6"/>
      <c r="EZS163" s="6"/>
      <c r="EZT163" s="6"/>
      <c r="EZU163" s="6"/>
      <c r="EZV163" s="6"/>
      <c r="EZW163" s="6"/>
      <c r="EZX163" s="6"/>
      <c r="EZY163" s="6"/>
      <c r="EZZ163" s="6"/>
      <c r="FAA163" s="6"/>
      <c r="FAB163" s="6"/>
      <c r="FAC163" s="6"/>
      <c r="FAD163" s="6"/>
      <c r="FAE163" s="6"/>
      <c r="FAF163" s="6"/>
      <c r="FAG163" s="6"/>
      <c r="FAH163" s="6"/>
      <c r="FAI163" s="6"/>
      <c r="FAJ163" s="6"/>
      <c r="FAK163" s="6"/>
      <c r="FAL163" s="6"/>
      <c r="FAM163" s="6"/>
      <c r="FAN163" s="6"/>
      <c r="FAO163" s="6"/>
      <c r="FAP163" s="6"/>
      <c r="FAQ163" s="6"/>
      <c r="FAR163" s="6"/>
      <c r="FAS163" s="6"/>
      <c r="FAT163" s="6"/>
      <c r="FAU163" s="6"/>
      <c r="FAV163" s="6"/>
      <c r="FAW163" s="6"/>
      <c r="FAX163" s="6"/>
      <c r="FAY163" s="6"/>
      <c r="FAZ163" s="6"/>
      <c r="FBA163" s="6"/>
      <c r="FBB163" s="6"/>
      <c r="FBC163" s="6"/>
      <c r="FBD163" s="6"/>
      <c r="FBE163" s="6"/>
      <c r="FBF163" s="6"/>
      <c r="FBG163" s="6"/>
      <c r="FBH163" s="6"/>
      <c r="FBI163" s="6"/>
      <c r="FBJ163" s="6"/>
      <c r="FBK163" s="6"/>
      <c r="FBL163" s="6"/>
      <c r="FBM163" s="6"/>
      <c r="FBN163" s="6"/>
      <c r="FBO163" s="6"/>
      <c r="FBP163" s="6"/>
      <c r="FBQ163" s="6"/>
      <c r="FBR163" s="6"/>
      <c r="FBS163" s="6"/>
      <c r="FBT163" s="6"/>
      <c r="FBU163" s="6"/>
      <c r="FBV163" s="6"/>
      <c r="FBW163" s="6"/>
      <c r="FBX163" s="6"/>
      <c r="FBY163" s="6"/>
      <c r="FBZ163" s="6"/>
      <c r="FCA163" s="6"/>
      <c r="FCB163" s="6"/>
      <c r="FCC163" s="6"/>
      <c r="FCD163" s="6"/>
      <c r="FCE163" s="6"/>
      <c r="FCF163" s="6"/>
      <c r="FCG163" s="6"/>
      <c r="FCH163" s="6"/>
      <c r="FCI163" s="6"/>
      <c r="FCJ163" s="6"/>
      <c r="FCK163" s="6"/>
      <c r="FCL163" s="6"/>
      <c r="FCM163" s="6"/>
      <c r="FCN163" s="6"/>
      <c r="FCO163" s="6"/>
      <c r="FCP163" s="6"/>
      <c r="FCQ163" s="6"/>
      <c r="FCR163" s="6"/>
      <c r="FCS163" s="6"/>
      <c r="FCT163" s="6"/>
      <c r="FCU163" s="6"/>
      <c r="FCV163" s="6"/>
      <c r="FCW163" s="6"/>
      <c r="FCX163" s="6"/>
      <c r="FCY163" s="6"/>
      <c r="FCZ163" s="6"/>
      <c r="FDA163" s="6"/>
      <c r="FDB163" s="6"/>
      <c r="FDC163" s="6"/>
      <c r="FDD163" s="6"/>
      <c r="FDE163" s="6"/>
      <c r="FDF163" s="6"/>
      <c r="FDG163" s="6"/>
      <c r="FDH163" s="6"/>
      <c r="FDI163" s="6"/>
      <c r="FDJ163" s="6"/>
      <c r="FDK163" s="6"/>
      <c r="FDL163" s="6"/>
      <c r="FDM163" s="6"/>
      <c r="FDN163" s="6"/>
      <c r="FDO163" s="6"/>
      <c r="FDP163" s="6"/>
      <c r="FDQ163" s="6"/>
      <c r="FDR163" s="6"/>
      <c r="FDS163" s="6"/>
      <c r="FDT163" s="6"/>
      <c r="FDU163" s="6"/>
      <c r="FDV163" s="6"/>
      <c r="FDW163" s="6"/>
      <c r="FDX163" s="6"/>
      <c r="FDY163" s="6"/>
      <c r="FDZ163" s="6"/>
      <c r="FEA163" s="6"/>
      <c r="FEB163" s="6"/>
      <c r="FEC163" s="6"/>
      <c r="FED163" s="6"/>
      <c r="FEE163" s="6"/>
      <c r="FEF163" s="6"/>
      <c r="FEG163" s="6"/>
      <c r="FEH163" s="6"/>
      <c r="FEI163" s="6"/>
      <c r="FEJ163" s="6"/>
      <c r="FEK163" s="6"/>
      <c r="FEL163" s="6"/>
      <c r="FEM163" s="6"/>
      <c r="FEN163" s="6"/>
      <c r="FEO163" s="6"/>
      <c r="FEP163" s="6"/>
      <c r="FEQ163" s="6"/>
      <c r="FER163" s="6"/>
      <c r="FES163" s="6"/>
      <c r="FET163" s="6"/>
      <c r="FEU163" s="6"/>
      <c r="FEV163" s="6"/>
      <c r="FEW163" s="6"/>
      <c r="FEX163" s="6"/>
      <c r="FEY163" s="6"/>
      <c r="FEZ163" s="6"/>
      <c r="FFA163" s="6"/>
      <c r="FFB163" s="6"/>
      <c r="FFC163" s="6"/>
      <c r="FFD163" s="6"/>
      <c r="FFE163" s="6"/>
      <c r="FFF163" s="6"/>
      <c r="FFG163" s="6"/>
      <c r="FFH163" s="6"/>
      <c r="FFI163" s="6"/>
      <c r="FFJ163" s="6"/>
      <c r="FFK163" s="6"/>
      <c r="FFL163" s="6"/>
      <c r="FFM163" s="6"/>
      <c r="FFN163" s="6"/>
      <c r="FFO163" s="6"/>
      <c r="FFP163" s="6"/>
      <c r="FFQ163" s="6"/>
      <c r="FFR163" s="6"/>
      <c r="FFS163" s="6"/>
      <c r="FFT163" s="6"/>
      <c r="FFU163" s="6"/>
      <c r="FFV163" s="6"/>
      <c r="FFW163" s="6"/>
      <c r="FFX163" s="6"/>
      <c r="FFY163" s="6"/>
      <c r="FFZ163" s="6"/>
      <c r="FGA163" s="6"/>
      <c r="FGB163" s="6"/>
      <c r="FGC163" s="6"/>
      <c r="FGD163" s="6"/>
      <c r="FGE163" s="6"/>
      <c r="FGF163" s="6"/>
      <c r="FGG163" s="6"/>
      <c r="FGH163" s="6"/>
      <c r="FGI163" s="6"/>
      <c r="FGJ163" s="6"/>
      <c r="FGK163" s="6"/>
      <c r="FGL163" s="6"/>
      <c r="FGM163" s="6"/>
      <c r="FGN163" s="6"/>
      <c r="FGO163" s="6"/>
      <c r="FGP163" s="6"/>
      <c r="FGQ163" s="6"/>
      <c r="FGR163" s="6"/>
      <c r="FGS163" s="6"/>
      <c r="FGT163" s="6"/>
      <c r="FGU163" s="6"/>
      <c r="FGV163" s="6"/>
      <c r="FGW163" s="6"/>
      <c r="FGX163" s="6"/>
      <c r="FGY163" s="6"/>
      <c r="FGZ163" s="6"/>
      <c r="FHA163" s="6"/>
      <c r="FHB163" s="6"/>
      <c r="FHC163" s="6"/>
      <c r="FHD163" s="6"/>
      <c r="FHE163" s="6"/>
      <c r="FHF163" s="6"/>
      <c r="FHG163" s="6"/>
      <c r="FHH163" s="6"/>
      <c r="FHI163" s="6"/>
      <c r="FHJ163" s="6"/>
      <c r="FHK163" s="6"/>
      <c r="FHL163" s="6"/>
      <c r="FHM163" s="6"/>
      <c r="FHN163" s="6"/>
      <c r="FHO163" s="6"/>
      <c r="FHP163" s="6"/>
      <c r="FHQ163" s="6"/>
      <c r="FHR163" s="6"/>
      <c r="FHS163" s="6"/>
      <c r="FHT163" s="6"/>
      <c r="FHU163" s="6"/>
      <c r="FHV163" s="6"/>
      <c r="FHW163" s="6"/>
      <c r="FHX163" s="6"/>
      <c r="FHY163" s="6"/>
      <c r="FHZ163" s="6"/>
      <c r="FIA163" s="6"/>
      <c r="FIB163" s="6"/>
      <c r="FIC163" s="6"/>
      <c r="FID163" s="6"/>
      <c r="FIE163" s="6"/>
      <c r="FIF163" s="6"/>
      <c r="FIG163" s="6"/>
      <c r="FIH163" s="6"/>
      <c r="FII163" s="6"/>
      <c r="FIJ163" s="6"/>
      <c r="FIK163" s="6"/>
      <c r="FIL163" s="6"/>
      <c r="FIM163" s="6"/>
      <c r="FIN163" s="6"/>
      <c r="FIO163" s="6"/>
      <c r="FIP163" s="6"/>
      <c r="FIQ163" s="6"/>
      <c r="FIR163" s="6"/>
      <c r="FIS163" s="6"/>
      <c r="FIT163" s="6"/>
      <c r="FIU163" s="6"/>
      <c r="FIV163" s="6"/>
      <c r="FIW163" s="6"/>
      <c r="FIX163" s="6"/>
      <c r="FIY163" s="6"/>
      <c r="FIZ163" s="6"/>
      <c r="FJA163" s="6"/>
      <c r="FJB163" s="6"/>
      <c r="FJC163" s="6"/>
      <c r="FJD163" s="6"/>
      <c r="FJE163" s="6"/>
      <c r="FJF163" s="6"/>
      <c r="FJG163" s="6"/>
      <c r="FJH163" s="6"/>
      <c r="FJI163" s="6"/>
      <c r="FJJ163" s="6"/>
      <c r="FJK163" s="6"/>
      <c r="FJL163" s="6"/>
      <c r="FJM163" s="6"/>
      <c r="FJN163" s="6"/>
      <c r="FJO163" s="6"/>
      <c r="FJP163" s="6"/>
      <c r="FJQ163" s="6"/>
      <c r="FJR163" s="6"/>
      <c r="FJS163" s="6"/>
      <c r="FJT163" s="6"/>
      <c r="FJU163" s="6"/>
      <c r="FJV163" s="6"/>
      <c r="FJW163" s="6"/>
      <c r="FJX163" s="6"/>
      <c r="FJY163" s="6"/>
      <c r="FJZ163" s="6"/>
      <c r="FKA163" s="6"/>
      <c r="FKB163" s="6"/>
      <c r="FKC163" s="6"/>
      <c r="FKD163" s="6"/>
      <c r="FKE163" s="6"/>
      <c r="FKF163" s="6"/>
      <c r="FKG163" s="6"/>
      <c r="FKH163" s="6"/>
      <c r="FKI163" s="6"/>
      <c r="FKJ163" s="6"/>
      <c r="FKK163" s="6"/>
      <c r="FKL163" s="6"/>
      <c r="FKM163" s="6"/>
      <c r="FKN163" s="6"/>
      <c r="FKO163" s="6"/>
      <c r="FKP163" s="6"/>
      <c r="FKQ163" s="6"/>
      <c r="FKR163" s="6"/>
      <c r="FKS163" s="6"/>
      <c r="FKT163" s="6"/>
      <c r="FKU163" s="6"/>
      <c r="FKV163" s="6"/>
      <c r="FKW163" s="6"/>
      <c r="FKX163" s="6"/>
      <c r="FKY163" s="6"/>
      <c r="FKZ163" s="6"/>
      <c r="FLA163" s="6"/>
      <c r="FLB163" s="6"/>
      <c r="FLC163" s="6"/>
      <c r="FLD163" s="6"/>
      <c r="FLE163" s="6"/>
      <c r="FLF163" s="6"/>
      <c r="FLG163" s="6"/>
      <c r="FLH163" s="6"/>
      <c r="FLI163" s="6"/>
      <c r="FLJ163" s="6"/>
      <c r="FLK163" s="6"/>
      <c r="FLL163" s="6"/>
      <c r="FLM163" s="6"/>
      <c r="FLN163" s="6"/>
      <c r="FLO163" s="6"/>
      <c r="FLP163" s="6"/>
      <c r="FLQ163" s="6"/>
      <c r="FLR163" s="6"/>
      <c r="FLS163" s="6"/>
      <c r="FLT163" s="6"/>
      <c r="FLU163" s="6"/>
      <c r="FLV163" s="6"/>
      <c r="FLW163" s="6"/>
      <c r="FLX163" s="6"/>
      <c r="FLY163" s="6"/>
      <c r="FLZ163" s="6"/>
      <c r="FMA163" s="6"/>
      <c r="FMB163" s="6"/>
      <c r="FMC163" s="6"/>
      <c r="FMD163" s="6"/>
      <c r="FME163" s="6"/>
      <c r="FMF163" s="6"/>
      <c r="FMG163" s="6"/>
      <c r="FMH163" s="6"/>
      <c r="FMI163" s="6"/>
      <c r="FMJ163" s="6"/>
      <c r="FMK163" s="6"/>
      <c r="FML163" s="6"/>
      <c r="FMM163" s="6"/>
      <c r="FMN163" s="6"/>
      <c r="FMO163" s="6"/>
      <c r="FMP163" s="6"/>
      <c r="FMQ163" s="6"/>
      <c r="FMR163" s="6"/>
      <c r="FMS163" s="6"/>
      <c r="FMT163" s="6"/>
      <c r="FMU163" s="6"/>
      <c r="FMV163" s="6"/>
      <c r="FMW163" s="6"/>
      <c r="FMX163" s="6"/>
      <c r="FMY163" s="6"/>
      <c r="FMZ163" s="6"/>
      <c r="FNA163" s="6"/>
      <c r="FNB163" s="6"/>
      <c r="FNC163" s="6"/>
      <c r="FND163" s="6"/>
      <c r="FNE163" s="6"/>
      <c r="FNF163" s="6"/>
      <c r="FNG163" s="6"/>
      <c r="FNH163" s="6"/>
      <c r="FNI163" s="6"/>
      <c r="FNJ163" s="6"/>
      <c r="FNK163" s="6"/>
      <c r="FNL163" s="6"/>
      <c r="FNM163" s="6"/>
      <c r="FNN163" s="6"/>
      <c r="FNO163" s="6"/>
      <c r="FNP163" s="6"/>
      <c r="FNQ163" s="6"/>
      <c r="FNR163" s="6"/>
      <c r="FNS163" s="6"/>
      <c r="FNT163" s="6"/>
      <c r="FNU163" s="6"/>
      <c r="FNV163" s="6"/>
      <c r="FNW163" s="6"/>
      <c r="FNX163" s="6"/>
      <c r="FNY163" s="6"/>
      <c r="FNZ163" s="6"/>
      <c r="FOA163" s="6"/>
      <c r="FOB163" s="6"/>
      <c r="FOC163" s="6"/>
      <c r="FOD163" s="6"/>
      <c r="FOE163" s="6"/>
      <c r="FOF163" s="6"/>
      <c r="FOG163" s="6"/>
      <c r="FOH163" s="6"/>
      <c r="FOI163" s="6"/>
      <c r="FOJ163" s="6"/>
      <c r="FOK163" s="6"/>
      <c r="FOL163" s="6"/>
      <c r="FOM163" s="6"/>
      <c r="FON163" s="6"/>
      <c r="FOO163" s="6"/>
      <c r="FOP163" s="6"/>
      <c r="FOQ163" s="6"/>
      <c r="FOR163" s="6"/>
      <c r="FOS163" s="6"/>
      <c r="FOT163" s="6"/>
      <c r="FOU163" s="6"/>
      <c r="FOV163" s="6"/>
      <c r="FOW163" s="6"/>
      <c r="FOX163" s="6"/>
      <c r="FOY163" s="6"/>
      <c r="FOZ163" s="6"/>
      <c r="FPA163" s="6"/>
      <c r="FPB163" s="6"/>
      <c r="FPC163" s="6"/>
      <c r="FPD163" s="6"/>
      <c r="FPE163" s="6"/>
      <c r="FPF163" s="6"/>
      <c r="FPG163" s="6"/>
      <c r="FPH163" s="6"/>
      <c r="FPI163" s="6"/>
      <c r="FPJ163" s="6"/>
      <c r="FPK163" s="6"/>
      <c r="FPL163" s="6"/>
      <c r="FPM163" s="6"/>
      <c r="FPN163" s="6"/>
      <c r="FPO163" s="6"/>
      <c r="FPP163" s="6"/>
      <c r="FPQ163" s="6"/>
      <c r="FPR163" s="6"/>
      <c r="FPS163" s="6"/>
      <c r="FPT163" s="6"/>
      <c r="FPU163" s="6"/>
      <c r="FPV163" s="6"/>
      <c r="FPW163" s="6"/>
      <c r="FPX163" s="6"/>
      <c r="FPY163" s="6"/>
      <c r="FPZ163" s="6"/>
      <c r="FQA163" s="6"/>
      <c r="FQB163" s="6"/>
      <c r="FQC163" s="6"/>
      <c r="FQD163" s="6"/>
      <c r="FQE163" s="6"/>
      <c r="FQF163" s="6"/>
      <c r="FQG163" s="6"/>
      <c r="FQH163" s="6"/>
      <c r="FQI163" s="6"/>
      <c r="FQJ163" s="6"/>
      <c r="FQK163" s="6"/>
      <c r="FQL163" s="6"/>
      <c r="FQM163" s="6"/>
      <c r="FQN163" s="6"/>
      <c r="FQO163" s="6"/>
      <c r="FQP163" s="6"/>
      <c r="FQQ163" s="6"/>
      <c r="FQR163" s="6"/>
      <c r="FQS163" s="6"/>
      <c r="FQT163" s="6"/>
      <c r="FQU163" s="6"/>
      <c r="FQV163" s="6"/>
      <c r="FQW163" s="6"/>
      <c r="FQX163" s="6"/>
      <c r="FQY163" s="6"/>
      <c r="FQZ163" s="6"/>
      <c r="FRA163" s="6"/>
      <c r="FRB163" s="6"/>
      <c r="FRC163" s="6"/>
      <c r="FRD163" s="6"/>
      <c r="FRE163" s="6"/>
      <c r="FRF163" s="6"/>
      <c r="FRG163" s="6"/>
      <c r="FRH163" s="6"/>
      <c r="FRI163" s="6"/>
      <c r="FRJ163" s="6"/>
      <c r="FRK163" s="6"/>
      <c r="FRL163" s="6"/>
      <c r="FRM163" s="6"/>
      <c r="FRN163" s="6"/>
      <c r="FRO163" s="6"/>
      <c r="FRP163" s="6"/>
      <c r="FRQ163" s="6"/>
      <c r="FRR163" s="6"/>
      <c r="FRS163" s="6"/>
      <c r="FRT163" s="6"/>
      <c r="FRU163" s="6"/>
      <c r="FRV163" s="6"/>
      <c r="FRW163" s="6"/>
      <c r="FRX163" s="6"/>
      <c r="FRY163" s="6"/>
      <c r="FRZ163" s="6"/>
      <c r="FSA163" s="6"/>
      <c r="FSB163" s="6"/>
      <c r="FSC163" s="6"/>
      <c r="FSD163" s="6"/>
      <c r="FSE163" s="6"/>
      <c r="FSF163" s="6"/>
      <c r="FSG163" s="6"/>
      <c r="FSH163" s="6"/>
      <c r="FSI163" s="6"/>
      <c r="FSJ163" s="6"/>
      <c r="FSK163" s="6"/>
      <c r="FSL163" s="6"/>
      <c r="FSM163" s="6"/>
      <c r="FSN163" s="6"/>
      <c r="FSO163" s="6"/>
      <c r="FSP163" s="6"/>
      <c r="FSQ163" s="6"/>
      <c r="FSR163" s="6"/>
      <c r="FSS163" s="6"/>
      <c r="FST163" s="6"/>
      <c r="FSU163" s="6"/>
      <c r="FSV163" s="6"/>
      <c r="FSW163" s="6"/>
      <c r="FSX163" s="6"/>
      <c r="FSY163" s="6"/>
      <c r="FSZ163" s="6"/>
      <c r="FTA163" s="6"/>
      <c r="FTB163" s="6"/>
      <c r="FTC163" s="6"/>
      <c r="FTD163" s="6"/>
      <c r="FTE163" s="6"/>
      <c r="FTF163" s="6"/>
      <c r="FTG163" s="6"/>
      <c r="FTH163" s="6"/>
      <c r="FTI163" s="6"/>
      <c r="FTJ163" s="6"/>
      <c r="FTK163" s="6"/>
      <c r="FTL163" s="6"/>
      <c r="FTM163" s="6"/>
      <c r="FTN163" s="6"/>
      <c r="FTO163" s="6"/>
      <c r="FTP163" s="6"/>
      <c r="FTQ163" s="6"/>
      <c r="FTR163" s="6"/>
      <c r="FTS163" s="6"/>
      <c r="FTT163" s="6"/>
      <c r="FTU163" s="6"/>
      <c r="FTV163" s="6"/>
      <c r="FTW163" s="6"/>
      <c r="FTX163" s="6"/>
      <c r="FTY163" s="6"/>
      <c r="FTZ163" s="6"/>
      <c r="FUA163" s="6"/>
      <c r="FUB163" s="6"/>
      <c r="FUC163" s="6"/>
      <c r="FUD163" s="6"/>
      <c r="FUE163" s="6"/>
      <c r="FUF163" s="6"/>
      <c r="FUG163" s="6"/>
      <c r="FUH163" s="6"/>
      <c r="FUI163" s="6"/>
      <c r="FUJ163" s="6"/>
      <c r="FUK163" s="6"/>
      <c r="FUL163" s="6"/>
      <c r="FUM163" s="6"/>
      <c r="FUN163" s="6"/>
      <c r="FUO163" s="6"/>
      <c r="FUP163" s="6"/>
      <c r="FUQ163" s="6"/>
      <c r="FUR163" s="6"/>
      <c r="FUS163" s="6"/>
      <c r="FUT163" s="6"/>
      <c r="FUU163" s="6"/>
      <c r="FUV163" s="6"/>
      <c r="FUW163" s="6"/>
      <c r="FUX163" s="6"/>
      <c r="FUY163" s="6"/>
      <c r="FUZ163" s="6"/>
      <c r="FVA163" s="6"/>
      <c r="FVB163" s="6"/>
      <c r="FVC163" s="6"/>
      <c r="FVD163" s="6"/>
      <c r="FVE163" s="6"/>
      <c r="FVF163" s="6"/>
      <c r="FVG163" s="6"/>
      <c r="FVH163" s="6"/>
      <c r="FVI163" s="6"/>
      <c r="FVJ163" s="6"/>
      <c r="FVK163" s="6"/>
      <c r="FVL163" s="6"/>
      <c r="FVM163" s="6"/>
      <c r="FVN163" s="6"/>
      <c r="FVO163" s="6"/>
      <c r="FVP163" s="6"/>
      <c r="FVQ163" s="6"/>
      <c r="FVR163" s="6"/>
      <c r="FVS163" s="6"/>
      <c r="FVT163" s="6"/>
      <c r="FVU163" s="6"/>
      <c r="FVV163" s="6"/>
      <c r="FVW163" s="6"/>
      <c r="FVX163" s="6"/>
      <c r="FVY163" s="6"/>
      <c r="FVZ163" s="6"/>
      <c r="FWA163" s="6"/>
      <c r="FWB163" s="6"/>
      <c r="FWC163" s="6"/>
      <c r="FWD163" s="6"/>
      <c r="FWE163" s="6"/>
      <c r="FWF163" s="6"/>
      <c r="FWG163" s="6"/>
      <c r="FWH163" s="6"/>
      <c r="FWI163" s="6"/>
      <c r="FWJ163" s="6"/>
      <c r="FWK163" s="6"/>
      <c r="FWL163" s="6"/>
      <c r="FWM163" s="6"/>
      <c r="FWN163" s="6"/>
      <c r="FWO163" s="6"/>
      <c r="FWP163" s="6"/>
      <c r="FWQ163" s="6"/>
      <c r="FWR163" s="6"/>
      <c r="FWS163" s="6"/>
      <c r="FWT163" s="6"/>
      <c r="FWU163" s="6"/>
      <c r="FWV163" s="6"/>
      <c r="FWW163" s="6"/>
      <c r="FWX163" s="6"/>
      <c r="FWY163" s="6"/>
      <c r="FWZ163" s="6"/>
      <c r="FXA163" s="6"/>
      <c r="FXB163" s="6"/>
      <c r="FXC163" s="6"/>
      <c r="FXD163" s="6"/>
      <c r="FXE163" s="6"/>
      <c r="FXF163" s="6"/>
      <c r="FXG163" s="6"/>
      <c r="FXH163" s="6"/>
      <c r="FXI163" s="6"/>
      <c r="FXJ163" s="6"/>
      <c r="FXK163" s="6"/>
      <c r="FXL163" s="6"/>
      <c r="FXM163" s="6"/>
      <c r="FXN163" s="6"/>
      <c r="FXO163" s="6"/>
      <c r="FXP163" s="6"/>
      <c r="FXQ163" s="6"/>
      <c r="FXR163" s="6"/>
      <c r="FXS163" s="6"/>
      <c r="FXT163" s="6"/>
      <c r="FXU163" s="6"/>
      <c r="FXV163" s="6"/>
      <c r="FXW163" s="6"/>
      <c r="FXX163" s="6"/>
      <c r="FXY163" s="6"/>
      <c r="FXZ163" s="6"/>
      <c r="FYA163" s="6"/>
      <c r="FYB163" s="6"/>
      <c r="FYC163" s="6"/>
      <c r="FYD163" s="6"/>
      <c r="FYE163" s="6"/>
      <c r="FYF163" s="6"/>
      <c r="FYG163" s="6"/>
      <c r="FYH163" s="6"/>
      <c r="FYI163" s="6"/>
      <c r="FYJ163" s="6"/>
      <c r="FYK163" s="6"/>
      <c r="FYL163" s="6"/>
      <c r="FYM163" s="6"/>
      <c r="FYN163" s="6"/>
      <c r="FYO163" s="6"/>
      <c r="FYP163" s="6"/>
      <c r="FYQ163" s="6"/>
      <c r="FYR163" s="6"/>
      <c r="FYS163" s="6"/>
      <c r="FYT163" s="6"/>
      <c r="FYU163" s="6"/>
      <c r="FYV163" s="6"/>
      <c r="FYW163" s="6"/>
      <c r="FYX163" s="6"/>
      <c r="FYY163" s="6"/>
      <c r="FYZ163" s="6"/>
      <c r="FZA163" s="6"/>
      <c r="FZB163" s="6"/>
      <c r="FZC163" s="6"/>
      <c r="FZD163" s="6"/>
      <c r="FZE163" s="6"/>
      <c r="FZF163" s="6"/>
      <c r="FZG163" s="6"/>
      <c r="FZH163" s="6"/>
      <c r="FZI163" s="6"/>
      <c r="FZJ163" s="6"/>
      <c r="FZK163" s="6"/>
      <c r="FZL163" s="6"/>
      <c r="FZM163" s="6"/>
      <c r="FZN163" s="6"/>
      <c r="FZO163" s="6"/>
      <c r="FZP163" s="6"/>
      <c r="FZQ163" s="6"/>
      <c r="FZR163" s="6"/>
      <c r="FZS163" s="6"/>
      <c r="FZT163" s="6"/>
      <c r="FZU163" s="6"/>
      <c r="FZV163" s="6"/>
      <c r="FZW163" s="6"/>
      <c r="FZX163" s="6"/>
      <c r="FZY163" s="6"/>
      <c r="FZZ163" s="6"/>
      <c r="GAA163" s="6"/>
      <c r="GAB163" s="6"/>
      <c r="GAC163" s="6"/>
      <c r="GAD163" s="6"/>
      <c r="GAE163" s="6"/>
      <c r="GAF163" s="6"/>
      <c r="GAG163" s="6"/>
      <c r="GAH163" s="6"/>
      <c r="GAI163" s="6"/>
      <c r="GAJ163" s="6"/>
      <c r="GAK163" s="6"/>
      <c r="GAL163" s="6"/>
      <c r="GAM163" s="6"/>
      <c r="GAN163" s="6"/>
      <c r="GAO163" s="6"/>
      <c r="GAP163" s="6"/>
      <c r="GAQ163" s="6"/>
      <c r="GAR163" s="6"/>
      <c r="GAS163" s="6"/>
      <c r="GAT163" s="6"/>
      <c r="GAU163" s="6"/>
      <c r="GAV163" s="6"/>
      <c r="GAW163" s="6"/>
      <c r="GAX163" s="6"/>
      <c r="GAY163" s="6"/>
      <c r="GAZ163" s="6"/>
      <c r="GBA163" s="6"/>
      <c r="GBB163" s="6"/>
      <c r="GBC163" s="6"/>
      <c r="GBD163" s="6"/>
      <c r="GBE163" s="6"/>
      <c r="GBF163" s="6"/>
      <c r="GBG163" s="6"/>
      <c r="GBH163" s="6"/>
      <c r="GBI163" s="6"/>
      <c r="GBJ163" s="6"/>
      <c r="GBK163" s="6"/>
      <c r="GBL163" s="6"/>
      <c r="GBM163" s="6"/>
      <c r="GBN163" s="6"/>
      <c r="GBO163" s="6"/>
      <c r="GBP163" s="6"/>
      <c r="GBQ163" s="6"/>
      <c r="GBR163" s="6"/>
      <c r="GBS163" s="6"/>
      <c r="GBT163" s="6"/>
      <c r="GBU163" s="6"/>
      <c r="GBV163" s="6"/>
      <c r="GBW163" s="6"/>
      <c r="GBX163" s="6"/>
      <c r="GBY163" s="6"/>
      <c r="GBZ163" s="6"/>
      <c r="GCA163" s="6"/>
      <c r="GCB163" s="6"/>
      <c r="GCC163" s="6"/>
      <c r="GCD163" s="6"/>
      <c r="GCE163" s="6"/>
      <c r="GCF163" s="6"/>
      <c r="GCG163" s="6"/>
      <c r="GCH163" s="6"/>
      <c r="GCI163" s="6"/>
      <c r="GCJ163" s="6"/>
      <c r="GCK163" s="6"/>
      <c r="GCL163" s="6"/>
      <c r="GCM163" s="6"/>
      <c r="GCN163" s="6"/>
      <c r="GCO163" s="6"/>
      <c r="GCP163" s="6"/>
      <c r="GCQ163" s="6"/>
      <c r="GCR163" s="6"/>
      <c r="GCS163" s="6"/>
      <c r="GCT163" s="6"/>
      <c r="GCU163" s="6"/>
      <c r="GCV163" s="6"/>
      <c r="GCW163" s="6"/>
      <c r="GCX163" s="6"/>
      <c r="GCY163" s="6"/>
      <c r="GCZ163" s="6"/>
      <c r="GDA163" s="6"/>
      <c r="GDB163" s="6"/>
      <c r="GDC163" s="6"/>
      <c r="GDD163" s="6"/>
      <c r="GDE163" s="6"/>
      <c r="GDF163" s="6"/>
      <c r="GDG163" s="6"/>
      <c r="GDH163" s="6"/>
      <c r="GDI163" s="6"/>
      <c r="GDJ163" s="6"/>
      <c r="GDK163" s="6"/>
      <c r="GDL163" s="6"/>
      <c r="GDM163" s="6"/>
      <c r="GDN163" s="6"/>
      <c r="GDO163" s="6"/>
      <c r="GDP163" s="6"/>
      <c r="GDQ163" s="6"/>
      <c r="GDR163" s="6"/>
      <c r="GDS163" s="6"/>
      <c r="GDT163" s="6"/>
      <c r="GDU163" s="6"/>
      <c r="GDV163" s="6"/>
      <c r="GDW163" s="6"/>
      <c r="GDX163" s="6"/>
      <c r="GDY163" s="6"/>
      <c r="GDZ163" s="6"/>
      <c r="GEA163" s="6"/>
      <c r="GEB163" s="6"/>
      <c r="GEC163" s="6"/>
      <c r="GED163" s="6"/>
      <c r="GEE163" s="6"/>
      <c r="GEF163" s="6"/>
      <c r="GEG163" s="6"/>
      <c r="GEH163" s="6"/>
      <c r="GEI163" s="6"/>
      <c r="GEJ163" s="6"/>
      <c r="GEK163" s="6"/>
      <c r="GEL163" s="6"/>
      <c r="GEM163" s="6"/>
      <c r="GEN163" s="6"/>
      <c r="GEO163" s="6"/>
      <c r="GEP163" s="6"/>
      <c r="GEQ163" s="6"/>
      <c r="GER163" s="6"/>
      <c r="GES163" s="6"/>
      <c r="GET163" s="6"/>
      <c r="GEU163" s="6"/>
      <c r="GEV163" s="6"/>
      <c r="GEW163" s="6"/>
      <c r="GEX163" s="6"/>
      <c r="GEY163" s="6"/>
      <c r="GEZ163" s="6"/>
      <c r="GFA163" s="6"/>
      <c r="GFB163" s="6"/>
      <c r="GFC163" s="6"/>
      <c r="GFD163" s="6"/>
      <c r="GFE163" s="6"/>
      <c r="GFF163" s="6"/>
      <c r="GFG163" s="6"/>
      <c r="GFH163" s="6"/>
      <c r="GFI163" s="6"/>
      <c r="GFJ163" s="6"/>
      <c r="GFK163" s="6"/>
      <c r="GFL163" s="6"/>
      <c r="GFM163" s="6"/>
      <c r="GFN163" s="6"/>
      <c r="GFO163" s="6"/>
      <c r="GFP163" s="6"/>
      <c r="GFQ163" s="6"/>
      <c r="GFR163" s="6"/>
      <c r="GFS163" s="6"/>
      <c r="GFT163" s="6"/>
      <c r="GFU163" s="6"/>
      <c r="GFV163" s="6"/>
      <c r="GFW163" s="6"/>
      <c r="GFX163" s="6"/>
      <c r="GFY163" s="6"/>
      <c r="GFZ163" s="6"/>
      <c r="GGA163" s="6"/>
      <c r="GGB163" s="6"/>
      <c r="GGC163" s="6"/>
      <c r="GGD163" s="6"/>
      <c r="GGE163" s="6"/>
      <c r="GGF163" s="6"/>
      <c r="GGG163" s="6"/>
      <c r="GGH163" s="6"/>
      <c r="GGI163" s="6"/>
      <c r="GGJ163" s="6"/>
      <c r="GGK163" s="6"/>
      <c r="GGL163" s="6"/>
      <c r="GGM163" s="6"/>
      <c r="GGN163" s="6"/>
      <c r="GGO163" s="6"/>
      <c r="GGP163" s="6"/>
      <c r="GGQ163" s="6"/>
      <c r="GGR163" s="6"/>
      <c r="GGS163" s="6"/>
      <c r="GGT163" s="6"/>
      <c r="GGU163" s="6"/>
      <c r="GGV163" s="6"/>
      <c r="GGW163" s="6"/>
      <c r="GGX163" s="6"/>
      <c r="GGY163" s="6"/>
      <c r="GGZ163" s="6"/>
      <c r="GHA163" s="6"/>
      <c r="GHB163" s="6"/>
      <c r="GHC163" s="6"/>
      <c r="GHD163" s="6"/>
      <c r="GHE163" s="6"/>
      <c r="GHF163" s="6"/>
      <c r="GHG163" s="6"/>
      <c r="GHH163" s="6"/>
      <c r="GHI163" s="6"/>
      <c r="GHJ163" s="6"/>
      <c r="GHK163" s="6"/>
      <c r="GHL163" s="6"/>
      <c r="GHM163" s="6"/>
      <c r="GHN163" s="6"/>
      <c r="GHO163" s="6"/>
      <c r="GHP163" s="6"/>
      <c r="GHQ163" s="6"/>
      <c r="GHR163" s="6"/>
      <c r="GHS163" s="6"/>
      <c r="GHT163" s="6"/>
      <c r="GHU163" s="6"/>
      <c r="GHV163" s="6"/>
      <c r="GHW163" s="6"/>
      <c r="GHX163" s="6"/>
      <c r="GHY163" s="6"/>
      <c r="GHZ163" s="6"/>
      <c r="GIA163" s="6"/>
      <c r="GIB163" s="6"/>
      <c r="GIC163" s="6"/>
      <c r="GID163" s="6"/>
      <c r="GIE163" s="6"/>
      <c r="GIF163" s="6"/>
      <c r="GIG163" s="6"/>
      <c r="GIH163" s="6"/>
      <c r="GII163" s="6"/>
      <c r="GIJ163" s="6"/>
      <c r="GIK163" s="6"/>
      <c r="GIL163" s="6"/>
      <c r="GIM163" s="6"/>
      <c r="GIN163" s="6"/>
      <c r="GIO163" s="6"/>
      <c r="GIP163" s="6"/>
      <c r="GIQ163" s="6"/>
      <c r="GIR163" s="6"/>
      <c r="GIS163" s="6"/>
      <c r="GIT163" s="6"/>
      <c r="GIU163" s="6"/>
      <c r="GIV163" s="6"/>
      <c r="GIW163" s="6"/>
      <c r="GIX163" s="6"/>
      <c r="GIY163" s="6"/>
      <c r="GIZ163" s="6"/>
      <c r="GJA163" s="6"/>
      <c r="GJB163" s="6"/>
      <c r="GJC163" s="6"/>
      <c r="GJD163" s="6"/>
      <c r="GJE163" s="6"/>
      <c r="GJF163" s="6"/>
      <c r="GJG163" s="6"/>
      <c r="GJH163" s="6"/>
      <c r="GJI163" s="6"/>
      <c r="GJJ163" s="6"/>
      <c r="GJK163" s="6"/>
      <c r="GJL163" s="6"/>
      <c r="GJM163" s="6"/>
      <c r="GJN163" s="6"/>
      <c r="GJO163" s="6"/>
      <c r="GJP163" s="6"/>
      <c r="GJQ163" s="6"/>
      <c r="GJR163" s="6"/>
      <c r="GJS163" s="6"/>
      <c r="GJT163" s="6"/>
      <c r="GJU163" s="6"/>
      <c r="GJV163" s="6"/>
      <c r="GJW163" s="6"/>
      <c r="GJX163" s="6"/>
      <c r="GJY163" s="6"/>
      <c r="GJZ163" s="6"/>
      <c r="GKA163" s="6"/>
      <c r="GKB163" s="6"/>
      <c r="GKC163" s="6"/>
      <c r="GKD163" s="6"/>
      <c r="GKE163" s="6"/>
      <c r="GKF163" s="6"/>
      <c r="GKG163" s="6"/>
      <c r="GKH163" s="6"/>
      <c r="GKI163" s="6"/>
      <c r="GKJ163" s="6"/>
      <c r="GKK163" s="6"/>
      <c r="GKL163" s="6"/>
      <c r="GKM163" s="6"/>
      <c r="GKN163" s="6"/>
      <c r="GKO163" s="6"/>
      <c r="GKP163" s="6"/>
      <c r="GKQ163" s="6"/>
      <c r="GKR163" s="6"/>
      <c r="GKS163" s="6"/>
      <c r="GKT163" s="6"/>
      <c r="GKU163" s="6"/>
      <c r="GKV163" s="6"/>
      <c r="GKW163" s="6"/>
      <c r="GKX163" s="6"/>
      <c r="GKY163" s="6"/>
      <c r="GKZ163" s="6"/>
      <c r="GLA163" s="6"/>
      <c r="GLB163" s="6"/>
      <c r="GLC163" s="6"/>
      <c r="GLD163" s="6"/>
      <c r="GLE163" s="6"/>
      <c r="GLF163" s="6"/>
      <c r="GLG163" s="6"/>
      <c r="GLH163" s="6"/>
      <c r="GLI163" s="6"/>
      <c r="GLJ163" s="6"/>
      <c r="GLK163" s="6"/>
      <c r="GLL163" s="6"/>
      <c r="GLM163" s="6"/>
      <c r="GLN163" s="6"/>
      <c r="GLO163" s="6"/>
      <c r="GLP163" s="6"/>
      <c r="GLQ163" s="6"/>
      <c r="GLR163" s="6"/>
      <c r="GLS163" s="6"/>
      <c r="GLT163" s="6"/>
      <c r="GLU163" s="6"/>
      <c r="GLV163" s="6"/>
      <c r="GLW163" s="6"/>
      <c r="GLX163" s="6"/>
      <c r="GLY163" s="6"/>
      <c r="GLZ163" s="6"/>
      <c r="GMA163" s="6"/>
      <c r="GMB163" s="6"/>
      <c r="GMC163" s="6"/>
      <c r="GMD163" s="6"/>
      <c r="GME163" s="6"/>
      <c r="GMF163" s="6"/>
      <c r="GMG163" s="6"/>
      <c r="GMH163" s="6"/>
      <c r="GMI163" s="6"/>
      <c r="GMJ163" s="6"/>
      <c r="GMK163" s="6"/>
      <c r="GML163" s="6"/>
      <c r="GMM163" s="6"/>
      <c r="GMN163" s="6"/>
      <c r="GMO163" s="6"/>
      <c r="GMP163" s="6"/>
      <c r="GMQ163" s="6"/>
      <c r="GMR163" s="6"/>
      <c r="GMS163" s="6"/>
      <c r="GMT163" s="6"/>
      <c r="GMU163" s="6"/>
      <c r="GMV163" s="6"/>
      <c r="GMW163" s="6"/>
      <c r="GMX163" s="6"/>
      <c r="GMY163" s="6"/>
      <c r="GMZ163" s="6"/>
      <c r="GNA163" s="6"/>
      <c r="GNB163" s="6"/>
      <c r="GNC163" s="6"/>
      <c r="GND163" s="6"/>
      <c r="GNE163" s="6"/>
      <c r="GNF163" s="6"/>
      <c r="GNG163" s="6"/>
      <c r="GNH163" s="6"/>
      <c r="GNI163" s="6"/>
      <c r="GNJ163" s="6"/>
      <c r="GNK163" s="6"/>
      <c r="GNL163" s="6"/>
      <c r="GNM163" s="6"/>
      <c r="GNN163" s="6"/>
      <c r="GNO163" s="6"/>
      <c r="GNP163" s="6"/>
      <c r="GNQ163" s="6"/>
      <c r="GNR163" s="6"/>
      <c r="GNS163" s="6"/>
      <c r="GNT163" s="6"/>
      <c r="GNU163" s="6"/>
      <c r="GNV163" s="6"/>
      <c r="GNW163" s="6"/>
      <c r="GNX163" s="6"/>
      <c r="GNY163" s="6"/>
      <c r="GNZ163" s="6"/>
      <c r="GOA163" s="6"/>
      <c r="GOB163" s="6"/>
      <c r="GOC163" s="6"/>
      <c r="GOD163" s="6"/>
      <c r="GOE163" s="6"/>
      <c r="GOF163" s="6"/>
      <c r="GOG163" s="6"/>
      <c r="GOH163" s="6"/>
      <c r="GOI163" s="6"/>
      <c r="GOJ163" s="6"/>
      <c r="GOK163" s="6"/>
      <c r="GOL163" s="6"/>
      <c r="GOM163" s="6"/>
      <c r="GON163" s="6"/>
      <c r="GOO163" s="6"/>
      <c r="GOP163" s="6"/>
      <c r="GOQ163" s="6"/>
      <c r="GOR163" s="6"/>
      <c r="GOS163" s="6"/>
      <c r="GOT163" s="6"/>
      <c r="GOU163" s="6"/>
      <c r="GOV163" s="6"/>
      <c r="GOW163" s="6"/>
      <c r="GOX163" s="6"/>
      <c r="GOY163" s="6"/>
      <c r="GOZ163" s="6"/>
      <c r="GPA163" s="6"/>
      <c r="GPB163" s="6"/>
      <c r="GPC163" s="6"/>
      <c r="GPD163" s="6"/>
      <c r="GPE163" s="6"/>
      <c r="GPF163" s="6"/>
      <c r="GPG163" s="6"/>
      <c r="GPH163" s="6"/>
      <c r="GPI163" s="6"/>
      <c r="GPJ163" s="6"/>
      <c r="GPK163" s="6"/>
      <c r="GPL163" s="6"/>
      <c r="GPM163" s="6"/>
      <c r="GPN163" s="6"/>
      <c r="GPO163" s="6"/>
      <c r="GPP163" s="6"/>
      <c r="GPQ163" s="6"/>
      <c r="GPR163" s="6"/>
      <c r="GPS163" s="6"/>
      <c r="GPT163" s="6"/>
      <c r="GPU163" s="6"/>
      <c r="GPV163" s="6"/>
      <c r="GPW163" s="6"/>
      <c r="GPX163" s="6"/>
      <c r="GPY163" s="6"/>
      <c r="GPZ163" s="6"/>
      <c r="GQA163" s="6"/>
      <c r="GQB163" s="6"/>
      <c r="GQC163" s="6"/>
      <c r="GQD163" s="6"/>
      <c r="GQE163" s="6"/>
      <c r="GQF163" s="6"/>
      <c r="GQG163" s="6"/>
      <c r="GQH163" s="6"/>
      <c r="GQI163" s="6"/>
      <c r="GQJ163" s="6"/>
      <c r="GQK163" s="6"/>
      <c r="GQL163" s="6"/>
      <c r="GQM163" s="6"/>
      <c r="GQN163" s="6"/>
      <c r="GQO163" s="6"/>
      <c r="GQP163" s="6"/>
      <c r="GQQ163" s="6"/>
      <c r="GQR163" s="6"/>
      <c r="GQS163" s="6"/>
      <c r="GQT163" s="6"/>
      <c r="GQU163" s="6"/>
      <c r="GQV163" s="6"/>
      <c r="GQW163" s="6"/>
      <c r="GQX163" s="6"/>
      <c r="GQY163" s="6"/>
      <c r="GQZ163" s="6"/>
      <c r="GRA163" s="6"/>
      <c r="GRB163" s="6"/>
      <c r="GRC163" s="6"/>
      <c r="GRD163" s="6"/>
      <c r="GRE163" s="6"/>
      <c r="GRF163" s="6"/>
      <c r="GRG163" s="6"/>
      <c r="GRH163" s="6"/>
      <c r="GRI163" s="6"/>
      <c r="GRJ163" s="6"/>
      <c r="GRK163" s="6"/>
      <c r="GRL163" s="6"/>
      <c r="GRM163" s="6"/>
      <c r="GRN163" s="6"/>
      <c r="GRO163" s="6"/>
      <c r="GRP163" s="6"/>
      <c r="GRQ163" s="6"/>
      <c r="GRR163" s="6"/>
      <c r="GRS163" s="6"/>
      <c r="GRT163" s="6"/>
      <c r="GRU163" s="6"/>
      <c r="GRV163" s="6"/>
      <c r="GRW163" s="6"/>
      <c r="GRX163" s="6"/>
      <c r="GRY163" s="6"/>
      <c r="GRZ163" s="6"/>
      <c r="GSA163" s="6"/>
      <c r="GSB163" s="6"/>
      <c r="GSC163" s="6"/>
      <c r="GSD163" s="6"/>
      <c r="GSE163" s="6"/>
      <c r="GSF163" s="6"/>
      <c r="GSG163" s="6"/>
      <c r="GSH163" s="6"/>
      <c r="GSI163" s="6"/>
      <c r="GSJ163" s="6"/>
      <c r="GSK163" s="6"/>
      <c r="GSL163" s="6"/>
      <c r="GSM163" s="6"/>
      <c r="GSN163" s="6"/>
      <c r="GSO163" s="6"/>
      <c r="GSP163" s="6"/>
      <c r="GSQ163" s="6"/>
      <c r="GSR163" s="6"/>
      <c r="GSS163" s="6"/>
      <c r="GST163" s="6"/>
      <c r="GSU163" s="6"/>
      <c r="GSV163" s="6"/>
      <c r="GSW163" s="6"/>
      <c r="GSX163" s="6"/>
      <c r="GSY163" s="6"/>
      <c r="GSZ163" s="6"/>
      <c r="GTA163" s="6"/>
      <c r="GTB163" s="6"/>
      <c r="GTC163" s="6"/>
      <c r="GTD163" s="6"/>
      <c r="GTE163" s="6"/>
      <c r="GTF163" s="6"/>
      <c r="GTG163" s="6"/>
      <c r="GTH163" s="6"/>
      <c r="GTI163" s="6"/>
      <c r="GTJ163" s="6"/>
      <c r="GTK163" s="6"/>
      <c r="GTL163" s="6"/>
      <c r="GTM163" s="6"/>
      <c r="GTN163" s="6"/>
      <c r="GTO163" s="6"/>
      <c r="GTP163" s="6"/>
      <c r="GTQ163" s="6"/>
      <c r="GTR163" s="6"/>
      <c r="GTS163" s="6"/>
      <c r="GTT163" s="6"/>
      <c r="GTU163" s="6"/>
      <c r="GTV163" s="6"/>
      <c r="GTW163" s="6"/>
      <c r="GTX163" s="6"/>
      <c r="GTY163" s="6"/>
      <c r="GTZ163" s="6"/>
      <c r="GUA163" s="6"/>
      <c r="GUB163" s="6"/>
      <c r="GUC163" s="6"/>
      <c r="GUD163" s="6"/>
      <c r="GUE163" s="6"/>
      <c r="GUF163" s="6"/>
      <c r="GUG163" s="6"/>
      <c r="GUH163" s="6"/>
      <c r="GUI163" s="6"/>
      <c r="GUJ163" s="6"/>
      <c r="GUK163" s="6"/>
      <c r="GUL163" s="6"/>
      <c r="GUM163" s="6"/>
      <c r="GUN163" s="6"/>
      <c r="GUO163" s="6"/>
      <c r="GUP163" s="6"/>
      <c r="GUQ163" s="6"/>
      <c r="GUR163" s="6"/>
      <c r="GUS163" s="6"/>
      <c r="GUT163" s="6"/>
      <c r="GUU163" s="6"/>
      <c r="GUV163" s="6"/>
      <c r="GUW163" s="6"/>
      <c r="GUX163" s="6"/>
      <c r="GUY163" s="6"/>
      <c r="GUZ163" s="6"/>
      <c r="GVA163" s="6"/>
      <c r="GVB163" s="6"/>
      <c r="GVC163" s="6"/>
      <c r="GVD163" s="6"/>
      <c r="GVE163" s="6"/>
      <c r="GVF163" s="6"/>
      <c r="GVG163" s="6"/>
      <c r="GVH163" s="6"/>
      <c r="GVI163" s="6"/>
      <c r="GVJ163" s="6"/>
      <c r="GVK163" s="6"/>
      <c r="GVL163" s="6"/>
      <c r="GVM163" s="6"/>
      <c r="GVN163" s="6"/>
      <c r="GVO163" s="6"/>
      <c r="GVP163" s="6"/>
      <c r="GVQ163" s="6"/>
      <c r="GVR163" s="6"/>
      <c r="GVS163" s="6"/>
      <c r="GVT163" s="6"/>
      <c r="GVU163" s="6"/>
      <c r="GVV163" s="6"/>
      <c r="GVW163" s="6"/>
      <c r="GVX163" s="6"/>
      <c r="GVY163" s="6"/>
      <c r="GVZ163" s="6"/>
      <c r="GWA163" s="6"/>
      <c r="GWB163" s="6"/>
      <c r="GWC163" s="6"/>
      <c r="GWD163" s="6"/>
      <c r="GWE163" s="6"/>
      <c r="GWF163" s="6"/>
      <c r="GWG163" s="6"/>
      <c r="GWH163" s="6"/>
      <c r="GWI163" s="6"/>
      <c r="GWJ163" s="6"/>
      <c r="GWK163" s="6"/>
      <c r="GWL163" s="6"/>
      <c r="GWM163" s="6"/>
      <c r="GWN163" s="6"/>
      <c r="GWO163" s="6"/>
      <c r="GWP163" s="6"/>
      <c r="GWQ163" s="6"/>
      <c r="GWR163" s="6"/>
      <c r="GWS163" s="6"/>
      <c r="GWT163" s="6"/>
      <c r="GWU163" s="6"/>
      <c r="GWV163" s="6"/>
      <c r="GWW163" s="6"/>
      <c r="GWX163" s="6"/>
      <c r="GWY163" s="6"/>
      <c r="GWZ163" s="6"/>
      <c r="GXA163" s="6"/>
      <c r="GXB163" s="6"/>
      <c r="GXC163" s="6"/>
      <c r="GXD163" s="6"/>
      <c r="GXE163" s="6"/>
      <c r="GXF163" s="6"/>
      <c r="GXG163" s="6"/>
      <c r="GXH163" s="6"/>
      <c r="GXI163" s="6"/>
      <c r="GXJ163" s="6"/>
      <c r="GXK163" s="6"/>
      <c r="GXL163" s="6"/>
      <c r="GXM163" s="6"/>
      <c r="GXN163" s="6"/>
      <c r="GXO163" s="6"/>
      <c r="GXP163" s="6"/>
      <c r="GXQ163" s="6"/>
      <c r="GXR163" s="6"/>
      <c r="GXS163" s="6"/>
      <c r="GXT163" s="6"/>
      <c r="GXU163" s="6"/>
      <c r="GXV163" s="6"/>
      <c r="GXW163" s="6"/>
      <c r="GXX163" s="6"/>
      <c r="GXY163" s="6"/>
      <c r="GXZ163" s="6"/>
      <c r="GYA163" s="6"/>
      <c r="GYB163" s="6"/>
      <c r="GYC163" s="6"/>
      <c r="GYD163" s="6"/>
      <c r="GYE163" s="6"/>
      <c r="GYF163" s="6"/>
      <c r="GYG163" s="6"/>
      <c r="GYH163" s="6"/>
      <c r="GYI163" s="6"/>
      <c r="GYJ163" s="6"/>
      <c r="GYK163" s="6"/>
      <c r="GYL163" s="6"/>
      <c r="GYM163" s="6"/>
      <c r="GYN163" s="6"/>
      <c r="GYO163" s="6"/>
      <c r="GYP163" s="6"/>
      <c r="GYQ163" s="6"/>
      <c r="GYR163" s="6"/>
      <c r="GYS163" s="6"/>
      <c r="GYT163" s="6"/>
      <c r="GYU163" s="6"/>
      <c r="GYV163" s="6"/>
      <c r="GYW163" s="6"/>
      <c r="GYX163" s="6"/>
      <c r="GYY163" s="6"/>
      <c r="GYZ163" s="6"/>
      <c r="GZA163" s="6"/>
      <c r="GZB163" s="6"/>
      <c r="GZC163" s="6"/>
      <c r="GZD163" s="6"/>
      <c r="GZE163" s="6"/>
      <c r="GZF163" s="6"/>
      <c r="GZG163" s="6"/>
      <c r="GZH163" s="6"/>
      <c r="GZI163" s="6"/>
      <c r="GZJ163" s="6"/>
      <c r="GZK163" s="6"/>
      <c r="GZL163" s="6"/>
      <c r="GZM163" s="6"/>
      <c r="GZN163" s="6"/>
      <c r="GZO163" s="6"/>
      <c r="GZP163" s="6"/>
      <c r="GZQ163" s="6"/>
      <c r="GZR163" s="6"/>
      <c r="GZS163" s="6"/>
      <c r="GZT163" s="6"/>
      <c r="GZU163" s="6"/>
      <c r="GZV163" s="6"/>
      <c r="GZW163" s="6"/>
      <c r="GZX163" s="6"/>
      <c r="GZY163" s="6"/>
      <c r="GZZ163" s="6"/>
      <c r="HAA163" s="6"/>
      <c r="HAB163" s="6"/>
      <c r="HAC163" s="6"/>
      <c r="HAD163" s="6"/>
      <c r="HAE163" s="6"/>
      <c r="HAF163" s="6"/>
      <c r="HAG163" s="6"/>
      <c r="HAH163" s="6"/>
      <c r="HAI163" s="6"/>
      <c r="HAJ163" s="6"/>
      <c r="HAK163" s="6"/>
      <c r="HAL163" s="6"/>
      <c r="HAM163" s="6"/>
      <c r="HAN163" s="6"/>
      <c r="HAO163" s="6"/>
      <c r="HAP163" s="6"/>
      <c r="HAQ163" s="6"/>
      <c r="HAR163" s="6"/>
      <c r="HAS163" s="6"/>
      <c r="HAT163" s="6"/>
      <c r="HAU163" s="6"/>
      <c r="HAV163" s="6"/>
      <c r="HAW163" s="6"/>
      <c r="HAX163" s="6"/>
      <c r="HAY163" s="6"/>
      <c r="HAZ163" s="6"/>
      <c r="HBA163" s="6"/>
      <c r="HBB163" s="6"/>
      <c r="HBC163" s="6"/>
      <c r="HBD163" s="6"/>
      <c r="HBE163" s="6"/>
      <c r="HBF163" s="6"/>
      <c r="HBG163" s="6"/>
      <c r="HBH163" s="6"/>
      <c r="HBI163" s="6"/>
      <c r="HBJ163" s="6"/>
      <c r="HBK163" s="6"/>
      <c r="HBL163" s="6"/>
      <c r="HBM163" s="6"/>
      <c r="HBN163" s="6"/>
      <c r="HBO163" s="6"/>
      <c r="HBP163" s="6"/>
      <c r="HBQ163" s="6"/>
      <c r="HBR163" s="6"/>
      <c r="HBS163" s="6"/>
      <c r="HBT163" s="6"/>
      <c r="HBU163" s="6"/>
      <c r="HBV163" s="6"/>
      <c r="HBW163" s="6"/>
      <c r="HBX163" s="6"/>
      <c r="HBY163" s="6"/>
      <c r="HBZ163" s="6"/>
      <c r="HCA163" s="6"/>
      <c r="HCB163" s="6"/>
      <c r="HCC163" s="6"/>
      <c r="HCD163" s="6"/>
      <c r="HCE163" s="6"/>
      <c r="HCF163" s="6"/>
      <c r="HCG163" s="6"/>
      <c r="HCH163" s="6"/>
      <c r="HCI163" s="6"/>
      <c r="HCJ163" s="6"/>
      <c r="HCK163" s="6"/>
      <c r="HCL163" s="6"/>
      <c r="HCM163" s="6"/>
      <c r="HCN163" s="6"/>
      <c r="HCO163" s="6"/>
      <c r="HCP163" s="6"/>
      <c r="HCQ163" s="6"/>
      <c r="HCR163" s="6"/>
      <c r="HCS163" s="6"/>
      <c r="HCT163" s="6"/>
      <c r="HCU163" s="6"/>
      <c r="HCV163" s="6"/>
      <c r="HCW163" s="6"/>
      <c r="HCX163" s="6"/>
      <c r="HCY163" s="6"/>
      <c r="HCZ163" s="6"/>
      <c r="HDA163" s="6"/>
      <c r="HDB163" s="6"/>
      <c r="HDC163" s="6"/>
      <c r="HDD163" s="6"/>
      <c r="HDE163" s="6"/>
      <c r="HDF163" s="6"/>
      <c r="HDG163" s="6"/>
      <c r="HDH163" s="6"/>
      <c r="HDI163" s="6"/>
      <c r="HDJ163" s="6"/>
      <c r="HDK163" s="6"/>
      <c r="HDL163" s="6"/>
      <c r="HDM163" s="6"/>
      <c r="HDN163" s="6"/>
      <c r="HDO163" s="6"/>
      <c r="HDP163" s="6"/>
      <c r="HDQ163" s="6"/>
      <c r="HDR163" s="6"/>
      <c r="HDS163" s="6"/>
      <c r="HDT163" s="6"/>
      <c r="HDU163" s="6"/>
      <c r="HDV163" s="6"/>
      <c r="HDW163" s="6"/>
      <c r="HDX163" s="6"/>
      <c r="HDY163" s="6"/>
      <c r="HDZ163" s="6"/>
      <c r="HEA163" s="6"/>
      <c r="HEB163" s="6"/>
      <c r="HEC163" s="6"/>
      <c r="HED163" s="6"/>
      <c r="HEE163" s="6"/>
      <c r="HEF163" s="6"/>
      <c r="HEG163" s="6"/>
      <c r="HEH163" s="6"/>
      <c r="HEI163" s="6"/>
      <c r="HEJ163" s="6"/>
      <c r="HEK163" s="6"/>
      <c r="HEL163" s="6"/>
      <c r="HEM163" s="6"/>
      <c r="HEN163" s="6"/>
      <c r="HEO163" s="6"/>
      <c r="HEP163" s="6"/>
      <c r="HEQ163" s="6"/>
      <c r="HER163" s="6"/>
      <c r="HES163" s="6"/>
      <c r="HET163" s="6"/>
      <c r="HEU163" s="6"/>
      <c r="HEV163" s="6"/>
      <c r="HEW163" s="6"/>
      <c r="HEX163" s="6"/>
      <c r="HEY163" s="6"/>
      <c r="HEZ163" s="6"/>
      <c r="HFA163" s="6"/>
      <c r="HFB163" s="6"/>
      <c r="HFC163" s="6"/>
      <c r="HFD163" s="6"/>
      <c r="HFE163" s="6"/>
      <c r="HFF163" s="6"/>
      <c r="HFG163" s="6"/>
      <c r="HFH163" s="6"/>
      <c r="HFI163" s="6"/>
      <c r="HFJ163" s="6"/>
      <c r="HFK163" s="6"/>
      <c r="HFL163" s="6"/>
      <c r="HFM163" s="6"/>
      <c r="HFN163" s="6"/>
      <c r="HFO163" s="6"/>
      <c r="HFP163" s="6"/>
      <c r="HFQ163" s="6"/>
      <c r="HFR163" s="6"/>
      <c r="HFS163" s="6"/>
      <c r="HFT163" s="6"/>
      <c r="HFU163" s="6"/>
      <c r="HFV163" s="6"/>
      <c r="HFW163" s="6"/>
      <c r="HFX163" s="6"/>
      <c r="HFY163" s="6"/>
      <c r="HFZ163" s="6"/>
      <c r="HGA163" s="6"/>
      <c r="HGB163" s="6"/>
      <c r="HGC163" s="6"/>
      <c r="HGD163" s="6"/>
      <c r="HGE163" s="6"/>
      <c r="HGF163" s="6"/>
      <c r="HGG163" s="6"/>
      <c r="HGH163" s="6"/>
      <c r="HGI163" s="6"/>
      <c r="HGJ163" s="6"/>
      <c r="HGK163" s="6"/>
      <c r="HGL163" s="6"/>
      <c r="HGM163" s="6"/>
      <c r="HGN163" s="6"/>
      <c r="HGO163" s="6"/>
      <c r="HGP163" s="6"/>
      <c r="HGQ163" s="6"/>
      <c r="HGR163" s="6"/>
      <c r="HGS163" s="6"/>
      <c r="HGT163" s="6"/>
      <c r="HGU163" s="6"/>
      <c r="HGV163" s="6"/>
      <c r="HGW163" s="6"/>
      <c r="HGX163" s="6"/>
      <c r="HGY163" s="6"/>
      <c r="HGZ163" s="6"/>
      <c r="HHA163" s="6"/>
      <c r="HHB163" s="6"/>
      <c r="HHC163" s="6"/>
      <c r="HHD163" s="6"/>
      <c r="HHE163" s="6"/>
      <c r="HHF163" s="6"/>
      <c r="HHG163" s="6"/>
      <c r="HHH163" s="6"/>
      <c r="HHI163" s="6"/>
      <c r="HHJ163" s="6"/>
      <c r="HHK163" s="6"/>
      <c r="HHL163" s="6"/>
      <c r="HHM163" s="6"/>
      <c r="HHN163" s="6"/>
      <c r="HHO163" s="6"/>
      <c r="HHP163" s="6"/>
      <c r="HHQ163" s="6"/>
      <c r="HHR163" s="6"/>
      <c r="HHS163" s="6"/>
      <c r="HHT163" s="6"/>
      <c r="HHU163" s="6"/>
      <c r="HHV163" s="6"/>
      <c r="HHW163" s="6"/>
      <c r="HHX163" s="6"/>
      <c r="HHY163" s="6"/>
      <c r="HHZ163" s="6"/>
      <c r="HIA163" s="6"/>
      <c r="HIB163" s="6"/>
      <c r="HIC163" s="6"/>
      <c r="HID163" s="6"/>
      <c r="HIE163" s="6"/>
      <c r="HIF163" s="6"/>
      <c r="HIG163" s="6"/>
      <c r="HIH163" s="6"/>
      <c r="HII163" s="6"/>
      <c r="HIJ163" s="6"/>
      <c r="HIK163" s="6"/>
      <c r="HIL163" s="6"/>
      <c r="HIM163" s="6"/>
      <c r="HIN163" s="6"/>
      <c r="HIO163" s="6"/>
      <c r="HIP163" s="6"/>
      <c r="HIQ163" s="6"/>
      <c r="HIR163" s="6"/>
      <c r="HIS163" s="6"/>
      <c r="HIT163" s="6"/>
      <c r="HIU163" s="6"/>
      <c r="HIV163" s="6"/>
      <c r="HIW163" s="6"/>
      <c r="HIX163" s="6"/>
      <c r="HIY163" s="6"/>
      <c r="HIZ163" s="6"/>
      <c r="HJA163" s="6"/>
      <c r="HJB163" s="6"/>
      <c r="HJC163" s="6"/>
      <c r="HJD163" s="6"/>
      <c r="HJE163" s="6"/>
      <c r="HJF163" s="6"/>
      <c r="HJG163" s="6"/>
      <c r="HJH163" s="6"/>
      <c r="HJI163" s="6"/>
      <c r="HJJ163" s="6"/>
      <c r="HJK163" s="6"/>
      <c r="HJL163" s="6"/>
      <c r="HJM163" s="6"/>
      <c r="HJN163" s="6"/>
      <c r="HJO163" s="6"/>
      <c r="HJP163" s="6"/>
      <c r="HJQ163" s="6"/>
      <c r="HJR163" s="6"/>
      <c r="HJS163" s="6"/>
      <c r="HJT163" s="6"/>
      <c r="HJU163" s="6"/>
      <c r="HJV163" s="6"/>
      <c r="HJW163" s="6"/>
      <c r="HJX163" s="6"/>
      <c r="HJY163" s="6"/>
      <c r="HJZ163" s="6"/>
      <c r="HKA163" s="6"/>
      <c r="HKB163" s="6"/>
      <c r="HKC163" s="6"/>
      <c r="HKD163" s="6"/>
      <c r="HKE163" s="6"/>
      <c r="HKF163" s="6"/>
      <c r="HKG163" s="6"/>
      <c r="HKH163" s="6"/>
      <c r="HKI163" s="6"/>
      <c r="HKJ163" s="6"/>
      <c r="HKK163" s="6"/>
      <c r="HKL163" s="6"/>
      <c r="HKM163" s="6"/>
      <c r="HKN163" s="6"/>
      <c r="HKO163" s="6"/>
      <c r="HKP163" s="6"/>
      <c r="HKQ163" s="6"/>
      <c r="HKR163" s="6"/>
      <c r="HKS163" s="6"/>
      <c r="HKT163" s="6"/>
      <c r="HKU163" s="6"/>
      <c r="HKV163" s="6"/>
      <c r="HKW163" s="6"/>
      <c r="HKX163" s="6"/>
      <c r="HKY163" s="6"/>
      <c r="HKZ163" s="6"/>
      <c r="HLA163" s="6"/>
      <c r="HLB163" s="6"/>
      <c r="HLC163" s="6"/>
      <c r="HLD163" s="6"/>
      <c r="HLE163" s="6"/>
      <c r="HLF163" s="6"/>
      <c r="HLG163" s="6"/>
      <c r="HLH163" s="6"/>
      <c r="HLI163" s="6"/>
      <c r="HLJ163" s="6"/>
      <c r="HLK163" s="6"/>
      <c r="HLL163" s="6"/>
      <c r="HLM163" s="6"/>
      <c r="HLN163" s="6"/>
      <c r="HLO163" s="6"/>
      <c r="HLP163" s="6"/>
      <c r="HLQ163" s="6"/>
      <c r="HLR163" s="6"/>
      <c r="HLS163" s="6"/>
      <c r="HLT163" s="6"/>
      <c r="HLU163" s="6"/>
      <c r="HLV163" s="6"/>
      <c r="HLW163" s="6"/>
      <c r="HLX163" s="6"/>
      <c r="HLY163" s="6"/>
      <c r="HLZ163" s="6"/>
      <c r="HMA163" s="6"/>
      <c r="HMB163" s="6"/>
      <c r="HMC163" s="6"/>
      <c r="HMD163" s="6"/>
      <c r="HME163" s="6"/>
      <c r="HMF163" s="6"/>
      <c r="HMG163" s="6"/>
      <c r="HMH163" s="6"/>
      <c r="HMI163" s="6"/>
      <c r="HMJ163" s="6"/>
      <c r="HMK163" s="6"/>
      <c r="HML163" s="6"/>
      <c r="HMM163" s="6"/>
      <c r="HMN163" s="6"/>
      <c r="HMO163" s="6"/>
      <c r="HMP163" s="6"/>
      <c r="HMQ163" s="6"/>
      <c r="HMR163" s="6"/>
      <c r="HMS163" s="6"/>
      <c r="HMT163" s="6"/>
      <c r="HMU163" s="6"/>
      <c r="HMV163" s="6"/>
      <c r="HMW163" s="6"/>
      <c r="HMX163" s="6"/>
      <c r="HMY163" s="6"/>
      <c r="HMZ163" s="6"/>
      <c r="HNA163" s="6"/>
      <c r="HNB163" s="6"/>
      <c r="HNC163" s="6"/>
      <c r="HND163" s="6"/>
      <c r="HNE163" s="6"/>
      <c r="HNF163" s="6"/>
      <c r="HNG163" s="6"/>
      <c r="HNH163" s="6"/>
      <c r="HNI163" s="6"/>
      <c r="HNJ163" s="6"/>
      <c r="HNK163" s="6"/>
      <c r="HNL163" s="6"/>
      <c r="HNM163" s="6"/>
      <c r="HNN163" s="6"/>
      <c r="HNO163" s="6"/>
      <c r="HNP163" s="6"/>
      <c r="HNQ163" s="6"/>
      <c r="HNR163" s="6"/>
      <c r="HNS163" s="6"/>
      <c r="HNT163" s="6"/>
      <c r="HNU163" s="6"/>
      <c r="HNV163" s="6"/>
      <c r="HNW163" s="6"/>
      <c r="HNX163" s="6"/>
      <c r="HNY163" s="6"/>
      <c r="HNZ163" s="6"/>
      <c r="HOA163" s="6"/>
      <c r="HOB163" s="6"/>
      <c r="HOC163" s="6"/>
      <c r="HOD163" s="6"/>
      <c r="HOE163" s="6"/>
      <c r="HOF163" s="6"/>
      <c r="HOG163" s="6"/>
      <c r="HOH163" s="6"/>
      <c r="HOI163" s="6"/>
      <c r="HOJ163" s="6"/>
      <c r="HOK163" s="6"/>
      <c r="HOL163" s="6"/>
      <c r="HOM163" s="6"/>
      <c r="HON163" s="6"/>
      <c r="HOO163" s="6"/>
      <c r="HOP163" s="6"/>
      <c r="HOQ163" s="6"/>
      <c r="HOR163" s="6"/>
      <c r="HOS163" s="6"/>
      <c r="HOT163" s="6"/>
      <c r="HOU163" s="6"/>
      <c r="HOV163" s="6"/>
      <c r="HOW163" s="6"/>
      <c r="HOX163" s="6"/>
      <c r="HOY163" s="6"/>
      <c r="HOZ163" s="6"/>
      <c r="HPA163" s="6"/>
      <c r="HPB163" s="6"/>
      <c r="HPC163" s="6"/>
      <c r="HPD163" s="6"/>
      <c r="HPE163" s="6"/>
      <c r="HPF163" s="6"/>
      <c r="HPG163" s="6"/>
      <c r="HPH163" s="6"/>
      <c r="HPI163" s="6"/>
      <c r="HPJ163" s="6"/>
      <c r="HPK163" s="6"/>
      <c r="HPL163" s="6"/>
      <c r="HPM163" s="6"/>
      <c r="HPN163" s="6"/>
      <c r="HPO163" s="6"/>
      <c r="HPP163" s="6"/>
      <c r="HPQ163" s="6"/>
      <c r="HPR163" s="6"/>
      <c r="HPS163" s="6"/>
      <c r="HPT163" s="6"/>
      <c r="HPU163" s="6"/>
      <c r="HPV163" s="6"/>
      <c r="HPW163" s="6"/>
      <c r="HPX163" s="6"/>
      <c r="HPY163" s="6"/>
      <c r="HPZ163" s="6"/>
      <c r="HQA163" s="6"/>
      <c r="HQB163" s="6"/>
      <c r="HQC163" s="6"/>
      <c r="HQD163" s="6"/>
      <c r="HQE163" s="6"/>
      <c r="HQF163" s="6"/>
      <c r="HQG163" s="6"/>
      <c r="HQH163" s="6"/>
      <c r="HQI163" s="6"/>
      <c r="HQJ163" s="6"/>
      <c r="HQK163" s="6"/>
      <c r="HQL163" s="6"/>
      <c r="HQM163" s="6"/>
      <c r="HQN163" s="6"/>
      <c r="HQO163" s="6"/>
      <c r="HQP163" s="6"/>
      <c r="HQQ163" s="6"/>
      <c r="HQR163" s="6"/>
      <c r="HQS163" s="6"/>
      <c r="HQT163" s="6"/>
      <c r="HQU163" s="6"/>
      <c r="HQV163" s="6"/>
      <c r="HQW163" s="6"/>
      <c r="HQX163" s="6"/>
      <c r="HQY163" s="6"/>
      <c r="HQZ163" s="6"/>
      <c r="HRA163" s="6"/>
      <c r="HRB163" s="6"/>
      <c r="HRC163" s="6"/>
      <c r="HRD163" s="6"/>
      <c r="HRE163" s="6"/>
      <c r="HRF163" s="6"/>
      <c r="HRG163" s="6"/>
      <c r="HRH163" s="6"/>
      <c r="HRI163" s="6"/>
      <c r="HRJ163" s="6"/>
      <c r="HRK163" s="6"/>
      <c r="HRL163" s="6"/>
      <c r="HRM163" s="6"/>
      <c r="HRN163" s="6"/>
      <c r="HRO163" s="6"/>
      <c r="HRP163" s="6"/>
      <c r="HRQ163" s="6"/>
      <c r="HRR163" s="6"/>
      <c r="HRS163" s="6"/>
      <c r="HRT163" s="6"/>
      <c r="HRU163" s="6"/>
      <c r="HRV163" s="6"/>
      <c r="HRW163" s="6"/>
      <c r="HRX163" s="6"/>
      <c r="HRY163" s="6"/>
      <c r="HRZ163" s="6"/>
      <c r="HSA163" s="6"/>
      <c r="HSB163" s="6"/>
      <c r="HSC163" s="6"/>
      <c r="HSD163" s="6"/>
      <c r="HSE163" s="6"/>
      <c r="HSF163" s="6"/>
      <c r="HSG163" s="6"/>
      <c r="HSH163" s="6"/>
      <c r="HSI163" s="6"/>
      <c r="HSJ163" s="6"/>
      <c r="HSK163" s="6"/>
      <c r="HSL163" s="6"/>
      <c r="HSM163" s="6"/>
      <c r="HSN163" s="6"/>
      <c r="HSO163" s="6"/>
      <c r="HSP163" s="6"/>
      <c r="HSQ163" s="6"/>
      <c r="HSR163" s="6"/>
      <c r="HSS163" s="6"/>
      <c r="HST163" s="6"/>
      <c r="HSU163" s="6"/>
      <c r="HSV163" s="6"/>
      <c r="HSW163" s="6"/>
      <c r="HSX163" s="6"/>
      <c r="HSY163" s="6"/>
      <c r="HSZ163" s="6"/>
      <c r="HTA163" s="6"/>
      <c r="HTB163" s="6"/>
      <c r="HTC163" s="6"/>
      <c r="HTD163" s="6"/>
      <c r="HTE163" s="6"/>
      <c r="HTF163" s="6"/>
      <c r="HTG163" s="6"/>
      <c r="HTH163" s="6"/>
      <c r="HTI163" s="6"/>
      <c r="HTJ163" s="6"/>
      <c r="HTK163" s="6"/>
      <c r="HTL163" s="6"/>
      <c r="HTM163" s="6"/>
      <c r="HTN163" s="6"/>
      <c r="HTO163" s="6"/>
      <c r="HTP163" s="6"/>
      <c r="HTQ163" s="6"/>
      <c r="HTR163" s="6"/>
      <c r="HTS163" s="6"/>
      <c r="HTT163" s="6"/>
      <c r="HTU163" s="6"/>
      <c r="HTV163" s="6"/>
      <c r="HTW163" s="6"/>
      <c r="HTX163" s="6"/>
      <c r="HTY163" s="6"/>
      <c r="HTZ163" s="6"/>
      <c r="HUA163" s="6"/>
      <c r="HUB163" s="6"/>
      <c r="HUC163" s="6"/>
      <c r="HUD163" s="6"/>
      <c r="HUE163" s="6"/>
      <c r="HUF163" s="6"/>
      <c r="HUG163" s="6"/>
      <c r="HUH163" s="6"/>
      <c r="HUI163" s="6"/>
      <c r="HUJ163" s="6"/>
      <c r="HUK163" s="6"/>
      <c r="HUL163" s="6"/>
      <c r="HUM163" s="6"/>
      <c r="HUN163" s="6"/>
      <c r="HUO163" s="6"/>
      <c r="HUP163" s="6"/>
      <c r="HUQ163" s="6"/>
      <c r="HUR163" s="6"/>
      <c r="HUS163" s="6"/>
      <c r="HUT163" s="6"/>
      <c r="HUU163" s="6"/>
      <c r="HUV163" s="6"/>
      <c r="HUW163" s="6"/>
      <c r="HUX163" s="6"/>
      <c r="HUY163" s="6"/>
      <c r="HUZ163" s="6"/>
      <c r="HVA163" s="6"/>
      <c r="HVB163" s="6"/>
      <c r="HVC163" s="6"/>
      <c r="HVD163" s="6"/>
      <c r="HVE163" s="6"/>
      <c r="HVF163" s="6"/>
      <c r="HVG163" s="6"/>
      <c r="HVH163" s="6"/>
      <c r="HVI163" s="6"/>
      <c r="HVJ163" s="6"/>
      <c r="HVK163" s="6"/>
      <c r="HVL163" s="6"/>
      <c r="HVM163" s="6"/>
      <c r="HVN163" s="6"/>
      <c r="HVO163" s="6"/>
      <c r="HVP163" s="6"/>
      <c r="HVQ163" s="6"/>
      <c r="HVR163" s="6"/>
      <c r="HVS163" s="6"/>
      <c r="HVT163" s="6"/>
      <c r="HVU163" s="6"/>
      <c r="HVV163" s="6"/>
      <c r="HVW163" s="6"/>
      <c r="HVX163" s="6"/>
      <c r="HVY163" s="6"/>
      <c r="HVZ163" s="6"/>
      <c r="HWA163" s="6"/>
      <c r="HWB163" s="6"/>
      <c r="HWC163" s="6"/>
      <c r="HWD163" s="6"/>
      <c r="HWE163" s="6"/>
      <c r="HWF163" s="6"/>
      <c r="HWG163" s="6"/>
      <c r="HWH163" s="6"/>
      <c r="HWI163" s="6"/>
      <c r="HWJ163" s="6"/>
      <c r="HWK163" s="6"/>
      <c r="HWL163" s="6"/>
      <c r="HWM163" s="6"/>
      <c r="HWN163" s="6"/>
      <c r="HWO163" s="6"/>
      <c r="HWP163" s="6"/>
      <c r="HWQ163" s="6"/>
      <c r="HWR163" s="6"/>
      <c r="HWS163" s="6"/>
      <c r="HWT163" s="6"/>
      <c r="HWU163" s="6"/>
      <c r="HWV163" s="6"/>
      <c r="HWW163" s="6"/>
      <c r="HWX163" s="6"/>
      <c r="HWY163" s="6"/>
      <c r="HWZ163" s="6"/>
      <c r="HXA163" s="6"/>
      <c r="HXB163" s="6"/>
      <c r="HXC163" s="6"/>
      <c r="HXD163" s="6"/>
      <c r="HXE163" s="6"/>
      <c r="HXF163" s="6"/>
      <c r="HXG163" s="6"/>
      <c r="HXH163" s="6"/>
      <c r="HXI163" s="6"/>
      <c r="HXJ163" s="6"/>
      <c r="HXK163" s="6"/>
      <c r="HXL163" s="6"/>
      <c r="HXM163" s="6"/>
      <c r="HXN163" s="6"/>
      <c r="HXO163" s="6"/>
      <c r="HXP163" s="6"/>
      <c r="HXQ163" s="6"/>
      <c r="HXR163" s="6"/>
      <c r="HXS163" s="6"/>
      <c r="HXT163" s="6"/>
      <c r="HXU163" s="6"/>
      <c r="HXV163" s="6"/>
      <c r="HXW163" s="6"/>
      <c r="HXX163" s="6"/>
      <c r="HXY163" s="6"/>
      <c r="HXZ163" s="6"/>
      <c r="HYA163" s="6"/>
      <c r="HYB163" s="6"/>
      <c r="HYC163" s="6"/>
      <c r="HYD163" s="6"/>
      <c r="HYE163" s="6"/>
      <c r="HYF163" s="6"/>
      <c r="HYG163" s="6"/>
      <c r="HYH163" s="6"/>
      <c r="HYI163" s="6"/>
      <c r="HYJ163" s="6"/>
      <c r="HYK163" s="6"/>
      <c r="HYL163" s="6"/>
      <c r="HYM163" s="6"/>
      <c r="HYN163" s="6"/>
      <c r="HYO163" s="6"/>
      <c r="HYP163" s="6"/>
      <c r="HYQ163" s="6"/>
      <c r="HYR163" s="6"/>
      <c r="HYS163" s="6"/>
      <c r="HYT163" s="6"/>
      <c r="HYU163" s="6"/>
      <c r="HYV163" s="6"/>
      <c r="HYW163" s="6"/>
      <c r="HYX163" s="6"/>
      <c r="HYY163" s="6"/>
      <c r="HYZ163" s="6"/>
      <c r="HZA163" s="6"/>
      <c r="HZB163" s="6"/>
      <c r="HZC163" s="6"/>
      <c r="HZD163" s="6"/>
      <c r="HZE163" s="6"/>
      <c r="HZF163" s="6"/>
      <c r="HZG163" s="6"/>
      <c r="HZH163" s="6"/>
      <c r="HZI163" s="6"/>
      <c r="HZJ163" s="6"/>
      <c r="HZK163" s="6"/>
      <c r="HZL163" s="6"/>
      <c r="HZM163" s="6"/>
      <c r="HZN163" s="6"/>
      <c r="HZO163" s="6"/>
      <c r="HZP163" s="6"/>
      <c r="HZQ163" s="6"/>
      <c r="HZR163" s="6"/>
      <c r="HZS163" s="6"/>
      <c r="HZT163" s="6"/>
      <c r="HZU163" s="6"/>
      <c r="HZV163" s="6"/>
      <c r="HZW163" s="6"/>
      <c r="HZX163" s="6"/>
      <c r="HZY163" s="6"/>
      <c r="HZZ163" s="6"/>
      <c r="IAA163" s="6"/>
      <c r="IAB163" s="6"/>
      <c r="IAC163" s="6"/>
      <c r="IAD163" s="6"/>
      <c r="IAE163" s="6"/>
      <c r="IAF163" s="6"/>
      <c r="IAG163" s="6"/>
      <c r="IAH163" s="6"/>
      <c r="IAI163" s="6"/>
      <c r="IAJ163" s="6"/>
      <c r="IAK163" s="6"/>
      <c r="IAL163" s="6"/>
      <c r="IAM163" s="6"/>
      <c r="IAN163" s="6"/>
      <c r="IAO163" s="6"/>
      <c r="IAP163" s="6"/>
      <c r="IAQ163" s="6"/>
      <c r="IAR163" s="6"/>
      <c r="IAS163" s="6"/>
      <c r="IAT163" s="6"/>
      <c r="IAU163" s="6"/>
      <c r="IAV163" s="6"/>
      <c r="IAW163" s="6"/>
      <c r="IAX163" s="6"/>
      <c r="IAY163" s="6"/>
      <c r="IAZ163" s="6"/>
      <c r="IBA163" s="6"/>
      <c r="IBB163" s="6"/>
      <c r="IBC163" s="6"/>
      <c r="IBD163" s="6"/>
      <c r="IBE163" s="6"/>
      <c r="IBF163" s="6"/>
      <c r="IBG163" s="6"/>
      <c r="IBH163" s="6"/>
      <c r="IBI163" s="6"/>
      <c r="IBJ163" s="6"/>
      <c r="IBK163" s="6"/>
      <c r="IBL163" s="6"/>
      <c r="IBM163" s="6"/>
      <c r="IBN163" s="6"/>
      <c r="IBO163" s="6"/>
      <c r="IBP163" s="6"/>
      <c r="IBQ163" s="6"/>
      <c r="IBR163" s="6"/>
      <c r="IBS163" s="6"/>
      <c r="IBT163" s="6"/>
      <c r="IBU163" s="6"/>
      <c r="IBV163" s="6"/>
      <c r="IBW163" s="6"/>
      <c r="IBX163" s="6"/>
      <c r="IBY163" s="6"/>
      <c r="IBZ163" s="6"/>
      <c r="ICA163" s="6"/>
      <c r="ICB163" s="6"/>
      <c r="ICC163" s="6"/>
      <c r="ICD163" s="6"/>
      <c r="ICE163" s="6"/>
      <c r="ICF163" s="6"/>
      <c r="ICG163" s="6"/>
      <c r="ICH163" s="6"/>
      <c r="ICI163" s="6"/>
      <c r="ICJ163" s="6"/>
      <c r="ICK163" s="6"/>
      <c r="ICL163" s="6"/>
      <c r="ICM163" s="6"/>
      <c r="ICN163" s="6"/>
      <c r="ICO163" s="6"/>
      <c r="ICP163" s="6"/>
      <c r="ICQ163" s="6"/>
      <c r="ICR163" s="6"/>
      <c r="ICS163" s="6"/>
      <c r="ICT163" s="6"/>
      <c r="ICU163" s="6"/>
      <c r="ICV163" s="6"/>
      <c r="ICW163" s="6"/>
      <c r="ICX163" s="6"/>
      <c r="ICY163" s="6"/>
      <c r="ICZ163" s="6"/>
      <c r="IDA163" s="6"/>
      <c r="IDB163" s="6"/>
      <c r="IDC163" s="6"/>
      <c r="IDD163" s="6"/>
      <c r="IDE163" s="6"/>
      <c r="IDF163" s="6"/>
      <c r="IDG163" s="6"/>
      <c r="IDH163" s="6"/>
      <c r="IDI163" s="6"/>
      <c r="IDJ163" s="6"/>
      <c r="IDK163" s="6"/>
      <c r="IDL163" s="6"/>
      <c r="IDM163" s="6"/>
      <c r="IDN163" s="6"/>
      <c r="IDO163" s="6"/>
      <c r="IDP163" s="6"/>
      <c r="IDQ163" s="6"/>
      <c r="IDR163" s="6"/>
      <c r="IDS163" s="6"/>
      <c r="IDT163" s="6"/>
      <c r="IDU163" s="6"/>
      <c r="IDV163" s="6"/>
      <c r="IDW163" s="6"/>
      <c r="IDX163" s="6"/>
      <c r="IDY163" s="6"/>
      <c r="IDZ163" s="6"/>
      <c r="IEA163" s="6"/>
      <c r="IEB163" s="6"/>
      <c r="IEC163" s="6"/>
      <c r="IED163" s="6"/>
      <c r="IEE163" s="6"/>
      <c r="IEF163" s="6"/>
      <c r="IEG163" s="6"/>
      <c r="IEH163" s="6"/>
      <c r="IEI163" s="6"/>
      <c r="IEJ163" s="6"/>
      <c r="IEK163" s="6"/>
      <c r="IEL163" s="6"/>
      <c r="IEM163" s="6"/>
      <c r="IEN163" s="6"/>
      <c r="IEO163" s="6"/>
      <c r="IEP163" s="6"/>
      <c r="IEQ163" s="6"/>
      <c r="IER163" s="6"/>
      <c r="IES163" s="6"/>
      <c r="IET163" s="6"/>
      <c r="IEU163" s="6"/>
      <c r="IEV163" s="6"/>
      <c r="IEW163" s="6"/>
      <c r="IEX163" s="6"/>
      <c r="IEY163" s="6"/>
      <c r="IEZ163" s="6"/>
      <c r="IFA163" s="6"/>
      <c r="IFB163" s="6"/>
      <c r="IFC163" s="6"/>
      <c r="IFD163" s="6"/>
      <c r="IFE163" s="6"/>
      <c r="IFF163" s="6"/>
      <c r="IFG163" s="6"/>
      <c r="IFH163" s="6"/>
      <c r="IFI163" s="6"/>
      <c r="IFJ163" s="6"/>
      <c r="IFK163" s="6"/>
      <c r="IFL163" s="6"/>
      <c r="IFM163" s="6"/>
      <c r="IFN163" s="6"/>
      <c r="IFO163" s="6"/>
      <c r="IFP163" s="6"/>
      <c r="IFQ163" s="6"/>
      <c r="IFR163" s="6"/>
      <c r="IFS163" s="6"/>
      <c r="IFT163" s="6"/>
      <c r="IFU163" s="6"/>
      <c r="IFV163" s="6"/>
      <c r="IFW163" s="6"/>
      <c r="IFX163" s="6"/>
      <c r="IFY163" s="6"/>
      <c r="IFZ163" s="6"/>
      <c r="IGA163" s="6"/>
      <c r="IGB163" s="6"/>
      <c r="IGC163" s="6"/>
      <c r="IGD163" s="6"/>
      <c r="IGE163" s="6"/>
      <c r="IGF163" s="6"/>
      <c r="IGG163" s="6"/>
      <c r="IGH163" s="6"/>
      <c r="IGI163" s="6"/>
      <c r="IGJ163" s="6"/>
      <c r="IGK163" s="6"/>
      <c r="IGL163" s="6"/>
      <c r="IGM163" s="6"/>
      <c r="IGN163" s="6"/>
      <c r="IGO163" s="6"/>
      <c r="IGP163" s="6"/>
      <c r="IGQ163" s="6"/>
      <c r="IGR163" s="6"/>
      <c r="IGS163" s="6"/>
      <c r="IGT163" s="6"/>
      <c r="IGU163" s="6"/>
      <c r="IGV163" s="6"/>
      <c r="IGW163" s="6"/>
      <c r="IGX163" s="6"/>
      <c r="IGY163" s="6"/>
      <c r="IGZ163" s="6"/>
      <c r="IHA163" s="6"/>
      <c r="IHB163" s="6"/>
      <c r="IHC163" s="6"/>
      <c r="IHD163" s="6"/>
      <c r="IHE163" s="6"/>
      <c r="IHF163" s="6"/>
      <c r="IHG163" s="6"/>
      <c r="IHH163" s="6"/>
      <c r="IHI163" s="6"/>
      <c r="IHJ163" s="6"/>
      <c r="IHK163" s="6"/>
      <c r="IHL163" s="6"/>
      <c r="IHM163" s="6"/>
      <c r="IHN163" s="6"/>
      <c r="IHO163" s="6"/>
      <c r="IHP163" s="6"/>
      <c r="IHQ163" s="6"/>
      <c r="IHR163" s="6"/>
      <c r="IHS163" s="6"/>
      <c r="IHT163" s="6"/>
      <c r="IHU163" s="6"/>
      <c r="IHV163" s="6"/>
      <c r="IHW163" s="6"/>
      <c r="IHX163" s="6"/>
      <c r="IHY163" s="6"/>
      <c r="IHZ163" s="6"/>
      <c r="IIA163" s="6"/>
      <c r="IIB163" s="6"/>
      <c r="IIC163" s="6"/>
      <c r="IID163" s="6"/>
      <c r="IIE163" s="6"/>
      <c r="IIF163" s="6"/>
      <c r="IIG163" s="6"/>
      <c r="IIH163" s="6"/>
      <c r="III163" s="6"/>
      <c r="IIJ163" s="6"/>
      <c r="IIK163" s="6"/>
      <c r="IIL163" s="6"/>
      <c r="IIM163" s="6"/>
      <c r="IIN163" s="6"/>
      <c r="IIO163" s="6"/>
      <c r="IIP163" s="6"/>
      <c r="IIQ163" s="6"/>
      <c r="IIR163" s="6"/>
      <c r="IIS163" s="6"/>
      <c r="IIT163" s="6"/>
      <c r="IIU163" s="6"/>
      <c r="IIV163" s="6"/>
      <c r="IIW163" s="6"/>
      <c r="IIX163" s="6"/>
      <c r="IIY163" s="6"/>
      <c r="IIZ163" s="6"/>
      <c r="IJA163" s="6"/>
      <c r="IJB163" s="6"/>
      <c r="IJC163" s="6"/>
      <c r="IJD163" s="6"/>
      <c r="IJE163" s="6"/>
      <c r="IJF163" s="6"/>
      <c r="IJG163" s="6"/>
      <c r="IJH163" s="6"/>
      <c r="IJI163" s="6"/>
      <c r="IJJ163" s="6"/>
      <c r="IJK163" s="6"/>
      <c r="IJL163" s="6"/>
      <c r="IJM163" s="6"/>
      <c r="IJN163" s="6"/>
      <c r="IJO163" s="6"/>
      <c r="IJP163" s="6"/>
      <c r="IJQ163" s="6"/>
      <c r="IJR163" s="6"/>
      <c r="IJS163" s="6"/>
      <c r="IJT163" s="6"/>
      <c r="IJU163" s="6"/>
      <c r="IJV163" s="6"/>
      <c r="IJW163" s="6"/>
      <c r="IJX163" s="6"/>
      <c r="IJY163" s="6"/>
      <c r="IJZ163" s="6"/>
      <c r="IKA163" s="6"/>
      <c r="IKB163" s="6"/>
      <c r="IKC163" s="6"/>
      <c r="IKD163" s="6"/>
      <c r="IKE163" s="6"/>
      <c r="IKF163" s="6"/>
      <c r="IKG163" s="6"/>
      <c r="IKH163" s="6"/>
      <c r="IKI163" s="6"/>
      <c r="IKJ163" s="6"/>
      <c r="IKK163" s="6"/>
      <c r="IKL163" s="6"/>
      <c r="IKM163" s="6"/>
      <c r="IKN163" s="6"/>
      <c r="IKO163" s="6"/>
      <c r="IKP163" s="6"/>
      <c r="IKQ163" s="6"/>
      <c r="IKR163" s="6"/>
      <c r="IKS163" s="6"/>
      <c r="IKT163" s="6"/>
      <c r="IKU163" s="6"/>
      <c r="IKV163" s="6"/>
      <c r="IKW163" s="6"/>
      <c r="IKX163" s="6"/>
      <c r="IKY163" s="6"/>
      <c r="IKZ163" s="6"/>
      <c r="ILA163" s="6"/>
      <c r="ILB163" s="6"/>
      <c r="ILC163" s="6"/>
      <c r="ILD163" s="6"/>
      <c r="ILE163" s="6"/>
      <c r="ILF163" s="6"/>
      <c r="ILG163" s="6"/>
      <c r="ILH163" s="6"/>
      <c r="ILI163" s="6"/>
      <c r="ILJ163" s="6"/>
      <c r="ILK163" s="6"/>
      <c r="ILL163" s="6"/>
      <c r="ILM163" s="6"/>
      <c r="ILN163" s="6"/>
      <c r="ILO163" s="6"/>
      <c r="ILP163" s="6"/>
      <c r="ILQ163" s="6"/>
      <c r="ILR163" s="6"/>
      <c r="ILS163" s="6"/>
      <c r="ILT163" s="6"/>
      <c r="ILU163" s="6"/>
      <c r="ILV163" s="6"/>
      <c r="ILW163" s="6"/>
      <c r="ILX163" s="6"/>
      <c r="ILY163" s="6"/>
      <c r="ILZ163" s="6"/>
      <c r="IMA163" s="6"/>
      <c r="IMB163" s="6"/>
      <c r="IMC163" s="6"/>
      <c r="IMD163" s="6"/>
      <c r="IME163" s="6"/>
      <c r="IMF163" s="6"/>
      <c r="IMG163" s="6"/>
      <c r="IMH163" s="6"/>
      <c r="IMI163" s="6"/>
      <c r="IMJ163" s="6"/>
      <c r="IMK163" s="6"/>
      <c r="IML163" s="6"/>
      <c r="IMM163" s="6"/>
      <c r="IMN163" s="6"/>
      <c r="IMO163" s="6"/>
      <c r="IMP163" s="6"/>
      <c r="IMQ163" s="6"/>
      <c r="IMR163" s="6"/>
      <c r="IMS163" s="6"/>
      <c r="IMT163" s="6"/>
      <c r="IMU163" s="6"/>
      <c r="IMV163" s="6"/>
      <c r="IMW163" s="6"/>
      <c r="IMX163" s="6"/>
      <c r="IMY163" s="6"/>
      <c r="IMZ163" s="6"/>
      <c r="INA163" s="6"/>
      <c r="INB163" s="6"/>
      <c r="INC163" s="6"/>
      <c r="IND163" s="6"/>
      <c r="INE163" s="6"/>
      <c r="INF163" s="6"/>
      <c r="ING163" s="6"/>
      <c r="INH163" s="6"/>
      <c r="INI163" s="6"/>
      <c r="INJ163" s="6"/>
      <c r="INK163" s="6"/>
      <c r="INL163" s="6"/>
      <c r="INM163" s="6"/>
      <c r="INN163" s="6"/>
      <c r="INO163" s="6"/>
      <c r="INP163" s="6"/>
      <c r="INQ163" s="6"/>
      <c r="INR163" s="6"/>
      <c r="INS163" s="6"/>
      <c r="INT163" s="6"/>
      <c r="INU163" s="6"/>
      <c r="INV163" s="6"/>
      <c r="INW163" s="6"/>
      <c r="INX163" s="6"/>
      <c r="INY163" s="6"/>
      <c r="INZ163" s="6"/>
      <c r="IOA163" s="6"/>
      <c r="IOB163" s="6"/>
      <c r="IOC163" s="6"/>
      <c r="IOD163" s="6"/>
      <c r="IOE163" s="6"/>
      <c r="IOF163" s="6"/>
      <c r="IOG163" s="6"/>
      <c r="IOH163" s="6"/>
      <c r="IOI163" s="6"/>
      <c r="IOJ163" s="6"/>
      <c r="IOK163" s="6"/>
      <c r="IOL163" s="6"/>
      <c r="IOM163" s="6"/>
      <c r="ION163" s="6"/>
      <c r="IOO163" s="6"/>
      <c r="IOP163" s="6"/>
      <c r="IOQ163" s="6"/>
      <c r="IOR163" s="6"/>
      <c r="IOS163" s="6"/>
      <c r="IOT163" s="6"/>
      <c r="IOU163" s="6"/>
      <c r="IOV163" s="6"/>
      <c r="IOW163" s="6"/>
      <c r="IOX163" s="6"/>
      <c r="IOY163" s="6"/>
      <c r="IOZ163" s="6"/>
      <c r="IPA163" s="6"/>
      <c r="IPB163" s="6"/>
      <c r="IPC163" s="6"/>
      <c r="IPD163" s="6"/>
      <c r="IPE163" s="6"/>
      <c r="IPF163" s="6"/>
      <c r="IPG163" s="6"/>
      <c r="IPH163" s="6"/>
      <c r="IPI163" s="6"/>
      <c r="IPJ163" s="6"/>
      <c r="IPK163" s="6"/>
      <c r="IPL163" s="6"/>
      <c r="IPM163" s="6"/>
      <c r="IPN163" s="6"/>
      <c r="IPO163" s="6"/>
      <c r="IPP163" s="6"/>
      <c r="IPQ163" s="6"/>
      <c r="IPR163" s="6"/>
      <c r="IPS163" s="6"/>
      <c r="IPT163" s="6"/>
      <c r="IPU163" s="6"/>
      <c r="IPV163" s="6"/>
      <c r="IPW163" s="6"/>
      <c r="IPX163" s="6"/>
      <c r="IPY163" s="6"/>
      <c r="IPZ163" s="6"/>
      <c r="IQA163" s="6"/>
      <c r="IQB163" s="6"/>
      <c r="IQC163" s="6"/>
      <c r="IQD163" s="6"/>
      <c r="IQE163" s="6"/>
      <c r="IQF163" s="6"/>
      <c r="IQG163" s="6"/>
      <c r="IQH163" s="6"/>
      <c r="IQI163" s="6"/>
      <c r="IQJ163" s="6"/>
      <c r="IQK163" s="6"/>
      <c r="IQL163" s="6"/>
      <c r="IQM163" s="6"/>
      <c r="IQN163" s="6"/>
      <c r="IQO163" s="6"/>
      <c r="IQP163" s="6"/>
      <c r="IQQ163" s="6"/>
      <c r="IQR163" s="6"/>
      <c r="IQS163" s="6"/>
      <c r="IQT163" s="6"/>
      <c r="IQU163" s="6"/>
      <c r="IQV163" s="6"/>
      <c r="IQW163" s="6"/>
      <c r="IQX163" s="6"/>
      <c r="IQY163" s="6"/>
      <c r="IQZ163" s="6"/>
      <c r="IRA163" s="6"/>
      <c r="IRB163" s="6"/>
      <c r="IRC163" s="6"/>
      <c r="IRD163" s="6"/>
      <c r="IRE163" s="6"/>
      <c r="IRF163" s="6"/>
      <c r="IRG163" s="6"/>
      <c r="IRH163" s="6"/>
      <c r="IRI163" s="6"/>
      <c r="IRJ163" s="6"/>
      <c r="IRK163" s="6"/>
      <c r="IRL163" s="6"/>
      <c r="IRM163" s="6"/>
      <c r="IRN163" s="6"/>
      <c r="IRO163" s="6"/>
      <c r="IRP163" s="6"/>
      <c r="IRQ163" s="6"/>
      <c r="IRR163" s="6"/>
      <c r="IRS163" s="6"/>
      <c r="IRT163" s="6"/>
      <c r="IRU163" s="6"/>
      <c r="IRV163" s="6"/>
      <c r="IRW163" s="6"/>
      <c r="IRX163" s="6"/>
      <c r="IRY163" s="6"/>
      <c r="IRZ163" s="6"/>
      <c r="ISA163" s="6"/>
      <c r="ISB163" s="6"/>
      <c r="ISC163" s="6"/>
      <c r="ISD163" s="6"/>
      <c r="ISE163" s="6"/>
      <c r="ISF163" s="6"/>
      <c r="ISG163" s="6"/>
      <c r="ISH163" s="6"/>
      <c r="ISI163" s="6"/>
      <c r="ISJ163" s="6"/>
      <c r="ISK163" s="6"/>
      <c r="ISL163" s="6"/>
      <c r="ISM163" s="6"/>
      <c r="ISN163" s="6"/>
      <c r="ISO163" s="6"/>
      <c r="ISP163" s="6"/>
      <c r="ISQ163" s="6"/>
      <c r="ISR163" s="6"/>
      <c r="ISS163" s="6"/>
      <c r="IST163" s="6"/>
      <c r="ISU163" s="6"/>
      <c r="ISV163" s="6"/>
      <c r="ISW163" s="6"/>
      <c r="ISX163" s="6"/>
      <c r="ISY163" s="6"/>
      <c r="ISZ163" s="6"/>
      <c r="ITA163" s="6"/>
      <c r="ITB163" s="6"/>
      <c r="ITC163" s="6"/>
      <c r="ITD163" s="6"/>
      <c r="ITE163" s="6"/>
      <c r="ITF163" s="6"/>
      <c r="ITG163" s="6"/>
      <c r="ITH163" s="6"/>
      <c r="ITI163" s="6"/>
      <c r="ITJ163" s="6"/>
      <c r="ITK163" s="6"/>
      <c r="ITL163" s="6"/>
      <c r="ITM163" s="6"/>
      <c r="ITN163" s="6"/>
      <c r="ITO163" s="6"/>
      <c r="ITP163" s="6"/>
      <c r="ITQ163" s="6"/>
      <c r="ITR163" s="6"/>
      <c r="ITS163" s="6"/>
      <c r="ITT163" s="6"/>
      <c r="ITU163" s="6"/>
      <c r="ITV163" s="6"/>
      <c r="ITW163" s="6"/>
      <c r="ITX163" s="6"/>
      <c r="ITY163" s="6"/>
      <c r="ITZ163" s="6"/>
      <c r="IUA163" s="6"/>
      <c r="IUB163" s="6"/>
      <c r="IUC163" s="6"/>
      <c r="IUD163" s="6"/>
      <c r="IUE163" s="6"/>
      <c r="IUF163" s="6"/>
      <c r="IUG163" s="6"/>
      <c r="IUH163" s="6"/>
      <c r="IUI163" s="6"/>
      <c r="IUJ163" s="6"/>
      <c r="IUK163" s="6"/>
      <c r="IUL163" s="6"/>
      <c r="IUM163" s="6"/>
      <c r="IUN163" s="6"/>
      <c r="IUO163" s="6"/>
      <c r="IUP163" s="6"/>
      <c r="IUQ163" s="6"/>
      <c r="IUR163" s="6"/>
      <c r="IUS163" s="6"/>
      <c r="IUT163" s="6"/>
      <c r="IUU163" s="6"/>
      <c r="IUV163" s="6"/>
      <c r="IUW163" s="6"/>
      <c r="IUX163" s="6"/>
      <c r="IUY163" s="6"/>
      <c r="IUZ163" s="6"/>
      <c r="IVA163" s="6"/>
      <c r="IVB163" s="6"/>
      <c r="IVC163" s="6"/>
      <c r="IVD163" s="6"/>
      <c r="IVE163" s="6"/>
      <c r="IVF163" s="6"/>
      <c r="IVG163" s="6"/>
      <c r="IVH163" s="6"/>
      <c r="IVI163" s="6"/>
      <c r="IVJ163" s="6"/>
      <c r="IVK163" s="6"/>
      <c r="IVL163" s="6"/>
      <c r="IVM163" s="6"/>
      <c r="IVN163" s="6"/>
      <c r="IVO163" s="6"/>
      <c r="IVP163" s="6"/>
      <c r="IVQ163" s="6"/>
      <c r="IVR163" s="6"/>
      <c r="IVS163" s="6"/>
      <c r="IVT163" s="6"/>
      <c r="IVU163" s="6"/>
      <c r="IVV163" s="6"/>
      <c r="IVW163" s="6"/>
      <c r="IVX163" s="6"/>
      <c r="IVY163" s="6"/>
      <c r="IVZ163" s="6"/>
      <c r="IWA163" s="6"/>
      <c r="IWB163" s="6"/>
      <c r="IWC163" s="6"/>
      <c r="IWD163" s="6"/>
      <c r="IWE163" s="6"/>
      <c r="IWF163" s="6"/>
      <c r="IWG163" s="6"/>
      <c r="IWH163" s="6"/>
      <c r="IWI163" s="6"/>
      <c r="IWJ163" s="6"/>
      <c r="IWK163" s="6"/>
      <c r="IWL163" s="6"/>
      <c r="IWM163" s="6"/>
      <c r="IWN163" s="6"/>
      <c r="IWO163" s="6"/>
      <c r="IWP163" s="6"/>
      <c r="IWQ163" s="6"/>
      <c r="IWR163" s="6"/>
      <c r="IWS163" s="6"/>
      <c r="IWT163" s="6"/>
      <c r="IWU163" s="6"/>
      <c r="IWV163" s="6"/>
      <c r="IWW163" s="6"/>
      <c r="IWX163" s="6"/>
      <c r="IWY163" s="6"/>
      <c r="IWZ163" s="6"/>
      <c r="IXA163" s="6"/>
      <c r="IXB163" s="6"/>
      <c r="IXC163" s="6"/>
      <c r="IXD163" s="6"/>
      <c r="IXE163" s="6"/>
      <c r="IXF163" s="6"/>
      <c r="IXG163" s="6"/>
      <c r="IXH163" s="6"/>
      <c r="IXI163" s="6"/>
      <c r="IXJ163" s="6"/>
      <c r="IXK163" s="6"/>
      <c r="IXL163" s="6"/>
      <c r="IXM163" s="6"/>
      <c r="IXN163" s="6"/>
      <c r="IXO163" s="6"/>
      <c r="IXP163" s="6"/>
      <c r="IXQ163" s="6"/>
      <c r="IXR163" s="6"/>
      <c r="IXS163" s="6"/>
      <c r="IXT163" s="6"/>
      <c r="IXU163" s="6"/>
      <c r="IXV163" s="6"/>
      <c r="IXW163" s="6"/>
      <c r="IXX163" s="6"/>
      <c r="IXY163" s="6"/>
      <c r="IXZ163" s="6"/>
      <c r="IYA163" s="6"/>
      <c r="IYB163" s="6"/>
      <c r="IYC163" s="6"/>
      <c r="IYD163" s="6"/>
      <c r="IYE163" s="6"/>
      <c r="IYF163" s="6"/>
      <c r="IYG163" s="6"/>
      <c r="IYH163" s="6"/>
      <c r="IYI163" s="6"/>
      <c r="IYJ163" s="6"/>
      <c r="IYK163" s="6"/>
      <c r="IYL163" s="6"/>
      <c r="IYM163" s="6"/>
      <c r="IYN163" s="6"/>
      <c r="IYO163" s="6"/>
      <c r="IYP163" s="6"/>
      <c r="IYQ163" s="6"/>
      <c r="IYR163" s="6"/>
      <c r="IYS163" s="6"/>
      <c r="IYT163" s="6"/>
      <c r="IYU163" s="6"/>
      <c r="IYV163" s="6"/>
      <c r="IYW163" s="6"/>
      <c r="IYX163" s="6"/>
      <c r="IYY163" s="6"/>
      <c r="IYZ163" s="6"/>
      <c r="IZA163" s="6"/>
      <c r="IZB163" s="6"/>
      <c r="IZC163" s="6"/>
      <c r="IZD163" s="6"/>
      <c r="IZE163" s="6"/>
      <c r="IZF163" s="6"/>
      <c r="IZG163" s="6"/>
      <c r="IZH163" s="6"/>
      <c r="IZI163" s="6"/>
      <c r="IZJ163" s="6"/>
      <c r="IZK163" s="6"/>
      <c r="IZL163" s="6"/>
      <c r="IZM163" s="6"/>
      <c r="IZN163" s="6"/>
      <c r="IZO163" s="6"/>
      <c r="IZP163" s="6"/>
      <c r="IZQ163" s="6"/>
      <c r="IZR163" s="6"/>
      <c r="IZS163" s="6"/>
      <c r="IZT163" s="6"/>
      <c r="IZU163" s="6"/>
      <c r="IZV163" s="6"/>
      <c r="IZW163" s="6"/>
      <c r="IZX163" s="6"/>
      <c r="IZY163" s="6"/>
      <c r="IZZ163" s="6"/>
      <c r="JAA163" s="6"/>
      <c r="JAB163" s="6"/>
      <c r="JAC163" s="6"/>
      <c r="JAD163" s="6"/>
      <c r="JAE163" s="6"/>
      <c r="JAF163" s="6"/>
      <c r="JAG163" s="6"/>
      <c r="JAH163" s="6"/>
      <c r="JAI163" s="6"/>
      <c r="JAJ163" s="6"/>
      <c r="JAK163" s="6"/>
      <c r="JAL163" s="6"/>
      <c r="JAM163" s="6"/>
      <c r="JAN163" s="6"/>
      <c r="JAO163" s="6"/>
      <c r="JAP163" s="6"/>
      <c r="JAQ163" s="6"/>
      <c r="JAR163" s="6"/>
      <c r="JAS163" s="6"/>
      <c r="JAT163" s="6"/>
      <c r="JAU163" s="6"/>
      <c r="JAV163" s="6"/>
      <c r="JAW163" s="6"/>
      <c r="JAX163" s="6"/>
      <c r="JAY163" s="6"/>
      <c r="JAZ163" s="6"/>
      <c r="JBA163" s="6"/>
      <c r="JBB163" s="6"/>
      <c r="JBC163" s="6"/>
      <c r="JBD163" s="6"/>
      <c r="JBE163" s="6"/>
      <c r="JBF163" s="6"/>
      <c r="JBG163" s="6"/>
      <c r="JBH163" s="6"/>
      <c r="JBI163" s="6"/>
      <c r="JBJ163" s="6"/>
      <c r="JBK163" s="6"/>
      <c r="JBL163" s="6"/>
      <c r="JBM163" s="6"/>
      <c r="JBN163" s="6"/>
      <c r="JBO163" s="6"/>
      <c r="JBP163" s="6"/>
      <c r="JBQ163" s="6"/>
      <c r="JBR163" s="6"/>
      <c r="JBS163" s="6"/>
      <c r="JBT163" s="6"/>
      <c r="JBU163" s="6"/>
      <c r="JBV163" s="6"/>
      <c r="JBW163" s="6"/>
      <c r="JBX163" s="6"/>
      <c r="JBY163" s="6"/>
      <c r="JBZ163" s="6"/>
      <c r="JCA163" s="6"/>
      <c r="JCB163" s="6"/>
      <c r="JCC163" s="6"/>
      <c r="JCD163" s="6"/>
      <c r="JCE163" s="6"/>
      <c r="JCF163" s="6"/>
      <c r="JCG163" s="6"/>
      <c r="JCH163" s="6"/>
      <c r="JCI163" s="6"/>
      <c r="JCJ163" s="6"/>
      <c r="JCK163" s="6"/>
      <c r="JCL163" s="6"/>
      <c r="JCM163" s="6"/>
      <c r="JCN163" s="6"/>
      <c r="JCO163" s="6"/>
      <c r="JCP163" s="6"/>
      <c r="JCQ163" s="6"/>
      <c r="JCR163" s="6"/>
      <c r="JCS163" s="6"/>
      <c r="JCT163" s="6"/>
      <c r="JCU163" s="6"/>
      <c r="JCV163" s="6"/>
      <c r="JCW163" s="6"/>
      <c r="JCX163" s="6"/>
      <c r="JCY163" s="6"/>
      <c r="JCZ163" s="6"/>
      <c r="JDA163" s="6"/>
      <c r="JDB163" s="6"/>
      <c r="JDC163" s="6"/>
      <c r="JDD163" s="6"/>
      <c r="JDE163" s="6"/>
      <c r="JDF163" s="6"/>
      <c r="JDG163" s="6"/>
      <c r="JDH163" s="6"/>
      <c r="JDI163" s="6"/>
      <c r="JDJ163" s="6"/>
      <c r="JDK163" s="6"/>
      <c r="JDL163" s="6"/>
      <c r="JDM163" s="6"/>
      <c r="JDN163" s="6"/>
      <c r="JDO163" s="6"/>
      <c r="JDP163" s="6"/>
      <c r="JDQ163" s="6"/>
      <c r="JDR163" s="6"/>
      <c r="JDS163" s="6"/>
      <c r="JDT163" s="6"/>
      <c r="JDU163" s="6"/>
      <c r="JDV163" s="6"/>
      <c r="JDW163" s="6"/>
      <c r="JDX163" s="6"/>
      <c r="JDY163" s="6"/>
      <c r="JDZ163" s="6"/>
      <c r="JEA163" s="6"/>
      <c r="JEB163" s="6"/>
      <c r="JEC163" s="6"/>
      <c r="JED163" s="6"/>
      <c r="JEE163" s="6"/>
      <c r="JEF163" s="6"/>
      <c r="JEG163" s="6"/>
      <c r="JEH163" s="6"/>
      <c r="JEI163" s="6"/>
      <c r="JEJ163" s="6"/>
      <c r="JEK163" s="6"/>
      <c r="JEL163" s="6"/>
      <c r="JEM163" s="6"/>
      <c r="JEN163" s="6"/>
      <c r="JEO163" s="6"/>
      <c r="JEP163" s="6"/>
      <c r="JEQ163" s="6"/>
      <c r="JER163" s="6"/>
      <c r="JES163" s="6"/>
      <c r="JET163" s="6"/>
      <c r="JEU163" s="6"/>
      <c r="JEV163" s="6"/>
      <c r="JEW163" s="6"/>
      <c r="JEX163" s="6"/>
      <c r="JEY163" s="6"/>
      <c r="JEZ163" s="6"/>
      <c r="JFA163" s="6"/>
      <c r="JFB163" s="6"/>
      <c r="JFC163" s="6"/>
      <c r="JFD163" s="6"/>
      <c r="JFE163" s="6"/>
      <c r="JFF163" s="6"/>
      <c r="JFG163" s="6"/>
      <c r="JFH163" s="6"/>
      <c r="JFI163" s="6"/>
      <c r="JFJ163" s="6"/>
      <c r="JFK163" s="6"/>
      <c r="JFL163" s="6"/>
      <c r="JFM163" s="6"/>
      <c r="JFN163" s="6"/>
      <c r="JFO163" s="6"/>
      <c r="JFP163" s="6"/>
      <c r="JFQ163" s="6"/>
      <c r="JFR163" s="6"/>
      <c r="JFS163" s="6"/>
      <c r="JFT163" s="6"/>
      <c r="JFU163" s="6"/>
      <c r="JFV163" s="6"/>
      <c r="JFW163" s="6"/>
      <c r="JFX163" s="6"/>
      <c r="JFY163" s="6"/>
      <c r="JFZ163" s="6"/>
      <c r="JGA163" s="6"/>
      <c r="JGB163" s="6"/>
      <c r="JGC163" s="6"/>
      <c r="JGD163" s="6"/>
      <c r="JGE163" s="6"/>
      <c r="JGF163" s="6"/>
      <c r="JGG163" s="6"/>
      <c r="JGH163" s="6"/>
      <c r="JGI163" s="6"/>
      <c r="JGJ163" s="6"/>
      <c r="JGK163" s="6"/>
      <c r="JGL163" s="6"/>
      <c r="JGM163" s="6"/>
      <c r="JGN163" s="6"/>
      <c r="JGO163" s="6"/>
      <c r="JGP163" s="6"/>
      <c r="JGQ163" s="6"/>
      <c r="JGR163" s="6"/>
      <c r="JGS163" s="6"/>
      <c r="JGT163" s="6"/>
      <c r="JGU163" s="6"/>
      <c r="JGV163" s="6"/>
      <c r="JGW163" s="6"/>
      <c r="JGX163" s="6"/>
      <c r="JGY163" s="6"/>
      <c r="JGZ163" s="6"/>
      <c r="JHA163" s="6"/>
      <c r="JHB163" s="6"/>
      <c r="JHC163" s="6"/>
      <c r="JHD163" s="6"/>
      <c r="JHE163" s="6"/>
      <c r="JHF163" s="6"/>
      <c r="JHG163" s="6"/>
      <c r="JHH163" s="6"/>
      <c r="JHI163" s="6"/>
      <c r="JHJ163" s="6"/>
      <c r="JHK163" s="6"/>
      <c r="JHL163" s="6"/>
      <c r="JHM163" s="6"/>
      <c r="JHN163" s="6"/>
      <c r="JHO163" s="6"/>
      <c r="JHP163" s="6"/>
      <c r="JHQ163" s="6"/>
      <c r="JHR163" s="6"/>
      <c r="JHS163" s="6"/>
      <c r="JHT163" s="6"/>
      <c r="JHU163" s="6"/>
      <c r="JHV163" s="6"/>
      <c r="JHW163" s="6"/>
      <c r="JHX163" s="6"/>
      <c r="JHY163" s="6"/>
      <c r="JHZ163" s="6"/>
      <c r="JIA163" s="6"/>
      <c r="JIB163" s="6"/>
      <c r="JIC163" s="6"/>
      <c r="JID163" s="6"/>
      <c r="JIE163" s="6"/>
      <c r="JIF163" s="6"/>
      <c r="JIG163" s="6"/>
      <c r="JIH163" s="6"/>
      <c r="JII163" s="6"/>
      <c r="JIJ163" s="6"/>
      <c r="JIK163" s="6"/>
      <c r="JIL163" s="6"/>
      <c r="JIM163" s="6"/>
      <c r="JIN163" s="6"/>
      <c r="JIO163" s="6"/>
      <c r="JIP163" s="6"/>
      <c r="JIQ163" s="6"/>
      <c r="JIR163" s="6"/>
      <c r="JIS163" s="6"/>
      <c r="JIT163" s="6"/>
      <c r="JIU163" s="6"/>
      <c r="JIV163" s="6"/>
      <c r="JIW163" s="6"/>
      <c r="JIX163" s="6"/>
      <c r="JIY163" s="6"/>
      <c r="JIZ163" s="6"/>
      <c r="JJA163" s="6"/>
      <c r="JJB163" s="6"/>
      <c r="JJC163" s="6"/>
      <c r="JJD163" s="6"/>
      <c r="JJE163" s="6"/>
      <c r="JJF163" s="6"/>
      <c r="JJG163" s="6"/>
      <c r="JJH163" s="6"/>
      <c r="JJI163" s="6"/>
      <c r="JJJ163" s="6"/>
      <c r="JJK163" s="6"/>
      <c r="JJL163" s="6"/>
      <c r="JJM163" s="6"/>
      <c r="JJN163" s="6"/>
      <c r="JJO163" s="6"/>
      <c r="JJP163" s="6"/>
      <c r="JJQ163" s="6"/>
      <c r="JJR163" s="6"/>
      <c r="JJS163" s="6"/>
      <c r="JJT163" s="6"/>
      <c r="JJU163" s="6"/>
      <c r="JJV163" s="6"/>
      <c r="JJW163" s="6"/>
      <c r="JJX163" s="6"/>
      <c r="JJY163" s="6"/>
      <c r="JJZ163" s="6"/>
      <c r="JKA163" s="6"/>
      <c r="JKB163" s="6"/>
      <c r="JKC163" s="6"/>
      <c r="JKD163" s="6"/>
      <c r="JKE163" s="6"/>
      <c r="JKF163" s="6"/>
      <c r="JKG163" s="6"/>
      <c r="JKH163" s="6"/>
      <c r="JKI163" s="6"/>
      <c r="JKJ163" s="6"/>
      <c r="JKK163" s="6"/>
      <c r="JKL163" s="6"/>
      <c r="JKM163" s="6"/>
      <c r="JKN163" s="6"/>
      <c r="JKO163" s="6"/>
      <c r="JKP163" s="6"/>
      <c r="JKQ163" s="6"/>
      <c r="JKR163" s="6"/>
      <c r="JKS163" s="6"/>
      <c r="JKT163" s="6"/>
      <c r="JKU163" s="6"/>
      <c r="JKV163" s="6"/>
      <c r="JKW163" s="6"/>
      <c r="JKX163" s="6"/>
      <c r="JKY163" s="6"/>
      <c r="JKZ163" s="6"/>
      <c r="JLA163" s="6"/>
      <c r="JLB163" s="6"/>
      <c r="JLC163" s="6"/>
      <c r="JLD163" s="6"/>
      <c r="JLE163" s="6"/>
      <c r="JLF163" s="6"/>
      <c r="JLG163" s="6"/>
      <c r="JLH163" s="6"/>
      <c r="JLI163" s="6"/>
      <c r="JLJ163" s="6"/>
      <c r="JLK163" s="6"/>
      <c r="JLL163" s="6"/>
      <c r="JLM163" s="6"/>
      <c r="JLN163" s="6"/>
      <c r="JLO163" s="6"/>
      <c r="JLP163" s="6"/>
      <c r="JLQ163" s="6"/>
      <c r="JLR163" s="6"/>
      <c r="JLS163" s="6"/>
      <c r="JLT163" s="6"/>
      <c r="JLU163" s="6"/>
      <c r="JLV163" s="6"/>
      <c r="JLW163" s="6"/>
      <c r="JLX163" s="6"/>
      <c r="JLY163" s="6"/>
      <c r="JLZ163" s="6"/>
      <c r="JMA163" s="6"/>
      <c r="JMB163" s="6"/>
      <c r="JMC163" s="6"/>
      <c r="JMD163" s="6"/>
      <c r="JME163" s="6"/>
      <c r="JMF163" s="6"/>
      <c r="JMG163" s="6"/>
      <c r="JMH163" s="6"/>
      <c r="JMI163" s="6"/>
      <c r="JMJ163" s="6"/>
      <c r="JMK163" s="6"/>
      <c r="JML163" s="6"/>
      <c r="JMM163" s="6"/>
      <c r="JMN163" s="6"/>
      <c r="JMO163" s="6"/>
      <c r="JMP163" s="6"/>
      <c r="JMQ163" s="6"/>
      <c r="JMR163" s="6"/>
      <c r="JMS163" s="6"/>
      <c r="JMT163" s="6"/>
      <c r="JMU163" s="6"/>
      <c r="JMV163" s="6"/>
      <c r="JMW163" s="6"/>
      <c r="JMX163" s="6"/>
      <c r="JMY163" s="6"/>
      <c r="JMZ163" s="6"/>
      <c r="JNA163" s="6"/>
      <c r="JNB163" s="6"/>
      <c r="JNC163" s="6"/>
      <c r="JND163" s="6"/>
      <c r="JNE163" s="6"/>
      <c r="JNF163" s="6"/>
      <c r="JNG163" s="6"/>
      <c r="JNH163" s="6"/>
      <c r="JNI163" s="6"/>
      <c r="JNJ163" s="6"/>
      <c r="JNK163" s="6"/>
      <c r="JNL163" s="6"/>
      <c r="JNM163" s="6"/>
      <c r="JNN163" s="6"/>
      <c r="JNO163" s="6"/>
      <c r="JNP163" s="6"/>
      <c r="JNQ163" s="6"/>
      <c r="JNR163" s="6"/>
      <c r="JNS163" s="6"/>
      <c r="JNT163" s="6"/>
      <c r="JNU163" s="6"/>
      <c r="JNV163" s="6"/>
      <c r="JNW163" s="6"/>
      <c r="JNX163" s="6"/>
      <c r="JNY163" s="6"/>
      <c r="JNZ163" s="6"/>
      <c r="JOA163" s="6"/>
      <c r="JOB163" s="6"/>
      <c r="JOC163" s="6"/>
      <c r="JOD163" s="6"/>
      <c r="JOE163" s="6"/>
      <c r="JOF163" s="6"/>
      <c r="JOG163" s="6"/>
      <c r="JOH163" s="6"/>
      <c r="JOI163" s="6"/>
      <c r="JOJ163" s="6"/>
      <c r="JOK163" s="6"/>
      <c r="JOL163" s="6"/>
      <c r="JOM163" s="6"/>
      <c r="JON163" s="6"/>
      <c r="JOO163" s="6"/>
      <c r="JOP163" s="6"/>
      <c r="JOQ163" s="6"/>
      <c r="JOR163" s="6"/>
      <c r="JOS163" s="6"/>
      <c r="JOT163" s="6"/>
      <c r="JOU163" s="6"/>
      <c r="JOV163" s="6"/>
      <c r="JOW163" s="6"/>
      <c r="JOX163" s="6"/>
      <c r="JOY163" s="6"/>
      <c r="JOZ163" s="6"/>
      <c r="JPA163" s="6"/>
      <c r="JPB163" s="6"/>
      <c r="JPC163" s="6"/>
      <c r="JPD163" s="6"/>
      <c r="JPE163" s="6"/>
      <c r="JPF163" s="6"/>
      <c r="JPG163" s="6"/>
      <c r="JPH163" s="6"/>
      <c r="JPI163" s="6"/>
      <c r="JPJ163" s="6"/>
      <c r="JPK163" s="6"/>
      <c r="JPL163" s="6"/>
      <c r="JPM163" s="6"/>
      <c r="JPN163" s="6"/>
      <c r="JPO163" s="6"/>
      <c r="JPP163" s="6"/>
      <c r="JPQ163" s="6"/>
      <c r="JPR163" s="6"/>
      <c r="JPS163" s="6"/>
      <c r="JPT163" s="6"/>
      <c r="JPU163" s="6"/>
      <c r="JPV163" s="6"/>
      <c r="JPW163" s="6"/>
      <c r="JPX163" s="6"/>
      <c r="JPY163" s="6"/>
      <c r="JPZ163" s="6"/>
      <c r="JQA163" s="6"/>
      <c r="JQB163" s="6"/>
      <c r="JQC163" s="6"/>
      <c r="JQD163" s="6"/>
      <c r="JQE163" s="6"/>
      <c r="JQF163" s="6"/>
      <c r="JQG163" s="6"/>
      <c r="JQH163" s="6"/>
      <c r="JQI163" s="6"/>
      <c r="JQJ163" s="6"/>
      <c r="JQK163" s="6"/>
      <c r="JQL163" s="6"/>
      <c r="JQM163" s="6"/>
      <c r="JQN163" s="6"/>
      <c r="JQO163" s="6"/>
      <c r="JQP163" s="6"/>
      <c r="JQQ163" s="6"/>
      <c r="JQR163" s="6"/>
      <c r="JQS163" s="6"/>
      <c r="JQT163" s="6"/>
      <c r="JQU163" s="6"/>
      <c r="JQV163" s="6"/>
      <c r="JQW163" s="6"/>
      <c r="JQX163" s="6"/>
      <c r="JQY163" s="6"/>
      <c r="JQZ163" s="6"/>
      <c r="JRA163" s="6"/>
      <c r="JRB163" s="6"/>
      <c r="JRC163" s="6"/>
      <c r="JRD163" s="6"/>
      <c r="JRE163" s="6"/>
      <c r="JRF163" s="6"/>
      <c r="JRG163" s="6"/>
      <c r="JRH163" s="6"/>
      <c r="JRI163" s="6"/>
      <c r="JRJ163" s="6"/>
      <c r="JRK163" s="6"/>
      <c r="JRL163" s="6"/>
      <c r="JRM163" s="6"/>
      <c r="JRN163" s="6"/>
      <c r="JRO163" s="6"/>
      <c r="JRP163" s="6"/>
      <c r="JRQ163" s="6"/>
      <c r="JRR163" s="6"/>
      <c r="JRS163" s="6"/>
      <c r="JRT163" s="6"/>
      <c r="JRU163" s="6"/>
      <c r="JRV163" s="6"/>
      <c r="JRW163" s="6"/>
      <c r="JRX163" s="6"/>
      <c r="JRY163" s="6"/>
      <c r="JRZ163" s="6"/>
      <c r="JSA163" s="6"/>
      <c r="JSB163" s="6"/>
      <c r="JSC163" s="6"/>
      <c r="JSD163" s="6"/>
      <c r="JSE163" s="6"/>
      <c r="JSF163" s="6"/>
      <c r="JSG163" s="6"/>
      <c r="JSH163" s="6"/>
      <c r="JSI163" s="6"/>
      <c r="JSJ163" s="6"/>
      <c r="JSK163" s="6"/>
      <c r="JSL163" s="6"/>
      <c r="JSM163" s="6"/>
      <c r="JSN163" s="6"/>
      <c r="JSO163" s="6"/>
      <c r="JSP163" s="6"/>
      <c r="JSQ163" s="6"/>
      <c r="JSR163" s="6"/>
      <c r="JSS163" s="6"/>
      <c r="JST163" s="6"/>
      <c r="JSU163" s="6"/>
      <c r="JSV163" s="6"/>
      <c r="JSW163" s="6"/>
      <c r="JSX163" s="6"/>
      <c r="JSY163" s="6"/>
      <c r="JSZ163" s="6"/>
      <c r="JTA163" s="6"/>
      <c r="JTB163" s="6"/>
      <c r="JTC163" s="6"/>
      <c r="JTD163" s="6"/>
      <c r="JTE163" s="6"/>
      <c r="JTF163" s="6"/>
      <c r="JTG163" s="6"/>
      <c r="JTH163" s="6"/>
      <c r="JTI163" s="6"/>
      <c r="JTJ163" s="6"/>
      <c r="JTK163" s="6"/>
      <c r="JTL163" s="6"/>
      <c r="JTM163" s="6"/>
      <c r="JTN163" s="6"/>
      <c r="JTO163" s="6"/>
      <c r="JTP163" s="6"/>
      <c r="JTQ163" s="6"/>
      <c r="JTR163" s="6"/>
      <c r="JTS163" s="6"/>
      <c r="JTT163" s="6"/>
      <c r="JTU163" s="6"/>
      <c r="JTV163" s="6"/>
      <c r="JTW163" s="6"/>
      <c r="JTX163" s="6"/>
      <c r="JTY163" s="6"/>
      <c r="JTZ163" s="6"/>
      <c r="JUA163" s="6"/>
      <c r="JUB163" s="6"/>
      <c r="JUC163" s="6"/>
      <c r="JUD163" s="6"/>
      <c r="JUE163" s="6"/>
      <c r="JUF163" s="6"/>
      <c r="JUG163" s="6"/>
      <c r="JUH163" s="6"/>
      <c r="JUI163" s="6"/>
      <c r="JUJ163" s="6"/>
      <c r="JUK163" s="6"/>
      <c r="JUL163" s="6"/>
      <c r="JUM163" s="6"/>
      <c r="JUN163" s="6"/>
      <c r="JUO163" s="6"/>
      <c r="JUP163" s="6"/>
      <c r="JUQ163" s="6"/>
      <c r="JUR163" s="6"/>
      <c r="JUS163" s="6"/>
      <c r="JUT163" s="6"/>
      <c r="JUU163" s="6"/>
      <c r="JUV163" s="6"/>
      <c r="JUW163" s="6"/>
      <c r="JUX163" s="6"/>
      <c r="JUY163" s="6"/>
      <c r="JUZ163" s="6"/>
      <c r="JVA163" s="6"/>
      <c r="JVB163" s="6"/>
      <c r="JVC163" s="6"/>
      <c r="JVD163" s="6"/>
      <c r="JVE163" s="6"/>
      <c r="JVF163" s="6"/>
      <c r="JVG163" s="6"/>
      <c r="JVH163" s="6"/>
      <c r="JVI163" s="6"/>
      <c r="JVJ163" s="6"/>
      <c r="JVK163" s="6"/>
      <c r="JVL163" s="6"/>
      <c r="JVM163" s="6"/>
      <c r="JVN163" s="6"/>
      <c r="JVO163" s="6"/>
      <c r="JVP163" s="6"/>
      <c r="JVQ163" s="6"/>
      <c r="JVR163" s="6"/>
      <c r="JVS163" s="6"/>
      <c r="JVT163" s="6"/>
      <c r="JVU163" s="6"/>
      <c r="JVV163" s="6"/>
      <c r="JVW163" s="6"/>
      <c r="JVX163" s="6"/>
      <c r="JVY163" s="6"/>
      <c r="JVZ163" s="6"/>
      <c r="JWA163" s="6"/>
      <c r="JWB163" s="6"/>
      <c r="JWC163" s="6"/>
      <c r="JWD163" s="6"/>
      <c r="JWE163" s="6"/>
      <c r="JWF163" s="6"/>
      <c r="JWG163" s="6"/>
      <c r="JWH163" s="6"/>
      <c r="JWI163" s="6"/>
      <c r="JWJ163" s="6"/>
      <c r="JWK163" s="6"/>
      <c r="JWL163" s="6"/>
      <c r="JWM163" s="6"/>
      <c r="JWN163" s="6"/>
      <c r="JWO163" s="6"/>
      <c r="JWP163" s="6"/>
      <c r="JWQ163" s="6"/>
      <c r="JWR163" s="6"/>
      <c r="JWS163" s="6"/>
      <c r="JWT163" s="6"/>
      <c r="JWU163" s="6"/>
      <c r="JWV163" s="6"/>
      <c r="JWW163" s="6"/>
      <c r="JWX163" s="6"/>
      <c r="JWY163" s="6"/>
      <c r="JWZ163" s="6"/>
      <c r="JXA163" s="6"/>
      <c r="JXB163" s="6"/>
      <c r="JXC163" s="6"/>
      <c r="JXD163" s="6"/>
      <c r="JXE163" s="6"/>
      <c r="JXF163" s="6"/>
      <c r="JXG163" s="6"/>
      <c r="JXH163" s="6"/>
      <c r="JXI163" s="6"/>
      <c r="JXJ163" s="6"/>
      <c r="JXK163" s="6"/>
      <c r="JXL163" s="6"/>
      <c r="JXM163" s="6"/>
      <c r="JXN163" s="6"/>
      <c r="JXO163" s="6"/>
      <c r="JXP163" s="6"/>
      <c r="JXQ163" s="6"/>
      <c r="JXR163" s="6"/>
      <c r="JXS163" s="6"/>
      <c r="JXT163" s="6"/>
      <c r="JXU163" s="6"/>
      <c r="JXV163" s="6"/>
      <c r="JXW163" s="6"/>
      <c r="JXX163" s="6"/>
      <c r="JXY163" s="6"/>
      <c r="JXZ163" s="6"/>
      <c r="JYA163" s="6"/>
      <c r="JYB163" s="6"/>
      <c r="JYC163" s="6"/>
      <c r="JYD163" s="6"/>
      <c r="JYE163" s="6"/>
      <c r="JYF163" s="6"/>
      <c r="JYG163" s="6"/>
      <c r="JYH163" s="6"/>
      <c r="JYI163" s="6"/>
      <c r="JYJ163" s="6"/>
      <c r="JYK163" s="6"/>
      <c r="JYL163" s="6"/>
      <c r="JYM163" s="6"/>
      <c r="JYN163" s="6"/>
      <c r="JYO163" s="6"/>
      <c r="JYP163" s="6"/>
      <c r="JYQ163" s="6"/>
      <c r="JYR163" s="6"/>
      <c r="JYS163" s="6"/>
      <c r="JYT163" s="6"/>
      <c r="JYU163" s="6"/>
      <c r="JYV163" s="6"/>
      <c r="JYW163" s="6"/>
      <c r="JYX163" s="6"/>
      <c r="JYY163" s="6"/>
      <c r="JYZ163" s="6"/>
      <c r="JZA163" s="6"/>
      <c r="JZB163" s="6"/>
      <c r="JZC163" s="6"/>
      <c r="JZD163" s="6"/>
      <c r="JZE163" s="6"/>
      <c r="JZF163" s="6"/>
      <c r="JZG163" s="6"/>
      <c r="JZH163" s="6"/>
      <c r="JZI163" s="6"/>
      <c r="JZJ163" s="6"/>
      <c r="JZK163" s="6"/>
      <c r="JZL163" s="6"/>
      <c r="JZM163" s="6"/>
      <c r="JZN163" s="6"/>
      <c r="JZO163" s="6"/>
      <c r="JZP163" s="6"/>
      <c r="JZQ163" s="6"/>
      <c r="JZR163" s="6"/>
      <c r="JZS163" s="6"/>
      <c r="JZT163" s="6"/>
      <c r="JZU163" s="6"/>
      <c r="JZV163" s="6"/>
      <c r="JZW163" s="6"/>
      <c r="JZX163" s="6"/>
      <c r="JZY163" s="6"/>
      <c r="JZZ163" s="6"/>
      <c r="KAA163" s="6"/>
      <c r="KAB163" s="6"/>
      <c r="KAC163" s="6"/>
      <c r="KAD163" s="6"/>
      <c r="KAE163" s="6"/>
      <c r="KAF163" s="6"/>
      <c r="KAG163" s="6"/>
      <c r="KAH163" s="6"/>
      <c r="KAI163" s="6"/>
      <c r="KAJ163" s="6"/>
      <c r="KAK163" s="6"/>
      <c r="KAL163" s="6"/>
      <c r="KAM163" s="6"/>
      <c r="KAN163" s="6"/>
      <c r="KAO163" s="6"/>
      <c r="KAP163" s="6"/>
      <c r="KAQ163" s="6"/>
      <c r="KAR163" s="6"/>
      <c r="KAS163" s="6"/>
      <c r="KAT163" s="6"/>
      <c r="KAU163" s="6"/>
      <c r="KAV163" s="6"/>
      <c r="KAW163" s="6"/>
      <c r="KAX163" s="6"/>
      <c r="KAY163" s="6"/>
      <c r="KAZ163" s="6"/>
      <c r="KBA163" s="6"/>
      <c r="KBB163" s="6"/>
      <c r="KBC163" s="6"/>
      <c r="KBD163" s="6"/>
      <c r="KBE163" s="6"/>
      <c r="KBF163" s="6"/>
      <c r="KBG163" s="6"/>
      <c r="KBH163" s="6"/>
      <c r="KBI163" s="6"/>
      <c r="KBJ163" s="6"/>
      <c r="KBK163" s="6"/>
      <c r="KBL163" s="6"/>
      <c r="KBM163" s="6"/>
      <c r="KBN163" s="6"/>
      <c r="KBO163" s="6"/>
      <c r="KBP163" s="6"/>
      <c r="KBQ163" s="6"/>
      <c r="KBR163" s="6"/>
      <c r="KBS163" s="6"/>
      <c r="KBT163" s="6"/>
      <c r="KBU163" s="6"/>
      <c r="KBV163" s="6"/>
      <c r="KBW163" s="6"/>
      <c r="KBX163" s="6"/>
      <c r="KBY163" s="6"/>
      <c r="KBZ163" s="6"/>
      <c r="KCA163" s="6"/>
      <c r="KCB163" s="6"/>
      <c r="KCC163" s="6"/>
      <c r="KCD163" s="6"/>
      <c r="KCE163" s="6"/>
      <c r="KCF163" s="6"/>
      <c r="KCG163" s="6"/>
      <c r="KCH163" s="6"/>
      <c r="KCI163" s="6"/>
      <c r="KCJ163" s="6"/>
      <c r="KCK163" s="6"/>
      <c r="KCL163" s="6"/>
      <c r="KCM163" s="6"/>
      <c r="KCN163" s="6"/>
      <c r="KCO163" s="6"/>
      <c r="KCP163" s="6"/>
      <c r="KCQ163" s="6"/>
      <c r="KCR163" s="6"/>
      <c r="KCS163" s="6"/>
      <c r="KCT163" s="6"/>
      <c r="KCU163" s="6"/>
      <c r="KCV163" s="6"/>
      <c r="KCW163" s="6"/>
      <c r="KCX163" s="6"/>
      <c r="KCY163" s="6"/>
      <c r="KCZ163" s="6"/>
      <c r="KDA163" s="6"/>
      <c r="KDB163" s="6"/>
      <c r="KDC163" s="6"/>
      <c r="KDD163" s="6"/>
      <c r="KDE163" s="6"/>
      <c r="KDF163" s="6"/>
      <c r="KDG163" s="6"/>
      <c r="KDH163" s="6"/>
      <c r="KDI163" s="6"/>
      <c r="KDJ163" s="6"/>
      <c r="KDK163" s="6"/>
      <c r="KDL163" s="6"/>
      <c r="KDM163" s="6"/>
      <c r="KDN163" s="6"/>
      <c r="KDO163" s="6"/>
      <c r="KDP163" s="6"/>
      <c r="KDQ163" s="6"/>
      <c r="KDR163" s="6"/>
      <c r="KDS163" s="6"/>
      <c r="KDT163" s="6"/>
      <c r="KDU163" s="6"/>
      <c r="KDV163" s="6"/>
      <c r="KDW163" s="6"/>
      <c r="KDX163" s="6"/>
      <c r="KDY163" s="6"/>
      <c r="KDZ163" s="6"/>
      <c r="KEA163" s="6"/>
      <c r="KEB163" s="6"/>
      <c r="KEC163" s="6"/>
      <c r="KED163" s="6"/>
      <c r="KEE163" s="6"/>
      <c r="KEF163" s="6"/>
      <c r="KEG163" s="6"/>
      <c r="KEH163" s="6"/>
      <c r="KEI163" s="6"/>
      <c r="KEJ163" s="6"/>
      <c r="KEK163" s="6"/>
      <c r="KEL163" s="6"/>
      <c r="KEM163" s="6"/>
      <c r="KEN163" s="6"/>
      <c r="KEO163" s="6"/>
      <c r="KEP163" s="6"/>
      <c r="KEQ163" s="6"/>
      <c r="KER163" s="6"/>
      <c r="KES163" s="6"/>
      <c r="KET163" s="6"/>
      <c r="KEU163" s="6"/>
      <c r="KEV163" s="6"/>
      <c r="KEW163" s="6"/>
      <c r="KEX163" s="6"/>
      <c r="KEY163" s="6"/>
      <c r="KEZ163" s="6"/>
      <c r="KFA163" s="6"/>
      <c r="KFB163" s="6"/>
      <c r="KFC163" s="6"/>
      <c r="KFD163" s="6"/>
      <c r="KFE163" s="6"/>
      <c r="KFF163" s="6"/>
      <c r="KFG163" s="6"/>
      <c r="KFH163" s="6"/>
      <c r="KFI163" s="6"/>
      <c r="KFJ163" s="6"/>
      <c r="KFK163" s="6"/>
      <c r="KFL163" s="6"/>
      <c r="KFM163" s="6"/>
      <c r="KFN163" s="6"/>
      <c r="KFO163" s="6"/>
      <c r="KFP163" s="6"/>
      <c r="KFQ163" s="6"/>
      <c r="KFR163" s="6"/>
      <c r="KFS163" s="6"/>
      <c r="KFT163" s="6"/>
      <c r="KFU163" s="6"/>
      <c r="KFV163" s="6"/>
      <c r="KFW163" s="6"/>
      <c r="KFX163" s="6"/>
      <c r="KFY163" s="6"/>
      <c r="KFZ163" s="6"/>
      <c r="KGA163" s="6"/>
      <c r="KGB163" s="6"/>
      <c r="KGC163" s="6"/>
      <c r="KGD163" s="6"/>
      <c r="KGE163" s="6"/>
      <c r="KGF163" s="6"/>
      <c r="KGG163" s="6"/>
      <c r="KGH163" s="6"/>
      <c r="KGI163" s="6"/>
      <c r="KGJ163" s="6"/>
      <c r="KGK163" s="6"/>
      <c r="KGL163" s="6"/>
      <c r="KGM163" s="6"/>
      <c r="KGN163" s="6"/>
      <c r="KGO163" s="6"/>
      <c r="KGP163" s="6"/>
      <c r="KGQ163" s="6"/>
      <c r="KGR163" s="6"/>
      <c r="KGS163" s="6"/>
      <c r="KGT163" s="6"/>
      <c r="KGU163" s="6"/>
      <c r="KGV163" s="6"/>
      <c r="KGW163" s="6"/>
      <c r="KGX163" s="6"/>
      <c r="KGY163" s="6"/>
      <c r="KGZ163" s="6"/>
      <c r="KHA163" s="6"/>
      <c r="KHB163" s="6"/>
      <c r="KHC163" s="6"/>
      <c r="KHD163" s="6"/>
      <c r="KHE163" s="6"/>
      <c r="KHF163" s="6"/>
      <c r="KHG163" s="6"/>
      <c r="KHH163" s="6"/>
      <c r="KHI163" s="6"/>
      <c r="KHJ163" s="6"/>
      <c r="KHK163" s="6"/>
      <c r="KHL163" s="6"/>
      <c r="KHM163" s="6"/>
      <c r="KHN163" s="6"/>
      <c r="KHO163" s="6"/>
      <c r="KHP163" s="6"/>
      <c r="KHQ163" s="6"/>
      <c r="KHR163" s="6"/>
      <c r="KHS163" s="6"/>
      <c r="KHT163" s="6"/>
      <c r="KHU163" s="6"/>
      <c r="KHV163" s="6"/>
      <c r="KHW163" s="6"/>
      <c r="KHX163" s="6"/>
      <c r="KHY163" s="6"/>
      <c r="KHZ163" s="6"/>
      <c r="KIA163" s="6"/>
      <c r="KIB163" s="6"/>
      <c r="KIC163" s="6"/>
      <c r="KID163" s="6"/>
      <c r="KIE163" s="6"/>
      <c r="KIF163" s="6"/>
      <c r="KIG163" s="6"/>
      <c r="KIH163" s="6"/>
      <c r="KII163" s="6"/>
      <c r="KIJ163" s="6"/>
      <c r="KIK163" s="6"/>
      <c r="KIL163" s="6"/>
      <c r="KIM163" s="6"/>
      <c r="KIN163" s="6"/>
      <c r="KIO163" s="6"/>
      <c r="KIP163" s="6"/>
      <c r="KIQ163" s="6"/>
      <c r="KIR163" s="6"/>
      <c r="KIS163" s="6"/>
      <c r="KIT163" s="6"/>
      <c r="KIU163" s="6"/>
      <c r="KIV163" s="6"/>
      <c r="KIW163" s="6"/>
      <c r="KIX163" s="6"/>
      <c r="KIY163" s="6"/>
      <c r="KIZ163" s="6"/>
      <c r="KJA163" s="6"/>
      <c r="KJB163" s="6"/>
      <c r="KJC163" s="6"/>
      <c r="KJD163" s="6"/>
      <c r="KJE163" s="6"/>
      <c r="KJF163" s="6"/>
      <c r="KJG163" s="6"/>
      <c r="KJH163" s="6"/>
      <c r="KJI163" s="6"/>
      <c r="KJJ163" s="6"/>
      <c r="KJK163" s="6"/>
      <c r="KJL163" s="6"/>
      <c r="KJM163" s="6"/>
      <c r="KJN163" s="6"/>
      <c r="KJO163" s="6"/>
      <c r="KJP163" s="6"/>
      <c r="KJQ163" s="6"/>
      <c r="KJR163" s="6"/>
      <c r="KJS163" s="6"/>
      <c r="KJT163" s="6"/>
      <c r="KJU163" s="6"/>
      <c r="KJV163" s="6"/>
      <c r="KJW163" s="6"/>
      <c r="KJX163" s="6"/>
      <c r="KJY163" s="6"/>
      <c r="KJZ163" s="6"/>
      <c r="KKA163" s="6"/>
      <c r="KKB163" s="6"/>
      <c r="KKC163" s="6"/>
      <c r="KKD163" s="6"/>
      <c r="KKE163" s="6"/>
      <c r="KKF163" s="6"/>
      <c r="KKG163" s="6"/>
      <c r="KKH163" s="6"/>
      <c r="KKI163" s="6"/>
      <c r="KKJ163" s="6"/>
      <c r="KKK163" s="6"/>
      <c r="KKL163" s="6"/>
      <c r="KKM163" s="6"/>
      <c r="KKN163" s="6"/>
      <c r="KKO163" s="6"/>
      <c r="KKP163" s="6"/>
      <c r="KKQ163" s="6"/>
      <c r="KKR163" s="6"/>
      <c r="KKS163" s="6"/>
      <c r="KKT163" s="6"/>
      <c r="KKU163" s="6"/>
      <c r="KKV163" s="6"/>
      <c r="KKW163" s="6"/>
      <c r="KKX163" s="6"/>
      <c r="KKY163" s="6"/>
      <c r="KKZ163" s="6"/>
      <c r="KLA163" s="6"/>
      <c r="KLB163" s="6"/>
      <c r="KLC163" s="6"/>
      <c r="KLD163" s="6"/>
      <c r="KLE163" s="6"/>
      <c r="KLF163" s="6"/>
      <c r="KLG163" s="6"/>
      <c r="KLH163" s="6"/>
      <c r="KLI163" s="6"/>
      <c r="KLJ163" s="6"/>
      <c r="KLK163" s="6"/>
      <c r="KLL163" s="6"/>
      <c r="KLM163" s="6"/>
      <c r="KLN163" s="6"/>
      <c r="KLO163" s="6"/>
      <c r="KLP163" s="6"/>
      <c r="KLQ163" s="6"/>
      <c r="KLR163" s="6"/>
      <c r="KLS163" s="6"/>
      <c r="KLT163" s="6"/>
      <c r="KLU163" s="6"/>
      <c r="KLV163" s="6"/>
      <c r="KLW163" s="6"/>
      <c r="KLX163" s="6"/>
      <c r="KLY163" s="6"/>
      <c r="KLZ163" s="6"/>
      <c r="KMA163" s="6"/>
      <c r="KMB163" s="6"/>
      <c r="KMC163" s="6"/>
      <c r="KMD163" s="6"/>
      <c r="KME163" s="6"/>
      <c r="KMF163" s="6"/>
      <c r="KMG163" s="6"/>
      <c r="KMH163" s="6"/>
      <c r="KMI163" s="6"/>
      <c r="KMJ163" s="6"/>
      <c r="KMK163" s="6"/>
      <c r="KML163" s="6"/>
      <c r="KMM163" s="6"/>
      <c r="KMN163" s="6"/>
      <c r="KMO163" s="6"/>
      <c r="KMP163" s="6"/>
      <c r="KMQ163" s="6"/>
      <c r="KMR163" s="6"/>
      <c r="KMS163" s="6"/>
      <c r="KMT163" s="6"/>
      <c r="KMU163" s="6"/>
      <c r="KMV163" s="6"/>
      <c r="KMW163" s="6"/>
      <c r="KMX163" s="6"/>
      <c r="KMY163" s="6"/>
      <c r="KMZ163" s="6"/>
      <c r="KNA163" s="6"/>
      <c r="KNB163" s="6"/>
      <c r="KNC163" s="6"/>
      <c r="KND163" s="6"/>
      <c r="KNE163" s="6"/>
      <c r="KNF163" s="6"/>
      <c r="KNG163" s="6"/>
      <c r="KNH163" s="6"/>
      <c r="KNI163" s="6"/>
      <c r="KNJ163" s="6"/>
      <c r="KNK163" s="6"/>
      <c r="KNL163" s="6"/>
      <c r="KNM163" s="6"/>
      <c r="KNN163" s="6"/>
      <c r="KNO163" s="6"/>
      <c r="KNP163" s="6"/>
      <c r="KNQ163" s="6"/>
      <c r="KNR163" s="6"/>
      <c r="KNS163" s="6"/>
      <c r="KNT163" s="6"/>
      <c r="KNU163" s="6"/>
      <c r="KNV163" s="6"/>
      <c r="KNW163" s="6"/>
      <c r="KNX163" s="6"/>
      <c r="KNY163" s="6"/>
      <c r="KNZ163" s="6"/>
      <c r="KOA163" s="6"/>
      <c r="KOB163" s="6"/>
      <c r="KOC163" s="6"/>
      <c r="KOD163" s="6"/>
      <c r="KOE163" s="6"/>
      <c r="KOF163" s="6"/>
      <c r="KOG163" s="6"/>
      <c r="KOH163" s="6"/>
      <c r="KOI163" s="6"/>
      <c r="KOJ163" s="6"/>
      <c r="KOK163" s="6"/>
      <c r="KOL163" s="6"/>
      <c r="KOM163" s="6"/>
      <c r="KON163" s="6"/>
      <c r="KOO163" s="6"/>
      <c r="KOP163" s="6"/>
      <c r="KOQ163" s="6"/>
      <c r="KOR163" s="6"/>
      <c r="KOS163" s="6"/>
      <c r="KOT163" s="6"/>
      <c r="KOU163" s="6"/>
      <c r="KOV163" s="6"/>
      <c r="KOW163" s="6"/>
      <c r="KOX163" s="6"/>
      <c r="KOY163" s="6"/>
      <c r="KOZ163" s="6"/>
      <c r="KPA163" s="6"/>
      <c r="KPB163" s="6"/>
      <c r="KPC163" s="6"/>
      <c r="KPD163" s="6"/>
      <c r="KPE163" s="6"/>
      <c r="KPF163" s="6"/>
      <c r="KPG163" s="6"/>
      <c r="KPH163" s="6"/>
      <c r="KPI163" s="6"/>
      <c r="KPJ163" s="6"/>
      <c r="KPK163" s="6"/>
      <c r="KPL163" s="6"/>
      <c r="KPM163" s="6"/>
      <c r="KPN163" s="6"/>
      <c r="KPO163" s="6"/>
      <c r="KPP163" s="6"/>
      <c r="KPQ163" s="6"/>
      <c r="KPR163" s="6"/>
      <c r="KPS163" s="6"/>
      <c r="KPT163" s="6"/>
      <c r="KPU163" s="6"/>
      <c r="KPV163" s="6"/>
      <c r="KPW163" s="6"/>
      <c r="KPX163" s="6"/>
      <c r="KPY163" s="6"/>
      <c r="KPZ163" s="6"/>
      <c r="KQA163" s="6"/>
      <c r="KQB163" s="6"/>
      <c r="KQC163" s="6"/>
      <c r="KQD163" s="6"/>
      <c r="KQE163" s="6"/>
      <c r="KQF163" s="6"/>
      <c r="KQG163" s="6"/>
      <c r="KQH163" s="6"/>
      <c r="KQI163" s="6"/>
      <c r="KQJ163" s="6"/>
      <c r="KQK163" s="6"/>
      <c r="KQL163" s="6"/>
      <c r="KQM163" s="6"/>
      <c r="KQN163" s="6"/>
      <c r="KQO163" s="6"/>
      <c r="KQP163" s="6"/>
      <c r="KQQ163" s="6"/>
      <c r="KQR163" s="6"/>
      <c r="KQS163" s="6"/>
      <c r="KQT163" s="6"/>
      <c r="KQU163" s="6"/>
      <c r="KQV163" s="6"/>
      <c r="KQW163" s="6"/>
      <c r="KQX163" s="6"/>
      <c r="KQY163" s="6"/>
      <c r="KQZ163" s="6"/>
      <c r="KRA163" s="6"/>
      <c r="KRB163" s="6"/>
      <c r="KRC163" s="6"/>
      <c r="KRD163" s="6"/>
      <c r="KRE163" s="6"/>
      <c r="KRF163" s="6"/>
      <c r="KRG163" s="6"/>
      <c r="KRH163" s="6"/>
      <c r="KRI163" s="6"/>
      <c r="KRJ163" s="6"/>
      <c r="KRK163" s="6"/>
      <c r="KRL163" s="6"/>
      <c r="KRM163" s="6"/>
      <c r="KRN163" s="6"/>
      <c r="KRO163" s="6"/>
      <c r="KRP163" s="6"/>
      <c r="KRQ163" s="6"/>
      <c r="KRR163" s="6"/>
      <c r="KRS163" s="6"/>
      <c r="KRT163" s="6"/>
      <c r="KRU163" s="6"/>
      <c r="KRV163" s="6"/>
      <c r="KRW163" s="6"/>
      <c r="KRX163" s="6"/>
      <c r="KRY163" s="6"/>
      <c r="KRZ163" s="6"/>
      <c r="KSA163" s="6"/>
      <c r="KSB163" s="6"/>
      <c r="KSC163" s="6"/>
      <c r="KSD163" s="6"/>
      <c r="KSE163" s="6"/>
      <c r="KSF163" s="6"/>
      <c r="KSG163" s="6"/>
      <c r="KSH163" s="6"/>
      <c r="KSI163" s="6"/>
      <c r="KSJ163" s="6"/>
      <c r="KSK163" s="6"/>
      <c r="KSL163" s="6"/>
      <c r="KSM163" s="6"/>
      <c r="KSN163" s="6"/>
      <c r="KSO163" s="6"/>
      <c r="KSP163" s="6"/>
      <c r="KSQ163" s="6"/>
      <c r="KSR163" s="6"/>
      <c r="KSS163" s="6"/>
      <c r="KST163" s="6"/>
      <c r="KSU163" s="6"/>
      <c r="KSV163" s="6"/>
      <c r="KSW163" s="6"/>
      <c r="KSX163" s="6"/>
      <c r="KSY163" s="6"/>
      <c r="KSZ163" s="6"/>
      <c r="KTA163" s="6"/>
      <c r="KTB163" s="6"/>
      <c r="KTC163" s="6"/>
      <c r="KTD163" s="6"/>
      <c r="KTE163" s="6"/>
      <c r="KTF163" s="6"/>
      <c r="KTG163" s="6"/>
      <c r="KTH163" s="6"/>
      <c r="KTI163" s="6"/>
      <c r="KTJ163" s="6"/>
      <c r="KTK163" s="6"/>
      <c r="KTL163" s="6"/>
      <c r="KTM163" s="6"/>
      <c r="KTN163" s="6"/>
      <c r="KTO163" s="6"/>
      <c r="KTP163" s="6"/>
      <c r="KTQ163" s="6"/>
      <c r="KTR163" s="6"/>
      <c r="KTS163" s="6"/>
      <c r="KTT163" s="6"/>
      <c r="KTU163" s="6"/>
      <c r="KTV163" s="6"/>
      <c r="KTW163" s="6"/>
      <c r="KTX163" s="6"/>
      <c r="KTY163" s="6"/>
      <c r="KTZ163" s="6"/>
      <c r="KUA163" s="6"/>
      <c r="KUB163" s="6"/>
      <c r="KUC163" s="6"/>
      <c r="KUD163" s="6"/>
      <c r="KUE163" s="6"/>
      <c r="KUF163" s="6"/>
      <c r="KUG163" s="6"/>
      <c r="KUH163" s="6"/>
      <c r="KUI163" s="6"/>
      <c r="KUJ163" s="6"/>
      <c r="KUK163" s="6"/>
      <c r="KUL163" s="6"/>
      <c r="KUM163" s="6"/>
      <c r="KUN163" s="6"/>
      <c r="KUO163" s="6"/>
      <c r="KUP163" s="6"/>
      <c r="KUQ163" s="6"/>
      <c r="KUR163" s="6"/>
      <c r="KUS163" s="6"/>
      <c r="KUT163" s="6"/>
      <c r="KUU163" s="6"/>
      <c r="KUV163" s="6"/>
      <c r="KUW163" s="6"/>
      <c r="KUX163" s="6"/>
      <c r="KUY163" s="6"/>
      <c r="KUZ163" s="6"/>
      <c r="KVA163" s="6"/>
      <c r="KVB163" s="6"/>
      <c r="KVC163" s="6"/>
      <c r="KVD163" s="6"/>
      <c r="KVE163" s="6"/>
      <c r="KVF163" s="6"/>
      <c r="KVG163" s="6"/>
      <c r="KVH163" s="6"/>
      <c r="KVI163" s="6"/>
      <c r="KVJ163" s="6"/>
      <c r="KVK163" s="6"/>
      <c r="KVL163" s="6"/>
      <c r="KVM163" s="6"/>
      <c r="KVN163" s="6"/>
      <c r="KVO163" s="6"/>
      <c r="KVP163" s="6"/>
      <c r="KVQ163" s="6"/>
      <c r="KVR163" s="6"/>
      <c r="KVS163" s="6"/>
      <c r="KVT163" s="6"/>
      <c r="KVU163" s="6"/>
      <c r="KVV163" s="6"/>
      <c r="KVW163" s="6"/>
      <c r="KVX163" s="6"/>
      <c r="KVY163" s="6"/>
      <c r="KVZ163" s="6"/>
      <c r="KWA163" s="6"/>
      <c r="KWB163" s="6"/>
      <c r="KWC163" s="6"/>
      <c r="KWD163" s="6"/>
      <c r="KWE163" s="6"/>
      <c r="KWF163" s="6"/>
      <c r="KWG163" s="6"/>
      <c r="KWH163" s="6"/>
      <c r="KWI163" s="6"/>
      <c r="KWJ163" s="6"/>
      <c r="KWK163" s="6"/>
      <c r="KWL163" s="6"/>
      <c r="KWM163" s="6"/>
      <c r="KWN163" s="6"/>
      <c r="KWO163" s="6"/>
      <c r="KWP163" s="6"/>
      <c r="KWQ163" s="6"/>
      <c r="KWR163" s="6"/>
      <c r="KWS163" s="6"/>
      <c r="KWT163" s="6"/>
      <c r="KWU163" s="6"/>
      <c r="KWV163" s="6"/>
      <c r="KWW163" s="6"/>
      <c r="KWX163" s="6"/>
      <c r="KWY163" s="6"/>
      <c r="KWZ163" s="6"/>
      <c r="KXA163" s="6"/>
      <c r="KXB163" s="6"/>
      <c r="KXC163" s="6"/>
      <c r="KXD163" s="6"/>
      <c r="KXE163" s="6"/>
      <c r="KXF163" s="6"/>
      <c r="KXG163" s="6"/>
      <c r="KXH163" s="6"/>
      <c r="KXI163" s="6"/>
      <c r="KXJ163" s="6"/>
      <c r="KXK163" s="6"/>
      <c r="KXL163" s="6"/>
      <c r="KXM163" s="6"/>
      <c r="KXN163" s="6"/>
      <c r="KXO163" s="6"/>
      <c r="KXP163" s="6"/>
      <c r="KXQ163" s="6"/>
      <c r="KXR163" s="6"/>
      <c r="KXS163" s="6"/>
      <c r="KXT163" s="6"/>
      <c r="KXU163" s="6"/>
      <c r="KXV163" s="6"/>
      <c r="KXW163" s="6"/>
      <c r="KXX163" s="6"/>
      <c r="KXY163" s="6"/>
      <c r="KXZ163" s="6"/>
      <c r="KYA163" s="6"/>
      <c r="KYB163" s="6"/>
      <c r="KYC163" s="6"/>
      <c r="KYD163" s="6"/>
      <c r="KYE163" s="6"/>
      <c r="KYF163" s="6"/>
      <c r="KYG163" s="6"/>
      <c r="KYH163" s="6"/>
      <c r="KYI163" s="6"/>
      <c r="KYJ163" s="6"/>
      <c r="KYK163" s="6"/>
      <c r="KYL163" s="6"/>
      <c r="KYM163" s="6"/>
      <c r="KYN163" s="6"/>
      <c r="KYO163" s="6"/>
      <c r="KYP163" s="6"/>
      <c r="KYQ163" s="6"/>
      <c r="KYR163" s="6"/>
      <c r="KYS163" s="6"/>
      <c r="KYT163" s="6"/>
      <c r="KYU163" s="6"/>
      <c r="KYV163" s="6"/>
      <c r="KYW163" s="6"/>
      <c r="KYX163" s="6"/>
      <c r="KYY163" s="6"/>
      <c r="KYZ163" s="6"/>
      <c r="KZA163" s="6"/>
      <c r="KZB163" s="6"/>
      <c r="KZC163" s="6"/>
      <c r="KZD163" s="6"/>
      <c r="KZE163" s="6"/>
      <c r="KZF163" s="6"/>
      <c r="KZG163" s="6"/>
      <c r="KZH163" s="6"/>
      <c r="KZI163" s="6"/>
      <c r="KZJ163" s="6"/>
      <c r="KZK163" s="6"/>
      <c r="KZL163" s="6"/>
      <c r="KZM163" s="6"/>
      <c r="KZN163" s="6"/>
      <c r="KZO163" s="6"/>
      <c r="KZP163" s="6"/>
      <c r="KZQ163" s="6"/>
      <c r="KZR163" s="6"/>
      <c r="KZS163" s="6"/>
      <c r="KZT163" s="6"/>
      <c r="KZU163" s="6"/>
      <c r="KZV163" s="6"/>
      <c r="KZW163" s="6"/>
      <c r="KZX163" s="6"/>
      <c r="KZY163" s="6"/>
      <c r="KZZ163" s="6"/>
      <c r="LAA163" s="6"/>
      <c r="LAB163" s="6"/>
      <c r="LAC163" s="6"/>
      <c r="LAD163" s="6"/>
      <c r="LAE163" s="6"/>
      <c r="LAF163" s="6"/>
      <c r="LAG163" s="6"/>
      <c r="LAH163" s="6"/>
      <c r="LAI163" s="6"/>
      <c r="LAJ163" s="6"/>
      <c r="LAK163" s="6"/>
      <c r="LAL163" s="6"/>
      <c r="LAM163" s="6"/>
      <c r="LAN163" s="6"/>
      <c r="LAO163" s="6"/>
      <c r="LAP163" s="6"/>
      <c r="LAQ163" s="6"/>
      <c r="LAR163" s="6"/>
      <c r="LAS163" s="6"/>
      <c r="LAT163" s="6"/>
      <c r="LAU163" s="6"/>
      <c r="LAV163" s="6"/>
      <c r="LAW163" s="6"/>
      <c r="LAX163" s="6"/>
      <c r="LAY163" s="6"/>
      <c r="LAZ163" s="6"/>
      <c r="LBA163" s="6"/>
      <c r="LBB163" s="6"/>
      <c r="LBC163" s="6"/>
      <c r="LBD163" s="6"/>
      <c r="LBE163" s="6"/>
      <c r="LBF163" s="6"/>
      <c r="LBG163" s="6"/>
      <c r="LBH163" s="6"/>
      <c r="LBI163" s="6"/>
      <c r="LBJ163" s="6"/>
      <c r="LBK163" s="6"/>
      <c r="LBL163" s="6"/>
      <c r="LBM163" s="6"/>
      <c r="LBN163" s="6"/>
      <c r="LBO163" s="6"/>
      <c r="LBP163" s="6"/>
      <c r="LBQ163" s="6"/>
      <c r="LBR163" s="6"/>
      <c r="LBS163" s="6"/>
      <c r="LBT163" s="6"/>
      <c r="LBU163" s="6"/>
      <c r="LBV163" s="6"/>
      <c r="LBW163" s="6"/>
      <c r="LBX163" s="6"/>
      <c r="LBY163" s="6"/>
      <c r="LBZ163" s="6"/>
      <c r="LCA163" s="6"/>
      <c r="LCB163" s="6"/>
      <c r="LCC163" s="6"/>
      <c r="LCD163" s="6"/>
      <c r="LCE163" s="6"/>
      <c r="LCF163" s="6"/>
      <c r="LCG163" s="6"/>
      <c r="LCH163" s="6"/>
      <c r="LCI163" s="6"/>
      <c r="LCJ163" s="6"/>
      <c r="LCK163" s="6"/>
      <c r="LCL163" s="6"/>
      <c r="LCM163" s="6"/>
      <c r="LCN163" s="6"/>
      <c r="LCO163" s="6"/>
      <c r="LCP163" s="6"/>
      <c r="LCQ163" s="6"/>
      <c r="LCR163" s="6"/>
      <c r="LCS163" s="6"/>
      <c r="LCT163" s="6"/>
      <c r="LCU163" s="6"/>
      <c r="LCV163" s="6"/>
      <c r="LCW163" s="6"/>
      <c r="LCX163" s="6"/>
      <c r="LCY163" s="6"/>
      <c r="LCZ163" s="6"/>
      <c r="LDA163" s="6"/>
      <c r="LDB163" s="6"/>
      <c r="LDC163" s="6"/>
      <c r="LDD163" s="6"/>
      <c r="LDE163" s="6"/>
      <c r="LDF163" s="6"/>
      <c r="LDG163" s="6"/>
      <c r="LDH163" s="6"/>
      <c r="LDI163" s="6"/>
      <c r="LDJ163" s="6"/>
      <c r="LDK163" s="6"/>
      <c r="LDL163" s="6"/>
      <c r="LDM163" s="6"/>
      <c r="LDN163" s="6"/>
      <c r="LDO163" s="6"/>
      <c r="LDP163" s="6"/>
      <c r="LDQ163" s="6"/>
      <c r="LDR163" s="6"/>
      <c r="LDS163" s="6"/>
      <c r="LDT163" s="6"/>
      <c r="LDU163" s="6"/>
      <c r="LDV163" s="6"/>
      <c r="LDW163" s="6"/>
      <c r="LDX163" s="6"/>
      <c r="LDY163" s="6"/>
      <c r="LDZ163" s="6"/>
      <c r="LEA163" s="6"/>
      <c r="LEB163" s="6"/>
      <c r="LEC163" s="6"/>
      <c r="LED163" s="6"/>
      <c r="LEE163" s="6"/>
      <c r="LEF163" s="6"/>
      <c r="LEG163" s="6"/>
      <c r="LEH163" s="6"/>
      <c r="LEI163" s="6"/>
      <c r="LEJ163" s="6"/>
      <c r="LEK163" s="6"/>
      <c r="LEL163" s="6"/>
      <c r="LEM163" s="6"/>
      <c r="LEN163" s="6"/>
      <c r="LEO163" s="6"/>
      <c r="LEP163" s="6"/>
      <c r="LEQ163" s="6"/>
      <c r="LER163" s="6"/>
      <c r="LES163" s="6"/>
      <c r="LET163" s="6"/>
      <c r="LEU163" s="6"/>
      <c r="LEV163" s="6"/>
      <c r="LEW163" s="6"/>
      <c r="LEX163" s="6"/>
      <c r="LEY163" s="6"/>
      <c r="LEZ163" s="6"/>
      <c r="LFA163" s="6"/>
      <c r="LFB163" s="6"/>
      <c r="LFC163" s="6"/>
      <c r="LFD163" s="6"/>
      <c r="LFE163" s="6"/>
      <c r="LFF163" s="6"/>
      <c r="LFG163" s="6"/>
      <c r="LFH163" s="6"/>
      <c r="LFI163" s="6"/>
      <c r="LFJ163" s="6"/>
      <c r="LFK163" s="6"/>
      <c r="LFL163" s="6"/>
      <c r="LFM163" s="6"/>
      <c r="LFN163" s="6"/>
      <c r="LFO163" s="6"/>
      <c r="LFP163" s="6"/>
      <c r="LFQ163" s="6"/>
      <c r="LFR163" s="6"/>
      <c r="LFS163" s="6"/>
      <c r="LFT163" s="6"/>
      <c r="LFU163" s="6"/>
      <c r="LFV163" s="6"/>
      <c r="LFW163" s="6"/>
      <c r="LFX163" s="6"/>
      <c r="LFY163" s="6"/>
      <c r="LFZ163" s="6"/>
      <c r="LGA163" s="6"/>
      <c r="LGB163" s="6"/>
      <c r="LGC163" s="6"/>
      <c r="LGD163" s="6"/>
      <c r="LGE163" s="6"/>
      <c r="LGF163" s="6"/>
      <c r="LGG163" s="6"/>
      <c r="LGH163" s="6"/>
      <c r="LGI163" s="6"/>
      <c r="LGJ163" s="6"/>
      <c r="LGK163" s="6"/>
      <c r="LGL163" s="6"/>
      <c r="LGM163" s="6"/>
      <c r="LGN163" s="6"/>
      <c r="LGO163" s="6"/>
      <c r="LGP163" s="6"/>
      <c r="LGQ163" s="6"/>
      <c r="LGR163" s="6"/>
      <c r="LGS163" s="6"/>
      <c r="LGT163" s="6"/>
      <c r="LGU163" s="6"/>
      <c r="LGV163" s="6"/>
      <c r="LGW163" s="6"/>
      <c r="LGX163" s="6"/>
      <c r="LGY163" s="6"/>
      <c r="LGZ163" s="6"/>
      <c r="LHA163" s="6"/>
      <c r="LHB163" s="6"/>
      <c r="LHC163" s="6"/>
      <c r="LHD163" s="6"/>
      <c r="LHE163" s="6"/>
      <c r="LHF163" s="6"/>
      <c r="LHG163" s="6"/>
      <c r="LHH163" s="6"/>
      <c r="LHI163" s="6"/>
      <c r="LHJ163" s="6"/>
      <c r="LHK163" s="6"/>
      <c r="LHL163" s="6"/>
      <c r="LHM163" s="6"/>
      <c r="LHN163" s="6"/>
      <c r="LHO163" s="6"/>
      <c r="LHP163" s="6"/>
      <c r="LHQ163" s="6"/>
      <c r="LHR163" s="6"/>
      <c r="LHS163" s="6"/>
      <c r="LHT163" s="6"/>
      <c r="LHU163" s="6"/>
      <c r="LHV163" s="6"/>
      <c r="LHW163" s="6"/>
      <c r="LHX163" s="6"/>
      <c r="LHY163" s="6"/>
      <c r="LHZ163" s="6"/>
      <c r="LIA163" s="6"/>
      <c r="LIB163" s="6"/>
      <c r="LIC163" s="6"/>
      <c r="LID163" s="6"/>
      <c r="LIE163" s="6"/>
      <c r="LIF163" s="6"/>
      <c r="LIG163" s="6"/>
      <c r="LIH163" s="6"/>
      <c r="LII163" s="6"/>
      <c r="LIJ163" s="6"/>
      <c r="LIK163" s="6"/>
      <c r="LIL163" s="6"/>
      <c r="LIM163" s="6"/>
      <c r="LIN163" s="6"/>
      <c r="LIO163" s="6"/>
      <c r="LIP163" s="6"/>
      <c r="LIQ163" s="6"/>
      <c r="LIR163" s="6"/>
      <c r="LIS163" s="6"/>
      <c r="LIT163" s="6"/>
      <c r="LIU163" s="6"/>
      <c r="LIV163" s="6"/>
      <c r="LIW163" s="6"/>
      <c r="LIX163" s="6"/>
      <c r="LIY163" s="6"/>
      <c r="LIZ163" s="6"/>
      <c r="LJA163" s="6"/>
      <c r="LJB163" s="6"/>
      <c r="LJC163" s="6"/>
      <c r="LJD163" s="6"/>
      <c r="LJE163" s="6"/>
      <c r="LJF163" s="6"/>
      <c r="LJG163" s="6"/>
      <c r="LJH163" s="6"/>
      <c r="LJI163" s="6"/>
      <c r="LJJ163" s="6"/>
      <c r="LJK163" s="6"/>
      <c r="LJL163" s="6"/>
      <c r="LJM163" s="6"/>
      <c r="LJN163" s="6"/>
      <c r="LJO163" s="6"/>
      <c r="LJP163" s="6"/>
      <c r="LJQ163" s="6"/>
      <c r="LJR163" s="6"/>
      <c r="LJS163" s="6"/>
      <c r="LJT163" s="6"/>
      <c r="LJU163" s="6"/>
      <c r="LJV163" s="6"/>
      <c r="LJW163" s="6"/>
      <c r="LJX163" s="6"/>
      <c r="LJY163" s="6"/>
      <c r="LJZ163" s="6"/>
      <c r="LKA163" s="6"/>
      <c r="LKB163" s="6"/>
      <c r="LKC163" s="6"/>
      <c r="LKD163" s="6"/>
      <c r="LKE163" s="6"/>
      <c r="LKF163" s="6"/>
      <c r="LKG163" s="6"/>
      <c r="LKH163" s="6"/>
      <c r="LKI163" s="6"/>
      <c r="LKJ163" s="6"/>
      <c r="LKK163" s="6"/>
      <c r="LKL163" s="6"/>
      <c r="LKM163" s="6"/>
      <c r="LKN163" s="6"/>
      <c r="LKO163" s="6"/>
      <c r="LKP163" s="6"/>
      <c r="LKQ163" s="6"/>
      <c r="LKR163" s="6"/>
      <c r="LKS163" s="6"/>
      <c r="LKT163" s="6"/>
      <c r="LKU163" s="6"/>
      <c r="LKV163" s="6"/>
      <c r="LKW163" s="6"/>
      <c r="LKX163" s="6"/>
      <c r="LKY163" s="6"/>
      <c r="LKZ163" s="6"/>
      <c r="LLA163" s="6"/>
      <c r="LLB163" s="6"/>
      <c r="LLC163" s="6"/>
      <c r="LLD163" s="6"/>
      <c r="LLE163" s="6"/>
      <c r="LLF163" s="6"/>
      <c r="LLG163" s="6"/>
      <c r="LLH163" s="6"/>
      <c r="LLI163" s="6"/>
      <c r="LLJ163" s="6"/>
      <c r="LLK163" s="6"/>
      <c r="LLL163" s="6"/>
      <c r="LLM163" s="6"/>
      <c r="LLN163" s="6"/>
      <c r="LLO163" s="6"/>
      <c r="LLP163" s="6"/>
      <c r="LLQ163" s="6"/>
      <c r="LLR163" s="6"/>
      <c r="LLS163" s="6"/>
      <c r="LLT163" s="6"/>
      <c r="LLU163" s="6"/>
      <c r="LLV163" s="6"/>
      <c r="LLW163" s="6"/>
      <c r="LLX163" s="6"/>
      <c r="LLY163" s="6"/>
      <c r="LLZ163" s="6"/>
      <c r="LMA163" s="6"/>
      <c r="LMB163" s="6"/>
      <c r="LMC163" s="6"/>
      <c r="LMD163" s="6"/>
      <c r="LME163" s="6"/>
      <c r="LMF163" s="6"/>
      <c r="LMG163" s="6"/>
      <c r="LMH163" s="6"/>
      <c r="LMI163" s="6"/>
      <c r="LMJ163" s="6"/>
      <c r="LMK163" s="6"/>
      <c r="LML163" s="6"/>
      <c r="LMM163" s="6"/>
      <c r="LMN163" s="6"/>
      <c r="LMO163" s="6"/>
      <c r="LMP163" s="6"/>
      <c r="LMQ163" s="6"/>
      <c r="LMR163" s="6"/>
      <c r="LMS163" s="6"/>
      <c r="LMT163" s="6"/>
      <c r="LMU163" s="6"/>
      <c r="LMV163" s="6"/>
      <c r="LMW163" s="6"/>
      <c r="LMX163" s="6"/>
      <c r="LMY163" s="6"/>
      <c r="LMZ163" s="6"/>
      <c r="LNA163" s="6"/>
      <c r="LNB163" s="6"/>
      <c r="LNC163" s="6"/>
      <c r="LND163" s="6"/>
      <c r="LNE163" s="6"/>
      <c r="LNF163" s="6"/>
      <c r="LNG163" s="6"/>
      <c r="LNH163" s="6"/>
      <c r="LNI163" s="6"/>
      <c r="LNJ163" s="6"/>
      <c r="LNK163" s="6"/>
      <c r="LNL163" s="6"/>
      <c r="LNM163" s="6"/>
      <c r="LNN163" s="6"/>
      <c r="LNO163" s="6"/>
      <c r="LNP163" s="6"/>
      <c r="LNQ163" s="6"/>
      <c r="LNR163" s="6"/>
      <c r="LNS163" s="6"/>
      <c r="LNT163" s="6"/>
      <c r="LNU163" s="6"/>
      <c r="LNV163" s="6"/>
      <c r="LNW163" s="6"/>
      <c r="LNX163" s="6"/>
      <c r="LNY163" s="6"/>
      <c r="LNZ163" s="6"/>
      <c r="LOA163" s="6"/>
      <c r="LOB163" s="6"/>
      <c r="LOC163" s="6"/>
      <c r="LOD163" s="6"/>
      <c r="LOE163" s="6"/>
      <c r="LOF163" s="6"/>
      <c r="LOG163" s="6"/>
      <c r="LOH163" s="6"/>
      <c r="LOI163" s="6"/>
      <c r="LOJ163" s="6"/>
      <c r="LOK163" s="6"/>
      <c r="LOL163" s="6"/>
      <c r="LOM163" s="6"/>
      <c r="LON163" s="6"/>
      <c r="LOO163" s="6"/>
      <c r="LOP163" s="6"/>
      <c r="LOQ163" s="6"/>
      <c r="LOR163" s="6"/>
      <c r="LOS163" s="6"/>
      <c r="LOT163" s="6"/>
      <c r="LOU163" s="6"/>
      <c r="LOV163" s="6"/>
      <c r="LOW163" s="6"/>
      <c r="LOX163" s="6"/>
      <c r="LOY163" s="6"/>
      <c r="LOZ163" s="6"/>
      <c r="LPA163" s="6"/>
      <c r="LPB163" s="6"/>
      <c r="LPC163" s="6"/>
      <c r="LPD163" s="6"/>
      <c r="LPE163" s="6"/>
      <c r="LPF163" s="6"/>
      <c r="LPG163" s="6"/>
      <c r="LPH163" s="6"/>
      <c r="LPI163" s="6"/>
      <c r="LPJ163" s="6"/>
      <c r="LPK163" s="6"/>
      <c r="LPL163" s="6"/>
      <c r="LPM163" s="6"/>
      <c r="LPN163" s="6"/>
      <c r="LPO163" s="6"/>
      <c r="LPP163" s="6"/>
      <c r="LPQ163" s="6"/>
      <c r="LPR163" s="6"/>
      <c r="LPS163" s="6"/>
      <c r="LPT163" s="6"/>
      <c r="LPU163" s="6"/>
      <c r="LPV163" s="6"/>
      <c r="LPW163" s="6"/>
      <c r="LPX163" s="6"/>
      <c r="LPY163" s="6"/>
      <c r="LPZ163" s="6"/>
      <c r="LQA163" s="6"/>
      <c r="LQB163" s="6"/>
      <c r="LQC163" s="6"/>
      <c r="LQD163" s="6"/>
      <c r="LQE163" s="6"/>
      <c r="LQF163" s="6"/>
      <c r="LQG163" s="6"/>
      <c r="LQH163" s="6"/>
      <c r="LQI163" s="6"/>
      <c r="LQJ163" s="6"/>
      <c r="LQK163" s="6"/>
      <c r="LQL163" s="6"/>
      <c r="LQM163" s="6"/>
      <c r="LQN163" s="6"/>
      <c r="LQO163" s="6"/>
      <c r="LQP163" s="6"/>
      <c r="LQQ163" s="6"/>
      <c r="LQR163" s="6"/>
      <c r="LQS163" s="6"/>
      <c r="LQT163" s="6"/>
      <c r="LQU163" s="6"/>
      <c r="LQV163" s="6"/>
      <c r="LQW163" s="6"/>
      <c r="LQX163" s="6"/>
      <c r="LQY163" s="6"/>
      <c r="LQZ163" s="6"/>
      <c r="LRA163" s="6"/>
      <c r="LRB163" s="6"/>
      <c r="LRC163" s="6"/>
      <c r="LRD163" s="6"/>
      <c r="LRE163" s="6"/>
      <c r="LRF163" s="6"/>
      <c r="LRG163" s="6"/>
      <c r="LRH163" s="6"/>
      <c r="LRI163" s="6"/>
      <c r="LRJ163" s="6"/>
      <c r="LRK163" s="6"/>
      <c r="LRL163" s="6"/>
      <c r="LRM163" s="6"/>
      <c r="LRN163" s="6"/>
      <c r="LRO163" s="6"/>
      <c r="LRP163" s="6"/>
      <c r="LRQ163" s="6"/>
      <c r="LRR163" s="6"/>
      <c r="LRS163" s="6"/>
      <c r="LRT163" s="6"/>
      <c r="LRU163" s="6"/>
      <c r="LRV163" s="6"/>
      <c r="LRW163" s="6"/>
      <c r="LRX163" s="6"/>
      <c r="LRY163" s="6"/>
      <c r="LRZ163" s="6"/>
      <c r="LSA163" s="6"/>
      <c r="LSB163" s="6"/>
      <c r="LSC163" s="6"/>
      <c r="LSD163" s="6"/>
      <c r="LSE163" s="6"/>
      <c r="LSF163" s="6"/>
      <c r="LSG163" s="6"/>
      <c r="LSH163" s="6"/>
      <c r="LSI163" s="6"/>
      <c r="LSJ163" s="6"/>
      <c r="LSK163" s="6"/>
      <c r="LSL163" s="6"/>
      <c r="LSM163" s="6"/>
      <c r="LSN163" s="6"/>
      <c r="LSO163" s="6"/>
      <c r="LSP163" s="6"/>
      <c r="LSQ163" s="6"/>
      <c r="LSR163" s="6"/>
      <c r="LSS163" s="6"/>
      <c r="LST163" s="6"/>
      <c r="LSU163" s="6"/>
      <c r="LSV163" s="6"/>
      <c r="LSW163" s="6"/>
      <c r="LSX163" s="6"/>
      <c r="LSY163" s="6"/>
      <c r="LSZ163" s="6"/>
      <c r="LTA163" s="6"/>
      <c r="LTB163" s="6"/>
      <c r="LTC163" s="6"/>
      <c r="LTD163" s="6"/>
      <c r="LTE163" s="6"/>
      <c r="LTF163" s="6"/>
      <c r="LTG163" s="6"/>
      <c r="LTH163" s="6"/>
      <c r="LTI163" s="6"/>
      <c r="LTJ163" s="6"/>
      <c r="LTK163" s="6"/>
      <c r="LTL163" s="6"/>
      <c r="LTM163" s="6"/>
      <c r="LTN163" s="6"/>
      <c r="LTO163" s="6"/>
      <c r="LTP163" s="6"/>
      <c r="LTQ163" s="6"/>
      <c r="LTR163" s="6"/>
      <c r="LTS163" s="6"/>
      <c r="LTT163" s="6"/>
      <c r="LTU163" s="6"/>
      <c r="LTV163" s="6"/>
      <c r="LTW163" s="6"/>
      <c r="LTX163" s="6"/>
      <c r="LTY163" s="6"/>
      <c r="LTZ163" s="6"/>
      <c r="LUA163" s="6"/>
      <c r="LUB163" s="6"/>
      <c r="LUC163" s="6"/>
      <c r="LUD163" s="6"/>
      <c r="LUE163" s="6"/>
      <c r="LUF163" s="6"/>
      <c r="LUG163" s="6"/>
      <c r="LUH163" s="6"/>
      <c r="LUI163" s="6"/>
      <c r="LUJ163" s="6"/>
      <c r="LUK163" s="6"/>
      <c r="LUL163" s="6"/>
      <c r="LUM163" s="6"/>
      <c r="LUN163" s="6"/>
      <c r="LUO163" s="6"/>
      <c r="LUP163" s="6"/>
      <c r="LUQ163" s="6"/>
      <c r="LUR163" s="6"/>
      <c r="LUS163" s="6"/>
      <c r="LUT163" s="6"/>
      <c r="LUU163" s="6"/>
      <c r="LUV163" s="6"/>
      <c r="LUW163" s="6"/>
      <c r="LUX163" s="6"/>
      <c r="LUY163" s="6"/>
      <c r="LUZ163" s="6"/>
      <c r="LVA163" s="6"/>
      <c r="LVB163" s="6"/>
      <c r="LVC163" s="6"/>
      <c r="LVD163" s="6"/>
      <c r="LVE163" s="6"/>
      <c r="LVF163" s="6"/>
      <c r="LVG163" s="6"/>
      <c r="LVH163" s="6"/>
      <c r="LVI163" s="6"/>
      <c r="LVJ163" s="6"/>
      <c r="LVK163" s="6"/>
      <c r="LVL163" s="6"/>
      <c r="LVM163" s="6"/>
      <c r="LVN163" s="6"/>
      <c r="LVO163" s="6"/>
      <c r="LVP163" s="6"/>
      <c r="LVQ163" s="6"/>
      <c r="LVR163" s="6"/>
      <c r="LVS163" s="6"/>
      <c r="LVT163" s="6"/>
      <c r="LVU163" s="6"/>
      <c r="LVV163" s="6"/>
      <c r="LVW163" s="6"/>
      <c r="LVX163" s="6"/>
      <c r="LVY163" s="6"/>
      <c r="LVZ163" s="6"/>
      <c r="LWA163" s="6"/>
      <c r="LWB163" s="6"/>
      <c r="LWC163" s="6"/>
      <c r="LWD163" s="6"/>
      <c r="LWE163" s="6"/>
      <c r="LWF163" s="6"/>
      <c r="LWG163" s="6"/>
      <c r="LWH163" s="6"/>
      <c r="LWI163" s="6"/>
      <c r="LWJ163" s="6"/>
      <c r="LWK163" s="6"/>
      <c r="LWL163" s="6"/>
      <c r="LWM163" s="6"/>
      <c r="LWN163" s="6"/>
      <c r="LWO163" s="6"/>
      <c r="LWP163" s="6"/>
      <c r="LWQ163" s="6"/>
      <c r="LWR163" s="6"/>
      <c r="LWS163" s="6"/>
      <c r="LWT163" s="6"/>
      <c r="LWU163" s="6"/>
      <c r="LWV163" s="6"/>
      <c r="LWW163" s="6"/>
      <c r="LWX163" s="6"/>
      <c r="LWY163" s="6"/>
      <c r="LWZ163" s="6"/>
      <c r="LXA163" s="6"/>
      <c r="LXB163" s="6"/>
      <c r="LXC163" s="6"/>
      <c r="LXD163" s="6"/>
      <c r="LXE163" s="6"/>
      <c r="LXF163" s="6"/>
      <c r="LXG163" s="6"/>
      <c r="LXH163" s="6"/>
      <c r="LXI163" s="6"/>
      <c r="LXJ163" s="6"/>
      <c r="LXK163" s="6"/>
      <c r="LXL163" s="6"/>
      <c r="LXM163" s="6"/>
      <c r="LXN163" s="6"/>
      <c r="LXO163" s="6"/>
      <c r="LXP163" s="6"/>
      <c r="LXQ163" s="6"/>
      <c r="LXR163" s="6"/>
      <c r="LXS163" s="6"/>
      <c r="LXT163" s="6"/>
      <c r="LXU163" s="6"/>
      <c r="LXV163" s="6"/>
      <c r="LXW163" s="6"/>
      <c r="LXX163" s="6"/>
      <c r="LXY163" s="6"/>
      <c r="LXZ163" s="6"/>
      <c r="LYA163" s="6"/>
      <c r="LYB163" s="6"/>
      <c r="LYC163" s="6"/>
      <c r="LYD163" s="6"/>
      <c r="LYE163" s="6"/>
      <c r="LYF163" s="6"/>
      <c r="LYG163" s="6"/>
      <c r="LYH163" s="6"/>
      <c r="LYI163" s="6"/>
      <c r="LYJ163" s="6"/>
      <c r="LYK163" s="6"/>
      <c r="LYL163" s="6"/>
      <c r="LYM163" s="6"/>
      <c r="LYN163" s="6"/>
      <c r="LYO163" s="6"/>
      <c r="LYP163" s="6"/>
      <c r="LYQ163" s="6"/>
      <c r="LYR163" s="6"/>
      <c r="LYS163" s="6"/>
      <c r="LYT163" s="6"/>
      <c r="LYU163" s="6"/>
      <c r="LYV163" s="6"/>
      <c r="LYW163" s="6"/>
      <c r="LYX163" s="6"/>
      <c r="LYY163" s="6"/>
      <c r="LYZ163" s="6"/>
      <c r="LZA163" s="6"/>
      <c r="LZB163" s="6"/>
      <c r="LZC163" s="6"/>
      <c r="LZD163" s="6"/>
      <c r="LZE163" s="6"/>
      <c r="LZF163" s="6"/>
      <c r="LZG163" s="6"/>
      <c r="LZH163" s="6"/>
      <c r="LZI163" s="6"/>
      <c r="LZJ163" s="6"/>
      <c r="LZK163" s="6"/>
      <c r="LZL163" s="6"/>
      <c r="LZM163" s="6"/>
      <c r="LZN163" s="6"/>
      <c r="LZO163" s="6"/>
      <c r="LZP163" s="6"/>
      <c r="LZQ163" s="6"/>
      <c r="LZR163" s="6"/>
      <c r="LZS163" s="6"/>
      <c r="LZT163" s="6"/>
      <c r="LZU163" s="6"/>
      <c r="LZV163" s="6"/>
      <c r="LZW163" s="6"/>
      <c r="LZX163" s="6"/>
      <c r="LZY163" s="6"/>
      <c r="LZZ163" s="6"/>
      <c r="MAA163" s="6"/>
      <c r="MAB163" s="6"/>
      <c r="MAC163" s="6"/>
      <c r="MAD163" s="6"/>
      <c r="MAE163" s="6"/>
      <c r="MAF163" s="6"/>
      <c r="MAG163" s="6"/>
      <c r="MAH163" s="6"/>
      <c r="MAI163" s="6"/>
      <c r="MAJ163" s="6"/>
      <c r="MAK163" s="6"/>
      <c r="MAL163" s="6"/>
      <c r="MAM163" s="6"/>
      <c r="MAN163" s="6"/>
      <c r="MAO163" s="6"/>
      <c r="MAP163" s="6"/>
      <c r="MAQ163" s="6"/>
      <c r="MAR163" s="6"/>
      <c r="MAS163" s="6"/>
      <c r="MAT163" s="6"/>
      <c r="MAU163" s="6"/>
      <c r="MAV163" s="6"/>
      <c r="MAW163" s="6"/>
      <c r="MAX163" s="6"/>
      <c r="MAY163" s="6"/>
      <c r="MAZ163" s="6"/>
      <c r="MBA163" s="6"/>
      <c r="MBB163" s="6"/>
      <c r="MBC163" s="6"/>
      <c r="MBD163" s="6"/>
      <c r="MBE163" s="6"/>
      <c r="MBF163" s="6"/>
      <c r="MBG163" s="6"/>
      <c r="MBH163" s="6"/>
      <c r="MBI163" s="6"/>
      <c r="MBJ163" s="6"/>
      <c r="MBK163" s="6"/>
      <c r="MBL163" s="6"/>
      <c r="MBM163" s="6"/>
      <c r="MBN163" s="6"/>
      <c r="MBO163" s="6"/>
      <c r="MBP163" s="6"/>
      <c r="MBQ163" s="6"/>
      <c r="MBR163" s="6"/>
      <c r="MBS163" s="6"/>
      <c r="MBT163" s="6"/>
      <c r="MBU163" s="6"/>
      <c r="MBV163" s="6"/>
      <c r="MBW163" s="6"/>
      <c r="MBX163" s="6"/>
      <c r="MBY163" s="6"/>
      <c r="MBZ163" s="6"/>
      <c r="MCA163" s="6"/>
      <c r="MCB163" s="6"/>
      <c r="MCC163" s="6"/>
      <c r="MCD163" s="6"/>
      <c r="MCE163" s="6"/>
      <c r="MCF163" s="6"/>
      <c r="MCG163" s="6"/>
      <c r="MCH163" s="6"/>
      <c r="MCI163" s="6"/>
      <c r="MCJ163" s="6"/>
      <c r="MCK163" s="6"/>
      <c r="MCL163" s="6"/>
      <c r="MCM163" s="6"/>
      <c r="MCN163" s="6"/>
      <c r="MCO163" s="6"/>
      <c r="MCP163" s="6"/>
      <c r="MCQ163" s="6"/>
      <c r="MCR163" s="6"/>
      <c r="MCS163" s="6"/>
      <c r="MCT163" s="6"/>
      <c r="MCU163" s="6"/>
      <c r="MCV163" s="6"/>
      <c r="MCW163" s="6"/>
      <c r="MCX163" s="6"/>
      <c r="MCY163" s="6"/>
      <c r="MCZ163" s="6"/>
      <c r="MDA163" s="6"/>
      <c r="MDB163" s="6"/>
      <c r="MDC163" s="6"/>
      <c r="MDD163" s="6"/>
      <c r="MDE163" s="6"/>
      <c r="MDF163" s="6"/>
      <c r="MDG163" s="6"/>
      <c r="MDH163" s="6"/>
      <c r="MDI163" s="6"/>
      <c r="MDJ163" s="6"/>
      <c r="MDK163" s="6"/>
      <c r="MDL163" s="6"/>
      <c r="MDM163" s="6"/>
      <c r="MDN163" s="6"/>
      <c r="MDO163" s="6"/>
      <c r="MDP163" s="6"/>
      <c r="MDQ163" s="6"/>
      <c r="MDR163" s="6"/>
      <c r="MDS163" s="6"/>
      <c r="MDT163" s="6"/>
      <c r="MDU163" s="6"/>
      <c r="MDV163" s="6"/>
      <c r="MDW163" s="6"/>
      <c r="MDX163" s="6"/>
      <c r="MDY163" s="6"/>
      <c r="MDZ163" s="6"/>
      <c r="MEA163" s="6"/>
      <c r="MEB163" s="6"/>
      <c r="MEC163" s="6"/>
      <c r="MED163" s="6"/>
      <c r="MEE163" s="6"/>
      <c r="MEF163" s="6"/>
      <c r="MEG163" s="6"/>
      <c r="MEH163" s="6"/>
      <c r="MEI163" s="6"/>
      <c r="MEJ163" s="6"/>
      <c r="MEK163" s="6"/>
      <c r="MEL163" s="6"/>
      <c r="MEM163" s="6"/>
      <c r="MEN163" s="6"/>
      <c r="MEO163" s="6"/>
      <c r="MEP163" s="6"/>
      <c r="MEQ163" s="6"/>
      <c r="MER163" s="6"/>
      <c r="MES163" s="6"/>
      <c r="MET163" s="6"/>
      <c r="MEU163" s="6"/>
      <c r="MEV163" s="6"/>
      <c r="MEW163" s="6"/>
      <c r="MEX163" s="6"/>
      <c r="MEY163" s="6"/>
      <c r="MEZ163" s="6"/>
      <c r="MFA163" s="6"/>
      <c r="MFB163" s="6"/>
      <c r="MFC163" s="6"/>
      <c r="MFD163" s="6"/>
      <c r="MFE163" s="6"/>
      <c r="MFF163" s="6"/>
      <c r="MFG163" s="6"/>
      <c r="MFH163" s="6"/>
      <c r="MFI163" s="6"/>
      <c r="MFJ163" s="6"/>
      <c r="MFK163" s="6"/>
      <c r="MFL163" s="6"/>
      <c r="MFM163" s="6"/>
      <c r="MFN163" s="6"/>
      <c r="MFO163" s="6"/>
      <c r="MFP163" s="6"/>
      <c r="MFQ163" s="6"/>
      <c r="MFR163" s="6"/>
      <c r="MFS163" s="6"/>
      <c r="MFT163" s="6"/>
      <c r="MFU163" s="6"/>
      <c r="MFV163" s="6"/>
      <c r="MFW163" s="6"/>
      <c r="MFX163" s="6"/>
      <c r="MFY163" s="6"/>
      <c r="MFZ163" s="6"/>
      <c r="MGA163" s="6"/>
      <c r="MGB163" s="6"/>
      <c r="MGC163" s="6"/>
      <c r="MGD163" s="6"/>
      <c r="MGE163" s="6"/>
      <c r="MGF163" s="6"/>
      <c r="MGG163" s="6"/>
      <c r="MGH163" s="6"/>
      <c r="MGI163" s="6"/>
      <c r="MGJ163" s="6"/>
      <c r="MGK163" s="6"/>
      <c r="MGL163" s="6"/>
      <c r="MGM163" s="6"/>
      <c r="MGN163" s="6"/>
      <c r="MGO163" s="6"/>
      <c r="MGP163" s="6"/>
      <c r="MGQ163" s="6"/>
      <c r="MGR163" s="6"/>
      <c r="MGS163" s="6"/>
      <c r="MGT163" s="6"/>
      <c r="MGU163" s="6"/>
      <c r="MGV163" s="6"/>
      <c r="MGW163" s="6"/>
      <c r="MGX163" s="6"/>
      <c r="MGY163" s="6"/>
      <c r="MGZ163" s="6"/>
      <c r="MHA163" s="6"/>
      <c r="MHB163" s="6"/>
      <c r="MHC163" s="6"/>
      <c r="MHD163" s="6"/>
      <c r="MHE163" s="6"/>
      <c r="MHF163" s="6"/>
      <c r="MHG163" s="6"/>
      <c r="MHH163" s="6"/>
      <c r="MHI163" s="6"/>
      <c r="MHJ163" s="6"/>
      <c r="MHK163" s="6"/>
      <c r="MHL163" s="6"/>
      <c r="MHM163" s="6"/>
      <c r="MHN163" s="6"/>
      <c r="MHO163" s="6"/>
      <c r="MHP163" s="6"/>
      <c r="MHQ163" s="6"/>
      <c r="MHR163" s="6"/>
      <c r="MHS163" s="6"/>
      <c r="MHT163" s="6"/>
      <c r="MHU163" s="6"/>
      <c r="MHV163" s="6"/>
      <c r="MHW163" s="6"/>
      <c r="MHX163" s="6"/>
      <c r="MHY163" s="6"/>
      <c r="MHZ163" s="6"/>
      <c r="MIA163" s="6"/>
      <c r="MIB163" s="6"/>
      <c r="MIC163" s="6"/>
      <c r="MID163" s="6"/>
      <c r="MIE163" s="6"/>
      <c r="MIF163" s="6"/>
      <c r="MIG163" s="6"/>
      <c r="MIH163" s="6"/>
      <c r="MII163" s="6"/>
      <c r="MIJ163" s="6"/>
      <c r="MIK163" s="6"/>
      <c r="MIL163" s="6"/>
      <c r="MIM163" s="6"/>
      <c r="MIN163" s="6"/>
      <c r="MIO163" s="6"/>
      <c r="MIP163" s="6"/>
      <c r="MIQ163" s="6"/>
      <c r="MIR163" s="6"/>
      <c r="MIS163" s="6"/>
      <c r="MIT163" s="6"/>
      <c r="MIU163" s="6"/>
      <c r="MIV163" s="6"/>
      <c r="MIW163" s="6"/>
      <c r="MIX163" s="6"/>
      <c r="MIY163" s="6"/>
      <c r="MIZ163" s="6"/>
      <c r="MJA163" s="6"/>
      <c r="MJB163" s="6"/>
      <c r="MJC163" s="6"/>
      <c r="MJD163" s="6"/>
      <c r="MJE163" s="6"/>
      <c r="MJF163" s="6"/>
      <c r="MJG163" s="6"/>
      <c r="MJH163" s="6"/>
      <c r="MJI163" s="6"/>
      <c r="MJJ163" s="6"/>
      <c r="MJK163" s="6"/>
      <c r="MJL163" s="6"/>
      <c r="MJM163" s="6"/>
      <c r="MJN163" s="6"/>
      <c r="MJO163" s="6"/>
      <c r="MJP163" s="6"/>
      <c r="MJQ163" s="6"/>
      <c r="MJR163" s="6"/>
      <c r="MJS163" s="6"/>
      <c r="MJT163" s="6"/>
      <c r="MJU163" s="6"/>
      <c r="MJV163" s="6"/>
      <c r="MJW163" s="6"/>
      <c r="MJX163" s="6"/>
      <c r="MJY163" s="6"/>
      <c r="MJZ163" s="6"/>
      <c r="MKA163" s="6"/>
      <c r="MKB163" s="6"/>
      <c r="MKC163" s="6"/>
      <c r="MKD163" s="6"/>
      <c r="MKE163" s="6"/>
      <c r="MKF163" s="6"/>
      <c r="MKG163" s="6"/>
      <c r="MKH163" s="6"/>
      <c r="MKI163" s="6"/>
      <c r="MKJ163" s="6"/>
      <c r="MKK163" s="6"/>
      <c r="MKL163" s="6"/>
      <c r="MKM163" s="6"/>
      <c r="MKN163" s="6"/>
      <c r="MKO163" s="6"/>
      <c r="MKP163" s="6"/>
      <c r="MKQ163" s="6"/>
      <c r="MKR163" s="6"/>
      <c r="MKS163" s="6"/>
      <c r="MKT163" s="6"/>
      <c r="MKU163" s="6"/>
      <c r="MKV163" s="6"/>
      <c r="MKW163" s="6"/>
      <c r="MKX163" s="6"/>
      <c r="MKY163" s="6"/>
      <c r="MKZ163" s="6"/>
      <c r="MLA163" s="6"/>
      <c r="MLB163" s="6"/>
      <c r="MLC163" s="6"/>
      <c r="MLD163" s="6"/>
      <c r="MLE163" s="6"/>
      <c r="MLF163" s="6"/>
      <c r="MLG163" s="6"/>
      <c r="MLH163" s="6"/>
      <c r="MLI163" s="6"/>
      <c r="MLJ163" s="6"/>
      <c r="MLK163" s="6"/>
      <c r="MLL163" s="6"/>
      <c r="MLM163" s="6"/>
      <c r="MLN163" s="6"/>
      <c r="MLO163" s="6"/>
      <c r="MLP163" s="6"/>
      <c r="MLQ163" s="6"/>
      <c r="MLR163" s="6"/>
      <c r="MLS163" s="6"/>
      <c r="MLT163" s="6"/>
      <c r="MLU163" s="6"/>
      <c r="MLV163" s="6"/>
      <c r="MLW163" s="6"/>
      <c r="MLX163" s="6"/>
      <c r="MLY163" s="6"/>
      <c r="MLZ163" s="6"/>
      <c r="MMA163" s="6"/>
      <c r="MMB163" s="6"/>
      <c r="MMC163" s="6"/>
      <c r="MMD163" s="6"/>
      <c r="MME163" s="6"/>
      <c r="MMF163" s="6"/>
      <c r="MMG163" s="6"/>
      <c r="MMH163" s="6"/>
      <c r="MMI163" s="6"/>
      <c r="MMJ163" s="6"/>
      <c r="MMK163" s="6"/>
      <c r="MML163" s="6"/>
      <c r="MMM163" s="6"/>
      <c r="MMN163" s="6"/>
      <c r="MMO163" s="6"/>
      <c r="MMP163" s="6"/>
      <c r="MMQ163" s="6"/>
      <c r="MMR163" s="6"/>
      <c r="MMS163" s="6"/>
      <c r="MMT163" s="6"/>
      <c r="MMU163" s="6"/>
      <c r="MMV163" s="6"/>
      <c r="MMW163" s="6"/>
      <c r="MMX163" s="6"/>
      <c r="MMY163" s="6"/>
      <c r="MMZ163" s="6"/>
      <c r="MNA163" s="6"/>
      <c r="MNB163" s="6"/>
      <c r="MNC163" s="6"/>
      <c r="MND163" s="6"/>
      <c r="MNE163" s="6"/>
      <c r="MNF163" s="6"/>
      <c r="MNG163" s="6"/>
      <c r="MNH163" s="6"/>
      <c r="MNI163" s="6"/>
      <c r="MNJ163" s="6"/>
      <c r="MNK163" s="6"/>
      <c r="MNL163" s="6"/>
      <c r="MNM163" s="6"/>
      <c r="MNN163" s="6"/>
      <c r="MNO163" s="6"/>
      <c r="MNP163" s="6"/>
      <c r="MNQ163" s="6"/>
      <c r="MNR163" s="6"/>
      <c r="MNS163" s="6"/>
      <c r="MNT163" s="6"/>
      <c r="MNU163" s="6"/>
      <c r="MNV163" s="6"/>
      <c r="MNW163" s="6"/>
      <c r="MNX163" s="6"/>
      <c r="MNY163" s="6"/>
      <c r="MNZ163" s="6"/>
      <c r="MOA163" s="6"/>
      <c r="MOB163" s="6"/>
      <c r="MOC163" s="6"/>
      <c r="MOD163" s="6"/>
      <c r="MOE163" s="6"/>
      <c r="MOF163" s="6"/>
      <c r="MOG163" s="6"/>
      <c r="MOH163" s="6"/>
      <c r="MOI163" s="6"/>
      <c r="MOJ163" s="6"/>
      <c r="MOK163" s="6"/>
      <c r="MOL163" s="6"/>
      <c r="MOM163" s="6"/>
      <c r="MON163" s="6"/>
      <c r="MOO163" s="6"/>
      <c r="MOP163" s="6"/>
      <c r="MOQ163" s="6"/>
      <c r="MOR163" s="6"/>
      <c r="MOS163" s="6"/>
      <c r="MOT163" s="6"/>
      <c r="MOU163" s="6"/>
      <c r="MOV163" s="6"/>
      <c r="MOW163" s="6"/>
      <c r="MOX163" s="6"/>
      <c r="MOY163" s="6"/>
      <c r="MOZ163" s="6"/>
      <c r="MPA163" s="6"/>
      <c r="MPB163" s="6"/>
      <c r="MPC163" s="6"/>
      <c r="MPD163" s="6"/>
      <c r="MPE163" s="6"/>
      <c r="MPF163" s="6"/>
      <c r="MPG163" s="6"/>
      <c r="MPH163" s="6"/>
      <c r="MPI163" s="6"/>
      <c r="MPJ163" s="6"/>
      <c r="MPK163" s="6"/>
      <c r="MPL163" s="6"/>
      <c r="MPM163" s="6"/>
      <c r="MPN163" s="6"/>
      <c r="MPO163" s="6"/>
      <c r="MPP163" s="6"/>
      <c r="MPQ163" s="6"/>
      <c r="MPR163" s="6"/>
      <c r="MPS163" s="6"/>
      <c r="MPT163" s="6"/>
      <c r="MPU163" s="6"/>
      <c r="MPV163" s="6"/>
      <c r="MPW163" s="6"/>
      <c r="MPX163" s="6"/>
      <c r="MPY163" s="6"/>
      <c r="MPZ163" s="6"/>
      <c r="MQA163" s="6"/>
      <c r="MQB163" s="6"/>
      <c r="MQC163" s="6"/>
      <c r="MQD163" s="6"/>
      <c r="MQE163" s="6"/>
      <c r="MQF163" s="6"/>
      <c r="MQG163" s="6"/>
      <c r="MQH163" s="6"/>
      <c r="MQI163" s="6"/>
      <c r="MQJ163" s="6"/>
      <c r="MQK163" s="6"/>
      <c r="MQL163" s="6"/>
      <c r="MQM163" s="6"/>
      <c r="MQN163" s="6"/>
      <c r="MQO163" s="6"/>
      <c r="MQP163" s="6"/>
      <c r="MQQ163" s="6"/>
      <c r="MQR163" s="6"/>
      <c r="MQS163" s="6"/>
      <c r="MQT163" s="6"/>
      <c r="MQU163" s="6"/>
      <c r="MQV163" s="6"/>
      <c r="MQW163" s="6"/>
      <c r="MQX163" s="6"/>
      <c r="MQY163" s="6"/>
      <c r="MQZ163" s="6"/>
      <c r="MRA163" s="6"/>
      <c r="MRB163" s="6"/>
      <c r="MRC163" s="6"/>
      <c r="MRD163" s="6"/>
      <c r="MRE163" s="6"/>
      <c r="MRF163" s="6"/>
      <c r="MRG163" s="6"/>
      <c r="MRH163" s="6"/>
      <c r="MRI163" s="6"/>
      <c r="MRJ163" s="6"/>
      <c r="MRK163" s="6"/>
      <c r="MRL163" s="6"/>
      <c r="MRM163" s="6"/>
      <c r="MRN163" s="6"/>
      <c r="MRO163" s="6"/>
      <c r="MRP163" s="6"/>
      <c r="MRQ163" s="6"/>
      <c r="MRR163" s="6"/>
      <c r="MRS163" s="6"/>
      <c r="MRT163" s="6"/>
      <c r="MRU163" s="6"/>
      <c r="MRV163" s="6"/>
      <c r="MRW163" s="6"/>
      <c r="MRX163" s="6"/>
      <c r="MRY163" s="6"/>
      <c r="MRZ163" s="6"/>
      <c r="MSA163" s="6"/>
      <c r="MSB163" s="6"/>
      <c r="MSC163" s="6"/>
      <c r="MSD163" s="6"/>
      <c r="MSE163" s="6"/>
      <c r="MSF163" s="6"/>
      <c r="MSG163" s="6"/>
      <c r="MSH163" s="6"/>
      <c r="MSI163" s="6"/>
      <c r="MSJ163" s="6"/>
      <c r="MSK163" s="6"/>
      <c r="MSL163" s="6"/>
      <c r="MSM163" s="6"/>
      <c r="MSN163" s="6"/>
      <c r="MSO163" s="6"/>
      <c r="MSP163" s="6"/>
      <c r="MSQ163" s="6"/>
      <c r="MSR163" s="6"/>
      <c r="MSS163" s="6"/>
      <c r="MST163" s="6"/>
      <c r="MSU163" s="6"/>
      <c r="MSV163" s="6"/>
      <c r="MSW163" s="6"/>
      <c r="MSX163" s="6"/>
      <c r="MSY163" s="6"/>
      <c r="MSZ163" s="6"/>
      <c r="MTA163" s="6"/>
      <c r="MTB163" s="6"/>
      <c r="MTC163" s="6"/>
      <c r="MTD163" s="6"/>
      <c r="MTE163" s="6"/>
      <c r="MTF163" s="6"/>
      <c r="MTG163" s="6"/>
      <c r="MTH163" s="6"/>
      <c r="MTI163" s="6"/>
      <c r="MTJ163" s="6"/>
      <c r="MTK163" s="6"/>
      <c r="MTL163" s="6"/>
      <c r="MTM163" s="6"/>
      <c r="MTN163" s="6"/>
      <c r="MTO163" s="6"/>
      <c r="MTP163" s="6"/>
      <c r="MTQ163" s="6"/>
      <c r="MTR163" s="6"/>
      <c r="MTS163" s="6"/>
      <c r="MTT163" s="6"/>
      <c r="MTU163" s="6"/>
      <c r="MTV163" s="6"/>
      <c r="MTW163" s="6"/>
      <c r="MTX163" s="6"/>
      <c r="MTY163" s="6"/>
      <c r="MTZ163" s="6"/>
      <c r="MUA163" s="6"/>
      <c r="MUB163" s="6"/>
      <c r="MUC163" s="6"/>
      <c r="MUD163" s="6"/>
      <c r="MUE163" s="6"/>
      <c r="MUF163" s="6"/>
      <c r="MUG163" s="6"/>
      <c r="MUH163" s="6"/>
      <c r="MUI163" s="6"/>
      <c r="MUJ163" s="6"/>
      <c r="MUK163" s="6"/>
      <c r="MUL163" s="6"/>
      <c r="MUM163" s="6"/>
      <c r="MUN163" s="6"/>
      <c r="MUO163" s="6"/>
      <c r="MUP163" s="6"/>
      <c r="MUQ163" s="6"/>
      <c r="MUR163" s="6"/>
      <c r="MUS163" s="6"/>
      <c r="MUT163" s="6"/>
      <c r="MUU163" s="6"/>
      <c r="MUV163" s="6"/>
      <c r="MUW163" s="6"/>
      <c r="MUX163" s="6"/>
      <c r="MUY163" s="6"/>
      <c r="MUZ163" s="6"/>
      <c r="MVA163" s="6"/>
      <c r="MVB163" s="6"/>
      <c r="MVC163" s="6"/>
      <c r="MVD163" s="6"/>
      <c r="MVE163" s="6"/>
      <c r="MVF163" s="6"/>
      <c r="MVG163" s="6"/>
      <c r="MVH163" s="6"/>
      <c r="MVI163" s="6"/>
      <c r="MVJ163" s="6"/>
      <c r="MVK163" s="6"/>
      <c r="MVL163" s="6"/>
      <c r="MVM163" s="6"/>
      <c r="MVN163" s="6"/>
      <c r="MVO163" s="6"/>
      <c r="MVP163" s="6"/>
      <c r="MVQ163" s="6"/>
      <c r="MVR163" s="6"/>
      <c r="MVS163" s="6"/>
      <c r="MVT163" s="6"/>
      <c r="MVU163" s="6"/>
      <c r="MVV163" s="6"/>
      <c r="MVW163" s="6"/>
      <c r="MVX163" s="6"/>
      <c r="MVY163" s="6"/>
      <c r="MVZ163" s="6"/>
      <c r="MWA163" s="6"/>
      <c r="MWB163" s="6"/>
      <c r="MWC163" s="6"/>
      <c r="MWD163" s="6"/>
      <c r="MWE163" s="6"/>
      <c r="MWF163" s="6"/>
      <c r="MWG163" s="6"/>
      <c r="MWH163" s="6"/>
      <c r="MWI163" s="6"/>
      <c r="MWJ163" s="6"/>
      <c r="MWK163" s="6"/>
      <c r="MWL163" s="6"/>
      <c r="MWM163" s="6"/>
      <c r="MWN163" s="6"/>
      <c r="MWO163" s="6"/>
      <c r="MWP163" s="6"/>
      <c r="MWQ163" s="6"/>
      <c r="MWR163" s="6"/>
      <c r="MWS163" s="6"/>
      <c r="MWT163" s="6"/>
      <c r="MWU163" s="6"/>
      <c r="MWV163" s="6"/>
      <c r="MWW163" s="6"/>
      <c r="MWX163" s="6"/>
      <c r="MWY163" s="6"/>
      <c r="MWZ163" s="6"/>
      <c r="MXA163" s="6"/>
      <c r="MXB163" s="6"/>
      <c r="MXC163" s="6"/>
      <c r="MXD163" s="6"/>
      <c r="MXE163" s="6"/>
      <c r="MXF163" s="6"/>
      <c r="MXG163" s="6"/>
      <c r="MXH163" s="6"/>
      <c r="MXI163" s="6"/>
      <c r="MXJ163" s="6"/>
      <c r="MXK163" s="6"/>
      <c r="MXL163" s="6"/>
      <c r="MXM163" s="6"/>
      <c r="MXN163" s="6"/>
      <c r="MXO163" s="6"/>
      <c r="MXP163" s="6"/>
      <c r="MXQ163" s="6"/>
      <c r="MXR163" s="6"/>
      <c r="MXS163" s="6"/>
      <c r="MXT163" s="6"/>
      <c r="MXU163" s="6"/>
      <c r="MXV163" s="6"/>
      <c r="MXW163" s="6"/>
      <c r="MXX163" s="6"/>
      <c r="MXY163" s="6"/>
      <c r="MXZ163" s="6"/>
      <c r="MYA163" s="6"/>
      <c r="MYB163" s="6"/>
      <c r="MYC163" s="6"/>
      <c r="MYD163" s="6"/>
      <c r="MYE163" s="6"/>
      <c r="MYF163" s="6"/>
      <c r="MYG163" s="6"/>
      <c r="MYH163" s="6"/>
      <c r="MYI163" s="6"/>
      <c r="MYJ163" s="6"/>
      <c r="MYK163" s="6"/>
      <c r="MYL163" s="6"/>
      <c r="MYM163" s="6"/>
      <c r="MYN163" s="6"/>
      <c r="MYO163" s="6"/>
      <c r="MYP163" s="6"/>
      <c r="MYQ163" s="6"/>
      <c r="MYR163" s="6"/>
      <c r="MYS163" s="6"/>
      <c r="MYT163" s="6"/>
      <c r="MYU163" s="6"/>
      <c r="MYV163" s="6"/>
      <c r="MYW163" s="6"/>
      <c r="MYX163" s="6"/>
      <c r="MYY163" s="6"/>
      <c r="MYZ163" s="6"/>
      <c r="MZA163" s="6"/>
      <c r="MZB163" s="6"/>
      <c r="MZC163" s="6"/>
      <c r="MZD163" s="6"/>
      <c r="MZE163" s="6"/>
      <c r="MZF163" s="6"/>
      <c r="MZG163" s="6"/>
      <c r="MZH163" s="6"/>
      <c r="MZI163" s="6"/>
      <c r="MZJ163" s="6"/>
      <c r="MZK163" s="6"/>
      <c r="MZL163" s="6"/>
      <c r="MZM163" s="6"/>
      <c r="MZN163" s="6"/>
      <c r="MZO163" s="6"/>
      <c r="MZP163" s="6"/>
      <c r="MZQ163" s="6"/>
      <c r="MZR163" s="6"/>
      <c r="MZS163" s="6"/>
      <c r="MZT163" s="6"/>
      <c r="MZU163" s="6"/>
      <c r="MZV163" s="6"/>
      <c r="MZW163" s="6"/>
      <c r="MZX163" s="6"/>
      <c r="MZY163" s="6"/>
      <c r="MZZ163" s="6"/>
      <c r="NAA163" s="6"/>
      <c r="NAB163" s="6"/>
      <c r="NAC163" s="6"/>
      <c r="NAD163" s="6"/>
      <c r="NAE163" s="6"/>
      <c r="NAF163" s="6"/>
      <c r="NAG163" s="6"/>
      <c r="NAH163" s="6"/>
      <c r="NAI163" s="6"/>
      <c r="NAJ163" s="6"/>
      <c r="NAK163" s="6"/>
      <c r="NAL163" s="6"/>
      <c r="NAM163" s="6"/>
      <c r="NAN163" s="6"/>
      <c r="NAO163" s="6"/>
      <c r="NAP163" s="6"/>
      <c r="NAQ163" s="6"/>
      <c r="NAR163" s="6"/>
      <c r="NAS163" s="6"/>
      <c r="NAT163" s="6"/>
      <c r="NAU163" s="6"/>
      <c r="NAV163" s="6"/>
      <c r="NAW163" s="6"/>
      <c r="NAX163" s="6"/>
      <c r="NAY163" s="6"/>
      <c r="NAZ163" s="6"/>
      <c r="NBA163" s="6"/>
      <c r="NBB163" s="6"/>
      <c r="NBC163" s="6"/>
      <c r="NBD163" s="6"/>
      <c r="NBE163" s="6"/>
      <c r="NBF163" s="6"/>
      <c r="NBG163" s="6"/>
      <c r="NBH163" s="6"/>
      <c r="NBI163" s="6"/>
      <c r="NBJ163" s="6"/>
      <c r="NBK163" s="6"/>
      <c r="NBL163" s="6"/>
      <c r="NBM163" s="6"/>
      <c r="NBN163" s="6"/>
      <c r="NBO163" s="6"/>
      <c r="NBP163" s="6"/>
      <c r="NBQ163" s="6"/>
      <c r="NBR163" s="6"/>
      <c r="NBS163" s="6"/>
      <c r="NBT163" s="6"/>
      <c r="NBU163" s="6"/>
      <c r="NBV163" s="6"/>
      <c r="NBW163" s="6"/>
      <c r="NBX163" s="6"/>
      <c r="NBY163" s="6"/>
      <c r="NBZ163" s="6"/>
      <c r="NCA163" s="6"/>
      <c r="NCB163" s="6"/>
      <c r="NCC163" s="6"/>
      <c r="NCD163" s="6"/>
      <c r="NCE163" s="6"/>
      <c r="NCF163" s="6"/>
      <c r="NCG163" s="6"/>
      <c r="NCH163" s="6"/>
      <c r="NCI163" s="6"/>
      <c r="NCJ163" s="6"/>
      <c r="NCK163" s="6"/>
      <c r="NCL163" s="6"/>
      <c r="NCM163" s="6"/>
      <c r="NCN163" s="6"/>
      <c r="NCO163" s="6"/>
      <c r="NCP163" s="6"/>
      <c r="NCQ163" s="6"/>
      <c r="NCR163" s="6"/>
      <c r="NCS163" s="6"/>
      <c r="NCT163" s="6"/>
      <c r="NCU163" s="6"/>
      <c r="NCV163" s="6"/>
      <c r="NCW163" s="6"/>
      <c r="NCX163" s="6"/>
      <c r="NCY163" s="6"/>
      <c r="NCZ163" s="6"/>
      <c r="NDA163" s="6"/>
      <c r="NDB163" s="6"/>
      <c r="NDC163" s="6"/>
      <c r="NDD163" s="6"/>
      <c r="NDE163" s="6"/>
      <c r="NDF163" s="6"/>
      <c r="NDG163" s="6"/>
      <c r="NDH163" s="6"/>
      <c r="NDI163" s="6"/>
      <c r="NDJ163" s="6"/>
      <c r="NDK163" s="6"/>
      <c r="NDL163" s="6"/>
      <c r="NDM163" s="6"/>
      <c r="NDN163" s="6"/>
      <c r="NDO163" s="6"/>
      <c r="NDP163" s="6"/>
      <c r="NDQ163" s="6"/>
      <c r="NDR163" s="6"/>
      <c r="NDS163" s="6"/>
      <c r="NDT163" s="6"/>
      <c r="NDU163" s="6"/>
      <c r="NDV163" s="6"/>
      <c r="NDW163" s="6"/>
      <c r="NDX163" s="6"/>
      <c r="NDY163" s="6"/>
      <c r="NDZ163" s="6"/>
      <c r="NEA163" s="6"/>
      <c r="NEB163" s="6"/>
      <c r="NEC163" s="6"/>
      <c r="NED163" s="6"/>
      <c r="NEE163" s="6"/>
      <c r="NEF163" s="6"/>
      <c r="NEG163" s="6"/>
      <c r="NEH163" s="6"/>
      <c r="NEI163" s="6"/>
      <c r="NEJ163" s="6"/>
      <c r="NEK163" s="6"/>
      <c r="NEL163" s="6"/>
      <c r="NEM163" s="6"/>
      <c r="NEN163" s="6"/>
      <c r="NEO163" s="6"/>
      <c r="NEP163" s="6"/>
      <c r="NEQ163" s="6"/>
      <c r="NER163" s="6"/>
      <c r="NES163" s="6"/>
      <c r="NET163" s="6"/>
      <c r="NEU163" s="6"/>
      <c r="NEV163" s="6"/>
      <c r="NEW163" s="6"/>
      <c r="NEX163" s="6"/>
      <c r="NEY163" s="6"/>
      <c r="NEZ163" s="6"/>
      <c r="NFA163" s="6"/>
      <c r="NFB163" s="6"/>
      <c r="NFC163" s="6"/>
      <c r="NFD163" s="6"/>
      <c r="NFE163" s="6"/>
      <c r="NFF163" s="6"/>
      <c r="NFG163" s="6"/>
      <c r="NFH163" s="6"/>
      <c r="NFI163" s="6"/>
      <c r="NFJ163" s="6"/>
      <c r="NFK163" s="6"/>
      <c r="NFL163" s="6"/>
      <c r="NFM163" s="6"/>
      <c r="NFN163" s="6"/>
      <c r="NFO163" s="6"/>
      <c r="NFP163" s="6"/>
      <c r="NFQ163" s="6"/>
      <c r="NFR163" s="6"/>
      <c r="NFS163" s="6"/>
      <c r="NFT163" s="6"/>
      <c r="NFU163" s="6"/>
      <c r="NFV163" s="6"/>
      <c r="NFW163" s="6"/>
      <c r="NFX163" s="6"/>
      <c r="NFY163" s="6"/>
      <c r="NFZ163" s="6"/>
      <c r="NGA163" s="6"/>
      <c r="NGB163" s="6"/>
      <c r="NGC163" s="6"/>
      <c r="NGD163" s="6"/>
      <c r="NGE163" s="6"/>
      <c r="NGF163" s="6"/>
      <c r="NGG163" s="6"/>
      <c r="NGH163" s="6"/>
      <c r="NGI163" s="6"/>
      <c r="NGJ163" s="6"/>
      <c r="NGK163" s="6"/>
      <c r="NGL163" s="6"/>
      <c r="NGM163" s="6"/>
      <c r="NGN163" s="6"/>
      <c r="NGO163" s="6"/>
      <c r="NGP163" s="6"/>
      <c r="NGQ163" s="6"/>
      <c r="NGR163" s="6"/>
      <c r="NGS163" s="6"/>
      <c r="NGT163" s="6"/>
      <c r="NGU163" s="6"/>
      <c r="NGV163" s="6"/>
      <c r="NGW163" s="6"/>
      <c r="NGX163" s="6"/>
      <c r="NGY163" s="6"/>
      <c r="NGZ163" s="6"/>
      <c r="NHA163" s="6"/>
      <c r="NHB163" s="6"/>
      <c r="NHC163" s="6"/>
      <c r="NHD163" s="6"/>
      <c r="NHE163" s="6"/>
      <c r="NHF163" s="6"/>
      <c r="NHG163" s="6"/>
      <c r="NHH163" s="6"/>
      <c r="NHI163" s="6"/>
      <c r="NHJ163" s="6"/>
      <c r="NHK163" s="6"/>
      <c r="NHL163" s="6"/>
      <c r="NHM163" s="6"/>
      <c r="NHN163" s="6"/>
      <c r="NHO163" s="6"/>
      <c r="NHP163" s="6"/>
      <c r="NHQ163" s="6"/>
      <c r="NHR163" s="6"/>
      <c r="NHS163" s="6"/>
      <c r="NHT163" s="6"/>
      <c r="NHU163" s="6"/>
      <c r="NHV163" s="6"/>
      <c r="NHW163" s="6"/>
      <c r="NHX163" s="6"/>
      <c r="NHY163" s="6"/>
      <c r="NHZ163" s="6"/>
      <c r="NIA163" s="6"/>
      <c r="NIB163" s="6"/>
      <c r="NIC163" s="6"/>
      <c r="NID163" s="6"/>
      <c r="NIE163" s="6"/>
      <c r="NIF163" s="6"/>
      <c r="NIG163" s="6"/>
      <c r="NIH163" s="6"/>
      <c r="NII163" s="6"/>
      <c r="NIJ163" s="6"/>
      <c r="NIK163" s="6"/>
      <c r="NIL163" s="6"/>
      <c r="NIM163" s="6"/>
      <c r="NIN163" s="6"/>
      <c r="NIO163" s="6"/>
      <c r="NIP163" s="6"/>
      <c r="NIQ163" s="6"/>
      <c r="NIR163" s="6"/>
      <c r="NIS163" s="6"/>
      <c r="NIT163" s="6"/>
      <c r="NIU163" s="6"/>
      <c r="NIV163" s="6"/>
      <c r="NIW163" s="6"/>
      <c r="NIX163" s="6"/>
      <c r="NIY163" s="6"/>
      <c r="NIZ163" s="6"/>
      <c r="NJA163" s="6"/>
      <c r="NJB163" s="6"/>
      <c r="NJC163" s="6"/>
      <c r="NJD163" s="6"/>
      <c r="NJE163" s="6"/>
      <c r="NJF163" s="6"/>
      <c r="NJG163" s="6"/>
      <c r="NJH163" s="6"/>
      <c r="NJI163" s="6"/>
      <c r="NJJ163" s="6"/>
      <c r="NJK163" s="6"/>
      <c r="NJL163" s="6"/>
      <c r="NJM163" s="6"/>
      <c r="NJN163" s="6"/>
      <c r="NJO163" s="6"/>
      <c r="NJP163" s="6"/>
      <c r="NJQ163" s="6"/>
      <c r="NJR163" s="6"/>
      <c r="NJS163" s="6"/>
      <c r="NJT163" s="6"/>
      <c r="NJU163" s="6"/>
      <c r="NJV163" s="6"/>
      <c r="NJW163" s="6"/>
      <c r="NJX163" s="6"/>
      <c r="NJY163" s="6"/>
      <c r="NJZ163" s="6"/>
      <c r="NKA163" s="6"/>
      <c r="NKB163" s="6"/>
      <c r="NKC163" s="6"/>
      <c r="NKD163" s="6"/>
      <c r="NKE163" s="6"/>
      <c r="NKF163" s="6"/>
      <c r="NKG163" s="6"/>
      <c r="NKH163" s="6"/>
      <c r="NKI163" s="6"/>
      <c r="NKJ163" s="6"/>
      <c r="NKK163" s="6"/>
      <c r="NKL163" s="6"/>
      <c r="NKM163" s="6"/>
      <c r="NKN163" s="6"/>
      <c r="NKO163" s="6"/>
      <c r="NKP163" s="6"/>
      <c r="NKQ163" s="6"/>
      <c r="NKR163" s="6"/>
      <c r="NKS163" s="6"/>
      <c r="NKT163" s="6"/>
      <c r="NKU163" s="6"/>
      <c r="NKV163" s="6"/>
      <c r="NKW163" s="6"/>
      <c r="NKX163" s="6"/>
      <c r="NKY163" s="6"/>
      <c r="NKZ163" s="6"/>
      <c r="NLA163" s="6"/>
      <c r="NLB163" s="6"/>
      <c r="NLC163" s="6"/>
      <c r="NLD163" s="6"/>
      <c r="NLE163" s="6"/>
      <c r="NLF163" s="6"/>
      <c r="NLG163" s="6"/>
      <c r="NLH163" s="6"/>
      <c r="NLI163" s="6"/>
      <c r="NLJ163" s="6"/>
      <c r="NLK163" s="6"/>
      <c r="NLL163" s="6"/>
      <c r="NLM163" s="6"/>
      <c r="NLN163" s="6"/>
      <c r="NLO163" s="6"/>
      <c r="NLP163" s="6"/>
      <c r="NLQ163" s="6"/>
      <c r="NLR163" s="6"/>
      <c r="NLS163" s="6"/>
      <c r="NLT163" s="6"/>
      <c r="NLU163" s="6"/>
      <c r="NLV163" s="6"/>
      <c r="NLW163" s="6"/>
      <c r="NLX163" s="6"/>
      <c r="NLY163" s="6"/>
      <c r="NLZ163" s="6"/>
      <c r="NMA163" s="6"/>
      <c r="NMB163" s="6"/>
      <c r="NMC163" s="6"/>
      <c r="NMD163" s="6"/>
      <c r="NME163" s="6"/>
      <c r="NMF163" s="6"/>
      <c r="NMG163" s="6"/>
      <c r="NMH163" s="6"/>
      <c r="NMI163" s="6"/>
      <c r="NMJ163" s="6"/>
      <c r="NMK163" s="6"/>
      <c r="NML163" s="6"/>
      <c r="NMM163" s="6"/>
      <c r="NMN163" s="6"/>
      <c r="NMO163" s="6"/>
      <c r="NMP163" s="6"/>
      <c r="NMQ163" s="6"/>
      <c r="NMR163" s="6"/>
      <c r="NMS163" s="6"/>
      <c r="NMT163" s="6"/>
      <c r="NMU163" s="6"/>
      <c r="NMV163" s="6"/>
      <c r="NMW163" s="6"/>
      <c r="NMX163" s="6"/>
      <c r="NMY163" s="6"/>
      <c r="NMZ163" s="6"/>
      <c r="NNA163" s="6"/>
      <c r="NNB163" s="6"/>
      <c r="NNC163" s="6"/>
      <c r="NND163" s="6"/>
      <c r="NNE163" s="6"/>
      <c r="NNF163" s="6"/>
      <c r="NNG163" s="6"/>
      <c r="NNH163" s="6"/>
      <c r="NNI163" s="6"/>
      <c r="NNJ163" s="6"/>
      <c r="NNK163" s="6"/>
      <c r="NNL163" s="6"/>
      <c r="NNM163" s="6"/>
      <c r="NNN163" s="6"/>
      <c r="NNO163" s="6"/>
      <c r="NNP163" s="6"/>
      <c r="NNQ163" s="6"/>
      <c r="NNR163" s="6"/>
      <c r="NNS163" s="6"/>
      <c r="NNT163" s="6"/>
      <c r="NNU163" s="6"/>
      <c r="NNV163" s="6"/>
      <c r="NNW163" s="6"/>
      <c r="NNX163" s="6"/>
      <c r="NNY163" s="6"/>
      <c r="NNZ163" s="6"/>
      <c r="NOA163" s="6"/>
      <c r="NOB163" s="6"/>
      <c r="NOC163" s="6"/>
      <c r="NOD163" s="6"/>
      <c r="NOE163" s="6"/>
      <c r="NOF163" s="6"/>
      <c r="NOG163" s="6"/>
      <c r="NOH163" s="6"/>
      <c r="NOI163" s="6"/>
      <c r="NOJ163" s="6"/>
      <c r="NOK163" s="6"/>
      <c r="NOL163" s="6"/>
      <c r="NOM163" s="6"/>
      <c r="NON163" s="6"/>
      <c r="NOO163" s="6"/>
      <c r="NOP163" s="6"/>
      <c r="NOQ163" s="6"/>
      <c r="NOR163" s="6"/>
      <c r="NOS163" s="6"/>
      <c r="NOT163" s="6"/>
      <c r="NOU163" s="6"/>
      <c r="NOV163" s="6"/>
      <c r="NOW163" s="6"/>
      <c r="NOX163" s="6"/>
      <c r="NOY163" s="6"/>
      <c r="NOZ163" s="6"/>
      <c r="NPA163" s="6"/>
      <c r="NPB163" s="6"/>
      <c r="NPC163" s="6"/>
      <c r="NPD163" s="6"/>
      <c r="NPE163" s="6"/>
      <c r="NPF163" s="6"/>
      <c r="NPG163" s="6"/>
      <c r="NPH163" s="6"/>
      <c r="NPI163" s="6"/>
      <c r="NPJ163" s="6"/>
      <c r="NPK163" s="6"/>
      <c r="NPL163" s="6"/>
      <c r="NPM163" s="6"/>
      <c r="NPN163" s="6"/>
      <c r="NPO163" s="6"/>
      <c r="NPP163" s="6"/>
      <c r="NPQ163" s="6"/>
      <c r="NPR163" s="6"/>
      <c r="NPS163" s="6"/>
      <c r="NPT163" s="6"/>
      <c r="NPU163" s="6"/>
      <c r="NPV163" s="6"/>
      <c r="NPW163" s="6"/>
      <c r="NPX163" s="6"/>
      <c r="NPY163" s="6"/>
      <c r="NPZ163" s="6"/>
      <c r="NQA163" s="6"/>
      <c r="NQB163" s="6"/>
      <c r="NQC163" s="6"/>
      <c r="NQD163" s="6"/>
      <c r="NQE163" s="6"/>
      <c r="NQF163" s="6"/>
      <c r="NQG163" s="6"/>
      <c r="NQH163" s="6"/>
      <c r="NQI163" s="6"/>
      <c r="NQJ163" s="6"/>
      <c r="NQK163" s="6"/>
      <c r="NQL163" s="6"/>
      <c r="NQM163" s="6"/>
      <c r="NQN163" s="6"/>
      <c r="NQO163" s="6"/>
      <c r="NQP163" s="6"/>
      <c r="NQQ163" s="6"/>
      <c r="NQR163" s="6"/>
      <c r="NQS163" s="6"/>
      <c r="NQT163" s="6"/>
      <c r="NQU163" s="6"/>
      <c r="NQV163" s="6"/>
      <c r="NQW163" s="6"/>
      <c r="NQX163" s="6"/>
      <c r="NQY163" s="6"/>
      <c r="NQZ163" s="6"/>
      <c r="NRA163" s="6"/>
      <c r="NRB163" s="6"/>
      <c r="NRC163" s="6"/>
      <c r="NRD163" s="6"/>
      <c r="NRE163" s="6"/>
      <c r="NRF163" s="6"/>
      <c r="NRG163" s="6"/>
      <c r="NRH163" s="6"/>
      <c r="NRI163" s="6"/>
      <c r="NRJ163" s="6"/>
      <c r="NRK163" s="6"/>
      <c r="NRL163" s="6"/>
      <c r="NRM163" s="6"/>
      <c r="NRN163" s="6"/>
      <c r="NRO163" s="6"/>
      <c r="NRP163" s="6"/>
      <c r="NRQ163" s="6"/>
      <c r="NRR163" s="6"/>
      <c r="NRS163" s="6"/>
      <c r="NRT163" s="6"/>
      <c r="NRU163" s="6"/>
      <c r="NRV163" s="6"/>
      <c r="NRW163" s="6"/>
      <c r="NRX163" s="6"/>
      <c r="NRY163" s="6"/>
      <c r="NRZ163" s="6"/>
      <c r="NSA163" s="6"/>
      <c r="NSB163" s="6"/>
      <c r="NSC163" s="6"/>
      <c r="NSD163" s="6"/>
      <c r="NSE163" s="6"/>
      <c r="NSF163" s="6"/>
      <c r="NSG163" s="6"/>
      <c r="NSH163" s="6"/>
      <c r="NSI163" s="6"/>
      <c r="NSJ163" s="6"/>
      <c r="NSK163" s="6"/>
      <c r="NSL163" s="6"/>
      <c r="NSM163" s="6"/>
      <c r="NSN163" s="6"/>
      <c r="NSO163" s="6"/>
      <c r="NSP163" s="6"/>
      <c r="NSQ163" s="6"/>
      <c r="NSR163" s="6"/>
      <c r="NSS163" s="6"/>
      <c r="NST163" s="6"/>
      <c r="NSU163" s="6"/>
      <c r="NSV163" s="6"/>
      <c r="NSW163" s="6"/>
      <c r="NSX163" s="6"/>
      <c r="NSY163" s="6"/>
      <c r="NSZ163" s="6"/>
      <c r="NTA163" s="6"/>
      <c r="NTB163" s="6"/>
      <c r="NTC163" s="6"/>
      <c r="NTD163" s="6"/>
      <c r="NTE163" s="6"/>
      <c r="NTF163" s="6"/>
      <c r="NTG163" s="6"/>
      <c r="NTH163" s="6"/>
      <c r="NTI163" s="6"/>
      <c r="NTJ163" s="6"/>
      <c r="NTK163" s="6"/>
      <c r="NTL163" s="6"/>
      <c r="NTM163" s="6"/>
      <c r="NTN163" s="6"/>
      <c r="NTO163" s="6"/>
      <c r="NTP163" s="6"/>
      <c r="NTQ163" s="6"/>
      <c r="NTR163" s="6"/>
      <c r="NTS163" s="6"/>
      <c r="NTT163" s="6"/>
      <c r="NTU163" s="6"/>
      <c r="NTV163" s="6"/>
      <c r="NTW163" s="6"/>
      <c r="NTX163" s="6"/>
      <c r="NTY163" s="6"/>
      <c r="NTZ163" s="6"/>
      <c r="NUA163" s="6"/>
      <c r="NUB163" s="6"/>
      <c r="NUC163" s="6"/>
      <c r="NUD163" s="6"/>
      <c r="NUE163" s="6"/>
      <c r="NUF163" s="6"/>
      <c r="NUG163" s="6"/>
      <c r="NUH163" s="6"/>
      <c r="NUI163" s="6"/>
      <c r="NUJ163" s="6"/>
      <c r="NUK163" s="6"/>
      <c r="NUL163" s="6"/>
      <c r="NUM163" s="6"/>
      <c r="NUN163" s="6"/>
      <c r="NUO163" s="6"/>
      <c r="NUP163" s="6"/>
      <c r="NUQ163" s="6"/>
      <c r="NUR163" s="6"/>
      <c r="NUS163" s="6"/>
      <c r="NUT163" s="6"/>
      <c r="NUU163" s="6"/>
      <c r="NUV163" s="6"/>
      <c r="NUW163" s="6"/>
      <c r="NUX163" s="6"/>
      <c r="NUY163" s="6"/>
      <c r="NUZ163" s="6"/>
      <c r="NVA163" s="6"/>
      <c r="NVB163" s="6"/>
      <c r="NVC163" s="6"/>
      <c r="NVD163" s="6"/>
      <c r="NVE163" s="6"/>
      <c r="NVF163" s="6"/>
      <c r="NVG163" s="6"/>
      <c r="NVH163" s="6"/>
      <c r="NVI163" s="6"/>
      <c r="NVJ163" s="6"/>
      <c r="NVK163" s="6"/>
      <c r="NVL163" s="6"/>
      <c r="NVM163" s="6"/>
      <c r="NVN163" s="6"/>
      <c r="NVO163" s="6"/>
      <c r="NVP163" s="6"/>
      <c r="NVQ163" s="6"/>
      <c r="NVR163" s="6"/>
      <c r="NVS163" s="6"/>
      <c r="NVT163" s="6"/>
      <c r="NVU163" s="6"/>
      <c r="NVV163" s="6"/>
      <c r="NVW163" s="6"/>
      <c r="NVX163" s="6"/>
      <c r="NVY163" s="6"/>
      <c r="NVZ163" s="6"/>
      <c r="NWA163" s="6"/>
      <c r="NWB163" s="6"/>
      <c r="NWC163" s="6"/>
      <c r="NWD163" s="6"/>
      <c r="NWE163" s="6"/>
      <c r="NWF163" s="6"/>
      <c r="NWG163" s="6"/>
      <c r="NWH163" s="6"/>
      <c r="NWI163" s="6"/>
      <c r="NWJ163" s="6"/>
      <c r="NWK163" s="6"/>
      <c r="NWL163" s="6"/>
      <c r="NWM163" s="6"/>
      <c r="NWN163" s="6"/>
      <c r="NWO163" s="6"/>
      <c r="NWP163" s="6"/>
      <c r="NWQ163" s="6"/>
      <c r="NWR163" s="6"/>
      <c r="NWS163" s="6"/>
      <c r="NWT163" s="6"/>
      <c r="NWU163" s="6"/>
      <c r="NWV163" s="6"/>
      <c r="NWW163" s="6"/>
      <c r="NWX163" s="6"/>
      <c r="NWY163" s="6"/>
      <c r="NWZ163" s="6"/>
      <c r="NXA163" s="6"/>
      <c r="NXB163" s="6"/>
      <c r="NXC163" s="6"/>
      <c r="NXD163" s="6"/>
      <c r="NXE163" s="6"/>
      <c r="NXF163" s="6"/>
      <c r="NXG163" s="6"/>
      <c r="NXH163" s="6"/>
      <c r="NXI163" s="6"/>
      <c r="NXJ163" s="6"/>
      <c r="NXK163" s="6"/>
      <c r="NXL163" s="6"/>
      <c r="NXM163" s="6"/>
      <c r="NXN163" s="6"/>
      <c r="NXO163" s="6"/>
      <c r="NXP163" s="6"/>
      <c r="NXQ163" s="6"/>
      <c r="NXR163" s="6"/>
      <c r="NXS163" s="6"/>
      <c r="NXT163" s="6"/>
      <c r="NXU163" s="6"/>
      <c r="NXV163" s="6"/>
      <c r="NXW163" s="6"/>
      <c r="NXX163" s="6"/>
      <c r="NXY163" s="6"/>
      <c r="NXZ163" s="6"/>
      <c r="NYA163" s="6"/>
      <c r="NYB163" s="6"/>
      <c r="NYC163" s="6"/>
      <c r="NYD163" s="6"/>
      <c r="NYE163" s="6"/>
      <c r="NYF163" s="6"/>
      <c r="NYG163" s="6"/>
      <c r="NYH163" s="6"/>
      <c r="NYI163" s="6"/>
      <c r="NYJ163" s="6"/>
      <c r="NYK163" s="6"/>
      <c r="NYL163" s="6"/>
      <c r="NYM163" s="6"/>
      <c r="NYN163" s="6"/>
      <c r="NYO163" s="6"/>
      <c r="NYP163" s="6"/>
      <c r="NYQ163" s="6"/>
      <c r="NYR163" s="6"/>
      <c r="NYS163" s="6"/>
      <c r="NYT163" s="6"/>
      <c r="NYU163" s="6"/>
      <c r="NYV163" s="6"/>
      <c r="NYW163" s="6"/>
      <c r="NYX163" s="6"/>
      <c r="NYY163" s="6"/>
      <c r="NYZ163" s="6"/>
      <c r="NZA163" s="6"/>
      <c r="NZB163" s="6"/>
      <c r="NZC163" s="6"/>
      <c r="NZD163" s="6"/>
      <c r="NZE163" s="6"/>
      <c r="NZF163" s="6"/>
      <c r="NZG163" s="6"/>
      <c r="NZH163" s="6"/>
      <c r="NZI163" s="6"/>
      <c r="NZJ163" s="6"/>
      <c r="NZK163" s="6"/>
      <c r="NZL163" s="6"/>
      <c r="NZM163" s="6"/>
      <c r="NZN163" s="6"/>
      <c r="NZO163" s="6"/>
      <c r="NZP163" s="6"/>
      <c r="NZQ163" s="6"/>
      <c r="NZR163" s="6"/>
      <c r="NZS163" s="6"/>
      <c r="NZT163" s="6"/>
      <c r="NZU163" s="6"/>
      <c r="NZV163" s="6"/>
      <c r="NZW163" s="6"/>
      <c r="NZX163" s="6"/>
      <c r="NZY163" s="6"/>
      <c r="NZZ163" s="6"/>
      <c r="OAA163" s="6"/>
      <c r="OAB163" s="6"/>
      <c r="OAC163" s="6"/>
      <c r="OAD163" s="6"/>
      <c r="OAE163" s="6"/>
      <c r="OAF163" s="6"/>
      <c r="OAG163" s="6"/>
      <c r="OAH163" s="6"/>
      <c r="OAI163" s="6"/>
      <c r="OAJ163" s="6"/>
      <c r="OAK163" s="6"/>
      <c r="OAL163" s="6"/>
      <c r="OAM163" s="6"/>
      <c r="OAN163" s="6"/>
      <c r="OAO163" s="6"/>
      <c r="OAP163" s="6"/>
      <c r="OAQ163" s="6"/>
      <c r="OAR163" s="6"/>
      <c r="OAS163" s="6"/>
      <c r="OAT163" s="6"/>
      <c r="OAU163" s="6"/>
      <c r="OAV163" s="6"/>
      <c r="OAW163" s="6"/>
      <c r="OAX163" s="6"/>
      <c r="OAY163" s="6"/>
      <c r="OAZ163" s="6"/>
      <c r="OBA163" s="6"/>
      <c r="OBB163" s="6"/>
      <c r="OBC163" s="6"/>
      <c r="OBD163" s="6"/>
      <c r="OBE163" s="6"/>
      <c r="OBF163" s="6"/>
      <c r="OBG163" s="6"/>
      <c r="OBH163" s="6"/>
      <c r="OBI163" s="6"/>
      <c r="OBJ163" s="6"/>
      <c r="OBK163" s="6"/>
      <c r="OBL163" s="6"/>
      <c r="OBM163" s="6"/>
      <c r="OBN163" s="6"/>
      <c r="OBO163" s="6"/>
      <c r="OBP163" s="6"/>
      <c r="OBQ163" s="6"/>
      <c r="OBR163" s="6"/>
      <c r="OBS163" s="6"/>
      <c r="OBT163" s="6"/>
      <c r="OBU163" s="6"/>
      <c r="OBV163" s="6"/>
      <c r="OBW163" s="6"/>
      <c r="OBX163" s="6"/>
      <c r="OBY163" s="6"/>
      <c r="OBZ163" s="6"/>
      <c r="OCA163" s="6"/>
      <c r="OCB163" s="6"/>
      <c r="OCC163" s="6"/>
      <c r="OCD163" s="6"/>
      <c r="OCE163" s="6"/>
      <c r="OCF163" s="6"/>
      <c r="OCG163" s="6"/>
      <c r="OCH163" s="6"/>
      <c r="OCI163" s="6"/>
      <c r="OCJ163" s="6"/>
      <c r="OCK163" s="6"/>
      <c r="OCL163" s="6"/>
      <c r="OCM163" s="6"/>
      <c r="OCN163" s="6"/>
      <c r="OCO163" s="6"/>
      <c r="OCP163" s="6"/>
      <c r="OCQ163" s="6"/>
      <c r="OCR163" s="6"/>
      <c r="OCS163" s="6"/>
      <c r="OCT163" s="6"/>
      <c r="OCU163" s="6"/>
      <c r="OCV163" s="6"/>
      <c r="OCW163" s="6"/>
      <c r="OCX163" s="6"/>
      <c r="OCY163" s="6"/>
      <c r="OCZ163" s="6"/>
      <c r="ODA163" s="6"/>
      <c r="ODB163" s="6"/>
      <c r="ODC163" s="6"/>
      <c r="ODD163" s="6"/>
      <c r="ODE163" s="6"/>
      <c r="ODF163" s="6"/>
      <c r="ODG163" s="6"/>
      <c r="ODH163" s="6"/>
      <c r="ODI163" s="6"/>
      <c r="ODJ163" s="6"/>
      <c r="ODK163" s="6"/>
      <c r="ODL163" s="6"/>
      <c r="ODM163" s="6"/>
      <c r="ODN163" s="6"/>
      <c r="ODO163" s="6"/>
      <c r="ODP163" s="6"/>
      <c r="ODQ163" s="6"/>
      <c r="ODR163" s="6"/>
      <c r="ODS163" s="6"/>
      <c r="ODT163" s="6"/>
      <c r="ODU163" s="6"/>
      <c r="ODV163" s="6"/>
      <c r="ODW163" s="6"/>
      <c r="ODX163" s="6"/>
      <c r="ODY163" s="6"/>
      <c r="ODZ163" s="6"/>
      <c r="OEA163" s="6"/>
      <c r="OEB163" s="6"/>
      <c r="OEC163" s="6"/>
      <c r="OED163" s="6"/>
      <c r="OEE163" s="6"/>
      <c r="OEF163" s="6"/>
      <c r="OEG163" s="6"/>
      <c r="OEH163" s="6"/>
      <c r="OEI163" s="6"/>
      <c r="OEJ163" s="6"/>
      <c r="OEK163" s="6"/>
      <c r="OEL163" s="6"/>
      <c r="OEM163" s="6"/>
      <c r="OEN163" s="6"/>
      <c r="OEO163" s="6"/>
      <c r="OEP163" s="6"/>
      <c r="OEQ163" s="6"/>
      <c r="OER163" s="6"/>
      <c r="OES163" s="6"/>
      <c r="OET163" s="6"/>
      <c r="OEU163" s="6"/>
      <c r="OEV163" s="6"/>
      <c r="OEW163" s="6"/>
      <c r="OEX163" s="6"/>
      <c r="OEY163" s="6"/>
      <c r="OEZ163" s="6"/>
      <c r="OFA163" s="6"/>
      <c r="OFB163" s="6"/>
      <c r="OFC163" s="6"/>
      <c r="OFD163" s="6"/>
      <c r="OFE163" s="6"/>
      <c r="OFF163" s="6"/>
      <c r="OFG163" s="6"/>
      <c r="OFH163" s="6"/>
      <c r="OFI163" s="6"/>
      <c r="OFJ163" s="6"/>
      <c r="OFK163" s="6"/>
      <c r="OFL163" s="6"/>
      <c r="OFM163" s="6"/>
      <c r="OFN163" s="6"/>
      <c r="OFO163" s="6"/>
      <c r="OFP163" s="6"/>
      <c r="OFQ163" s="6"/>
      <c r="OFR163" s="6"/>
      <c r="OFS163" s="6"/>
      <c r="OFT163" s="6"/>
      <c r="OFU163" s="6"/>
      <c r="OFV163" s="6"/>
      <c r="OFW163" s="6"/>
      <c r="OFX163" s="6"/>
      <c r="OFY163" s="6"/>
      <c r="OFZ163" s="6"/>
      <c r="OGA163" s="6"/>
      <c r="OGB163" s="6"/>
      <c r="OGC163" s="6"/>
      <c r="OGD163" s="6"/>
      <c r="OGE163" s="6"/>
      <c r="OGF163" s="6"/>
      <c r="OGG163" s="6"/>
      <c r="OGH163" s="6"/>
      <c r="OGI163" s="6"/>
      <c r="OGJ163" s="6"/>
      <c r="OGK163" s="6"/>
      <c r="OGL163" s="6"/>
      <c r="OGM163" s="6"/>
      <c r="OGN163" s="6"/>
      <c r="OGO163" s="6"/>
      <c r="OGP163" s="6"/>
      <c r="OGQ163" s="6"/>
      <c r="OGR163" s="6"/>
      <c r="OGS163" s="6"/>
      <c r="OGT163" s="6"/>
      <c r="OGU163" s="6"/>
      <c r="OGV163" s="6"/>
      <c r="OGW163" s="6"/>
      <c r="OGX163" s="6"/>
      <c r="OGY163" s="6"/>
      <c r="OGZ163" s="6"/>
      <c r="OHA163" s="6"/>
      <c r="OHB163" s="6"/>
      <c r="OHC163" s="6"/>
      <c r="OHD163" s="6"/>
      <c r="OHE163" s="6"/>
      <c r="OHF163" s="6"/>
      <c r="OHG163" s="6"/>
      <c r="OHH163" s="6"/>
      <c r="OHI163" s="6"/>
      <c r="OHJ163" s="6"/>
      <c r="OHK163" s="6"/>
      <c r="OHL163" s="6"/>
      <c r="OHM163" s="6"/>
      <c r="OHN163" s="6"/>
      <c r="OHO163" s="6"/>
      <c r="OHP163" s="6"/>
      <c r="OHQ163" s="6"/>
      <c r="OHR163" s="6"/>
      <c r="OHS163" s="6"/>
      <c r="OHT163" s="6"/>
      <c r="OHU163" s="6"/>
      <c r="OHV163" s="6"/>
      <c r="OHW163" s="6"/>
      <c r="OHX163" s="6"/>
      <c r="OHY163" s="6"/>
      <c r="OHZ163" s="6"/>
      <c r="OIA163" s="6"/>
      <c r="OIB163" s="6"/>
      <c r="OIC163" s="6"/>
      <c r="OID163" s="6"/>
      <c r="OIE163" s="6"/>
      <c r="OIF163" s="6"/>
      <c r="OIG163" s="6"/>
      <c r="OIH163" s="6"/>
      <c r="OII163" s="6"/>
      <c r="OIJ163" s="6"/>
      <c r="OIK163" s="6"/>
      <c r="OIL163" s="6"/>
      <c r="OIM163" s="6"/>
      <c r="OIN163" s="6"/>
      <c r="OIO163" s="6"/>
      <c r="OIP163" s="6"/>
      <c r="OIQ163" s="6"/>
      <c r="OIR163" s="6"/>
      <c r="OIS163" s="6"/>
      <c r="OIT163" s="6"/>
      <c r="OIU163" s="6"/>
      <c r="OIV163" s="6"/>
      <c r="OIW163" s="6"/>
      <c r="OIX163" s="6"/>
      <c r="OIY163" s="6"/>
      <c r="OIZ163" s="6"/>
      <c r="OJA163" s="6"/>
      <c r="OJB163" s="6"/>
      <c r="OJC163" s="6"/>
      <c r="OJD163" s="6"/>
      <c r="OJE163" s="6"/>
      <c r="OJF163" s="6"/>
      <c r="OJG163" s="6"/>
      <c r="OJH163" s="6"/>
      <c r="OJI163" s="6"/>
      <c r="OJJ163" s="6"/>
      <c r="OJK163" s="6"/>
      <c r="OJL163" s="6"/>
      <c r="OJM163" s="6"/>
      <c r="OJN163" s="6"/>
      <c r="OJO163" s="6"/>
      <c r="OJP163" s="6"/>
      <c r="OJQ163" s="6"/>
      <c r="OJR163" s="6"/>
      <c r="OJS163" s="6"/>
      <c r="OJT163" s="6"/>
      <c r="OJU163" s="6"/>
      <c r="OJV163" s="6"/>
      <c r="OJW163" s="6"/>
      <c r="OJX163" s="6"/>
      <c r="OJY163" s="6"/>
      <c r="OJZ163" s="6"/>
      <c r="OKA163" s="6"/>
      <c r="OKB163" s="6"/>
      <c r="OKC163" s="6"/>
      <c r="OKD163" s="6"/>
      <c r="OKE163" s="6"/>
      <c r="OKF163" s="6"/>
      <c r="OKG163" s="6"/>
      <c r="OKH163" s="6"/>
      <c r="OKI163" s="6"/>
      <c r="OKJ163" s="6"/>
      <c r="OKK163" s="6"/>
      <c r="OKL163" s="6"/>
      <c r="OKM163" s="6"/>
      <c r="OKN163" s="6"/>
      <c r="OKO163" s="6"/>
      <c r="OKP163" s="6"/>
      <c r="OKQ163" s="6"/>
      <c r="OKR163" s="6"/>
      <c r="OKS163" s="6"/>
      <c r="OKT163" s="6"/>
      <c r="OKU163" s="6"/>
      <c r="OKV163" s="6"/>
      <c r="OKW163" s="6"/>
      <c r="OKX163" s="6"/>
      <c r="OKY163" s="6"/>
      <c r="OKZ163" s="6"/>
      <c r="OLA163" s="6"/>
      <c r="OLB163" s="6"/>
      <c r="OLC163" s="6"/>
      <c r="OLD163" s="6"/>
      <c r="OLE163" s="6"/>
      <c r="OLF163" s="6"/>
      <c r="OLG163" s="6"/>
      <c r="OLH163" s="6"/>
      <c r="OLI163" s="6"/>
      <c r="OLJ163" s="6"/>
      <c r="OLK163" s="6"/>
      <c r="OLL163" s="6"/>
      <c r="OLM163" s="6"/>
      <c r="OLN163" s="6"/>
      <c r="OLO163" s="6"/>
      <c r="OLP163" s="6"/>
      <c r="OLQ163" s="6"/>
      <c r="OLR163" s="6"/>
      <c r="OLS163" s="6"/>
      <c r="OLT163" s="6"/>
      <c r="OLU163" s="6"/>
      <c r="OLV163" s="6"/>
      <c r="OLW163" s="6"/>
      <c r="OLX163" s="6"/>
      <c r="OLY163" s="6"/>
      <c r="OLZ163" s="6"/>
      <c r="OMA163" s="6"/>
      <c r="OMB163" s="6"/>
      <c r="OMC163" s="6"/>
      <c r="OMD163" s="6"/>
      <c r="OME163" s="6"/>
      <c r="OMF163" s="6"/>
      <c r="OMG163" s="6"/>
      <c r="OMH163" s="6"/>
      <c r="OMI163" s="6"/>
      <c r="OMJ163" s="6"/>
      <c r="OMK163" s="6"/>
      <c r="OML163" s="6"/>
      <c r="OMM163" s="6"/>
      <c r="OMN163" s="6"/>
      <c r="OMO163" s="6"/>
      <c r="OMP163" s="6"/>
      <c r="OMQ163" s="6"/>
      <c r="OMR163" s="6"/>
      <c r="OMS163" s="6"/>
      <c r="OMT163" s="6"/>
      <c r="OMU163" s="6"/>
      <c r="OMV163" s="6"/>
      <c r="OMW163" s="6"/>
      <c r="OMX163" s="6"/>
      <c r="OMY163" s="6"/>
      <c r="OMZ163" s="6"/>
      <c r="ONA163" s="6"/>
      <c r="ONB163" s="6"/>
      <c r="ONC163" s="6"/>
      <c r="OND163" s="6"/>
      <c r="ONE163" s="6"/>
      <c r="ONF163" s="6"/>
      <c r="ONG163" s="6"/>
      <c r="ONH163" s="6"/>
      <c r="ONI163" s="6"/>
      <c r="ONJ163" s="6"/>
      <c r="ONK163" s="6"/>
      <c r="ONL163" s="6"/>
      <c r="ONM163" s="6"/>
      <c r="ONN163" s="6"/>
      <c r="ONO163" s="6"/>
      <c r="ONP163" s="6"/>
      <c r="ONQ163" s="6"/>
      <c r="ONR163" s="6"/>
      <c r="ONS163" s="6"/>
      <c r="ONT163" s="6"/>
      <c r="ONU163" s="6"/>
      <c r="ONV163" s="6"/>
      <c r="ONW163" s="6"/>
      <c r="ONX163" s="6"/>
      <c r="ONY163" s="6"/>
      <c r="ONZ163" s="6"/>
      <c r="OOA163" s="6"/>
      <c r="OOB163" s="6"/>
      <c r="OOC163" s="6"/>
      <c r="OOD163" s="6"/>
      <c r="OOE163" s="6"/>
      <c r="OOF163" s="6"/>
      <c r="OOG163" s="6"/>
      <c r="OOH163" s="6"/>
      <c r="OOI163" s="6"/>
      <c r="OOJ163" s="6"/>
      <c r="OOK163" s="6"/>
      <c r="OOL163" s="6"/>
      <c r="OOM163" s="6"/>
      <c r="OON163" s="6"/>
      <c r="OOO163" s="6"/>
      <c r="OOP163" s="6"/>
      <c r="OOQ163" s="6"/>
      <c r="OOR163" s="6"/>
      <c r="OOS163" s="6"/>
      <c r="OOT163" s="6"/>
      <c r="OOU163" s="6"/>
      <c r="OOV163" s="6"/>
      <c r="OOW163" s="6"/>
      <c r="OOX163" s="6"/>
      <c r="OOY163" s="6"/>
      <c r="OOZ163" s="6"/>
      <c r="OPA163" s="6"/>
      <c r="OPB163" s="6"/>
      <c r="OPC163" s="6"/>
      <c r="OPD163" s="6"/>
      <c r="OPE163" s="6"/>
      <c r="OPF163" s="6"/>
      <c r="OPG163" s="6"/>
      <c r="OPH163" s="6"/>
      <c r="OPI163" s="6"/>
      <c r="OPJ163" s="6"/>
      <c r="OPK163" s="6"/>
      <c r="OPL163" s="6"/>
      <c r="OPM163" s="6"/>
      <c r="OPN163" s="6"/>
      <c r="OPO163" s="6"/>
      <c r="OPP163" s="6"/>
      <c r="OPQ163" s="6"/>
      <c r="OPR163" s="6"/>
      <c r="OPS163" s="6"/>
      <c r="OPT163" s="6"/>
      <c r="OPU163" s="6"/>
      <c r="OPV163" s="6"/>
      <c r="OPW163" s="6"/>
      <c r="OPX163" s="6"/>
      <c r="OPY163" s="6"/>
      <c r="OPZ163" s="6"/>
      <c r="OQA163" s="6"/>
      <c r="OQB163" s="6"/>
      <c r="OQC163" s="6"/>
      <c r="OQD163" s="6"/>
      <c r="OQE163" s="6"/>
      <c r="OQF163" s="6"/>
      <c r="OQG163" s="6"/>
      <c r="OQH163" s="6"/>
      <c r="OQI163" s="6"/>
      <c r="OQJ163" s="6"/>
      <c r="OQK163" s="6"/>
      <c r="OQL163" s="6"/>
      <c r="OQM163" s="6"/>
      <c r="OQN163" s="6"/>
      <c r="OQO163" s="6"/>
      <c r="OQP163" s="6"/>
      <c r="OQQ163" s="6"/>
      <c r="OQR163" s="6"/>
      <c r="OQS163" s="6"/>
      <c r="OQT163" s="6"/>
      <c r="OQU163" s="6"/>
      <c r="OQV163" s="6"/>
      <c r="OQW163" s="6"/>
      <c r="OQX163" s="6"/>
      <c r="OQY163" s="6"/>
      <c r="OQZ163" s="6"/>
      <c r="ORA163" s="6"/>
      <c r="ORB163" s="6"/>
      <c r="ORC163" s="6"/>
      <c r="ORD163" s="6"/>
      <c r="ORE163" s="6"/>
      <c r="ORF163" s="6"/>
      <c r="ORG163" s="6"/>
      <c r="ORH163" s="6"/>
      <c r="ORI163" s="6"/>
      <c r="ORJ163" s="6"/>
      <c r="ORK163" s="6"/>
      <c r="ORL163" s="6"/>
      <c r="ORM163" s="6"/>
      <c r="ORN163" s="6"/>
      <c r="ORO163" s="6"/>
      <c r="ORP163" s="6"/>
      <c r="ORQ163" s="6"/>
      <c r="ORR163" s="6"/>
      <c r="ORS163" s="6"/>
      <c r="ORT163" s="6"/>
      <c r="ORU163" s="6"/>
      <c r="ORV163" s="6"/>
      <c r="ORW163" s="6"/>
      <c r="ORX163" s="6"/>
      <c r="ORY163" s="6"/>
      <c r="ORZ163" s="6"/>
      <c r="OSA163" s="6"/>
      <c r="OSB163" s="6"/>
      <c r="OSC163" s="6"/>
      <c r="OSD163" s="6"/>
      <c r="OSE163" s="6"/>
      <c r="OSF163" s="6"/>
      <c r="OSG163" s="6"/>
      <c r="OSH163" s="6"/>
      <c r="OSI163" s="6"/>
      <c r="OSJ163" s="6"/>
      <c r="OSK163" s="6"/>
      <c r="OSL163" s="6"/>
      <c r="OSM163" s="6"/>
      <c r="OSN163" s="6"/>
      <c r="OSO163" s="6"/>
      <c r="OSP163" s="6"/>
      <c r="OSQ163" s="6"/>
      <c r="OSR163" s="6"/>
      <c r="OSS163" s="6"/>
      <c r="OST163" s="6"/>
      <c r="OSU163" s="6"/>
      <c r="OSV163" s="6"/>
      <c r="OSW163" s="6"/>
      <c r="OSX163" s="6"/>
      <c r="OSY163" s="6"/>
      <c r="OSZ163" s="6"/>
      <c r="OTA163" s="6"/>
      <c r="OTB163" s="6"/>
      <c r="OTC163" s="6"/>
      <c r="OTD163" s="6"/>
      <c r="OTE163" s="6"/>
      <c r="OTF163" s="6"/>
      <c r="OTG163" s="6"/>
      <c r="OTH163" s="6"/>
      <c r="OTI163" s="6"/>
      <c r="OTJ163" s="6"/>
      <c r="OTK163" s="6"/>
      <c r="OTL163" s="6"/>
      <c r="OTM163" s="6"/>
      <c r="OTN163" s="6"/>
      <c r="OTO163" s="6"/>
      <c r="OTP163" s="6"/>
      <c r="OTQ163" s="6"/>
      <c r="OTR163" s="6"/>
      <c r="OTS163" s="6"/>
      <c r="OTT163" s="6"/>
      <c r="OTU163" s="6"/>
      <c r="OTV163" s="6"/>
      <c r="OTW163" s="6"/>
      <c r="OTX163" s="6"/>
      <c r="OTY163" s="6"/>
      <c r="OTZ163" s="6"/>
      <c r="OUA163" s="6"/>
      <c r="OUB163" s="6"/>
      <c r="OUC163" s="6"/>
      <c r="OUD163" s="6"/>
      <c r="OUE163" s="6"/>
      <c r="OUF163" s="6"/>
      <c r="OUG163" s="6"/>
      <c r="OUH163" s="6"/>
      <c r="OUI163" s="6"/>
      <c r="OUJ163" s="6"/>
      <c r="OUK163" s="6"/>
      <c r="OUL163" s="6"/>
      <c r="OUM163" s="6"/>
      <c r="OUN163" s="6"/>
      <c r="OUO163" s="6"/>
      <c r="OUP163" s="6"/>
      <c r="OUQ163" s="6"/>
      <c r="OUR163" s="6"/>
      <c r="OUS163" s="6"/>
      <c r="OUT163" s="6"/>
      <c r="OUU163" s="6"/>
      <c r="OUV163" s="6"/>
      <c r="OUW163" s="6"/>
      <c r="OUX163" s="6"/>
      <c r="OUY163" s="6"/>
      <c r="OUZ163" s="6"/>
      <c r="OVA163" s="6"/>
      <c r="OVB163" s="6"/>
      <c r="OVC163" s="6"/>
      <c r="OVD163" s="6"/>
      <c r="OVE163" s="6"/>
      <c r="OVF163" s="6"/>
      <c r="OVG163" s="6"/>
      <c r="OVH163" s="6"/>
      <c r="OVI163" s="6"/>
      <c r="OVJ163" s="6"/>
      <c r="OVK163" s="6"/>
      <c r="OVL163" s="6"/>
      <c r="OVM163" s="6"/>
      <c r="OVN163" s="6"/>
      <c r="OVO163" s="6"/>
      <c r="OVP163" s="6"/>
      <c r="OVQ163" s="6"/>
      <c r="OVR163" s="6"/>
      <c r="OVS163" s="6"/>
      <c r="OVT163" s="6"/>
      <c r="OVU163" s="6"/>
      <c r="OVV163" s="6"/>
      <c r="OVW163" s="6"/>
      <c r="OVX163" s="6"/>
      <c r="OVY163" s="6"/>
      <c r="OVZ163" s="6"/>
      <c r="OWA163" s="6"/>
      <c r="OWB163" s="6"/>
      <c r="OWC163" s="6"/>
      <c r="OWD163" s="6"/>
      <c r="OWE163" s="6"/>
      <c r="OWF163" s="6"/>
      <c r="OWG163" s="6"/>
      <c r="OWH163" s="6"/>
      <c r="OWI163" s="6"/>
      <c r="OWJ163" s="6"/>
      <c r="OWK163" s="6"/>
      <c r="OWL163" s="6"/>
      <c r="OWM163" s="6"/>
      <c r="OWN163" s="6"/>
      <c r="OWO163" s="6"/>
      <c r="OWP163" s="6"/>
      <c r="OWQ163" s="6"/>
      <c r="OWR163" s="6"/>
      <c r="OWS163" s="6"/>
      <c r="OWT163" s="6"/>
      <c r="OWU163" s="6"/>
      <c r="OWV163" s="6"/>
      <c r="OWW163" s="6"/>
      <c r="OWX163" s="6"/>
      <c r="OWY163" s="6"/>
      <c r="OWZ163" s="6"/>
      <c r="OXA163" s="6"/>
      <c r="OXB163" s="6"/>
      <c r="OXC163" s="6"/>
      <c r="OXD163" s="6"/>
      <c r="OXE163" s="6"/>
      <c r="OXF163" s="6"/>
      <c r="OXG163" s="6"/>
      <c r="OXH163" s="6"/>
      <c r="OXI163" s="6"/>
      <c r="OXJ163" s="6"/>
      <c r="OXK163" s="6"/>
      <c r="OXL163" s="6"/>
      <c r="OXM163" s="6"/>
      <c r="OXN163" s="6"/>
      <c r="OXO163" s="6"/>
      <c r="OXP163" s="6"/>
      <c r="OXQ163" s="6"/>
      <c r="OXR163" s="6"/>
      <c r="OXS163" s="6"/>
      <c r="OXT163" s="6"/>
      <c r="OXU163" s="6"/>
      <c r="OXV163" s="6"/>
      <c r="OXW163" s="6"/>
      <c r="OXX163" s="6"/>
      <c r="OXY163" s="6"/>
      <c r="OXZ163" s="6"/>
      <c r="OYA163" s="6"/>
      <c r="OYB163" s="6"/>
      <c r="OYC163" s="6"/>
      <c r="OYD163" s="6"/>
      <c r="OYE163" s="6"/>
      <c r="OYF163" s="6"/>
      <c r="OYG163" s="6"/>
      <c r="OYH163" s="6"/>
      <c r="OYI163" s="6"/>
      <c r="OYJ163" s="6"/>
      <c r="OYK163" s="6"/>
      <c r="OYL163" s="6"/>
      <c r="OYM163" s="6"/>
      <c r="OYN163" s="6"/>
      <c r="OYO163" s="6"/>
      <c r="OYP163" s="6"/>
      <c r="OYQ163" s="6"/>
      <c r="OYR163" s="6"/>
      <c r="OYS163" s="6"/>
      <c r="OYT163" s="6"/>
      <c r="OYU163" s="6"/>
      <c r="OYV163" s="6"/>
      <c r="OYW163" s="6"/>
      <c r="OYX163" s="6"/>
      <c r="OYY163" s="6"/>
      <c r="OYZ163" s="6"/>
      <c r="OZA163" s="6"/>
      <c r="OZB163" s="6"/>
      <c r="OZC163" s="6"/>
      <c r="OZD163" s="6"/>
      <c r="OZE163" s="6"/>
      <c r="OZF163" s="6"/>
      <c r="OZG163" s="6"/>
      <c r="OZH163" s="6"/>
      <c r="OZI163" s="6"/>
      <c r="OZJ163" s="6"/>
      <c r="OZK163" s="6"/>
      <c r="OZL163" s="6"/>
      <c r="OZM163" s="6"/>
      <c r="OZN163" s="6"/>
      <c r="OZO163" s="6"/>
      <c r="OZP163" s="6"/>
      <c r="OZQ163" s="6"/>
      <c r="OZR163" s="6"/>
      <c r="OZS163" s="6"/>
      <c r="OZT163" s="6"/>
      <c r="OZU163" s="6"/>
      <c r="OZV163" s="6"/>
      <c r="OZW163" s="6"/>
      <c r="OZX163" s="6"/>
      <c r="OZY163" s="6"/>
      <c r="OZZ163" s="6"/>
      <c r="PAA163" s="6"/>
      <c r="PAB163" s="6"/>
      <c r="PAC163" s="6"/>
      <c r="PAD163" s="6"/>
      <c r="PAE163" s="6"/>
      <c r="PAF163" s="6"/>
      <c r="PAG163" s="6"/>
      <c r="PAH163" s="6"/>
      <c r="PAI163" s="6"/>
      <c r="PAJ163" s="6"/>
      <c r="PAK163" s="6"/>
      <c r="PAL163" s="6"/>
      <c r="PAM163" s="6"/>
      <c r="PAN163" s="6"/>
      <c r="PAO163" s="6"/>
      <c r="PAP163" s="6"/>
      <c r="PAQ163" s="6"/>
      <c r="PAR163" s="6"/>
      <c r="PAS163" s="6"/>
      <c r="PAT163" s="6"/>
      <c r="PAU163" s="6"/>
      <c r="PAV163" s="6"/>
      <c r="PAW163" s="6"/>
      <c r="PAX163" s="6"/>
      <c r="PAY163" s="6"/>
      <c r="PAZ163" s="6"/>
      <c r="PBA163" s="6"/>
      <c r="PBB163" s="6"/>
      <c r="PBC163" s="6"/>
      <c r="PBD163" s="6"/>
      <c r="PBE163" s="6"/>
      <c r="PBF163" s="6"/>
      <c r="PBG163" s="6"/>
      <c r="PBH163" s="6"/>
      <c r="PBI163" s="6"/>
      <c r="PBJ163" s="6"/>
      <c r="PBK163" s="6"/>
      <c r="PBL163" s="6"/>
      <c r="PBM163" s="6"/>
      <c r="PBN163" s="6"/>
      <c r="PBO163" s="6"/>
      <c r="PBP163" s="6"/>
      <c r="PBQ163" s="6"/>
      <c r="PBR163" s="6"/>
      <c r="PBS163" s="6"/>
      <c r="PBT163" s="6"/>
      <c r="PBU163" s="6"/>
      <c r="PBV163" s="6"/>
      <c r="PBW163" s="6"/>
      <c r="PBX163" s="6"/>
      <c r="PBY163" s="6"/>
      <c r="PBZ163" s="6"/>
      <c r="PCA163" s="6"/>
      <c r="PCB163" s="6"/>
      <c r="PCC163" s="6"/>
      <c r="PCD163" s="6"/>
      <c r="PCE163" s="6"/>
      <c r="PCF163" s="6"/>
      <c r="PCG163" s="6"/>
      <c r="PCH163" s="6"/>
      <c r="PCI163" s="6"/>
      <c r="PCJ163" s="6"/>
      <c r="PCK163" s="6"/>
      <c r="PCL163" s="6"/>
      <c r="PCM163" s="6"/>
      <c r="PCN163" s="6"/>
      <c r="PCO163" s="6"/>
      <c r="PCP163" s="6"/>
      <c r="PCQ163" s="6"/>
      <c r="PCR163" s="6"/>
      <c r="PCS163" s="6"/>
      <c r="PCT163" s="6"/>
      <c r="PCU163" s="6"/>
      <c r="PCV163" s="6"/>
      <c r="PCW163" s="6"/>
      <c r="PCX163" s="6"/>
      <c r="PCY163" s="6"/>
      <c r="PCZ163" s="6"/>
      <c r="PDA163" s="6"/>
      <c r="PDB163" s="6"/>
      <c r="PDC163" s="6"/>
      <c r="PDD163" s="6"/>
      <c r="PDE163" s="6"/>
      <c r="PDF163" s="6"/>
      <c r="PDG163" s="6"/>
      <c r="PDH163" s="6"/>
      <c r="PDI163" s="6"/>
      <c r="PDJ163" s="6"/>
      <c r="PDK163" s="6"/>
      <c r="PDL163" s="6"/>
      <c r="PDM163" s="6"/>
      <c r="PDN163" s="6"/>
      <c r="PDO163" s="6"/>
      <c r="PDP163" s="6"/>
      <c r="PDQ163" s="6"/>
      <c r="PDR163" s="6"/>
      <c r="PDS163" s="6"/>
      <c r="PDT163" s="6"/>
      <c r="PDU163" s="6"/>
      <c r="PDV163" s="6"/>
      <c r="PDW163" s="6"/>
      <c r="PDX163" s="6"/>
      <c r="PDY163" s="6"/>
      <c r="PDZ163" s="6"/>
      <c r="PEA163" s="6"/>
      <c r="PEB163" s="6"/>
      <c r="PEC163" s="6"/>
      <c r="PED163" s="6"/>
      <c r="PEE163" s="6"/>
      <c r="PEF163" s="6"/>
      <c r="PEG163" s="6"/>
      <c r="PEH163" s="6"/>
      <c r="PEI163" s="6"/>
      <c r="PEJ163" s="6"/>
      <c r="PEK163" s="6"/>
      <c r="PEL163" s="6"/>
      <c r="PEM163" s="6"/>
      <c r="PEN163" s="6"/>
      <c r="PEO163" s="6"/>
      <c r="PEP163" s="6"/>
      <c r="PEQ163" s="6"/>
      <c r="PER163" s="6"/>
      <c r="PES163" s="6"/>
      <c r="PET163" s="6"/>
      <c r="PEU163" s="6"/>
      <c r="PEV163" s="6"/>
      <c r="PEW163" s="6"/>
      <c r="PEX163" s="6"/>
      <c r="PEY163" s="6"/>
      <c r="PEZ163" s="6"/>
      <c r="PFA163" s="6"/>
      <c r="PFB163" s="6"/>
      <c r="PFC163" s="6"/>
      <c r="PFD163" s="6"/>
      <c r="PFE163" s="6"/>
      <c r="PFF163" s="6"/>
      <c r="PFG163" s="6"/>
      <c r="PFH163" s="6"/>
      <c r="PFI163" s="6"/>
      <c r="PFJ163" s="6"/>
      <c r="PFK163" s="6"/>
      <c r="PFL163" s="6"/>
      <c r="PFM163" s="6"/>
      <c r="PFN163" s="6"/>
      <c r="PFO163" s="6"/>
      <c r="PFP163" s="6"/>
      <c r="PFQ163" s="6"/>
      <c r="PFR163" s="6"/>
      <c r="PFS163" s="6"/>
      <c r="PFT163" s="6"/>
      <c r="PFU163" s="6"/>
      <c r="PFV163" s="6"/>
      <c r="PFW163" s="6"/>
      <c r="PFX163" s="6"/>
      <c r="PFY163" s="6"/>
      <c r="PFZ163" s="6"/>
      <c r="PGA163" s="6"/>
      <c r="PGB163" s="6"/>
      <c r="PGC163" s="6"/>
      <c r="PGD163" s="6"/>
      <c r="PGE163" s="6"/>
      <c r="PGF163" s="6"/>
      <c r="PGG163" s="6"/>
      <c r="PGH163" s="6"/>
      <c r="PGI163" s="6"/>
      <c r="PGJ163" s="6"/>
      <c r="PGK163" s="6"/>
      <c r="PGL163" s="6"/>
      <c r="PGM163" s="6"/>
      <c r="PGN163" s="6"/>
      <c r="PGO163" s="6"/>
      <c r="PGP163" s="6"/>
      <c r="PGQ163" s="6"/>
      <c r="PGR163" s="6"/>
      <c r="PGS163" s="6"/>
      <c r="PGT163" s="6"/>
      <c r="PGU163" s="6"/>
      <c r="PGV163" s="6"/>
      <c r="PGW163" s="6"/>
      <c r="PGX163" s="6"/>
      <c r="PGY163" s="6"/>
      <c r="PGZ163" s="6"/>
      <c r="PHA163" s="6"/>
      <c r="PHB163" s="6"/>
      <c r="PHC163" s="6"/>
      <c r="PHD163" s="6"/>
      <c r="PHE163" s="6"/>
      <c r="PHF163" s="6"/>
      <c r="PHG163" s="6"/>
      <c r="PHH163" s="6"/>
      <c r="PHI163" s="6"/>
      <c r="PHJ163" s="6"/>
      <c r="PHK163" s="6"/>
      <c r="PHL163" s="6"/>
      <c r="PHM163" s="6"/>
      <c r="PHN163" s="6"/>
      <c r="PHO163" s="6"/>
      <c r="PHP163" s="6"/>
      <c r="PHQ163" s="6"/>
      <c r="PHR163" s="6"/>
      <c r="PHS163" s="6"/>
      <c r="PHT163" s="6"/>
      <c r="PHU163" s="6"/>
      <c r="PHV163" s="6"/>
      <c r="PHW163" s="6"/>
      <c r="PHX163" s="6"/>
      <c r="PHY163" s="6"/>
      <c r="PHZ163" s="6"/>
      <c r="PIA163" s="6"/>
      <c r="PIB163" s="6"/>
      <c r="PIC163" s="6"/>
      <c r="PID163" s="6"/>
      <c r="PIE163" s="6"/>
      <c r="PIF163" s="6"/>
      <c r="PIG163" s="6"/>
      <c r="PIH163" s="6"/>
      <c r="PII163" s="6"/>
      <c r="PIJ163" s="6"/>
      <c r="PIK163" s="6"/>
      <c r="PIL163" s="6"/>
      <c r="PIM163" s="6"/>
      <c r="PIN163" s="6"/>
      <c r="PIO163" s="6"/>
      <c r="PIP163" s="6"/>
      <c r="PIQ163" s="6"/>
      <c r="PIR163" s="6"/>
      <c r="PIS163" s="6"/>
      <c r="PIT163" s="6"/>
      <c r="PIU163" s="6"/>
      <c r="PIV163" s="6"/>
      <c r="PIW163" s="6"/>
      <c r="PIX163" s="6"/>
      <c r="PIY163" s="6"/>
      <c r="PIZ163" s="6"/>
      <c r="PJA163" s="6"/>
      <c r="PJB163" s="6"/>
      <c r="PJC163" s="6"/>
      <c r="PJD163" s="6"/>
      <c r="PJE163" s="6"/>
      <c r="PJF163" s="6"/>
      <c r="PJG163" s="6"/>
      <c r="PJH163" s="6"/>
      <c r="PJI163" s="6"/>
      <c r="PJJ163" s="6"/>
      <c r="PJK163" s="6"/>
      <c r="PJL163" s="6"/>
      <c r="PJM163" s="6"/>
      <c r="PJN163" s="6"/>
      <c r="PJO163" s="6"/>
      <c r="PJP163" s="6"/>
      <c r="PJQ163" s="6"/>
      <c r="PJR163" s="6"/>
      <c r="PJS163" s="6"/>
      <c r="PJT163" s="6"/>
      <c r="PJU163" s="6"/>
      <c r="PJV163" s="6"/>
      <c r="PJW163" s="6"/>
      <c r="PJX163" s="6"/>
      <c r="PJY163" s="6"/>
      <c r="PJZ163" s="6"/>
      <c r="PKA163" s="6"/>
      <c r="PKB163" s="6"/>
      <c r="PKC163" s="6"/>
      <c r="PKD163" s="6"/>
      <c r="PKE163" s="6"/>
      <c r="PKF163" s="6"/>
      <c r="PKG163" s="6"/>
      <c r="PKH163" s="6"/>
      <c r="PKI163" s="6"/>
      <c r="PKJ163" s="6"/>
      <c r="PKK163" s="6"/>
      <c r="PKL163" s="6"/>
      <c r="PKM163" s="6"/>
      <c r="PKN163" s="6"/>
      <c r="PKO163" s="6"/>
      <c r="PKP163" s="6"/>
      <c r="PKQ163" s="6"/>
      <c r="PKR163" s="6"/>
      <c r="PKS163" s="6"/>
      <c r="PKT163" s="6"/>
      <c r="PKU163" s="6"/>
      <c r="PKV163" s="6"/>
      <c r="PKW163" s="6"/>
      <c r="PKX163" s="6"/>
      <c r="PKY163" s="6"/>
      <c r="PKZ163" s="6"/>
      <c r="PLA163" s="6"/>
      <c r="PLB163" s="6"/>
      <c r="PLC163" s="6"/>
      <c r="PLD163" s="6"/>
      <c r="PLE163" s="6"/>
      <c r="PLF163" s="6"/>
      <c r="PLG163" s="6"/>
      <c r="PLH163" s="6"/>
      <c r="PLI163" s="6"/>
      <c r="PLJ163" s="6"/>
      <c r="PLK163" s="6"/>
      <c r="PLL163" s="6"/>
      <c r="PLM163" s="6"/>
      <c r="PLN163" s="6"/>
      <c r="PLO163" s="6"/>
      <c r="PLP163" s="6"/>
      <c r="PLQ163" s="6"/>
      <c r="PLR163" s="6"/>
      <c r="PLS163" s="6"/>
      <c r="PLT163" s="6"/>
      <c r="PLU163" s="6"/>
      <c r="PLV163" s="6"/>
      <c r="PLW163" s="6"/>
      <c r="PLX163" s="6"/>
      <c r="PLY163" s="6"/>
      <c r="PLZ163" s="6"/>
      <c r="PMA163" s="6"/>
      <c r="PMB163" s="6"/>
      <c r="PMC163" s="6"/>
      <c r="PMD163" s="6"/>
      <c r="PME163" s="6"/>
      <c r="PMF163" s="6"/>
      <c r="PMG163" s="6"/>
      <c r="PMH163" s="6"/>
      <c r="PMI163" s="6"/>
      <c r="PMJ163" s="6"/>
      <c r="PMK163" s="6"/>
      <c r="PML163" s="6"/>
      <c r="PMM163" s="6"/>
      <c r="PMN163" s="6"/>
      <c r="PMO163" s="6"/>
      <c r="PMP163" s="6"/>
      <c r="PMQ163" s="6"/>
      <c r="PMR163" s="6"/>
      <c r="PMS163" s="6"/>
      <c r="PMT163" s="6"/>
      <c r="PMU163" s="6"/>
      <c r="PMV163" s="6"/>
      <c r="PMW163" s="6"/>
      <c r="PMX163" s="6"/>
      <c r="PMY163" s="6"/>
      <c r="PMZ163" s="6"/>
      <c r="PNA163" s="6"/>
      <c r="PNB163" s="6"/>
      <c r="PNC163" s="6"/>
      <c r="PND163" s="6"/>
      <c r="PNE163" s="6"/>
      <c r="PNF163" s="6"/>
      <c r="PNG163" s="6"/>
      <c r="PNH163" s="6"/>
      <c r="PNI163" s="6"/>
      <c r="PNJ163" s="6"/>
      <c r="PNK163" s="6"/>
      <c r="PNL163" s="6"/>
      <c r="PNM163" s="6"/>
      <c r="PNN163" s="6"/>
      <c r="PNO163" s="6"/>
      <c r="PNP163" s="6"/>
      <c r="PNQ163" s="6"/>
      <c r="PNR163" s="6"/>
      <c r="PNS163" s="6"/>
      <c r="PNT163" s="6"/>
      <c r="PNU163" s="6"/>
      <c r="PNV163" s="6"/>
      <c r="PNW163" s="6"/>
      <c r="PNX163" s="6"/>
      <c r="PNY163" s="6"/>
      <c r="PNZ163" s="6"/>
      <c r="POA163" s="6"/>
      <c r="POB163" s="6"/>
      <c r="POC163" s="6"/>
      <c r="POD163" s="6"/>
      <c r="POE163" s="6"/>
      <c r="POF163" s="6"/>
      <c r="POG163" s="6"/>
      <c r="POH163" s="6"/>
      <c r="POI163" s="6"/>
      <c r="POJ163" s="6"/>
      <c r="POK163" s="6"/>
      <c r="POL163" s="6"/>
      <c r="POM163" s="6"/>
      <c r="PON163" s="6"/>
      <c r="POO163" s="6"/>
      <c r="POP163" s="6"/>
      <c r="POQ163" s="6"/>
      <c r="POR163" s="6"/>
      <c r="POS163" s="6"/>
      <c r="POT163" s="6"/>
      <c r="POU163" s="6"/>
      <c r="POV163" s="6"/>
      <c r="POW163" s="6"/>
      <c r="POX163" s="6"/>
      <c r="POY163" s="6"/>
      <c r="POZ163" s="6"/>
      <c r="PPA163" s="6"/>
      <c r="PPB163" s="6"/>
      <c r="PPC163" s="6"/>
      <c r="PPD163" s="6"/>
      <c r="PPE163" s="6"/>
      <c r="PPF163" s="6"/>
      <c r="PPG163" s="6"/>
      <c r="PPH163" s="6"/>
      <c r="PPI163" s="6"/>
      <c r="PPJ163" s="6"/>
      <c r="PPK163" s="6"/>
      <c r="PPL163" s="6"/>
      <c r="PPM163" s="6"/>
      <c r="PPN163" s="6"/>
      <c r="PPO163" s="6"/>
      <c r="PPP163" s="6"/>
      <c r="PPQ163" s="6"/>
      <c r="PPR163" s="6"/>
      <c r="PPS163" s="6"/>
      <c r="PPT163" s="6"/>
      <c r="PPU163" s="6"/>
      <c r="PPV163" s="6"/>
      <c r="PPW163" s="6"/>
      <c r="PPX163" s="6"/>
      <c r="PPY163" s="6"/>
      <c r="PPZ163" s="6"/>
      <c r="PQA163" s="6"/>
      <c r="PQB163" s="6"/>
      <c r="PQC163" s="6"/>
      <c r="PQD163" s="6"/>
      <c r="PQE163" s="6"/>
      <c r="PQF163" s="6"/>
      <c r="PQG163" s="6"/>
      <c r="PQH163" s="6"/>
      <c r="PQI163" s="6"/>
      <c r="PQJ163" s="6"/>
      <c r="PQK163" s="6"/>
      <c r="PQL163" s="6"/>
      <c r="PQM163" s="6"/>
      <c r="PQN163" s="6"/>
      <c r="PQO163" s="6"/>
      <c r="PQP163" s="6"/>
      <c r="PQQ163" s="6"/>
      <c r="PQR163" s="6"/>
      <c r="PQS163" s="6"/>
      <c r="PQT163" s="6"/>
      <c r="PQU163" s="6"/>
      <c r="PQV163" s="6"/>
      <c r="PQW163" s="6"/>
      <c r="PQX163" s="6"/>
      <c r="PQY163" s="6"/>
      <c r="PQZ163" s="6"/>
      <c r="PRA163" s="6"/>
      <c r="PRB163" s="6"/>
      <c r="PRC163" s="6"/>
      <c r="PRD163" s="6"/>
      <c r="PRE163" s="6"/>
      <c r="PRF163" s="6"/>
      <c r="PRG163" s="6"/>
      <c r="PRH163" s="6"/>
      <c r="PRI163" s="6"/>
      <c r="PRJ163" s="6"/>
      <c r="PRK163" s="6"/>
      <c r="PRL163" s="6"/>
      <c r="PRM163" s="6"/>
      <c r="PRN163" s="6"/>
      <c r="PRO163" s="6"/>
      <c r="PRP163" s="6"/>
      <c r="PRQ163" s="6"/>
      <c r="PRR163" s="6"/>
      <c r="PRS163" s="6"/>
      <c r="PRT163" s="6"/>
      <c r="PRU163" s="6"/>
      <c r="PRV163" s="6"/>
      <c r="PRW163" s="6"/>
      <c r="PRX163" s="6"/>
      <c r="PRY163" s="6"/>
      <c r="PRZ163" s="6"/>
      <c r="PSA163" s="6"/>
      <c r="PSB163" s="6"/>
      <c r="PSC163" s="6"/>
      <c r="PSD163" s="6"/>
      <c r="PSE163" s="6"/>
      <c r="PSF163" s="6"/>
      <c r="PSG163" s="6"/>
      <c r="PSH163" s="6"/>
      <c r="PSI163" s="6"/>
      <c r="PSJ163" s="6"/>
      <c r="PSK163" s="6"/>
      <c r="PSL163" s="6"/>
      <c r="PSM163" s="6"/>
      <c r="PSN163" s="6"/>
      <c r="PSO163" s="6"/>
      <c r="PSP163" s="6"/>
      <c r="PSQ163" s="6"/>
      <c r="PSR163" s="6"/>
      <c r="PSS163" s="6"/>
      <c r="PST163" s="6"/>
      <c r="PSU163" s="6"/>
      <c r="PSV163" s="6"/>
      <c r="PSW163" s="6"/>
      <c r="PSX163" s="6"/>
      <c r="PSY163" s="6"/>
      <c r="PSZ163" s="6"/>
      <c r="PTA163" s="6"/>
      <c r="PTB163" s="6"/>
      <c r="PTC163" s="6"/>
      <c r="PTD163" s="6"/>
      <c r="PTE163" s="6"/>
      <c r="PTF163" s="6"/>
      <c r="PTG163" s="6"/>
      <c r="PTH163" s="6"/>
      <c r="PTI163" s="6"/>
      <c r="PTJ163" s="6"/>
      <c r="PTK163" s="6"/>
      <c r="PTL163" s="6"/>
      <c r="PTM163" s="6"/>
      <c r="PTN163" s="6"/>
      <c r="PTO163" s="6"/>
      <c r="PTP163" s="6"/>
      <c r="PTQ163" s="6"/>
      <c r="PTR163" s="6"/>
      <c r="PTS163" s="6"/>
      <c r="PTT163" s="6"/>
      <c r="PTU163" s="6"/>
      <c r="PTV163" s="6"/>
      <c r="PTW163" s="6"/>
      <c r="PTX163" s="6"/>
      <c r="PTY163" s="6"/>
      <c r="PTZ163" s="6"/>
      <c r="PUA163" s="6"/>
      <c r="PUB163" s="6"/>
      <c r="PUC163" s="6"/>
      <c r="PUD163" s="6"/>
      <c r="PUE163" s="6"/>
      <c r="PUF163" s="6"/>
      <c r="PUG163" s="6"/>
      <c r="PUH163" s="6"/>
      <c r="PUI163" s="6"/>
      <c r="PUJ163" s="6"/>
      <c r="PUK163" s="6"/>
      <c r="PUL163" s="6"/>
      <c r="PUM163" s="6"/>
      <c r="PUN163" s="6"/>
      <c r="PUO163" s="6"/>
      <c r="PUP163" s="6"/>
      <c r="PUQ163" s="6"/>
      <c r="PUR163" s="6"/>
      <c r="PUS163" s="6"/>
      <c r="PUT163" s="6"/>
      <c r="PUU163" s="6"/>
      <c r="PUV163" s="6"/>
      <c r="PUW163" s="6"/>
      <c r="PUX163" s="6"/>
      <c r="PUY163" s="6"/>
      <c r="PUZ163" s="6"/>
      <c r="PVA163" s="6"/>
      <c r="PVB163" s="6"/>
      <c r="PVC163" s="6"/>
      <c r="PVD163" s="6"/>
      <c r="PVE163" s="6"/>
      <c r="PVF163" s="6"/>
      <c r="PVG163" s="6"/>
      <c r="PVH163" s="6"/>
      <c r="PVI163" s="6"/>
      <c r="PVJ163" s="6"/>
      <c r="PVK163" s="6"/>
      <c r="PVL163" s="6"/>
      <c r="PVM163" s="6"/>
      <c r="PVN163" s="6"/>
      <c r="PVO163" s="6"/>
      <c r="PVP163" s="6"/>
      <c r="PVQ163" s="6"/>
      <c r="PVR163" s="6"/>
      <c r="PVS163" s="6"/>
      <c r="PVT163" s="6"/>
      <c r="PVU163" s="6"/>
      <c r="PVV163" s="6"/>
      <c r="PVW163" s="6"/>
      <c r="PVX163" s="6"/>
      <c r="PVY163" s="6"/>
      <c r="PVZ163" s="6"/>
      <c r="PWA163" s="6"/>
      <c r="PWB163" s="6"/>
      <c r="PWC163" s="6"/>
      <c r="PWD163" s="6"/>
      <c r="PWE163" s="6"/>
      <c r="PWF163" s="6"/>
      <c r="PWG163" s="6"/>
      <c r="PWH163" s="6"/>
      <c r="PWI163" s="6"/>
      <c r="PWJ163" s="6"/>
      <c r="PWK163" s="6"/>
      <c r="PWL163" s="6"/>
      <c r="PWM163" s="6"/>
      <c r="PWN163" s="6"/>
      <c r="PWO163" s="6"/>
      <c r="PWP163" s="6"/>
      <c r="PWQ163" s="6"/>
      <c r="PWR163" s="6"/>
      <c r="PWS163" s="6"/>
      <c r="PWT163" s="6"/>
      <c r="PWU163" s="6"/>
      <c r="PWV163" s="6"/>
      <c r="PWW163" s="6"/>
      <c r="PWX163" s="6"/>
      <c r="PWY163" s="6"/>
      <c r="PWZ163" s="6"/>
      <c r="PXA163" s="6"/>
      <c r="PXB163" s="6"/>
      <c r="PXC163" s="6"/>
      <c r="PXD163" s="6"/>
      <c r="PXE163" s="6"/>
      <c r="PXF163" s="6"/>
      <c r="PXG163" s="6"/>
      <c r="PXH163" s="6"/>
      <c r="PXI163" s="6"/>
      <c r="PXJ163" s="6"/>
      <c r="PXK163" s="6"/>
      <c r="PXL163" s="6"/>
      <c r="PXM163" s="6"/>
      <c r="PXN163" s="6"/>
      <c r="PXO163" s="6"/>
      <c r="PXP163" s="6"/>
      <c r="PXQ163" s="6"/>
      <c r="PXR163" s="6"/>
      <c r="PXS163" s="6"/>
      <c r="PXT163" s="6"/>
      <c r="PXU163" s="6"/>
      <c r="PXV163" s="6"/>
      <c r="PXW163" s="6"/>
      <c r="PXX163" s="6"/>
      <c r="PXY163" s="6"/>
      <c r="PXZ163" s="6"/>
      <c r="PYA163" s="6"/>
      <c r="PYB163" s="6"/>
      <c r="PYC163" s="6"/>
      <c r="PYD163" s="6"/>
      <c r="PYE163" s="6"/>
      <c r="PYF163" s="6"/>
      <c r="PYG163" s="6"/>
      <c r="PYH163" s="6"/>
      <c r="PYI163" s="6"/>
      <c r="PYJ163" s="6"/>
      <c r="PYK163" s="6"/>
      <c r="PYL163" s="6"/>
      <c r="PYM163" s="6"/>
      <c r="PYN163" s="6"/>
      <c r="PYO163" s="6"/>
      <c r="PYP163" s="6"/>
      <c r="PYQ163" s="6"/>
      <c r="PYR163" s="6"/>
      <c r="PYS163" s="6"/>
      <c r="PYT163" s="6"/>
      <c r="PYU163" s="6"/>
      <c r="PYV163" s="6"/>
      <c r="PYW163" s="6"/>
      <c r="PYX163" s="6"/>
      <c r="PYY163" s="6"/>
      <c r="PYZ163" s="6"/>
      <c r="PZA163" s="6"/>
      <c r="PZB163" s="6"/>
      <c r="PZC163" s="6"/>
      <c r="PZD163" s="6"/>
      <c r="PZE163" s="6"/>
      <c r="PZF163" s="6"/>
      <c r="PZG163" s="6"/>
      <c r="PZH163" s="6"/>
      <c r="PZI163" s="6"/>
      <c r="PZJ163" s="6"/>
      <c r="PZK163" s="6"/>
      <c r="PZL163" s="6"/>
      <c r="PZM163" s="6"/>
      <c r="PZN163" s="6"/>
      <c r="PZO163" s="6"/>
      <c r="PZP163" s="6"/>
      <c r="PZQ163" s="6"/>
      <c r="PZR163" s="6"/>
      <c r="PZS163" s="6"/>
      <c r="PZT163" s="6"/>
      <c r="PZU163" s="6"/>
      <c r="PZV163" s="6"/>
      <c r="PZW163" s="6"/>
      <c r="PZX163" s="6"/>
      <c r="PZY163" s="6"/>
      <c r="PZZ163" s="6"/>
      <c r="QAA163" s="6"/>
      <c r="QAB163" s="6"/>
      <c r="QAC163" s="6"/>
      <c r="QAD163" s="6"/>
      <c r="QAE163" s="6"/>
      <c r="QAF163" s="6"/>
      <c r="QAG163" s="6"/>
      <c r="QAH163" s="6"/>
      <c r="QAI163" s="6"/>
      <c r="QAJ163" s="6"/>
      <c r="QAK163" s="6"/>
      <c r="QAL163" s="6"/>
      <c r="QAM163" s="6"/>
      <c r="QAN163" s="6"/>
      <c r="QAO163" s="6"/>
      <c r="QAP163" s="6"/>
      <c r="QAQ163" s="6"/>
      <c r="QAR163" s="6"/>
      <c r="QAS163" s="6"/>
      <c r="QAT163" s="6"/>
      <c r="QAU163" s="6"/>
      <c r="QAV163" s="6"/>
      <c r="QAW163" s="6"/>
      <c r="QAX163" s="6"/>
      <c r="QAY163" s="6"/>
      <c r="QAZ163" s="6"/>
      <c r="QBA163" s="6"/>
      <c r="QBB163" s="6"/>
      <c r="QBC163" s="6"/>
      <c r="QBD163" s="6"/>
      <c r="QBE163" s="6"/>
      <c r="QBF163" s="6"/>
      <c r="QBG163" s="6"/>
      <c r="QBH163" s="6"/>
      <c r="QBI163" s="6"/>
      <c r="QBJ163" s="6"/>
      <c r="QBK163" s="6"/>
      <c r="QBL163" s="6"/>
      <c r="QBM163" s="6"/>
      <c r="QBN163" s="6"/>
      <c r="QBO163" s="6"/>
      <c r="QBP163" s="6"/>
      <c r="QBQ163" s="6"/>
      <c r="QBR163" s="6"/>
      <c r="QBS163" s="6"/>
      <c r="QBT163" s="6"/>
      <c r="QBU163" s="6"/>
      <c r="QBV163" s="6"/>
      <c r="QBW163" s="6"/>
      <c r="QBX163" s="6"/>
      <c r="QBY163" s="6"/>
      <c r="QBZ163" s="6"/>
      <c r="QCA163" s="6"/>
      <c r="QCB163" s="6"/>
      <c r="QCC163" s="6"/>
      <c r="QCD163" s="6"/>
      <c r="QCE163" s="6"/>
      <c r="QCF163" s="6"/>
      <c r="QCG163" s="6"/>
      <c r="QCH163" s="6"/>
      <c r="QCI163" s="6"/>
      <c r="QCJ163" s="6"/>
      <c r="QCK163" s="6"/>
      <c r="QCL163" s="6"/>
      <c r="QCM163" s="6"/>
      <c r="QCN163" s="6"/>
      <c r="QCO163" s="6"/>
      <c r="QCP163" s="6"/>
      <c r="QCQ163" s="6"/>
      <c r="QCR163" s="6"/>
      <c r="QCS163" s="6"/>
      <c r="QCT163" s="6"/>
      <c r="QCU163" s="6"/>
      <c r="QCV163" s="6"/>
      <c r="QCW163" s="6"/>
      <c r="QCX163" s="6"/>
      <c r="QCY163" s="6"/>
      <c r="QCZ163" s="6"/>
      <c r="QDA163" s="6"/>
      <c r="QDB163" s="6"/>
      <c r="QDC163" s="6"/>
      <c r="QDD163" s="6"/>
      <c r="QDE163" s="6"/>
      <c r="QDF163" s="6"/>
      <c r="QDG163" s="6"/>
      <c r="QDH163" s="6"/>
      <c r="QDI163" s="6"/>
      <c r="QDJ163" s="6"/>
      <c r="QDK163" s="6"/>
      <c r="QDL163" s="6"/>
      <c r="QDM163" s="6"/>
      <c r="QDN163" s="6"/>
      <c r="QDO163" s="6"/>
      <c r="QDP163" s="6"/>
      <c r="QDQ163" s="6"/>
      <c r="QDR163" s="6"/>
      <c r="QDS163" s="6"/>
      <c r="QDT163" s="6"/>
      <c r="QDU163" s="6"/>
      <c r="QDV163" s="6"/>
      <c r="QDW163" s="6"/>
      <c r="QDX163" s="6"/>
      <c r="QDY163" s="6"/>
      <c r="QDZ163" s="6"/>
      <c r="QEA163" s="6"/>
      <c r="QEB163" s="6"/>
      <c r="QEC163" s="6"/>
      <c r="QED163" s="6"/>
      <c r="QEE163" s="6"/>
      <c r="QEF163" s="6"/>
      <c r="QEG163" s="6"/>
      <c r="QEH163" s="6"/>
      <c r="QEI163" s="6"/>
      <c r="QEJ163" s="6"/>
      <c r="QEK163" s="6"/>
      <c r="QEL163" s="6"/>
      <c r="QEM163" s="6"/>
      <c r="QEN163" s="6"/>
      <c r="QEO163" s="6"/>
      <c r="QEP163" s="6"/>
      <c r="QEQ163" s="6"/>
      <c r="QER163" s="6"/>
      <c r="QES163" s="6"/>
      <c r="QET163" s="6"/>
      <c r="QEU163" s="6"/>
      <c r="QEV163" s="6"/>
      <c r="QEW163" s="6"/>
      <c r="QEX163" s="6"/>
      <c r="QEY163" s="6"/>
      <c r="QEZ163" s="6"/>
      <c r="QFA163" s="6"/>
      <c r="QFB163" s="6"/>
      <c r="QFC163" s="6"/>
      <c r="QFD163" s="6"/>
      <c r="QFE163" s="6"/>
      <c r="QFF163" s="6"/>
      <c r="QFG163" s="6"/>
      <c r="QFH163" s="6"/>
      <c r="QFI163" s="6"/>
      <c r="QFJ163" s="6"/>
      <c r="QFK163" s="6"/>
      <c r="QFL163" s="6"/>
      <c r="QFM163" s="6"/>
      <c r="QFN163" s="6"/>
      <c r="QFO163" s="6"/>
      <c r="QFP163" s="6"/>
      <c r="QFQ163" s="6"/>
      <c r="QFR163" s="6"/>
      <c r="QFS163" s="6"/>
      <c r="QFT163" s="6"/>
      <c r="QFU163" s="6"/>
      <c r="QFV163" s="6"/>
      <c r="QFW163" s="6"/>
      <c r="QFX163" s="6"/>
      <c r="QFY163" s="6"/>
      <c r="QFZ163" s="6"/>
      <c r="QGA163" s="6"/>
      <c r="QGB163" s="6"/>
      <c r="QGC163" s="6"/>
      <c r="QGD163" s="6"/>
      <c r="QGE163" s="6"/>
      <c r="QGF163" s="6"/>
      <c r="QGG163" s="6"/>
      <c r="QGH163" s="6"/>
      <c r="QGI163" s="6"/>
      <c r="QGJ163" s="6"/>
      <c r="QGK163" s="6"/>
      <c r="QGL163" s="6"/>
      <c r="QGM163" s="6"/>
      <c r="QGN163" s="6"/>
      <c r="QGO163" s="6"/>
      <c r="QGP163" s="6"/>
      <c r="QGQ163" s="6"/>
      <c r="QGR163" s="6"/>
      <c r="QGS163" s="6"/>
      <c r="QGT163" s="6"/>
      <c r="QGU163" s="6"/>
      <c r="QGV163" s="6"/>
      <c r="QGW163" s="6"/>
      <c r="QGX163" s="6"/>
      <c r="QGY163" s="6"/>
      <c r="QGZ163" s="6"/>
      <c r="QHA163" s="6"/>
      <c r="QHB163" s="6"/>
      <c r="QHC163" s="6"/>
      <c r="QHD163" s="6"/>
      <c r="QHE163" s="6"/>
      <c r="QHF163" s="6"/>
      <c r="QHG163" s="6"/>
      <c r="QHH163" s="6"/>
      <c r="QHI163" s="6"/>
      <c r="QHJ163" s="6"/>
      <c r="QHK163" s="6"/>
      <c r="QHL163" s="6"/>
      <c r="QHM163" s="6"/>
      <c r="QHN163" s="6"/>
      <c r="QHO163" s="6"/>
      <c r="QHP163" s="6"/>
      <c r="QHQ163" s="6"/>
      <c r="QHR163" s="6"/>
      <c r="QHS163" s="6"/>
      <c r="QHT163" s="6"/>
      <c r="QHU163" s="6"/>
      <c r="QHV163" s="6"/>
      <c r="QHW163" s="6"/>
      <c r="QHX163" s="6"/>
      <c r="QHY163" s="6"/>
      <c r="QHZ163" s="6"/>
      <c r="QIA163" s="6"/>
      <c r="QIB163" s="6"/>
      <c r="QIC163" s="6"/>
      <c r="QID163" s="6"/>
      <c r="QIE163" s="6"/>
      <c r="QIF163" s="6"/>
      <c r="QIG163" s="6"/>
      <c r="QIH163" s="6"/>
      <c r="QII163" s="6"/>
      <c r="QIJ163" s="6"/>
      <c r="QIK163" s="6"/>
      <c r="QIL163" s="6"/>
      <c r="QIM163" s="6"/>
      <c r="QIN163" s="6"/>
      <c r="QIO163" s="6"/>
      <c r="QIP163" s="6"/>
      <c r="QIQ163" s="6"/>
      <c r="QIR163" s="6"/>
      <c r="QIS163" s="6"/>
      <c r="QIT163" s="6"/>
      <c r="QIU163" s="6"/>
      <c r="QIV163" s="6"/>
      <c r="QIW163" s="6"/>
      <c r="QIX163" s="6"/>
      <c r="QIY163" s="6"/>
      <c r="QIZ163" s="6"/>
      <c r="QJA163" s="6"/>
      <c r="QJB163" s="6"/>
      <c r="QJC163" s="6"/>
      <c r="QJD163" s="6"/>
      <c r="QJE163" s="6"/>
      <c r="QJF163" s="6"/>
      <c r="QJG163" s="6"/>
      <c r="QJH163" s="6"/>
      <c r="QJI163" s="6"/>
      <c r="QJJ163" s="6"/>
      <c r="QJK163" s="6"/>
      <c r="QJL163" s="6"/>
      <c r="QJM163" s="6"/>
      <c r="QJN163" s="6"/>
      <c r="QJO163" s="6"/>
      <c r="QJP163" s="6"/>
      <c r="QJQ163" s="6"/>
      <c r="QJR163" s="6"/>
      <c r="QJS163" s="6"/>
      <c r="QJT163" s="6"/>
      <c r="QJU163" s="6"/>
      <c r="QJV163" s="6"/>
      <c r="QJW163" s="6"/>
      <c r="QJX163" s="6"/>
      <c r="QJY163" s="6"/>
      <c r="QJZ163" s="6"/>
      <c r="QKA163" s="6"/>
      <c r="QKB163" s="6"/>
      <c r="QKC163" s="6"/>
      <c r="QKD163" s="6"/>
      <c r="QKE163" s="6"/>
      <c r="QKF163" s="6"/>
      <c r="QKG163" s="6"/>
      <c r="QKH163" s="6"/>
      <c r="QKI163" s="6"/>
      <c r="QKJ163" s="6"/>
      <c r="QKK163" s="6"/>
      <c r="QKL163" s="6"/>
      <c r="QKM163" s="6"/>
      <c r="QKN163" s="6"/>
      <c r="QKO163" s="6"/>
      <c r="QKP163" s="6"/>
      <c r="QKQ163" s="6"/>
      <c r="QKR163" s="6"/>
      <c r="QKS163" s="6"/>
      <c r="QKT163" s="6"/>
      <c r="QKU163" s="6"/>
      <c r="QKV163" s="6"/>
      <c r="QKW163" s="6"/>
      <c r="QKX163" s="6"/>
      <c r="QKY163" s="6"/>
      <c r="QKZ163" s="6"/>
      <c r="QLA163" s="6"/>
      <c r="QLB163" s="6"/>
      <c r="QLC163" s="6"/>
      <c r="QLD163" s="6"/>
      <c r="QLE163" s="6"/>
      <c r="QLF163" s="6"/>
      <c r="QLG163" s="6"/>
      <c r="QLH163" s="6"/>
      <c r="QLI163" s="6"/>
      <c r="QLJ163" s="6"/>
      <c r="QLK163" s="6"/>
      <c r="QLL163" s="6"/>
      <c r="QLM163" s="6"/>
      <c r="QLN163" s="6"/>
      <c r="QLO163" s="6"/>
      <c r="QLP163" s="6"/>
      <c r="QLQ163" s="6"/>
      <c r="QLR163" s="6"/>
      <c r="QLS163" s="6"/>
      <c r="QLT163" s="6"/>
      <c r="QLU163" s="6"/>
      <c r="QLV163" s="6"/>
      <c r="QLW163" s="6"/>
      <c r="QLX163" s="6"/>
      <c r="QLY163" s="6"/>
      <c r="QLZ163" s="6"/>
      <c r="QMA163" s="6"/>
      <c r="QMB163" s="6"/>
      <c r="QMC163" s="6"/>
      <c r="QMD163" s="6"/>
      <c r="QME163" s="6"/>
      <c r="QMF163" s="6"/>
      <c r="QMG163" s="6"/>
      <c r="QMH163" s="6"/>
      <c r="QMI163" s="6"/>
      <c r="QMJ163" s="6"/>
      <c r="QMK163" s="6"/>
      <c r="QML163" s="6"/>
      <c r="QMM163" s="6"/>
      <c r="QMN163" s="6"/>
      <c r="QMO163" s="6"/>
      <c r="QMP163" s="6"/>
      <c r="QMQ163" s="6"/>
      <c r="QMR163" s="6"/>
      <c r="QMS163" s="6"/>
      <c r="QMT163" s="6"/>
      <c r="QMU163" s="6"/>
      <c r="QMV163" s="6"/>
      <c r="QMW163" s="6"/>
      <c r="QMX163" s="6"/>
      <c r="QMY163" s="6"/>
      <c r="QMZ163" s="6"/>
      <c r="QNA163" s="6"/>
      <c r="QNB163" s="6"/>
      <c r="QNC163" s="6"/>
      <c r="QND163" s="6"/>
      <c r="QNE163" s="6"/>
      <c r="QNF163" s="6"/>
      <c r="QNG163" s="6"/>
      <c r="QNH163" s="6"/>
      <c r="QNI163" s="6"/>
      <c r="QNJ163" s="6"/>
      <c r="QNK163" s="6"/>
      <c r="QNL163" s="6"/>
      <c r="QNM163" s="6"/>
      <c r="QNN163" s="6"/>
      <c r="QNO163" s="6"/>
      <c r="QNP163" s="6"/>
      <c r="QNQ163" s="6"/>
      <c r="QNR163" s="6"/>
      <c r="QNS163" s="6"/>
      <c r="QNT163" s="6"/>
      <c r="QNU163" s="6"/>
      <c r="QNV163" s="6"/>
      <c r="QNW163" s="6"/>
      <c r="QNX163" s="6"/>
      <c r="QNY163" s="6"/>
      <c r="QNZ163" s="6"/>
      <c r="QOA163" s="6"/>
      <c r="QOB163" s="6"/>
      <c r="QOC163" s="6"/>
      <c r="QOD163" s="6"/>
      <c r="QOE163" s="6"/>
      <c r="QOF163" s="6"/>
      <c r="QOG163" s="6"/>
      <c r="QOH163" s="6"/>
      <c r="QOI163" s="6"/>
      <c r="QOJ163" s="6"/>
      <c r="QOK163" s="6"/>
      <c r="QOL163" s="6"/>
      <c r="QOM163" s="6"/>
      <c r="QON163" s="6"/>
      <c r="QOO163" s="6"/>
      <c r="QOP163" s="6"/>
      <c r="QOQ163" s="6"/>
      <c r="QOR163" s="6"/>
      <c r="QOS163" s="6"/>
      <c r="QOT163" s="6"/>
      <c r="QOU163" s="6"/>
      <c r="QOV163" s="6"/>
      <c r="QOW163" s="6"/>
      <c r="QOX163" s="6"/>
      <c r="QOY163" s="6"/>
      <c r="QOZ163" s="6"/>
      <c r="QPA163" s="6"/>
      <c r="QPB163" s="6"/>
      <c r="QPC163" s="6"/>
      <c r="QPD163" s="6"/>
      <c r="QPE163" s="6"/>
      <c r="QPF163" s="6"/>
      <c r="QPG163" s="6"/>
      <c r="QPH163" s="6"/>
      <c r="QPI163" s="6"/>
      <c r="QPJ163" s="6"/>
      <c r="QPK163" s="6"/>
      <c r="QPL163" s="6"/>
      <c r="QPM163" s="6"/>
      <c r="QPN163" s="6"/>
      <c r="QPO163" s="6"/>
      <c r="QPP163" s="6"/>
      <c r="QPQ163" s="6"/>
      <c r="QPR163" s="6"/>
      <c r="QPS163" s="6"/>
      <c r="QPT163" s="6"/>
      <c r="QPU163" s="6"/>
      <c r="QPV163" s="6"/>
      <c r="QPW163" s="6"/>
      <c r="QPX163" s="6"/>
      <c r="QPY163" s="6"/>
      <c r="QPZ163" s="6"/>
      <c r="QQA163" s="6"/>
      <c r="QQB163" s="6"/>
      <c r="QQC163" s="6"/>
      <c r="QQD163" s="6"/>
      <c r="QQE163" s="6"/>
      <c r="QQF163" s="6"/>
      <c r="QQG163" s="6"/>
      <c r="QQH163" s="6"/>
      <c r="QQI163" s="6"/>
      <c r="QQJ163" s="6"/>
      <c r="QQK163" s="6"/>
      <c r="QQL163" s="6"/>
      <c r="QQM163" s="6"/>
      <c r="QQN163" s="6"/>
      <c r="QQO163" s="6"/>
      <c r="QQP163" s="6"/>
      <c r="QQQ163" s="6"/>
      <c r="QQR163" s="6"/>
      <c r="QQS163" s="6"/>
      <c r="QQT163" s="6"/>
      <c r="QQU163" s="6"/>
      <c r="QQV163" s="6"/>
      <c r="QQW163" s="6"/>
      <c r="QQX163" s="6"/>
      <c r="QQY163" s="6"/>
      <c r="QQZ163" s="6"/>
      <c r="QRA163" s="6"/>
      <c r="QRB163" s="6"/>
      <c r="QRC163" s="6"/>
      <c r="QRD163" s="6"/>
      <c r="QRE163" s="6"/>
      <c r="QRF163" s="6"/>
      <c r="QRG163" s="6"/>
      <c r="QRH163" s="6"/>
      <c r="QRI163" s="6"/>
      <c r="QRJ163" s="6"/>
      <c r="QRK163" s="6"/>
      <c r="QRL163" s="6"/>
      <c r="QRM163" s="6"/>
      <c r="QRN163" s="6"/>
      <c r="QRO163" s="6"/>
      <c r="QRP163" s="6"/>
      <c r="QRQ163" s="6"/>
      <c r="QRR163" s="6"/>
      <c r="QRS163" s="6"/>
      <c r="QRT163" s="6"/>
      <c r="QRU163" s="6"/>
      <c r="QRV163" s="6"/>
      <c r="QRW163" s="6"/>
      <c r="QRX163" s="6"/>
      <c r="QRY163" s="6"/>
      <c r="QRZ163" s="6"/>
      <c r="QSA163" s="6"/>
      <c r="QSB163" s="6"/>
      <c r="QSC163" s="6"/>
      <c r="QSD163" s="6"/>
      <c r="QSE163" s="6"/>
      <c r="QSF163" s="6"/>
      <c r="QSG163" s="6"/>
      <c r="QSH163" s="6"/>
      <c r="QSI163" s="6"/>
      <c r="QSJ163" s="6"/>
      <c r="QSK163" s="6"/>
      <c r="QSL163" s="6"/>
      <c r="QSM163" s="6"/>
      <c r="QSN163" s="6"/>
      <c r="QSO163" s="6"/>
      <c r="QSP163" s="6"/>
      <c r="QSQ163" s="6"/>
      <c r="QSR163" s="6"/>
      <c r="QSS163" s="6"/>
      <c r="QST163" s="6"/>
      <c r="QSU163" s="6"/>
      <c r="QSV163" s="6"/>
      <c r="QSW163" s="6"/>
      <c r="QSX163" s="6"/>
      <c r="QSY163" s="6"/>
      <c r="QSZ163" s="6"/>
      <c r="QTA163" s="6"/>
      <c r="QTB163" s="6"/>
      <c r="QTC163" s="6"/>
      <c r="QTD163" s="6"/>
      <c r="QTE163" s="6"/>
      <c r="QTF163" s="6"/>
      <c r="QTG163" s="6"/>
      <c r="QTH163" s="6"/>
      <c r="QTI163" s="6"/>
      <c r="QTJ163" s="6"/>
      <c r="QTK163" s="6"/>
      <c r="QTL163" s="6"/>
      <c r="QTM163" s="6"/>
      <c r="QTN163" s="6"/>
      <c r="QTO163" s="6"/>
      <c r="QTP163" s="6"/>
      <c r="QTQ163" s="6"/>
      <c r="QTR163" s="6"/>
      <c r="QTS163" s="6"/>
      <c r="QTT163" s="6"/>
      <c r="QTU163" s="6"/>
      <c r="QTV163" s="6"/>
      <c r="QTW163" s="6"/>
      <c r="QTX163" s="6"/>
      <c r="QTY163" s="6"/>
      <c r="QTZ163" s="6"/>
      <c r="QUA163" s="6"/>
      <c r="QUB163" s="6"/>
      <c r="QUC163" s="6"/>
      <c r="QUD163" s="6"/>
      <c r="QUE163" s="6"/>
      <c r="QUF163" s="6"/>
      <c r="QUG163" s="6"/>
      <c r="QUH163" s="6"/>
      <c r="QUI163" s="6"/>
      <c r="QUJ163" s="6"/>
      <c r="QUK163" s="6"/>
      <c r="QUL163" s="6"/>
      <c r="QUM163" s="6"/>
      <c r="QUN163" s="6"/>
      <c r="QUO163" s="6"/>
      <c r="QUP163" s="6"/>
      <c r="QUQ163" s="6"/>
      <c r="QUR163" s="6"/>
      <c r="QUS163" s="6"/>
      <c r="QUT163" s="6"/>
      <c r="QUU163" s="6"/>
      <c r="QUV163" s="6"/>
      <c r="QUW163" s="6"/>
      <c r="QUX163" s="6"/>
      <c r="QUY163" s="6"/>
      <c r="QUZ163" s="6"/>
      <c r="QVA163" s="6"/>
      <c r="QVB163" s="6"/>
      <c r="QVC163" s="6"/>
      <c r="QVD163" s="6"/>
      <c r="QVE163" s="6"/>
      <c r="QVF163" s="6"/>
      <c r="QVG163" s="6"/>
      <c r="QVH163" s="6"/>
      <c r="QVI163" s="6"/>
      <c r="QVJ163" s="6"/>
      <c r="QVK163" s="6"/>
      <c r="QVL163" s="6"/>
      <c r="QVM163" s="6"/>
      <c r="QVN163" s="6"/>
      <c r="QVO163" s="6"/>
      <c r="QVP163" s="6"/>
      <c r="QVQ163" s="6"/>
      <c r="QVR163" s="6"/>
      <c r="QVS163" s="6"/>
      <c r="QVT163" s="6"/>
      <c r="QVU163" s="6"/>
      <c r="QVV163" s="6"/>
      <c r="QVW163" s="6"/>
      <c r="QVX163" s="6"/>
      <c r="QVY163" s="6"/>
      <c r="QVZ163" s="6"/>
      <c r="QWA163" s="6"/>
      <c r="QWB163" s="6"/>
      <c r="QWC163" s="6"/>
      <c r="QWD163" s="6"/>
      <c r="QWE163" s="6"/>
      <c r="QWF163" s="6"/>
      <c r="QWG163" s="6"/>
      <c r="QWH163" s="6"/>
      <c r="QWI163" s="6"/>
      <c r="QWJ163" s="6"/>
      <c r="QWK163" s="6"/>
      <c r="QWL163" s="6"/>
      <c r="QWM163" s="6"/>
      <c r="QWN163" s="6"/>
      <c r="QWO163" s="6"/>
      <c r="QWP163" s="6"/>
      <c r="QWQ163" s="6"/>
      <c r="QWR163" s="6"/>
      <c r="QWS163" s="6"/>
      <c r="QWT163" s="6"/>
      <c r="QWU163" s="6"/>
      <c r="QWV163" s="6"/>
      <c r="QWW163" s="6"/>
      <c r="QWX163" s="6"/>
      <c r="QWY163" s="6"/>
      <c r="QWZ163" s="6"/>
      <c r="QXA163" s="6"/>
      <c r="QXB163" s="6"/>
      <c r="QXC163" s="6"/>
      <c r="QXD163" s="6"/>
      <c r="QXE163" s="6"/>
      <c r="QXF163" s="6"/>
      <c r="QXG163" s="6"/>
      <c r="QXH163" s="6"/>
      <c r="QXI163" s="6"/>
      <c r="QXJ163" s="6"/>
      <c r="QXK163" s="6"/>
      <c r="QXL163" s="6"/>
      <c r="QXM163" s="6"/>
      <c r="QXN163" s="6"/>
      <c r="QXO163" s="6"/>
      <c r="QXP163" s="6"/>
      <c r="QXQ163" s="6"/>
      <c r="QXR163" s="6"/>
      <c r="QXS163" s="6"/>
      <c r="QXT163" s="6"/>
      <c r="QXU163" s="6"/>
      <c r="QXV163" s="6"/>
      <c r="QXW163" s="6"/>
      <c r="QXX163" s="6"/>
      <c r="QXY163" s="6"/>
      <c r="QXZ163" s="6"/>
      <c r="QYA163" s="6"/>
      <c r="QYB163" s="6"/>
      <c r="QYC163" s="6"/>
      <c r="QYD163" s="6"/>
      <c r="QYE163" s="6"/>
      <c r="QYF163" s="6"/>
      <c r="QYG163" s="6"/>
      <c r="QYH163" s="6"/>
      <c r="QYI163" s="6"/>
      <c r="QYJ163" s="6"/>
      <c r="QYK163" s="6"/>
      <c r="QYL163" s="6"/>
      <c r="QYM163" s="6"/>
      <c r="QYN163" s="6"/>
      <c r="QYO163" s="6"/>
      <c r="QYP163" s="6"/>
      <c r="QYQ163" s="6"/>
      <c r="QYR163" s="6"/>
      <c r="QYS163" s="6"/>
      <c r="QYT163" s="6"/>
      <c r="QYU163" s="6"/>
      <c r="QYV163" s="6"/>
      <c r="QYW163" s="6"/>
      <c r="QYX163" s="6"/>
      <c r="QYY163" s="6"/>
      <c r="QYZ163" s="6"/>
      <c r="QZA163" s="6"/>
      <c r="QZB163" s="6"/>
      <c r="QZC163" s="6"/>
      <c r="QZD163" s="6"/>
      <c r="QZE163" s="6"/>
      <c r="QZF163" s="6"/>
      <c r="QZG163" s="6"/>
      <c r="QZH163" s="6"/>
      <c r="QZI163" s="6"/>
      <c r="QZJ163" s="6"/>
      <c r="QZK163" s="6"/>
      <c r="QZL163" s="6"/>
      <c r="QZM163" s="6"/>
      <c r="QZN163" s="6"/>
      <c r="QZO163" s="6"/>
      <c r="QZP163" s="6"/>
      <c r="QZQ163" s="6"/>
      <c r="QZR163" s="6"/>
      <c r="QZS163" s="6"/>
      <c r="QZT163" s="6"/>
      <c r="QZU163" s="6"/>
      <c r="QZV163" s="6"/>
      <c r="QZW163" s="6"/>
      <c r="QZX163" s="6"/>
      <c r="QZY163" s="6"/>
      <c r="QZZ163" s="6"/>
      <c r="RAA163" s="6"/>
      <c r="RAB163" s="6"/>
      <c r="RAC163" s="6"/>
      <c r="RAD163" s="6"/>
      <c r="RAE163" s="6"/>
      <c r="RAF163" s="6"/>
      <c r="RAG163" s="6"/>
      <c r="RAH163" s="6"/>
      <c r="RAI163" s="6"/>
      <c r="RAJ163" s="6"/>
      <c r="RAK163" s="6"/>
      <c r="RAL163" s="6"/>
      <c r="RAM163" s="6"/>
      <c r="RAN163" s="6"/>
      <c r="RAO163" s="6"/>
      <c r="RAP163" s="6"/>
      <c r="RAQ163" s="6"/>
      <c r="RAR163" s="6"/>
      <c r="RAS163" s="6"/>
      <c r="RAT163" s="6"/>
      <c r="RAU163" s="6"/>
      <c r="RAV163" s="6"/>
      <c r="RAW163" s="6"/>
      <c r="RAX163" s="6"/>
      <c r="RAY163" s="6"/>
      <c r="RAZ163" s="6"/>
      <c r="RBA163" s="6"/>
      <c r="RBB163" s="6"/>
      <c r="RBC163" s="6"/>
      <c r="RBD163" s="6"/>
      <c r="RBE163" s="6"/>
      <c r="RBF163" s="6"/>
      <c r="RBG163" s="6"/>
      <c r="RBH163" s="6"/>
      <c r="RBI163" s="6"/>
      <c r="RBJ163" s="6"/>
      <c r="RBK163" s="6"/>
      <c r="RBL163" s="6"/>
      <c r="RBM163" s="6"/>
      <c r="RBN163" s="6"/>
      <c r="RBO163" s="6"/>
      <c r="RBP163" s="6"/>
      <c r="RBQ163" s="6"/>
      <c r="RBR163" s="6"/>
      <c r="RBS163" s="6"/>
      <c r="RBT163" s="6"/>
      <c r="RBU163" s="6"/>
      <c r="RBV163" s="6"/>
      <c r="RBW163" s="6"/>
      <c r="RBX163" s="6"/>
      <c r="RBY163" s="6"/>
      <c r="RBZ163" s="6"/>
      <c r="RCA163" s="6"/>
      <c r="RCB163" s="6"/>
      <c r="RCC163" s="6"/>
      <c r="RCD163" s="6"/>
      <c r="RCE163" s="6"/>
      <c r="RCF163" s="6"/>
      <c r="RCG163" s="6"/>
      <c r="RCH163" s="6"/>
      <c r="RCI163" s="6"/>
      <c r="RCJ163" s="6"/>
      <c r="RCK163" s="6"/>
      <c r="RCL163" s="6"/>
      <c r="RCM163" s="6"/>
      <c r="RCN163" s="6"/>
      <c r="RCO163" s="6"/>
      <c r="RCP163" s="6"/>
      <c r="RCQ163" s="6"/>
      <c r="RCR163" s="6"/>
      <c r="RCS163" s="6"/>
      <c r="RCT163" s="6"/>
      <c r="RCU163" s="6"/>
      <c r="RCV163" s="6"/>
      <c r="RCW163" s="6"/>
      <c r="RCX163" s="6"/>
      <c r="RCY163" s="6"/>
      <c r="RCZ163" s="6"/>
      <c r="RDA163" s="6"/>
      <c r="RDB163" s="6"/>
      <c r="RDC163" s="6"/>
      <c r="RDD163" s="6"/>
      <c r="RDE163" s="6"/>
      <c r="RDF163" s="6"/>
      <c r="RDG163" s="6"/>
      <c r="RDH163" s="6"/>
      <c r="RDI163" s="6"/>
      <c r="RDJ163" s="6"/>
      <c r="RDK163" s="6"/>
      <c r="RDL163" s="6"/>
      <c r="RDM163" s="6"/>
      <c r="RDN163" s="6"/>
      <c r="RDO163" s="6"/>
      <c r="RDP163" s="6"/>
      <c r="RDQ163" s="6"/>
      <c r="RDR163" s="6"/>
      <c r="RDS163" s="6"/>
      <c r="RDT163" s="6"/>
      <c r="RDU163" s="6"/>
      <c r="RDV163" s="6"/>
      <c r="RDW163" s="6"/>
      <c r="RDX163" s="6"/>
      <c r="RDY163" s="6"/>
      <c r="RDZ163" s="6"/>
      <c r="REA163" s="6"/>
      <c r="REB163" s="6"/>
      <c r="REC163" s="6"/>
      <c r="RED163" s="6"/>
      <c r="REE163" s="6"/>
      <c r="REF163" s="6"/>
      <c r="REG163" s="6"/>
      <c r="REH163" s="6"/>
      <c r="REI163" s="6"/>
      <c r="REJ163" s="6"/>
      <c r="REK163" s="6"/>
      <c r="REL163" s="6"/>
      <c r="REM163" s="6"/>
      <c r="REN163" s="6"/>
      <c r="REO163" s="6"/>
      <c r="REP163" s="6"/>
      <c r="REQ163" s="6"/>
      <c r="RER163" s="6"/>
      <c r="RES163" s="6"/>
      <c r="RET163" s="6"/>
      <c r="REU163" s="6"/>
      <c r="REV163" s="6"/>
      <c r="REW163" s="6"/>
      <c r="REX163" s="6"/>
      <c r="REY163" s="6"/>
      <c r="REZ163" s="6"/>
      <c r="RFA163" s="6"/>
      <c r="RFB163" s="6"/>
      <c r="RFC163" s="6"/>
      <c r="RFD163" s="6"/>
      <c r="RFE163" s="6"/>
      <c r="RFF163" s="6"/>
      <c r="RFG163" s="6"/>
      <c r="RFH163" s="6"/>
      <c r="RFI163" s="6"/>
      <c r="RFJ163" s="6"/>
      <c r="RFK163" s="6"/>
      <c r="RFL163" s="6"/>
      <c r="RFM163" s="6"/>
      <c r="RFN163" s="6"/>
      <c r="RFO163" s="6"/>
      <c r="RFP163" s="6"/>
      <c r="RFQ163" s="6"/>
      <c r="RFR163" s="6"/>
      <c r="RFS163" s="6"/>
      <c r="RFT163" s="6"/>
      <c r="RFU163" s="6"/>
      <c r="RFV163" s="6"/>
      <c r="RFW163" s="6"/>
      <c r="RFX163" s="6"/>
      <c r="RFY163" s="6"/>
      <c r="RFZ163" s="6"/>
      <c r="RGA163" s="6"/>
      <c r="RGB163" s="6"/>
      <c r="RGC163" s="6"/>
      <c r="RGD163" s="6"/>
      <c r="RGE163" s="6"/>
      <c r="RGF163" s="6"/>
      <c r="RGG163" s="6"/>
      <c r="RGH163" s="6"/>
      <c r="RGI163" s="6"/>
      <c r="RGJ163" s="6"/>
      <c r="RGK163" s="6"/>
      <c r="RGL163" s="6"/>
      <c r="RGM163" s="6"/>
      <c r="RGN163" s="6"/>
      <c r="RGO163" s="6"/>
      <c r="RGP163" s="6"/>
      <c r="RGQ163" s="6"/>
      <c r="RGR163" s="6"/>
      <c r="RGS163" s="6"/>
      <c r="RGT163" s="6"/>
      <c r="RGU163" s="6"/>
      <c r="RGV163" s="6"/>
      <c r="RGW163" s="6"/>
      <c r="RGX163" s="6"/>
      <c r="RGY163" s="6"/>
      <c r="RGZ163" s="6"/>
      <c r="RHA163" s="6"/>
      <c r="RHB163" s="6"/>
      <c r="RHC163" s="6"/>
      <c r="RHD163" s="6"/>
      <c r="RHE163" s="6"/>
      <c r="RHF163" s="6"/>
      <c r="RHG163" s="6"/>
      <c r="RHH163" s="6"/>
      <c r="RHI163" s="6"/>
      <c r="RHJ163" s="6"/>
      <c r="RHK163" s="6"/>
      <c r="RHL163" s="6"/>
      <c r="RHM163" s="6"/>
      <c r="RHN163" s="6"/>
      <c r="RHO163" s="6"/>
      <c r="RHP163" s="6"/>
      <c r="RHQ163" s="6"/>
      <c r="RHR163" s="6"/>
      <c r="RHS163" s="6"/>
      <c r="RHT163" s="6"/>
      <c r="RHU163" s="6"/>
      <c r="RHV163" s="6"/>
      <c r="RHW163" s="6"/>
      <c r="RHX163" s="6"/>
      <c r="RHY163" s="6"/>
      <c r="RHZ163" s="6"/>
      <c r="RIA163" s="6"/>
      <c r="RIB163" s="6"/>
      <c r="RIC163" s="6"/>
      <c r="RID163" s="6"/>
      <c r="RIE163" s="6"/>
      <c r="RIF163" s="6"/>
      <c r="RIG163" s="6"/>
      <c r="RIH163" s="6"/>
      <c r="RII163" s="6"/>
      <c r="RIJ163" s="6"/>
      <c r="RIK163" s="6"/>
      <c r="RIL163" s="6"/>
      <c r="RIM163" s="6"/>
      <c r="RIN163" s="6"/>
      <c r="RIO163" s="6"/>
      <c r="RIP163" s="6"/>
      <c r="RIQ163" s="6"/>
      <c r="RIR163" s="6"/>
      <c r="RIS163" s="6"/>
      <c r="RIT163" s="6"/>
      <c r="RIU163" s="6"/>
      <c r="RIV163" s="6"/>
      <c r="RIW163" s="6"/>
      <c r="RIX163" s="6"/>
      <c r="RIY163" s="6"/>
      <c r="RIZ163" s="6"/>
      <c r="RJA163" s="6"/>
      <c r="RJB163" s="6"/>
      <c r="RJC163" s="6"/>
      <c r="RJD163" s="6"/>
      <c r="RJE163" s="6"/>
      <c r="RJF163" s="6"/>
      <c r="RJG163" s="6"/>
      <c r="RJH163" s="6"/>
      <c r="RJI163" s="6"/>
      <c r="RJJ163" s="6"/>
      <c r="RJK163" s="6"/>
      <c r="RJL163" s="6"/>
      <c r="RJM163" s="6"/>
      <c r="RJN163" s="6"/>
      <c r="RJO163" s="6"/>
      <c r="RJP163" s="6"/>
      <c r="RJQ163" s="6"/>
      <c r="RJR163" s="6"/>
      <c r="RJS163" s="6"/>
      <c r="RJT163" s="6"/>
      <c r="RJU163" s="6"/>
      <c r="RJV163" s="6"/>
      <c r="RJW163" s="6"/>
      <c r="RJX163" s="6"/>
      <c r="RJY163" s="6"/>
      <c r="RJZ163" s="6"/>
      <c r="RKA163" s="6"/>
      <c r="RKB163" s="6"/>
      <c r="RKC163" s="6"/>
      <c r="RKD163" s="6"/>
      <c r="RKE163" s="6"/>
      <c r="RKF163" s="6"/>
      <c r="RKG163" s="6"/>
      <c r="RKH163" s="6"/>
      <c r="RKI163" s="6"/>
      <c r="RKJ163" s="6"/>
      <c r="RKK163" s="6"/>
      <c r="RKL163" s="6"/>
      <c r="RKM163" s="6"/>
      <c r="RKN163" s="6"/>
      <c r="RKO163" s="6"/>
      <c r="RKP163" s="6"/>
      <c r="RKQ163" s="6"/>
      <c r="RKR163" s="6"/>
      <c r="RKS163" s="6"/>
      <c r="RKT163" s="6"/>
      <c r="RKU163" s="6"/>
      <c r="RKV163" s="6"/>
      <c r="RKW163" s="6"/>
      <c r="RKX163" s="6"/>
      <c r="RKY163" s="6"/>
      <c r="RKZ163" s="6"/>
      <c r="RLA163" s="6"/>
      <c r="RLB163" s="6"/>
      <c r="RLC163" s="6"/>
      <c r="RLD163" s="6"/>
      <c r="RLE163" s="6"/>
      <c r="RLF163" s="6"/>
      <c r="RLG163" s="6"/>
      <c r="RLH163" s="6"/>
      <c r="RLI163" s="6"/>
      <c r="RLJ163" s="6"/>
      <c r="RLK163" s="6"/>
      <c r="RLL163" s="6"/>
      <c r="RLM163" s="6"/>
      <c r="RLN163" s="6"/>
      <c r="RLO163" s="6"/>
      <c r="RLP163" s="6"/>
      <c r="RLQ163" s="6"/>
      <c r="RLR163" s="6"/>
      <c r="RLS163" s="6"/>
      <c r="RLT163" s="6"/>
      <c r="RLU163" s="6"/>
      <c r="RLV163" s="6"/>
      <c r="RLW163" s="6"/>
      <c r="RLX163" s="6"/>
      <c r="RLY163" s="6"/>
      <c r="RLZ163" s="6"/>
      <c r="RMA163" s="6"/>
      <c r="RMB163" s="6"/>
      <c r="RMC163" s="6"/>
      <c r="RMD163" s="6"/>
      <c r="RME163" s="6"/>
      <c r="RMF163" s="6"/>
      <c r="RMG163" s="6"/>
      <c r="RMH163" s="6"/>
      <c r="RMI163" s="6"/>
      <c r="RMJ163" s="6"/>
      <c r="RMK163" s="6"/>
      <c r="RML163" s="6"/>
      <c r="RMM163" s="6"/>
      <c r="RMN163" s="6"/>
      <c r="RMO163" s="6"/>
      <c r="RMP163" s="6"/>
      <c r="RMQ163" s="6"/>
      <c r="RMR163" s="6"/>
      <c r="RMS163" s="6"/>
      <c r="RMT163" s="6"/>
      <c r="RMU163" s="6"/>
      <c r="RMV163" s="6"/>
      <c r="RMW163" s="6"/>
      <c r="RMX163" s="6"/>
      <c r="RMY163" s="6"/>
      <c r="RMZ163" s="6"/>
      <c r="RNA163" s="6"/>
      <c r="RNB163" s="6"/>
      <c r="RNC163" s="6"/>
      <c r="RND163" s="6"/>
      <c r="RNE163" s="6"/>
      <c r="RNF163" s="6"/>
      <c r="RNG163" s="6"/>
      <c r="RNH163" s="6"/>
      <c r="RNI163" s="6"/>
      <c r="RNJ163" s="6"/>
      <c r="RNK163" s="6"/>
      <c r="RNL163" s="6"/>
      <c r="RNM163" s="6"/>
      <c r="RNN163" s="6"/>
      <c r="RNO163" s="6"/>
      <c r="RNP163" s="6"/>
      <c r="RNQ163" s="6"/>
      <c r="RNR163" s="6"/>
      <c r="RNS163" s="6"/>
      <c r="RNT163" s="6"/>
      <c r="RNU163" s="6"/>
      <c r="RNV163" s="6"/>
      <c r="RNW163" s="6"/>
      <c r="RNX163" s="6"/>
      <c r="RNY163" s="6"/>
      <c r="RNZ163" s="6"/>
      <c r="ROA163" s="6"/>
      <c r="ROB163" s="6"/>
      <c r="ROC163" s="6"/>
      <c r="ROD163" s="6"/>
      <c r="ROE163" s="6"/>
      <c r="ROF163" s="6"/>
      <c r="ROG163" s="6"/>
      <c r="ROH163" s="6"/>
      <c r="ROI163" s="6"/>
      <c r="ROJ163" s="6"/>
      <c r="ROK163" s="6"/>
      <c r="ROL163" s="6"/>
      <c r="ROM163" s="6"/>
      <c r="RON163" s="6"/>
      <c r="ROO163" s="6"/>
      <c r="ROP163" s="6"/>
      <c r="ROQ163" s="6"/>
      <c r="ROR163" s="6"/>
      <c r="ROS163" s="6"/>
      <c r="ROT163" s="6"/>
      <c r="ROU163" s="6"/>
      <c r="ROV163" s="6"/>
      <c r="ROW163" s="6"/>
      <c r="ROX163" s="6"/>
      <c r="ROY163" s="6"/>
      <c r="ROZ163" s="6"/>
      <c r="RPA163" s="6"/>
      <c r="RPB163" s="6"/>
      <c r="RPC163" s="6"/>
      <c r="RPD163" s="6"/>
      <c r="RPE163" s="6"/>
      <c r="RPF163" s="6"/>
      <c r="RPG163" s="6"/>
      <c r="RPH163" s="6"/>
      <c r="RPI163" s="6"/>
      <c r="RPJ163" s="6"/>
      <c r="RPK163" s="6"/>
      <c r="RPL163" s="6"/>
      <c r="RPM163" s="6"/>
      <c r="RPN163" s="6"/>
      <c r="RPO163" s="6"/>
      <c r="RPP163" s="6"/>
      <c r="RPQ163" s="6"/>
      <c r="RPR163" s="6"/>
      <c r="RPS163" s="6"/>
      <c r="RPT163" s="6"/>
      <c r="RPU163" s="6"/>
      <c r="RPV163" s="6"/>
      <c r="RPW163" s="6"/>
      <c r="RPX163" s="6"/>
      <c r="RPY163" s="6"/>
      <c r="RPZ163" s="6"/>
      <c r="RQA163" s="6"/>
      <c r="RQB163" s="6"/>
      <c r="RQC163" s="6"/>
      <c r="RQD163" s="6"/>
      <c r="RQE163" s="6"/>
      <c r="RQF163" s="6"/>
      <c r="RQG163" s="6"/>
      <c r="RQH163" s="6"/>
      <c r="RQI163" s="6"/>
      <c r="RQJ163" s="6"/>
      <c r="RQK163" s="6"/>
      <c r="RQL163" s="6"/>
      <c r="RQM163" s="6"/>
      <c r="RQN163" s="6"/>
      <c r="RQO163" s="6"/>
      <c r="RQP163" s="6"/>
      <c r="RQQ163" s="6"/>
      <c r="RQR163" s="6"/>
      <c r="RQS163" s="6"/>
      <c r="RQT163" s="6"/>
      <c r="RQU163" s="6"/>
      <c r="RQV163" s="6"/>
      <c r="RQW163" s="6"/>
      <c r="RQX163" s="6"/>
      <c r="RQY163" s="6"/>
      <c r="RQZ163" s="6"/>
      <c r="RRA163" s="6"/>
      <c r="RRB163" s="6"/>
      <c r="RRC163" s="6"/>
      <c r="RRD163" s="6"/>
      <c r="RRE163" s="6"/>
      <c r="RRF163" s="6"/>
      <c r="RRG163" s="6"/>
      <c r="RRH163" s="6"/>
      <c r="RRI163" s="6"/>
      <c r="RRJ163" s="6"/>
      <c r="RRK163" s="6"/>
      <c r="RRL163" s="6"/>
      <c r="RRM163" s="6"/>
      <c r="RRN163" s="6"/>
      <c r="RRO163" s="6"/>
      <c r="RRP163" s="6"/>
      <c r="RRQ163" s="6"/>
      <c r="RRR163" s="6"/>
      <c r="RRS163" s="6"/>
      <c r="RRT163" s="6"/>
      <c r="RRU163" s="6"/>
      <c r="RRV163" s="6"/>
      <c r="RRW163" s="6"/>
      <c r="RRX163" s="6"/>
      <c r="RRY163" s="6"/>
      <c r="RRZ163" s="6"/>
      <c r="RSA163" s="6"/>
      <c r="RSB163" s="6"/>
      <c r="RSC163" s="6"/>
      <c r="RSD163" s="6"/>
      <c r="RSE163" s="6"/>
      <c r="RSF163" s="6"/>
      <c r="RSG163" s="6"/>
      <c r="RSH163" s="6"/>
      <c r="RSI163" s="6"/>
      <c r="RSJ163" s="6"/>
      <c r="RSK163" s="6"/>
      <c r="RSL163" s="6"/>
      <c r="RSM163" s="6"/>
      <c r="RSN163" s="6"/>
      <c r="RSO163" s="6"/>
      <c r="RSP163" s="6"/>
      <c r="RSQ163" s="6"/>
      <c r="RSR163" s="6"/>
      <c r="RSS163" s="6"/>
      <c r="RST163" s="6"/>
      <c r="RSU163" s="6"/>
      <c r="RSV163" s="6"/>
      <c r="RSW163" s="6"/>
      <c r="RSX163" s="6"/>
      <c r="RSY163" s="6"/>
      <c r="RSZ163" s="6"/>
      <c r="RTA163" s="6"/>
      <c r="RTB163" s="6"/>
      <c r="RTC163" s="6"/>
      <c r="RTD163" s="6"/>
      <c r="RTE163" s="6"/>
      <c r="RTF163" s="6"/>
      <c r="RTG163" s="6"/>
      <c r="RTH163" s="6"/>
      <c r="RTI163" s="6"/>
      <c r="RTJ163" s="6"/>
      <c r="RTK163" s="6"/>
      <c r="RTL163" s="6"/>
      <c r="RTM163" s="6"/>
      <c r="RTN163" s="6"/>
      <c r="RTO163" s="6"/>
      <c r="RTP163" s="6"/>
      <c r="RTQ163" s="6"/>
      <c r="RTR163" s="6"/>
      <c r="RTS163" s="6"/>
      <c r="RTT163" s="6"/>
      <c r="RTU163" s="6"/>
      <c r="RTV163" s="6"/>
      <c r="RTW163" s="6"/>
      <c r="RTX163" s="6"/>
      <c r="RTY163" s="6"/>
      <c r="RTZ163" s="6"/>
      <c r="RUA163" s="6"/>
      <c r="RUB163" s="6"/>
      <c r="RUC163" s="6"/>
      <c r="RUD163" s="6"/>
      <c r="RUE163" s="6"/>
      <c r="RUF163" s="6"/>
      <c r="RUG163" s="6"/>
      <c r="RUH163" s="6"/>
      <c r="RUI163" s="6"/>
      <c r="RUJ163" s="6"/>
      <c r="RUK163" s="6"/>
      <c r="RUL163" s="6"/>
      <c r="RUM163" s="6"/>
      <c r="RUN163" s="6"/>
      <c r="RUO163" s="6"/>
      <c r="RUP163" s="6"/>
      <c r="RUQ163" s="6"/>
      <c r="RUR163" s="6"/>
      <c r="RUS163" s="6"/>
      <c r="RUT163" s="6"/>
      <c r="RUU163" s="6"/>
      <c r="RUV163" s="6"/>
      <c r="RUW163" s="6"/>
      <c r="RUX163" s="6"/>
      <c r="RUY163" s="6"/>
      <c r="RUZ163" s="6"/>
      <c r="RVA163" s="6"/>
      <c r="RVB163" s="6"/>
      <c r="RVC163" s="6"/>
      <c r="RVD163" s="6"/>
      <c r="RVE163" s="6"/>
      <c r="RVF163" s="6"/>
      <c r="RVG163" s="6"/>
      <c r="RVH163" s="6"/>
      <c r="RVI163" s="6"/>
      <c r="RVJ163" s="6"/>
      <c r="RVK163" s="6"/>
      <c r="RVL163" s="6"/>
      <c r="RVM163" s="6"/>
      <c r="RVN163" s="6"/>
      <c r="RVO163" s="6"/>
      <c r="RVP163" s="6"/>
      <c r="RVQ163" s="6"/>
      <c r="RVR163" s="6"/>
      <c r="RVS163" s="6"/>
      <c r="RVT163" s="6"/>
      <c r="RVU163" s="6"/>
      <c r="RVV163" s="6"/>
      <c r="RVW163" s="6"/>
      <c r="RVX163" s="6"/>
      <c r="RVY163" s="6"/>
      <c r="RVZ163" s="6"/>
      <c r="RWA163" s="6"/>
      <c r="RWB163" s="6"/>
      <c r="RWC163" s="6"/>
      <c r="RWD163" s="6"/>
      <c r="RWE163" s="6"/>
      <c r="RWF163" s="6"/>
      <c r="RWG163" s="6"/>
      <c r="RWH163" s="6"/>
      <c r="RWI163" s="6"/>
      <c r="RWJ163" s="6"/>
      <c r="RWK163" s="6"/>
      <c r="RWL163" s="6"/>
      <c r="RWM163" s="6"/>
      <c r="RWN163" s="6"/>
      <c r="RWO163" s="6"/>
      <c r="RWP163" s="6"/>
      <c r="RWQ163" s="6"/>
      <c r="RWR163" s="6"/>
      <c r="RWS163" s="6"/>
      <c r="RWT163" s="6"/>
      <c r="RWU163" s="6"/>
      <c r="RWV163" s="6"/>
      <c r="RWW163" s="6"/>
      <c r="RWX163" s="6"/>
      <c r="RWY163" s="6"/>
      <c r="RWZ163" s="6"/>
      <c r="RXA163" s="6"/>
      <c r="RXB163" s="6"/>
      <c r="RXC163" s="6"/>
      <c r="RXD163" s="6"/>
      <c r="RXE163" s="6"/>
      <c r="RXF163" s="6"/>
      <c r="RXG163" s="6"/>
      <c r="RXH163" s="6"/>
      <c r="RXI163" s="6"/>
      <c r="RXJ163" s="6"/>
      <c r="RXK163" s="6"/>
      <c r="RXL163" s="6"/>
      <c r="RXM163" s="6"/>
      <c r="RXN163" s="6"/>
      <c r="RXO163" s="6"/>
      <c r="RXP163" s="6"/>
      <c r="RXQ163" s="6"/>
      <c r="RXR163" s="6"/>
      <c r="RXS163" s="6"/>
      <c r="RXT163" s="6"/>
      <c r="RXU163" s="6"/>
      <c r="RXV163" s="6"/>
      <c r="RXW163" s="6"/>
      <c r="RXX163" s="6"/>
      <c r="RXY163" s="6"/>
      <c r="RXZ163" s="6"/>
      <c r="RYA163" s="6"/>
      <c r="RYB163" s="6"/>
      <c r="RYC163" s="6"/>
      <c r="RYD163" s="6"/>
      <c r="RYE163" s="6"/>
      <c r="RYF163" s="6"/>
      <c r="RYG163" s="6"/>
      <c r="RYH163" s="6"/>
      <c r="RYI163" s="6"/>
      <c r="RYJ163" s="6"/>
      <c r="RYK163" s="6"/>
      <c r="RYL163" s="6"/>
      <c r="RYM163" s="6"/>
      <c r="RYN163" s="6"/>
      <c r="RYO163" s="6"/>
      <c r="RYP163" s="6"/>
      <c r="RYQ163" s="6"/>
      <c r="RYR163" s="6"/>
      <c r="RYS163" s="6"/>
      <c r="RYT163" s="6"/>
      <c r="RYU163" s="6"/>
      <c r="RYV163" s="6"/>
      <c r="RYW163" s="6"/>
      <c r="RYX163" s="6"/>
      <c r="RYY163" s="6"/>
      <c r="RYZ163" s="6"/>
      <c r="RZA163" s="6"/>
      <c r="RZB163" s="6"/>
      <c r="RZC163" s="6"/>
      <c r="RZD163" s="6"/>
      <c r="RZE163" s="6"/>
      <c r="RZF163" s="6"/>
      <c r="RZG163" s="6"/>
      <c r="RZH163" s="6"/>
      <c r="RZI163" s="6"/>
      <c r="RZJ163" s="6"/>
      <c r="RZK163" s="6"/>
      <c r="RZL163" s="6"/>
      <c r="RZM163" s="6"/>
      <c r="RZN163" s="6"/>
      <c r="RZO163" s="6"/>
      <c r="RZP163" s="6"/>
      <c r="RZQ163" s="6"/>
      <c r="RZR163" s="6"/>
      <c r="RZS163" s="6"/>
      <c r="RZT163" s="6"/>
      <c r="RZU163" s="6"/>
      <c r="RZV163" s="6"/>
      <c r="RZW163" s="6"/>
      <c r="RZX163" s="6"/>
      <c r="RZY163" s="6"/>
      <c r="RZZ163" s="6"/>
      <c r="SAA163" s="6"/>
      <c r="SAB163" s="6"/>
      <c r="SAC163" s="6"/>
      <c r="SAD163" s="6"/>
      <c r="SAE163" s="6"/>
      <c r="SAF163" s="6"/>
      <c r="SAG163" s="6"/>
      <c r="SAH163" s="6"/>
      <c r="SAI163" s="6"/>
      <c r="SAJ163" s="6"/>
      <c r="SAK163" s="6"/>
      <c r="SAL163" s="6"/>
      <c r="SAM163" s="6"/>
      <c r="SAN163" s="6"/>
      <c r="SAO163" s="6"/>
      <c r="SAP163" s="6"/>
      <c r="SAQ163" s="6"/>
      <c r="SAR163" s="6"/>
      <c r="SAS163" s="6"/>
      <c r="SAT163" s="6"/>
      <c r="SAU163" s="6"/>
      <c r="SAV163" s="6"/>
      <c r="SAW163" s="6"/>
      <c r="SAX163" s="6"/>
      <c r="SAY163" s="6"/>
      <c r="SAZ163" s="6"/>
      <c r="SBA163" s="6"/>
      <c r="SBB163" s="6"/>
      <c r="SBC163" s="6"/>
      <c r="SBD163" s="6"/>
      <c r="SBE163" s="6"/>
      <c r="SBF163" s="6"/>
      <c r="SBG163" s="6"/>
      <c r="SBH163" s="6"/>
      <c r="SBI163" s="6"/>
      <c r="SBJ163" s="6"/>
      <c r="SBK163" s="6"/>
      <c r="SBL163" s="6"/>
      <c r="SBM163" s="6"/>
      <c r="SBN163" s="6"/>
      <c r="SBO163" s="6"/>
      <c r="SBP163" s="6"/>
      <c r="SBQ163" s="6"/>
      <c r="SBR163" s="6"/>
      <c r="SBS163" s="6"/>
      <c r="SBT163" s="6"/>
      <c r="SBU163" s="6"/>
      <c r="SBV163" s="6"/>
      <c r="SBW163" s="6"/>
      <c r="SBX163" s="6"/>
      <c r="SBY163" s="6"/>
      <c r="SBZ163" s="6"/>
      <c r="SCA163" s="6"/>
      <c r="SCB163" s="6"/>
      <c r="SCC163" s="6"/>
      <c r="SCD163" s="6"/>
      <c r="SCE163" s="6"/>
      <c r="SCF163" s="6"/>
      <c r="SCG163" s="6"/>
      <c r="SCH163" s="6"/>
      <c r="SCI163" s="6"/>
      <c r="SCJ163" s="6"/>
      <c r="SCK163" s="6"/>
      <c r="SCL163" s="6"/>
      <c r="SCM163" s="6"/>
      <c r="SCN163" s="6"/>
      <c r="SCO163" s="6"/>
      <c r="SCP163" s="6"/>
      <c r="SCQ163" s="6"/>
      <c r="SCR163" s="6"/>
      <c r="SCS163" s="6"/>
      <c r="SCT163" s="6"/>
      <c r="SCU163" s="6"/>
      <c r="SCV163" s="6"/>
      <c r="SCW163" s="6"/>
      <c r="SCX163" s="6"/>
      <c r="SCY163" s="6"/>
      <c r="SCZ163" s="6"/>
      <c r="SDA163" s="6"/>
      <c r="SDB163" s="6"/>
      <c r="SDC163" s="6"/>
      <c r="SDD163" s="6"/>
      <c r="SDE163" s="6"/>
      <c r="SDF163" s="6"/>
      <c r="SDG163" s="6"/>
      <c r="SDH163" s="6"/>
      <c r="SDI163" s="6"/>
      <c r="SDJ163" s="6"/>
      <c r="SDK163" s="6"/>
      <c r="SDL163" s="6"/>
      <c r="SDM163" s="6"/>
      <c r="SDN163" s="6"/>
      <c r="SDO163" s="6"/>
      <c r="SDP163" s="6"/>
      <c r="SDQ163" s="6"/>
      <c r="SDR163" s="6"/>
      <c r="SDS163" s="6"/>
      <c r="SDT163" s="6"/>
      <c r="SDU163" s="6"/>
      <c r="SDV163" s="6"/>
      <c r="SDW163" s="6"/>
      <c r="SDX163" s="6"/>
      <c r="SDY163" s="6"/>
      <c r="SDZ163" s="6"/>
      <c r="SEA163" s="6"/>
      <c r="SEB163" s="6"/>
      <c r="SEC163" s="6"/>
      <c r="SED163" s="6"/>
      <c r="SEE163" s="6"/>
      <c r="SEF163" s="6"/>
      <c r="SEG163" s="6"/>
      <c r="SEH163" s="6"/>
      <c r="SEI163" s="6"/>
      <c r="SEJ163" s="6"/>
      <c r="SEK163" s="6"/>
      <c r="SEL163" s="6"/>
      <c r="SEM163" s="6"/>
      <c r="SEN163" s="6"/>
      <c r="SEO163" s="6"/>
      <c r="SEP163" s="6"/>
      <c r="SEQ163" s="6"/>
      <c r="SER163" s="6"/>
      <c r="SES163" s="6"/>
      <c r="SET163" s="6"/>
      <c r="SEU163" s="6"/>
      <c r="SEV163" s="6"/>
      <c r="SEW163" s="6"/>
      <c r="SEX163" s="6"/>
      <c r="SEY163" s="6"/>
      <c r="SEZ163" s="6"/>
      <c r="SFA163" s="6"/>
      <c r="SFB163" s="6"/>
      <c r="SFC163" s="6"/>
      <c r="SFD163" s="6"/>
      <c r="SFE163" s="6"/>
      <c r="SFF163" s="6"/>
      <c r="SFG163" s="6"/>
      <c r="SFH163" s="6"/>
      <c r="SFI163" s="6"/>
      <c r="SFJ163" s="6"/>
      <c r="SFK163" s="6"/>
      <c r="SFL163" s="6"/>
      <c r="SFM163" s="6"/>
      <c r="SFN163" s="6"/>
      <c r="SFO163" s="6"/>
      <c r="SFP163" s="6"/>
      <c r="SFQ163" s="6"/>
      <c r="SFR163" s="6"/>
      <c r="SFS163" s="6"/>
      <c r="SFT163" s="6"/>
      <c r="SFU163" s="6"/>
      <c r="SFV163" s="6"/>
      <c r="SFW163" s="6"/>
      <c r="SFX163" s="6"/>
      <c r="SFY163" s="6"/>
      <c r="SFZ163" s="6"/>
      <c r="SGA163" s="6"/>
      <c r="SGB163" s="6"/>
      <c r="SGC163" s="6"/>
      <c r="SGD163" s="6"/>
      <c r="SGE163" s="6"/>
      <c r="SGF163" s="6"/>
      <c r="SGG163" s="6"/>
      <c r="SGH163" s="6"/>
      <c r="SGI163" s="6"/>
      <c r="SGJ163" s="6"/>
      <c r="SGK163" s="6"/>
      <c r="SGL163" s="6"/>
      <c r="SGM163" s="6"/>
      <c r="SGN163" s="6"/>
      <c r="SGO163" s="6"/>
      <c r="SGP163" s="6"/>
      <c r="SGQ163" s="6"/>
      <c r="SGR163" s="6"/>
      <c r="SGS163" s="6"/>
      <c r="SGT163" s="6"/>
      <c r="SGU163" s="6"/>
      <c r="SGV163" s="6"/>
      <c r="SGW163" s="6"/>
      <c r="SGX163" s="6"/>
      <c r="SGY163" s="6"/>
      <c r="SGZ163" s="6"/>
      <c r="SHA163" s="6"/>
      <c r="SHB163" s="6"/>
      <c r="SHC163" s="6"/>
      <c r="SHD163" s="6"/>
      <c r="SHE163" s="6"/>
      <c r="SHF163" s="6"/>
      <c r="SHG163" s="6"/>
      <c r="SHH163" s="6"/>
      <c r="SHI163" s="6"/>
      <c r="SHJ163" s="6"/>
      <c r="SHK163" s="6"/>
      <c r="SHL163" s="6"/>
      <c r="SHM163" s="6"/>
      <c r="SHN163" s="6"/>
      <c r="SHO163" s="6"/>
      <c r="SHP163" s="6"/>
      <c r="SHQ163" s="6"/>
      <c r="SHR163" s="6"/>
      <c r="SHS163" s="6"/>
      <c r="SHT163" s="6"/>
      <c r="SHU163" s="6"/>
      <c r="SHV163" s="6"/>
      <c r="SHW163" s="6"/>
      <c r="SHX163" s="6"/>
      <c r="SHY163" s="6"/>
      <c r="SHZ163" s="6"/>
      <c r="SIA163" s="6"/>
      <c r="SIB163" s="6"/>
      <c r="SIC163" s="6"/>
      <c r="SID163" s="6"/>
      <c r="SIE163" s="6"/>
      <c r="SIF163" s="6"/>
      <c r="SIG163" s="6"/>
      <c r="SIH163" s="6"/>
      <c r="SII163" s="6"/>
      <c r="SIJ163" s="6"/>
      <c r="SIK163" s="6"/>
      <c r="SIL163" s="6"/>
      <c r="SIM163" s="6"/>
      <c r="SIN163" s="6"/>
      <c r="SIO163" s="6"/>
      <c r="SIP163" s="6"/>
      <c r="SIQ163" s="6"/>
      <c r="SIR163" s="6"/>
      <c r="SIS163" s="6"/>
      <c r="SIT163" s="6"/>
      <c r="SIU163" s="6"/>
      <c r="SIV163" s="6"/>
      <c r="SIW163" s="6"/>
      <c r="SIX163" s="6"/>
      <c r="SIY163" s="6"/>
      <c r="SIZ163" s="6"/>
      <c r="SJA163" s="6"/>
      <c r="SJB163" s="6"/>
      <c r="SJC163" s="6"/>
      <c r="SJD163" s="6"/>
      <c r="SJE163" s="6"/>
      <c r="SJF163" s="6"/>
      <c r="SJG163" s="6"/>
      <c r="SJH163" s="6"/>
      <c r="SJI163" s="6"/>
      <c r="SJJ163" s="6"/>
      <c r="SJK163" s="6"/>
      <c r="SJL163" s="6"/>
      <c r="SJM163" s="6"/>
      <c r="SJN163" s="6"/>
      <c r="SJO163" s="6"/>
      <c r="SJP163" s="6"/>
      <c r="SJQ163" s="6"/>
      <c r="SJR163" s="6"/>
      <c r="SJS163" s="6"/>
      <c r="SJT163" s="6"/>
      <c r="SJU163" s="6"/>
      <c r="SJV163" s="6"/>
      <c r="SJW163" s="6"/>
      <c r="SJX163" s="6"/>
      <c r="SJY163" s="6"/>
      <c r="SJZ163" s="6"/>
      <c r="SKA163" s="6"/>
      <c r="SKB163" s="6"/>
      <c r="SKC163" s="6"/>
      <c r="SKD163" s="6"/>
      <c r="SKE163" s="6"/>
      <c r="SKF163" s="6"/>
      <c r="SKG163" s="6"/>
      <c r="SKH163" s="6"/>
      <c r="SKI163" s="6"/>
      <c r="SKJ163" s="6"/>
      <c r="SKK163" s="6"/>
      <c r="SKL163" s="6"/>
      <c r="SKM163" s="6"/>
      <c r="SKN163" s="6"/>
      <c r="SKO163" s="6"/>
      <c r="SKP163" s="6"/>
      <c r="SKQ163" s="6"/>
      <c r="SKR163" s="6"/>
      <c r="SKS163" s="6"/>
      <c r="SKT163" s="6"/>
      <c r="SKU163" s="6"/>
      <c r="SKV163" s="6"/>
      <c r="SKW163" s="6"/>
      <c r="SKX163" s="6"/>
      <c r="SKY163" s="6"/>
      <c r="SKZ163" s="6"/>
      <c r="SLA163" s="6"/>
      <c r="SLB163" s="6"/>
      <c r="SLC163" s="6"/>
      <c r="SLD163" s="6"/>
      <c r="SLE163" s="6"/>
      <c r="SLF163" s="6"/>
      <c r="SLG163" s="6"/>
      <c r="SLH163" s="6"/>
      <c r="SLI163" s="6"/>
      <c r="SLJ163" s="6"/>
      <c r="SLK163" s="6"/>
      <c r="SLL163" s="6"/>
      <c r="SLM163" s="6"/>
      <c r="SLN163" s="6"/>
      <c r="SLO163" s="6"/>
      <c r="SLP163" s="6"/>
      <c r="SLQ163" s="6"/>
      <c r="SLR163" s="6"/>
      <c r="SLS163" s="6"/>
      <c r="SLT163" s="6"/>
      <c r="SLU163" s="6"/>
      <c r="SLV163" s="6"/>
      <c r="SLW163" s="6"/>
      <c r="SLX163" s="6"/>
      <c r="SLY163" s="6"/>
      <c r="SLZ163" s="6"/>
      <c r="SMA163" s="6"/>
      <c r="SMB163" s="6"/>
      <c r="SMC163" s="6"/>
      <c r="SMD163" s="6"/>
      <c r="SME163" s="6"/>
      <c r="SMF163" s="6"/>
      <c r="SMG163" s="6"/>
      <c r="SMH163" s="6"/>
      <c r="SMI163" s="6"/>
      <c r="SMJ163" s="6"/>
      <c r="SMK163" s="6"/>
      <c r="SML163" s="6"/>
      <c r="SMM163" s="6"/>
      <c r="SMN163" s="6"/>
      <c r="SMO163" s="6"/>
      <c r="SMP163" s="6"/>
      <c r="SMQ163" s="6"/>
      <c r="SMR163" s="6"/>
      <c r="SMS163" s="6"/>
      <c r="SMT163" s="6"/>
      <c r="SMU163" s="6"/>
      <c r="SMV163" s="6"/>
      <c r="SMW163" s="6"/>
      <c r="SMX163" s="6"/>
      <c r="SMY163" s="6"/>
      <c r="SMZ163" s="6"/>
      <c r="SNA163" s="6"/>
      <c r="SNB163" s="6"/>
      <c r="SNC163" s="6"/>
      <c r="SND163" s="6"/>
      <c r="SNE163" s="6"/>
      <c r="SNF163" s="6"/>
      <c r="SNG163" s="6"/>
      <c r="SNH163" s="6"/>
      <c r="SNI163" s="6"/>
      <c r="SNJ163" s="6"/>
      <c r="SNK163" s="6"/>
      <c r="SNL163" s="6"/>
      <c r="SNM163" s="6"/>
      <c r="SNN163" s="6"/>
      <c r="SNO163" s="6"/>
      <c r="SNP163" s="6"/>
      <c r="SNQ163" s="6"/>
      <c r="SNR163" s="6"/>
      <c r="SNS163" s="6"/>
      <c r="SNT163" s="6"/>
      <c r="SNU163" s="6"/>
      <c r="SNV163" s="6"/>
      <c r="SNW163" s="6"/>
      <c r="SNX163" s="6"/>
      <c r="SNY163" s="6"/>
      <c r="SNZ163" s="6"/>
      <c r="SOA163" s="6"/>
      <c r="SOB163" s="6"/>
      <c r="SOC163" s="6"/>
      <c r="SOD163" s="6"/>
      <c r="SOE163" s="6"/>
      <c r="SOF163" s="6"/>
      <c r="SOG163" s="6"/>
      <c r="SOH163" s="6"/>
      <c r="SOI163" s="6"/>
      <c r="SOJ163" s="6"/>
      <c r="SOK163" s="6"/>
      <c r="SOL163" s="6"/>
      <c r="SOM163" s="6"/>
      <c r="SON163" s="6"/>
      <c r="SOO163" s="6"/>
      <c r="SOP163" s="6"/>
      <c r="SOQ163" s="6"/>
      <c r="SOR163" s="6"/>
      <c r="SOS163" s="6"/>
      <c r="SOT163" s="6"/>
      <c r="SOU163" s="6"/>
      <c r="SOV163" s="6"/>
      <c r="SOW163" s="6"/>
      <c r="SOX163" s="6"/>
      <c r="SOY163" s="6"/>
      <c r="SOZ163" s="6"/>
      <c r="SPA163" s="6"/>
      <c r="SPB163" s="6"/>
      <c r="SPC163" s="6"/>
      <c r="SPD163" s="6"/>
      <c r="SPE163" s="6"/>
      <c r="SPF163" s="6"/>
      <c r="SPG163" s="6"/>
      <c r="SPH163" s="6"/>
      <c r="SPI163" s="6"/>
      <c r="SPJ163" s="6"/>
      <c r="SPK163" s="6"/>
      <c r="SPL163" s="6"/>
      <c r="SPM163" s="6"/>
      <c r="SPN163" s="6"/>
      <c r="SPO163" s="6"/>
      <c r="SPP163" s="6"/>
      <c r="SPQ163" s="6"/>
      <c r="SPR163" s="6"/>
      <c r="SPS163" s="6"/>
      <c r="SPT163" s="6"/>
      <c r="SPU163" s="6"/>
      <c r="SPV163" s="6"/>
      <c r="SPW163" s="6"/>
      <c r="SPX163" s="6"/>
      <c r="SPY163" s="6"/>
      <c r="SPZ163" s="6"/>
      <c r="SQA163" s="6"/>
      <c r="SQB163" s="6"/>
      <c r="SQC163" s="6"/>
      <c r="SQD163" s="6"/>
      <c r="SQE163" s="6"/>
      <c r="SQF163" s="6"/>
      <c r="SQG163" s="6"/>
      <c r="SQH163" s="6"/>
      <c r="SQI163" s="6"/>
      <c r="SQJ163" s="6"/>
      <c r="SQK163" s="6"/>
      <c r="SQL163" s="6"/>
      <c r="SQM163" s="6"/>
      <c r="SQN163" s="6"/>
      <c r="SQO163" s="6"/>
      <c r="SQP163" s="6"/>
      <c r="SQQ163" s="6"/>
      <c r="SQR163" s="6"/>
      <c r="SQS163" s="6"/>
      <c r="SQT163" s="6"/>
      <c r="SQU163" s="6"/>
      <c r="SQV163" s="6"/>
      <c r="SQW163" s="6"/>
      <c r="SQX163" s="6"/>
      <c r="SQY163" s="6"/>
      <c r="SQZ163" s="6"/>
      <c r="SRA163" s="6"/>
      <c r="SRB163" s="6"/>
      <c r="SRC163" s="6"/>
      <c r="SRD163" s="6"/>
      <c r="SRE163" s="6"/>
      <c r="SRF163" s="6"/>
      <c r="SRG163" s="6"/>
      <c r="SRH163" s="6"/>
      <c r="SRI163" s="6"/>
      <c r="SRJ163" s="6"/>
      <c r="SRK163" s="6"/>
      <c r="SRL163" s="6"/>
      <c r="SRM163" s="6"/>
      <c r="SRN163" s="6"/>
      <c r="SRO163" s="6"/>
      <c r="SRP163" s="6"/>
      <c r="SRQ163" s="6"/>
      <c r="SRR163" s="6"/>
      <c r="SRS163" s="6"/>
      <c r="SRT163" s="6"/>
      <c r="SRU163" s="6"/>
      <c r="SRV163" s="6"/>
      <c r="SRW163" s="6"/>
      <c r="SRX163" s="6"/>
      <c r="SRY163" s="6"/>
      <c r="SRZ163" s="6"/>
      <c r="SSA163" s="6"/>
      <c r="SSB163" s="6"/>
      <c r="SSC163" s="6"/>
      <c r="SSD163" s="6"/>
      <c r="SSE163" s="6"/>
      <c r="SSF163" s="6"/>
      <c r="SSG163" s="6"/>
      <c r="SSH163" s="6"/>
      <c r="SSI163" s="6"/>
      <c r="SSJ163" s="6"/>
      <c r="SSK163" s="6"/>
      <c r="SSL163" s="6"/>
      <c r="SSM163" s="6"/>
      <c r="SSN163" s="6"/>
      <c r="SSO163" s="6"/>
      <c r="SSP163" s="6"/>
      <c r="SSQ163" s="6"/>
      <c r="SSR163" s="6"/>
      <c r="SSS163" s="6"/>
      <c r="SST163" s="6"/>
      <c r="SSU163" s="6"/>
      <c r="SSV163" s="6"/>
      <c r="SSW163" s="6"/>
      <c r="SSX163" s="6"/>
      <c r="SSY163" s="6"/>
      <c r="SSZ163" s="6"/>
      <c r="STA163" s="6"/>
      <c r="STB163" s="6"/>
      <c r="STC163" s="6"/>
      <c r="STD163" s="6"/>
      <c r="STE163" s="6"/>
      <c r="STF163" s="6"/>
      <c r="STG163" s="6"/>
      <c r="STH163" s="6"/>
      <c r="STI163" s="6"/>
      <c r="STJ163" s="6"/>
      <c r="STK163" s="6"/>
      <c r="STL163" s="6"/>
      <c r="STM163" s="6"/>
      <c r="STN163" s="6"/>
      <c r="STO163" s="6"/>
      <c r="STP163" s="6"/>
      <c r="STQ163" s="6"/>
      <c r="STR163" s="6"/>
      <c r="STS163" s="6"/>
      <c r="STT163" s="6"/>
      <c r="STU163" s="6"/>
      <c r="STV163" s="6"/>
      <c r="STW163" s="6"/>
      <c r="STX163" s="6"/>
      <c r="STY163" s="6"/>
      <c r="STZ163" s="6"/>
      <c r="SUA163" s="6"/>
      <c r="SUB163" s="6"/>
      <c r="SUC163" s="6"/>
      <c r="SUD163" s="6"/>
      <c r="SUE163" s="6"/>
      <c r="SUF163" s="6"/>
      <c r="SUG163" s="6"/>
      <c r="SUH163" s="6"/>
      <c r="SUI163" s="6"/>
      <c r="SUJ163" s="6"/>
      <c r="SUK163" s="6"/>
      <c r="SUL163" s="6"/>
      <c r="SUM163" s="6"/>
      <c r="SUN163" s="6"/>
      <c r="SUO163" s="6"/>
      <c r="SUP163" s="6"/>
      <c r="SUQ163" s="6"/>
      <c r="SUR163" s="6"/>
      <c r="SUS163" s="6"/>
      <c r="SUT163" s="6"/>
      <c r="SUU163" s="6"/>
      <c r="SUV163" s="6"/>
      <c r="SUW163" s="6"/>
      <c r="SUX163" s="6"/>
      <c r="SUY163" s="6"/>
      <c r="SUZ163" s="6"/>
      <c r="SVA163" s="6"/>
      <c r="SVB163" s="6"/>
      <c r="SVC163" s="6"/>
      <c r="SVD163" s="6"/>
      <c r="SVE163" s="6"/>
      <c r="SVF163" s="6"/>
      <c r="SVG163" s="6"/>
      <c r="SVH163" s="6"/>
      <c r="SVI163" s="6"/>
      <c r="SVJ163" s="6"/>
      <c r="SVK163" s="6"/>
      <c r="SVL163" s="6"/>
      <c r="SVM163" s="6"/>
      <c r="SVN163" s="6"/>
      <c r="SVO163" s="6"/>
      <c r="SVP163" s="6"/>
      <c r="SVQ163" s="6"/>
      <c r="SVR163" s="6"/>
      <c r="SVS163" s="6"/>
      <c r="SVT163" s="6"/>
      <c r="SVU163" s="6"/>
      <c r="SVV163" s="6"/>
      <c r="SVW163" s="6"/>
      <c r="SVX163" s="6"/>
      <c r="SVY163" s="6"/>
      <c r="SVZ163" s="6"/>
      <c r="SWA163" s="6"/>
      <c r="SWB163" s="6"/>
      <c r="SWC163" s="6"/>
      <c r="SWD163" s="6"/>
      <c r="SWE163" s="6"/>
      <c r="SWF163" s="6"/>
      <c r="SWG163" s="6"/>
      <c r="SWH163" s="6"/>
      <c r="SWI163" s="6"/>
      <c r="SWJ163" s="6"/>
      <c r="SWK163" s="6"/>
      <c r="SWL163" s="6"/>
      <c r="SWM163" s="6"/>
      <c r="SWN163" s="6"/>
      <c r="SWO163" s="6"/>
      <c r="SWP163" s="6"/>
      <c r="SWQ163" s="6"/>
      <c r="SWR163" s="6"/>
      <c r="SWS163" s="6"/>
      <c r="SWT163" s="6"/>
      <c r="SWU163" s="6"/>
      <c r="SWV163" s="6"/>
      <c r="SWW163" s="6"/>
      <c r="SWX163" s="6"/>
      <c r="SWY163" s="6"/>
      <c r="SWZ163" s="6"/>
      <c r="SXA163" s="6"/>
      <c r="SXB163" s="6"/>
      <c r="SXC163" s="6"/>
      <c r="SXD163" s="6"/>
      <c r="SXE163" s="6"/>
      <c r="SXF163" s="6"/>
      <c r="SXG163" s="6"/>
      <c r="SXH163" s="6"/>
      <c r="SXI163" s="6"/>
      <c r="SXJ163" s="6"/>
      <c r="SXK163" s="6"/>
      <c r="SXL163" s="6"/>
      <c r="SXM163" s="6"/>
      <c r="SXN163" s="6"/>
      <c r="SXO163" s="6"/>
      <c r="SXP163" s="6"/>
      <c r="SXQ163" s="6"/>
      <c r="SXR163" s="6"/>
      <c r="SXS163" s="6"/>
      <c r="SXT163" s="6"/>
      <c r="SXU163" s="6"/>
      <c r="SXV163" s="6"/>
      <c r="SXW163" s="6"/>
      <c r="SXX163" s="6"/>
      <c r="SXY163" s="6"/>
      <c r="SXZ163" s="6"/>
      <c r="SYA163" s="6"/>
      <c r="SYB163" s="6"/>
      <c r="SYC163" s="6"/>
      <c r="SYD163" s="6"/>
      <c r="SYE163" s="6"/>
      <c r="SYF163" s="6"/>
      <c r="SYG163" s="6"/>
      <c r="SYH163" s="6"/>
      <c r="SYI163" s="6"/>
      <c r="SYJ163" s="6"/>
      <c r="SYK163" s="6"/>
      <c r="SYL163" s="6"/>
      <c r="SYM163" s="6"/>
      <c r="SYN163" s="6"/>
      <c r="SYO163" s="6"/>
      <c r="SYP163" s="6"/>
      <c r="SYQ163" s="6"/>
      <c r="SYR163" s="6"/>
      <c r="SYS163" s="6"/>
      <c r="SYT163" s="6"/>
      <c r="SYU163" s="6"/>
      <c r="SYV163" s="6"/>
      <c r="SYW163" s="6"/>
      <c r="SYX163" s="6"/>
      <c r="SYY163" s="6"/>
      <c r="SYZ163" s="6"/>
      <c r="SZA163" s="6"/>
      <c r="SZB163" s="6"/>
      <c r="SZC163" s="6"/>
      <c r="SZD163" s="6"/>
      <c r="SZE163" s="6"/>
      <c r="SZF163" s="6"/>
      <c r="SZG163" s="6"/>
      <c r="SZH163" s="6"/>
      <c r="SZI163" s="6"/>
      <c r="SZJ163" s="6"/>
      <c r="SZK163" s="6"/>
      <c r="SZL163" s="6"/>
      <c r="SZM163" s="6"/>
      <c r="SZN163" s="6"/>
      <c r="SZO163" s="6"/>
      <c r="SZP163" s="6"/>
      <c r="SZQ163" s="6"/>
      <c r="SZR163" s="6"/>
      <c r="SZS163" s="6"/>
      <c r="SZT163" s="6"/>
      <c r="SZU163" s="6"/>
      <c r="SZV163" s="6"/>
      <c r="SZW163" s="6"/>
      <c r="SZX163" s="6"/>
      <c r="SZY163" s="6"/>
      <c r="SZZ163" s="6"/>
      <c r="TAA163" s="6"/>
      <c r="TAB163" s="6"/>
      <c r="TAC163" s="6"/>
      <c r="TAD163" s="6"/>
      <c r="TAE163" s="6"/>
      <c r="TAF163" s="6"/>
      <c r="TAG163" s="6"/>
      <c r="TAH163" s="6"/>
      <c r="TAI163" s="6"/>
      <c r="TAJ163" s="6"/>
      <c r="TAK163" s="6"/>
      <c r="TAL163" s="6"/>
      <c r="TAM163" s="6"/>
      <c r="TAN163" s="6"/>
      <c r="TAO163" s="6"/>
      <c r="TAP163" s="6"/>
      <c r="TAQ163" s="6"/>
      <c r="TAR163" s="6"/>
      <c r="TAS163" s="6"/>
      <c r="TAT163" s="6"/>
      <c r="TAU163" s="6"/>
      <c r="TAV163" s="6"/>
      <c r="TAW163" s="6"/>
      <c r="TAX163" s="6"/>
      <c r="TAY163" s="6"/>
      <c r="TAZ163" s="6"/>
      <c r="TBA163" s="6"/>
      <c r="TBB163" s="6"/>
      <c r="TBC163" s="6"/>
      <c r="TBD163" s="6"/>
      <c r="TBE163" s="6"/>
      <c r="TBF163" s="6"/>
      <c r="TBG163" s="6"/>
      <c r="TBH163" s="6"/>
      <c r="TBI163" s="6"/>
      <c r="TBJ163" s="6"/>
      <c r="TBK163" s="6"/>
      <c r="TBL163" s="6"/>
      <c r="TBM163" s="6"/>
      <c r="TBN163" s="6"/>
      <c r="TBO163" s="6"/>
      <c r="TBP163" s="6"/>
      <c r="TBQ163" s="6"/>
      <c r="TBR163" s="6"/>
      <c r="TBS163" s="6"/>
      <c r="TBT163" s="6"/>
      <c r="TBU163" s="6"/>
      <c r="TBV163" s="6"/>
      <c r="TBW163" s="6"/>
      <c r="TBX163" s="6"/>
      <c r="TBY163" s="6"/>
      <c r="TBZ163" s="6"/>
      <c r="TCA163" s="6"/>
      <c r="TCB163" s="6"/>
      <c r="TCC163" s="6"/>
      <c r="TCD163" s="6"/>
      <c r="TCE163" s="6"/>
      <c r="TCF163" s="6"/>
      <c r="TCG163" s="6"/>
      <c r="TCH163" s="6"/>
      <c r="TCI163" s="6"/>
      <c r="TCJ163" s="6"/>
      <c r="TCK163" s="6"/>
      <c r="TCL163" s="6"/>
      <c r="TCM163" s="6"/>
      <c r="TCN163" s="6"/>
      <c r="TCO163" s="6"/>
      <c r="TCP163" s="6"/>
      <c r="TCQ163" s="6"/>
      <c r="TCR163" s="6"/>
      <c r="TCS163" s="6"/>
      <c r="TCT163" s="6"/>
      <c r="TCU163" s="6"/>
      <c r="TCV163" s="6"/>
      <c r="TCW163" s="6"/>
      <c r="TCX163" s="6"/>
      <c r="TCY163" s="6"/>
      <c r="TCZ163" s="6"/>
      <c r="TDA163" s="6"/>
      <c r="TDB163" s="6"/>
      <c r="TDC163" s="6"/>
      <c r="TDD163" s="6"/>
      <c r="TDE163" s="6"/>
      <c r="TDF163" s="6"/>
      <c r="TDG163" s="6"/>
      <c r="TDH163" s="6"/>
      <c r="TDI163" s="6"/>
      <c r="TDJ163" s="6"/>
      <c r="TDK163" s="6"/>
      <c r="TDL163" s="6"/>
      <c r="TDM163" s="6"/>
      <c r="TDN163" s="6"/>
      <c r="TDO163" s="6"/>
      <c r="TDP163" s="6"/>
      <c r="TDQ163" s="6"/>
      <c r="TDR163" s="6"/>
      <c r="TDS163" s="6"/>
      <c r="TDT163" s="6"/>
      <c r="TDU163" s="6"/>
      <c r="TDV163" s="6"/>
      <c r="TDW163" s="6"/>
      <c r="TDX163" s="6"/>
      <c r="TDY163" s="6"/>
      <c r="TDZ163" s="6"/>
      <c r="TEA163" s="6"/>
      <c r="TEB163" s="6"/>
      <c r="TEC163" s="6"/>
      <c r="TED163" s="6"/>
      <c r="TEE163" s="6"/>
      <c r="TEF163" s="6"/>
      <c r="TEG163" s="6"/>
      <c r="TEH163" s="6"/>
      <c r="TEI163" s="6"/>
      <c r="TEJ163" s="6"/>
      <c r="TEK163" s="6"/>
      <c r="TEL163" s="6"/>
      <c r="TEM163" s="6"/>
      <c r="TEN163" s="6"/>
      <c r="TEO163" s="6"/>
      <c r="TEP163" s="6"/>
      <c r="TEQ163" s="6"/>
      <c r="TER163" s="6"/>
      <c r="TES163" s="6"/>
      <c r="TET163" s="6"/>
      <c r="TEU163" s="6"/>
      <c r="TEV163" s="6"/>
      <c r="TEW163" s="6"/>
      <c r="TEX163" s="6"/>
      <c r="TEY163" s="6"/>
      <c r="TEZ163" s="6"/>
      <c r="TFA163" s="6"/>
      <c r="TFB163" s="6"/>
      <c r="TFC163" s="6"/>
      <c r="TFD163" s="6"/>
      <c r="TFE163" s="6"/>
      <c r="TFF163" s="6"/>
      <c r="TFG163" s="6"/>
      <c r="TFH163" s="6"/>
      <c r="TFI163" s="6"/>
      <c r="TFJ163" s="6"/>
      <c r="TFK163" s="6"/>
      <c r="TFL163" s="6"/>
      <c r="TFM163" s="6"/>
      <c r="TFN163" s="6"/>
      <c r="TFO163" s="6"/>
      <c r="TFP163" s="6"/>
      <c r="TFQ163" s="6"/>
      <c r="TFR163" s="6"/>
      <c r="TFS163" s="6"/>
      <c r="TFT163" s="6"/>
      <c r="TFU163" s="6"/>
      <c r="TFV163" s="6"/>
      <c r="TFW163" s="6"/>
      <c r="TFX163" s="6"/>
      <c r="TFY163" s="6"/>
      <c r="TFZ163" s="6"/>
      <c r="TGA163" s="6"/>
      <c r="TGB163" s="6"/>
      <c r="TGC163" s="6"/>
      <c r="TGD163" s="6"/>
      <c r="TGE163" s="6"/>
      <c r="TGF163" s="6"/>
      <c r="TGG163" s="6"/>
      <c r="TGH163" s="6"/>
      <c r="TGI163" s="6"/>
      <c r="TGJ163" s="6"/>
      <c r="TGK163" s="6"/>
      <c r="TGL163" s="6"/>
      <c r="TGM163" s="6"/>
      <c r="TGN163" s="6"/>
      <c r="TGO163" s="6"/>
      <c r="TGP163" s="6"/>
      <c r="TGQ163" s="6"/>
      <c r="TGR163" s="6"/>
      <c r="TGS163" s="6"/>
      <c r="TGT163" s="6"/>
      <c r="TGU163" s="6"/>
      <c r="TGV163" s="6"/>
      <c r="TGW163" s="6"/>
      <c r="TGX163" s="6"/>
      <c r="TGY163" s="6"/>
      <c r="TGZ163" s="6"/>
      <c r="THA163" s="6"/>
      <c r="THB163" s="6"/>
      <c r="THC163" s="6"/>
      <c r="THD163" s="6"/>
      <c r="THE163" s="6"/>
      <c r="THF163" s="6"/>
      <c r="THG163" s="6"/>
      <c r="THH163" s="6"/>
      <c r="THI163" s="6"/>
      <c r="THJ163" s="6"/>
      <c r="THK163" s="6"/>
      <c r="THL163" s="6"/>
      <c r="THM163" s="6"/>
      <c r="THN163" s="6"/>
      <c r="THO163" s="6"/>
      <c r="THP163" s="6"/>
      <c r="THQ163" s="6"/>
      <c r="THR163" s="6"/>
      <c r="THS163" s="6"/>
      <c r="THT163" s="6"/>
      <c r="THU163" s="6"/>
      <c r="THV163" s="6"/>
      <c r="THW163" s="6"/>
      <c r="THX163" s="6"/>
      <c r="THY163" s="6"/>
      <c r="THZ163" s="6"/>
      <c r="TIA163" s="6"/>
      <c r="TIB163" s="6"/>
      <c r="TIC163" s="6"/>
      <c r="TID163" s="6"/>
      <c r="TIE163" s="6"/>
      <c r="TIF163" s="6"/>
      <c r="TIG163" s="6"/>
      <c r="TIH163" s="6"/>
      <c r="TII163" s="6"/>
      <c r="TIJ163" s="6"/>
      <c r="TIK163" s="6"/>
      <c r="TIL163" s="6"/>
      <c r="TIM163" s="6"/>
      <c r="TIN163" s="6"/>
      <c r="TIO163" s="6"/>
      <c r="TIP163" s="6"/>
      <c r="TIQ163" s="6"/>
      <c r="TIR163" s="6"/>
      <c r="TIS163" s="6"/>
      <c r="TIT163" s="6"/>
      <c r="TIU163" s="6"/>
      <c r="TIV163" s="6"/>
      <c r="TIW163" s="6"/>
      <c r="TIX163" s="6"/>
      <c r="TIY163" s="6"/>
      <c r="TIZ163" s="6"/>
      <c r="TJA163" s="6"/>
      <c r="TJB163" s="6"/>
      <c r="TJC163" s="6"/>
      <c r="TJD163" s="6"/>
      <c r="TJE163" s="6"/>
      <c r="TJF163" s="6"/>
      <c r="TJG163" s="6"/>
      <c r="TJH163" s="6"/>
      <c r="TJI163" s="6"/>
      <c r="TJJ163" s="6"/>
      <c r="TJK163" s="6"/>
      <c r="TJL163" s="6"/>
      <c r="TJM163" s="6"/>
      <c r="TJN163" s="6"/>
      <c r="TJO163" s="6"/>
      <c r="TJP163" s="6"/>
      <c r="TJQ163" s="6"/>
      <c r="TJR163" s="6"/>
      <c r="TJS163" s="6"/>
      <c r="TJT163" s="6"/>
      <c r="TJU163" s="6"/>
      <c r="TJV163" s="6"/>
      <c r="TJW163" s="6"/>
      <c r="TJX163" s="6"/>
      <c r="TJY163" s="6"/>
      <c r="TJZ163" s="6"/>
      <c r="TKA163" s="6"/>
      <c r="TKB163" s="6"/>
      <c r="TKC163" s="6"/>
      <c r="TKD163" s="6"/>
      <c r="TKE163" s="6"/>
      <c r="TKF163" s="6"/>
      <c r="TKG163" s="6"/>
      <c r="TKH163" s="6"/>
      <c r="TKI163" s="6"/>
      <c r="TKJ163" s="6"/>
      <c r="TKK163" s="6"/>
      <c r="TKL163" s="6"/>
      <c r="TKM163" s="6"/>
      <c r="TKN163" s="6"/>
      <c r="TKO163" s="6"/>
      <c r="TKP163" s="6"/>
      <c r="TKQ163" s="6"/>
      <c r="TKR163" s="6"/>
      <c r="TKS163" s="6"/>
      <c r="TKT163" s="6"/>
      <c r="TKU163" s="6"/>
      <c r="TKV163" s="6"/>
      <c r="TKW163" s="6"/>
      <c r="TKX163" s="6"/>
      <c r="TKY163" s="6"/>
      <c r="TKZ163" s="6"/>
      <c r="TLA163" s="6"/>
      <c r="TLB163" s="6"/>
      <c r="TLC163" s="6"/>
      <c r="TLD163" s="6"/>
      <c r="TLE163" s="6"/>
      <c r="TLF163" s="6"/>
      <c r="TLG163" s="6"/>
      <c r="TLH163" s="6"/>
      <c r="TLI163" s="6"/>
      <c r="TLJ163" s="6"/>
      <c r="TLK163" s="6"/>
      <c r="TLL163" s="6"/>
      <c r="TLM163" s="6"/>
      <c r="TLN163" s="6"/>
      <c r="TLO163" s="6"/>
      <c r="TLP163" s="6"/>
      <c r="TLQ163" s="6"/>
      <c r="TLR163" s="6"/>
      <c r="TLS163" s="6"/>
      <c r="TLT163" s="6"/>
      <c r="TLU163" s="6"/>
      <c r="TLV163" s="6"/>
      <c r="TLW163" s="6"/>
      <c r="TLX163" s="6"/>
      <c r="TLY163" s="6"/>
      <c r="TLZ163" s="6"/>
      <c r="TMA163" s="6"/>
      <c r="TMB163" s="6"/>
      <c r="TMC163" s="6"/>
      <c r="TMD163" s="6"/>
      <c r="TME163" s="6"/>
      <c r="TMF163" s="6"/>
      <c r="TMG163" s="6"/>
      <c r="TMH163" s="6"/>
      <c r="TMI163" s="6"/>
      <c r="TMJ163" s="6"/>
      <c r="TMK163" s="6"/>
      <c r="TML163" s="6"/>
      <c r="TMM163" s="6"/>
      <c r="TMN163" s="6"/>
      <c r="TMO163" s="6"/>
      <c r="TMP163" s="6"/>
      <c r="TMQ163" s="6"/>
      <c r="TMR163" s="6"/>
      <c r="TMS163" s="6"/>
      <c r="TMT163" s="6"/>
      <c r="TMU163" s="6"/>
      <c r="TMV163" s="6"/>
      <c r="TMW163" s="6"/>
      <c r="TMX163" s="6"/>
      <c r="TMY163" s="6"/>
      <c r="TMZ163" s="6"/>
      <c r="TNA163" s="6"/>
      <c r="TNB163" s="6"/>
      <c r="TNC163" s="6"/>
      <c r="TND163" s="6"/>
      <c r="TNE163" s="6"/>
      <c r="TNF163" s="6"/>
      <c r="TNG163" s="6"/>
      <c r="TNH163" s="6"/>
      <c r="TNI163" s="6"/>
      <c r="TNJ163" s="6"/>
      <c r="TNK163" s="6"/>
      <c r="TNL163" s="6"/>
      <c r="TNM163" s="6"/>
      <c r="TNN163" s="6"/>
      <c r="TNO163" s="6"/>
      <c r="TNP163" s="6"/>
      <c r="TNQ163" s="6"/>
      <c r="TNR163" s="6"/>
      <c r="TNS163" s="6"/>
      <c r="TNT163" s="6"/>
      <c r="TNU163" s="6"/>
      <c r="TNV163" s="6"/>
      <c r="TNW163" s="6"/>
      <c r="TNX163" s="6"/>
      <c r="TNY163" s="6"/>
      <c r="TNZ163" s="6"/>
      <c r="TOA163" s="6"/>
      <c r="TOB163" s="6"/>
      <c r="TOC163" s="6"/>
      <c r="TOD163" s="6"/>
      <c r="TOE163" s="6"/>
      <c r="TOF163" s="6"/>
      <c r="TOG163" s="6"/>
      <c r="TOH163" s="6"/>
      <c r="TOI163" s="6"/>
      <c r="TOJ163" s="6"/>
      <c r="TOK163" s="6"/>
      <c r="TOL163" s="6"/>
      <c r="TOM163" s="6"/>
      <c r="TON163" s="6"/>
      <c r="TOO163" s="6"/>
      <c r="TOP163" s="6"/>
      <c r="TOQ163" s="6"/>
      <c r="TOR163" s="6"/>
      <c r="TOS163" s="6"/>
      <c r="TOT163" s="6"/>
      <c r="TOU163" s="6"/>
      <c r="TOV163" s="6"/>
      <c r="TOW163" s="6"/>
      <c r="TOX163" s="6"/>
      <c r="TOY163" s="6"/>
      <c r="TOZ163" s="6"/>
      <c r="TPA163" s="6"/>
      <c r="TPB163" s="6"/>
      <c r="TPC163" s="6"/>
      <c r="TPD163" s="6"/>
      <c r="TPE163" s="6"/>
      <c r="TPF163" s="6"/>
      <c r="TPG163" s="6"/>
      <c r="TPH163" s="6"/>
      <c r="TPI163" s="6"/>
      <c r="TPJ163" s="6"/>
      <c r="TPK163" s="6"/>
      <c r="TPL163" s="6"/>
      <c r="TPM163" s="6"/>
      <c r="TPN163" s="6"/>
      <c r="TPO163" s="6"/>
      <c r="TPP163" s="6"/>
      <c r="TPQ163" s="6"/>
      <c r="TPR163" s="6"/>
      <c r="TPS163" s="6"/>
      <c r="TPT163" s="6"/>
      <c r="TPU163" s="6"/>
      <c r="TPV163" s="6"/>
      <c r="TPW163" s="6"/>
      <c r="TPX163" s="6"/>
      <c r="TPY163" s="6"/>
      <c r="TPZ163" s="6"/>
      <c r="TQA163" s="6"/>
      <c r="TQB163" s="6"/>
      <c r="TQC163" s="6"/>
      <c r="TQD163" s="6"/>
      <c r="TQE163" s="6"/>
      <c r="TQF163" s="6"/>
      <c r="TQG163" s="6"/>
      <c r="TQH163" s="6"/>
      <c r="TQI163" s="6"/>
      <c r="TQJ163" s="6"/>
      <c r="TQK163" s="6"/>
      <c r="TQL163" s="6"/>
      <c r="TQM163" s="6"/>
      <c r="TQN163" s="6"/>
      <c r="TQO163" s="6"/>
      <c r="TQP163" s="6"/>
      <c r="TQQ163" s="6"/>
      <c r="TQR163" s="6"/>
      <c r="TQS163" s="6"/>
      <c r="TQT163" s="6"/>
      <c r="TQU163" s="6"/>
      <c r="TQV163" s="6"/>
      <c r="TQW163" s="6"/>
      <c r="TQX163" s="6"/>
      <c r="TQY163" s="6"/>
      <c r="TQZ163" s="6"/>
      <c r="TRA163" s="6"/>
      <c r="TRB163" s="6"/>
      <c r="TRC163" s="6"/>
      <c r="TRD163" s="6"/>
      <c r="TRE163" s="6"/>
      <c r="TRF163" s="6"/>
      <c r="TRG163" s="6"/>
      <c r="TRH163" s="6"/>
      <c r="TRI163" s="6"/>
      <c r="TRJ163" s="6"/>
      <c r="TRK163" s="6"/>
      <c r="TRL163" s="6"/>
      <c r="TRM163" s="6"/>
      <c r="TRN163" s="6"/>
      <c r="TRO163" s="6"/>
      <c r="TRP163" s="6"/>
      <c r="TRQ163" s="6"/>
      <c r="TRR163" s="6"/>
      <c r="TRS163" s="6"/>
      <c r="TRT163" s="6"/>
      <c r="TRU163" s="6"/>
      <c r="TRV163" s="6"/>
      <c r="TRW163" s="6"/>
      <c r="TRX163" s="6"/>
      <c r="TRY163" s="6"/>
      <c r="TRZ163" s="6"/>
      <c r="TSA163" s="6"/>
      <c r="TSB163" s="6"/>
      <c r="TSC163" s="6"/>
      <c r="TSD163" s="6"/>
      <c r="TSE163" s="6"/>
      <c r="TSF163" s="6"/>
      <c r="TSG163" s="6"/>
      <c r="TSH163" s="6"/>
      <c r="TSI163" s="6"/>
      <c r="TSJ163" s="6"/>
      <c r="TSK163" s="6"/>
      <c r="TSL163" s="6"/>
      <c r="TSM163" s="6"/>
      <c r="TSN163" s="6"/>
      <c r="TSO163" s="6"/>
      <c r="TSP163" s="6"/>
      <c r="TSQ163" s="6"/>
      <c r="TSR163" s="6"/>
      <c r="TSS163" s="6"/>
      <c r="TST163" s="6"/>
      <c r="TSU163" s="6"/>
      <c r="TSV163" s="6"/>
      <c r="TSW163" s="6"/>
      <c r="TSX163" s="6"/>
      <c r="TSY163" s="6"/>
      <c r="TSZ163" s="6"/>
      <c r="TTA163" s="6"/>
      <c r="TTB163" s="6"/>
      <c r="TTC163" s="6"/>
      <c r="TTD163" s="6"/>
      <c r="TTE163" s="6"/>
      <c r="TTF163" s="6"/>
      <c r="TTG163" s="6"/>
      <c r="TTH163" s="6"/>
      <c r="TTI163" s="6"/>
      <c r="TTJ163" s="6"/>
      <c r="TTK163" s="6"/>
      <c r="TTL163" s="6"/>
      <c r="TTM163" s="6"/>
      <c r="TTN163" s="6"/>
      <c r="TTO163" s="6"/>
      <c r="TTP163" s="6"/>
      <c r="TTQ163" s="6"/>
      <c r="TTR163" s="6"/>
      <c r="TTS163" s="6"/>
      <c r="TTT163" s="6"/>
      <c r="TTU163" s="6"/>
      <c r="TTV163" s="6"/>
      <c r="TTW163" s="6"/>
      <c r="TTX163" s="6"/>
      <c r="TTY163" s="6"/>
      <c r="TTZ163" s="6"/>
      <c r="TUA163" s="6"/>
      <c r="TUB163" s="6"/>
      <c r="TUC163" s="6"/>
      <c r="TUD163" s="6"/>
      <c r="TUE163" s="6"/>
      <c r="TUF163" s="6"/>
      <c r="TUG163" s="6"/>
      <c r="TUH163" s="6"/>
      <c r="TUI163" s="6"/>
      <c r="TUJ163" s="6"/>
      <c r="TUK163" s="6"/>
      <c r="TUL163" s="6"/>
      <c r="TUM163" s="6"/>
      <c r="TUN163" s="6"/>
      <c r="TUO163" s="6"/>
      <c r="TUP163" s="6"/>
      <c r="TUQ163" s="6"/>
      <c r="TUR163" s="6"/>
      <c r="TUS163" s="6"/>
      <c r="TUT163" s="6"/>
      <c r="TUU163" s="6"/>
      <c r="TUV163" s="6"/>
      <c r="TUW163" s="6"/>
      <c r="TUX163" s="6"/>
      <c r="TUY163" s="6"/>
      <c r="TUZ163" s="6"/>
      <c r="TVA163" s="6"/>
      <c r="TVB163" s="6"/>
      <c r="TVC163" s="6"/>
      <c r="TVD163" s="6"/>
      <c r="TVE163" s="6"/>
      <c r="TVF163" s="6"/>
      <c r="TVG163" s="6"/>
      <c r="TVH163" s="6"/>
      <c r="TVI163" s="6"/>
      <c r="TVJ163" s="6"/>
      <c r="TVK163" s="6"/>
      <c r="TVL163" s="6"/>
      <c r="TVM163" s="6"/>
      <c r="TVN163" s="6"/>
      <c r="TVO163" s="6"/>
      <c r="TVP163" s="6"/>
      <c r="TVQ163" s="6"/>
      <c r="TVR163" s="6"/>
      <c r="TVS163" s="6"/>
      <c r="TVT163" s="6"/>
      <c r="TVU163" s="6"/>
      <c r="TVV163" s="6"/>
      <c r="TVW163" s="6"/>
      <c r="TVX163" s="6"/>
      <c r="TVY163" s="6"/>
      <c r="TVZ163" s="6"/>
      <c r="TWA163" s="6"/>
      <c r="TWB163" s="6"/>
      <c r="TWC163" s="6"/>
      <c r="TWD163" s="6"/>
      <c r="TWE163" s="6"/>
      <c r="TWF163" s="6"/>
      <c r="TWG163" s="6"/>
      <c r="TWH163" s="6"/>
      <c r="TWI163" s="6"/>
      <c r="TWJ163" s="6"/>
      <c r="TWK163" s="6"/>
      <c r="TWL163" s="6"/>
      <c r="TWM163" s="6"/>
      <c r="TWN163" s="6"/>
      <c r="TWO163" s="6"/>
      <c r="TWP163" s="6"/>
      <c r="TWQ163" s="6"/>
      <c r="TWR163" s="6"/>
      <c r="TWS163" s="6"/>
      <c r="TWT163" s="6"/>
      <c r="TWU163" s="6"/>
      <c r="TWV163" s="6"/>
      <c r="TWW163" s="6"/>
      <c r="TWX163" s="6"/>
      <c r="TWY163" s="6"/>
      <c r="TWZ163" s="6"/>
      <c r="TXA163" s="6"/>
      <c r="TXB163" s="6"/>
      <c r="TXC163" s="6"/>
      <c r="TXD163" s="6"/>
      <c r="TXE163" s="6"/>
      <c r="TXF163" s="6"/>
      <c r="TXG163" s="6"/>
      <c r="TXH163" s="6"/>
      <c r="TXI163" s="6"/>
      <c r="TXJ163" s="6"/>
      <c r="TXK163" s="6"/>
      <c r="TXL163" s="6"/>
      <c r="TXM163" s="6"/>
      <c r="TXN163" s="6"/>
      <c r="TXO163" s="6"/>
      <c r="TXP163" s="6"/>
      <c r="TXQ163" s="6"/>
      <c r="TXR163" s="6"/>
      <c r="TXS163" s="6"/>
      <c r="TXT163" s="6"/>
      <c r="TXU163" s="6"/>
      <c r="TXV163" s="6"/>
      <c r="TXW163" s="6"/>
      <c r="TXX163" s="6"/>
      <c r="TXY163" s="6"/>
      <c r="TXZ163" s="6"/>
      <c r="TYA163" s="6"/>
      <c r="TYB163" s="6"/>
      <c r="TYC163" s="6"/>
      <c r="TYD163" s="6"/>
      <c r="TYE163" s="6"/>
      <c r="TYF163" s="6"/>
      <c r="TYG163" s="6"/>
      <c r="TYH163" s="6"/>
      <c r="TYI163" s="6"/>
      <c r="TYJ163" s="6"/>
      <c r="TYK163" s="6"/>
      <c r="TYL163" s="6"/>
      <c r="TYM163" s="6"/>
      <c r="TYN163" s="6"/>
      <c r="TYO163" s="6"/>
      <c r="TYP163" s="6"/>
      <c r="TYQ163" s="6"/>
      <c r="TYR163" s="6"/>
      <c r="TYS163" s="6"/>
      <c r="TYT163" s="6"/>
      <c r="TYU163" s="6"/>
      <c r="TYV163" s="6"/>
      <c r="TYW163" s="6"/>
      <c r="TYX163" s="6"/>
      <c r="TYY163" s="6"/>
      <c r="TYZ163" s="6"/>
      <c r="TZA163" s="6"/>
      <c r="TZB163" s="6"/>
      <c r="TZC163" s="6"/>
      <c r="TZD163" s="6"/>
      <c r="TZE163" s="6"/>
      <c r="TZF163" s="6"/>
      <c r="TZG163" s="6"/>
      <c r="TZH163" s="6"/>
      <c r="TZI163" s="6"/>
      <c r="TZJ163" s="6"/>
      <c r="TZK163" s="6"/>
      <c r="TZL163" s="6"/>
      <c r="TZM163" s="6"/>
      <c r="TZN163" s="6"/>
      <c r="TZO163" s="6"/>
      <c r="TZP163" s="6"/>
      <c r="TZQ163" s="6"/>
      <c r="TZR163" s="6"/>
      <c r="TZS163" s="6"/>
      <c r="TZT163" s="6"/>
      <c r="TZU163" s="6"/>
      <c r="TZV163" s="6"/>
      <c r="TZW163" s="6"/>
      <c r="TZX163" s="6"/>
      <c r="TZY163" s="6"/>
      <c r="TZZ163" s="6"/>
      <c r="UAA163" s="6"/>
      <c r="UAB163" s="6"/>
      <c r="UAC163" s="6"/>
      <c r="UAD163" s="6"/>
      <c r="UAE163" s="6"/>
      <c r="UAF163" s="6"/>
      <c r="UAG163" s="6"/>
      <c r="UAH163" s="6"/>
      <c r="UAI163" s="6"/>
      <c r="UAJ163" s="6"/>
      <c r="UAK163" s="6"/>
      <c r="UAL163" s="6"/>
      <c r="UAM163" s="6"/>
      <c r="UAN163" s="6"/>
      <c r="UAO163" s="6"/>
      <c r="UAP163" s="6"/>
      <c r="UAQ163" s="6"/>
      <c r="UAR163" s="6"/>
      <c r="UAS163" s="6"/>
      <c r="UAT163" s="6"/>
      <c r="UAU163" s="6"/>
      <c r="UAV163" s="6"/>
      <c r="UAW163" s="6"/>
      <c r="UAX163" s="6"/>
      <c r="UAY163" s="6"/>
      <c r="UAZ163" s="6"/>
      <c r="UBA163" s="6"/>
      <c r="UBB163" s="6"/>
      <c r="UBC163" s="6"/>
      <c r="UBD163" s="6"/>
      <c r="UBE163" s="6"/>
      <c r="UBF163" s="6"/>
      <c r="UBG163" s="6"/>
      <c r="UBH163" s="6"/>
      <c r="UBI163" s="6"/>
      <c r="UBJ163" s="6"/>
      <c r="UBK163" s="6"/>
      <c r="UBL163" s="6"/>
      <c r="UBM163" s="6"/>
      <c r="UBN163" s="6"/>
      <c r="UBO163" s="6"/>
      <c r="UBP163" s="6"/>
      <c r="UBQ163" s="6"/>
      <c r="UBR163" s="6"/>
      <c r="UBS163" s="6"/>
      <c r="UBT163" s="6"/>
      <c r="UBU163" s="6"/>
      <c r="UBV163" s="6"/>
      <c r="UBW163" s="6"/>
      <c r="UBX163" s="6"/>
      <c r="UBY163" s="6"/>
      <c r="UBZ163" s="6"/>
      <c r="UCA163" s="6"/>
      <c r="UCB163" s="6"/>
      <c r="UCC163" s="6"/>
      <c r="UCD163" s="6"/>
      <c r="UCE163" s="6"/>
      <c r="UCF163" s="6"/>
      <c r="UCG163" s="6"/>
      <c r="UCH163" s="6"/>
      <c r="UCI163" s="6"/>
      <c r="UCJ163" s="6"/>
      <c r="UCK163" s="6"/>
      <c r="UCL163" s="6"/>
      <c r="UCM163" s="6"/>
      <c r="UCN163" s="6"/>
      <c r="UCO163" s="6"/>
      <c r="UCP163" s="6"/>
      <c r="UCQ163" s="6"/>
      <c r="UCR163" s="6"/>
      <c r="UCS163" s="6"/>
      <c r="UCT163" s="6"/>
      <c r="UCU163" s="6"/>
      <c r="UCV163" s="6"/>
      <c r="UCW163" s="6"/>
      <c r="UCX163" s="6"/>
      <c r="UCY163" s="6"/>
      <c r="UCZ163" s="6"/>
      <c r="UDA163" s="6"/>
      <c r="UDB163" s="6"/>
      <c r="UDC163" s="6"/>
      <c r="UDD163" s="6"/>
      <c r="UDE163" s="6"/>
      <c r="UDF163" s="6"/>
      <c r="UDG163" s="6"/>
      <c r="UDH163" s="6"/>
      <c r="UDI163" s="6"/>
      <c r="UDJ163" s="6"/>
      <c r="UDK163" s="6"/>
      <c r="UDL163" s="6"/>
      <c r="UDM163" s="6"/>
      <c r="UDN163" s="6"/>
      <c r="UDO163" s="6"/>
      <c r="UDP163" s="6"/>
      <c r="UDQ163" s="6"/>
      <c r="UDR163" s="6"/>
      <c r="UDS163" s="6"/>
      <c r="UDT163" s="6"/>
      <c r="UDU163" s="6"/>
      <c r="UDV163" s="6"/>
      <c r="UDW163" s="6"/>
      <c r="UDX163" s="6"/>
      <c r="UDY163" s="6"/>
      <c r="UDZ163" s="6"/>
      <c r="UEA163" s="6"/>
      <c r="UEB163" s="6"/>
      <c r="UEC163" s="6"/>
      <c r="UED163" s="6"/>
      <c r="UEE163" s="6"/>
      <c r="UEF163" s="6"/>
      <c r="UEG163" s="6"/>
      <c r="UEH163" s="6"/>
      <c r="UEI163" s="6"/>
      <c r="UEJ163" s="6"/>
      <c r="UEK163" s="6"/>
      <c r="UEL163" s="6"/>
      <c r="UEM163" s="6"/>
      <c r="UEN163" s="6"/>
      <c r="UEO163" s="6"/>
      <c r="UEP163" s="6"/>
      <c r="UEQ163" s="6"/>
      <c r="UER163" s="6"/>
      <c r="UES163" s="6"/>
      <c r="UET163" s="6"/>
      <c r="UEU163" s="6"/>
      <c r="UEV163" s="6"/>
      <c r="UEW163" s="6"/>
      <c r="UEX163" s="6"/>
      <c r="UEY163" s="6"/>
      <c r="UEZ163" s="6"/>
      <c r="UFA163" s="6"/>
      <c r="UFB163" s="6"/>
      <c r="UFC163" s="6"/>
      <c r="UFD163" s="6"/>
      <c r="UFE163" s="6"/>
      <c r="UFF163" s="6"/>
      <c r="UFG163" s="6"/>
      <c r="UFH163" s="6"/>
      <c r="UFI163" s="6"/>
      <c r="UFJ163" s="6"/>
      <c r="UFK163" s="6"/>
      <c r="UFL163" s="6"/>
      <c r="UFM163" s="6"/>
      <c r="UFN163" s="6"/>
      <c r="UFO163" s="6"/>
      <c r="UFP163" s="6"/>
      <c r="UFQ163" s="6"/>
      <c r="UFR163" s="6"/>
      <c r="UFS163" s="6"/>
      <c r="UFT163" s="6"/>
      <c r="UFU163" s="6"/>
      <c r="UFV163" s="6"/>
      <c r="UFW163" s="6"/>
      <c r="UFX163" s="6"/>
      <c r="UFY163" s="6"/>
      <c r="UFZ163" s="6"/>
      <c r="UGA163" s="6"/>
      <c r="UGB163" s="6"/>
      <c r="UGC163" s="6"/>
      <c r="UGD163" s="6"/>
      <c r="UGE163" s="6"/>
      <c r="UGF163" s="6"/>
      <c r="UGG163" s="6"/>
      <c r="UGH163" s="6"/>
      <c r="UGI163" s="6"/>
      <c r="UGJ163" s="6"/>
      <c r="UGK163" s="6"/>
      <c r="UGL163" s="6"/>
      <c r="UGM163" s="6"/>
      <c r="UGN163" s="6"/>
      <c r="UGO163" s="6"/>
      <c r="UGP163" s="6"/>
      <c r="UGQ163" s="6"/>
      <c r="UGR163" s="6"/>
      <c r="UGS163" s="6"/>
      <c r="UGT163" s="6"/>
      <c r="UGU163" s="6"/>
      <c r="UGV163" s="6"/>
      <c r="UGW163" s="6"/>
      <c r="UGX163" s="6"/>
      <c r="UGY163" s="6"/>
      <c r="UGZ163" s="6"/>
      <c r="UHA163" s="6"/>
      <c r="UHB163" s="6"/>
      <c r="UHC163" s="6"/>
      <c r="UHD163" s="6"/>
      <c r="UHE163" s="6"/>
      <c r="UHF163" s="6"/>
      <c r="UHG163" s="6"/>
      <c r="UHH163" s="6"/>
      <c r="UHI163" s="6"/>
      <c r="UHJ163" s="6"/>
      <c r="UHK163" s="6"/>
      <c r="UHL163" s="6"/>
      <c r="UHM163" s="6"/>
      <c r="UHN163" s="6"/>
      <c r="UHO163" s="6"/>
      <c r="UHP163" s="6"/>
      <c r="UHQ163" s="6"/>
      <c r="UHR163" s="6"/>
      <c r="UHS163" s="6"/>
      <c r="UHT163" s="6"/>
      <c r="UHU163" s="6"/>
      <c r="UHV163" s="6"/>
      <c r="UHW163" s="6"/>
      <c r="UHX163" s="6"/>
      <c r="UHY163" s="6"/>
      <c r="UHZ163" s="6"/>
      <c r="UIA163" s="6"/>
      <c r="UIB163" s="6"/>
      <c r="UIC163" s="6"/>
      <c r="UID163" s="6"/>
      <c r="UIE163" s="6"/>
      <c r="UIF163" s="6"/>
      <c r="UIG163" s="6"/>
      <c r="UIH163" s="6"/>
      <c r="UII163" s="6"/>
      <c r="UIJ163" s="6"/>
      <c r="UIK163" s="6"/>
      <c r="UIL163" s="6"/>
      <c r="UIM163" s="6"/>
      <c r="UIN163" s="6"/>
      <c r="UIO163" s="6"/>
      <c r="UIP163" s="6"/>
      <c r="UIQ163" s="6"/>
      <c r="UIR163" s="6"/>
      <c r="UIS163" s="6"/>
      <c r="UIT163" s="6"/>
      <c r="UIU163" s="6"/>
      <c r="UIV163" s="6"/>
      <c r="UIW163" s="6"/>
      <c r="UIX163" s="6"/>
      <c r="UIY163" s="6"/>
      <c r="UIZ163" s="6"/>
      <c r="UJA163" s="6"/>
      <c r="UJB163" s="6"/>
      <c r="UJC163" s="6"/>
      <c r="UJD163" s="6"/>
      <c r="UJE163" s="6"/>
      <c r="UJF163" s="6"/>
      <c r="UJG163" s="6"/>
      <c r="UJH163" s="6"/>
      <c r="UJI163" s="6"/>
      <c r="UJJ163" s="6"/>
      <c r="UJK163" s="6"/>
      <c r="UJL163" s="6"/>
      <c r="UJM163" s="6"/>
      <c r="UJN163" s="6"/>
      <c r="UJO163" s="6"/>
      <c r="UJP163" s="6"/>
      <c r="UJQ163" s="6"/>
      <c r="UJR163" s="6"/>
      <c r="UJS163" s="6"/>
      <c r="UJT163" s="6"/>
      <c r="UJU163" s="6"/>
      <c r="UJV163" s="6"/>
      <c r="UJW163" s="6"/>
      <c r="UJX163" s="6"/>
      <c r="UJY163" s="6"/>
      <c r="UJZ163" s="6"/>
      <c r="UKA163" s="6"/>
      <c r="UKB163" s="6"/>
      <c r="UKC163" s="6"/>
      <c r="UKD163" s="6"/>
      <c r="UKE163" s="6"/>
      <c r="UKF163" s="6"/>
      <c r="UKG163" s="6"/>
      <c r="UKH163" s="6"/>
      <c r="UKI163" s="6"/>
      <c r="UKJ163" s="6"/>
      <c r="UKK163" s="6"/>
      <c r="UKL163" s="6"/>
      <c r="UKM163" s="6"/>
      <c r="UKN163" s="6"/>
      <c r="UKO163" s="6"/>
      <c r="UKP163" s="6"/>
      <c r="UKQ163" s="6"/>
      <c r="UKR163" s="6"/>
      <c r="UKS163" s="6"/>
      <c r="UKT163" s="6"/>
      <c r="UKU163" s="6"/>
      <c r="UKV163" s="6"/>
      <c r="UKW163" s="6"/>
      <c r="UKX163" s="6"/>
      <c r="UKY163" s="6"/>
      <c r="UKZ163" s="6"/>
      <c r="ULA163" s="6"/>
      <c r="ULB163" s="6"/>
      <c r="ULC163" s="6"/>
      <c r="ULD163" s="6"/>
      <c r="ULE163" s="6"/>
      <c r="ULF163" s="6"/>
      <c r="ULG163" s="6"/>
      <c r="ULH163" s="6"/>
      <c r="ULI163" s="6"/>
      <c r="ULJ163" s="6"/>
      <c r="ULK163" s="6"/>
      <c r="ULL163" s="6"/>
      <c r="ULM163" s="6"/>
      <c r="ULN163" s="6"/>
      <c r="ULO163" s="6"/>
      <c r="ULP163" s="6"/>
      <c r="ULQ163" s="6"/>
      <c r="ULR163" s="6"/>
      <c r="ULS163" s="6"/>
      <c r="ULT163" s="6"/>
      <c r="ULU163" s="6"/>
      <c r="ULV163" s="6"/>
      <c r="ULW163" s="6"/>
      <c r="ULX163" s="6"/>
      <c r="ULY163" s="6"/>
      <c r="ULZ163" s="6"/>
      <c r="UMA163" s="6"/>
      <c r="UMB163" s="6"/>
      <c r="UMC163" s="6"/>
      <c r="UMD163" s="6"/>
      <c r="UME163" s="6"/>
      <c r="UMF163" s="6"/>
      <c r="UMG163" s="6"/>
      <c r="UMH163" s="6"/>
      <c r="UMI163" s="6"/>
      <c r="UMJ163" s="6"/>
      <c r="UMK163" s="6"/>
      <c r="UML163" s="6"/>
      <c r="UMM163" s="6"/>
      <c r="UMN163" s="6"/>
      <c r="UMO163" s="6"/>
      <c r="UMP163" s="6"/>
      <c r="UMQ163" s="6"/>
      <c r="UMR163" s="6"/>
      <c r="UMS163" s="6"/>
      <c r="UMT163" s="6"/>
      <c r="UMU163" s="6"/>
      <c r="UMV163" s="6"/>
      <c r="UMW163" s="6"/>
      <c r="UMX163" s="6"/>
      <c r="UMY163" s="6"/>
      <c r="UMZ163" s="6"/>
      <c r="UNA163" s="6"/>
      <c r="UNB163" s="6"/>
      <c r="UNC163" s="6"/>
      <c r="UND163" s="6"/>
      <c r="UNE163" s="6"/>
      <c r="UNF163" s="6"/>
      <c r="UNG163" s="6"/>
      <c r="UNH163" s="6"/>
      <c r="UNI163" s="6"/>
      <c r="UNJ163" s="6"/>
      <c r="UNK163" s="6"/>
      <c r="UNL163" s="6"/>
      <c r="UNM163" s="6"/>
      <c r="UNN163" s="6"/>
      <c r="UNO163" s="6"/>
      <c r="UNP163" s="6"/>
      <c r="UNQ163" s="6"/>
      <c r="UNR163" s="6"/>
      <c r="UNS163" s="6"/>
      <c r="UNT163" s="6"/>
      <c r="UNU163" s="6"/>
      <c r="UNV163" s="6"/>
      <c r="UNW163" s="6"/>
      <c r="UNX163" s="6"/>
      <c r="UNY163" s="6"/>
      <c r="UNZ163" s="6"/>
      <c r="UOA163" s="6"/>
      <c r="UOB163" s="6"/>
      <c r="UOC163" s="6"/>
      <c r="UOD163" s="6"/>
      <c r="UOE163" s="6"/>
      <c r="UOF163" s="6"/>
      <c r="UOG163" s="6"/>
      <c r="UOH163" s="6"/>
      <c r="UOI163" s="6"/>
      <c r="UOJ163" s="6"/>
      <c r="UOK163" s="6"/>
      <c r="UOL163" s="6"/>
      <c r="UOM163" s="6"/>
      <c r="UON163" s="6"/>
      <c r="UOO163" s="6"/>
      <c r="UOP163" s="6"/>
      <c r="UOQ163" s="6"/>
      <c r="UOR163" s="6"/>
      <c r="UOS163" s="6"/>
      <c r="UOT163" s="6"/>
      <c r="UOU163" s="6"/>
      <c r="UOV163" s="6"/>
      <c r="UOW163" s="6"/>
      <c r="UOX163" s="6"/>
      <c r="UOY163" s="6"/>
      <c r="UOZ163" s="6"/>
      <c r="UPA163" s="6"/>
      <c r="UPB163" s="6"/>
      <c r="UPC163" s="6"/>
      <c r="UPD163" s="6"/>
      <c r="UPE163" s="6"/>
      <c r="UPF163" s="6"/>
      <c r="UPG163" s="6"/>
      <c r="UPH163" s="6"/>
      <c r="UPI163" s="6"/>
      <c r="UPJ163" s="6"/>
      <c r="UPK163" s="6"/>
      <c r="UPL163" s="6"/>
      <c r="UPM163" s="6"/>
      <c r="UPN163" s="6"/>
      <c r="UPO163" s="6"/>
      <c r="UPP163" s="6"/>
      <c r="UPQ163" s="6"/>
      <c r="UPR163" s="6"/>
      <c r="UPS163" s="6"/>
      <c r="UPT163" s="6"/>
      <c r="UPU163" s="6"/>
      <c r="UPV163" s="6"/>
      <c r="UPW163" s="6"/>
      <c r="UPX163" s="6"/>
      <c r="UPY163" s="6"/>
      <c r="UPZ163" s="6"/>
      <c r="UQA163" s="6"/>
      <c r="UQB163" s="6"/>
      <c r="UQC163" s="6"/>
      <c r="UQD163" s="6"/>
      <c r="UQE163" s="6"/>
      <c r="UQF163" s="6"/>
      <c r="UQG163" s="6"/>
      <c r="UQH163" s="6"/>
      <c r="UQI163" s="6"/>
      <c r="UQJ163" s="6"/>
      <c r="UQK163" s="6"/>
      <c r="UQL163" s="6"/>
      <c r="UQM163" s="6"/>
      <c r="UQN163" s="6"/>
      <c r="UQO163" s="6"/>
      <c r="UQP163" s="6"/>
      <c r="UQQ163" s="6"/>
      <c r="UQR163" s="6"/>
      <c r="UQS163" s="6"/>
      <c r="UQT163" s="6"/>
      <c r="UQU163" s="6"/>
      <c r="UQV163" s="6"/>
      <c r="UQW163" s="6"/>
      <c r="UQX163" s="6"/>
      <c r="UQY163" s="6"/>
      <c r="UQZ163" s="6"/>
      <c r="URA163" s="6"/>
      <c r="URB163" s="6"/>
      <c r="URC163" s="6"/>
      <c r="URD163" s="6"/>
      <c r="URE163" s="6"/>
      <c r="URF163" s="6"/>
      <c r="URG163" s="6"/>
      <c r="URH163" s="6"/>
      <c r="URI163" s="6"/>
      <c r="URJ163" s="6"/>
      <c r="URK163" s="6"/>
      <c r="URL163" s="6"/>
      <c r="URM163" s="6"/>
      <c r="URN163" s="6"/>
      <c r="URO163" s="6"/>
      <c r="URP163" s="6"/>
      <c r="URQ163" s="6"/>
      <c r="URR163" s="6"/>
      <c r="URS163" s="6"/>
      <c r="URT163" s="6"/>
      <c r="URU163" s="6"/>
      <c r="URV163" s="6"/>
      <c r="URW163" s="6"/>
      <c r="URX163" s="6"/>
      <c r="URY163" s="6"/>
      <c r="URZ163" s="6"/>
      <c r="USA163" s="6"/>
      <c r="USB163" s="6"/>
      <c r="USC163" s="6"/>
      <c r="USD163" s="6"/>
      <c r="USE163" s="6"/>
      <c r="USF163" s="6"/>
      <c r="USG163" s="6"/>
      <c r="USH163" s="6"/>
      <c r="USI163" s="6"/>
      <c r="USJ163" s="6"/>
      <c r="USK163" s="6"/>
      <c r="USL163" s="6"/>
      <c r="USM163" s="6"/>
      <c r="USN163" s="6"/>
      <c r="USO163" s="6"/>
      <c r="USP163" s="6"/>
      <c r="USQ163" s="6"/>
      <c r="USR163" s="6"/>
      <c r="USS163" s="6"/>
      <c r="UST163" s="6"/>
      <c r="USU163" s="6"/>
      <c r="USV163" s="6"/>
      <c r="USW163" s="6"/>
      <c r="USX163" s="6"/>
      <c r="USY163" s="6"/>
      <c r="USZ163" s="6"/>
      <c r="UTA163" s="6"/>
      <c r="UTB163" s="6"/>
      <c r="UTC163" s="6"/>
      <c r="UTD163" s="6"/>
      <c r="UTE163" s="6"/>
      <c r="UTF163" s="6"/>
      <c r="UTG163" s="6"/>
      <c r="UTH163" s="6"/>
      <c r="UTI163" s="6"/>
      <c r="UTJ163" s="6"/>
      <c r="UTK163" s="6"/>
      <c r="UTL163" s="6"/>
      <c r="UTM163" s="6"/>
      <c r="UTN163" s="6"/>
      <c r="UTO163" s="6"/>
      <c r="UTP163" s="6"/>
      <c r="UTQ163" s="6"/>
      <c r="UTR163" s="6"/>
      <c r="UTS163" s="6"/>
      <c r="UTT163" s="6"/>
      <c r="UTU163" s="6"/>
      <c r="UTV163" s="6"/>
      <c r="UTW163" s="6"/>
      <c r="UTX163" s="6"/>
      <c r="UTY163" s="6"/>
      <c r="UTZ163" s="6"/>
      <c r="UUA163" s="6"/>
      <c r="UUB163" s="6"/>
      <c r="UUC163" s="6"/>
      <c r="UUD163" s="6"/>
      <c r="UUE163" s="6"/>
      <c r="UUF163" s="6"/>
      <c r="UUG163" s="6"/>
      <c r="UUH163" s="6"/>
      <c r="UUI163" s="6"/>
      <c r="UUJ163" s="6"/>
      <c r="UUK163" s="6"/>
      <c r="UUL163" s="6"/>
      <c r="UUM163" s="6"/>
      <c r="UUN163" s="6"/>
      <c r="UUO163" s="6"/>
      <c r="UUP163" s="6"/>
      <c r="UUQ163" s="6"/>
      <c r="UUR163" s="6"/>
      <c r="UUS163" s="6"/>
      <c r="UUT163" s="6"/>
      <c r="UUU163" s="6"/>
      <c r="UUV163" s="6"/>
      <c r="UUW163" s="6"/>
      <c r="UUX163" s="6"/>
      <c r="UUY163" s="6"/>
      <c r="UUZ163" s="6"/>
      <c r="UVA163" s="6"/>
      <c r="UVB163" s="6"/>
      <c r="UVC163" s="6"/>
      <c r="UVD163" s="6"/>
      <c r="UVE163" s="6"/>
      <c r="UVF163" s="6"/>
      <c r="UVG163" s="6"/>
      <c r="UVH163" s="6"/>
      <c r="UVI163" s="6"/>
      <c r="UVJ163" s="6"/>
      <c r="UVK163" s="6"/>
      <c r="UVL163" s="6"/>
      <c r="UVM163" s="6"/>
      <c r="UVN163" s="6"/>
      <c r="UVO163" s="6"/>
      <c r="UVP163" s="6"/>
      <c r="UVQ163" s="6"/>
      <c r="UVR163" s="6"/>
      <c r="UVS163" s="6"/>
      <c r="UVT163" s="6"/>
      <c r="UVU163" s="6"/>
      <c r="UVV163" s="6"/>
      <c r="UVW163" s="6"/>
      <c r="UVX163" s="6"/>
      <c r="UVY163" s="6"/>
      <c r="UVZ163" s="6"/>
      <c r="UWA163" s="6"/>
      <c r="UWB163" s="6"/>
      <c r="UWC163" s="6"/>
      <c r="UWD163" s="6"/>
      <c r="UWE163" s="6"/>
      <c r="UWF163" s="6"/>
      <c r="UWG163" s="6"/>
      <c r="UWH163" s="6"/>
      <c r="UWI163" s="6"/>
      <c r="UWJ163" s="6"/>
      <c r="UWK163" s="6"/>
      <c r="UWL163" s="6"/>
      <c r="UWM163" s="6"/>
      <c r="UWN163" s="6"/>
      <c r="UWO163" s="6"/>
      <c r="UWP163" s="6"/>
      <c r="UWQ163" s="6"/>
      <c r="UWR163" s="6"/>
      <c r="UWS163" s="6"/>
      <c r="UWT163" s="6"/>
      <c r="UWU163" s="6"/>
      <c r="UWV163" s="6"/>
      <c r="UWW163" s="6"/>
      <c r="UWX163" s="6"/>
      <c r="UWY163" s="6"/>
      <c r="UWZ163" s="6"/>
      <c r="UXA163" s="6"/>
      <c r="UXB163" s="6"/>
      <c r="UXC163" s="6"/>
      <c r="UXD163" s="6"/>
      <c r="UXE163" s="6"/>
      <c r="UXF163" s="6"/>
      <c r="UXG163" s="6"/>
      <c r="UXH163" s="6"/>
      <c r="UXI163" s="6"/>
      <c r="UXJ163" s="6"/>
      <c r="UXK163" s="6"/>
      <c r="UXL163" s="6"/>
      <c r="UXM163" s="6"/>
      <c r="UXN163" s="6"/>
      <c r="UXO163" s="6"/>
      <c r="UXP163" s="6"/>
      <c r="UXQ163" s="6"/>
      <c r="UXR163" s="6"/>
      <c r="UXS163" s="6"/>
      <c r="UXT163" s="6"/>
      <c r="UXU163" s="6"/>
      <c r="UXV163" s="6"/>
      <c r="UXW163" s="6"/>
      <c r="UXX163" s="6"/>
      <c r="UXY163" s="6"/>
      <c r="UXZ163" s="6"/>
      <c r="UYA163" s="6"/>
      <c r="UYB163" s="6"/>
      <c r="UYC163" s="6"/>
      <c r="UYD163" s="6"/>
      <c r="UYE163" s="6"/>
      <c r="UYF163" s="6"/>
      <c r="UYG163" s="6"/>
      <c r="UYH163" s="6"/>
      <c r="UYI163" s="6"/>
      <c r="UYJ163" s="6"/>
      <c r="UYK163" s="6"/>
      <c r="UYL163" s="6"/>
      <c r="UYM163" s="6"/>
      <c r="UYN163" s="6"/>
      <c r="UYO163" s="6"/>
      <c r="UYP163" s="6"/>
      <c r="UYQ163" s="6"/>
      <c r="UYR163" s="6"/>
      <c r="UYS163" s="6"/>
      <c r="UYT163" s="6"/>
      <c r="UYU163" s="6"/>
      <c r="UYV163" s="6"/>
      <c r="UYW163" s="6"/>
      <c r="UYX163" s="6"/>
      <c r="UYY163" s="6"/>
      <c r="UYZ163" s="6"/>
      <c r="UZA163" s="6"/>
      <c r="UZB163" s="6"/>
      <c r="UZC163" s="6"/>
      <c r="UZD163" s="6"/>
      <c r="UZE163" s="6"/>
      <c r="UZF163" s="6"/>
      <c r="UZG163" s="6"/>
      <c r="UZH163" s="6"/>
      <c r="UZI163" s="6"/>
      <c r="UZJ163" s="6"/>
      <c r="UZK163" s="6"/>
      <c r="UZL163" s="6"/>
      <c r="UZM163" s="6"/>
      <c r="UZN163" s="6"/>
      <c r="UZO163" s="6"/>
      <c r="UZP163" s="6"/>
      <c r="UZQ163" s="6"/>
      <c r="UZR163" s="6"/>
      <c r="UZS163" s="6"/>
      <c r="UZT163" s="6"/>
      <c r="UZU163" s="6"/>
      <c r="UZV163" s="6"/>
      <c r="UZW163" s="6"/>
      <c r="UZX163" s="6"/>
      <c r="UZY163" s="6"/>
      <c r="UZZ163" s="6"/>
      <c r="VAA163" s="6"/>
      <c r="VAB163" s="6"/>
      <c r="VAC163" s="6"/>
      <c r="VAD163" s="6"/>
      <c r="VAE163" s="6"/>
      <c r="VAF163" s="6"/>
      <c r="VAG163" s="6"/>
      <c r="VAH163" s="6"/>
      <c r="VAI163" s="6"/>
      <c r="VAJ163" s="6"/>
      <c r="VAK163" s="6"/>
      <c r="VAL163" s="6"/>
      <c r="VAM163" s="6"/>
      <c r="VAN163" s="6"/>
      <c r="VAO163" s="6"/>
      <c r="VAP163" s="6"/>
      <c r="VAQ163" s="6"/>
      <c r="VAR163" s="6"/>
      <c r="VAS163" s="6"/>
      <c r="VAT163" s="6"/>
      <c r="VAU163" s="6"/>
      <c r="VAV163" s="6"/>
      <c r="VAW163" s="6"/>
      <c r="VAX163" s="6"/>
      <c r="VAY163" s="6"/>
      <c r="VAZ163" s="6"/>
      <c r="VBA163" s="6"/>
      <c r="VBB163" s="6"/>
      <c r="VBC163" s="6"/>
      <c r="VBD163" s="6"/>
      <c r="VBE163" s="6"/>
      <c r="VBF163" s="6"/>
      <c r="VBG163" s="6"/>
      <c r="VBH163" s="6"/>
      <c r="VBI163" s="6"/>
      <c r="VBJ163" s="6"/>
      <c r="VBK163" s="6"/>
      <c r="VBL163" s="6"/>
      <c r="VBM163" s="6"/>
      <c r="VBN163" s="6"/>
      <c r="VBO163" s="6"/>
      <c r="VBP163" s="6"/>
      <c r="VBQ163" s="6"/>
      <c r="VBR163" s="6"/>
      <c r="VBS163" s="6"/>
      <c r="VBT163" s="6"/>
      <c r="VBU163" s="6"/>
      <c r="VBV163" s="6"/>
      <c r="VBW163" s="6"/>
      <c r="VBX163" s="6"/>
      <c r="VBY163" s="6"/>
      <c r="VBZ163" s="6"/>
      <c r="VCA163" s="6"/>
      <c r="VCB163" s="6"/>
      <c r="VCC163" s="6"/>
      <c r="VCD163" s="6"/>
      <c r="VCE163" s="6"/>
      <c r="VCF163" s="6"/>
      <c r="VCG163" s="6"/>
      <c r="VCH163" s="6"/>
      <c r="VCI163" s="6"/>
      <c r="VCJ163" s="6"/>
      <c r="VCK163" s="6"/>
      <c r="VCL163" s="6"/>
      <c r="VCM163" s="6"/>
      <c r="VCN163" s="6"/>
      <c r="VCO163" s="6"/>
      <c r="VCP163" s="6"/>
      <c r="VCQ163" s="6"/>
      <c r="VCR163" s="6"/>
      <c r="VCS163" s="6"/>
      <c r="VCT163" s="6"/>
      <c r="VCU163" s="6"/>
      <c r="VCV163" s="6"/>
      <c r="VCW163" s="6"/>
      <c r="VCX163" s="6"/>
      <c r="VCY163" s="6"/>
      <c r="VCZ163" s="6"/>
      <c r="VDA163" s="6"/>
      <c r="VDB163" s="6"/>
      <c r="VDC163" s="6"/>
      <c r="VDD163" s="6"/>
      <c r="VDE163" s="6"/>
      <c r="VDF163" s="6"/>
      <c r="VDG163" s="6"/>
      <c r="VDH163" s="6"/>
      <c r="VDI163" s="6"/>
      <c r="VDJ163" s="6"/>
      <c r="VDK163" s="6"/>
      <c r="VDL163" s="6"/>
      <c r="VDM163" s="6"/>
      <c r="VDN163" s="6"/>
      <c r="VDO163" s="6"/>
      <c r="VDP163" s="6"/>
      <c r="VDQ163" s="6"/>
      <c r="VDR163" s="6"/>
      <c r="VDS163" s="6"/>
      <c r="VDT163" s="6"/>
      <c r="VDU163" s="6"/>
      <c r="VDV163" s="6"/>
      <c r="VDW163" s="6"/>
      <c r="VDX163" s="6"/>
      <c r="VDY163" s="6"/>
      <c r="VDZ163" s="6"/>
      <c r="VEA163" s="6"/>
      <c r="VEB163" s="6"/>
      <c r="VEC163" s="6"/>
      <c r="VED163" s="6"/>
      <c r="VEE163" s="6"/>
      <c r="VEF163" s="6"/>
      <c r="VEG163" s="6"/>
      <c r="VEH163" s="6"/>
      <c r="VEI163" s="6"/>
      <c r="VEJ163" s="6"/>
      <c r="VEK163" s="6"/>
      <c r="VEL163" s="6"/>
      <c r="VEM163" s="6"/>
      <c r="VEN163" s="6"/>
      <c r="VEO163" s="6"/>
      <c r="VEP163" s="6"/>
      <c r="VEQ163" s="6"/>
      <c r="VER163" s="6"/>
      <c r="VES163" s="6"/>
      <c r="VET163" s="6"/>
      <c r="VEU163" s="6"/>
      <c r="VEV163" s="6"/>
      <c r="VEW163" s="6"/>
      <c r="VEX163" s="6"/>
      <c r="VEY163" s="6"/>
      <c r="VEZ163" s="6"/>
      <c r="VFA163" s="6"/>
      <c r="VFB163" s="6"/>
      <c r="VFC163" s="6"/>
      <c r="VFD163" s="6"/>
      <c r="VFE163" s="6"/>
      <c r="VFF163" s="6"/>
      <c r="VFG163" s="6"/>
      <c r="VFH163" s="6"/>
      <c r="VFI163" s="6"/>
      <c r="VFJ163" s="6"/>
      <c r="VFK163" s="6"/>
      <c r="VFL163" s="6"/>
      <c r="VFM163" s="6"/>
      <c r="VFN163" s="6"/>
      <c r="VFO163" s="6"/>
      <c r="VFP163" s="6"/>
      <c r="VFQ163" s="6"/>
      <c r="VFR163" s="6"/>
      <c r="VFS163" s="6"/>
      <c r="VFT163" s="6"/>
      <c r="VFU163" s="6"/>
      <c r="VFV163" s="6"/>
      <c r="VFW163" s="6"/>
      <c r="VFX163" s="6"/>
      <c r="VFY163" s="6"/>
      <c r="VFZ163" s="6"/>
      <c r="VGA163" s="6"/>
      <c r="VGB163" s="6"/>
      <c r="VGC163" s="6"/>
      <c r="VGD163" s="6"/>
      <c r="VGE163" s="6"/>
      <c r="VGF163" s="6"/>
      <c r="VGG163" s="6"/>
      <c r="VGH163" s="6"/>
      <c r="VGI163" s="6"/>
      <c r="VGJ163" s="6"/>
      <c r="VGK163" s="6"/>
      <c r="VGL163" s="6"/>
      <c r="VGM163" s="6"/>
      <c r="VGN163" s="6"/>
      <c r="VGO163" s="6"/>
      <c r="VGP163" s="6"/>
      <c r="VGQ163" s="6"/>
      <c r="VGR163" s="6"/>
      <c r="VGS163" s="6"/>
      <c r="VGT163" s="6"/>
      <c r="VGU163" s="6"/>
      <c r="VGV163" s="6"/>
      <c r="VGW163" s="6"/>
      <c r="VGX163" s="6"/>
      <c r="VGY163" s="6"/>
      <c r="VGZ163" s="6"/>
      <c r="VHA163" s="6"/>
      <c r="VHB163" s="6"/>
      <c r="VHC163" s="6"/>
      <c r="VHD163" s="6"/>
      <c r="VHE163" s="6"/>
      <c r="VHF163" s="6"/>
      <c r="VHG163" s="6"/>
      <c r="VHH163" s="6"/>
      <c r="VHI163" s="6"/>
      <c r="VHJ163" s="6"/>
      <c r="VHK163" s="6"/>
      <c r="VHL163" s="6"/>
      <c r="VHM163" s="6"/>
      <c r="VHN163" s="6"/>
      <c r="VHO163" s="6"/>
      <c r="VHP163" s="6"/>
      <c r="VHQ163" s="6"/>
      <c r="VHR163" s="6"/>
      <c r="VHS163" s="6"/>
      <c r="VHT163" s="6"/>
      <c r="VHU163" s="6"/>
      <c r="VHV163" s="6"/>
      <c r="VHW163" s="6"/>
      <c r="VHX163" s="6"/>
      <c r="VHY163" s="6"/>
      <c r="VHZ163" s="6"/>
      <c r="VIA163" s="6"/>
      <c r="VIB163" s="6"/>
      <c r="VIC163" s="6"/>
      <c r="VID163" s="6"/>
      <c r="VIE163" s="6"/>
      <c r="VIF163" s="6"/>
      <c r="VIG163" s="6"/>
      <c r="VIH163" s="6"/>
      <c r="VII163" s="6"/>
      <c r="VIJ163" s="6"/>
      <c r="VIK163" s="6"/>
      <c r="VIL163" s="6"/>
      <c r="VIM163" s="6"/>
      <c r="VIN163" s="6"/>
      <c r="VIO163" s="6"/>
      <c r="VIP163" s="6"/>
      <c r="VIQ163" s="6"/>
      <c r="VIR163" s="6"/>
      <c r="VIS163" s="6"/>
      <c r="VIT163" s="6"/>
      <c r="VIU163" s="6"/>
      <c r="VIV163" s="6"/>
      <c r="VIW163" s="6"/>
      <c r="VIX163" s="6"/>
      <c r="VIY163" s="6"/>
      <c r="VIZ163" s="6"/>
      <c r="VJA163" s="6"/>
      <c r="VJB163" s="6"/>
      <c r="VJC163" s="6"/>
      <c r="VJD163" s="6"/>
      <c r="VJE163" s="6"/>
      <c r="VJF163" s="6"/>
      <c r="VJG163" s="6"/>
      <c r="VJH163" s="6"/>
      <c r="VJI163" s="6"/>
      <c r="VJJ163" s="6"/>
      <c r="VJK163" s="6"/>
      <c r="VJL163" s="6"/>
      <c r="VJM163" s="6"/>
      <c r="VJN163" s="6"/>
      <c r="VJO163" s="6"/>
      <c r="VJP163" s="6"/>
      <c r="VJQ163" s="6"/>
      <c r="VJR163" s="6"/>
      <c r="VJS163" s="6"/>
      <c r="VJT163" s="6"/>
      <c r="VJU163" s="6"/>
      <c r="VJV163" s="6"/>
      <c r="VJW163" s="6"/>
      <c r="VJX163" s="6"/>
      <c r="VJY163" s="6"/>
      <c r="VJZ163" s="6"/>
      <c r="VKA163" s="6"/>
      <c r="VKB163" s="6"/>
      <c r="VKC163" s="6"/>
      <c r="VKD163" s="6"/>
      <c r="VKE163" s="6"/>
      <c r="VKF163" s="6"/>
      <c r="VKG163" s="6"/>
      <c r="VKH163" s="6"/>
      <c r="VKI163" s="6"/>
      <c r="VKJ163" s="6"/>
      <c r="VKK163" s="6"/>
      <c r="VKL163" s="6"/>
      <c r="VKM163" s="6"/>
      <c r="VKN163" s="6"/>
      <c r="VKO163" s="6"/>
      <c r="VKP163" s="6"/>
      <c r="VKQ163" s="6"/>
      <c r="VKR163" s="6"/>
      <c r="VKS163" s="6"/>
      <c r="VKT163" s="6"/>
      <c r="VKU163" s="6"/>
      <c r="VKV163" s="6"/>
      <c r="VKW163" s="6"/>
      <c r="VKX163" s="6"/>
      <c r="VKY163" s="6"/>
      <c r="VKZ163" s="6"/>
      <c r="VLA163" s="6"/>
      <c r="VLB163" s="6"/>
      <c r="VLC163" s="6"/>
      <c r="VLD163" s="6"/>
      <c r="VLE163" s="6"/>
      <c r="VLF163" s="6"/>
      <c r="VLG163" s="6"/>
      <c r="VLH163" s="6"/>
      <c r="VLI163" s="6"/>
      <c r="VLJ163" s="6"/>
      <c r="VLK163" s="6"/>
      <c r="VLL163" s="6"/>
      <c r="VLM163" s="6"/>
      <c r="VLN163" s="6"/>
      <c r="VLO163" s="6"/>
      <c r="VLP163" s="6"/>
      <c r="VLQ163" s="6"/>
      <c r="VLR163" s="6"/>
      <c r="VLS163" s="6"/>
      <c r="VLT163" s="6"/>
      <c r="VLU163" s="6"/>
      <c r="VLV163" s="6"/>
      <c r="VLW163" s="6"/>
      <c r="VLX163" s="6"/>
      <c r="VLY163" s="6"/>
      <c r="VLZ163" s="6"/>
      <c r="VMA163" s="6"/>
      <c r="VMB163" s="6"/>
      <c r="VMC163" s="6"/>
      <c r="VMD163" s="6"/>
      <c r="VME163" s="6"/>
      <c r="VMF163" s="6"/>
      <c r="VMG163" s="6"/>
      <c r="VMH163" s="6"/>
      <c r="VMI163" s="6"/>
      <c r="VMJ163" s="6"/>
      <c r="VMK163" s="6"/>
      <c r="VML163" s="6"/>
      <c r="VMM163" s="6"/>
      <c r="VMN163" s="6"/>
      <c r="VMO163" s="6"/>
      <c r="VMP163" s="6"/>
      <c r="VMQ163" s="6"/>
      <c r="VMR163" s="6"/>
      <c r="VMS163" s="6"/>
      <c r="VMT163" s="6"/>
      <c r="VMU163" s="6"/>
      <c r="VMV163" s="6"/>
      <c r="VMW163" s="6"/>
      <c r="VMX163" s="6"/>
      <c r="VMY163" s="6"/>
      <c r="VMZ163" s="6"/>
      <c r="VNA163" s="6"/>
      <c r="VNB163" s="6"/>
      <c r="VNC163" s="6"/>
      <c r="VND163" s="6"/>
      <c r="VNE163" s="6"/>
      <c r="VNF163" s="6"/>
      <c r="VNG163" s="6"/>
      <c r="VNH163" s="6"/>
      <c r="VNI163" s="6"/>
      <c r="VNJ163" s="6"/>
      <c r="VNK163" s="6"/>
      <c r="VNL163" s="6"/>
      <c r="VNM163" s="6"/>
      <c r="VNN163" s="6"/>
      <c r="VNO163" s="6"/>
      <c r="VNP163" s="6"/>
      <c r="VNQ163" s="6"/>
      <c r="VNR163" s="6"/>
      <c r="VNS163" s="6"/>
      <c r="VNT163" s="6"/>
      <c r="VNU163" s="6"/>
      <c r="VNV163" s="6"/>
      <c r="VNW163" s="6"/>
      <c r="VNX163" s="6"/>
      <c r="VNY163" s="6"/>
      <c r="VNZ163" s="6"/>
      <c r="VOA163" s="6"/>
      <c r="VOB163" s="6"/>
      <c r="VOC163" s="6"/>
      <c r="VOD163" s="6"/>
      <c r="VOE163" s="6"/>
      <c r="VOF163" s="6"/>
      <c r="VOG163" s="6"/>
      <c r="VOH163" s="6"/>
      <c r="VOI163" s="6"/>
      <c r="VOJ163" s="6"/>
      <c r="VOK163" s="6"/>
      <c r="VOL163" s="6"/>
      <c r="VOM163" s="6"/>
      <c r="VON163" s="6"/>
      <c r="VOO163" s="6"/>
      <c r="VOP163" s="6"/>
      <c r="VOQ163" s="6"/>
      <c r="VOR163" s="6"/>
      <c r="VOS163" s="6"/>
      <c r="VOT163" s="6"/>
      <c r="VOU163" s="6"/>
      <c r="VOV163" s="6"/>
      <c r="VOW163" s="6"/>
      <c r="VOX163" s="6"/>
      <c r="VOY163" s="6"/>
      <c r="VOZ163" s="6"/>
      <c r="VPA163" s="6"/>
      <c r="VPB163" s="6"/>
      <c r="VPC163" s="6"/>
      <c r="VPD163" s="6"/>
      <c r="VPE163" s="6"/>
      <c r="VPF163" s="6"/>
      <c r="VPG163" s="6"/>
      <c r="VPH163" s="6"/>
      <c r="VPI163" s="6"/>
      <c r="VPJ163" s="6"/>
      <c r="VPK163" s="6"/>
      <c r="VPL163" s="6"/>
      <c r="VPM163" s="6"/>
      <c r="VPN163" s="6"/>
      <c r="VPO163" s="6"/>
      <c r="VPP163" s="6"/>
      <c r="VPQ163" s="6"/>
      <c r="VPR163" s="6"/>
      <c r="VPS163" s="6"/>
      <c r="VPT163" s="6"/>
      <c r="VPU163" s="6"/>
      <c r="VPV163" s="6"/>
      <c r="VPW163" s="6"/>
      <c r="VPX163" s="6"/>
      <c r="VPY163" s="6"/>
      <c r="VPZ163" s="6"/>
      <c r="VQA163" s="6"/>
      <c r="VQB163" s="6"/>
      <c r="VQC163" s="6"/>
      <c r="VQD163" s="6"/>
      <c r="VQE163" s="6"/>
      <c r="VQF163" s="6"/>
      <c r="VQG163" s="6"/>
      <c r="VQH163" s="6"/>
      <c r="VQI163" s="6"/>
      <c r="VQJ163" s="6"/>
      <c r="VQK163" s="6"/>
      <c r="VQL163" s="6"/>
      <c r="VQM163" s="6"/>
      <c r="VQN163" s="6"/>
      <c r="VQO163" s="6"/>
      <c r="VQP163" s="6"/>
      <c r="VQQ163" s="6"/>
      <c r="VQR163" s="6"/>
      <c r="VQS163" s="6"/>
      <c r="VQT163" s="6"/>
      <c r="VQU163" s="6"/>
      <c r="VQV163" s="6"/>
      <c r="VQW163" s="6"/>
      <c r="VQX163" s="6"/>
      <c r="VQY163" s="6"/>
      <c r="VQZ163" s="6"/>
      <c r="VRA163" s="6"/>
      <c r="VRB163" s="6"/>
      <c r="VRC163" s="6"/>
      <c r="VRD163" s="6"/>
      <c r="VRE163" s="6"/>
      <c r="VRF163" s="6"/>
      <c r="VRG163" s="6"/>
      <c r="VRH163" s="6"/>
      <c r="VRI163" s="6"/>
      <c r="VRJ163" s="6"/>
      <c r="VRK163" s="6"/>
      <c r="VRL163" s="6"/>
      <c r="VRM163" s="6"/>
      <c r="VRN163" s="6"/>
      <c r="VRO163" s="6"/>
      <c r="VRP163" s="6"/>
      <c r="VRQ163" s="6"/>
      <c r="VRR163" s="6"/>
      <c r="VRS163" s="6"/>
      <c r="VRT163" s="6"/>
      <c r="VRU163" s="6"/>
      <c r="VRV163" s="6"/>
      <c r="VRW163" s="6"/>
      <c r="VRX163" s="6"/>
      <c r="VRY163" s="6"/>
      <c r="VRZ163" s="6"/>
      <c r="VSA163" s="6"/>
      <c r="VSB163" s="6"/>
      <c r="VSC163" s="6"/>
      <c r="VSD163" s="6"/>
      <c r="VSE163" s="6"/>
      <c r="VSF163" s="6"/>
      <c r="VSG163" s="6"/>
      <c r="VSH163" s="6"/>
      <c r="VSI163" s="6"/>
      <c r="VSJ163" s="6"/>
      <c r="VSK163" s="6"/>
      <c r="VSL163" s="6"/>
      <c r="VSM163" s="6"/>
      <c r="VSN163" s="6"/>
      <c r="VSO163" s="6"/>
      <c r="VSP163" s="6"/>
      <c r="VSQ163" s="6"/>
      <c r="VSR163" s="6"/>
      <c r="VSS163" s="6"/>
      <c r="VST163" s="6"/>
      <c r="VSU163" s="6"/>
      <c r="VSV163" s="6"/>
      <c r="VSW163" s="6"/>
      <c r="VSX163" s="6"/>
      <c r="VSY163" s="6"/>
      <c r="VSZ163" s="6"/>
      <c r="VTA163" s="6"/>
      <c r="VTB163" s="6"/>
      <c r="VTC163" s="6"/>
      <c r="VTD163" s="6"/>
      <c r="VTE163" s="6"/>
      <c r="VTF163" s="6"/>
      <c r="VTG163" s="6"/>
      <c r="VTH163" s="6"/>
      <c r="VTI163" s="6"/>
      <c r="VTJ163" s="6"/>
      <c r="VTK163" s="6"/>
      <c r="VTL163" s="6"/>
      <c r="VTM163" s="6"/>
      <c r="VTN163" s="6"/>
      <c r="VTO163" s="6"/>
      <c r="VTP163" s="6"/>
      <c r="VTQ163" s="6"/>
      <c r="VTR163" s="6"/>
      <c r="VTS163" s="6"/>
      <c r="VTT163" s="6"/>
      <c r="VTU163" s="6"/>
      <c r="VTV163" s="6"/>
      <c r="VTW163" s="6"/>
      <c r="VTX163" s="6"/>
      <c r="VTY163" s="6"/>
      <c r="VTZ163" s="6"/>
      <c r="VUA163" s="6"/>
      <c r="VUB163" s="6"/>
      <c r="VUC163" s="6"/>
      <c r="VUD163" s="6"/>
      <c r="VUE163" s="6"/>
      <c r="VUF163" s="6"/>
      <c r="VUG163" s="6"/>
      <c r="VUH163" s="6"/>
      <c r="VUI163" s="6"/>
      <c r="VUJ163" s="6"/>
      <c r="VUK163" s="6"/>
      <c r="VUL163" s="6"/>
      <c r="VUM163" s="6"/>
      <c r="VUN163" s="6"/>
      <c r="VUO163" s="6"/>
      <c r="VUP163" s="6"/>
      <c r="VUQ163" s="6"/>
      <c r="VUR163" s="6"/>
      <c r="VUS163" s="6"/>
      <c r="VUT163" s="6"/>
      <c r="VUU163" s="6"/>
      <c r="VUV163" s="6"/>
      <c r="VUW163" s="6"/>
      <c r="VUX163" s="6"/>
      <c r="VUY163" s="6"/>
      <c r="VUZ163" s="6"/>
      <c r="VVA163" s="6"/>
      <c r="VVB163" s="6"/>
      <c r="VVC163" s="6"/>
      <c r="VVD163" s="6"/>
      <c r="VVE163" s="6"/>
      <c r="VVF163" s="6"/>
      <c r="VVG163" s="6"/>
      <c r="VVH163" s="6"/>
      <c r="VVI163" s="6"/>
      <c r="VVJ163" s="6"/>
      <c r="VVK163" s="6"/>
      <c r="VVL163" s="6"/>
      <c r="VVM163" s="6"/>
      <c r="VVN163" s="6"/>
      <c r="VVO163" s="6"/>
      <c r="VVP163" s="6"/>
      <c r="VVQ163" s="6"/>
      <c r="VVR163" s="6"/>
      <c r="VVS163" s="6"/>
      <c r="VVT163" s="6"/>
      <c r="VVU163" s="6"/>
      <c r="VVV163" s="6"/>
      <c r="VVW163" s="6"/>
      <c r="VVX163" s="6"/>
      <c r="VVY163" s="6"/>
      <c r="VVZ163" s="6"/>
      <c r="VWA163" s="6"/>
      <c r="VWB163" s="6"/>
      <c r="VWC163" s="6"/>
      <c r="VWD163" s="6"/>
      <c r="VWE163" s="6"/>
      <c r="VWF163" s="6"/>
      <c r="VWG163" s="6"/>
      <c r="VWH163" s="6"/>
      <c r="VWI163" s="6"/>
      <c r="VWJ163" s="6"/>
      <c r="VWK163" s="6"/>
      <c r="VWL163" s="6"/>
      <c r="VWM163" s="6"/>
      <c r="VWN163" s="6"/>
      <c r="VWO163" s="6"/>
      <c r="VWP163" s="6"/>
      <c r="VWQ163" s="6"/>
      <c r="VWR163" s="6"/>
      <c r="VWS163" s="6"/>
      <c r="VWT163" s="6"/>
      <c r="VWU163" s="6"/>
      <c r="VWV163" s="6"/>
      <c r="VWW163" s="6"/>
      <c r="VWX163" s="6"/>
      <c r="VWY163" s="6"/>
      <c r="VWZ163" s="6"/>
      <c r="VXA163" s="6"/>
      <c r="VXB163" s="6"/>
      <c r="VXC163" s="6"/>
      <c r="VXD163" s="6"/>
      <c r="VXE163" s="6"/>
      <c r="VXF163" s="6"/>
      <c r="VXG163" s="6"/>
      <c r="VXH163" s="6"/>
      <c r="VXI163" s="6"/>
      <c r="VXJ163" s="6"/>
      <c r="VXK163" s="6"/>
      <c r="VXL163" s="6"/>
      <c r="VXM163" s="6"/>
      <c r="VXN163" s="6"/>
      <c r="VXO163" s="6"/>
      <c r="VXP163" s="6"/>
      <c r="VXQ163" s="6"/>
      <c r="VXR163" s="6"/>
      <c r="VXS163" s="6"/>
      <c r="VXT163" s="6"/>
      <c r="VXU163" s="6"/>
      <c r="VXV163" s="6"/>
      <c r="VXW163" s="6"/>
      <c r="VXX163" s="6"/>
      <c r="VXY163" s="6"/>
      <c r="VXZ163" s="6"/>
      <c r="VYA163" s="6"/>
      <c r="VYB163" s="6"/>
      <c r="VYC163" s="6"/>
      <c r="VYD163" s="6"/>
      <c r="VYE163" s="6"/>
      <c r="VYF163" s="6"/>
      <c r="VYG163" s="6"/>
      <c r="VYH163" s="6"/>
      <c r="VYI163" s="6"/>
      <c r="VYJ163" s="6"/>
      <c r="VYK163" s="6"/>
      <c r="VYL163" s="6"/>
      <c r="VYM163" s="6"/>
      <c r="VYN163" s="6"/>
      <c r="VYO163" s="6"/>
      <c r="VYP163" s="6"/>
      <c r="VYQ163" s="6"/>
      <c r="VYR163" s="6"/>
      <c r="VYS163" s="6"/>
      <c r="VYT163" s="6"/>
      <c r="VYU163" s="6"/>
      <c r="VYV163" s="6"/>
      <c r="VYW163" s="6"/>
      <c r="VYX163" s="6"/>
      <c r="VYY163" s="6"/>
      <c r="VYZ163" s="6"/>
      <c r="VZA163" s="6"/>
      <c r="VZB163" s="6"/>
      <c r="VZC163" s="6"/>
      <c r="VZD163" s="6"/>
      <c r="VZE163" s="6"/>
      <c r="VZF163" s="6"/>
      <c r="VZG163" s="6"/>
      <c r="VZH163" s="6"/>
      <c r="VZI163" s="6"/>
      <c r="VZJ163" s="6"/>
      <c r="VZK163" s="6"/>
      <c r="VZL163" s="6"/>
      <c r="VZM163" s="6"/>
      <c r="VZN163" s="6"/>
      <c r="VZO163" s="6"/>
      <c r="VZP163" s="6"/>
      <c r="VZQ163" s="6"/>
      <c r="VZR163" s="6"/>
      <c r="VZS163" s="6"/>
      <c r="VZT163" s="6"/>
      <c r="VZU163" s="6"/>
      <c r="VZV163" s="6"/>
      <c r="VZW163" s="6"/>
      <c r="VZX163" s="6"/>
      <c r="VZY163" s="6"/>
      <c r="VZZ163" s="6"/>
      <c r="WAA163" s="6"/>
      <c r="WAB163" s="6"/>
      <c r="WAC163" s="6"/>
      <c r="WAD163" s="6"/>
      <c r="WAE163" s="6"/>
      <c r="WAF163" s="6"/>
      <c r="WAG163" s="6"/>
      <c r="WAH163" s="6"/>
      <c r="WAI163" s="6"/>
      <c r="WAJ163" s="6"/>
      <c r="WAK163" s="6"/>
      <c r="WAL163" s="6"/>
      <c r="WAM163" s="6"/>
      <c r="WAN163" s="6"/>
      <c r="WAO163" s="6"/>
      <c r="WAP163" s="6"/>
      <c r="WAQ163" s="6"/>
      <c r="WAR163" s="6"/>
      <c r="WAS163" s="6"/>
      <c r="WAT163" s="6"/>
      <c r="WAU163" s="6"/>
      <c r="WAV163" s="6"/>
      <c r="WAW163" s="6"/>
      <c r="WAX163" s="6"/>
      <c r="WAY163" s="6"/>
      <c r="WAZ163" s="6"/>
      <c r="WBA163" s="6"/>
      <c r="WBB163" s="6"/>
      <c r="WBC163" s="6"/>
      <c r="WBD163" s="6"/>
      <c r="WBE163" s="6"/>
      <c r="WBF163" s="6"/>
      <c r="WBG163" s="6"/>
      <c r="WBH163" s="6"/>
      <c r="WBI163" s="6"/>
      <c r="WBJ163" s="6"/>
      <c r="WBK163" s="6"/>
      <c r="WBL163" s="6"/>
      <c r="WBM163" s="6"/>
      <c r="WBN163" s="6"/>
      <c r="WBO163" s="6"/>
      <c r="WBP163" s="6"/>
      <c r="WBQ163" s="6"/>
      <c r="WBR163" s="6"/>
      <c r="WBS163" s="6"/>
      <c r="WBT163" s="6"/>
      <c r="WBU163" s="6"/>
      <c r="WBV163" s="6"/>
      <c r="WBW163" s="6"/>
      <c r="WBX163" s="6"/>
      <c r="WBY163" s="6"/>
      <c r="WBZ163" s="6"/>
      <c r="WCA163" s="6"/>
      <c r="WCB163" s="6"/>
      <c r="WCC163" s="6"/>
      <c r="WCD163" s="6"/>
      <c r="WCE163" s="6"/>
      <c r="WCF163" s="6"/>
      <c r="WCG163" s="6"/>
      <c r="WCH163" s="6"/>
      <c r="WCI163" s="6"/>
      <c r="WCJ163" s="6"/>
      <c r="WCK163" s="6"/>
      <c r="WCL163" s="6"/>
      <c r="WCM163" s="6"/>
      <c r="WCN163" s="6"/>
      <c r="WCO163" s="6"/>
      <c r="WCP163" s="6"/>
      <c r="WCQ163" s="6"/>
      <c r="WCR163" s="6"/>
      <c r="WCS163" s="6"/>
      <c r="WCT163" s="6"/>
      <c r="WCU163" s="6"/>
      <c r="WCV163" s="6"/>
      <c r="WCW163" s="6"/>
      <c r="WCX163" s="6"/>
      <c r="WCY163" s="6"/>
      <c r="WCZ163" s="6"/>
      <c r="WDA163" s="6"/>
      <c r="WDB163" s="6"/>
      <c r="WDC163" s="6"/>
      <c r="WDD163" s="6"/>
      <c r="WDE163" s="6"/>
      <c r="WDF163" s="6"/>
      <c r="WDG163" s="6"/>
      <c r="WDH163" s="6"/>
      <c r="WDI163" s="6"/>
      <c r="WDJ163" s="6"/>
      <c r="WDK163" s="6"/>
      <c r="WDL163" s="6"/>
      <c r="WDM163" s="6"/>
      <c r="WDN163" s="6"/>
      <c r="WDO163" s="6"/>
      <c r="WDP163" s="6"/>
      <c r="WDQ163" s="6"/>
      <c r="WDR163" s="6"/>
      <c r="WDS163" s="6"/>
      <c r="WDT163" s="6"/>
      <c r="WDU163" s="6"/>
      <c r="WDV163" s="6"/>
      <c r="WDW163" s="6"/>
      <c r="WDX163" s="6"/>
      <c r="WDY163" s="6"/>
      <c r="WDZ163" s="6"/>
      <c r="WEA163" s="6"/>
      <c r="WEB163" s="6"/>
      <c r="WEC163" s="6"/>
      <c r="WED163" s="6"/>
      <c r="WEE163" s="6"/>
      <c r="WEF163" s="6"/>
      <c r="WEG163" s="6"/>
      <c r="WEH163" s="6"/>
      <c r="WEI163" s="6"/>
      <c r="WEJ163" s="6"/>
      <c r="WEK163" s="6"/>
      <c r="WEL163" s="6"/>
      <c r="WEM163" s="6"/>
      <c r="WEN163" s="6"/>
      <c r="WEO163" s="6"/>
      <c r="WEP163" s="6"/>
      <c r="WEQ163" s="6"/>
      <c r="WER163" s="6"/>
      <c r="WES163" s="6"/>
      <c r="WET163" s="6"/>
      <c r="WEU163" s="6"/>
      <c r="WEV163" s="6"/>
      <c r="WEW163" s="6"/>
      <c r="WEX163" s="6"/>
      <c r="WEY163" s="6"/>
      <c r="WEZ163" s="6"/>
      <c r="WFA163" s="6"/>
      <c r="WFB163" s="6"/>
      <c r="WFC163" s="6"/>
      <c r="WFD163" s="6"/>
      <c r="WFE163" s="6"/>
      <c r="WFF163" s="6"/>
      <c r="WFG163" s="6"/>
      <c r="WFH163" s="6"/>
      <c r="WFI163" s="6"/>
      <c r="WFJ163" s="6"/>
      <c r="WFK163" s="6"/>
      <c r="WFL163" s="6"/>
      <c r="WFM163" s="6"/>
      <c r="WFN163" s="6"/>
      <c r="WFO163" s="6"/>
      <c r="WFP163" s="6"/>
      <c r="WFQ163" s="6"/>
      <c r="WFR163" s="6"/>
      <c r="WFS163" s="6"/>
      <c r="WFT163" s="6"/>
      <c r="WFU163" s="6"/>
      <c r="WFV163" s="6"/>
      <c r="WFW163" s="6"/>
      <c r="WFX163" s="6"/>
      <c r="WFY163" s="6"/>
      <c r="WFZ163" s="6"/>
      <c r="WGA163" s="6"/>
      <c r="WGB163" s="6"/>
      <c r="WGC163" s="6"/>
      <c r="WGD163" s="6"/>
      <c r="WGE163" s="6"/>
      <c r="WGF163" s="6"/>
      <c r="WGG163" s="6"/>
      <c r="WGH163" s="6"/>
      <c r="WGI163" s="6"/>
      <c r="WGJ163" s="6"/>
      <c r="WGK163" s="6"/>
      <c r="WGL163" s="6"/>
      <c r="WGM163" s="6"/>
      <c r="WGN163" s="6"/>
      <c r="WGO163" s="6"/>
      <c r="WGP163" s="6"/>
      <c r="WGQ163" s="6"/>
      <c r="WGR163" s="6"/>
      <c r="WGS163" s="6"/>
      <c r="WGT163" s="6"/>
      <c r="WGU163" s="6"/>
      <c r="WGV163" s="6"/>
      <c r="WGW163" s="6"/>
      <c r="WGX163" s="6"/>
      <c r="WGY163" s="6"/>
      <c r="WGZ163" s="6"/>
      <c r="WHA163" s="6"/>
      <c r="WHB163" s="6"/>
      <c r="WHC163" s="6"/>
      <c r="WHD163" s="6"/>
      <c r="WHE163" s="6"/>
      <c r="WHF163" s="6"/>
      <c r="WHG163" s="6"/>
      <c r="WHH163" s="6"/>
      <c r="WHI163" s="6"/>
      <c r="WHJ163" s="6"/>
      <c r="WHK163" s="6"/>
      <c r="WHL163" s="6"/>
      <c r="WHM163" s="6"/>
      <c r="WHN163" s="6"/>
      <c r="WHO163" s="6"/>
      <c r="WHP163" s="6"/>
      <c r="WHQ163" s="6"/>
      <c r="WHR163" s="6"/>
      <c r="WHS163" s="6"/>
      <c r="WHT163" s="6"/>
      <c r="WHU163" s="6"/>
      <c r="WHV163" s="6"/>
      <c r="WHW163" s="6"/>
      <c r="WHX163" s="6"/>
      <c r="WHY163" s="6"/>
      <c r="WHZ163" s="6"/>
      <c r="WIA163" s="6"/>
      <c r="WIB163" s="6"/>
      <c r="WIC163" s="6"/>
      <c r="WID163" s="6"/>
      <c r="WIE163" s="6"/>
      <c r="WIF163" s="6"/>
      <c r="WIG163" s="6"/>
      <c r="WIH163" s="6"/>
      <c r="WII163" s="6"/>
      <c r="WIJ163" s="6"/>
      <c r="WIK163" s="6"/>
      <c r="WIL163" s="6"/>
      <c r="WIM163" s="6"/>
      <c r="WIN163" s="6"/>
      <c r="WIO163" s="6"/>
      <c r="WIP163" s="6"/>
      <c r="WIQ163" s="6"/>
      <c r="WIR163" s="6"/>
      <c r="WIS163" s="6"/>
      <c r="WIT163" s="6"/>
      <c r="WIU163" s="6"/>
      <c r="WIV163" s="6"/>
      <c r="WIW163" s="6"/>
      <c r="WIX163" s="6"/>
      <c r="WIY163" s="6"/>
      <c r="WIZ163" s="6"/>
      <c r="WJA163" s="6"/>
      <c r="WJB163" s="6"/>
      <c r="WJC163" s="6"/>
      <c r="WJD163" s="6"/>
      <c r="WJE163" s="6"/>
      <c r="WJF163" s="6"/>
      <c r="WJG163" s="6"/>
      <c r="WJH163" s="6"/>
      <c r="WJI163" s="6"/>
      <c r="WJJ163" s="6"/>
      <c r="WJK163" s="6"/>
      <c r="WJL163" s="6"/>
      <c r="WJM163" s="6"/>
      <c r="WJN163" s="6"/>
      <c r="WJO163" s="6"/>
      <c r="WJP163" s="6"/>
      <c r="WJQ163" s="6"/>
      <c r="WJR163" s="6"/>
      <c r="WJS163" s="6"/>
      <c r="WJT163" s="6"/>
      <c r="WJU163" s="6"/>
      <c r="WJV163" s="6"/>
      <c r="WJW163" s="6"/>
      <c r="WJX163" s="6"/>
      <c r="WJY163" s="6"/>
      <c r="WJZ163" s="6"/>
      <c r="WKA163" s="6"/>
      <c r="WKB163" s="6"/>
      <c r="WKC163" s="6"/>
      <c r="WKD163" s="6"/>
      <c r="WKE163" s="6"/>
      <c r="WKF163" s="6"/>
      <c r="WKG163" s="6"/>
      <c r="WKH163" s="6"/>
      <c r="WKI163" s="6"/>
      <c r="WKJ163" s="6"/>
      <c r="WKK163" s="6"/>
      <c r="WKL163" s="6"/>
      <c r="WKM163" s="6"/>
      <c r="WKN163" s="6"/>
      <c r="WKO163" s="6"/>
      <c r="WKP163" s="6"/>
      <c r="WKQ163" s="6"/>
      <c r="WKR163" s="6"/>
      <c r="WKS163" s="6"/>
      <c r="WKT163" s="6"/>
      <c r="WKU163" s="6"/>
      <c r="WKV163" s="6"/>
      <c r="WKW163" s="6"/>
      <c r="WKX163" s="6"/>
      <c r="WKY163" s="6"/>
      <c r="WKZ163" s="6"/>
      <c r="WLA163" s="6"/>
      <c r="WLB163" s="6"/>
      <c r="WLC163" s="6"/>
      <c r="WLD163" s="6"/>
      <c r="WLE163" s="6"/>
      <c r="WLF163" s="6"/>
      <c r="WLG163" s="6"/>
      <c r="WLH163" s="6"/>
      <c r="WLI163" s="6"/>
      <c r="WLJ163" s="6"/>
      <c r="WLK163" s="6"/>
      <c r="WLL163" s="6"/>
      <c r="WLM163" s="6"/>
      <c r="WLN163" s="6"/>
      <c r="WLO163" s="6"/>
      <c r="WLP163" s="6"/>
      <c r="WLQ163" s="6"/>
      <c r="WLR163" s="6"/>
      <c r="WLS163" s="6"/>
      <c r="WLT163" s="6"/>
      <c r="WLU163" s="6"/>
      <c r="WLV163" s="6"/>
      <c r="WLW163" s="6"/>
      <c r="WLX163" s="6"/>
      <c r="WLY163" s="6"/>
      <c r="WLZ163" s="6"/>
      <c r="WMA163" s="6"/>
      <c r="WMB163" s="6"/>
      <c r="WMC163" s="6"/>
      <c r="WMD163" s="6"/>
      <c r="WME163" s="6"/>
      <c r="WMF163" s="6"/>
      <c r="WMG163" s="6"/>
      <c r="WMH163" s="6"/>
      <c r="WMI163" s="6"/>
      <c r="WMJ163" s="6"/>
      <c r="WMK163" s="6"/>
      <c r="WML163" s="6"/>
      <c r="WMM163" s="6"/>
      <c r="WMN163" s="6"/>
      <c r="WMO163" s="6"/>
      <c r="WMP163" s="6"/>
      <c r="WMQ163" s="6"/>
      <c r="WMR163" s="6"/>
      <c r="WMS163" s="6"/>
      <c r="WMT163" s="6"/>
      <c r="WMU163" s="6"/>
      <c r="WMV163" s="6"/>
      <c r="WMW163" s="6"/>
      <c r="WMX163" s="6"/>
      <c r="WMY163" s="6"/>
      <c r="WMZ163" s="6"/>
      <c r="WNA163" s="6"/>
      <c r="WNB163" s="6"/>
      <c r="WNC163" s="6"/>
      <c r="WND163" s="6"/>
      <c r="WNE163" s="6"/>
      <c r="WNF163" s="6"/>
      <c r="WNG163" s="6"/>
      <c r="WNH163" s="6"/>
      <c r="WNI163" s="6"/>
      <c r="WNJ163" s="6"/>
      <c r="WNK163" s="6"/>
      <c r="WNL163" s="6"/>
      <c r="WNM163" s="6"/>
      <c r="WNN163" s="6"/>
      <c r="WNO163" s="6"/>
      <c r="WNP163" s="6"/>
      <c r="WNQ163" s="6"/>
      <c r="WNR163" s="6"/>
      <c r="WNS163" s="6"/>
      <c r="WNT163" s="6"/>
      <c r="WNU163" s="6"/>
      <c r="WNV163" s="6"/>
      <c r="WNW163" s="6"/>
      <c r="WNX163" s="6"/>
      <c r="WNY163" s="6"/>
      <c r="WNZ163" s="6"/>
      <c r="WOA163" s="6"/>
      <c r="WOB163" s="6"/>
      <c r="WOC163" s="6"/>
      <c r="WOD163" s="6"/>
      <c r="WOE163" s="6"/>
      <c r="WOF163" s="6"/>
      <c r="WOG163" s="6"/>
      <c r="WOH163" s="6"/>
      <c r="WOI163" s="6"/>
      <c r="WOJ163" s="6"/>
      <c r="WOK163" s="6"/>
      <c r="WOL163" s="6"/>
      <c r="WOM163" s="6"/>
      <c r="WON163" s="6"/>
      <c r="WOO163" s="6"/>
      <c r="WOP163" s="6"/>
      <c r="WOQ163" s="6"/>
      <c r="WOR163" s="6"/>
      <c r="WOS163" s="6"/>
      <c r="WOT163" s="6"/>
      <c r="WOU163" s="6"/>
      <c r="WOV163" s="6"/>
      <c r="WOW163" s="6"/>
      <c r="WOX163" s="6"/>
      <c r="WOY163" s="6"/>
      <c r="WOZ163" s="6"/>
      <c r="WPA163" s="6"/>
      <c r="WPB163" s="6"/>
      <c r="WPC163" s="6"/>
      <c r="WPD163" s="6"/>
      <c r="WPE163" s="6"/>
      <c r="WPF163" s="6"/>
      <c r="WPG163" s="6"/>
      <c r="WPH163" s="6"/>
      <c r="WPI163" s="6"/>
      <c r="WPJ163" s="6"/>
      <c r="WPK163" s="6"/>
      <c r="WPL163" s="6"/>
      <c r="WPM163" s="6"/>
      <c r="WPN163" s="6"/>
      <c r="WPO163" s="6"/>
      <c r="WPP163" s="6"/>
      <c r="WPQ163" s="6"/>
      <c r="WPR163" s="6"/>
      <c r="WPS163" s="6"/>
      <c r="WPT163" s="6"/>
      <c r="WPU163" s="6"/>
      <c r="WPV163" s="6"/>
      <c r="WPW163" s="6"/>
      <c r="WPX163" s="6"/>
      <c r="WPY163" s="6"/>
      <c r="WPZ163" s="6"/>
      <c r="WQA163" s="6"/>
      <c r="WQB163" s="6"/>
      <c r="WQC163" s="6"/>
      <c r="WQD163" s="6"/>
      <c r="WQE163" s="6"/>
      <c r="WQF163" s="6"/>
      <c r="WQG163" s="6"/>
      <c r="WQH163" s="6"/>
      <c r="WQI163" s="6"/>
      <c r="WQJ163" s="6"/>
      <c r="WQK163" s="6"/>
      <c r="WQL163" s="6"/>
      <c r="WQM163" s="6"/>
      <c r="WQN163" s="6"/>
      <c r="WQO163" s="6"/>
      <c r="WQP163" s="6"/>
      <c r="WQQ163" s="6"/>
      <c r="WQR163" s="6"/>
      <c r="WQS163" s="6"/>
      <c r="WQT163" s="6"/>
      <c r="WQU163" s="6"/>
      <c r="WQV163" s="6"/>
      <c r="WQW163" s="6"/>
      <c r="WQX163" s="6"/>
      <c r="WQY163" s="6"/>
      <c r="WQZ163" s="6"/>
      <c r="WRA163" s="6"/>
      <c r="WRB163" s="6"/>
      <c r="WRC163" s="6"/>
      <c r="WRD163" s="6"/>
      <c r="WRE163" s="6"/>
      <c r="WRF163" s="6"/>
      <c r="WRG163" s="6"/>
      <c r="WRH163" s="6"/>
      <c r="WRI163" s="6"/>
      <c r="WRJ163" s="6"/>
      <c r="WRK163" s="6"/>
      <c r="WRL163" s="6"/>
      <c r="WRM163" s="6"/>
      <c r="WRN163" s="6"/>
      <c r="WRO163" s="6"/>
      <c r="WRP163" s="6"/>
      <c r="WRQ163" s="6"/>
      <c r="WRR163" s="6"/>
      <c r="WRS163" s="6"/>
      <c r="WRT163" s="6"/>
      <c r="WRU163" s="6"/>
      <c r="WRV163" s="6"/>
      <c r="WRW163" s="6"/>
      <c r="WRX163" s="6"/>
      <c r="WRY163" s="6"/>
      <c r="WRZ163" s="6"/>
      <c r="WSA163" s="6"/>
      <c r="WSB163" s="6"/>
      <c r="WSC163" s="6"/>
      <c r="WSD163" s="6"/>
      <c r="WSE163" s="6"/>
      <c r="WSF163" s="6"/>
      <c r="WSG163" s="6"/>
      <c r="WSH163" s="6"/>
      <c r="WSI163" s="6"/>
      <c r="WSJ163" s="6"/>
      <c r="WSK163" s="6"/>
      <c r="WSL163" s="6"/>
      <c r="WSM163" s="6"/>
      <c r="WSN163" s="6"/>
      <c r="WSO163" s="6"/>
      <c r="WSP163" s="6"/>
      <c r="WSQ163" s="6"/>
      <c r="WSR163" s="6"/>
      <c r="WSS163" s="6"/>
      <c r="WST163" s="6"/>
      <c r="WSU163" s="6"/>
      <c r="WSV163" s="6"/>
      <c r="WSW163" s="6"/>
      <c r="WSX163" s="6"/>
      <c r="WSY163" s="6"/>
      <c r="WSZ163" s="6"/>
      <c r="WTA163" s="6"/>
      <c r="WTB163" s="6"/>
      <c r="WTC163" s="6"/>
      <c r="WTD163" s="6"/>
      <c r="WTE163" s="6"/>
      <c r="WTF163" s="6"/>
      <c r="WTG163" s="6"/>
      <c r="WTH163" s="6"/>
      <c r="WTI163" s="6"/>
      <c r="WTJ163" s="6"/>
      <c r="WTK163" s="6"/>
      <c r="WTL163" s="6"/>
      <c r="WTM163" s="6"/>
      <c r="WTN163" s="6"/>
      <c r="WTO163" s="6"/>
      <c r="WTP163" s="6"/>
      <c r="WTQ163" s="6"/>
      <c r="WTR163" s="6"/>
      <c r="WTS163" s="6"/>
      <c r="WTT163" s="6"/>
      <c r="WTU163" s="6"/>
      <c r="WTV163" s="6"/>
      <c r="WTW163" s="6"/>
      <c r="WTX163" s="6"/>
      <c r="WTY163" s="6"/>
      <c r="WTZ163" s="6"/>
      <c r="WUA163" s="6"/>
      <c r="WUB163" s="6"/>
      <c r="WUC163" s="6"/>
      <c r="WUD163" s="6"/>
      <c r="WUE163" s="6"/>
      <c r="WUF163" s="6"/>
      <c r="WUG163" s="6"/>
      <c r="WUH163" s="6"/>
      <c r="WUI163" s="6"/>
      <c r="WUJ163" s="6"/>
      <c r="WUK163" s="6"/>
      <c r="WUL163" s="6"/>
      <c r="WUM163" s="6"/>
      <c r="WUN163" s="6"/>
      <c r="WUO163" s="6"/>
      <c r="WUP163" s="6"/>
      <c r="WUQ163" s="6"/>
      <c r="WUR163" s="6"/>
      <c r="WUS163" s="6"/>
      <c r="WUT163" s="6"/>
      <c r="WUU163" s="6"/>
      <c r="WUV163" s="6"/>
      <c r="WUW163" s="6"/>
      <c r="WUX163" s="6"/>
      <c r="WUY163" s="6"/>
      <c r="WUZ163" s="6"/>
      <c r="WVA163" s="6"/>
      <c r="WVB163" s="6"/>
      <c r="WVC163" s="6"/>
      <c r="WVD163" s="6"/>
      <c r="WVE163" s="6"/>
      <c r="WVF163" s="6"/>
      <c r="WVG163" s="6"/>
      <c r="WVH163" s="6"/>
      <c r="WVI163" s="6"/>
      <c r="WVJ163" s="6"/>
      <c r="WVK163" s="6"/>
      <c r="WVL163" s="6"/>
      <c r="WVM163" s="6"/>
      <c r="WVN163" s="6"/>
      <c r="WVO163" s="6"/>
      <c r="WVP163" s="6"/>
      <c r="WVQ163" s="6"/>
      <c r="WVR163" s="6"/>
      <c r="WVS163" s="6"/>
      <c r="WVT163" s="6"/>
      <c r="WVU163" s="6"/>
      <c r="WVV163" s="6"/>
      <c r="WVW163" s="6"/>
      <c r="WVX163" s="6"/>
      <c r="WVY163" s="6"/>
      <c r="WVZ163" s="6"/>
      <c r="WWA163" s="6"/>
      <c r="WWB163" s="6"/>
      <c r="WWC163" s="6"/>
      <c r="WWD163" s="6"/>
      <c r="WWE163" s="6"/>
      <c r="WWF163" s="6"/>
      <c r="WWG163" s="6"/>
      <c r="WWH163" s="6"/>
      <c r="WWI163" s="6"/>
      <c r="WWJ163" s="6"/>
      <c r="WWK163" s="6"/>
      <c r="WWL163" s="6"/>
      <c r="WWM163" s="6"/>
      <c r="WWN163" s="6"/>
      <c r="WWO163" s="6"/>
      <c r="WWP163" s="6"/>
      <c r="WWQ163" s="6"/>
      <c r="WWR163" s="6"/>
      <c r="WWS163" s="6"/>
      <c r="WWT163" s="6"/>
      <c r="WWU163" s="6"/>
      <c r="WWV163" s="6"/>
      <c r="WWW163" s="6"/>
      <c r="WWX163" s="6"/>
      <c r="WWY163" s="6"/>
      <c r="WWZ163" s="6"/>
      <c r="WXA163" s="6"/>
      <c r="WXB163" s="6"/>
      <c r="WXC163" s="6"/>
      <c r="WXD163" s="6"/>
      <c r="WXE163" s="6"/>
      <c r="WXF163" s="6"/>
      <c r="WXG163" s="6"/>
      <c r="WXH163" s="6"/>
      <c r="WXI163" s="6"/>
      <c r="WXJ163" s="6"/>
      <c r="WXK163" s="6"/>
      <c r="WXL163" s="6"/>
      <c r="WXM163" s="6"/>
      <c r="WXN163" s="6"/>
      <c r="WXO163" s="6"/>
      <c r="WXP163" s="6"/>
      <c r="WXQ163" s="6"/>
      <c r="WXR163" s="6"/>
      <c r="WXS163" s="6"/>
      <c r="WXT163" s="6"/>
      <c r="WXU163" s="6"/>
      <c r="WXV163" s="6"/>
      <c r="WXW163" s="6"/>
      <c r="WXX163" s="6"/>
      <c r="WXY163" s="6"/>
      <c r="WXZ163" s="6"/>
      <c r="WYA163" s="6"/>
      <c r="WYB163" s="6"/>
      <c r="WYC163" s="6"/>
      <c r="WYD163" s="6"/>
      <c r="WYE163" s="6"/>
      <c r="WYF163" s="6"/>
      <c r="WYG163" s="6"/>
      <c r="WYH163" s="6"/>
      <c r="WYI163" s="6"/>
      <c r="WYJ163" s="6"/>
      <c r="WYK163" s="6"/>
      <c r="WYL163" s="6"/>
      <c r="WYM163" s="6"/>
      <c r="WYN163" s="6"/>
      <c r="WYO163" s="6"/>
      <c r="WYP163" s="6"/>
      <c r="WYQ163" s="6"/>
      <c r="WYR163" s="6"/>
      <c r="WYS163" s="6"/>
      <c r="WYT163" s="6"/>
      <c r="WYU163" s="6"/>
      <c r="WYV163" s="6"/>
      <c r="WYW163" s="6"/>
      <c r="WYX163" s="6"/>
      <c r="WYY163" s="6"/>
      <c r="WYZ163" s="6"/>
      <c r="WZA163" s="6"/>
      <c r="WZB163" s="6"/>
      <c r="WZC163" s="6"/>
      <c r="WZD163" s="6"/>
      <c r="WZE163" s="6"/>
      <c r="WZF163" s="6"/>
      <c r="WZG163" s="6"/>
      <c r="WZH163" s="6"/>
      <c r="WZI163" s="6"/>
      <c r="WZJ163" s="6"/>
      <c r="WZK163" s="6"/>
      <c r="WZL163" s="6"/>
      <c r="WZM163" s="6"/>
      <c r="WZN163" s="6"/>
      <c r="WZO163" s="6"/>
      <c r="WZP163" s="6"/>
      <c r="WZQ163" s="6"/>
      <c r="WZR163" s="6"/>
      <c r="WZS163" s="6"/>
      <c r="WZT163" s="6"/>
      <c r="WZU163" s="6"/>
      <c r="WZV163" s="6"/>
      <c r="WZW163" s="6"/>
      <c r="WZX163" s="6"/>
      <c r="WZY163" s="6"/>
      <c r="WZZ163" s="6"/>
      <c r="XAA163" s="6"/>
      <c r="XAB163" s="6"/>
      <c r="XAC163" s="6"/>
      <c r="XAD163" s="6"/>
      <c r="XAE163" s="6"/>
      <c r="XAF163" s="6"/>
      <c r="XAG163" s="6"/>
      <c r="XAH163" s="6"/>
      <c r="XAI163" s="6"/>
      <c r="XAJ163" s="6"/>
      <c r="XAK163" s="6"/>
      <c r="XAL163" s="6"/>
      <c r="XAM163" s="6"/>
      <c r="XAN163" s="6"/>
      <c r="XAO163" s="6"/>
      <c r="XAP163" s="6"/>
      <c r="XAQ163" s="6"/>
      <c r="XAR163" s="6"/>
      <c r="XAS163" s="6"/>
      <c r="XAT163" s="6"/>
      <c r="XAU163" s="6"/>
      <c r="XAV163" s="6"/>
      <c r="XAW163" s="6"/>
      <c r="XAX163" s="6"/>
      <c r="XAY163" s="6"/>
      <c r="XAZ163" s="6"/>
      <c r="XBA163" s="6"/>
      <c r="XBB163" s="6"/>
      <c r="XBC163" s="6"/>
      <c r="XBD163" s="6"/>
      <c r="XBE163" s="6"/>
      <c r="XBF163" s="6"/>
      <c r="XBG163" s="6"/>
      <c r="XBH163" s="6"/>
      <c r="XBI163" s="6"/>
      <c r="XBJ163" s="6"/>
      <c r="XBK163" s="6"/>
      <c r="XBL163" s="6"/>
      <c r="XBM163" s="6"/>
      <c r="XBN163" s="6"/>
      <c r="XBO163" s="6"/>
      <c r="XBP163" s="6"/>
      <c r="XBQ163" s="6"/>
      <c r="XBR163" s="6"/>
      <c r="XBS163" s="6"/>
      <c r="XBT163" s="6"/>
      <c r="XBU163" s="6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  <c r="XCO163" s="6"/>
      <c r="XCP163" s="6"/>
      <c r="XCQ163" s="6"/>
      <c r="XCR163" s="6"/>
      <c r="XCS163" s="6"/>
      <c r="XCT163" s="6"/>
      <c r="XCU163" s="6"/>
      <c r="XCV163" s="6"/>
      <c r="XCW163" s="6"/>
      <c r="XCX163" s="6"/>
      <c r="XCY163" s="6"/>
      <c r="XCZ163" s="6"/>
      <c r="XDA163" s="6"/>
      <c r="XDB163" s="6"/>
      <c r="XDC163" s="6"/>
      <c r="XDD163" s="6"/>
      <c r="XDE163" s="6"/>
      <c r="XDF163" s="6"/>
      <c r="XDG163" s="6"/>
      <c r="XDH163" s="6"/>
      <c r="XDI163" s="6"/>
      <c r="XDJ163" s="6"/>
      <c r="XDK163" s="6"/>
      <c r="XDL163" s="6"/>
      <c r="XDM163" s="6"/>
      <c r="XDN163" s="6"/>
      <c r="XDO163" s="6"/>
      <c r="XDP163" s="6"/>
      <c r="XDQ163" s="6"/>
      <c r="XDR163" s="6"/>
      <c r="XDS163" s="6"/>
      <c r="XDT163" s="6"/>
      <c r="XDU163" s="6"/>
      <c r="XDV163" s="6"/>
      <c r="XDW163" s="6"/>
      <c r="XDX163" s="6"/>
      <c r="XDY163" s="6"/>
      <c r="XDZ163" s="6"/>
      <c r="XEA163" s="6"/>
      <c r="XEB163" s="6"/>
      <c r="XEC163" s="6"/>
      <c r="XED163" s="6"/>
      <c r="XEE163" s="6"/>
      <c r="XEF163" s="6"/>
      <c r="XEG163" s="6"/>
      <c r="XEH163" s="6"/>
      <c r="XEI163" s="6"/>
      <c r="XEJ163" s="6"/>
      <c r="XEK163" s="6"/>
      <c r="XEL163" s="6"/>
      <c r="XEM163" s="6"/>
      <c r="XEN163" s="6"/>
      <c r="XEO163" s="6"/>
      <c r="XEP163" s="6"/>
      <c r="XEQ163" s="6"/>
      <c r="XER163" s="6"/>
      <c r="XES163" s="6"/>
      <c r="XET163" s="6"/>
      <c r="XEU163" s="6"/>
      <c r="XEV163" s="6"/>
      <c r="XEW163" s="6"/>
      <c r="XEX163" s="6"/>
      <c r="XEY163" s="6"/>
    </row>
    <row r="164" spans="1:16379" x14ac:dyDescent="0.25">
      <c r="A164" s="121">
        <v>152</v>
      </c>
      <c r="B164" s="146" t="s">
        <v>2</v>
      </c>
      <c r="C164" s="146" t="s">
        <v>40</v>
      </c>
      <c r="D164" s="128">
        <v>232.73</v>
      </c>
      <c r="E164" s="125">
        <v>252</v>
      </c>
      <c r="F164" s="125">
        <v>77</v>
      </c>
      <c r="G164" s="128">
        <v>0.3308554977871353</v>
      </c>
      <c r="H164" s="171">
        <f t="shared" si="107"/>
        <v>12</v>
      </c>
      <c r="I164" s="127">
        <f t="shared" si="108"/>
        <v>4.7619047619047619</v>
      </c>
      <c r="J164" s="125">
        <v>3</v>
      </c>
      <c r="K164" s="125">
        <v>7</v>
      </c>
      <c r="L164" s="125">
        <v>2</v>
      </c>
      <c r="M164" s="171">
        <f t="shared" si="109"/>
        <v>6</v>
      </c>
      <c r="N164" s="125">
        <v>1</v>
      </c>
      <c r="O164" s="125">
        <v>3</v>
      </c>
      <c r="P164" s="125">
        <v>2</v>
      </c>
      <c r="Q164" s="125">
        <f t="shared" si="110"/>
        <v>50</v>
      </c>
      <c r="R164" s="131">
        <f t="shared" si="92"/>
        <v>3</v>
      </c>
      <c r="S164" s="172">
        <f t="shared" si="98"/>
        <v>2</v>
      </c>
      <c r="T164" s="132">
        <f t="shared" si="99"/>
        <v>2.31</v>
      </c>
      <c r="U164" s="183">
        <f t="shared" si="100"/>
        <v>2</v>
      </c>
      <c r="V164" s="265">
        <f t="shared" si="101"/>
        <v>2.5974025974025974</v>
      </c>
      <c r="W164" s="131">
        <f t="shared" si="95"/>
        <v>0</v>
      </c>
      <c r="X164" s="132">
        <f t="shared" si="96"/>
        <v>0.3</v>
      </c>
      <c r="Y164" s="131">
        <f t="shared" ref="Y164:Y195" si="115">IF(F164&lt;VLOOKUP(G164,$M$233:$Q$241,2),0,VLOOKUP(G164,$M$233:$Q$241,4))</f>
        <v>15</v>
      </c>
      <c r="Z164" s="131">
        <f t="shared" si="86"/>
        <v>1</v>
      </c>
      <c r="AA164" s="131">
        <f t="shared" si="102"/>
        <v>1</v>
      </c>
      <c r="AB164" s="132">
        <f t="shared" si="97"/>
        <v>0.4</v>
      </c>
      <c r="AC164" s="131">
        <f t="shared" ref="AC164:AC195" si="116">IF(F164&lt;VLOOKUP(G164,$M$233:$Q$241,2),0,VLOOKUP(G164,$M$233:$Q$241,5))</f>
        <v>20</v>
      </c>
      <c r="AD164" s="131"/>
    </row>
    <row r="165" spans="1:16379" ht="31.5" x14ac:dyDescent="0.25">
      <c r="A165" s="121">
        <v>153</v>
      </c>
      <c r="B165" s="146" t="s">
        <v>740</v>
      </c>
      <c r="C165" s="146" t="s">
        <v>40</v>
      </c>
      <c r="D165" s="128">
        <v>217.71</v>
      </c>
      <c r="E165" s="125">
        <v>250</v>
      </c>
      <c r="F165" s="125">
        <v>277</v>
      </c>
      <c r="G165" s="128">
        <v>1.2723347572458774</v>
      </c>
      <c r="H165" s="171">
        <f t="shared" si="107"/>
        <v>12</v>
      </c>
      <c r="I165" s="127">
        <f t="shared" si="108"/>
        <v>4.8</v>
      </c>
      <c r="J165" s="125">
        <v>2</v>
      </c>
      <c r="K165" s="125">
        <v>8</v>
      </c>
      <c r="L165" s="125">
        <v>2</v>
      </c>
      <c r="M165" s="171">
        <f t="shared" si="109"/>
        <v>4</v>
      </c>
      <c r="N165" s="125">
        <v>0</v>
      </c>
      <c r="O165" s="125">
        <v>4</v>
      </c>
      <c r="P165" s="125">
        <v>0</v>
      </c>
      <c r="Q165" s="125">
        <f t="shared" si="110"/>
        <v>33.333333333333336</v>
      </c>
      <c r="R165" s="131">
        <f t="shared" si="92"/>
        <v>5</v>
      </c>
      <c r="S165" s="172">
        <f t="shared" si="98"/>
        <v>13</v>
      </c>
      <c r="T165" s="132">
        <f t="shared" si="99"/>
        <v>13.85</v>
      </c>
      <c r="U165" s="183">
        <f t="shared" si="100"/>
        <v>13</v>
      </c>
      <c r="V165" s="265">
        <f t="shared" si="101"/>
        <v>4.6931407942238268</v>
      </c>
      <c r="W165" s="131">
        <f t="shared" si="95"/>
        <v>1</v>
      </c>
      <c r="X165" s="132">
        <f t="shared" si="96"/>
        <v>1.95</v>
      </c>
      <c r="Y165" s="131">
        <f t="shared" si="115"/>
        <v>15</v>
      </c>
      <c r="Z165" s="131">
        <f t="shared" si="86"/>
        <v>9</v>
      </c>
      <c r="AA165" s="131">
        <f t="shared" si="102"/>
        <v>3</v>
      </c>
      <c r="AB165" s="132">
        <f t="shared" si="97"/>
        <v>2.6</v>
      </c>
      <c r="AC165" s="131">
        <f t="shared" si="116"/>
        <v>20</v>
      </c>
      <c r="AD165" s="131">
        <v>13</v>
      </c>
    </row>
    <row r="166" spans="1:16379" ht="31.5" x14ac:dyDescent="0.25">
      <c r="A166" s="121">
        <v>154</v>
      </c>
      <c r="B166" s="146" t="s">
        <v>741</v>
      </c>
      <c r="C166" s="146" t="s">
        <v>40</v>
      </c>
      <c r="D166" s="128">
        <v>59.18</v>
      </c>
      <c r="E166" s="125">
        <v>72</v>
      </c>
      <c r="F166" s="125">
        <v>94</v>
      </c>
      <c r="G166" s="128">
        <v>1.5883744508279825</v>
      </c>
      <c r="H166" s="171">
        <f t="shared" si="107"/>
        <v>3</v>
      </c>
      <c r="I166" s="127">
        <f t="shared" si="108"/>
        <v>4.166666666666667</v>
      </c>
      <c r="J166" s="125">
        <v>0</v>
      </c>
      <c r="K166" s="125">
        <v>3</v>
      </c>
      <c r="L166" s="125">
        <v>0</v>
      </c>
      <c r="M166" s="171">
        <f t="shared" si="109"/>
        <v>3</v>
      </c>
      <c r="N166" s="125">
        <v>0</v>
      </c>
      <c r="O166" s="125">
        <v>3</v>
      </c>
      <c r="P166" s="125">
        <v>0</v>
      </c>
      <c r="Q166" s="125">
        <f t="shared" si="110"/>
        <v>100</v>
      </c>
      <c r="R166" s="131">
        <f t="shared" si="92"/>
        <v>5</v>
      </c>
      <c r="S166" s="172">
        <f t="shared" si="98"/>
        <v>4</v>
      </c>
      <c r="T166" s="132">
        <f t="shared" si="99"/>
        <v>4.7</v>
      </c>
      <c r="U166" s="183">
        <f t="shared" si="100"/>
        <v>4</v>
      </c>
      <c r="V166" s="265">
        <f t="shared" si="101"/>
        <v>4.2553191489361701</v>
      </c>
      <c r="W166" s="131">
        <f t="shared" si="95"/>
        <v>0</v>
      </c>
      <c r="X166" s="132">
        <f t="shared" si="96"/>
        <v>0.6</v>
      </c>
      <c r="Y166" s="131">
        <f t="shared" si="115"/>
        <v>15</v>
      </c>
      <c r="Z166" s="131">
        <f t="shared" si="86"/>
        <v>3</v>
      </c>
      <c r="AA166" s="131">
        <f t="shared" si="102"/>
        <v>1</v>
      </c>
      <c r="AB166" s="132">
        <f t="shared" si="97"/>
        <v>0.8</v>
      </c>
      <c r="AC166" s="131">
        <f t="shared" si="116"/>
        <v>20</v>
      </c>
      <c r="AD166" s="131">
        <v>4</v>
      </c>
    </row>
    <row r="167" spans="1:16379" ht="31.5" x14ac:dyDescent="0.25">
      <c r="A167" s="121">
        <v>155</v>
      </c>
      <c r="B167" s="146" t="s">
        <v>742</v>
      </c>
      <c r="C167" s="146" t="s">
        <v>40</v>
      </c>
      <c r="D167" s="128">
        <v>52.43</v>
      </c>
      <c r="E167" s="125">
        <v>75</v>
      </c>
      <c r="F167" s="125">
        <v>81</v>
      </c>
      <c r="G167" s="128">
        <v>1.5449170322334542</v>
      </c>
      <c r="H167" s="171">
        <f t="shared" si="107"/>
        <v>3</v>
      </c>
      <c r="I167" s="127">
        <f t="shared" si="108"/>
        <v>4</v>
      </c>
      <c r="J167" s="125">
        <v>0</v>
      </c>
      <c r="K167" s="125">
        <v>3</v>
      </c>
      <c r="L167" s="125">
        <v>0</v>
      </c>
      <c r="M167" s="171">
        <f t="shared" si="109"/>
        <v>2</v>
      </c>
      <c r="N167" s="125">
        <v>0</v>
      </c>
      <c r="O167" s="125">
        <v>2</v>
      </c>
      <c r="P167" s="125">
        <v>0</v>
      </c>
      <c r="Q167" s="125">
        <f t="shared" si="110"/>
        <v>66.666666666666671</v>
      </c>
      <c r="R167" s="131">
        <f t="shared" si="92"/>
        <v>5</v>
      </c>
      <c r="S167" s="172">
        <f t="shared" si="98"/>
        <v>4</v>
      </c>
      <c r="T167" s="132">
        <f t="shared" si="99"/>
        <v>4.05</v>
      </c>
      <c r="U167" s="183">
        <f t="shared" si="100"/>
        <v>4</v>
      </c>
      <c r="V167" s="265">
        <f t="shared" si="101"/>
        <v>4.9382716049382713</v>
      </c>
      <c r="W167" s="131">
        <f t="shared" si="95"/>
        <v>0</v>
      </c>
      <c r="X167" s="132">
        <f t="shared" si="96"/>
        <v>0.6</v>
      </c>
      <c r="Y167" s="131">
        <f t="shared" si="115"/>
        <v>15</v>
      </c>
      <c r="Z167" s="131">
        <f t="shared" si="86"/>
        <v>3</v>
      </c>
      <c r="AA167" s="131">
        <f t="shared" si="102"/>
        <v>1</v>
      </c>
      <c r="AB167" s="132">
        <f t="shared" si="97"/>
        <v>0.8</v>
      </c>
      <c r="AC167" s="131">
        <f t="shared" si="116"/>
        <v>20</v>
      </c>
      <c r="AD167" s="131">
        <v>4</v>
      </c>
    </row>
    <row r="168" spans="1:16379" ht="31.5" x14ac:dyDescent="0.25">
      <c r="A168" s="121">
        <v>156</v>
      </c>
      <c r="B168" s="146" t="s">
        <v>743</v>
      </c>
      <c r="C168" s="146" t="s">
        <v>40</v>
      </c>
      <c r="D168" s="128">
        <v>65.08</v>
      </c>
      <c r="E168" s="125">
        <v>82</v>
      </c>
      <c r="F168" s="125">
        <v>92</v>
      </c>
      <c r="G168" s="128">
        <v>1.4136447449293179</v>
      </c>
      <c r="H168" s="171">
        <f t="shared" si="107"/>
        <v>4</v>
      </c>
      <c r="I168" s="127">
        <f t="shared" si="108"/>
        <v>4.8780487804878048</v>
      </c>
      <c r="J168" s="125">
        <v>0</v>
      </c>
      <c r="K168" s="125">
        <v>4</v>
      </c>
      <c r="L168" s="125">
        <v>0</v>
      </c>
      <c r="M168" s="171">
        <f t="shared" si="109"/>
        <v>2</v>
      </c>
      <c r="N168" s="125">
        <v>0</v>
      </c>
      <c r="O168" s="125">
        <v>2</v>
      </c>
      <c r="P168" s="125">
        <v>0</v>
      </c>
      <c r="Q168" s="125">
        <f t="shared" si="110"/>
        <v>50</v>
      </c>
      <c r="R168" s="131">
        <f t="shared" si="92"/>
        <v>5</v>
      </c>
      <c r="S168" s="172">
        <f t="shared" si="98"/>
        <v>4</v>
      </c>
      <c r="T168" s="132">
        <f t="shared" si="99"/>
        <v>4.5999999999999996</v>
      </c>
      <c r="U168" s="183">
        <f t="shared" si="100"/>
        <v>4</v>
      </c>
      <c r="V168" s="265">
        <f t="shared" si="101"/>
        <v>4.3478260869565215</v>
      </c>
      <c r="W168" s="131">
        <f t="shared" si="95"/>
        <v>0</v>
      </c>
      <c r="X168" s="132">
        <f t="shared" si="96"/>
        <v>0.6</v>
      </c>
      <c r="Y168" s="131">
        <f t="shared" si="115"/>
        <v>15</v>
      </c>
      <c r="Z168" s="131">
        <f t="shared" si="86"/>
        <v>3</v>
      </c>
      <c r="AA168" s="131">
        <f t="shared" si="102"/>
        <v>1</v>
      </c>
      <c r="AB168" s="132">
        <f t="shared" si="97"/>
        <v>0.8</v>
      </c>
      <c r="AC168" s="131">
        <f t="shared" si="116"/>
        <v>20</v>
      </c>
      <c r="AD168" s="131">
        <v>4</v>
      </c>
    </row>
    <row r="169" spans="1:16379" ht="31.5" x14ac:dyDescent="0.25">
      <c r="A169" s="121">
        <v>157</v>
      </c>
      <c r="B169" s="146" t="s">
        <v>243</v>
      </c>
      <c r="C169" s="146" t="s">
        <v>40</v>
      </c>
      <c r="D169" s="128">
        <v>75.02</v>
      </c>
      <c r="E169" s="125">
        <v>169</v>
      </c>
      <c r="F169" s="125">
        <v>220</v>
      </c>
      <c r="G169" s="128">
        <v>2.9325513196480939</v>
      </c>
      <c r="H169" s="171">
        <f t="shared" si="107"/>
        <v>11</v>
      </c>
      <c r="I169" s="127">
        <f t="shared" si="108"/>
        <v>6.5088757396449708</v>
      </c>
      <c r="J169" s="125">
        <v>2</v>
      </c>
      <c r="K169" s="125">
        <v>7</v>
      </c>
      <c r="L169" s="125">
        <v>2</v>
      </c>
      <c r="M169" s="171">
        <f t="shared" si="109"/>
        <v>9</v>
      </c>
      <c r="N169" s="125">
        <v>0</v>
      </c>
      <c r="O169" s="125">
        <v>8</v>
      </c>
      <c r="P169" s="125">
        <v>1</v>
      </c>
      <c r="Q169" s="125">
        <f t="shared" si="110"/>
        <v>81.818181818181813</v>
      </c>
      <c r="R169" s="131">
        <f t="shared" si="92"/>
        <v>7</v>
      </c>
      <c r="S169" s="172">
        <f t="shared" si="98"/>
        <v>15</v>
      </c>
      <c r="T169" s="132">
        <f t="shared" si="99"/>
        <v>15.4</v>
      </c>
      <c r="U169" s="183">
        <f t="shared" si="100"/>
        <v>15</v>
      </c>
      <c r="V169" s="265">
        <f t="shared" si="101"/>
        <v>6.8181818181818183</v>
      </c>
      <c r="W169" s="131">
        <f t="shared" si="95"/>
        <v>2</v>
      </c>
      <c r="X169" s="132">
        <f t="shared" si="96"/>
        <v>2.25</v>
      </c>
      <c r="Y169" s="131">
        <f t="shared" si="115"/>
        <v>15</v>
      </c>
      <c r="Z169" s="131">
        <f t="shared" si="86"/>
        <v>10</v>
      </c>
      <c r="AA169" s="131">
        <f t="shared" si="102"/>
        <v>3</v>
      </c>
      <c r="AB169" s="132">
        <f t="shared" si="97"/>
        <v>3</v>
      </c>
      <c r="AC169" s="131">
        <f t="shared" si="116"/>
        <v>20</v>
      </c>
      <c r="AD169" s="131">
        <v>15</v>
      </c>
    </row>
    <row r="170" spans="1:16379" ht="31.5" x14ac:dyDescent="0.25">
      <c r="A170" s="121">
        <v>158</v>
      </c>
      <c r="B170" s="146" t="s">
        <v>744</v>
      </c>
      <c r="C170" s="146" t="s">
        <v>40</v>
      </c>
      <c r="D170" s="128">
        <v>156.19999999999999</v>
      </c>
      <c r="E170" s="125">
        <v>503</v>
      </c>
      <c r="F170" s="125">
        <v>502</v>
      </c>
      <c r="G170" s="128">
        <v>3.2138284250960312</v>
      </c>
      <c r="H170" s="171">
        <f t="shared" si="107"/>
        <v>35</v>
      </c>
      <c r="I170" s="127">
        <f t="shared" si="108"/>
        <v>6.9582504970178922</v>
      </c>
      <c r="J170" s="125">
        <v>8</v>
      </c>
      <c r="K170" s="125">
        <v>20</v>
      </c>
      <c r="L170" s="125">
        <v>7</v>
      </c>
      <c r="M170" s="171">
        <f t="shared" si="109"/>
        <v>7</v>
      </c>
      <c r="N170" s="125">
        <v>0</v>
      </c>
      <c r="O170" s="125">
        <v>7</v>
      </c>
      <c r="P170" s="125">
        <v>0</v>
      </c>
      <c r="Q170" s="125">
        <f t="shared" si="110"/>
        <v>20</v>
      </c>
      <c r="R170" s="131">
        <f t="shared" si="92"/>
        <v>7</v>
      </c>
      <c r="S170" s="172">
        <f t="shared" si="98"/>
        <v>35</v>
      </c>
      <c r="T170" s="132">
        <f t="shared" si="99"/>
        <v>35.14</v>
      </c>
      <c r="U170" s="183">
        <f t="shared" si="100"/>
        <v>35</v>
      </c>
      <c r="V170" s="265">
        <f t="shared" si="101"/>
        <v>6.9721115537848606</v>
      </c>
      <c r="W170" s="131">
        <f t="shared" si="95"/>
        <v>5</v>
      </c>
      <c r="X170" s="132">
        <f t="shared" si="96"/>
        <v>5.25</v>
      </c>
      <c r="Y170" s="131">
        <f t="shared" si="115"/>
        <v>15</v>
      </c>
      <c r="Z170" s="131">
        <f t="shared" si="86"/>
        <v>23</v>
      </c>
      <c r="AA170" s="131">
        <f t="shared" si="102"/>
        <v>7</v>
      </c>
      <c r="AB170" s="132">
        <f t="shared" si="97"/>
        <v>7</v>
      </c>
      <c r="AC170" s="131">
        <f t="shared" si="116"/>
        <v>20</v>
      </c>
      <c r="AD170" s="131">
        <v>35</v>
      </c>
    </row>
    <row r="171" spans="1:16379" ht="31.5" x14ac:dyDescent="0.25">
      <c r="A171" s="121">
        <v>159</v>
      </c>
      <c r="B171" s="146" t="s">
        <v>745</v>
      </c>
      <c r="C171" s="146" t="s">
        <v>67</v>
      </c>
      <c r="D171" s="128">
        <v>14952.17</v>
      </c>
      <c r="E171" s="125">
        <v>13059</v>
      </c>
      <c r="F171" s="125">
        <v>16085</v>
      </c>
      <c r="G171" s="128">
        <v>1.0757635848174545</v>
      </c>
      <c r="H171" s="171">
        <f>J171+K171+L171</f>
        <v>335</v>
      </c>
      <c r="I171" s="127">
        <f>H171*100/E171</f>
        <v>2.5652806493605942</v>
      </c>
      <c r="J171" s="125">
        <v>10</v>
      </c>
      <c r="K171" s="125">
        <v>258</v>
      </c>
      <c r="L171" s="125">
        <v>67</v>
      </c>
      <c r="M171" s="171">
        <f>N171+O171+P171</f>
        <v>225</v>
      </c>
      <c r="N171" s="125">
        <v>4</v>
      </c>
      <c r="O171" s="125">
        <v>177</v>
      </c>
      <c r="P171" s="125">
        <v>44</v>
      </c>
      <c r="Q171" s="125">
        <f>M171*100/H171</f>
        <v>67.164179104477611</v>
      </c>
      <c r="R171" s="131">
        <f t="shared" si="92"/>
        <v>5</v>
      </c>
      <c r="S171" s="172">
        <f t="shared" si="98"/>
        <v>804</v>
      </c>
      <c r="T171" s="132">
        <f t="shared" si="99"/>
        <v>804.25</v>
      </c>
      <c r="U171" s="183">
        <v>402</v>
      </c>
      <c r="V171" s="265">
        <f t="shared" si="101"/>
        <v>2.4992228784581907</v>
      </c>
      <c r="W171" s="131">
        <f t="shared" si="95"/>
        <v>60</v>
      </c>
      <c r="X171" s="132">
        <f t="shared" si="96"/>
        <v>60.3</v>
      </c>
      <c r="Y171" s="131">
        <f t="shared" si="115"/>
        <v>15</v>
      </c>
      <c r="Z171" s="131">
        <f t="shared" si="86"/>
        <v>261</v>
      </c>
      <c r="AA171" s="131">
        <f t="shared" si="102"/>
        <v>81</v>
      </c>
      <c r="AB171" s="132">
        <f t="shared" si="97"/>
        <v>80.400000000000006</v>
      </c>
      <c r="AC171" s="131">
        <f t="shared" si="116"/>
        <v>20</v>
      </c>
      <c r="AD171" s="131">
        <v>402</v>
      </c>
    </row>
    <row r="172" spans="1:16379" x14ac:dyDescent="0.25">
      <c r="A172" s="121">
        <v>160</v>
      </c>
      <c r="B172" s="146" t="s">
        <v>2</v>
      </c>
      <c r="C172" s="146" t="s">
        <v>67</v>
      </c>
      <c r="D172" s="128">
        <v>3970.56</v>
      </c>
      <c r="E172" s="125">
        <v>2266</v>
      </c>
      <c r="F172" s="125">
        <v>2212</v>
      </c>
      <c r="G172" s="128">
        <v>0.55710025789813022</v>
      </c>
      <c r="H172" s="171">
        <f>J172+K172+L172</f>
        <v>67</v>
      </c>
      <c r="I172" s="127">
        <f>H172*100/E172</f>
        <v>2.9567519858781997</v>
      </c>
      <c r="J172" s="125">
        <v>0</v>
      </c>
      <c r="K172" s="125">
        <v>54</v>
      </c>
      <c r="L172" s="125">
        <v>13</v>
      </c>
      <c r="M172" s="171">
        <f>N172+O172+P172</f>
        <v>25</v>
      </c>
      <c r="N172" s="125">
        <v>0</v>
      </c>
      <c r="O172" s="125">
        <v>25</v>
      </c>
      <c r="P172" s="125">
        <v>0</v>
      </c>
      <c r="Q172" s="125">
        <f>M172*100/H172</f>
        <v>37.313432835820898</v>
      </c>
      <c r="R172" s="131">
        <f t="shared" si="92"/>
        <v>3</v>
      </c>
      <c r="S172" s="172">
        <f t="shared" si="98"/>
        <v>66</v>
      </c>
      <c r="T172" s="132">
        <f t="shared" si="99"/>
        <v>66.36</v>
      </c>
      <c r="U172" s="183">
        <f t="shared" si="100"/>
        <v>66</v>
      </c>
      <c r="V172" s="265">
        <f t="shared" si="101"/>
        <v>2.9837251356238697</v>
      </c>
      <c r="W172" s="131">
        <f t="shared" si="95"/>
        <v>9</v>
      </c>
      <c r="X172" s="132">
        <f t="shared" si="96"/>
        <v>9.9</v>
      </c>
      <c r="Y172" s="131">
        <f t="shared" si="115"/>
        <v>15</v>
      </c>
      <c r="Z172" s="131">
        <f t="shared" si="86"/>
        <v>43</v>
      </c>
      <c r="AA172" s="131">
        <f t="shared" si="102"/>
        <v>14</v>
      </c>
      <c r="AB172" s="132">
        <f t="shared" si="97"/>
        <v>13.2</v>
      </c>
      <c r="AC172" s="131">
        <f t="shared" si="116"/>
        <v>20</v>
      </c>
      <c r="AD172" s="131"/>
    </row>
    <row r="173" spans="1:16379" ht="31.5" x14ac:dyDescent="0.25">
      <c r="A173" s="121">
        <v>161</v>
      </c>
      <c r="B173" s="146" t="s">
        <v>746</v>
      </c>
      <c r="C173" s="146" t="s">
        <v>67</v>
      </c>
      <c r="D173" s="128">
        <v>416.08</v>
      </c>
      <c r="E173" s="125">
        <v>629</v>
      </c>
      <c r="F173" s="125">
        <v>668</v>
      </c>
      <c r="G173" s="128">
        <v>1.6054604883676216</v>
      </c>
      <c r="H173" s="171">
        <f>J173+K173+L173</f>
        <v>31</v>
      </c>
      <c r="I173" s="127">
        <f>H173*100/E173</f>
        <v>4.9284578696343404</v>
      </c>
      <c r="J173" s="125">
        <v>7</v>
      </c>
      <c r="K173" s="125">
        <v>18</v>
      </c>
      <c r="L173" s="125">
        <v>6</v>
      </c>
      <c r="M173" s="171">
        <f>N173+O173+P173</f>
        <v>10</v>
      </c>
      <c r="N173" s="125">
        <v>0</v>
      </c>
      <c r="O173" s="125">
        <v>6</v>
      </c>
      <c r="P173" s="125">
        <v>4</v>
      </c>
      <c r="Q173" s="125">
        <f>M173*100/H173</f>
        <v>32.258064516129032</v>
      </c>
      <c r="R173" s="131">
        <f t="shared" si="92"/>
        <v>5</v>
      </c>
      <c r="S173" s="172">
        <f t="shared" si="98"/>
        <v>33</v>
      </c>
      <c r="T173" s="132">
        <f t="shared" si="99"/>
        <v>33.4</v>
      </c>
      <c r="U173" s="183">
        <f t="shared" si="100"/>
        <v>33</v>
      </c>
      <c r="V173" s="265">
        <f t="shared" si="101"/>
        <v>4.9401197604790417</v>
      </c>
      <c r="W173" s="131">
        <f t="shared" si="95"/>
        <v>4</v>
      </c>
      <c r="X173" s="132">
        <f t="shared" si="96"/>
        <v>4.95</v>
      </c>
      <c r="Y173" s="131">
        <f t="shared" si="115"/>
        <v>15</v>
      </c>
      <c r="Z173" s="131">
        <f t="shared" si="86"/>
        <v>22</v>
      </c>
      <c r="AA173" s="131">
        <f t="shared" si="102"/>
        <v>7</v>
      </c>
      <c r="AB173" s="132">
        <f t="shared" si="97"/>
        <v>6.6</v>
      </c>
      <c r="AC173" s="131">
        <f t="shared" si="116"/>
        <v>20</v>
      </c>
      <c r="AD173" s="131">
        <v>33</v>
      </c>
    </row>
    <row r="174" spans="1:16379" ht="31.5" x14ac:dyDescent="0.25">
      <c r="A174" s="121">
        <v>162</v>
      </c>
      <c r="B174" s="146" t="s">
        <v>106</v>
      </c>
      <c r="C174" s="146" t="s">
        <v>67</v>
      </c>
      <c r="D174" s="128">
        <v>293.77999999999997</v>
      </c>
      <c r="E174" s="125">
        <v>309</v>
      </c>
      <c r="F174" s="125">
        <v>409</v>
      </c>
      <c r="G174" s="128">
        <v>1.3921982435836342</v>
      </c>
      <c r="H174" s="171">
        <f>J174+K174+L174</f>
        <v>10</v>
      </c>
      <c r="I174" s="127">
        <f>H174*100/E174</f>
        <v>3.2362459546925568</v>
      </c>
      <c r="J174" s="125">
        <v>2</v>
      </c>
      <c r="K174" s="125">
        <v>6</v>
      </c>
      <c r="L174" s="125">
        <v>2</v>
      </c>
      <c r="M174" s="171">
        <f>N174+O174+P174</f>
        <v>10</v>
      </c>
      <c r="N174" s="125">
        <v>0</v>
      </c>
      <c r="O174" s="125">
        <v>8</v>
      </c>
      <c r="P174" s="125">
        <v>2</v>
      </c>
      <c r="Q174" s="125">
        <f>M174*100/H174</f>
        <v>100</v>
      </c>
      <c r="R174" s="131">
        <f t="shared" si="92"/>
        <v>5</v>
      </c>
      <c r="S174" s="172">
        <f t="shared" si="98"/>
        <v>20</v>
      </c>
      <c r="T174" s="132">
        <f t="shared" si="99"/>
        <v>20.45</v>
      </c>
      <c r="U174" s="183">
        <v>16</v>
      </c>
      <c r="V174" s="265">
        <f t="shared" si="101"/>
        <v>3.9119804400977993</v>
      </c>
      <c r="W174" s="131">
        <f t="shared" si="95"/>
        <v>2</v>
      </c>
      <c r="X174" s="132">
        <f t="shared" si="96"/>
        <v>2.4</v>
      </c>
      <c r="Y174" s="131">
        <f t="shared" si="115"/>
        <v>15</v>
      </c>
      <c r="Z174" s="131">
        <f t="shared" si="86"/>
        <v>10</v>
      </c>
      <c r="AA174" s="131">
        <f t="shared" si="102"/>
        <v>4</v>
      </c>
      <c r="AB174" s="132">
        <f t="shared" si="97"/>
        <v>3.2</v>
      </c>
      <c r="AC174" s="131">
        <f t="shared" si="116"/>
        <v>20</v>
      </c>
      <c r="AD174" s="131">
        <v>16</v>
      </c>
    </row>
    <row r="175" spans="1:16379" ht="29.25" customHeight="1" x14ac:dyDescent="0.25">
      <c r="A175" s="121">
        <v>163</v>
      </c>
      <c r="B175" s="146" t="s">
        <v>747</v>
      </c>
      <c r="C175" s="146" t="s">
        <v>67</v>
      </c>
      <c r="D175" s="128">
        <v>138.86000000000001</v>
      </c>
      <c r="E175" s="125">
        <v>228</v>
      </c>
      <c r="F175" s="125">
        <v>263</v>
      </c>
      <c r="G175" s="128">
        <v>1.893993950741754</v>
      </c>
      <c r="H175" s="171">
        <f>J175+K175+L175</f>
        <v>11</v>
      </c>
      <c r="I175" s="127">
        <f>H175*100/E175</f>
        <v>4.8245614035087723</v>
      </c>
      <c r="J175" s="125">
        <v>2</v>
      </c>
      <c r="K175" s="125">
        <v>7</v>
      </c>
      <c r="L175" s="125">
        <v>2</v>
      </c>
      <c r="M175" s="171">
        <f>N175+O175+P175</f>
        <v>11</v>
      </c>
      <c r="N175" s="125">
        <v>0</v>
      </c>
      <c r="O175" s="125">
        <v>11</v>
      </c>
      <c r="P175" s="125">
        <v>0</v>
      </c>
      <c r="Q175" s="125">
        <f>M175*100/H175</f>
        <v>100</v>
      </c>
      <c r="R175" s="131">
        <f t="shared" si="92"/>
        <v>5</v>
      </c>
      <c r="S175" s="172">
        <f t="shared" si="98"/>
        <v>13</v>
      </c>
      <c r="T175" s="132">
        <f t="shared" si="99"/>
        <v>13.15</v>
      </c>
      <c r="U175" s="183">
        <f t="shared" si="100"/>
        <v>13</v>
      </c>
      <c r="V175" s="265">
        <f t="shared" si="101"/>
        <v>4.9429657794676807</v>
      </c>
      <c r="W175" s="131">
        <f t="shared" si="95"/>
        <v>1</v>
      </c>
      <c r="X175" s="132">
        <f t="shared" si="96"/>
        <v>1.95</v>
      </c>
      <c r="Y175" s="131">
        <f t="shared" si="115"/>
        <v>15</v>
      </c>
      <c r="Z175" s="131">
        <f t="shared" si="86"/>
        <v>9</v>
      </c>
      <c r="AA175" s="131">
        <f t="shared" si="102"/>
        <v>3</v>
      </c>
      <c r="AB175" s="132">
        <f t="shared" si="97"/>
        <v>2.6</v>
      </c>
      <c r="AC175" s="131">
        <f t="shared" si="116"/>
        <v>20</v>
      </c>
      <c r="AD175" s="131">
        <v>13</v>
      </c>
    </row>
    <row r="176" spans="1:16379" ht="31.5" x14ac:dyDescent="0.25">
      <c r="A176" s="121">
        <v>164</v>
      </c>
      <c r="B176" s="146" t="s">
        <v>748</v>
      </c>
      <c r="C176" s="146" t="s">
        <v>69</v>
      </c>
      <c r="D176" s="128">
        <v>29.53</v>
      </c>
      <c r="E176" s="125">
        <v>122</v>
      </c>
      <c r="F176" s="125">
        <v>135</v>
      </c>
      <c r="G176" s="128">
        <v>4.5716220792414495</v>
      </c>
      <c r="H176" s="171">
        <f t="shared" ref="H176:H183" si="117">J176+K176+L176</f>
        <v>9</v>
      </c>
      <c r="I176" s="127">
        <f t="shared" ref="I176:I183" si="118">H176*100/E176</f>
        <v>7.3770491803278686</v>
      </c>
      <c r="J176" s="125">
        <v>2</v>
      </c>
      <c r="K176" s="125">
        <v>6</v>
      </c>
      <c r="L176" s="125">
        <v>1</v>
      </c>
      <c r="M176" s="171">
        <f t="shared" ref="M176:M183" si="119">N176+O176+P176</f>
        <v>6</v>
      </c>
      <c r="N176" s="125">
        <v>0</v>
      </c>
      <c r="O176" s="125">
        <v>5</v>
      </c>
      <c r="P176" s="125">
        <v>1</v>
      </c>
      <c r="Q176" s="125">
        <f t="shared" ref="Q176:Q183" si="120">M176*100/H176</f>
        <v>66.666666666666671</v>
      </c>
      <c r="R176" s="131">
        <f t="shared" si="92"/>
        <v>8</v>
      </c>
      <c r="S176" s="172">
        <f t="shared" si="98"/>
        <v>10</v>
      </c>
      <c r="T176" s="132">
        <f t="shared" si="99"/>
        <v>10.8</v>
      </c>
      <c r="U176" s="183">
        <f t="shared" si="100"/>
        <v>10</v>
      </c>
      <c r="V176" s="265">
        <f t="shared" si="101"/>
        <v>7.4074074074074074</v>
      </c>
      <c r="W176" s="131">
        <f t="shared" si="95"/>
        <v>1</v>
      </c>
      <c r="X176" s="132">
        <f t="shared" si="96"/>
        <v>1.5</v>
      </c>
      <c r="Y176" s="131">
        <f t="shared" si="115"/>
        <v>15</v>
      </c>
      <c r="Z176" s="131">
        <f t="shared" si="86"/>
        <v>7</v>
      </c>
      <c r="AA176" s="131">
        <f t="shared" si="102"/>
        <v>2</v>
      </c>
      <c r="AB176" s="132">
        <f t="shared" si="97"/>
        <v>2</v>
      </c>
      <c r="AC176" s="131">
        <f t="shared" si="116"/>
        <v>20</v>
      </c>
      <c r="AD176" s="131">
        <v>10</v>
      </c>
    </row>
    <row r="177" spans="1:30" x14ac:dyDescent="0.25">
      <c r="A177" s="121">
        <v>165</v>
      </c>
      <c r="B177" s="146" t="s">
        <v>2</v>
      </c>
      <c r="C177" s="146" t="s">
        <v>69</v>
      </c>
      <c r="D177" s="128">
        <v>489.02</v>
      </c>
      <c r="E177" s="125">
        <v>545</v>
      </c>
      <c r="F177" s="125">
        <v>551</v>
      </c>
      <c r="G177" s="128">
        <v>1.1267432824833341</v>
      </c>
      <c r="H177" s="171">
        <f t="shared" si="117"/>
        <v>27</v>
      </c>
      <c r="I177" s="127">
        <f t="shared" si="118"/>
        <v>4.9541284403669721</v>
      </c>
      <c r="J177" s="125">
        <v>6</v>
      </c>
      <c r="K177" s="125">
        <v>16</v>
      </c>
      <c r="L177" s="125">
        <v>5</v>
      </c>
      <c r="M177" s="171">
        <f t="shared" si="119"/>
        <v>19</v>
      </c>
      <c r="N177" s="125">
        <v>3</v>
      </c>
      <c r="O177" s="125">
        <v>12</v>
      </c>
      <c r="P177" s="125">
        <v>4</v>
      </c>
      <c r="Q177" s="125">
        <f t="shared" si="120"/>
        <v>70.370370370370367</v>
      </c>
      <c r="R177" s="131">
        <f t="shared" si="92"/>
        <v>5</v>
      </c>
      <c r="S177" s="172">
        <f t="shared" si="98"/>
        <v>27</v>
      </c>
      <c r="T177" s="132">
        <f t="shared" si="99"/>
        <v>27.55</v>
      </c>
      <c r="U177" s="183">
        <f t="shared" si="100"/>
        <v>27</v>
      </c>
      <c r="V177" s="265">
        <f t="shared" si="101"/>
        <v>4.900181488203267</v>
      </c>
      <c r="W177" s="131">
        <f t="shared" si="95"/>
        <v>4</v>
      </c>
      <c r="X177" s="132">
        <f t="shared" si="96"/>
        <v>4.05</v>
      </c>
      <c r="Y177" s="131">
        <f t="shared" si="115"/>
        <v>15</v>
      </c>
      <c r="Z177" s="131">
        <f t="shared" si="86"/>
        <v>17</v>
      </c>
      <c r="AA177" s="131">
        <f t="shared" si="102"/>
        <v>6</v>
      </c>
      <c r="AB177" s="132">
        <f t="shared" si="97"/>
        <v>5.4</v>
      </c>
      <c r="AC177" s="131">
        <f t="shared" si="116"/>
        <v>20</v>
      </c>
      <c r="AD177" s="131"/>
    </row>
    <row r="178" spans="1:30" ht="31.5" x14ac:dyDescent="0.25">
      <c r="A178" s="121">
        <v>166</v>
      </c>
      <c r="B178" s="146" t="s">
        <v>749</v>
      </c>
      <c r="C178" s="146" t="s">
        <v>69</v>
      </c>
      <c r="D178" s="128">
        <v>41.94</v>
      </c>
      <c r="E178" s="125">
        <v>83</v>
      </c>
      <c r="F178" s="125">
        <v>105</v>
      </c>
      <c r="G178" s="128">
        <v>2.503576537911302</v>
      </c>
      <c r="H178" s="171">
        <f t="shared" si="117"/>
        <v>4</v>
      </c>
      <c r="I178" s="127">
        <f t="shared" si="118"/>
        <v>4.8192771084337354</v>
      </c>
      <c r="J178" s="125">
        <v>1</v>
      </c>
      <c r="K178" s="125">
        <v>3</v>
      </c>
      <c r="L178" s="125">
        <v>0</v>
      </c>
      <c r="M178" s="171">
        <f t="shared" si="119"/>
        <v>3</v>
      </c>
      <c r="N178" s="125">
        <v>0</v>
      </c>
      <c r="O178" s="125">
        <v>3</v>
      </c>
      <c r="P178" s="125">
        <v>0</v>
      </c>
      <c r="Q178" s="125">
        <f t="shared" si="120"/>
        <v>75</v>
      </c>
      <c r="R178" s="131">
        <f t="shared" si="92"/>
        <v>7</v>
      </c>
      <c r="S178" s="172">
        <f t="shared" si="98"/>
        <v>7</v>
      </c>
      <c r="T178" s="132">
        <f t="shared" si="99"/>
        <v>7.35</v>
      </c>
      <c r="U178" s="183">
        <f t="shared" si="100"/>
        <v>7</v>
      </c>
      <c r="V178" s="265">
        <f t="shared" si="101"/>
        <v>6.666666666666667</v>
      </c>
      <c r="W178" s="131">
        <f t="shared" si="95"/>
        <v>1</v>
      </c>
      <c r="X178" s="132">
        <f t="shared" si="96"/>
        <v>1.05</v>
      </c>
      <c r="Y178" s="131">
        <f t="shared" si="115"/>
        <v>15</v>
      </c>
      <c r="Z178" s="131">
        <f t="shared" si="86"/>
        <v>4</v>
      </c>
      <c r="AA178" s="131">
        <f t="shared" si="102"/>
        <v>2</v>
      </c>
      <c r="AB178" s="132">
        <f t="shared" si="97"/>
        <v>1.4</v>
      </c>
      <c r="AC178" s="131">
        <f t="shared" si="116"/>
        <v>20</v>
      </c>
      <c r="AD178" s="131">
        <v>7</v>
      </c>
    </row>
    <row r="179" spans="1:30" ht="31.5" x14ac:dyDescent="0.25">
      <c r="A179" s="121">
        <v>167</v>
      </c>
      <c r="B179" s="146" t="s">
        <v>108</v>
      </c>
      <c r="C179" s="146" t="s">
        <v>69</v>
      </c>
      <c r="D179" s="128">
        <v>24.92</v>
      </c>
      <c r="E179" s="125">
        <v>61</v>
      </c>
      <c r="F179" s="125">
        <v>72</v>
      </c>
      <c r="G179" s="128">
        <v>2.8892455858747992</v>
      </c>
      <c r="H179" s="171">
        <f t="shared" si="117"/>
        <v>4</v>
      </c>
      <c r="I179" s="127">
        <f t="shared" si="118"/>
        <v>6.557377049180328</v>
      </c>
      <c r="J179" s="125">
        <v>1</v>
      </c>
      <c r="K179" s="125">
        <v>3</v>
      </c>
      <c r="L179" s="125">
        <v>0</v>
      </c>
      <c r="M179" s="171">
        <f t="shared" si="119"/>
        <v>0</v>
      </c>
      <c r="N179" s="125">
        <v>0</v>
      </c>
      <c r="O179" s="125">
        <v>0</v>
      </c>
      <c r="P179" s="125">
        <v>0</v>
      </c>
      <c r="Q179" s="125">
        <f t="shared" si="120"/>
        <v>0</v>
      </c>
      <c r="R179" s="131">
        <f t="shared" si="92"/>
        <v>7</v>
      </c>
      <c r="S179" s="172">
        <f t="shared" si="98"/>
        <v>5</v>
      </c>
      <c r="T179" s="132">
        <f t="shared" si="99"/>
        <v>5.04</v>
      </c>
      <c r="U179" s="183">
        <f t="shared" si="100"/>
        <v>5</v>
      </c>
      <c r="V179" s="265">
        <f t="shared" si="101"/>
        <v>6.9444444444444446</v>
      </c>
      <c r="W179" s="131">
        <f t="shared" si="95"/>
        <v>0</v>
      </c>
      <c r="X179" s="132">
        <f t="shared" si="96"/>
        <v>0.75</v>
      </c>
      <c r="Y179" s="131">
        <f t="shared" si="115"/>
        <v>15</v>
      </c>
      <c r="Z179" s="131">
        <f t="shared" si="86"/>
        <v>4</v>
      </c>
      <c r="AA179" s="131">
        <f t="shared" si="102"/>
        <v>1</v>
      </c>
      <c r="AB179" s="132">
        <f t="shared" si="97"/>
        <v>1</v>
      </c>
      <c r="AC179" s="131">
        <f t="shared" si="116"/>
        <v>20</v>
      </c>
      <c r="AD179" s="131">
        <v>5</v>
      </c>
    </row>
    <row r="180" spans="1:30" ht="31.5" x14ac:dyDescent="0.25">
      <c r="A180" s="121">
        <v>168</v>
      </c>
      <c r="B180" s="146" t="s">
        <v>280</v>
      </c>
      <c r="C180" s="146" t="s">
        <v>69</v>
      </c>
      <c r="D180" s="128">
        <v>108.7</v>
      </c>
      <c r="E180" s="125">
        <v>246</v>
      </c>
      <c r="F180" s="125">
        <v>284</v>
      </c>
      <c r="G180" s="128">
        <v>2.6126954921803129</v>
      </c>
      <c r="H180" s="171">
        <f t="shared" si="117"/>
        <v>17</v>
      </c>
      <c r="I180" s="127">
        <f t="shared" si="118"/>
        <v>6.9105691056910565</v>
      </c>
      <c r="J180" s="125">
        <v>4</v>
      </c>
      <c r="K180" s="125">
        <v>11</v>
      </c>
      <c r="L180" s="125">
        <v>2</v>
      </c>
      <c r="M180" s="171">
        <f t="shared" si="119"/>
        <v>10</v>
      </c>
      <c r="N180" s="125">
        <v>0</v>
      </c>
      <c r="O180" s="125">
        <v>8</v>
      </c>
      <c r="P180" s="125">
        <v>2</v>
      </c>
      <c r="Q180" s="125">
        <f t="shared" si="120"/>
        <v>58.823529411764703</v>
      </c>
      <c r="R180" s="131">
        <f t="shared" si="92"/>
        <v>7</v>
      </c>
      <c r="S180" s="172">
        <f t="shared" si="98"/>
        <v>19</v>
      </c>
      <c r="T180" s="132">
        <f t="shared" si="99"/>
        <v>19.88</v>
      </c>
      <c r="U180" s="183">
        <f t="shared" si="100"/>
        <v>19</v>
      </c>
      <c r="V180" s="265">
        <f t="shared" si="101"/>
        <v>6.6901408450704229</v>
      </c>
      <c r="W180" s="131">
        <f t="shared" si="95"/>
        <v>2</v>
      </c>
      <c r="X180" s="132">
        <f t="shared" si="96"/>
        <v>2.85</v>
      </c>
      <c r="Y180" s="131">
        <f t="shared" si="115"/>
        <v>15</v>
      </c>
      <c r="Z180" s="131">
        <f t="shared" si="86"/>
        <v>13</v>
      </c>
      <c r="AA180" s="131">
        <f t="shared" si="102"/>
        <v>4</v>
      </c>
      <c r="AB180" s="132">
        <f t="shared" si="97"/>
        <v>3.8</v>
      </c>
      <c r="AC180" s="131">
        <f t="shared" si="116"/>
        <v>20</v>
      </c>
      <c r="AD180" s="131">
        <v>19</v>
      </c>
    </row>
    <row r="181" spans="1:30" ht="31.5" x14ac:dyDescent="0.25">
      <c r="A181" s="121">
        <v>169</v>
      </c>
      <c r="B181" s="146" t="s">
        <v>107</v>
      </c>
      <c r="C181" s="146" t="s">
        <v>69</v>
      </c>
      <c r="D181" s="128">
        <v>59.71</v>
      </c>
      <c r="E181" s="125">
        <v>126</v>
      </c>
      <c r="F181" s="125">
        <v>138</v>
      </c>
      <c r="G181" s="128">
        <v>2.3111706581812093</v>
      </c>
      <c r="H181" s="171">
        <f t="shared" si="117"/>
        <v>0</v>
      </c>
      <c r="I181" s="127">
        <v>0</v>
      </c>
      <c r="J181" s="125">
        <v>0</v>
      </c>
      <c r="K181" s="125">
        <v>0</v>
      </c>
      <c r="L181" s="125">
        <v>0</v>
      </c>
      <c r="M181" s="171">
        <f t="shared" si="119"/>
        <v>0</v>
      </c>
      <c r="N181" s="125">
        <v>0</v>
      </c>
      <c r="O181" s="125">
        <v>0</v>
      </c>
      <c r="P181" s="125">
        <v>0</v>
      </c>
      <c r="Q181" s="125">
        <v>0</v>
      </c>
      <c r="R181" s="131">
        <f t="shared" si="92"/>
        <v>7</v>
      </c>
      <c r="S181" s="172">
        <f t="shared" si="98"/>
        <v>9</v>
      </c>
      <c r="T181" s="132">
        <f t="shared" si="99"/>
        <v>9.66</v>
      </c>
      <c r="U181" s="183">
        <f t="shared" si="100"/>
        <v>9</v>
      </c>
      <c r="V181" s="265">
        <f t="shared" si="101"/>
        <v>6.5217391304347823</v>
      </c>
      <c r="W181" s="131">
        <f t="shared" si="95"/>
        <v>1</v>
      </c>
      <c r="X181" s="132">
        <f t="shared" si="96"/>
        <v>1.35</v>
      </c>
      <c r="Y181" s="131">
        <f t="shared" si="115"/>
        <v>15</v>
      </c>
      <c r="Z181" s="131">
        <f t="shared" si="86"/>
        <v>6</v>
      </c>
      <c r="AA181" s="131">
        <f t="shared" si="102"/>
        <v>2</v>
      </c>
      <c r="AB181" s="132">
        <f t="shared" si="97"/>
        <v>1.8</v>
      </c>
      <c r="AC181" s="131">
        <f t="shared" si="116"/>
        <v>20</v>
      </c>
      <c r="AD181" s="131">
        <v>9</v>
      </c>
    </row>
    <row r="182" spans="1:30" ht="31.5" x14ac:dyDescent="0.25">
      <c r="A182" s="121">
        <v>170</v>
      </c>
      <c r="B182" s="146" t="s">
        <v>750</v>
      </c>
      <c r="C182" s="146" t="s">
        <v>69</v>
      </c>
      <c r="D182" s="128">
        <v>52.71</v>
      </c>
      <c r="E182" s="125">
        <v>124</v>
      </c>
      <c r="F182" s="125">
        <v>140</v>
      </c>
      <c r="G182" s="128">
        <v>2.6560424966799467</v>
      </c>
      <c r="H182" s="171">
        <f t="shared" si="117"/>
        <v>8</v>
      </c>
      <c r="I182" s="127">
        <f t="shared" si="118"/>
        <v>6.4516129032258061</v>
      </c>
      <c r="J182" s="125">
        <v>2</v>
      </c>
      <c r="K182" s="125">
        <v>5</v>
      </c>
      <c r="L182" s="125">
        <v>1</v>
      </c>
      <c r="M182" s="171">
        <f t="shared" si="119"/>
        <v>5</v>
      </c>
      <c r="N182" s="125">
        <v>0</v>
      </c>
      <c r="O182" s="125">
        <v>4</v>
      </c>
      <c r="P182" s="125">
        <v>1</v>
      </c>
      <c r="Q182" s="125">
        <f t="shared" si="120"/>
        <v>62.5</v>
      </c>
      <c r="R182" s="131">
        <f t="shared" si="92"/>
        <v>7</v>
      </c>
      <c r="S182" s="172">
        <f t="shared" si="98"/>
        <v>9</v>
      </c>
      <c r="T182" s="132">
        <f t="shared" si="99"/>
        <v>9.8000000000000007</v>
      </c>
      <c r="U182" s="183">
        <f t="shared" si="100"/>
        <v>9</v>
      </c>
      <c r="V182" s="265">
        <f t="shared" si="101"/>
        <v>6.4285714285714288</v>
      </c>
      <c r="W182" s="131">
        <f t="shared" si="95"/>
        <v>1</v>
      </c>
      <c r="X182" s="132">
        <f t="shared" si="96"/>
        <v>1.35</v>
      </c>
      <c r="Y182" s="131">
        <f t="shared" si="115"/>
        <v>15</v>
      </c>
      <c r="Z182" s="131">
        <f t="shared" si="86"/>
        <v>6</v>
      </c>
      <c r="AA182" s="131">
        <f t="shared" si="102"/>
        <v>2</v>
      </c>
      <c r="AB182" s="132">
        <f t="shared" si="97"/>
        <v>1.8</v>
      </c>
      <c r="AC182" s="131">
        <f t="shared" si="116"/>
        <v>20</v>
      </c>
      <c r="AD182" s="131">
        <v>9</v>
      </c>
    </row>
    <row r="183" spans="1:30" ht="31.5" x14ac:dyDescent="0.25">
      <c r="A183" s="121">
        <v>171</v>
      </c>
      <c r="B183" s="146" t="s">
        <v>109</v>
      </c>
      <c r="C183" s="146" t="s">
        <v>69</v>
      </c>
      <c r="D183" s="128">
        <v>75.680000000000007</v>
      </c>
      <c r="E183" s="125">
        <v>257</v>
      </c>
      <c r="F183" s="125">
        <v>300</v>
      </c>
      <c r="G183" s="128">
        <v>3.964059196617336</v>
      </c>
      <c r="H183" s="171">
        <f t="shared" si="117"/>
        <v>17</v>
      </c>
      <c r="I183" s="127">
        <f t="shared" si="118"/>
        <v>6.6147859922178984</v>
      </c>
      <c r="J183" s="125">
        <v>4</v>
      </c>
      <c r="K183" s="125">
        <v>10</v>
      </c>
      <c r="L183" s="125">
        <v>3</v>
      </c>
      <c r="M183" s="171">
        <f t="shared" si="119"/>
        <v>10</v>
      </c>
      <c r="N183" s="125">
        <v>0</v>
      </c>
      <c r="O183" s="125">
        <v>9</v>
      </c>
      <c r="P183" s="125">
        <v>1</v>
      </c>
      <c r="Q183" s="125">
        <f t="shared" si="120"/>
        <v>58.823529411764703</v>
      </c>
      <c r="R183" s="131">
        <f t="shared" si="92"/>
        <v>7</v>
      </c>
      <c r="S183" s="172">
        <f t="shared" si="98"/>
        <v>21</v>
      </c>
      <c r="T183" s="132">
        <f t="shared" si="99"/>
        <v>21</v>
      </c>
      <c r="U183" s="183">
        <f t="shared" si="100"/>
        <v>21</v>
      </c>
      <c r="V183" s="265">
        <f t="shared" si="101"/>
        <v>7</v>
      </c>
      <c r="W183" s="131">
        <f t="shared" si="95"/>
        <v>3</v>
      </c>
      <c r="X183" s="132">
        <f t="shared" si="96"/>
        <v>3.15</v>
      </c>
      <c r="Y183" s="131">
        <f t="shared" si="115"/>
        <v>15</v>
      </c>
      <c r="Z183" s="131">
        <f t="shared" si="86"/>
        <v>13</v>
      </c>
      <c r="AA183" s="131">
        <f t="shared" si="102"/>
        <v>5</v>
      </c>
      <c r="AB183" s="132">
        <f t="shared" si="97"/>
        <v>4.2</v>
      </c>
      <c r="AC183" s="131">
        <f t="shared" si="116"/>
        <v>20</v>
      </c>
      <c r="AD183" s="266">
        <v>21</v>
      </c>
    </row>
    <row r="184" spans="1:30" ht="47.25" x14ac:dyDescent="0.25">
      <c r="A184" s="121">
        <v>172</v>
      </c>
      <c r="B184" s="146" t="s">
        <v>86</v>
      </c>
      <c r="C184" s="146" t="s">
        <v>41</v>
      </c>
      <c r="D184" s="128">
        <v>165.58</v>
      </c>
      <c r="E184" s="125">
        <v>152</v>
      </c>
      <c r="F184" s="125">
        <v>139</v>
      </c>
      <c r="G184" s="128">
        <v>0.83947336634859271</v>
      </c>
      <c r="H184" s="171">
        <f>J184+K184+L184</f>
        <v>7</v>
      </c>
      <c r="I184" s="127">
        <f>H184*100/E184</f>
        <v>4.6052631578947372</v>
      </c>
      <c r="J184" s="125">
        <v>1</v>
      </c>
      <c r="K184" s="125">
        <v>5</v>
      </c>
      <c r="L184" s="125">
        <v>1</v>
      </c>
      <c r="M184" s="171">
        <f>N184+O184+P184</f>
        <v>6</v>
      </c>
      <c r="N184" s="125">
        <v>0</v>
      </c>
      <c r="O184" s="125">
        <v>5</v>
      </c>
      <c r="P184" s="125">
        <v>1</v>
      </c>
      <c r="Q184" s="125">
        <f>M184*100/H184</f>
        <v>85.714285714285708</v>
      </c>
      <c r="R184" s="131">
        <f t="shared" si="92"/>
        <v>3</v>
      </c>
      <c r="S184" s="172">
        <f t="shared" ref="S184:S222" si="121">ROUNDDOWN(T184,0)</f>
        <v>4</v>
      </c>
      <c r="T184" s="132">
        <f t="shared" ref="T184:T222" si="122">F184*R184/100</f>
        <v>4.17</v>
      </c>
      <c r="U184" s="183">
        <f t="shared" ref="U184:U221" si="123">S184</f>
        <v>4</v>
      </c>
      <c r="V184" s="265">
        <f t="shared" ref="V184:V222" si="124">U184*100/F184</f>
        <v>2.8776978417266186</v>
      </c>
      <c r="W184" s="131">
        <f t="shared" si="95"/>
        <v>0</v>
      </c>
      <c r="X184" s="132">
        <f t="shared" ref="X184:X221" si="125">U184*Y184/100</f>
        <v>0.6</v>
      </c>
      <c r="Y184" s="131">
        <f t="shared" si="115"/>
        <v>15</v>
      </c>
      <c r="Z184" s="131">
        <f t="shared" si="86"/>
        <v>3</v>
      </c>
      <c r="AA184" s="131">
        <f t="shared" si="102"/>
        <v>1</v>
      </c>
      <c r="AB184" s="132">
        <f t="shared" ref="AB184:AB221" si="126">U184*AC184/100</f>
        <v>0.8</v>
      </c>
      <c r="AC184" s="131">
        <f t="shared" si="116"/>
        <v>20</v>
      </c>
      <c r="AD184" s="131">
        <v>4</v>
      </c>
    </row>
    <row r="185" spans="1:30" ht="31.5" x14ac:dyDescent="0.25">
      <c r="A185" s="121">
        <v>173</v>
      </c>
      <c r="B185" s="146" t="s">
        <v>45</v>
      </c>
      <c r="C185" s="146" t="s">
        <v>44</v>
      </c>
      <c r="D185" s="128">
        <v>178.16</v>
      </c>
      <c r="E185" s="125">
        <v>51</v>
      </c>
      <c r="F185" s="125">
        <v>76</v>
      </c>
      <c r="G185" s="128">
        <v>0.42658284687920972</v>
      </c>
      <c r="H185" s="171">
        <f>J185+K185+L185</f>
        <v>1</v>
      </c>
      <c r="I185" s="127">
        <f>H185*100/E185</f>
        <v>1.9607843137254901</v>
      </c>
      <c r="J185" s="125">
        <v>0</v>
      </c>
      <c r="K185" s="125">
        <v>1</v>
      </c>
      <c r="L185" s="125">
        <v>0</v>
      </c>
      <c r="M185" s="171">
        <f>N185+O185+P185</f>
        <v>0</v>
      </c>
      <c r="N185" s="125">
        <v>0</v>
      </c>
      <c r="O185" s="114">
        <v>0</v>
      </c>
      <c r="P185" s="125">
        <v>0</v>
      </c>
      <c r="Q185" s="125">
        <v>0</v>
      </c>
      <c r="R185" s="131">
        <f t="shared" si="92"/>
        <v>3</v>
      </c>
      <c r="S185" s="172">
        <f t="shared" si="121"/>
        <v>2</v>
      </c>
      <c r="T185" s="132">
        <f t="shared" si="122"/>
        <v>2.2799999999999998</v>
      </c>
      <c r="U185" s="183">
        <v>1</v>
      </c>
      <c r="V185" s="265">
        <f t="shared" si="124"/>
        <v>1.3157894736842106</v>
      </c>
      <c r="W185" s="131">
        <f t="shared" si="95"/>
        <v>0</v>
      </c>
      <c r="X185" s="132">
        <f t="shared" si="125"/>
        <v>0.15</v>
      </c>
      <c r="Y185" s="131">
        <f t="shared" si="115"/>
        <v>15</v>
      </c>
      <c r="Z185" s="131">
        <f t="shared" ref="Z185:Z228" si="127">U185-W185-AA185</f>
        <v>0</v>
      </c>
      <c r="AA185" s="131">
        <f t="shared" si="102"/>
        <v>1</v>
      </c>
      <c r="AB185" s="132">
        <f t="shared" si="126"/>
        <v>0.2</v>
      </c>
      <c r="AC185" s="131">
        <f t="shared" si="116"/>
        <v>20</v>
      </c>
      <c r="AD185" s="131">
        <v>1</v>
      </c>
    </row>
    <row r="186" spans="1:30" ht="31.5" x14ac:dyDescent="0.25">
      <c r="A186" s="121">
        <v>174</v>
      </c>
      <c r="B186" s="146" t="s">
        <v>753</v>
      </c>
      <c r="C186" s="146" t="s">
        <v>70</v>
      </c>
      <c r="D186" s="128">
        <v>536.70000000000005</v>
      </c>
      <c r="E186" s="125">
        <v>599</v>
      </c>
      <c r="F186" s="125">
        <v>257</v>
      </c>
      <c r="G186" s="128">
        <v>0.4788522452021613</v>
      </c>
      <c r="H186" s="171">
        <f t="shared" ref="H186:H215" si="128">J186+K186+L186</f>
        <v>2</v>
      </c>
      <c r="I186" s="127">
        <f t="shared" ref="I186:I215" si="129">H186*100/E186</f>
        <v>0.333889816360601</v>
      </c>
      <c r="J186" s="125">
        <v>0</v>
      </c>
      <c r="K186" s="125">
        <v>2</v>
      </c>
      <c r="L186" s="125">
        <v>0</v>
      </c>
      <c r="M186" s="171">
        <f t="shared" ref="M186:M215" si="130">N186+O186+P186</f>
        <v>2</v>
      </c>
      <c r="N186" s="125">
        <v>0</v>
      </c>
      <c r="O186" s="125">
        <v>2</v>
      </c>
      <c r="P186" s="125">
        <v>0</v>
      </c>
      <c r="Q186" s="125">
        <f t="shared" ref="Q186:Q215" si="131">M186*100/H186</f>
        <v>100</v>
      </c>
      <c r="R186" s="131">
        <f t="shared" si="92"/>
        <v>3</v>
      </c>
      <c r="S186" s="172">
        <f t="shared" si="121"/>
        <v>7</v>
      </c>
      <c r="T186" s="132">
        <f t="shared" si="122"/>
        <v>7.71</v>
      </c>
      <c r="U186" s="183">
        <v>3</v>
      </c>
      <c r="V186" s="265">
        <f t="shared" si="124"/>
        <v>1.1673151750972763</v>
      </c>
      <c r="W186" s="131">
        <f t="shared" si="95"/>
        <v>0</v>
      </c>
      <c r="X186" s="132">
        <f t="shared" si="125"/>
        <v>0.45</v>
      </c>
      <c r="Y186" s="131">
        <f t="shared" si="115"/>
        <v>15</v>
      </c>
      <c r="Z186" s="131">
        <f t="shared" si="127"/>
        <v>2</v>
      </c>
      <c r="AA186" s="131">
        <f t="shared" si="102"/>
        <v>1</v>
      </c>
      <c r="AB186" s="132">
        <f t="shared" si="126"/>
        <v>0.6</v>
      </c>
      <c r="AC186" s="131">
        <f t="shared" si="116"/>
        <v>20</v>
      </c>
      <c r="AD186" s="131">
        <v>3</v>
      </c>
    </row>
    <row r="187" spans="1:30" ht="31.5" x14ac:dyDescent="0.25">
      <c r="A187" s="121">
        <v>175</v>
      </c>
      <c r="B187" s="146" t="s">
        <v>755</v>
      </c>
      <c r="C187" s="146" t="s">
        <v>70</v>
      </c>
      <c r="D187" s="128">
        <v>417.73</v>
      </c>
      <c r="E187" s="125">
        <v>199</v>
      </c>
      <c r="F187" s="125">
        <v>128</v>
      </c>
      <c r="G187" s="128">
        <v>0.30641802120987238</v>
      </c>
      <c r="H187" s="171">
        <f t="shared" si="128"/>
        <v>5</v>
      </c>
      <c r="I187" s="127">
        <f t="shared" si="129"/>
        <v>2.512562814070352</v>
      </c>
      <c r="J187" s="125">
        <v>1</v>
      </c>
      <c r="K187" s="125">
        <v>4</v>
      </c>
      <c r="L187" s="125">
        <v>0</v>
      </c>
      <c r="M187" s="171">
        <f t="shared" si="130"/>
        <v>5</v>
      </c>
      <c r="N187" s="125">
        <v>1</v>
      </c>
      <c r="O187" s="125">
        <v>4</v>
      </c>
      <c r="P187" s="125">
        <v>0</v>
      </c>
      <c r="Q187" s="125">
        <f t="shared" si="131"/>
        <v>100</v>
      </c>
      <c r="R187" s="131">
        <f t="shared" si="92"/>
        <v>3</v>
      </c>
      <c r="S187" s="172">
        <f t="shared" si="121"/>
        <v>3</v>
      </c>
      <c r="T187" s="132">
        <f t="shared" si="122"/>
        <v>3.84</v>
      </c>
      <c r="U187" s="183">
        <f t="shared" si="123"/>
        <v>3</v>
      </c>
      <c r="V187" s="265">
        <f t="shared" si="124"/>
        <v>2.34375</v>
      </c>
      <c r="W187" s="131">
        <f t="shared" si="95"/>
        <v>0</v>
      </c>
      <c r="X187" s="132">
        <f t="shared" si="125"/>
        <v>0.45</v>
      </c>
      <c r="Y187" s="131">
        <f t="shared" si="115"/>
        <v>15</v>
      </c>
      <c r="Z187" s="131">
        <f t="shared" si="127"/>
        <v>2</v>
      </c>
      <c r="AA187" s="131">
        <f t="shared" si="102"/>
        <v>1</v>
      </c>
      <c r="AB187" s="132">
        <f t="shared" si="126"/>
        <v>0.6</v>
      </c>
      <c r="AC187" s="131">
        <f t="shared" si="116"/>
        <v>20</v>
      </c>
      <c r="AD187" s="266">
        <v>4</v>
      </c>
    </row>
    <row r="188" spans="1:30" ht="31.5" x14ac:dyDescent="0.25">
      <c r="A188" s="121">
        <v>176</v>
      </c>
      <c r="B188" s="146" t="s">
        <v>757</v>
      </c>
      <c r="C188" s="146" t="s">
        <v>70</v>
      </c>
      <c r="D188" s="128">
        <v>331.07</v>
      </c>
      <c r="E188" s="125">
        <v>408</v>
      </c>
      <c r="F188" s="125">
        <v>336</v>
      </c>
      <c r="G188" s="128">
        <v>1.0148911106412541</v>
      </c>
      <c r="H188" s="171">
        <f t="shared" si="128"/>
        <v>10</v>
      </c>
      <c r="I188" s="127">
        <f t="shared" si="129"/>
        <v>2.4509803921568629</v>
      </c>
      <c r="J188" s="125">
        <v>1</v>
      </c>
      <c r="K188" s="125">
        <v>7</v>
      </c>
      <c r="L188" s="125">
        <v>2</v>
      </c>
      <c r="M188" s="171">
        <f t="shared" si="130"/>
        <v>10</v>
      </c>
      <c r="N188" s="125">
        <v>1</v>
      </c>
      <c r="O188" s="125">
        <v>7</v>
      </c>
      <c r="P188" s="125">
        <v>2</v>
      </c>
      <c r="Q188" s="125">
        <f t="shared" si="131"/>
        <v>100</v>
      </c>
      <c r="R188" s="131">
        <f t="shared" si="92"/>
        <v>5</v>
      </c>
      <c r="S188" s="172">
        <f t="shared" si="121"/>
        <v>16</v>
      </c>
      <c r="T188" s="132">
        <f t="shared" si="122"/>
        <v>16.8</v>
      </c>
      <c r="U188" s="183">
        <v>10</v>
      </c>
      <c r="V188" s="265">
        <f t="shared" si="124"/>
        <v>2.9761904761904763</v>
      </c>
      <c r="W188" s="131">
        <f t="shared" si="95"/>
        <v>1</v>
      </c>
      <c r="X188" s="132">
        <f t="shared" si="125"/>
        <v>1.5</v>
      </c>
      <c r="Y188" s="131">
        <f t="shared" si="115"/>
        <v>15</v>
      </c>
      <c r="Z188" s="131">
        <f t="shared" si="127"/>
        <v>7</v>
      </c>
      <c r="AA188" s="131">
        <f t="shared" si="102"/>
        <v>2</v>
      </c>
      <c r="AB188" s="132">
        <f t="shared" si="126"/>
        <v>2</v>
      </c>
      <c r="AC188" s="131">
        <f t="shared" si="116"/>
        <v>20</v>
      </c>
      <c r="AD188" s="131">
        <v>10</v>
      </c>
    </row>
    <row r="189" spans="1:30" ht="31.5" x14ac:dyDescent="0.25">
      <c r="A189" s="121">
        <v>177</v>
      </c>
      <c r="B189" s="146" t="s">
        <v>759</v>
      </c>
      <c r="C189" s="146" t="s">
        <v>70</v>
      </c>
      <c r="D189" s="128">
        <v>139.80000000000001</v>
      </c>
      <c r="E189" s="125">
        <v>62</v>
      </c>
      <c r="F189" s="125">
        <v>97</v>
      </c>
      <c r="G189" s="128">
        <v>0.6938483547925608</v>
      </c>
      <c r="H189" s="171">
        <f t="shared" si="128"/>
        <v>1</v>
      </c>
      <c r="I189" s="127">
        <f t="shared" si="129"/>
        <v>1.6129032258064515</v>
      </c>
      <c r="J189" s="125">
        <v>0</v>
      </c>
      <c r="K189" s="125">
        <v>1</v>
      </c>
      <c r="L189" s="125">
        <v>0</v>
      </c>
      <c r="M189" s="171">
        <f t="shared" si="130"/>
        <v>0</v>
      </c>
      <c r="N189" s="125">
        <v>0</v>
      </c>
      <c r="O189" s="125">
        <v>0</v>
      </c>
      <c r="P189" s="125">
        <v>0</v>
      </c>
      <c r="Q189" s="125">
        <f t="shared" si="131"/>
        <v>0</v>
      </c>
      <c r="R189" s="131">
        <f t="shared" si="92"/>
        <v>3</v>
      </c>
      <c r="S189" s="172">
        <f t="shared" si="121"/>
        <v>2</v>
      </c>
      <c r="T189" s="132">
        <f t="shared" si="122"/>
        <v>2.91</v>
      </c>
      <c r="U189" s="183">
        <f t="shared" si="123"/>
        <v>2</v>
      </c>
      <c r="V189" s="265">
        <f t="shared" si="124"/>
        <v>2.0618556701030926</v>
      </c>
      <c r="W189" s="131">
        <f t="shared" si="95"/>
        <v>0</v>
      </c>
      <c r="X189" s="132">
        <f t="shared" si="125"/>
        <v>0.3</v>
      </c>
      <c r="Y189" s="131">
        <f t="shared" si="115"/>
        <v>15</v>
      </c>
      <c r="Z189" s="131">
        <f t="shared" si="127"/>
        <v>1</v>
      </c>
      <c r="AA189" s="131">
        <f t="shared" si="102"/>
        <v>1</v>
      </c>
      <c r="AB189" s="132">
        <f t="shared" si="126"/>
        <v>0.4</v>
      </c>
      <c r="AC189" s="131">
        <f t="shared" si="116"/>
        <v>20</v>
      </c>
      <c r="AD189" s="131">
        <v>2</v>
      </c>
    </row>
    <row r="190" spans="1:30" ht="31.5" x14ac:dyDescent="0.25">
      <c r="A190" s="121">
        <v>178</v>
      </c>
      <c r="B190" s="146" t="s">
        <v>761</v>
      </c>
      <c r="C190" s="146" t="s">
        <v>70</v>
      </c>
      <c r="D190" s="128">
        <v>118.21</v>
      </c>
      <c r="E190" s="125">
        <v>57</v>
      </c>
      <c r="F190" s="125">
        <v>55</v>
      </c>
      <c r="G190" s="128">
        <v>0.46527366551053212</v>
      </c>
      <c r="H190" s="171">
        <f t="shared" si="128"/>
        <v>1</v>
      </c>
      <c r="I190" s="127">
        <f t="shared" si="129"/>
        <v>1.7543859649122806</v>
      </c>
      <c r="J190" s="125">
        <v>0</v>
      </c>
      <c r="K190" s="125">
        <v>1</v>
      </c>
      <c r="L190" s="125">
        <v>0</v>
      </c>
      <c r="M190" s="171">
        <f t="shared" si="130"/>
        <v>1</v>
      </c>
      <c r="N190" s="125">
        <v>0</v>
      </c>
      <c r="O190" s="125">
        <v>1</v>
      </c>
      <c r="P190" s="125">
        <v>0</v>
      </c>
      <c r="Q190" s="125">
        <f t="shared" si="131"/>
        <v>100</v>
      </c>
      <c r="R190" s="131">
        <f t="shared" si="92"/>
        <v>3</v>
      </c>
      <c r="S190" s="172">
        <f t="shared" si="121"/>
        <v>1</v>
      </c>
      <c r="T190" s="132">
        <f t="shared" si="122"/>
        <v>1.65</v>
      </c>
      <c r="U190" s="183">
        <f t="shared" si="123"/>
        <v>1</v>
      </c>
      <c r="V190" s="265">
        <f t="shared" si="124"/>
        <v>1.8181818181818181</v>
      </c>
      <c r="W190" s="131">
        <f t="shared" si="95"/>
        <v>0</v>
      </c>
      <c r="X190" s="132">
        <f t="shared" si="125"/>
        <v>0.15</v>
      </c>
      <c r="Y190" s="131">
        <f t="shared" si="115"/>
        <v>15</v>
      </c>
      <c r="Z190" s="131">
        <f t="shared" si="127"/>
        <v>0</v>
      </c>
      <c r="AA190" s="131">
        <f t="shared" si="102"/>
        <v>1</v>
      </c>
      <c r="AB190" s="132">
        <f t="shared" si="126"/>
        <v>0.2</v>
      </c>
      <c r="AC190" s="131">
        <f t="shared" si="116"/>
        <v>20</v>
      </c>
      <c r="AD190" s="131">
        <v>1</v>
      </c>
    </row>
    <row r="191" spans="1:30" ht="31.5" x14ac:dyDescent="0.25">
      <c r="A191" s="121">
        <v>179</v>
      </c>
      <c r="B191" s="146" t="s">
        <v>762</v>
      </c>
      <c r="C191" s="146" t="s">
        <v>70</v>
      </c>
      <c r="D191" s="128">
        <v>75.84</v>
      </c>
      <c r="E191" s="125">
        <v>37</v>
      </c>
      <c r="F191" s="125">
        <v>35</v>
      </c>
      <c r="G191" s="128">
        <v>0.46149789029535865</v>
      </c>
      <c r="H191" s="171">
        <f t="shared" si="128"/>
        <v>1</v>
      </c>
      <c r="I191" s="127">
        <f t="shared" si="129"/>
        <v>2.7027027027027026</v>
      </c>
      <c r="J191" s="125">
        <v>0</v>
      </c>
      <c r="K191" s="125">
        <v>1</v>
      </c>
      <c r="L191" s="125">
        <v>0</v>
      </c>
      <c r="M191" s="171">
        <f t="shared" si="130"/>
        <v>1</v>
      </c>
      <c r="N191" s="125">
        <v>0</v>
      </c>
      <c r="O191" s="125">
        <v>1</v>
      </c>
      <c r="P191" s="125">
        <v>0</v>
      </c>
      <c r="Q191" s="125">
        <f t="shared" si="131"/>
        <v>100</v>
      </c>
      <c r="R191" s="131">
        <f t="shared" si="92"/>
        <v>3</v>
      </c>
      <c r="S191" s="172">
        <f t="shared" si="121"/>
        <v>1</v>
      </c>
      <c r="T191" s="132">
        <f t="shared" si="122"/>
        <v>1.05</v>
      </c>
      <c r="U191" s="183">
        <f t="shared" si="123"/>
        <v>1</v>
      </c>
      <c r="V191" s="265">
        <f t="shared" si="124"/>
        <v>2.8571428571428572</v>
      </c>
      <c r="W191" s="131">
        <f t="shared" si="95"/>
        <v>0</v>
      </c>
      <c r="X191" s="132">
        <f t="shared" si="125"/>
        <v>0.15</v>
      </c>
      <c r="Y191" s="131">
        <f t="shared" si="115"/>
        <v>15</v>
      </c>
      <c r="Z191" s="131">
        <f t="shared" si="127"/>
        <v>0</v>
      </c>
      <c r="AA191" s="131">
        <f t="shared" si="102"/>
        <v>1</v>
      </c>
      <c r="AB191" s="132">
        <f t="shared" si="126"/>
        <v>0.2</v>
      </c>
      <c r="AC191" s="131">
        <f t="shared" si="116"/>
        <v>20</v>
      </c>
      <c r="AD191" s="131">
        <v>1</v>
      </c>
    </row>
    <row r="192" spans="1:30" ht="31.5" x14ac:dyDescent="0.25">
      <c r="A192" s="121">
        <v>180</v>
      </c>
      <c r="B192" s="146" t="s">
        <v>763</v>
      </c>
      <c r="C192" s="146" t="s">
        <v>70</v>
      </c>
      <c r="D192" s="128">
        <v>186.81</v>
      </c>
      <c r="E192" s="125">
        <v>89</v>
      </c>
      <c r="F192" s="125">
        <v>86</v>
      </c>
      <c r="G192" s="128">
        <v>0.46036079439002192</v>
      </c>
      <c r="H192" s="171">
        <f t="shared" si="128"/>
        <v>2</v>
      </c>
      <c r="I192" s="127">
        <f t="shared" si="129"/>
        <v>2.2471910112359552</v>
      </c>
      <c r="J192" s="125">
        <v>0</v>
      </c>
      <c r="K192" s="125">
        <v>2</v>
      </c>
      <c r="L192" s="125">
        <v>0</v>
      </c>
      <c r="M192" s="171">
        <f t="shared" si="130"/>
        <v>2</v>
      </c>
      <c r="N192" s="125">
        <v>0</v>
      </c>
      <c r="O192" s="125">
        <v>2</v>
      </c>
      <c r="P192" s="125">
        <v>0</v>
      </c>
      <c r="Q192" s="125">
        <f t="shared" si="131"/>
        <v>100</v>
      </c>
      <c r="R192" s="131">
        <f t="shared" si="92"/>
        <v>3</v>
      </c>
      <c r="S192" s="172">
        <f t="shared" si="121"/>
        <v>2</v>
      </c>
      <c r="T192" s="132">
        <f t="shared" si="122"/>
        <v>2.58</v>
      </c>
      <c r="U192" s="183">
        <f t="shared" si="123"/>
        <v>2</v>
      </c>
      <c r="V192" s="265">
        <f t="shared" si="124"/>
        <v>2.3255813953488373</v>
      </c>
      <c r="W192" s="131">
        <f t="shared" si="95"/>
        <v>0</v>
      </c>
      <c r="X192" s="132">
        <f t="shared" si="125"/>
        <v>0.3</v>
      </c>
      <c r="Y192" s="131">
        <f t="shared" si="115"/>
        <v>15</v>
      </c>
      <c r="Z192" s="131">
        <f t="shared" si="127"/>
        <v>1</v>
      </c>
      <c r="AA192" s="131">
        <f t="shared" si="102"/>
        <v>1</v>
      </c>
      <c r="AB192" s="132">
        <f t="shared" si="126"/>
        <v>0.4</v>
      </c>
      <c r="AC192" s="131">
        <f t="shared" si="116"/>
        <v>20</v>
      </c>
      <c r="AD192" s="131">
        <v>2</v>
      </c>
    </row>
    <row r="193" spans="1:30" ht="31.5" x14ac:dyDescent="0.25">
      <c r="A193" s="121">
        <v>181</v>
      </c>
      <c r="B193" s="146" t="s">
        <v>764</v>
      </c>
      <c r="C193" s="146" t="s">
        <v>70</v>
      </c>
      <c r="D193" s="128">
        <v>77.98</v>
      </c>
      <c r="E193" s="125">
        <v>49</v>
      </c>
      <c r="F193" s="125">
        <v>36</v>
      </c>
      <c r="G193" s="128">
        <v>0.46165683508591943</v>
      </c>
      <c r="H193" s="171">
        <f t="shared" si="128"/>
        <v>1</v>
      </c>
      <c r="I193" s="127">
        <f t="shared" si="129"/>
        <v>2.0408163265306123</v>
      </c>
      <c r="J193" s="125">
        <v>0</v>
      </c>
      <c r="K193" s="125">
        <v>1</v>
      </c>
      <c r="L193" s="125">
        <v>0</v>
      </c>
      <c r="M193" s="171">
        <f t="shared" si="130"/>
        <v>0</v>
      </c>
      <c r="N193" s="125"/>
      <c r="O193" s="125"/>
      <c r="P193" s="125"/>
      <c r="Q193" s="125">
        <f t="shared" si="131"/>
        <v>0</v>
      </c>
      <c r="R193" s="131">
        <f t="shared" si="92"/>
        <v>3</v>
      </c>
      <c r="S193" s="172">
        <f t="shared" si="121"/>
        <v>1</v>
      </c>
      <c r="T193" s="132">
        <f t="shared" si="122"/>
        <v>1.08</v>
      </c>
      <c r="U193" s="183">
        <f t="shared" si="123"/>
        <v>1</v>
      </c>
      <c r="V193" s="265">
        <f t="shared" si="124"/>
        <v>2.7777777777777777</v>
      </c>
      <c r="W193" s="131">
        <f t="shared" si="95"/>
        <v>0</v>
      </c>
      <c r="X193" s="132">
        <f t="shared" si="125"/>
        <v>0.15</v>
      </c>
      <c r="Y193" s="131">
        <f t="shared" si="115"/>
        <v>15</v>
      </c>
      <c r="Z193" s="131">
        <f t="shared" si="127"/>
        <v>0</v>
      </c>
      <c r="AA193" s="131">
        <f t="shared" si="102"/>
        <v>1</v>
      </c>
      <c r="AB193" s="132">
        <f t="shared" si="126"/>
        <v>0.2</v>
      </c>
      <c r="AC193" s="131">
        <f t="shared" si="116"/>
        <v>20</v>
      </c>
      <c r="AD193" s="131">
        <v>1</v>
      </c>
    </row>
    <row r="194" spans="1:30" ht="31.5" x14ac:dyDescent="0.25">
      <c r="A194" s="121">
        <v>182</v>
      </c>
      <c r="B194" s="146" t="s">
        <v>765</v>
      </c>
      <c r="C194" s="146" t="s">
        <v>70</v>
      </c>
      <c r="D194" s="128">
        <v>128.66</v>
      </c>
      <c r="E194" s="125">
        <v>30</v>
      </c>
      <c r="F194" s="125">
        <v>60</v>
      </c>
      <c r="G194" s="128">
        <v>0.46634540649774603</v>
      </c>
      <c r="H194" s="171">
        <f t="shared" si="128"/>
        <v>0</v>
      </c>
      <c r="I194" s="127">
        <f t="shared" si="129"/>
        <v>0</v>
      </c>
      <c r="J194" s="125">
        <v>0</v>
      </c>
      <c r="K194" s="125">
        <v>0</v>
      </c>
      <c r="L194" s="125">
        <v>0</v>
      </c>
      <c r="M194" s="171">
        <f t="shared" si="130"/>
        <v>0</v>
      </c>
      <c r="N194" s="125">
        <v>0</v>
      </c>
      <c r="O194" s="125">
        <v>0</v>
      </c>
      <c r="P194" s="125">
        <v>0</v>
      </c>
      <c r="Q194" s="125"/>
      <c r="R194" s="131">
        <f t="shared" si="92"/>
        <v>3</v>
      </c>
      <c r="S194" s="172">
        <f t="shared" si="121"/>
        <v>1</v>
      </c>
      <c r="T194" s="132">
        <f t="shared" si="122"/>
        <v>1.8</v>
      </c>
      <c r="U194" s="183">
        <f t="shared" si="123"/>
        <v>1</v>
      </c>
      <c r="V194" s="265">
        <f t="shared" si="124"/>
        <v>1.6666666666666667</v>
      </c>
      <c r="W194" s="131">
        <f t="shared" si="95"/>
        <v>0</v>
      </c>
      <c r="X194" s="132">
        <f t="shared" si="125"/>
        <v>0.15</v>
      </c>
      <c r="Y194" s="131">
        <f t="shared" si="115"/>
        <v>15</v>
      </c>
      <c r="Z194" s="131">
        <f t="shared" si="127"/>
        <v>0</v>
      </c>
      <c r="AA194" s="131">
        <f t="shared" si="102"/>
        <v>1</v>
      </c>
      <c r="AB194" s="132">
        <f t="shared" si="126"/>
        <v>0.2</v>
      </c>
      <c r="AC194" s="131">
        <f t="shared" si="116"/>
        <v>20</v>
      </c>
      <c r="AD194" s="131">
        <v>1</v>
      </c>
    </row>
    <row r="195" spans="1:30" ht="31.5" x14ac:dyDescent="0.25">
      <c r="A195" s="121">
        <v>183</v>
      </c>
      <c r="B195" s="146" t="s">
        <v>766</v>
      </c>
      <c r="C195" s="146" t="s">
        <v>70</v>
      </c>
      <c r="D195" s="128">
        <v>54.15</v>
      </c>
      <c r="E195" s="125">
        <v>34</v>
      </c>
      <c r="F195" s="125">
        <v>42</v>
      </c>
      <c r="G195" s="128">
        <v>0.77562326869806097</v>
      </c>
      <c r="H195" s="171">
        <f t="shared" si="128"/>
        <v>0</v>
      </c>
      <c r="I195" s="127">
        <f t="shared" si="129"/>
        <v>0</v>
      </c>
      <c r="J195" s="125">
        <v>0</v>
      </c>
      <c r="K195" s="125">
        <v>0</v>
      </c>
      <c r="L195" s="125">
        <v>0</v>
      </c>
      <c r="M195" s="171">
        <f t="shared" si="130"/>
        <v>0</v>
      </c>
      <c r="N195" s="125"/>
      <c r="O195" s="125"/>
      <c r="P195" s="125"/>
      <c r="Q195" s="125"/>
      <c r="R195" s="131">
        <f t="shared" si="92"/>
        <v>3</v>
      </c>
      <c r="S195" s="172">
        <f t="shared" si="121"/>
        <v>1</v>
      </c>
      <c r="T195" s="132">
        <f t="shared" si="122"/>
        <v>1.26</v>
      </c>
      <c r="U195" s="183">
        <f t="shared" si="123"/>
        <v>1</v>
      </c>
      <c r="V195" s="265">
        <f t="shared" si="124"/>
        <v>2.3809523809523809</v>
      </c>
      <c r="W195" s="131">
        <f t="shared" si="95"/>
        <v>0</v>
      </c>
      <c r="X195" s="132">
        <f t="shared" si="125"/>
        <v>0.15</v>
      </c>
      <c r="Y195" s="131">
        <f t="shared" si="115"/>
        <v>15</v>
      </c>
      <c r="Z195" s="131">
        <f t="shared" si="127"/>
        <v>0</v>
      </c>
      <c r="AA195" s="131">
        <f t="shared" si="102"/>
        <v>1</v>
      </c>
      <c r="AB195" s="132">
        <f t="shared" si="126"/>
        <v>0.2</v>
      </c>
      <c r="AC195" s="131">
        <f t="shared" si="116"/>
        <v>20</v>
      </c>
      <c r="AD195" s="266">
        <v>2</v>
      </c>
    </row>
    <row r="196" spans="1:30" ht="31.5" x14ac:dyDescent="0.25">
      <c r="A196" s="121">
        <v>184</v>
      </c>
      <c r="B196" s="146" t="s">
        <v>767</v>
      </c>
      <c r="C196" s="146" t="s">
        <v>70</v>
      </c>
      <c r="D196" s="128">
        <v>128</v>
      </c>
      <c r="E196" s="125">
        <v>62</v>
      </c>
      <c r="F196" s="125">
        <v>60</v>
      </c>
      <c r="G196" s="128">
        <v>0.46875</v>
      </c>
      <c r="H196" s="171">
        <f t="shared" si="128"/>
        <v>1</v>
      </c>
      <c r="I196" s="127">
        <f t="shared" si="129"/>
        <v>1.6129032258064515</v>
      </c>
      <c r="J196" s="125">
        <v>0</v>
      </c>
      <c r="K196" s="125">
        <v>1</v>
      </c>
      <c r="L196" s="125">
        <v>0</v>
      </c>
      <c r="M196" s="171">
        <f t="shared" si="130"/>
        <v>1</v>
      </c>
      <c r="N196" s="125">
        <v>0</v>
      </c>
      <c r="O196" s="125">
        <v>1</v>
      </c>
      <c r="P196" s="125">
        <v>0</v>
      </c>
      <c r="Q196" s="125">
        <f t="shared" si="131"/>
        <v>100</v>
      </c>
      <c r="R196" s="131">
        <f t="shared" si="92"/>
        <v>3</v>
      </c>
      <c r="S196" s="172">
        <f t="shared" si="121"/>
        <v>1</v>
      </c>
      <c r="T196" s="132">
        <f t="shared" si="122"/>
        <v>1.8</v>
      </c>
      <c r="U196" s="183">
        <f t="shared" si="123"/>
        <v>1</v>
      </c>
      <c r="V196" s="265">
        <f t="shared" si="124"/>
        <v>1.6666666666666667</v>
      </c>
      <c r="W196" s="131">
        <f t="shared" si="95"/>
        <v>0</v>
      </c>
      <c r="X196" s="132">
        <f t="shared" si="125"/>
        <v>0.15</v>
      </c>
      <c r="Y196" s="131">
        <f t="shared" ref="Y196:Y228" si="132">IF(F196&lt;VLOOKUP(G196,$M$233:$Q$241,2),0,VLOOKUP(G196,$M$233:$Q$241,4))</f>
        <v>15</v>
      </c>
      <c r="Z196" s="131">
        <f t="shared" si="127"/>
        <v>0</v>
      </c>
      <c r="AA196" s="131">
        <f t="shared" si="102"/>
        <v>1</v>
      </c>
      <c r="AB196" s="132">
        <f t="shared" si="126"/>
        <v>0.2</v>
      </c>
      <c r="AC196" s="131">
        <f t="shared" ref="AC196:AC228" si="133">IF(F196&lt;VLOOKUP(G196,$M$233:$Q$241,2),0,VLOOKUP(G196,$M$233:$Q$241,5))</f>
        <v>20</v>
      </c>
      <c r="AD196" s="131">
        <v>1</v>
      </c>
    </row>
    <row r="197" spans="1:30" ht="31.5" x14ac:dyDescent="0.25">
      <c r="A197" s="121">
        <v>185</v>
      </c>
      <c r="B197" s="146" t="s">
        <v>768</v>
      </c>
      <c r="C197" s="146" t="s">
        <v>70</v>
      </c>
      <c r="D197" s="128">
        <v>98.41</v>
      </c>
      <c r="E197" s="125">
        <v>67</v>
      </c>
      <c r="F197" s="125">
        <v>43</v>
      </c>
      <c r="G197" s="128">
        <v>0.43694746468854795</v>
      </c>
      <c r="H197" s="171">
        <f t="shared" si="128"/>
        <v>2</v>
      </c>
      <c r="I197" s="127">
        <f t="shared" si="129"/>
        <v>2.9850746268656718</v>
      </c>
      <c r="J197" s="125">
        <v>0</v>
      </c>
      <c r="K197" s="125">
        <v>2</v>
      </c>
      <c r="L197" s="125">
        <v>0</v>
      </c>
      <c r="M197" s="171">
        <f t="shared" si="130"/>
        <v>2</v>
      </c>
      <c r="N197" s="125">
        <v>0</v>
      </c>
      <c r="O197" s="125">
        <v>2</v>
      </c>
      <c r="P197" s="125">
        <v>0</v>
      </c>
      <c r="Q197" s="125">
        <f t="shared" si="131"/>
        <v>100</v>
      </c>
      <c r="R197" s="131">
        <f t="shared" si="92"/>
        <v>3</v>
      </c>
      <c r="S197" s="172">
        <f t="shared" si="121"/>
        <v>1</v>
      </c>
      <c r="T197" s="132">
        <f t="shared" si="122"/>
        <v>1.29</v>
      </c>
      <c r="U197" s="183">
        <f t="shared" si="123"/>
        <v>1</v>
      </c>
      <c r="V197" s="265">
        <f t="shared" si="124"/>
        <v>2.3255813953488373</v>
      </c>
      <c r="W197" s="131">
        <f t="shared" si="95"/>
        <v>0</v>
      </c>
      <c r="X197" s="132">
        <f t="shared" si="125"/>
        <v>0.15</v>
      </c>
      <c r="Y197" s="131">
        <f t="shared" si="132"/>
        <v>15</v>
      </c>
      <c r="Z197" s="131">
        <f t="shared" si="127"/>
        <v>0</v>
      </c>
      <c r="AA197" s="131">
        <f t="shared" si="102"/>
        <v>1</v>
      </c>
      <c r="AB197" s="132">
        <f t="shared" si="126"/>
        <v>0.2</v>
      </c>
      <c r="AC197" s="131">
        <f t="shared" si="133"/>
        <v>20</v>
      </c>
      <c r="AD197" s="266">
        <v>3</v>
      </c>
    </row>
    <row r="198" spans="1:30" ht="63" x14ac:dyDescent="0.25">
      <c r="A198" s="121">
        <v>186</v>
      </c>
      <c r="B198" s="146" t="s">
        <v>769</v>
      </c>
      <c r="C198" s="146" t="s">
        <v>70</v>
      </c>
      <c r="D198" s="128">
        <v>100.28</v>
      </c>
      <c r="E198" s="125">
        <v>46</v>
      </c>
      <c r="F198" s="125">
        <v>133</v>
      </c>
      <c r="G198" s="128">
        <v>1.326286398085361</v>
      </c>
      <c r="H198" s="171">
        <f t="shared" si="128"/>
        <v>1</v>
      </c>
      <c r="I198" s="127">
        <f t="shared" si="129"/>
        <v>2.1739130434782608</v>
      </c>
      <c r="J198" s="125">
        <v>0</v>
      </c>
      <c r="K198" s="125">
        <v>1</v>
      </c>
      <c r="L198" s="125">
        <v>0</v>
      </c>
      <c r="M198" s="171">
        <f t="shared" si="130"/>
        <v>1</v>
      </c>
      <c r="N198" s="125">
        <v>0</v>
      </c>
      <c r="O198" s="125">
        <v>1</v>
      </c>
      <c r="P198" s="125">
        <v>0</v>
      </c>
      <c r="Q198" s="125">
        <f t="shared" si="131"/>
        <v>100</v>
      </c>
      <c r="R198" s="131">
        <f t="shared" si="92"/>
        <v>5</v>
      </c>
      <c r="S198" s="172">
        <f t="shared" si="121"/>
        <v>6</v>
      </c>
      <c r="T198" s="132">
        <f t="shared" si="122"/>
        <v>6.65</v>
      </c>
      <c r="U198" s="183">
        <v>2</v>
      </c>
      <c r="V198" s="265">
        <f t="shared" si="124"/>
        <v>1.5037593984962405</v>
      </c>
      <c r="W198" s="131">
        <f t="shared" si="95"/>
        <v>0</v>
      </c>
      <c r="X198" s="132">
        <f t="shared" si="125"/>
        <v>0.3</v>
      </c>
      <c r="Y198" s="131">
        <f t="shared" si="132"/>
        <v>15</v>
      </c>
      <c r="Z198" s="131">
        <f t="shared" si="127"/>
        <v>1</v>
      </c>
      <c r="AA198" s="131">
        <f t="shared" si="102"/>
        <v>1</v>
      </c>
      <c r="AB198" s="132">
        <f t="shared" si="126"/>
        <v>0.4</v>
      </c>
      <c r="AC198" s="131">
        <f t="shared" si="133"/>
        <v>20</v>
      </c>
      <c r="AD198" s="131">
        <v>2</v>
      </c>
    </row>
    <row r="199" spans="1:30" ht="47.25" x14ac:dyDescent="0.25">
      <c r="A199" s="121">
        <v>187</v>
      </c>
      <c r="B199" s="146" t="s">
        <v>136</v>
      </c>
      <c r="C199" s="146" t="s">
        <v>70</v>
      </c>
      <c r="D199" s="128">
        <v>1854.7</v>
      </c>
      <c r="E199" s="125">
        <v>3139</v>
      </c>
      <c r="F199" s="125">
        <v>3159</v>
      </c>
      <c r="G199" s="128">
        <v>1.7032404162398231</v>
      </c>
      <c r="H199" s="171">
        <f t="shared" si="128"/>
        <v>10</v>
      </c>
      <c r="I199" s="127">
        <f t="shared" si="129"/>
        <v>0.31857279388340237</v>
      </c>
      <c r="J199" s="125">
        <v>0</v>
      </c>
      <c r="K199" s="125">
        <v>8</v>
      </c>
      <c r="L199" s="125">
        <v>2</v>
      </c>
      <c r="M199" s="171">
        <f t="shared" si="130"/>
        <v>6</v>
      </c>
      <c r="N199" s="125">
        <v>0</v>
      </c>
      <c r="O199" s="125">
        <v>4</v>
      </c>
      <c r="P199" s="125">
        <v>2</v>
      </c>
      <c r="Q199" s="125">
        <f t="shared" si="131"/>
        <v>60</v>
      </c>
      <c r="R199" s="131">
        <f t="shared" si="92"/>
        <v>5</v>
      </c>
      <c r="S199" s="172">
        <f t="shared" si="121"/>
        <v>157</v>
      </c>
      <c r="T199" s="132">
        <f t="shared" si="122"/>
        <v>157.94999999999999</v>
      </c>
      <c r="U199" s="183">
        <v>20</v>
      </c>
      <c r="V199" s="265">
        <f t="shared" si="124"/>
        <v>0.63311174422285532</v>
      </c>
      <c r="W199" s="131">
        <f t="shared" si="95"/>
        <v>3</v>
      </c>
      <c r="X199" s="132">
        <f t="shared" si="125"/>
        <v>3</v>
      </c>
      <c r="Y199" s="131">
        <f t="shared" si="132"/>
        <v>15</v>
      </c>
      <c r="Z199" s="131">
        <f t="shared" si="127"/>
        <v>13</v>
      </c>
      <c r="AA199" s="131">
        <f t="shared" si="102"/>
        <v>4</v>
      </c>
      <c r="AB199" s="132">
        <f t="shared" si="126"/>
        <v>4</v>
      </c>
      <c r="AC199" s="131">
        <f t="shared" si="133"/>
        <v>20</v>
      </c>
      <c r="AD199" s="131">
        <v>20</v>
      </c>
    </row>
    <row r="200" spans="1:30" x14ac:dyDescent="0.25">
      <c r="A200" s="121">
        <v>188</v>
      </c>
      <c r="B200" s="146" t="s">
        <v>2</v>
      </c>
      <c r="C200" s="146" t="s">
        <v>70</v>
      </c>
      <c r="D200" s="128">
        <v>50697.120000000003</v>
      </c>
      <c r="E200" s="125">
        <v>7218</v>
      </c>
      <c r="F200" s="125">
        <v>7048</v>
      </c>
      <c r="G200" s="128">
        <v>0.13902170379698098</v>
      </c>
      <c r="H200" s="171">
        <f t="shared" si="128"/>
        <v>180</v>
      </c>
      <c r="I200" s="127">
        <f t="shared" si="129"/>
        <v>2.4937655860349128</v>
      </c>
      <c r="J200" s="125">
        <v>21</v>
      </c>
      <c r="K200" s="125">
        <v>123</v>
      </c>
      <c r="L200" s="125">
        <v>36</v>
      </c>
      <c r="M200" s="171">
        <f t="shared" si="130"/>
        <v>130</v>
      </c>
      <c r="N200" s="188">
        <v>15</v>
      </c>
      <c r="O200" s="125">
        <v>92</v>
      </c>
      <c r="P200" s="125">
        <v>23</v>
      </c>
      <c r="Q200" s="125">
        <f t="shared" si="131"/>
        <v>72.222222222222229</v>
      </c>
      <c r="R200" s="131">
        <f t="shared" si="92"/>
        <v>3</v>
      </c>
      <c r="S200" s="172">
        <f t="shared" si="121"/>
        <v>211</v>
      </c>
      <c r="T200" s="132">
        <f t="shared" si="122"/>
        <v>211.44</v>
      </c>
      <c r="U200" s="183">
        <f t="shared" si="123"/>
        <v>211</v>
      </c>
      <c r="V200" s="265">
        <f t="shared" si="124"/>
        <v>2.9937570942111238</v>
      </c>
      <c r="W200" s="131">
        <f t="shared" si="95"/>
        <v>31</v>
      </c>
      <c r="X200" s="132">
        <f t="shared" si="125"/>
        <v>31.65</v>
      </c>
      <c r="Y200" s="131">
        <f t="shared" si="132"/>
        <v>15</v>
      </c>
      <c r="Z200" s="131">
        <f t="shared" si="127"/>
        <v>137</v>
      </c>
      <c r="AA200" s="131">
        <f t="shared" si="102"/>
        <v>43</v>
      </c>
      <c r="AB200" s="132">
        <f t="shared" si="126"/>
        <v>42.2</v>
      </c>
      <c r="AC200" s="131">
        <f t="shared" si="133"/>
        <v>20</v>
      </c>
      <c r="AD200" s="131"/>
    </row>
    <row r="201" spans="1:30" ht="31.5" x14ac:dyDescent="0.25">
      <c r="A201" s="121">
        <v>189</v>
      </c>
      <c r="B201" s="146" t="s">
        <v>130</v>
      </c>
      <c r="C201" s="146" t="s">
        <v>70</v>
      </c>
      <c r="D201" s="128">
        <v>532.75</v>
      </c>
      <c r="E201" s="125">
        <v>437</v>
      </c>
      <c r="F201" s="125">
        <v>418</v>
      </c>
      <c r="G201" s="128">
        <v>0.78460816518066634</v>
      </c>
      <c r="H201" s="171">
        <f t="shared" si="128"/>
        <v>0</v>
      </c>
      <c r="I201" s="127">
        <f t="shared" si="129"/>
        <v>0</v>
      </c>
      <c r="J201" s="125">
        <v>0</v>
      </c>
      <c r="K201" s="125">
        <v>0</v>
      </c>
      <c r="L201" s="125">
        <v>0</v>
      </c>
      <c r="M201" s="171">
        <f t="shared" si="130"/>
        <v>0</v>
      </c>
      <c r="N201" s="125"/>
      <c r="O201" s="125"/>
      <c r="P201" s="125"/>
      <c r="Q201" s="125"/>
      <c r="R201" s="131">
        <f t="shared" si="92"/>
        <v>3</v>
      </c>
      <c r="S201" s="172">
        <f t="shared" si="121"/>
        <v>12</v>
      </c>
      <c r="T201" s="132">
        <f t="shared" si="122"/>
        <v>12.54</v>
      </c>
      <c r="U201" s="183">
        <f t="shared" si="123"/>
        <v>12</v>
      </c>
      <c r="V201" s="265">
        <f t="shared" si="124"/>
        <v>2.8708133971291865</v>
      </c>
      <c r="W201" s="131">
        <f t="shared" si="95"/>
        <v>1</v>
      </c>
      <c r="X201" s="132">
        <f t="shared" si="125"/>
        <v>1.8</v>
      </c>
      <c r="Y201" s="131">
        <f t="shared" si="132"/>
        <v>15</v>
      </c>
      <c r="Z201" s="131">
        <f t="shared" si="127"/>
        <v>8</v>
      </c>
      <c r="AA201" s="131">
        <f t="shared" si="102"/>
        <v>3</v>
      </c>
      <c r="AB201" s="132">
        <f t="shared" si="126"/>
        <v>2.4</v>
      </c>
      <c r="AC201" s="131">
        <f t="shared" si="133"/>
        <v>20</v>
      </c>
      <c r="AD201" s="131">
        <v>12</v>
      </c>
    </row>
    <row r="202" spans="1:30" ht="31.5" x14ac:dyDescent="0.25">
      <c r="A202" s="121">
        <v>190</v>
      </c>
      <c r="B202" s="146" t="s">
        <v>770</v>
      </c>
      <c r="C202" s="146" t="s">
        <v>70</v>
      </c>
      <c r="D202" s="128">
        <v>64.040000000000006</v>
      </c>
      <c r="E202" s="125">
        <v>61</v>
      </c>
      <c r="F202" s="125">
        <v>59</v>
      </c>
      <c r="G202" s="128">
        <v>0.92129918800749522</v>
      </c>
      <c r="H202" s="171">
        <f t="shared" si="128"/>
        <v>1</v>
      </c>
      <c r="I202" s="127">
        <f t="shared" si="129"/>
        <v>1.639344262295082</v>
      </c>
      <c r="J202" s="125">
        <v>0</v>
      </c>
      <c r="K202" s="125">
        <v>1</v>
      </c>
      <c r="L202" s="125">
        <v>0</v>
      </c>
      <c r="M202" s="171">
        <f t="shared" si="130"/>
        <v>0</v>
      </c>
      <c r="N202" s="125"/>
      <c r="O202" s="125"/>
      <c r="P202" s="125"/>
      <c r="Q202" s="125">
        <f t="shared" si="131"/>
        <v>0</v>
      </c>
      <c r="R202" s="131">
        <f t="shared" si="92"/>
        <v>3</v>
      </c>
      <c r="S202" s="172">
        <f t="shared" si="121"/>
        <v>1</v>
      </c>
      <c r="T202" s="132">
        <f t="shared" si="122"/>
        <v>1.77</v>
      </c>
      <c r="U202" s="183">
        <f t="shared" si="123"/>
        <v>1</v>
      </c>
      <c r="V202" s="265">
        <f t="shared" si="124"/>
        <v>1.6949152542372881</v>
      </c>
      <c r="W202" s="131">
        <f t="shared" si="95"/>
        <v>0</v>
      </c>
      <c r="X202" s="132">
        <f t="shared" si="125"/>
        <v>0.15</v>
      </c>
      <c r="Y202" s="131">
        <f t="shared" si="132"/>
        <v>15</v>
      </c>
      <c r="Z202" s="131">
        <f t="shared" si="127"/>
        <v>0</v>
      </c>
      <c r="AA202" s="131">
        <f t="shared" si="102"/>
        <v>1</v>
      </c>
      <c r="AB202" s="132">
        <f t="shared" si="126"/>
        <v>0.2</v>
      </c>
      <c r="AC202" s="131">
        <f t="shared" si="133"/>
        <v>20</v>
      </c>
      <c r="AD202" s="266">
        <v>2</v>
      </c>
    </row>
    <row r="203" spans="1:30" ht="31.5" x14ac:dyDescent="0.25">
      <c r="A203" s="121">
        <v>191</v>
      </c>
      <c r="B203" s="146" t="s">
        <v>771</v>
      </c>
      <c r="C203" s="146" t="s">
        <v>70</v>
      </c>
      <c r="D203" s="128">
        <v>208.42</v>
      </c>
      <c r="E203" s="125">
        <v>90</v>
      </c>
      <c r="F203" s="125">
        <v>87</v>
      </c>
      <c r="G203" s="128">
        <v>0.41742635063813455</v>
      </c>
      <c r="H203" s="171">
        <f t="shared" si="128"/>
        <v>0</v>
      </c>
      <c r="I203" s="127">
        <f t="shared" si="129"/>
        <v>0</v>
      </c>
      <c r="J203" s="125">
        <v>0</v>
      </c>
      <c r="K203" s="125">
        <v>0</v>
      </c>
      <c r="L203" s="125">
        <v>0</v>
      </c>
      <c r="M203" s="171">
        <f t="shared" si="130"/>
        <v>0</v>
      </c>
      <c r="N203" s="125"/>
      <c r="O203" s="125"/>
      <c r="P203" s="125"/>
      <c r="Q203" s="125"/>
      <c r="R203" s="131">
        <f t="shared" si="92"/>
        <v>3</v>
      </c>
      <c r="S203" s="172">
        <f t="shared" si="121"/>
        <v>2</v>
      </c>
      <c r="T203" s="132">
        <f t="shared" si="122"/>
        <v>2.61</v>
      </c>
      <c r="U203" s="183">
        <f t="shared" si="123"/>
        <v>2</v>
      </c>
      <c r="V203" s="265">
        <f t="shared" si="124"/>
        <v>2.2988505747126435</v>
      </c>
      <c r="W203" s="131">
        <f t="shared" si="95"/>
        <v>0</v>
      </c>
      <c r="X203" s="132">
        <f t="shared" si="125"/>
        <v>0.3</v>
      </c>
      <c r="Y203" s="131">
        <f t="shared" si="132"/>
        <v>15</v>
      </c>
      <c r="Z203" s="131">
        <f t="shared" si="127"/>
        <v>1</v>
      </c>
      <c r="AA203" s="131">
        <f t="shared" si="102"/>
        <v>1</v>
      </c>
      <c r="AB203" s="132">
        <f t="shared" si="126"/>
        <v>0.4</v>
      </c>
      <c r="AC203" s="131">
        <f t="shared" si="133"/>
        <v>20</v>
      </c>
      <c r="AD203" s="266">
        <v>5</v>
      </c>
    </row>
    <row r="204" spans="1:30" ht="31.5" x14ac:dyDescent="0.25">
      <c r="A204" s="121">
        <v>192</v>
      </c>
      <c r="B204" s="146" t="s">
        <v>110</v>
      </c>
      <c r="C204" s="146" t="s">
        <v>70</v>
      </c>
      <c r="D204" s="128">
        <v>417.94</v>
      </c>
      <c r="E204" s="125">
        <v>542</v>
      </c>
      <c r="F204" s="125">
        <v>232</v>
      </c>
      <c r="G204" s="128">
        <v>0.5551036033880461</v>
      </c>
      <c r="H204" s="171">
        <f t="shared" si="128"/>
        <v>5</v>
      </c>
      <c r="I204" s="127">
        <f t="shared" si="129"/>
        <v>0.92250922509225097</v>
      </c>
      <c r="J204" s="125">
        <v>1</v>
      </c>
      <c r="K204" s="125">
        <v>3</v>
      </c>
      <c r="L204" s="125">
        <v>1</v>
      </c>
      <c r="M204" s="171">
        <f t="shared" si="130"/>
        <v>5</v>
      </c>
      <c r="N204" s="125">
        <v>1</v>
      </c>
      <c r="O204" s="125">
        <v>3</v>
      </c>
      <c r="P204" s="125">
        <v>1</v>
      </c>
      <c r="Q204" s="125">
        <f t="shared" si="131"/>
        <v>100</v>
      </c>
      <c r="R204" s="131">
        <f t="shared" si="92"/>
        <v>3</v>
      </c>
      <c r="S204" s="172">
        <f t="shared" si="121"/>
        <v>6</v>
      </c>
      <c r="T204" s="132">
        <f t="shared" si="122"/>
        <v>6.96</v>
      </c>
      <c r="U204" s="183">
        <v>5</v>
      </c>
      <c r="V204" s="265">
        <f t="shared" si="124"/>
        <v>2.1551724137931036</v>
      </c>
      <c r="W204" s="131">
        <f t="shared" si="95"/>
        <v>0</v>
      </c>
      <c r="X204" s="132">
        <f t="shared" si="125"/>
        <v>0.75</v>
      </c>
      <c r="Y204" s="131">
        <f t="shared" si="132"/>
        <v>15</v>
      </c>
      <c r="Z204" s="131">
        <f t="shared" si="127"/>
        <v>4</v>
      </c>
      <c r="AA204" s="131">
        <f t="shared" si="102"/>
        <v>1</v>
      </c>
      <c r="AB204" s="132">
        <f t="shared" si="126"/>
        <v>1</v>
      </c>
      <c r="AC204" s="131">
        <f t="shared" si="133"/>
        <v>20</v>
      </c>
      <c r="AD204" s="131">
        <v>5</v>
      </c>
    </row>
    <row r="205" spans="1:30" ht="31.5" x14ac:dyDescent="0.25">
      <c r="A205" s="121">
        <v>193</v>
      </c>
      <c r="B205" s="146" t="s">
        <v>111</v>
      </c>
      <c r="C205" s="146" t="s">
        <v>70</v>
      </c>
      <c r="D205" s="128">
        <v>221.75</v>
      </c>
      <c r="E205" s="125">
        <v>410</v>
      </c>
      <c r="F205" s="125">
        <v>45</v>
      </c>
      <c r="G205" s="128">
        <v>0.20293122886133033</v>
      </c>
      <c r="H205" s="171">
        <f t="shared" si="128"/>
        <v>20</v>
      </c>
      <c r="I205" s="127">
        <f t="shared" si="129"/>
        <v>4.8780487804878048</v>
      </c>
      <c r="J205" s="125">
        <v>5</v>
      </c>
      <c r="K205" s="125">
        <v>11</v>
      </c>
      <c r="L205" s="125">
        <v>4</v>
      </c>
      <c r="M205" s="171">
        <f t="shared" si="130"/>
        <v>9</v>
      </c>
      <c r="N205" s="125">
        <v>0</v>
      </c>
      <c r="O205" s="125">
        <v>9</v>
      </c>
      <c r="P205" s="125">
        <v>0</v>
      </c>
      <c r="Q205" s="125">
        <f t="shared" si="131"/>
        <v>45</v>
      </c>
      <c r="R205" s="131">
        <f t="shared" si="92"/>
        <v>3</v>
      </c>
      <c r="S205" s="172">
        <f t="shared" si="121"/>
        <v>1</v>
      </c>
      <c r="T205" s="132">
        <f t="shared" si="122"/>
        <v>1.35</v>
      </c>
      <c r="U205" s="183">
        <f t="shared" si="123"/>
        <v>1</v>
      </c>
      <c r="V205" s="265">
        <f t="shared" si="124"/>
        <v>2.2222222222222223</v>
      </c>
      <c r="W205" s="131">
        <f t="shared" si="95"/>
        <v>0</v>
      </c>
      <c r="X205" s="132">
        <f t="shared" si="125"/>
        <v>0.15</v>
      </c>
      <c r="Y205" s="131">
        <f t="shared" si="132"/>
        <v>15</v>
      </c>
      <c r="Z205" s="131">
        <f t="shared" si="127"/>
        <v>0</v>
      </c>
      <c r="AA205" s="131">
        <f t="shared" si="102"/>
        <v>1</v>
      </c>
      <c r="AB205" s="132">
        <f t="shared" si="126"/>
        <v>0.2</v>
      </c>
      <c r="AC205" s="131">
        <f t="shared" si="133"/>
        <v>20</v>
      </c>
      <c r="AD205" s="131">
        <v>1</v>
      </c>
    </row>
    <row r="206" spans="1:30" ht="30" customHeight="1" x14ac:dyDescent="0.25">
      <c r="A206" s="121">
        <v>194</v>
      </c>
      <c r="B206" s="146" t="s">
        <v>772</v>
      </c>
      <c r="C206" s="146" t="s">
        <v>70</v>
      </c>
      <c r="D206" s="128">
        <v>66.8</v>
      </c>
      <c r="E206" s="125"/>
      <c r="F206" s="125">
        <v>94</v>
      </c>
      <c r="G206" s="128">
        <v>1.4071856287425151</v>
      </c>
      <c r="H206" s="171">
        <f t="shared" si="128"/>
        <v>0</v>
      </c>
      <c r="I206" s="127"/>
      <c r="J206" s="125">
        <v>0</v>
      </c>
      <c r="K206" s="125">
        <v>0</v>
      </c>
      <c r="L206" s="125">
        <v>0</v>
      </c>
      <c r="M206" s="171">
        <f t="shared" si="130"/>
        <v>0</v>
      </c>
      <c r="N206" s="125">
        <v>0</v>
      </c>
      <c r="O206" s="125">
        <v>0</v>
      </c>
      <c r="P206" s="125">
        <v>0</v>
      </c>
      <c r="Q206" s="125"/>
      <c r="R206" s="131">
        <f t="shared" ref="R206:R228" si="134">IF(F206&lt;VLOOKUP(G206,$M$233:$Q$241,2),0,VLOOKUP(G206,$M$233:$Q$241,3))</f>
        <v>5</v>
      </c>
      <c r="S206" s="172">
        <f t="shared" si="121"/>
        <v>4</v>
      </c>
      <c r="T206" s="132">
        <f t="shared" si="122"/>
        <v>4.7</v>
      </c>
      <c r="U206" s="183">
        <f t="shared" si="123"/>
        <v>4</v>
      </c>
      <c r="V206" s="265">
        <f t="shared" si="124"/>
        <v>4.2553191489361701</v>
      </c>
      <c r="W206" s="131">
        <f t="shared" si="95"/>
        <v>0</v>
      </c>
      <c r="X206" s="132">
        <f t="shared" si="125"/>
        <v>0.6</v>
      </c>
      <c r="Y206" s="131">
        <f t="shared" si="132"/>
        <v>15</v>
      </c>
      <c r="Z206" s="131">
        <f t="shared" si="127"/>
        <v>3</v>
      </c>
      <c r="AA206" s="131">
        <f t="shared" si="102"/>
        <v>1</v>
      </c>
      <c r="AB206" s="132">
        <f t="shared" si="126"/>
        <v>0.8</v>
      </c>
      <c r="AC206" s="131">
        <f t="shared" si="133"/>
        <v>20</v>
      </c>
      <c r="AD206" s="131">
        <v>4</v>
      </c>
    </row>
    <row r="207" spans="1:30" ht="31.5" x14ac:dyDescent="0.25">
      <c r="A207" s="121">
        <v>195</v>
      </c>
      <c r="B207" s="146" t="s">
        <v>773</v>
      </c>
      <c r="C207" s="146" t="s">
        <v>70</v>
      </c>
      <c r="D207" s="128">
        <v>377.22</v>
      </c>
      <c r="E207" s="125"/>
      <c r="F207" s="125">
        <v>191</v>
      </c>
      <c r="G207" s="128">
        <v>0.50633582524786591</v>
      </c>
      <c r="H207" s="171">
        <f t="shared" si="128"/>
        <v>0</v>
      </c>
      <c r="I207" s="127"/>
      <c r="J207" s="125">
        <v>0</v>
      </c>
      <c r="K207" s="125">
        <v>0</v>
      </c>
      <c r="L207" s="125">
        <v>0</v>
      </c>
      <c r="M207" s="171">
        <f t="shared" si="130"/>
        <v>0</v>
      </c>
      <c r="N207" s="125"/>
      <c r="O207" s="125"/>
      <c r="P207" s="125"/>
      <c r="Q207" s="125"/>
      <c r="R207" s="131">
        <f t="shared" si="134"/>
        <v>3</v>
      </c>
      <c r="S207" s="172">
        <f t="shared" si="121"/>
        <v>5</v>
      </c>
      <c r="T207" s="132">
        <f t="shared" si="122"/>
        <v>5.73</v>
      </c>
      <c r="U207" s="183">
        <v>2</v>
      </c>
      <c r="V207" s="265">
        <f t="shared" si="124"/>
        <v>1.0471204188481675</v>
      </c>
      <c r="W207" s="131">
        <f t="shared" ref="W207:W227" si="135">ROUNDDOWN(X207,0)</f>
        <v>0</v>
      </c>
      <c r="X207" s="132">
        <f t="shared" si="125"/>
        <v>0.3</v>
      </c>
      <c r="Y207" s="131">
        <f t="shared" si="132"/>
        <v>15</v>
      </c>
      <c r="Z207" s="131">
        <f t="shared" si="127"/>
        <v>1</v>
      </c>
      <c r="AA207" s="131">
        <f t="shared" si="102"/>
        <v>1</v>
      </c>
      <c r="AB207" s="132">
        <f t="shared" si="126"/>
        <v>0.4</v>
      </c>
      <c r="AC207" s="131">
        <f t="shared" si="133"/>
        <v>20</v>
      </c>
      <c r="AD207" s="131">
        <v>2</v>
      </c>
    </row>
    <row r="208" spans="1:30" ht="31.5" x14ac:dyDescent="0.25">
      <c r="A208" s="121">
        <v>196</v>
      </c>
      <c r="B208" s="146" t="s">
        <v>112</v>
      </c>
      <c r="C208" s="146" t="s">
        <v>70</v>
      </c>
      <c r="D208" s="128">
        <v>1230.32</v>
      </c>
      <c r="E208" s="125">
        <v>522</v>
      </c>
      <c r="F208" s="125">
        <v>564</v>
      </c>
      <c r="G208" s="128">
        <v>0.45841732232264781</v>
      </c>
      <c r="H208" s="171">
        <f t="shared" si="128"/>
        <v>0</v>
      </c>
      <c r="I208" s="127">
        <f t="shared" si="129"/>
        <v>0</v>
      </c>
      <c r="J208" s="125">
        <v>0</v>
      </c>
      <c r="K208" s="125">
        <v>0</v>
      </c>
      <c r="L208" s="125">
        <v>0</v>
      </c>
      <c r="M208" s="171">
        <f t="shared" si="130"/>
        <v>0</v>
      </c>
      <c r="N208" s="125"/>
      <c r="O208" s="125"/>
      <c r="P208" s="125"/>
      <c r="Q208" s="125"/>
      <c r="R208" s="131">
        <f t="shared" si="134"/>
        <v>3</v>
      </c>
      <c r="S208" s="172">
        <f t="shared" si="121"/>
        <v>16</v>
      </c>
      <c r="T208" s="132">
        <f t="shared" si="122"/>
        <v>16.920000000000002</v>
      </c>
      <c r="U208" s="183">
        <v>8</v>
      </c>
      <c r="V208" s="265">
        <f t="shared" si="124"/>
        <v>1.4184397163120568</v>
      </c>
      <c r="W208" s="131">
        <f t="shared" si="135"/>
        <v>1</v>
      </c>
      <c r="X208" s="132">
        <f t="shared" si="125"/>
        <v>1.2</v>
      </c>
      <c r="Y208" s="131">
        <f t="shared" si="132"/>
        <v>15</v>
      </c>
      <c r="Z208" s="131">
        <f t="shared" si="127"/>
        <v>5</v>
      </c>
      <c r="AA208" s="131">
        <f t="shared" ref="AA208:AA228" si="136">_xlfn.CEILING.MATH(AB208,1)</f>
        <v>2</v>
      </c>
      <c r="AB208" s="132">
        <f t="shared" si="126"/>
        <v>1.6</v>
      </c>
      <c r="AC208" s="131">
        <f t="shared" si="133"/>
        <v>20</v>
      </c>
      <c r="AD208" s="131">
        <v>8</v>
      </c>
    </row>
    <row r="209" spans="1:30" ht="32.25" customHeight="1" x14ac:dyDescent="0.25">
      <c r="A209" s="121">
        <v>197</v>
      </c>
      <c r="B209" s="146" t="s">
        <v>92</v>
      </c>
      <c r="C209" s="146" t="s">
        <v>70</v>
      </c>
      <c r="D209" s="128">
        <v>232.64</v>
      </c>
      <c r="E209" s="125">
        <v>196</v>
      </c>
      <c r="F209" s="125">
        <v>141</v>
      </c>
      <c r="G209" s="128">
        <v>0.60608665749656121</v>
      </c>
      <c r="H209" s="171">
        <f t="shared" si="128"/>
        <v>0</v>
      </c>
      <c r="I209" s="127">
        <f t="shared" si="129"/>
        <v>0</v>
      </c>
      <c r="J209" s="125">
        <v>0</v>
      </c>
      <c r="K209" s="125">
        <v>0</v>
      </c>
      <c r="L209" s="125">
        <v>0</v>
      </c>
      <c r="M209" s="171">
        <f t="shared" si="130"/>
        <v>0</v>
      </c>
      <c r="N209" s="125">
        <v>0</v>
      </c>
      <c r="O209" s="125">
        <v>0</v>
      </c>
      <c r="P209" s="125">
        <v>0</v>
      </c>
      <c r="Q209" s="125"/>
      <c r="R209" s="131">
        <f t="shared" si="134"/>
        <v>3</v>
      </c>
      <c r="S209" s="172">
        <f t="shared" si="121"/>
        <v>4</v>
      </c>
      <c r="T209" s="132">
        <f t="shared" si="122"/>
        <v>4.2300000000000004</v>
      </c>
      <c r="U209" s="183">
        <f t="shared" si="123"/>
        <v>4</v>
      </c>
      <c r="V209" s="265">
        <f t="shared" si="124"/>
        <v>2.8368794326241136</v>
      </c>
      <c r="W209" s="131">
        <f t="shared" si="135"/>
        <v>0</v>
      </c>
      <c r="X209" s="132">
        <f t="shared" si="125"/>
        <v>0.6</v>
      </c>
      <c r="Y209" s="131">
        <f t="shared" si="132"/>
        <v>15</v>
      </c>
      <c r="Z209" s="131">
        <f t="shared" si="127"/>
        <v>3</v>
      </c>
      <c r="AA209" s="131">
        <f t="shared" si="136"/>
        <v>1</v>
      </c>
      <c r="AB209" s="132">
        <f t="shared" si="126"/>
        <v>0.8</v>
      </c>
      <c r="AC209" s="131">
        <f t="shared" si="133"/>
        <v>20</v>
      </c>
      <c r="AD209" s="131">
        <v>4</v>
      </c>
    </row>
    <row r="210" spans="1:30" ht="31.5" x14ac:dyDescent="0.25">
      <c r="A210" s="121">
        <v>198</v>
      </c>
      <c r="B210" s="146" t="s">
        <v>774</v>
      </c>
      <c r="C210" s="146" t="s">
        <v>70</v>
      </c>
      <c r="D210" s="128">
        <v>97.54</v>
      </c>
      <c r="E210" s="125">
        <v>111</v>
      </c>
      <c r="F210" s="125">
        <v>62</v>
      </c>
      <c r="G210" s="128">
        <v>0.63563666188230461</v>
      </c>
      <c r="H210" s="171">
        <f t="shared" si="128"/>
        <v>5</v>
      </c>
      <c r="I210" s="127">
        <f t="shared" si="129"/>
        <v>4.5045045045045047</v>
      </c>
      <c r="J210" s="125">
        <v>1</v>
      </c>
      <c r="K210" s="125">
        <v>3</v>
      </c>
      <c r="L210" s="125">
        <v>1</v>
      </c>
      <c r="M210" s="171">
        <f t="shared" si="130"/>
        <v>1</v>
      </c>
      <c r="N210" s="125">
        <v>0</v>
      </c>
      <c r="O210" s="125">
        <v>1</v>
      </c>
      <c r="P210" s="125">
        <v>0</v>
      </c>
      <c r="Q210" s="125">
        <f t="shared" si="131"/>
        <v>20</v>
      </c>
      <c r="R210" s="131">
        <f t="shared" si="134"/>
        <v>3</v>
      </c>
      <c r="S210" s="172">
        <f t="shared" si="121"/>
        <v>1</v>
      </c>
      <c r="T210" s="132">
        <f t="shared" si="122"/>
        <v>1.86</v>
      </c>
      <c r="U210" s="183">
        <f t="shared" si="123"/>
        <v>1</v>
      </c>
      <c r="V210" s="265">
        <f t="shared" si="124"/>
        <v>1.6129032258064515</v>
      </c>
      <c r="W210" s="131">
        <f t="shared" si="135"/>
        <v>0</v>
      </c>
      <c r="X210" s="132">
        <f t="shared" si="125"/>
        <v>0.15</v>
      </c>
      <c r="Y210" s="131">
        <f t="shared" si="132"/>
        <v>15</v>
      </c>
      <c r="Z210" s="131">
        <f t="shared" si="127"/>
        <v>0</v>
      </c>
      <c r="AA210" s="131">
        <f t="shared" si="136"/>
        <v>1</v>
      </c>
      <c r="AB210" s="132">
        <f t="shared" si="126"/>
        <v>0.2</v>
      </c>
      <c r="AC210" s="131">
        <f t="shared" si="133"/>
        <v>20</v>
      </c>
      <c r="AD210" s="266">
        <v>2</v>
      </c>
    </row>
    <row r="211" spans="1:30" ht="31.5" x14ac:dyDescent="0.25">
      <c r="A211" s="121">
        <v>199</v>
      </c>
      <c r="B211" s="146" t="s">
        <v>243</v>
      </c>
      <c r="C211" s="146" t="s">
        <v>70</v>
      </c>
      <c r="D211" s="128">
        <v>472.43</v>
      </c>
      <c r="E211" s="125"/>
      <c r="F211" s="125">
        <v>742</v>
      </c>
      <c r="G211" s="128">
        <v>1.5706030523040451</v>
      </c>
      <c r="H211" s="171">
        <f t="shared" si="128"/>
        <v>0</v>
      </c>
      <c r="I211" s="127"/>
      <c r="J211" s="125">
        <v>0</v>
      </c>
      <c r="K211" s="125">
        <v>0</v>
      </c>
      <c r="L211" s="125">
        <v>0</v>
      </c>
      <c r="M211" s="171">
        <f t="shared" si="130"/>
        <v>0</v>
      </c>
      <c r="N211" s="125">
        <v>0</v>
      </c>
      <c r="O211" s="125">
        <v>0</v>
      </c>
      <c r="P211" s="125">
        <v>0</v>
      </c>
      <c r="Q211" s="125"/>
      <c r="R211" s="131">
        <f t="shared" si="134"/>
        <v>5</v>
      </c>
      <c r="S211" s="172">
        <f t="shared" si="121"/>
        <v>37</v>
      </c>
      <c r="T211" s="132">
        <f t="shared" si="122"/>
        <v>37.1</v>
      </c>
      <c r="U211" s="183">
        <f t="shared" si="123"/>
        <v>37</v>
      </c>
      <c r="V211" s="265">
        <f t="shared" si="124"/>
        <v>4.986522911051213</v>
      </c>
      <c r="W211" s="131">
        <f t="shared" si="135"/>
        <v>5</v>
      </c>
      <c r="X211" s="132">
        <f t="shared" si="125"/>
        <v>5.55</v>
      </c>
      <c r="Y211" s="131">
        <f t="shared" si="132"/>
        <v>15</v>
      </c>
      <c r="Z211" s="131">
        <f t="shared" si="127"/>
        <v>24</v>
      </c>
      <c r="AA211" s="131">
        <f t="shared" si="136"/>
        <v>8</v>
      </c>
      <c r="AB211" s="132">
        <f t="shared" si="126"/>
        <v>7.4</v>
      </c>
      <c r="AC211" s="131">
        <f t="shared" si="133"/>
        <v>20</v>
      </c>
      <c r="AD211" s="131">
        <v>37</v>
      </c>
    </row>
    <row r="212" spans="1:30" ht="30" customHeight="1" x14ac:dyDescent="0.25">
      <c r="A212" s="121">
        <v>200</v>
      </c>
      <c r="B212" s="146" t="s">
        <v>775</v>
      </c>
      <c r="C212" s="146" t="s">
        <v>70</v>
      </c>
      <c r="D212" s="128">
        <v>586.53</v>
      </c>
      <c r="E212" s="125">
        <v>410</v>
      </c>
      <c r="F212" s="125">
        <v>461</v>
      </c>
      <c r="G212" s="128">
        <v>0.78597855182173126</v>
      </c>
      <c r="H212" s="171">
        <f t="shared" si="128"/>
        <v>11</v>
      </c>
      <c r="I212" s="127">
        <f t="shared" si="129"/>
        <v>2.6829268292682928</v>
      </c>
      <c r="J212" s="125">
        <v>2</v>
      </c>
      <c r="K212" s="125">
        <v>7</v>
      </c>
      <c r="L212" s="125">
        <v>2</v>
      </c>
      <c r="M212" s="171">
        <f t="shared" si="130"/>
        <v>11</v>
      </c>
      <c r="N212" s="125">
        <v>0</v>
      </c>
      <c r="O212" s="125">
        <v>11</v>
      </c>
      <c r="P212" s="125">
        <v>0</v>
      </c>
      <c r="Q212" s="125">
        <f t="shared" si="131"/>
        <v>100</v>
      </c>
      <c r="R212" s="131">
        <f t="shared" si="134"/>
        <v>3</v>
      </c>
      <c r="S212" s="172">
        <f t="shared" si="121"/>
        <v>13</v>
      </c>
      <c r="T212" s="132">
        <f t="shared" si="122"/>
        <v>13.83</v>
      </c>
      <c r="U212" s="183">
        <f t="shared" si="123"/>
        <v>13</v>
      </c>
      <c r="V212" s="265">
        <f t="shared" si="124"/>
        <v>2.8199566160520608</v>
      </c>
      <c r="W212" s="131">
        <f t="shared" si="135"/>
        <v>1</v>
      </c>
      <c r="X212" s="132">
        <f t="shared" si="125"/>
        <v>1.95</v>
      </c>
      <c r="Y212" s="131">
        <f t="shared" si="132"/>
        <v>15</v>
      </c>
      <c r="Z212" s="131">
        <f t="shared" si="127"/>
        <v>9</v>
      </c>
      <c r="AA212" s="131">
        <f t="shared" si="136"/>
        <v>3</v>
      </c>
      <c r="AB212" s="132">
        <f t="shared" si="126"/>
        <v>2.6</v>
      </c>
      <c r="AC212" s="131">
        <f t="shared" si="133"/>
        <v>20</v>
      </c>
      <c r="AD212" s="131">
        <v>13</v>
      </c>
    </row>
    <row r="213" spans="1:30" ht="34.5" customHeight="1" x14ac:dyDescent="0.25">
      <c r="A213" s="121">
        <v>201</v>
      </c>
      <c r="B213" s="146" t="s">
        <v>775</v>
      </c>
      <c r="C213" s="146" t="s">
        <v>70</v>
      </c>
      <c r="D213" s="128">
        <v>380.62</v>
      </c>
      <c r="E213" s="125"/>
      <c r="F213" s="125">
        <v>283</v>
      </c>
      <c r="G213" s="128">
        <v>0.74352372444958226</v>
      </c>
      <c r="H213" s="171">
        <f t="shared" si="128"/>
        <v>0</v>
      </c>
      <c r="I213" s="127"/>
      <c r="J213" s="125">
        <v>0</v>
      </c>
      <c r="K213" s="125">
        <v>0</v>
      </c>
      <c r="L213" s="125">
        <v>0</v>
      </c>
      <c r="M213" s="171">
        <f t="shared" si="130"/>
        <v>0</v>
      </c>
      <c r="N213" s="125">
        <v>0</v>
      </c>
      <c r="O213" s="125">
        <v>0</v>
      </c>
      <c r="P213" s="125">
        <v>0</v>
      </c>
      <c r="Q213" s="125"/>
      <c r="R213" s="131">
        <f t="shared" si="134"/>
        <v>3</v>
      </c>
      <c r="S213" s="172">
        <f t="shared" si="121"/>
        <v>8</v>
      </c>
      <c r="T213" s="132">
        <f t="shared" si="122"/>
        <v>8.49</v>
      </c>
      <c r="U213" s="183">
        <f t="shared" si="123"/>
        <v>8</v>
      </c>
      <c r="V213" s="265">
        <f t="shared" si="124"/>
        <v>2.8268551236749118</v>
      </c>
      <c r="W213" s="131">
        <f t="shared" si="135"/>
        <v>1</v>
      </c>
      <c r="X213" s="132">
        <f t="shared" si="125"/>
        <v>1.2</v>
      </c>
      <c r="Y213" s="131">
        <f t="shared" si="132"/>
        <v>15</v>
      </c>
      <c r="Z213" s="131">
        <f t="shared" si="127"/>
        <v>5</v>
      </c>
      <c r="AA213" s="131">
        <f t="shared" si="136"/>
        <v>2</v>
      </c>
      <c r="AB213" s="132">
        <f t="shared" si="126"/>
        <v>1.6</v>
      </c>
      <c r="AC213" s="131">
        <f t="shared" si="133"/>
        <v>20</v>
      </c>
      <c r="AD213" s="131">
        <v>8</v>
      </c>
    </row>
    <row r="214" spans="1:30" ht="31.5" x14ac:dyDescent="0.25">
      <c r="A214" s="121">
        <v>202</v>
      </c>
      <c r="B214" s="146" t="s">
        <v>114</v>
      </c>
      <c r="C214" s="146" t="s">
        <v>70</v>
      </c>
      <c r="D214" s="128">
        <v>757.58</v>
      </c>
      <c r="E214" s="125">
        <v>65</v>
      </c>
      <c r="F214" s="125">
        <v>758</v>
      </c>
      <c r="G214" s="128">
        <v>1.0005543968953774</v>
      </c>
      <c r="H214" s="171">
        <f t="shared" si="128"/>
        <v>0</v>
      </c>
      <c r="I214" s="127">
        <f t="shared" si="129"/>
        <v>0</v>
      </c>
      <c r="J214" s="125">
        <v>0</v>
      </c>
      <c r="K214" s="125">
        <v>0</v>
      </c>
      <c r="L214" s="125">
        <v>0</v>
      </c>
      <c r="M214" s="171">
        <f t="shared" si="130"/>
        <v>0</v>
      </c>
      <c r="N214" s="125">
        <v>0</v>
      </c>
      <c r="O214" s="125">
        <v>0</v>
      </c>
      <c r="P214" s="125">
        <v>0</v>
      </c>
      <c r="Q214" s="125"/>
      <c r="R214" s="131">
        <f t="shared" si="134"/>
        <v>3</v>
      </c>
      <c r="S214" s="172">
        <f t="shared" si="121"/>
        <v>22</v>
      </c>
      <c r="T214" s="132">
        <f t="shared" si="122"/>
        <v>22.74</v>
      </c>
      <c r="U214" s="183">
        <v>1</v>
      </c>
      <c r="V214" s="265">
        <f t="shared" si="124"/>
        <v>0.13192612137203166</v>
      </c>
      <c r="W214" s="131">
        <f t="shared" si="135"/>
        <v>0</v>
      </c>
      <c r="X214" s="132">
        <f t="shared" si="125"/>
        <v>0.15</v>
      </c>
      <c r="Y214" s="131">
        <f t="shared" si="132"/>
        <v>15</v>
      </c>
      <c r="Z214" s="131">
        <f t="shared" si="127"/>
        <v>0</v>
      </c>
      <c r="AA214" s="131">
        <f t="shared" si="136"/>
        <v>1</v>
      </c>
      <c r="AB214" s="132">
        <f t="shared" si="126"/>
        <v>0.2</v>
      </c>
      <c r="AC214" s="131">
        <f t="shared" si="133"/>
        <v>20</v>
      </c>
      <c r="AD214" s="131">
        <v>1</v>
      </c>
    </row>
    <row r="215" spans="1:30" ht="31.5" x14ac:dyDescent="0.25">
      <c r="A215" s="121">
        <v>203</v>
      </c>
      <c r="B215" s="146" t="s">
        <v>776</v>
      </c>
      <c r="C215" s="146" t="s">
        <v>70</v>
      </c>
      <c r="D215" s="128">
        <v>86.48</v>
      </c>
      <c r="E215" s="125">
        <v>42</v>
      </c>
      <c r="F215" s="125">
        <v>40</v>
      </c>
      <c r="G215" s="128">
        <v>0.46253469010175763</v>
      </c>
      <c r="H215" s="171">
        <f t="shared" si="128"/>
        <v>1</v>
      </c>
      <c r="I215" s="127">
        <f t="shared" si="129"/>
        <v>2.3809523809523809</v>
      </c>
      <c r="J215" s="125">
        <v>0</v>
      </c>
      <c r="K215" s="125">
        <v>1</v>
      </c>
      <c r="L215" s="125">
        <v>0</v>
      </c>
      <c r="M215" s="171">
        <f t="shared" si="130"/>
        <v>1</v>
      </c>
      <c r="N215" s="125">
        <v>0</v>
      </c>
      <c r="O215" s="125">
        <v>1</v>
      </c>
      <c r="P215" s="125">
        <v>0</v>
      </c>
      <c r="Q215" s="125">
        <f t="shared" si="131"/>
        <v>100</v>
      </c>
      <c r="R215" s="131">
        <f t="shared" si="134"/>
        <v>3</v>
      </c>
      <c r="S215" s="172">
        <f t="shared" si="121"/>
        <v>1</v>
      </c>
      <c r="T215" s="132">
        <f t="shared" si="122"/>
        <v>1.2</v>
      </c>
      <c r="U215" s="183">
        <f t="shared" si="123"/>
        <v>1</v>
      </c>
      <c r="V215" s="265">
        <f t="shared" si="124"/>
        <v>2.5</v>
      </c>
      <c r="W215" s="131">
        <f t="shared" si="135"/>
        <v>0</v>
      </c>
      <c r="X215" s="132">
        <f t="shared" si="125"/>
        <v>0.15</v>
      </c>
      <c r="Y215" s="131">
        <f t="shared" si="132"/>
        <v>15</v>
      </c>
      <c r="Z215" s="131">
        <f t="shared" si="127"/>
        <v>0</v>
      </c>
      <c r="AA215" s="131">
        <f t="shared" si="136"/>
        <v>1</v>
      </c>
      <c r="AB215" s="132">
        <f t="shared" si="126"/>
        <v>0.2</v>
      </c>
      <c r="AC215" s="131">
        <f t="shared" si="133"/>
        <v>20</v>
      </c>
      <c r="AD215" s="131">
        <v>1</v>
      </c>
    </row>
    <row r="216" spans="1:30" ht="31.5" x14ac:dyDescent="0.25">
      <c r="A216" s="121">
        <v>204</v>
      </c>
      <c r="B216" s="146" t="s">
        <v>71</v>
      </c>
      <c r="C216" s="146" t="s">
        <v>70</v>
      </c>
      <c r="D216" s="128">
        <v>1046.95</v>
      </c>
      <c r="E216" s="125"/>
      <c r="F216" s="125">
        <f>G216*D216</f>
        <v>1084.8242116881386</v>
      </c>
      <c r="G216" s="128">
        <v>1.0361757597670744</v>
      </c>
      <c r="H216" s="171">
        <f>J216+K216+L216</f>
        <v>0</v>
      </c>
      <c r="I216" s="127"/>
      <c r="J216" s="125">
        <v>0</v>
      </c>
      <c r="K216" s="125">
        <v>0</v>
      </c>
      <c r="L216" s="125">
        <v>0</v>
      </c>
      <c r="M216" s="171">
        <f>N216+O216+P216</f>
        <v>0</v>
      </c>
      <c r="N216" s="125">
        <v>0</v>
      </c>
      <c r="O216" s="125">
        <v>0</v>
      </c>
      <c r="P216" s="125">
        <v>0</v>
      </c>
      <c r="Q216" s="125"/>
      <c r="R216" s="131">
        <f t="shared" si="134"/>
        <v>5</v>
      </c>
      <c r="S216" s="172">
        <f t="shared" si="121"/>
        <v>54</v>
      </c>
      <c r="T216" s="132">
        <f t="shared" si="122"/>
        <v>54.241210584406929</v>
      </c>
      <c r="U216" s="183">
        <v>43</v>
      </c>
      <c r="V216" s="265">
        <f t="shared" si="124"/>
        <v>3.9637758391367361</v>
      </c>
      <c r="W216" s="131">
        <f t="shared" si="135"/>
        <v>6</v>
      </c>
      <c r="X216" s="132">
        <f t="shared" si="125"/>
        <v>6.45</v>
      </c>
      <c r="Y216" s="131">
        <f t="shared" si="132"/>
        <v>15</v>
      </c>
      <c r="Z216" s="131">
        <f t="shared" si="127"/>
        <v>28</v>
      </c>
      <c r="AA216" s="131">
        <f t="shared" si="136"/>
        <v>9</v>
      </c>
      <c r="AB216" s="132">
        <f t="shared" si="126"/>
        <v>8.6</v>
      </c>
      <c r="AC216" s="131">
        <f t="shared" si="133"/>
        <v>20</v>
      </c>
      <c r="AD216" s="131">
        <v>43</v>
      </c>
    </row>
    <row r="217" spans="1:30" ht="31.5" x14ac:dyDescent="0.25">
      <c r="A217" s="121">
        <v>205</v>
      </c>
      <c r="B217" s="146" t="s">
        <v>137</v>
      </c>
      <c r="C217" s="146" t="s">
        <v>70</v>
      </c>
      <c r="D217" s="128">
        <v>213.12</v>
      </c>
      <c r="E217" s="125">
        <v>41</v>
      </c>
      <c r="F217" s="125">
        <v>40</v>
      </c>
      <c r="G217" s="128">
        <v>0.18768768768768768</v>
      </c>
      <c r="H217" s="171">
        <f>J217+K217+L217</f>
        <v>0</v>
      </c>
      <c r="I217" s="127">
        <f>H217*100/E217</f>
        <v>0</v>
      </c>
      <c r="J217" s="125">
        <v>0</v>
      </c>
      <c r="K217" s="125">
        <v>0</v>
      </c>
      <c r="L217" s="125">
        <v>0</v>
      </c>
      <c r="M217" s="171">
        <f>N217+O217+P217</f>
        <v>0</v>
      </c>
      <c r="N217" s="125">
        <v>0</v>
      </c>
      <c r="O217" s="125">
        <v>0</v>
      </c>
      <c r="P217" s="125">
        <v>0</v>
      </c>
      <c r="Q217" s="125"/>
      <c r="R217" s="131">
        <f t="shared" si="134"/>
        <v>3</v>
      </c>
      <c r="S217" s="172">
        <f t="shared" si="121"/>
        <v>1</v>
      </c>
      <c r="T217" s="132">
        <f t="shared" si="122"/>
        <v>1.2</v>
      </c>
      <c r="U217" s="183">
        <f t="shared" si="123"/>
        <v>1</v>
      </c>
      <c r="V217" s="265">
        <f t="shared" si="124"/>
        <v>2.5</v>
      </c>
      <c r="W217" s="131">
        <f t="shared" si="135"/>
        <v>0</v>
      </c>
      <c r="X217" s="132">
        <f t="shared" si="125"/>
        <v>0.15</v>
      </c>
      <c r="Y217" s="131">
        <f t="shared" si="132"/>
        <v>15</v>
      </c>
      <c r="Z217" s="131">
        <f t="shared" si="127"/>
        <v>0</v>
      </c>
      <c r="AA217" s="131">
        <f t="shared" si="136"/>
        <v>1</v>
      </c>
      <c r="AB217" s="132">
        <f t="shared" si="126"/>
        <v>0.2</v>
      </c>
      <c r="AC217" s="131">
        <f t="shared" si="133"/>
        <v>20</v>
      </c>
      <c r="AD217" s="266">
        <v>3</v>
      </c>
    </row>
    <row r="218" spans="1:30" ht="47.25" x14ac:dyDescent="0.25">
      <c r="A218" s="121">
        <v>206</v>
      </c>
      <c r="B218" s="146" t="s">
        <v>777</v>
      </c>
      <c r="C218" s="146" t="s">
        <v>70</v>
      </c>
      <c r="D218" s="128">
        <v>85.7</v>
      </c>
      <c r="E218" s="125">
        <v>122</v>
      </c>
      <c r="F218" s="125">
        <v>79</v>
      </c>
      <c r="G218" s="128">
        <v>0.92182030338389731</v>
      </c>
      <c r="H218" s="171">
        <f>J218+K218+L218</f>
        <v>5</v>
      </c>
      <c r="I218" s="127">
        <f>H218*100/E218</f>
        <v>4.0983606557377046</v>
      </c>
      <c r="J218" s="125">
        <v>0</v>
      </c>
      <c r="K218" s="125">
        <v>4</v>
      </c>
      <c r="L218" s="125">
        <v>1</v>
      </c>
      <c r="M218" s="171">
        <f>N218+O218+P218</f>
        <v>2</v>
      </c>
      <c r="N218" s="125">
        <v>0</v>
      </c>
      <c r="O218" s="125">
        <v>2</v>
      </c>
      <c r="P218" s="125">
        <v>0</v>
      </c>
      <c r="Q218" s="125">
        <f>M218*100/H218</f>
        <v>40</v>
      </c>
      <c r="R218" s="131">
        <f t="shared" si="134"/>
        <v>3</v>
      </c>
      <c r="S218" s="172">
        <f t="shared" si="121"/>
        <v>2</v>
      </c>
      <c r="T218" s="132">
        <f t="shared" si="122"/>
        <v>2.37</v>
      </c>
      <c r="U218" s="183">
        <f t="shared" si="123"/>
        <v>2</v>
      </c>
      <c r="V218" s="265">
        <f t="shared" si="124"/>
        <v>2.5316455696202533</v>
      </c>
      <c r="W218" s="131">
        <f t="shared" si="135"/>
        <v>0</v>
      </c>
      <c r="X218" s="132">
        <f t="shared" si="125"/>
        <v>0.3</v>
      </c>
      <c r="Y218" s="131">
        <f t="shared" si="132"/>
        <v>15</v>
      </c>
      <c r="Z218" s="131">
        <f t="shared" si="127"/>
        <v>1</v>
      </c>
      <c r="AA218" s="131">
        <f t="shared" si="136"/>
        <v>1</v>
      </c>
      <c r="AB218" s="132">
        <f t="shared" si="126"/>
        <v>0.4</v>
      </c>
      <c r="AC218" s="131">
        <f t="shared" si="133"/>
        <v>20</v>
      </c>
      <c r="AD218" s="266">
        <v>5</v>
      </c>
    </row>
    <row r="219" spans="1:30" ht="47.25" x14ac:dyDescent="0.25">
      <c r="A219" s="121">
        <v>207</v>
      </c>
      <c r="B219" s="146" t="s">
        <v>778</v>
      </c>
      <c r="C219" s="146" t="s">
        <v>70</v>
      </c>
      <c r="D219" s="128">
        <v>517.61</v>
      </c>
      <c r="E219" s="125">
        <v>48</v>
      </c>
      <c r="F219" s="125">
        <v>112</v>
      </c>
      <c r="G219" s="128">
        <v>0.21637912714205676</v>
      </c>
      <c r="H219" s="171">
        <f t="shared" ref="H219:H227" si="137">J219+K219+L219</f>
        <v>1</v>
      </c>
      <c r="I219" s="127">
        <f t="shared" ref="I219:I227" si="138">H219*100/E219</f>
        <v>2.0833333333333335</v>
      </c>
      <c r="J219" s="125">
        <v>0</v>
      </c>
      <c r="K219" s="125">
        <v>1</v>
      </c>
      <c r="L219" s="125">
        <v>0</v>
      </c>
      <c r="M219" s="171">
        <f t="shared" ref="M219:M227" si="139">N219+O219+P219</f>
        <v>1</v>
      </c>
      <c r="N219" s="125">
        <v>0</v>
      </c>
      <c r="O219" s="125">
        <v>1</v>
      </c>
      <c r="P219" s="125">
        <v>0</v>
      </c>
      <c r="Q219" s="125">
        <f t="shared" ref="Q219:Q225" si="140">M219*100/H219</f>
        <v>100</v>
      </c>
      <c r="R219" s="131">
        <f t="shared" si="134"/>
        <v>3</v>
      </c>
      <c r="S219" s="172">
        <f t="shared" si="121"/>
        <v>3</v>
      </c>
      <c r="T219" s="132">
        <f t="shared" si="122"/>
        <v>3.36</v>
      </c>
      <c r="U219" s="183">
        <f t="shared" si="123"/>
        <v>3</v>
      </c>
      <c r="V219" s="265">
        <f t="shared" si="124"/>
        <v>2.6785714285714284</v>
      </c>
      <c r="W219" s="131">
        <f t="shared" si="135"/>
        <v>0</v>
      </c>
      <c r="X219" s="132">
        <f t="shared" si="125"/>
        <v>0.45</v>
      </c>
      <c r="Y219" s="131">
        <f t="shared" si="132"/>
        <v>15</v>
      </c>
      <c r="Z219" s="131">
        <f t="shared" si="127"/>
        <v>2</v>
      </c>
      <c r="AA219" s="131">
        <f t="shared" si="136"/>
        <v>1</v>
      </c>
      <c r="AB219" s="132">
        <f t="shared" si="126"/>
        <v>0.6</v>
      </c>
      <c r="AC219" s="131">
        <f t="shared" si="133"/>
        <v>20</v>
      </c>
      <c r="AD219" s="266">
        <v>3</v>
      </c>
    </row>
    <row r="220" spans="1:30" ht="47.25" x14ac:dyDescent="0.25">
      <c r="A220" s="121">
        <v>208</v>
      </c>
      <c r="B220" s="146" t="s">
        <v>779</v>
      </c>
      <c r="C220" s="146" t="s">
        <v>70</v>
      </c>
      <c r="D220" s="128">
        <v>1989</v>
      </c>
      <c r="E220" s="125">
        <v>386</v>
      </c>
      <c r="F220" s="125">
        <v>1189</v>
      </c>
      <c r="G220" s="128">
        <v>0.59778783308195071</v>
      </c>
      <c r="H220" s="171">
        <f t="shared" si="137"/>
        <v>11</v>
      </c>
      <c r="I220" s="127">
        <f t="shared" si="138"/>
        <v>2.849740932642487</v>
      </c>
      <c r="J220" s="125">
        <v>0</v>
      </c>
      <c r="K220" s="125">
        <v>11</v>
      </c>
      <c r="L220" s="125">
        <v>0</v>
      </c>
      <c r="M220" s="171">
        <f t="shared" si="139"/>
        <v>8</v>
      </c>
      <c r="N220" s="125">
        <v>0</v>
      </c>
      <c r="O220" s="125">
        <v>8</v>
      </c>
      <c r="P220" s="125">
        <v>0</v>
      </c>
      <c r="Q220" s="125">
        <f t="shared" si="140"/>
        <v>72.727272727272734</v>
      </c>
      <c r="R220" s="131">
        <f t="shared" si="134"/>
        <v>3</v>
      </c>
      <c r="S220" s="172">
        <f t="shared" si="121"/>
        <v>35</v>
      </c>
      <c r="T220" s="132">
        <f t="shared" si="122"/>
        <v>35.67</v>
      </c>
      <c r="U220" s="183">
        <v>20</v>
      </c>
      <c r="V220" s="265">
        <f t="shared" si="124"/>
        <v>1.6820857863751051</v>
      </c>
      <c r="W220" s="131">
        <f t="shared" si="135"/>
        <v>3</v>
      </c>
      <c r="X220" s="132">
        <f t="shared" si="125"/>
        <v>3</v>
      </c>
      <c r="Y220" s="131">
        <f t="shared" si="132"/>
        <v>15</v>
      </c>
      <c r="Z220" s="131">
        <f t="shared" si="127"/>
        <v>13</v>
      </c>
      <c r="AA220" s="131">
        <f t="shared" si="136"/>
        <v>4</v>
      </c>
      <c r="AB220" s="132">
        <f t="shared" si="126"/>
        <v>4</v>
      </c>
      <c r="AC220" s="131">
        <f t="shared" si="133"/>
        <v>20</v>
      </c>
      <c r="AD220" s="131">
        <v>20</v>
      </c>
    </row>
    <row r="221" spans="1:30" ht="47.25" x14ac:dyDescent="0.25">
      <c r="A221" s="121">
        <v>209</v>
      </c>
      <c r="B221" s="146" t="s">
        <v>781</v>
      </c>
      <c r="C221" s="146" t="s">
        <v>70</v>
      </c>
      <c r="D221" s="128">
        <v>83.2</v>
      </c>
      <c r="E221" s="125">
        <v>40</v>
      </c>
      <c r="F221" s="125">
        <v>39</v>
      </c>
      <c r="G221" s="128">
        <v>0.46875</v>
      </c>
      <c r="H221" s="171">
        <f t="shared" si="137"/>
        <v>1</v>
      </c>
      <c r="I221" s="127">
        <f t="shared" si="138"/>
        <v>2.5</v>
      </c>
      <c r="J221" s="125">
        <v>0</v>
      </c>
      <c r="K221" s="125">
        <v>1</v>
      </c>
      <c r="L221" s="125">
        <v>0</v>
      </c>
      <c r="M221" s="171">
        <f t="shared" si="139"/>
        <v>1</v>
      </c>
      <c r="N221" s="125">
        <v>0</v>
      </c>
      <c r="O221" s="125">
        <v>1</v>
      </c>
      <c r="P221" s="125">
        <v>0</v>
      </c>
      <c r="Q221" s="125">
        <f t="shared" si="140"/>
        <v>100</v>
      </c>
      <c r="R221" s="131">
        <f t="shared" si="134"/>
        <v>3</v>
      </c>
      <c r="S221" s="172">
        <f t="shared" si="121"/>
        <v>1</v>
      </c>
      <c r="T221" s="132">
        <f t="shared" si="122"/>
        <v>1.17</v>
      </c>
      <c r="U221" s="183">
        <f t="shared" si="123"/>
        <v>1</v>
      </c>
      <c r="V221" s="265">
        <f t="shared" si="124"/>
        <v>2.5641025641025643</v>
      </c>
      <c r="W221" s="131">
        <f t="shared" si="135"/>
        <v>0</v>
      </c>
      <c r="X221" s="132">
        <f t="shared" si="125"/>
        <v>0.15</v>
      </c>
      <c r="Y221" s="131">
        <f t="shared" si="132"/>
        <v>15</v>
      </c>
      <c r="Z221" s="131">
        <f t="shared" si="127"/>
        <v>0</v>
      </c>
      <c r="AA221" s="131">
        <f t="shared" si="136"/>
        <v>1</v>
      </c>
      <c r="AB221" s="132">
        <f t="shared" si="126"/>
        <v>0.2</v>
      </c>
      <c r="AC221" s="131">
        <f t="shared" si="133"/>
        <v>20</v>
      </c>
      <c r="AD221" s="131">
        <v>1</v>
      </c>
    </row>
    <row r="222" spans="1:30" ht="47.25" x14ac:dyDescent="0.25">
      <c r="A222" s="121">
        <v>210</v>
      </c>
      <c r="B222" s="146" t="s">
        <v>782</v>
      </c>
      <c r="C222" s="146" t="s">
        <v>70</v>
      </c>
      <c r="D222" s="128">
        <v>609.64</v>
      </c>
      <c r="E222" s="125">
        <v>891</v>
      </c>
      <c r="F222" s="125">
        <v>598</v>
      </c>
      <c r="G222" s="128">
        <v>0.98090676464798898</v>
      </c>
      <c r="H222" s="171">
        <f t="shared" si="137"/>
        <v>0</v>
      </c>
      <c r="I222" s="127">
        <f t="shared" si="138"/>
        <v>0</v>
      </c>
      <c r="J222" s="125">
        <v>0</v>
      </c>
      <c r="K222" s="125">
        <v>0</v>
      </c>
      <c r="L222" s="125">
        <v>0</v>
      </c>
      <c r="M222" s="171">
        <f t="shared" si="139"/>
        <v>0</v>
      </c>
      <c r="N222" s="125"/>
      <c r="O222" s="125"/>
      <c r="P222" s="125"/>
      <c r="Q222" s="125"/>
      <c r="R222" s="131">
        <f t="shared" si="134"/>
        <v>3</v>
      </c>
      <c r="S222" s="172">
        <f t="shared" si="121"/>
        <v>17</v>
      </c>
      <c r="T222" s="132">
        <f t="shared" si="122"/>
        <v>17.940000000000001</v>
      </c>
      <c r="U222" s="183">
        <v>3</v>
      </c>
      <c r="V222" s="265">
        <f t="shared" si="124"/>
        <v>0.50167224080267558</v>
      </c>
      <c r="W222" s="131">
        <f t="shared" si="135"/>
        <v>0</v>
      </c>
      <c r="X222" s="132">
        <f t="shared" ref="X222:X227" si="141">U222*Y222/100</f>
        <v>0.45</v>
      </c>
      <c r="Y222" s="131">
        <f t="shared" si="132"/>
        <v>15</v>
      </c>
      <c r="Z222" s="131">
        <f t="shared" si="127"/>
        <v>2</v>
      </c>
      <c r="AA222" s="131">
        <f t="shared" si="136"/>
        <v>1</v>
      </c>
      <c r="AB222" s="132">
        <f t="shared" ref="AB222:AB227" si="142">U222*AC222/100</f>
        <v>0.6</v>
      </c>
      <c r="AC222" s="131">
        <f t="shared" si="133"/>
        <v>20</v>
      </c>
      <c r="AD222" s="131">
        <v>3</v>
      </c>
    </row>
    <row r="223" spans="1:30" ht="47.25" x14ac:dyDescent="0.25">
      <c r="A223" s="121">
        <v>211</v>
      </c>
      <c r="B223" s="146" t="s">
        <v>785</v>
      </c>
      <c r="C223" s="146" t="s">
        <v>70</v>
      </c>
      <c r="D223" s="128">
        <v>1450.5</v>
      </c>
      <c r="E223" s="125">
        <v>397</v>
      </c>
      <c r="F223" s="125">
        <v>323</v>
      </c>
      <c r="G223" s="128">
        <v>0.22268183385039642</v>
      </c>
      <c r="H223" s="171">
        <f t="shared" si="137"/>
        <v>10</v>
      </c>
      <c r="I223" s="127">
        <f t="shared" si="138"/>
        <v>2.5188916876574305</v>
      </c>
      <c r="J223" s="125">
        <v>0</v>
      </c>
      <c r="K223" s="125">
        <v>10</v>
      </c>
      <c r="L223" s="125">
        <v>0</v>
      </c>
      <c r="M223" s="171">
        <f t="shared" si="139"/>
        <v>0</v>
      </c>
      <c r="N223" s="125"/>
      <c r="O223" s="125"/>
      <c r="P223" s="125"/>
      <c r="Q223" s="125">
        <f t="shared" si="140"/>
        <v>0</v>
      </c>
      <c r="R223" s="131">
        <f t="shared" si="134"/>
        <v>3</v>
      </c>
      <c r="S223" s="172">
        <f t="shared" ref="S223:S228" si="143">ROUNDDOWN(T223,0)</f>
        <v>9</v>
      </c>
      <c r="T223" s="132">
        <f t="shared" ref="T223:T228" si="144">F223*R223/100</f>
        <v>9.69</v>
      </c>
      <c r="U223" s="183">
        <v>8</v>
      </c>
      <c r="V223" s="265">
        <f>U223*100/F223</f>
        <v>2.4767801857585141</v>
      </c>
      <c r="W223" s="131">
        <f t="shared" si="135"/>
        <v>1</v>
      </c>
      <c r="X223" s="132">
        <f t="shared" si="141"/>
        <v>1.2</v>
      </c>
      <c r="Y223" s="131">
        <f t="shared" si="132"/>
        <v>15</v>
      </c>
      <c r="Z223" s="131">
        <f t="shared" si="127"/>
        <v>5</v>
      </c>
      <c r="AA223" s="131">
        <f t="shared" si="136"/>
        <v>2</v>
      </c>
      <c r="AB223" s="132">
        <f t="shared" si="142"/>
        <v>1.6</v>
      </c>
      <c r="AC223" s="131">
        <f t="shared" si="133"/>
        <v>20</v>
      </c>
      <c r="AD223" s="131">
        <v>8</v>
      </c>
    </row>
    <row r="224" spans="1:30" ht="47.25" x14ac:dyDescent="0.25">
      <c r="A224" s="121">
        <v>212</v>
      </c>
      <c r="B224" s="146" t="s">
        <v>786</v>
      </c>
      <c r="C224" s="146" t="s">
        <v>70</v>
      </c>
      <c r="D224" s="128">
        <v>607.6</v>
      </c>
      <c r="E224" s="125">
        <v>72</v>
      </c>
      <c r="F224" s="125">
        <v>203</v>
      </c>
      <c r="G224" s="128">
        <v>0.33410138248847926</v>
      </c>
      <c r="H224" s="171">
        <f t="shared" si="137"/>
        <v>2</v>
      </c>
      <c r="I224" s="127">
        <f t="shared" si="138"/>
        <v>2.7777777777777777</v>
      </c>
      <c r="J224" s="125">
        <v>0</v>
      </c>
      <c r="K224" s="125">
        <v>2</v>
      </c>
      <c r="L224" s="125">
        <v>0</v>
      </c>
      <c r="M224" s="171">
        <f t="shared" si="139"/>
        <v>0</v>
      </c>
      <c r="N224" s="125"/>
      <c r="O224" s="125"/>
      <c r="P224" s="125"/>
      <c r="Q224" s="125">
        <f t="shared" si="140"/>
        <v>0</v>
      </c>
      <c r="R224" s="131">
        <f t="shared" si="134"/>
        <v>3</v>
      </c>
      <c r="S224" s="172">
        <f t="shared" si="143"/>
        <v>6</v>
      </c>
      <c r="T224" s="132">
        <f t="shared" si="144"/>
        <v>6.09</v>
      </c>
      <c r="U224" s="183">
        <v>2</v>
      </c>
      <c r="V224" s="265">
        <f>U224*100/F224</f>
        <v>0.98522167487684731</v>
      </c>
      <c r="W224" s="131">
        <f t="shared" si="135"/>
        <v>0</v>
      </c>
      <c r="X224" s="132">
        <f t="shared" si="141"/>
        <v>0.3</v>
      </c>
      <c r="Y224" s="131">
        <f t="shared" si="132"/>
        <v>15</v>
      </c>
      <c r="Z224" s="131">
        <f t="shared" si="127"/>
        <v>1</v>
      </c>
      <c r="AA224" s="131">
        <f t="shared" si="136"/>
        <v>1</v>
      </c>
      <c r="AB224" s="132">
        <f t="shared" si="142"/>
        <v>0.4</v>
      </c>
      <c r="AC224" s="131">
        <f t="shared" si="133"/>
        <v>20</v>
      </c>
      <c r="AD224" s="131">
        <v>2</v>
      </c>
    </row>
    <row r="225" spans="1:30" ht="31.5" x14ac:dyDescent="0.25">
      <c r="A225" s="121">
        <v>213</v>
      </c>
      <c r="B225" s="146" t="s">
        <v>787</v>
      </c>
      <c r="C225" s="146" t="s">
        <v>70</v>
      </c>
      <c r="D225" s="128">
        <v>406.22</v>
      </c>
      <c r="E225" s="125">
        <v>58</v>
      </c>
      <c r="F225" s="125">
        <v>198</v>
      </c>
      <c r="G225" s="128">
        <v>0.48742060952193389</v>
      </c>
      <c r="H225" s="171">
        <f t="shared" si="137"/>
        <v>1</v>
      </c>
      <c r="I225" s="127">
        <f t="shared" si="138"/>
        <v>1.7241379310344827</v>
      </c>
      <c r="J225" s="125">
        <v>0</v>
      </c>
      <c r="K225" s="125">
        <v>1</v>
      </c>
      <c r="L225" s="125">
        <v>0</v>
      </c>
      <c r="M225" s="171">
        <f t="shared" si="139"/>
        <v>1</v>
      </c>
      <c r="N225" s="125">
        <v>0</v>
      </c>
      <c r="O225" s="125">
        <v>1</v>
      </c>
      <c r="P225" s="125">
        <v>0</v>
      </c>
      <c r="Q225" s="125">
        <f t="shared" si="140"/>
        <v>100</v>
      </c>
      <c r="R225" s="131">
        <f t="shared" si="134"/>
        <v>3</v>
      </c>
      <c r="S225" s="172">
        <f t="shared" si="143"/>
        <v>5</v>
      </c>
      <c r="T225" s="132">
        <f t="shared" si="144"/>
        <v>5.94</v>
      </c>
      <c r="U225" s="183">
        <f>S225</f>
        <v>5</v>
      </c>
      <c r="V225" s="265">
        <f>U225*100/F225</f>
        <v>2.5252525252525251</v>
      </c>
      <c r="W225" s="131">
        <f t="shared" si="135"/>
        <v>0</v>
      </c>
      <c r="X225" s="132">
        <f t="shared" si="141"/>
        <v>0.75</v>
      </c>
      <c r="Y225" s="131">
        <f t="shared" si="132"/>
        <v>15</v>
      </c>
      <c r="Z225" s="131">
        <f t="shared" si="127"/>
        <v>4</v>
      </c>
      <c r="AA225" s="131">
        <f t="shared" si="136"/>
        <v>1</v>
      </c>
      <c r="AB225" s="132">
        <f t="shared" si="142"/>
        <v>1</v>
      </c>
      <c r="AC225" s="131">
        <f t="shared" si="133"/>
        <v>20</v>
      </c>
      <c r="AD225" s="266">
        <v>9</v>
      </c>
    </row>
    <row r="226" spans="1:30" x14ac:dyDescent="0.25">
      <c r="A226" s="121">
        <v>214</v>
      </c>
      <c r="B226" s="146" t="s">
        <v>788</v>
      </c>
      <c r="C226" s="146" t="s">
        <v>70</v>
      </c>
      <c r="D226" s="128">
        <v>1259.46</v>
      </c>
      <c r="E226" s="125">
        <v>1025</v>
      </c>
      <c r="F226" s="125">
        <v>1269</v>
      </c>
      <c r="G226" s="128">
        <v>1.0075746748606544</v>
      </c>
      <c r="H226" s="171">
        <f t="shared" si="137"/>
        <v>0</v>
      </c>
      <c r="I226" s="127">
        <f t="shared" si="138"/>
        <v>0</v>
      </c>
      <c r="J226" s="125">
        <v>0</v>
      </c>
      <c r="K226" s="125">
        <v>0</v>
      </c>
      <c r="L226" s="125">
        <v>0</v>
      </c>
      <c r="M226" s="171">
        <f t="shared" si="139"/>
        <v>0</v>
      </c>
      <c r="N226" s="125"/>
      <c r="O226" s="125"/>
      <c r="P226" s="125"/>
      <c r="Q226" s="125"/>
      <c r="R226" s="131">
        <f t="shared" si="134"/>
        <v>3</v>
      </c>
      <c r="S226" s="172">
        <f t="shared" si="143"/>
        <v>38</v>
      </c>
      <c r="T226" s="132">
        <f t="shared" si="144"/>
        <v>38.07</v>
      </c>
      <c r="U226" s="183">
        <v>5</v>
      </c>
      <c r="V226" s="265">
        <f>U226*100/F226</f>
        <v>0.39401103230890466</v>
      </c>
      <c r="W226" s="131">
        <f t="shared" si="135"/>
        <v>0</v>
      </c>
      <c r="X226" s="132">
        <f t="shared" si="141"/>
        <v>0.75</v>
      </c>
      <c r="Y226" s="131">
        <f t="shared" si="132"/>
        <v>15</v>
      </c>
      <c r="Z226" s="131">
        <f t="shared" si="127"/>
        <v>4</v>
      </c>
      <c r="AA226" s="131">
        <f t="shared" si="136"/>
        <v>1</v>
      </c>
      <c r="AB226" s="132">
        <f t="shared" si="142"/>
        <v>1</v>
      </c>
      <c r="AC226" s="131">
        <f t="shared" si="133"/>
        <v>20</v>
      </c>
      <c r="AD226" s="131">
        <v>5</v>
      </c>
    </row>
    <row r="227" spans="1:30" ht="43.5" customHeight="1" x14ac:dyDescent="0.25">
      <c r="A227" s="121">
        <v>215</v>
      </c>
      <c r="B227" s="146" t="s">
        <v>789</v>
      </c>
      <c r="C227" s="146" t="s">
        <v>70</v>
      </c>
      <c r="D227" s="128">
        <v>256.74</v>
      </c>
      <c r="E227" s="125">
        <v>141</v>
      </c>
      <c r="F227" s="125">
        <v>180</v>
      </c>
      <c r="G227" s="128">
        <v>0.70109838747370878</v>
      </c>
      <c r="H227" s="171">
        <f t="shared" si="137"/>
        <v>0</v>
      </c>
      <c r="I227" s="127">
        <f t="shared" si="138"/>
        <v>0</v>
      </c>
      <c r="J227" s="125">
        <v>0</v>
      </c>
      <c r="K227" s="125">
        <v>0</v>
      </c>
      <c r="L227" s="125">
        <v>0</v>
      </c>
      <c r="M227" s="171">
        <f t="shared" si="139"/>
        <v>0</v>
      </c>
      <c r="N227" s="125"/>
      <c r="O227" s="125"/>
      <c r="P227" s="125"/>
      <c r="Q227" s="125"/>
      <c r="R227" s="131">
        <f t="shared" si="134"/>
        <v>3</v>
      </c>
      <c r="S227" s="172">
        <f t="shared" si="143"/>
        <v>5</v>
      </c>
      <c r="T227" s="132">
        <f t="shared" si="144"/>
        <v>5.4</v>
      </c>
      <c r="U227" s="183">
        <v>1</v>
      </c>
      <c r="V227" s="265">
        <f>U227*100/F227</f>
        <v>0.55555555555555558</v>
      </c>
      <c r="W227" s="131">
        <f t="shared" si="135"/>
        <v>0</v>
      </c>
      <c r="X227" s="132">
        <f t="shared" si="141"/>
        <v>0.15</v>
      </c>
      <c r="Y227" s="131">
        <f t="shared" si="132"/>
        <v>15</v>
      </c>
      <c r="Z227" s="131">
        <f t="shared" si="127"/>
        <v>0</v>
      </c>
      <c r="AA227" s="131">
        <f t="shared" si="136"/>
        <v>1</v>
      </c>
      <c r="AB227" s="132">
        <f t="shared" si="142"/>
        <v>0.2</v>
      </c>
      <c r="AC227" s="131">
        <f t="shared" si="133"/>
        <v>20</v>
      </c>
      <c r="AD227" s="131">
        <v>1</v>
      </c>
    </row>
    <row r="228" spans="1:30" ht="15.75" hidden="1" customHeight="1" x14ac:dyDescent="0.25">
      <c r="A228" s="121">
        <v>492</v>
      </c>
      <c r="B228" s="146">
        <v>0</v>
      </c>
      <c r="C228" s="146">
        <v>0</v>
      </c>
      <c r="D228" s="128">
        <v>0</v>
      </c>
      <c r="E228" s="125"/>
      <c r="F228" s="125">
        <v>0</v>
      </c>
      <c r="G228" s="128">
        <v>0</v>
      </c>
      <c r="H228" s="169"/>
      <c r="I228" s="127"/>
      <c r="J228" s="128"/>
      <c r="K228" s="128"/>
      <c r="L228" s="128"/>
      <c r="M228" s="169"/>
      <c r="N228" s="128"/>
      <c r="O228" s="128"/>
      <c r="P228" s="128"/>
      <c r="Q228" s="128"/>
      <c r="R228" s="131">
        <f t="shared" si="134"/>
        <v>0</v>
      </c>
      <c r="S228" s="172">
        <f t="shared" si="143"/>
        <v>0</v>
      </c>
      <c r="T228" s="132">
        <f t="shared" si="144"/>
        <v>0</v>
      </c>
      <c r="U228" s="183" t="e">
        <f>ROUNDDOWN(#REF!,0)</f>
        <v>#REF!</v>
      </c>
      <c r="V228" s="180">
        <f>R228</f>
        <v>0</v>
      </c>
      <c r="W228" s="131" t="e">
        <f>ROUNDDOWN(X228,0)</f>
        <v>#REF!</v>
      </c>
      <c r="X228" s="132" t="e">
        <f>U228*Y228/100</f>
        <v>#REF!</v>
      </c>
      <c r="Y228" s="131">
        <f t="shared" si="132"/>
        <v>0</v>
      </c>
      <c r="Z228" s="131" t="e">
        <f t="shared" si="127"/>
        <v>#REF!</v>
      </c>
      <c r="AA228" s="131" t="e">
        <f t="shared" si="136"/>
        <v>#REF!</v>
      </c>
      <c r="AB228" s="132" t="e">
        <f>U228*AC228/100</f>
        <v>#REF!</v>
      </c>
      <c r="AC228" s="131">
        <f t="shared" si="133"/>
        <v>0</v>
      </c>
      <c r="AD228" s="131"/>
    </row>
    <row r="229" spans="1:30" s="271" customFormat="1" ht="43.5" customHeight="1" x14ac:dyDescent="0.25">
      <c r="A229" s="268" t="s">
        <v>854</v>
      </c>
      <c r="B229" s="268"/>
      <c r="C229" s="269"/>
      <c r="D229" s="270"/>
      <c r="E229" s="260"/>
      <c r="F229" s="260"/>
      <c r="G229" s="260"/>
      <c r="H229" s="231"/>
      <c r="I229" s="387"/>
      <c r="J229" s="231"/>
      <c r="K229" s="231"/>
      <c r="L229" s="231"/>
      <c r="M229" s="231"/>
      <c r="N229" s="231"/>
      <c r="O229" s="231"/>
      <c r="P229" s="231"/>
      <c r="Q229" s="231"/>
      <c r="R229" s="231"/>
      <c r="S229" s="260"/>
      <c r="T229" s="139"/>
      <c r="V229" s="272"/>
      <c r="W229" s="260"/>
      <c r="X229" s="140"/>
      <c r="Y229" s="141"/>
      <c r="Z229" s="222"/>
      <c r="AA229" s="222"/>
      <c r="AB229" s="140"/>
      <c r="AC229" s="141"/>
      <c r="AD229" s="222"/>
    </row>
    <row r="230" spans="1:30" ht="12.75" customHeight="1" x14ac:dyDescent="0.25">
      <c r="A230" s="355"/>
      <c r="B230" s="356"/>
      <c r="C230" s="356"/>
      <c r="D230" s="356"/>
      <c r="E230" s="356"/>
      <c r="F230" s="356"/>
      <c r="G230" s="356"/>
      <c r="H230" s="357"/>
      <c r="I230" s="388"/>
      <c r="J230" s="357"/>
      <c r="K230" s="357"/>
      <c r="L230" s="357"/>
      <c r="M230" s="357"/>
      <c r="N230" s="357"/>
      <c r="O230" s="357"/>
      <c r="P230" s="357"/>
      <c r="Q230" s="357"/>
      <c r="R230" s="357"/>
      <c r="S230" s="356"/>
      <c r="T230" s="347"/>
      <c r="U230" s="356"/>
      <c r="V230" s="360"/>
      <c r="W230" s="356"/>
      <c r="X230" s="140"/>
      <c r="Y230" s="141"/>
      <c r="Z230" s="141"/>
      <c r="AA230" s="141"/>
      <c r="AB230" s="140"/>
      <c r="AC230" s="141"/>
      <c r="AD230" s="141"/>
    </row>
    <row r="231" spans="1:30" s="271" customFormat="1" x14ac:dyDescent="0.25">
      <c r="A231" s="301"/>
      <c r="B231" s="161"/>
      <c r="C231" s="161"/>
      <c r="D231" s="224"/>
      <c r="E231" s="222"/>
      <c r="F231" s="222"/>
      <c r="G231" s="224"/>
      <c r="H231" s="222"/>
      <c r="I231" s="27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52"/>
      <c r="U231" s="224"/>
      <c r="V231" s="272"/>
      <c r="W231" s="222"/>
      <c r="X231" s="52"/>
      <c r="Y231" s="114"/>
      <c r="Z231" s="222"/>
      <c r="AA231" s="222"/>
      <c r="AB231" s="52"/>
      <c r="AC231" s="114"/>
      <c r="AD231" s="222"/>
    </row>
    <row r="232" spans="1:30" hidden="1" x14ac:dyDescent="0.25">
      <c r="B232" s="158" t="s">
        <v>624</v>
      </c>
      <c r="C232" s="159" t="s">
        <v>619</v>
      </c>
      <c r="D232" s="144" t="s">
        <v>620</v>
      </c>
      <c r="E232" s="115"/>
      <c r="F232" s="115"/>
      <c r="G232" s="114"/>
      <c r="H232" s="114"/>
      <c r="J232" s="52"/>
      <c r="K232" s="52"/>
      <c r="L232" s="52"/>
      <c r="M232" s="144" t="s">
        <v>616</v>
      </c>
      <c r="N232" s="144" t="s">
        <v>617</v>
      </c>
      <c r="O232" s="144" t="s">
        <v>613</v>
      </c>
      <c r="P232" s="144" t="s">
        <v>615</v>
      </c>
      <c r="Q232" s="144" t="s">
        <v>614</v>
      </c>
      <c r="S232" s="114"/>
      <c r="T232" s="114"/>
      <c r="U232" s="181"/>
      <c r="V232" s="181"/>
      <c r="X232" s="114"/>
      <c r="Y232" s="6"/>
      <c r="Z232" s="6"/>
      <c r="AA232" s="6"/>
      <c r="AB232" s="6"/>
      <c r="AC232" s="6"/>
      <c r="AD232" s="6"/>
    </row>
    <row r="233" spans="1:30" hidden="1" x14ac:dyDescent="0.25">
      <c r="B233" s="158"/>
      <c r="C233" s="159"/>
      <c r="D233" s="144"/>
      <c r="E233" s="115"/>
      <c r="F233" s="115"/>
      <c r="G233" s="114"/>
      <c r="H233" s="114"/>
      <c r="J233" s="52"/>
      <c r="K233" s="52"/>
      <c r="L233" s="52"/>
      <c r="M233" s="144">
        <v>0</v>
      </c>
      <c r="N233" s="144">
        <v>33</v>
      </c>
      <c r="O233" s="144">
        <v>3</v>
      </c>
      <c r="P233" s="144">
        <v>15</v>
      </c>
      <c r="Q233" s="144">
        <v>20</v>
      </c>
      <c r="S233" s="114"/>
      <c r="T233" s="114"/>
      <c r="U233" s="181"/>
      <c r="V233" s="181"/>
      <c r="X233" s="114"/>
      <c r="Y233" s="6"/>
      <c r="Z233" s="6"/>
      <c r="AA233" s="6"/>
      <c r="AB233" s="6"/>
      <c r="AC233" s="6"/>
      <c r="AD233" s="6"/>
    </row>
    <row r="234" spans="1:30" hidden="1" x14ac:dyDescent="0.25">
      <c r="B234" s="158"/>
      <c r="C234" s="159"/>
      <c r="D234" s="144"/>
      <c r="E234" s="115"/>
      <c r="F234" s="115"/>
      <c r="G234" s="114"/>
      <c r="H234" s="114"/>
      <c r="J234" s="52"/>
      <c r="K234" s="52"/>
      <c r="L234" s="52"/>
      <c r="M234" s="144">
        <v>1.01</v>
      </c>
      <c r="N234" s="144">
        <v>20</v>
      </c>
      <c r="O234" s="144">
        <v>5</v>
      </c>
      <c r="P234" s="144">
        <v>15</v>
      </c>
      <c r="Q234" s="144">
        <v>20</v>
      </c>
      <c r="S234" s="114"/>
      <c r="T234" s="114"/>
      <c r="U234" s="181"/>
      <c r="V234" s="181"/>
      <c r="X234" s="114"/>
      <c r="Y234" s="6"/>
      <c r="Z234" s="6"/>
      <c r="AA234" s="6"/>
      <c r="AB234" s="6"/>
      <c r="AC234" s="6"/>
      <c r="AD234" s="6"/>
    </row>
    <row r="235" spans="1:30" hidden="1" x14ac:dyDescent="0.25">
      <c r="B235" s="158" t="s">
        <v>623</v>
      </c>
      <c r="C235" s="159" t="s">
        <v>622</v>
      </c>
      <c r="D235" s="144" t="s">
        <v>76</v>
      </c>
      <c r="E235" s="115"/>
      <c r="F235" s="115"/>
      <c r="G235" s="114"/>
      <c r="H235" s="114"/>
      <c r="J235" s="52"/>
      <c r="K235" s="52"/>
      <c r="L235" s="52"/>
      <c r="M235" s="144">
        <v>2.0099999999999998</v>
      </c>
      <c r="N235" s="144">
        <v>14</v>
      </c>
      <c r="O235" s="144">
        <v>7</v>
      </c>
      <c r="P235" s="144">
        <v>15</v>
      </c>
      <c r="Q235" s="144">
        <v>20</v>
      </c>
      <c r="S235" s="114"/>
      <c r="T235" s="114"/>
      <c r="U235" s="181"/>
      <c r="V235" s="181"/>
      <c r="X235" s="114"/>
      <c r="Y235" s="6"/>
      <c r="Z235" s="6"/>
      <c r="AA235" s="6"/>
      <c r="AB235" s="6"/>
      <c r="AC235" s="6"/>
      <c r="AD235" s="6"/>
    </row>
    <row r="236" spans="1:30" hidden="1" x14ac:dyDescent="0.25">
      <c r="E236" s="115"/>
      <c r="F236" s="115"/>
      <c r="G236" s="114"/>
      <c r="H236" s="114"/>
      <c r="J236" s="52"/>
      <c r="K236" s="52"/>
      <c r="L236" s="52"/>
      <c r="M236" s="144">
        <v>4.01</v>
      </c>
      <c r="N236" s="144">
        <v>13</v>
      </c>
      <c r="O236" s="144">
        <v>8</v>
      </c>
      <c r="P236" s="144">
        <v>15</v>
      </c>
      <c r="Q236" s="144">
        <v>20</v>
      </c>
      <c r="S236" s="114"/>
      <c r="T236" s="114"/>
      <c r="U236" s="181"/>
      <c r="V236" s="181"/>
      <c r="X236" s="114"/>
      <c r="Y236" s="6"/>
      <c r="Z236" s="6"/>
      <c r="AA236" s="6"/>
      <c r="AB236" s="6"/>
      <c r="AC236" s="6"/>
      <c r="AD236" s="6"/>
    </row>
    <row r="237" spans="1:30" hidden="1" x14ac:dyDescent="0.25">
      <c r="A237" s="145"/>
      <c r="B237" s="164"/>
      <c r="C237" s="165"/>
      <c r="D237" s="177"/>
      <c r="E237" s="174"/>
      <c r="F237" s="115"/>
      <c r="G237" s="114"/>
      <c r="H237" s="114"/>
      <c r="J237" s="52"/>
      <c r="K237" s="52"/>
      <c r="L237" s="52"/>
      <c r="M237" s="144">
        <v>6.01</v>
      </c>
      <c r="N237" s="144">
        <v>10</v>
      </c>
      <c r="O237" s="144">
        <v>10</v>
      </c>
      <c r="P237" s="144">
        <v>15</v>
      </c>
      <c r="Q237" s="144">
        <v>20</v>
      </c>
      <c r="S237" s="114"/>
      <c r="T237" s="114"/>
      <c r="U237" s="181"/>
      <c r="V237" s="181"/>
      <c r="X237" s="114"/>
      <c r="Y237" s="6"/>
      <c r="Z237" s="6"/>
      <c r="AA237" s="6"/>
      <c r="AB237" s="6"/>
      <c r="AC237" s="6"/>
      <c r="AD237" s="6"/>
    </row>
    <row r="238" spans="1:30" s="271" customFormat="1" hidden="1" x14ac:dyDescent="0.25">
      <c r="A238" s="302"/>
      <c r="B238" s="164"/>
      <c r="C238" s="164"/>
      <c r="D238" s="274"/>
      <c r="E238" s="275"/>
      <c r="F238" s="272"/>
      <c r="G238" s="222"/>
      <c r="H238" s="222"/>
      <c r="I238" s="272"/>
      <c r="J238" s="222"/>
      <c r="K238" s="222"/>
      <c r="L238" s="222"/>
      <c r="M238" s="303">
        <v>8.01</v>
      </c>
      <c r="N238" s="303">
        <v>8</v>
      </c>
      <c r="O238" s="303">
        <v>12</v>
      </c>
      <c r="P238" s="303">
        <v>15</v>
      </c>
      <c r="Q238" s="303">
        <v>20</v>
      </c>
      <c r="R238" s="222"/>
      <c r="S238" s="222"/>
      <c r="T238" s="114"/>
      <c r="U238" s="222"/>
      <c r="V238" s="222"/>
      <c r="W238" s="222"/>
      <c r="X238" s="114"/>
      <c r="Y238" s="6"/>
      <c r="AB238" s="6"/>
      <c r="AC238" s="6"/>
    </row>
    <row r="239" spans="1:30" s="271" customFormat="1" hidden="1" x14ac:dyDescent="0.25">
      <c r="A239" s="302"/>
      <c r="B239" s="164"/>
      <c r="C239" s="164"/>
      <c r="D239" s="274"/>
      <c r="E239" s="275"/>
      <c r="F239" s="272"/>
      <c r="G239" s="222"/>
      <c r="H239" s="222"/>
      <c r="I239" s="272"/>
      <c r="J239" s="222"/>
      <c r="K239" s="222"/>
      <c r="L239" s="222"/>
      <c r="M239" s="303">
        <v>10.01</v>
      </c>
      <c r="N239" s="303">
        <v>7</v>
      </c>
      <c r="O239" s="303">
        <v>15</v>
      </c>
      <c r="P239" s="303">
        <v>15</v>
      </c>
      <c r="Q239" s="303">
        <v>20</v>
      </c>
      <c r="R239" s="222"/>
      <c r="S239" s="222"/>
      <c r="T239" s="114"/>
      <c r="U239" s="222"/>
      <c r="V239" s="222"/>
      <c r="W239" s="222"/>
      <c r="X239" s="114"/>
      <c r="Y239" s="6"/>
      <c r="AB239" s="6"/>
      <c r="AC239" s="6"/>
    </row>
    <row r="240" spans="1:30" s="271" customFormat="1" hidden="1" x14ac:dyDescent="0.25">
      <c r="A240" s="302"/>
      <c r="B240" s="164"/>
      <c r="C240" s="164"/>
      <c r="D240" s="274"/>
      <c r="E240" s="275"/>
      <c r="F240" s="272"/>
      <c r="G240" s="222"/>
      <c r="H240" s="222"/>
      <c r="I240" s="272"/>
      <c r="J240" s="222"/>
      <c r="K240" s="222"/>
      <c r="L240" s="222"/>
      <c r="M240" s="303">
        <v>12.01</v>
      </c>
      <c r="N240" s="303">
        <v>5</v>
      </c>
      <c r="O240" s="303">
        <v>20</v>
      </c>
      <c r="P240" s="303">
        <v>15</v>
      </c>
      <c r="Q240" s="303">
        <v>20</v>
      </c>
      <c r="R240" s="222"/>
      <c r="S240" s="222"/>
      <c r="T240" s="114"/>
      <c r="U240" s="222"/>
      <c r="V240" s="222"/>
      <c r="W240" s="222"/>
      <c r="X240" s="114"/>
      <c r="Y240" s="6"/>
      <c r="AB240" s="6"/>
      <c r="AC240" s="6"/>
    </row>
    <row r="241" spans="1:30" s="271" customFormat="1" hidden="1" x14ac:dyDescent="0.25">
      <c r="A241" s="302"/>
      <c r="B241" s="164"/>
      <c r="C241" s="164"/>
      <c r="D241" s="274"/>
      <c r="E241" s="275"/>
      <c r="F241" s="272"/>
      <c r="G241" s="222"/>
      <c r="H241" s="222"/>
      <c r="I241" s="272"/>
      <c r="J241" s="222"/>
      <c r="K241" s="222"/>
      <c r="L241" s="222"/>
      <c r="M241" s="303">
        <v>100000</v>
      </c>
      <c r="N241" s="304">
        <v>5</v>
      </c>
      <c r="O241" s="303">
        <v>20</v>
      </c>
      <c r="P241" s="303">
        <v>15</v>
      </c>
      <c r="Q241" s="303">
        <v>20</v>
      </c>
      <c r="R241" s="222"/>
      <c r="S241" s="222"/>
      <c r="T241" s="114"/>
      <c r="U241" s="222"/>
      <c r="V241" s="222"/>
      <c r="W241" s="222"/>
      <c r="X241" s="114"/>
      <c r="Y241" s="6"/>
      <c r="AB241" s="6"/>
      <c r="AC241" s="6"/>
    </row>
    <row r="242" spans="1:30" s="271" customFormat="1" x14ac:dyDescent="0.25">
      <c r="A242" s="301"/>
      <c r="B242" s="161"/>
      <c r="C242" s="161"/>
      <c r="D242" s="224"/>
      <c r="E242" s="272"/>
      <c r="F242" s="272"/>
      <c r="G242" s="222"/>
      <c r="H242" s="222"/>
      <c r="I242" s="27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114"/>
      <c r="U242" s="222"/>
      <c r="V242" s="272"/>
      <c r="W242" s="222"/>
      <c r="X242" s="114"/>
      <c r="Y242" s="6"/>
      <c r="AB242" s="6"/>
      <c r="AC242" s="6"/>
    </row>
    <row r="243" spans="1:30" s="271" customFormat="1" x14ac:dyDescent="0.25">
      <c r="A243" s="301"/>
      <c r="B243" s="161"/>
      <c r="C243" s="161"/>
      <c r="D243" s="224"/>
      <c r="E243" s="222"/>
      <c r="F243" s="222"/>
      <c r="G243" s="224"/>
      <c r="H243" s="222"/>
      <c r="I243" s="27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52"/>
      <c r="U243" s="224"/>
      <c r="V243" s="272"/>
      <c r="W243" s="222"/>
      <c r="X243" s="52"/>
      <c r="Y243" s="114"/>
      <c r="Z243" s="222"/>
      <c r="AA243" s="222"/>
      <c r="AB243" s="52"/>
      <c r="AC243" s="114"/>
      <c r="AD243" s="222"/>
    </row>
    <row r="244" spans="1:30" s="271" customFormat="1" x14ac:dyDescent="0.25">
      <c r="A244" s="301"/>
      <c r="B244" s="161"/>
      <c r="C244" s="161"/>
      <c r="D244" s="224"/>
      <c r="E244" s="222"/>
      <c r="F244" s="222"/>
      <c r="G244" s="224"/>
      <c r="H244" s="222"/>
      <c r="I244" s="27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52"/>
      <c r="U244" s="224"/>
      <c r="V244" s="272"/>
      <c r="W244" s="222"/>
      <c r="X244" s="52"/>
      <c r="Y244" s="114"/>
      <c r="Z244" s="222"/>
      <c r="AA244" s="222"/>
      <c r="AB244" s="52"/>
      <c r="AC244" s="114"/>
      <c r="AD244" s="222"/>
    </row>
    <row r="245" spans="1:30" s="271" customFormat="1" x14ac:dyDescent="0.25">
      <c r="A245" s="301"/>
      <c r="B245" s="161"/>
      <c r="C245" s="161"/>
      <c r="D245" s="224"/>
      <c r="E245" s="222"/>
      <c r="F245" s="222"/>
      <c r="G245" s="224"/>
      <c r="H245" s="222"/>
      <c r="I245" s="27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52"/>
      <c r="U245" s="224"/>
      <c r="V245" s="272"/>
      <c r="W245" s="222"/>
      <c r="X245" s="52"/>
      <c r="Y245" s="114"/>
      <c r="Z245" s="222"/>
      <c r="AA245" s="222"/>
      <c r="AB245" s="52"/>
      <c r="AC245" s="114"/>
      <c r="AD245" s="222"/>
    </row>
    <row r="246" spans="1:30" s="271" customFormat="1" x14ac:dyDescent="0.25">
      <c r="A246" s="301"/>
      <c r="B246" s="161"/>
      <c r="C246" s="161"/>
      <c r="D246" s="224"/>
      <c r="E246" s="222"/>
      <c r="F246" s="222"/>
      <c r="G246" s="224"/>
      <c r="H246" s="222"/>
      <c r="I246" s="27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52"/>
      <c r="U246" s="224"/>
      <c r="V246" s="272"/>
      <c r="W246" s="222"/>
      <c r="X246" s="52"/>
      <c r="Y246" s="114"/>
      <c r="Z246" s="222"/>
      <c r="AA246" s="222"/>
      <c r="AB246" s="52"/>
      <c r="AC246" s="114"/>
      <c r="AD246" s="222"/>
    </row>
  </sheetData>
  <sheetProtection formatRows="0"/>
  <autoFilter ref="A9:AD230"/>
  <mergeCells count="32">
    <mergeCell ref="I6:I8"/>
    <mergeCell ref="J6:L6"/>
    <mergeCell ref="J7:K7"/>
    <mergeCell ref="L7:L8"/>
    <mergeCell ref="N7:O7"/>
    <mergeCell ref="M6:M8"/>
    <mergeCell ref="R5:S7"/>
    <mergeCell ref="N6:P6"/>
    <mergeCell ref="U5:AC5"/>
    <mergeCell ref="AC7:AC8"/>
    <mergeCell ref="Q6:Q8"/>
    <mergeCell ref="U6:U8"/>
    <mergeCell ref="V6:V8"/>
    <mergeCell ref="W6:AC6"/>
    <mergeCell ref="AA7:AA8"/>
    <mergeCell ref="T5:T8"/>
    <mergeCell ref="H6:H8"/>
    <mergeCell ref="AB7:AB8"/>
    <mergeCell ref="A2:AD2"/>
    <mergeCell ref="A4:A8"/>
    <mergeCell ref="B4:B8"/>
    <mergeCell ref="C4:C8"/>
    <mergeCell ref="D4:D8"/>
    <mergeCell ref="E4:F7"/>
    <mergeCell ref="G4:G8"/>
    <mergeCell ref="H4:Q4"/>
    <mergeCell ref="R4:AC4"/>
    <mergeCell ref="AD4:AD8"/>
    <mergeCell ref="H5:L5"/>
    <mergeCell ref="M5:Q5"/>
    <mergeCell ref="P7:P8"/>
    <mergeCell ref="W7:Z7"/>
  </mergeCells>
  <pageMargins left="0.43307086614173229" right="0.23622047244094491" top="0.47244094488188981" bottom="0.35433070866141736" header="0.31496062992125984" footer="0.31496062992125984"/>
  <pageSetup paperSize="9" scale="55" fitToHeight="0" orientation="landscape" r:id="rId1"/>
  <headerFooter differentFirst="1">
    <oddHeader>&amp;C&amp;"Times New Roman,обычный"&amp;16&amp;P</oddHead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E126"/>
  <sheetViews>
    <sheetView view="pageBreakPreview" zoomScale="94" zoomScaleSheetLayoutView="94" workbookViewId="0">
      <pane xSplit="3" ySplit="11" topLeftCell="D12" activePane="bottomRight" state="frozen"/>
      <selection activeCell="O495" sqref="O495"/>
      <selection pane="topRight" activeCell="O495" sqref="O495"/>
      <selection pane="bottomLeft" activeCell="O495" sqref="O495"/>
      <selection pane="bottomRight" activeCell="X1" sqref="X1:X1048576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hidden="1" customWidth="1"/>
    <col min="5" max="5" width="6.85546875" style="114" hidden="1" customWidth="1"/>
    <col min="6" max="6" width="7" style="114" hidden="1" customWidth="1"/>
    <col min="7" max="7" width="11" style="52" hidden="1" customWidth="1"/>
    <col min="8" max="8" width="6.5703125" style="173" hidden="1" customWidth="1"/>
    <col min="9" max="9" width="8.140625" style="115" hidden="1" customWidth="1"/>
    <col min="10" max="10" width="7.7109375" style="114" hidden="1" customWidth="1"/>
    <col min="11" max="11" width="7.140625" style="114" hidden="1" customWidth="1"/>
    <col min="12" max="12" width="10.85546875" style="114" hidden="1" customWidth="1"/>
    <col min="13" max="13" width="6" style="114" hidden="1" customWidth="1"/>
    <col min="14" max="14" width="7.140625" style="173" hidden="1" customWidth="1"/>
    <col min="15" max="15" width="7.7109375" style="114" hidden="1" customWidth="1"/>
    <col min="16" max="16" width="7.140625" style="114" hidden="1" customWidth="1"/>
    <col min="17" max="17" width="10.5703125" style="114" hidden="1" customWidth="1"/>
    <col min="18" max="18" width="8.28515625" style="114" hidden="1" customWidth="1"/>
    <col min="19" max="19" width="7.42578125" style="114" hidden="1" customWidth="1"/>
    <col min="20" max="20" width="9.28515625" style="114" hidden="1" customWidth="1"/>
    <col min="21" max="21" width="8.140625" style="173" hidden="1" customWidth="1"/>
    <col min="22" max="22" width="7.7109375" style="52" hidden="1" customWidth="1" outlineLevel="1"/>
    <col min="23" max="23" width="7.7109375" style="182" customWidth="1" collapsed="1"/>
    <col min="24" max="24" width="7.7109375" style="272" hidden="1" customWidth="1"/>
    <col min="25" max="25" width="12.28515625" style="114" customWidth="1"/>
    <col min="26" max="26" width="9.28515625" style="52" hidden="1" customWidth="1" outlineLevel="1"/>
    <col min="27" max="27" width="5" style="114" hidden="1" customWidth="1" outlineLevel="1"/>
    <col min="28" max="28" width="7" style="114" hidden="1" customWidth="1" collapsed="1"/>
    <col min="29" max="29" width="18.5703125" style="114" customWidth="1"/>
    <col min="30" max="30" width="7.85546875" style="114" customWidth="1"/>
    <col min="31" max="31" width="8.42578125" style="52" hidden="1" customWidth="1" outlineLevel="1"/>
    <col min="32" max="32" width="5" style="114" hidden="1" customWidth="1" outlineLevel="1"/>
    <col min="33" max="33" width="8" style="114" customWidth="1" collapsed="1"/>
    <col min="34" max="16384" width="9.140625" style="6"/>
  </cols>
  <sheetData>
    <row r="1" spans="1:16307" s="198" customFormat="1" ht="5.25" customHeight="1" x14ac:dyDescent="0.3">
      <c r="A1" s="192"/>
      <c r="B1" s="193"/>
      <c r="C1" s="193"/>
      <c r="D1" s="257"/>
      <c r="E1" s="195"/>
      <c r="F1" s="195"/>
      <c r="G1" s="257"/>
      <c r="H1" s="195"/>
      <c r="I1" s="258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257"/>
      <c r="W1" s="257"/>
      <c r="X1" s="258"/>
      <c r="Y1" s="195"/>
      <c r="Z1" s="257"/>
      <c r="AA1" s="195"/>
      <c r="AB1" s="195"/>
      <c r="AC1" s="195"/>
      <c r="AD1" s="195"/>
      <c r="AE1" s="84"/>
      <c r="AF1" s="82"/>
      <c r="AG1" s="82"/>
    </row>
    <row r="2" spans="1:16307" s="200" customFormat="1" ht="47.25" customHeight="1" x14ac:dyDescent="0.3">
      <c r="A2" s="503" t="s">
        <v>915</v>
      </c>
      <c r="B2" s="503"/>
      <c r="C2" s="503"/>
      <c r="D2" s="503"/>
      <c r="E2" s="503"/>
      <c r="F2" s="503"/>
      <c r="G2" s="503"/>
      <c r="H2" s="504"/>
      <c r="I2" s="507"/>
      <c r="J2" s="504"/>
      <c r="K2" s="504"/>
      <c r="L2" s="504"/>
      <c r="M2" s="504"/>
      <c r="N2" s="504"/>
      <c r="O2" s="504"/>
      <c r="P2" s="504"/>
      <c r="Q2" s="504"/>
      <c r="R2" s="504"/>
      <c r="S2" s="507"/>
      <c r="T2" s="503"/>
      <c r="U2" s="503"/>
      <c r="V2" s="507"/>
      <c r="W2" s="507"/>
      <c r="X2" s="507"/>
      <c r="Y2" s="507"/>
      <c r="Z2" s="507"/>
      <c r="AA2" s="507"/>
      <c r="AB2" s="507"/>
      <c r="AC2" s="507"/>
      <c r="AD2" s="507"/>
      <c r="AE2" s="506"/>
      <c r="AF2" s="506"/>
      <c r="AG2" s="506"/>
    </row>
    <row r="3" spans="1:16307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7"/>
      <c r="W3" s="197"/>
      <c r="X3" s="259"/>
      <c r="Y3" s="196"/>
      <c r="Z3" s="197"/>
      <c r="AA3" s="196"/>
      <c r="AB3" s="196"/>
      <c r="AC3" s="196"/>
      <c r="AD3" s="196"/>
      <c r="AE3" s="102"/>
      <c r="AF3" s="101"/>
      <c r="AG3" s="101"/>
    </row>
    <row r="4" spans="1:16307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19"/>
      <c r="K4" s="519"/>
      <c r="L4" s="519"/>
      <c r="M4" s="519"/>
      <c r="N4" s="519"/>
      <c r="O4" s="519"/>
      <c r="P4" s="519"/>
      <c r="Q4" s="519"/>
      <c r="R4" s="519"/>
      <c r="S4" s="502"/>
      <c r="T4" s="520" t="s">
        <v>632</v>
      </c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3"/>
      <c r="AG4" s="519" t="s">
        <v>608</v>
      </c>
    </row>
    <row r="5" spans="1:16307" s="116" customFormat="1" ht="15.75" customHeight="1" x14ac:dyDescent="0.25">
      <c r="A5" s="509"/>
      <c r="B5" s="509"/>
      <c r="C5" s="509"/>
      <c r="D5" s="512"/>
      <c r="E5" s="515"/>
      <c r="F5" s="516"/>
      <c r="G5" s="512"/>
      <c r="H5" s="519" t="s">
        <v>634</v>
      </c>
      <c r="I5" s="502"/>
      <c r="J5" s="519"/>
      <c r="K5" s="519"/>
      <c r="L5" s="519"/>
      <c r="M5" s="519"/>
      <c r="N5" s="519" t="s">
        <v>640</v>
      </c>
      <c r="O5" s="519"/>
      <c r="P5" s="519"/>
      <c r="Q5" s="519"/>
      <c r="R5" s="519"/>
      <c r="S5" s="502"/>
      <c r="T5" s="527" t="s">
        <v>630</v>
      </c>
      <c r="U5" s="528"/>
      <c r="V5" s="540" t="s">
        <v>606</v>
      </c>
      <c r="W5" s="502" t="s">
        <v>642</v>
      </c>
      <c r="X5" s="502"/>
      <c r="Y5" s="502"/>
      <c r="Z5" s="502"/>
      <c r="AA5" s="502"/>
      <c r="AB5" s="502"/>
      <c r="AC5" s="502"/>
      <c r="AD5" s="502"/>
      <c r="AE5" s="502"/>
      <c r="AF5" s="502"/>
      <c r="AG5" s="519"/>
    </row>
    <row r="6" spans="1:16307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13" t="s">
        <v>636</v>
      </c>
      <c r="K6" s="533"/>
      <c r="L6" s="533"/>
      <c r="M6" s="514"/>
      <c r="N6" s="500" t="s">
        <v>299</v>
      </c>
      <c r="O6" s="513" t="s">
        <v>636</v>
      </c>
      <c r="P6" s="533"/>
      <c r="Q6" s="533"/>
      <c r="R6" s="514"/>
      <c r="S6" s="524" t="s">
        <v>641</v>
      </c>
      <c r="T6" s="529"/>
      <c r="U6" s="530"/>
      <c r="V6" s="541"/>
      <c r="W6" s="537" t="s">
        <v>646</v>
      </c>
      <c r="X6" s="538" t="s">
        <v>631</v>
      </c>
      <c r="Y6" s="531" t="s">
        <v>594</v>
      </c>
      <c r="Z6" s="539"/>
      <c r="AA6" s="539"/>
      <c r="AB6" s="539"/>
      <c r="AC6" s="539"/>
      <c r="AD6" s="539"/>
      <c r="AE6" s="539"/>
      <c r="AF6" s="532"/>
      <c r="AG6" s="519"/>
    </row>
    <row r="7" spans="1:16307" s="116" customFormat="1" ht="16.5" customHeight="1" x14ac:dyDescent="0.25">
      <c r="A7" s="509"/>
      <c r="B7" s="509"/>
      <c r="C7" s="509"/>
      <c r="D7" s="512"/>
      <c r="E7" s="517"/>
      <c r="F7" s="518"/>
      <c r="G7" s="512"/>
      <c r="H7" s="501"/>
      <c r="I7" s="544"/>
      <c r="J7" s="519" t="s">
        <v>637</v>
      </c>
      <c r="K7" s="519"/>
      <c r="L7" s="519"/>
      <c r="M7" s="524" t="s">
        <v>638</v>
      </c>
      <c r="N7" s="501"/>
      <c r="O7" s="519" t="s">
        <v>637</v>
      </c>
      <c r="P7" s="519"/>
      <c r="Q7" s="519"/>
      <c r="R7" s="524" t="s">
        <v>638</v>
      </c>
      <c r="S7" s="525"/>
      <c r="T7" s="531"/>
      <c r="U7" s="532"/>
      <c r="V7" s="541"/>
      <c r="W7" s="537"/>
      <c r="X7" s="538"/>
      <c r="Y7" s="526" t="s">
        <v>912</v>
      </c>
      <c r="Z7" s="526"/>
      <c r="AA7" s="526"/>
      <c r="AB7" s="526"/>
      <c r="AC7" s="526"/>
      <c r="AD7" s="519" t="s">
        <v>605</v>
      </c>
      <c r="AE7" s="502" t="s">
        <v>607</v>
      </c>
      <c r="AF7" s="524" t="s">
        <v>595</v>
      </c>
      <c r="AG7" s="519"/>
    </row>
    <row r="8" spans="1:16307" s="118" customFormat="1" ht="54" customHeight="1" x14ac:dyDescent="0.25">
      <c r="A8" s="509"/>
      <c r="B8" s="509"/>
      <c r="C8" s="509"/>
      <c r="D8" s="542"/>
      <c r="E8" s="296">
        <v>2020</v>
      </c>
      <c r="F8" s="296">
        <v>2021</v>
      </c>
      <c r="G8" s="542"/>
      <c r="H8" s="545"/>
      <c r="I8" s="548"/>
      <c r="J8" s="297" t="s">
        <v>639</v>
      </c>
      <c r="K8" s="297" t="s">
        <v>916</v>
      </c>
      <c r="L8" s="297" t="s">
        <v>592</v>
      </c>
      <c r="M8" s="536"/>
      <c r="N8" s="545"/>
      <c r="O8" s="297" t="s">
        <v>639</v>
      </c>
      <c r="P8" s="296" t="s">
        <v>916</v>
      </c>
      <c r="Q8" s="297" t="s">
        <v>592</v>
      </c>
      <c r="R8" s="536"/>
      <c r="S8" s="536"/>
      <c r="T8" s="344" t="s">
        <v>631</v>
      </c>
      <c r="U8" s="170" t="s">
        <v>610</v>
      </c>
      <c r="V8" s="542"/>
      <c r="W8" s="546"/>
      <c r="X8" s="547"/>
      <c r="Y8" s="296" t="s">
        <v>966</v>
      </c>
      <c r="Z8" s="295" t="s">
        <v>609</v>
      </c>
      <c r="AA8" s="296" t="s">
        <v>595</v>
      </c>
      <c r="AB8" s="296" t="s">
        <v>916</v>
      </c>
      <c r="AC8" s="296" t="s">
        <v>592</v>
      </c>
      <c r="AD8" s="519"/>
      <c r="AE8" s="502"/>
      <c r="AF8" s="536"/>
      <c r="AG8" s="519"/>
    </row>
    <row r="9" spans="1:16307" s="123" customFormat="1" x14ac:dyDescent="0.25">
      <c r="A9" s="121">
        <v>1</v>
      </c>
      <c r="B9" s="120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6">
        <v>9</v>
      </c>
      <c r="J9" s="366">
        <v>10</v>
      </c>
      <c r="K9" s="366">
        <v>11</v>
      </c>
      <c r="L9" s="366">
        <v>12</v>
      </c>
      <c r="M9" s="366">
        <v>13</v>
      </c>
      <c r="N9" s="372">
        <v>14</v>
      </c>
      <c r="O9" s="366">
        <v>15</v>
      </c>
      <c r="P9" s="366">
        <v>16</v>
      </c>
      <c r="Q9" s="366">
        <v>17</v>
      </c>
      <c r="R9" s="366">
        <v>18</v>
      </c>
      <c r="S9" s="366">
        <v>19</v>
      </c>
      <c r="T9" s="366">
        <v>20</v>
      </c>
      <c r="U9" s="372">
        <v>21</v>
      </c>
      <c r="V9" s="366"/>
      <c r="W9" s="178">
        <v>22</v>
      </c>
      <c r="X9" s="420">
        <v>23</v>
      </c>
      <c r="Y9" s="366">
        <v>24</v>
      </c>
      <c r="Z9" s="366">
        <v>23</v>
      </c>
      <c r="AA9" s="366"/>
      <c r="AB9" s="366">
        <v>25</v>
      </c>
      <c r="AC9" s="366">
        <v>26</v>
      </c>
      <c r="AD9" s="366">
        <v>27</v>
      </c>
      <c r="AE9" s="371"/>
      <c r="AF9" s="371"/>
      <c r="AG9" s="371">
        <v>28</v>
      </c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</row>
    <row r="10" spans="1:16307" s="124" customFormat="1" x14ac:dyDescent="0.25">
      <c r="A10" s="121">
        <v>1</v>
      </c>
      <c r="B10" s="211" t="s">
        <v>627</v>
      </c>
      <c r="C10" s="454"/>
      <c r="D10" s="434"/>
      <c r="E10" s="434"/>
      <c r="F10" s="434"/>
      <c r="G10" s="434"/>
      <c r="H10" s="435"/>
      <c r="I10" s="434"/>
      <c r="J10" s="434"/>
      <c r="K10" s="434"/>
      <c r="L10" s="434"/>
      <c r="M10" s="434"/>
      <c r="N10" s="435"/>
      <c r="O10" s="434"/>
      <c r="P10" s="434"/>
      <c r="Q10" s="434"/>
      <c r="R10" s="434"/>
      <c r="S10" s="434"/>
      <c r="T10" s="434"/>
      <c r="U10" s="435">
        <f>U11</f>
        <v>1235</v>
      </c>
      <c r="V10" s="434"/>
      <c r="W10" s="178">
        <f>W11</f>
        <v>1210</v>
      </c>
      <c r="X10" s="420"/>
      <c r="Y10" s="434"/>
      <c r="Z10" s="434"/>
      <c r="AA10" s="434"/>
      <c r="AB10" s="434"/>
      <c r="AC10" s="434"/>
      <c r="AD10" s="434"/>
      <c r="AE10" s="433"/>
      <c r="AF10" s="433"/>
      <c r="AG10" s="433"/>
    </row>
    <row r="11" spans="1:16307" s="382" customFormat="1" hidden="1" outlineLevel="1" x14ac:dyDescent="0.25">
      <c r="A11" s="201">
        <v>1</v>
      </c>
      <c r="B11" s="211" t="s">
        <v>627</v>
      </c>
      <c r="C11" s="156"/>
      <c r="D11" s="187">
        <f>SUBTOTAL(9,D14:D109)</f>
        <v>17201.909999999996</v>
      </c>
      <c r="E11" s="188">
        <f>SUBTOTAL(9,E14:E109)</f>
        <v>19638</v>
      </c>
      <c r="F11" s="188">
        <f>SUBTOTAL(9,F14:F109)</f>
        <v>21697.795391705069</v>
      </c>
      <c r="G11" s="187">
        <f>F11/D11</f>
        <v>1.2613596624854493</v>
      </c>
      <c r="H11" s="171">
        <f>SUBTOTAL(9,H14:H109)</f>
        <v>931</v>
      </c>
      <c r="I11" s="241">
        <f>H11*100/E11</f>
        <v>4.7408086363173441</v>
      </c>
      <c r="J11" s="188">
        <f>SUBTOTAL(9,J14:J109)</f>
        <v>78</v>
      </c>
      <c r="K11" s="188">
        <f>SUBTOTAL(9,K14:K109)</f>
        <v>91</v>
      </c>
      <c r="L11" s="188">
        <f>SUBTOTAL(9,L14:L109)</f>
        <v>642</v>
      </c>
      <c r="M11" s="188">
        <f>SUBTOTAL(9,M14:M109)</f>
        <v>120</v>
      </c>
      <c r="N11" s="171">
        <f>O11+P11+Q11+R11</f>
        <v>420</v>
      </c>
      <c r="O11" s="188">
        <f>SUBTOTAL(9,O14:O109)</f>
        <v>30</v>
      </c>
      <c r="P11" s="188">
        <f>SUBTOTAL(9,P14:P109)</f>
        <v>0</v>
      </c>
      <c r="Q11" s="188">
        <f>SUBTOTAL(9,Q14:Q109)</f>
        <v>340</v>
      </c>
      <c r="R11" s="188">
        <f>SUBTOTAL(9,R14:R109)</f>
        <v>50</v>
      </c>
      <c r="S11" s="188">
        <f>N11*100/H11</f>
        <v>45.112781954887218</v>
      </c>
      <c r="T11" s="188">
        <f>U11*100/F11</f>
        <v>5.691822499497496</v>
      </c>
      <c r="U11" s="171">
        <f>SUM(U14:U110)</f>
        <v>1235</v>
      </c>
      <c r="V11" s="188"/>
      <c r="W11" s="179">
        <f>SUBTOTAL(9,W14:W109)</f>
        <v>1210</v>
      </c>
      <c r="X11" s="265">
        <f>W11*100/F11</f>
        <v>5.5766034205602999</v>
      </c>
      <c r="Y11" s="201" t="s">
        <v>82</v>
      </c>
      <c r="Z11" s="201">
        <f>SUBTOTAL(9,Z14:Z109)</f>
        <v>181.49999999999997</v>
      </c>
      <c r="AA11" s="201">
        <f>SUBTOTAL(9,AA14:AA109)</f>
        <v>1440</v>
      </c>
      <c r="AB11" s="201" t="s">
        <v>82</v>
      </c>
      <c r="AC11" s="201" t="s">
        <v>82</v>
      </c>
      <c r="AD11" s="201" t="s">
        <v>82</v>
      </c>
      <c r="AE11" s="188"/>
      <c r="AF11" s="188"/>
      <c r="AG11" s="188">
        <f>SUBTOTAL(9,AG14:AG109)</f>
        <v>1113</v>
      </c>
    </row>
    <row r="12" spans="1:16307" s="382" customFormat="1" hidden="1" outlineLevel="1" x14ac:dyDescent="0.25">
      <c r="A12" s="201" t="s">
        <v>938</v>
      </c>
      <c r="B12" s="190" t="s">
        <v>948</v>
      </c>
      <c r="C12" s="384"/>
      <c r="D12" s="187">
        <f>D23+D41+D47+D58+D69+D71+D79+D84+D102+D46</f>
        <v>3399.1200000000003</v>
      </c>
      <c r="E12" s="188">
        <f>E23+E41+E47+E58+E69+E71+E79+E84+E102+E46</f>
        <v>2611</v>
      </c>
      <c r="F12" s="188">
        <f>F23+F41+F47+F58+F69+F71+F79+F84+F102+F46</f>
        <v>2219.7953917050691</v>
      </c>
      <c r="G12" s="187">
        <f>F12/D12</f>
        <v>0.65305002227196118</v>
      </c>
      <c r="H12" s="171">
        <f>H23+H41+H47+H58+H69+H71+H79+H84+H102+H46</f>
        <v>95</v>
      </c>
      <c r="I12" s="241">
        <f>H12*100/E12</f>
        <v>3.6384527001148985</v>
      </c>
      <c r="J12" s="188">
        <f t="shared" ref="J12:R12" si="0">J23+J41+J47+J58+J69+J71+J79+J84+J102+J46</f>
        <v>0</v>
      </c>
      <c r="K12" s="188">
        <f t="shared" si="0"/>
        <v>0</v>
      </c>
      <c r="L12" s="188">
        <f t="shared" si="0"/>
        <v>80</v>
      </c>
      <c r="M12" s="188">
        <f t="shared" si="0"/>
        <v>15</v>
      </c>
      <c r="N12" s="171">
        <f t="shared" si="0"/>
        <v>59</v>
      </c>
      <c r="O12" s="188">
        <f t="shared" si="0"/>
        <v>0</v>
      </c>
      <c r="P12" s="188">
        <f t="shared" si="0"/>
        <v>0</v>
      </c>
      <c r="Q12" s="188">
        <f t="shared" si="0"/>
        <v>52</v>
      </c>
      <c r="R12" s="188">
        <f t="shared" si="0"/>
        <v>7</v>
      </c>
      <c r="S12" s="188">
        <f>N12*100/H12</f>
        <v>62.10526315789474</v>
      </c>
      <c r="T12" s="188"/>
      <c r="U12" s="171">
        <f>U23+U41+U47+U58+U69+U71+U79+U84+U102+U46</f>
        <v>100</v>
      </c>
      <c r="V12" s="188">
        <f>V23+V41+V47+V58+V69+V71+V79+V84+V102+V46</f>
        <v>103.59386175115208</v>
      </c>
      <c r="W12" s="179">
        <f>W23+W41+W47+W58+W69+W71+W79+W84+W102+W46</f>
        <v>100</v>
      </c>
      <c r="X12" s="265">
        <f>W12*100/F12</f>
        <v>4.5049197044772678</v>
      </c>
      <c r="Y12" s="188">
        <f t="shared" ref="Y12:AD12" si="1">Y23+Y41+Y47+Y58+Y69+Y71+Y79+Y84+Y102+Y46</f>
        <v>11</v>
      </c>
      <c r="Z12" s="188">
        <f t="shared" si="1"/>
        <v>15.000000000000002</v>
      </c>
      <c r="AA12" s="188">
        <f t="shared" si="1"/>
        <v>150</v>
      </c>
      <c r="AB12" s="188">
        <f t="shared" si="1"/>
        <v>0</v>
      </c>
      <c r="AC12" s="188">
        <f t="shared" si="1"/>
        <v>64</v>
      </c>
      <c r="AD12" s="188">
        <f t="shared" si="1"/>
        <v>25</v>
      </c>
      <c r="AE12" s="188"/>
      <c r="AF12" s="188"/>
      <c r="AG12" s="188">
        <f>AG23+AG41+AG47+AG58+AG69+AG71+AG79+AG84+AG102+AG46</f>
        <v>3</v>
      </c>
    </row>
    <row r="13" spans="1:16307" s="382" customFormat="1" hidden="1" outlineLevel="1" x14ac:dyDescent="0.25">
      <c r="A13" s="201" t="s">
        <v>940</v>
      </c>
      <c r="B13" s="383" t="s">
        <v>439</v>
      </c>
      <c r="C13" s="384"/>
      <c r="D13" s="187">
        <f>D11-D12</f>
        <v>13802.789999999995</v>
      </c>
      <c r="E13" s="188">
        <f>E11-E12</f>
        <v>17027</v>
      </c>
      <c r="F13" s="188">
        <f>F11-F12</f>
        <v>19478</v>
      </c>
      <c r="G13" s="187">
        <f>F13/D13</f>
        <v>1.4111639748195841</v>
      </c>
      <c r="H13" s="171">
        <f>H11-H12</f>
        <v>836</v>
      </c>
      <c r="I13" s="241">
        <f>H13*100/E13</f>
        <v>4.9098490632524809</v>
      </c>
      <c r="J13" s="188">
        <f t="shared" ref="J13:R13" si="2">J11-J12</f>
        <v>78</v>
      </c>
      <c r="K13" s="188">
        <f t="shared" si="2"/>
        <v>91</v>
      </c>
      <c r="L13" s="188">
        <f t="shared" si="2"/>
        <v>562</v>
      </c>
      <c r="M13" s="188">
        <f t="shared" si="2"/>
        <v>105</v>
      </c>
      <c r="N13" s="171">
        <f t="shared" si="2"/>
        <v>361</v>
      </c>
      <c r="O13" s="188">
        <f t="shared" si="2"/>
        <v>30</v>
      </c>
      <c r="P13" s="188">
        <f t="shared" si="2"/>
        <v>0</v>
      </c>
      <c r="Q13" s="188">
        <f t="shared" si="2"/>
        <v>288</v>
      </c>
      <c r="R13" s="188">
        <f t="shared" si="2"/>
        <v>43</v>
      </c>
      <c r="S13" s="188">
        <f>N13*100/H13</f>
        <v>43.18181818181818</v>
      </c>
      <c r="T13" s="188">
        <f>T11-T12</f>
        <v>5.691822499497496</v>
      </c>
      <c r="U13" s="171">
        <f>U11-U12</f>
        <v>1135</v>
      </c>
      <c r="V13" s="188">
        <f>V11-V12</f>
        <v>-103.59386175115208</v>
      </c>
      <c r="W13" s="179">
        <f>W11-W12</f>
        <v>1110</v>
      </c>
      <c r="X13" s="265">
        <f>W13*100/F13</f>
        <v>5.6987370366567411</v>
      </c>
      <c r="Y13" s="201" t="s">
        <v>82</v>
      </c>
      <c r="Z13" s="201" t="e">
        <f>Z11-Z12-#REF!</f>
        <v>#REF!</v>
      </c>
      <c r="AA13" s="201" t="e">
        <f>AA11-AA12-#REF!</f>
        <v>#REF!</v>
      </c>
      <c r="AB13" s="201" t="s">
        <v>82</v>
      </c>
      <c r="AC13" s="201" t="s">
        <v>82</v>
      </c>
      <c r="AD13" s="201" t="s">
        <v>82</v>
      </c>
      <c r="AE13" s="188"/>
      <c r="AF13" s="188"/>
      <c r="AG13" s="188">
        <f>AG11-AG12</f>
        <v>1110</v>
      </c>
    </row>
    <row r="14" spans="1:16307" s="133" customFormat="1" ht="31.5" collapsed="1" x14ac:dyDescent="0.25">
      <c r="A14" s="121">
        <v>2</v>
      </c>
      <c r="B14" s="146" t="s">
        <v>195</v>
      </c>
      <c r="C14" s="146" t="s">
        <v>653</v>
      </c>
      <c r="D14" s="128">
        <v>280.86</v>
      </c>
      <c r="E14" s="125">
        <v>84</v>
      </c>
      <c r="F14" s="125">
        <v>92</v>
      </c>
      <c r="G14" s="128">
        <v>0.32756533504236984</v>
      </c>
      <c r="H14" s="171">
        <f>J14+K14+L14+M14</f>
        <v>2</v>
      </c>
      <c r="I14" s="127">
        <f>H14*100/E14</f>
        <v>2.3809523809523809</v>
      </c>
      <c r="J14" s="125">
        <v>0</v>
      </c>
      <c r="K14" s="125">
        <v>0</v>
      </c>
      <c r="L14" s="125">
        <v>2</v>
      </c>
      <c r="M14" s="125">
        <v>0</v>
      </c>
      <c r="N14" s="171">
        <f>O14+P14+Q14+R14</f>
        <v>1</v>
      </c>
      <c r="O14" s="125">
        <v>0</v>
      </c>
      <c r="P14" s="125">
        <v>0</v>
      </c>
      <c r="Q14" s="125">
        <v>1</v>
      </c>
      <c r="R14" s="125">
        <v>0</v>
      </c>
      <c r="S14" s="125">
        <f>N14*100/H14</f>
        <v>50</v>
      </c>
      <c r="T14" s="131">
        <f t="shared" ref="T14:T45" si="3">IF(F14&lt;VLOOKUP(G14,$N$115:$R$125,2),0,VLOOKUP(G14,$N$115:$R$125,3))</f>
        <v>3</v>
      </c>
      <c r="U14" s="172">
        <f t="shared" ref="U14:U39" si="4">ROUNDDOWN(V14,0)</f>
        <v>2</v>
      </c>
      <c r="V14" s="132">
        <f t="shared" ref="V14:V39" si="5">F14*T14/100</f>
        <v>2.76</v>
      </c>
      <c r="W14" s="183">
        <f>U14</f>
        <v>2</v>
      </c>
      <c r="X14" s="265">
        <f>W14*100/F14</f>
        <v>2.1739130434782608</v>
      </c>
      <c r="Y14" s="131">
        <f t="shared" ref="Y14:Y22" si="6">ROUNDDOWN(Z14,0)</f>
        <v>0</v>
      </c>
      <c r="Z14" s="132">
        <f t="shared" ref="Z14:Z22" si="7">W14*AA14/100</f>
        <v>0.3</v>
      </c>
      <c r="AA14" s="131">
        <f t="shared" ref="AA14:AA22" si="8">IF(F14&lt;VLOOKUP(G14,$N$115:$R$125,2),0,VLOOKUP(G14,$N$115:$R$125,4))</f>
        <v>15</v>
      </c>
      <c r="AB14" s="131">
        <f t="shared" ref="AB14:AB22" si="9">ROUNDDOWN(Z14-Y14,0)</f>
        <v>0</v>
      </c>
      <c r="AC14" s="131">
        <f t="shared" ref="AC14:AC22" si="10">W14-Y14-AD14</f>
        <v>1</v>
      </c>
      <c r="AD14" s="131">
        <f t="shared" ref="AD14:AD22" si="11">_xlfn.CEILING.MATH(AE14,1)</f>
        <v>1</v>
      </c>
      <c r="AE14" s="132">
        <f t="shared" ref="AE14:AE39" si="12">W14*AF14/100</f>
        <v>0.4</v>
      </c>
      <c r="AF14" s="131">
        <f t="shared" ref="AF14:AF45" si="13">IF(F14&lt;VLOOKUP(G14,$N$115:$R$125,2),0,VLOOKUP(G14,$N$115:$R$125,5))</f>
        <v>20</v>
      </c>
      <c r="AG14" s="131">
        <v>2</v>
      </c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  <c r="CZ14" s="135"/>
      <c r="DA14" s="135"/>
      <c r="DB14" s="135"/>
      <c r="DC14" s="135"/>
      <c r="DD14" s="135"/>
      <c r="DE14" s="135"/>
      <c r="DF14" s="135"/>
      <c r="DG14" s="135"/>
      <c r="DH14" s="135"/>
      <c r="DI14" s="135"/>
      <c r="DJ14" s="135"/>
      <c r="DK14" s="135"/>
      <c r="DL14" s="135"/>
      <c r="DM14" s="135"/>
      <c r="DN14" s="135"/>
      <c r="DO14" s="135"/>
      <c r="DP14" s="135"/>
      <c r="DQ14" s="135"/>
      <c r="DR14" s="135"/>
      <c r="DS14" s="135"/>
      <c r="DT14" s="135"/>
      <c r="DU14" s="135"/>
      <c r="DV14" s="135"/>
      <c r="DW14" s="135"/>
      <c r="DX14" s="135"/>
      <c r="DY14" s="135"/>
      <c r="DZ14" s="135"/>
      <c r="EA14" s="135"/>
      <c r="EB14" s="135"/>
      <c r="EC14" s="135"/>
      <c r="ED14" s="135"/>
      <c r="EE14" s="135"/>
      <c r="EF14" s="135"/>
      <c r="EG14" s="135"/>
      <c r="EH14" s="135"/>
      <c r="EI14" s="135"/>
      <c r="EJ14" s="135"/>
      <c r="EK14" s="135"/>
      <c r="EL14" s="135"/>
      <c r="EM14" s="135"/>
      <c r="EN14" s="135"/>
      <c r="EO14" s="135"/>
      <c r="EP14" s="135"/>
      <c r="EQ14" s="135"/>
      <c r="ER14" s="135"/>
      <c r="ES14" s="135"/>
      <c r="ET14" s="135"/>
      <c r="EU14" s="135"/>
      <c r="EV14" s="135"/>
      <c r="EW14" s="135"/>
      <c r="EX14" s="135"/>
      <c r="EY14" s="135"/>
      <c r="EZ14" s="135"/>
      <c r="FA14" s="135"/>
      <c r="FB14" s="135"/>
      <c r="FC14" s="135"/>
      <c r="FD14" s="135"/>
      <c r="FE14" s="135"/>
      <c r="FF14" s="135"/>
      <c r="FG14" s="135"/>
      <c r="FH14" s="135"/>
      <c r="FI14" s="135"/>
      <c r="FJ14" s="135"/>
      <c r="FK14" s="135"/>
      <c r="FL14" s="135"/>
      <c r="FM14" s="135"/>
      <c r="FN14" s="135"/>
      <c r="FO14" s="135"/>
      <c r="FP14" s="135"/>
      <c r="FQ14" s="135"/>
      <c r="FR14" s="135"/>
      <c r="FS14" s="135"/>
      <c r="FT14" s="135"/>
      <c r="FU14" s="135"/>
      <c r="FV14" s="135"/>
      <c r="FW14" s="135"/>
      <c r="FX14" s="135"/>
      <c r="FY14" s="135"/>
      <c r="FZ14" s="135"/>
      <c r="GA14" s="135"/>
      <c r="GB14" s="135"/>
      <c r="GC14" s="135"/>
      <c r="GD14" s="135"/>
      <c r="GE14" s="135"/>
      <c r="GF14" s="135"/>
      <c r="GG14" s="135"/>
      <c r="GH14" s="135"/>
      <c r="GI14" s="135"/>
      <c r="GJ14" s="135"/>
      <c r="GK14" s="135"/>
      <c r="GL14" s="135"/>
      <c r="GM14" s="135"/>
      <c r="GN14" s="135"/>
      <c r="GO14" s="135"/>
      <c r="GP14" s="135"/>
      <c r="GQ14" s="135"/>
      <c r="GR14" s="135"/>
      <c r="GS14" s="135"/>
      <c r="GT14" s="135"/>
      <c r="GU14" s="135"/>
      <c r="GV14" s="135"/>
      <c r="GW14" s="135"/>
      <c r="GX14" s="135"/>
      <c r="GY14" s="135"/>
      <c r="GZ14" s="135"/>
      <c r="HA14" s="135"/>
      <c r="HB14" s="135"/>
      <c r="HC14" s="135"/>
      <c r="HD14" s="135"/>
      <c r="HE14" s="135"/>
      <c r="HF14" s="135"/>
      <c r="HG14" s="135"/>
      <c r="HH14" s="135"/>
      <c r="HI14" s="135"/>
      <c r="HJ14" s="135"/>
      <c r="HK14" s="135"/>
      <c r="HL14" s="135"/>
      <c r="HM14" s="135"/>
      <c r="HN14" s="135"/>
      <c r="HO14" s="135"/>
      <c r="HP14" s="135"/>
      <c r="HQ14" s="135"/>
      <c r="HR14" s="135"/>
      <c r="HS14" s="135"/>
      <c r="HT14" s="135"/>
      <c r="HU14" s="135"/>
      <c r="HV14" s="135"/>
      <c r="HW14" s="135"/>
      <c r="HX14" s="135"/>
      <c r="HY14" s="135"/>
      <c r="HZ14" s="135"/>
      <c r="IA14" s="135"/>
      <c r="IB14" s="135"/>
      <c r="IC14" s="135"/>
      <c r="ID14" s="135"/>
      <c r="IE14" s="135"/>
      <c r="IF14" s="135"/>
      <c r="IG14" s="135"/>
      <c r="IH14" s="135"/>
      <c r="II14" s="135"/>
      <c r="IJ14" s="135"/>
      <c r="IK14" s="135"/>
      <c r="IL14" s="135"/>
      <c r="IM14" s="135"/>
      <c r="IN14" s="135"/>
      <c r="IO14" s="135"/>
      <c r="IP14" s="135"/>
      <c r="IQ14" s="135"/>
      <c r="IR14" s="135"/>
      <c r="IS14" s="135"/>
      <c r="IT14" s="135"/>
      <c r="IU14" s="135"/>
      <c r="IV14" s="135"/>
      <c r="IW14" s="135"/>
      <c r="IX14" s="135"/>
      <c r="IY14" s="135"/>
      <c r="IZ14" s="135"/>
      <c r="JA14" s="135"/>
      <c r="JB14" s="135"/>
      <c r="JC14" s="135"/>
      <c r="JD14" s="135"/>
      <c r="JE14" s="135"/>
      <c r="JF14" s="135"/>
      <c r="JG14" s="135"/>
      <c r="JH14" s="135"/>
      <c r="JI14" s="135"/>
      <c r="JJ14" s="135"/>
      <c r="JK14" s="135"/>
      <c r="JL14" s="135"/>
      <c r="JM14" s="135"/>
      <c r="JN14" s="135"/>
      <c r="JO14" s="135"/>
      <c r="JP14" s="135"/>
      <c r="JQ14" s="135"/>
      <c r="JR14" s="135"/>
      <c r="JS14" s="135"/>
      <c r="JT14" s="135"/>
      <c r="JU14" s="135"/>
      <c r="JV14" s="135"/>
      <c r="JW14" s="135"/>
      <c r="JX14" s="135"/>
      <c r="JY14" s="135"/>
      <c r="JZ14" s="135"/>
      <c r="KA14" s="135"/>
      <c r="KB14" s="135"/>
      <c r="KC14" s="135"/>
      <c r="KD14" s="135"/>
      <c r="KE14" s="135"/>
      <c r="KF14" s="135"/>
      <c r="KG14" s="135"/>
      <c r="KH14" s="135"/>
      <c r="KI14" s="135"/>
      <c r="KJ14" s="135"/>
      <c r="KK14" s="135"/>
      <c r="KL14" s="135"/>
      <c r="KM14" s="135"/>
      <c r="KN14" s="135"/>
      <c r="KO14" s="135"/>
      <c r="KP14" s="135"/>
      <c r="KQ14" s="135"/>
      <c r="KR14" s="135"/>
      <c r="KS14" s="135"/>
      <c r="KT14" s="135"/>
      <c r="KU14" s="135"/>
      <c r="KV14" s="135"/>
      <c r="KW14" s="135"/>
      <c r="KX14" s="135"/>
      <c r="KY14" s="135"/>
      <c r="KZ14" s="135"/>
      <c r="LA14" s="135"/>
      <c r="LB14" s="135"/>
      <c r="LC14" s="135"/>
      <c r="LD14" s="135"/>
      <c r="LE14" s="135"/>
      <c r="LF14" s="135"/>
      <c r="LG14" s="135"/>
      <c r="LH14" s="135"/>
      <c r="LI14" s="135"/>
      <c r="LJ14" s="135"/>
      <c r="LK14" s="135"/>
      <c r="LL14" s="135"/>
      <c r="LM14" s="135"/>
      <c r="LN14" s="135"/>
      <c r="LO14" s="135"/>
      <c r="LP14" s="135"/>
      <c r="LQ14" s="135"/>
      <c r="LR14" s="135"/>
      <c r="LS14" s="135"/>
      <c r="LT14" s="135"/>
      <c r="LU14" s="135"/>
      <c r="LV14" s="135"/>
      <c r="LW14" s="135"/>
      <c r="LX14" s="135"/>
      <c r="LY14" s="135"/>
      <c r="LZ14" s="135"/>
      <c r="MA14" s="135"/>
      <c r="MB14" s="135"/>
      <c r="MC14" s="135"/>
      <c r="MD14" s="135"/>
      <c r="ME14" s="135"/>
      <c r="MF14" s="135"/>
      <c r="MG14" s="135"/>
      <c r="MH14" s="135"/>
      <c r="MI14" s="135"/>
      <c r="MJ14" s="135"/>
      <c r="MK14" s="135"/>
      <c r="ML14" s="135"/>
      <c r="MM14" s="135"/>
      <c r="MN14" s="135"/>
      <c r="MO14" s="135"/>
      <c r="MP14" s="135"/>
      <c r="MQ14" s="135"/>
      <c r="MR14" s="135"/>
      <c r="MS14" s="135"/>
      <c r="MT14" s="135"/>
      <c r="MU14" s="135"/>
      <c r="MV14" s="135"/>
      <c r="MW14" s="135"/>
      <c r="MX14" s="135"/>
      <c r="MY14" s="135"/>
      <c r="MZ14" s="135"/>
      <c r="NA14" s="135"/>
      <c r="NB14" s="135"/>
      <c r="NC14" s="135"/>
      <c r="ND14" s="135"/>
      <c r="NE14" s="135"/>
      <c r="NF14" s="135"/>
      <c r="NG14" s="135"/>
      <c r="NH14" s="135"/>
      <c r="NI14" s="135"/>
      <c r="NJ14" s="135"/>
      <c r="NK14" s="135"/>
      <c r="NL14" s="135"/>
      <c r="NM14" s="135"/>
      <c r="NN14" s="135"/>
      <c r="NO14" s="135"/>
      <c r="NP14" s="135"/>
      <c r="NQ14" s="135"/>
      <c r="NR14" s="135"/>
      <c r="NS14" s="135"/>
      <c r="NT14" s="135"/>
      <c r="NU14" s="135"/>
      <c r="NV14" s="135"/>
      <c r="NW14" s="135"/>
      <c r="NX14" s="135"/>
      <c r="NY14" s="135"/>
      <c r="NZ14" s="135"/>
      <c r="OA14" s="135"/>
      <c r="OB14" s="135"/>
      <c r="OC14" s="135"/>
      <c r="OD14" s="135"/>
      <c r="OE14" s="135"/>
      <c r="OF14" s="135"/>
      <c r="OG14" s="135"/>
      <c r="OH14" s="135"/>
      <c r="OI14" s="135"/>
      <c r="OJ14" s="135"/>
      <c r="OK14" s="135"/>
      <c r="OL14" s="135"/>
      <c r="OM14" s="135"/>
      <c r="ON14" s="135"/>
      <c r="OO14" s="135"/>
      <c r="OP14" s="135"/>
      <c r="OQ14" s="135"/>
      <c r="OR14" s="135"/>
      <c r="OS14" s="135"/>
      <c r="OT14" s="135"/>
      <c r="OU14" s="135"/>
      <c r="OV14" s="135"/>
      <c r="OW14" s="135"/>
      <c r="OX14" s="135"/>
      <c r="OY14" s="135"/>
      <c r="OZ14" s="135"/>
      <c r="PA14" s="135"/>
      <c r="PB14" s="135"/>
      <c r="PC14" s="135"/>
      <c r="PD14" s="135"/>
      <c r="PE14" s="135"/>
      <c r="PF14" s="135"/>
      <c r="PG14" s="135"/>
      <c r="PH14" s="135"/>
      <c r="PI14" s="135"/>
      <c r="PJ14" s="135"/>
      <c r="PK14" s="135"/>
      <c r="PL14" s="135"/>
      <c r="PM14" s="135"/>
      <c r="PN14" s="135"/>
      <c r="PO14" s="135"/>
      <c r="PP14" s="135"/>
      <c r="PQ14" s="135"/>
      <c r="PR14" s="135"/>
      <c r="PS14" s="135"/>
      <c r="PT14" s="135"/>
      <c r="PU14" s="135"/>
      <c r="PV14" s="135"/>
      <c r="PW14" s="135"/>
      <c r="PX14" s="135"/>
      <c r="PY14" s="135"/>
      <c r="PZ14" s="135"/>
      <c r="QA14" s="135"/>
      <c r="QB14" s="135"/>
      <c r="QC14" s="135"/>
      <c r="QD14" s="135"/>
      <c r="QE14" s="135"/>
      <c r="QF14" s="135"/>
      <c r="QG14" s="135"/>
      <c r="QH14" s="135"/>
      <c r="QI14" s="135"/>
      <c r="QJ14" s="135"/>
      <c r="QK14" s="135"/>
      <c r="QL14" s="135"/>
      <c r="QM14" s="135"/>
      <c r="QN14" s="135"/>
      <c r="QO14" s="135"/>
      <c r="QP14" s="135"/>
      <c r="QQ14" s="135"/>
      <c r="QR14" s="135"/>
      <c r="QS14" s="135"/>
      <c r="QT14" s="135"/>
      <c r="QU14" s="135"/>
      <c r="QV14" s="135"/>
      <c r="QW14" s="135"/>
      <c r="QX14" s="135"/>
      <c r="QY14" s="135"/>
      <c r="QZ14" s="135"/>
      <c r="RA14" s="135"/>
      <c r="RB14" s="135"/>
      <c r="RC14" s="135"/>
      <c r="RD14" s="135"/>
      <c r="RE14" s="135"/>
      <c r="RF14" s="135"/>
      <c r="RG14" s="135"/>
      <c r="RH14" s="135"/>
      <c r="RI14" s="135"/>
      <c r="RJ14" s="135"/>
      <c r="RK14" s="135"/>
      <c r="RL14" s="135"/>
      <c r="RM14" s="135"/>
      <c r="RN14" s="135"/>
      <c r="RO14" s="135"/>
      <c r="RP14" s="135"/>
      <c r="RQ14" s="135"/>
      <c r="RR14" s="135"/>
      <c r="RS14" s="135"/>
      <c r="RT14" s="135"/>
      <c r="RU14" s="135"/>
      <c r="RV14" s="135"/>
      <c r="RW14" s="135"/>
      <c r="RX14" s="135"/>
      <c r="RY14" s="135"/>
      <c r="RZ14" s="135"/>
      <c r="SA14" s="135"/>
      <c r="SB14" s="135"/>
      <c r="SC14" s="135"/>
      <c r="SD14" s="135"/>
      <c r="SE14" s="135"/>
      <c r="SF14" s="135"/>
      <c r="SG14" s="135"/>
      <c r="SH14" s="135"/>
      <c r="SI14" s="135"/>
      <c r="SJ14" s="135"/>
      <c r="SK14" s="135"/>
      <c r="SL14" s="135"/>
      <c r="SM14" s="135"/>
      <c r="SN14" s="135"/>
      <c r="SO14" s="135"/>
      <c r="SP14" s="135"/>
      <c r="SQ14" s="135"/>
      <c r="SR14" s="135"/>
      <c r="SS14" s="135"/>
      <c r="ST14" s="135"/>
      <c r="SU14" s="135"/>
      <c r="SV14" s="135"/>
      <c r="SW14" s="135"/>
      <c r="SX14" s="135"/>
      <c r="SY14" s="135"/>
      <c r="SZ14" s="135"/>
      <c r="TA14" s="135"/>
      <c r="TB14" s="135"/>
      <c r="TC14" s="135"/>
      <c r="TD14" s="135"/>
      <c r="TE14" s="135"/>
      <c r="TF14" s="135"/>
      <c r="TG14" s="135"/>
      <c r="TH14" s="135"/>
      <c r="TI14" s="135"/>
      <c r="TJ14" s="135"/>
      <c r="TK14" s="135"/>
      <c r="TL14" s="135"/>
      <c r="TM14" s="135"/>
      <c r="TN14" s="135"/>
      <c r="TO14" s="135"/>
      <c r="TP14" s="135"/>
      <c r="TQ14" s="135"/>
      <c r="TR14" s="135"/>
      <c r="TS14" s="135"/>
      <c r="TT14" s="135"/>
      <c r="TU14" s="135"/>
      <c r="TV14" s="135"/>
      <c r="TW14" s="135"/>
      <c r="TX14" s="135"/>
      <c r="TY14" s="135"/>
      <c r="TZ14" s="135"/>
      <c r="UA14" s="135"/>
      <c r="UB14" s="135"/>
      <c r="UC14" s="135"/>
      <c r="UD14" s="135"/>
      <c r="UE14" s="135"/>
      <c r="UF14" s="135"/>
      <c r="UG14" s="135"/>
      <c r="UH14" s="135"/>
      <c r="UI14" s="135"/>
      <c r="UJ14" s="135"/>
      <c r="UK14" s="135"/>
      <c r="UL14" s="135"/>
      <c r="UM14" s="135"/>
      <c r="UN14" s="135"/>
      <c r="UO14" s="135"/>
      <c r="UP14" s="135"/>
      <c r="UQ14" s="135"/>
      <c r="UR14" s="135"/>
      <c r="US14" s="135"/>
      <c r="UT14" s="135"/>
      <c r="UU14" s="135"/>
      <c r="UV14" s="135"/>
      <c r="UW14" s="135"/>
      <c r="UX14" s="135"/>
      <c r="UY14" s="135"/>
      <c r="UZ14" s="135"/>
      <c r="VA14" s="135"/>
      <c r="VB14" s="135"/>
      <c r="VC14" s="135"/>
      <c r="VD14" s="135"/>
      <c r="VE14" s="135"/>
      <c r="VF14" s="135"/>
      <c r="VG14" s="135"/>
      <c r="VH14" s="135"/>
      <c r="VI14" s="135"/>
      <c r="VJ14" s="135"/>
      <c r="VK14" s="135"/>
      <c r="VL14" s="135"/>
      <c r="VM14" s="135"/>
      <c r="VN14" s="135"/>
      <c r="VO14" s="135"/>
      <c r="VP14" s="135"/>
      <c r="VQ14" s="135"/>
      <c r="VR14" s="135"/>
      <c r="VS14" s="135"/>
      <c r="VT14" s="135"/>
      <c r="VU14" s="135"/>
      <c r="VV14" s="135"/>
      <c r="VW14" s="135"/>
      <c r="VX14" s="135"/>
      <c r="VY14" s="135"/>
      <c r="VZ14" s="135"/>
      <c r="WA14" s="135"/>
      <c r="WB14" s="135"/>
      <c r="WC14" s="135"/>
      <c r="WD14" s="135"/>
      <c r="WE14" s="135"/>
      <c r="WF14" s="135"/>
      <c r="WG14" s="135"/>
      <c r="WH14" s="135"/>
      <c r="WI14" s="135"/>
      <c r="WJ14" s="135"/>
      <c r="WK14" s="135"/>
      <c r="WL14" s="135"/>
      <c r="WM14" s="135"/>
      <c r="WN14" s="135"/>
      <c r="WO14" s="135"/>
      <c r="WP14" s="135"/>
      <c r="WQ14" s="135"/>
      <c r="WR14" s="135"/>
      <c r="WS14" s="135"/>
      <c r="WT14" s="135"/>
      <c r="WU14" s="135"/>
      <c r="WV14" s="135"/>
      <c r="WW14" s="135"/>
      <c r="WX14" s="135"/>
      <c r="WY14" s="135"/>
      <c r="WZ14" s="135"/>
      <c r="XA14" s="135"/>
      <c r="XB14" s="135"/>
      <c r="XC14" s="135"/>
      <c r="XD14" s="135"/>
      <c r="XE14" s="135"/>
      <c r="XF14" s="135"/>
      <c r="XG14" s="135"/>
      <c r="XH14" s="135"/>
      <c r="XI14" s="135"/>
      <c r="XJ14" s="135"/>
      <c r="XK14" s="135"/>
      <c r="XL14" s="135"/>
      <c r="XM14" s="135"/>
      <c r="XN14" s="135"/>
      <c r="XO14" s="135"/>
      <c r="XP14" s="135"/>
      <c r="XQ14" s="135"/>
      <c r="XR14" s="135"/>
      <c r="XS14" s="135"/>
      <c r="XT14" s="135"/>
      <c r="XU14" s="135"/>
      <c r="XV14" s="135"/>
      <c r="XW14" s="135"/>
      <c r="XX14" s="135"/>
      <c r="XY14" s="135"/>
      <c r="XZ14" s="135"/>
      <c r="YA14" s="135"/>
      <c r="YB14" s="135"/>
      <c r="YC14" s="135"/>
      <c r="YD14" s="135"/>
      <c r="YE14" s="135"/>
      <c r="YF14" s="135"/>
      <c r="YG14" s="135"/>
      <c r="YH14" s="135"/>
      <c r="YI14" s="135"/>
      <c r="YJ14" s="135"/>
      <c r="YK14" s="135"/>
      <c r="YL14" s="135"/>
      <c r="YM14" s="135"/>
      <c r="YN14" s="135"/>
      <c r="YO14" s="135"/>
      <c r="YP14" s="135"/>
      <c r="YQ14" s="135"/>
      <c r="YR14" s="135"/>
      <c r="YS14" s="135"/>
      <c r="YT14" s="135"/>
      <c r="YU14" s="135"/>
      <c r="YV14" s="135"/>
      <c r="YW14" s="135"/>
      <c r="YX14" s="135"/>
      <c r="YY14" s="135"/>
      <c r="YZ14" s="135"/>
      <c r="ZA14" s="135"/>
      <c r="ZB14" s="135"/>
      <c r="ZC14" s="135"/>
      <c r="ZD14" s="135"/>
      <c r="ZE14" s="135"/>
      <c r="ZF14" s="135"/>
      <c r="ZG14" s="135"/>
      <c r="ZH14" s="135"/>
      <c r="ZI14" s="135"/>
      <c r="ZJ14" s="135"/>
      <c r="ZK14" s="135"/>
      <c r="ZL14" s="135"/>
      <c r="ZM14" s="135"/>
      <c r="ZN14" s="135"/>
      <c r="ZO14" s="135"/>
      <c r="ZP14" s="135"/>
      <c r="ZQ14" s="135"/>
      <c r="ZR14" s="135"/>
      <c r="ZS14" s="135"/>
      <c r="ZT14" s="135"/>
      <c r="ZU14" s="135"/>
      <c r="ZV14" s="135"/>
      <c r="ZW14" s="135"/>
      <c r="ZX14" s="135"/>
      <c r="ZY14" s="135"/>
      <c r="ZZ14" s="135"/>
      <c r="AAA14" s="135"/>
      <c r="AAB14" s="135"/>
      <c r="AAC14" s="135"/>
      <c r="AAD14" s="135"/>
      <c r="AAE14" s="135"/>
      <c r="AAF14" s="135"/>
      <c r="AAG14" s="135"/>
      <c r="AAH14" s="135"/>
      <c r="AAI14" s="135"/>
      <c r="AAJ14" s="135"/>
      <c r="AAK14" s="135"/>
      <c r="AAL14" s="135"/>
      <c r="AAM14" s="135"/>
      <c r="AAN14" s="135"/>
      <c r="AAO14" s="135"/>
      <c r="AAP14" s="135"/>
      <c r="AAQ14" s="135"/>
      <c r="AAR14" s="135"/>
      <c r="AAS14" s="135"/>
      <c r="AAT14" s="135"/>
      <c r="AAU14" s="135"/>
      <c r="AAV14" s="135"/>
      <c r="AAW14" s="135"/>
      <c r="AAX14" s="135"/>
      <c r="AAY14" s="135"/>
      <c r="AAZ14" s="135"/>
      <c r="ABA14" s="135"/>
      <c r="ABB14" s="135"/>
      <c r="ABC14" s="135"/>
      <c r="ABD14" s="135"/>
      <c r="ABE14" s="135"/>
      <c r="ABF14" s="135"/>
      <c r="ABG14" s="135"/>
      <c r="ABH14" s="135"/>
      <c r="ABI14" s="135"/>
      <c r="ABJ14" s="135"/>
      <c r="ABK14" s="135"/>
      <c r="ABL14" s="135"/>
      <c r="ABM14" s="135"/>
      <c r="ABN14" s="135"/>
      <c r="ABO14" s="135"/>
      <c r="ABP14" s="135"/>
      <c r="ABQ14" s="135"/>
      <c r="ABR14" s="135"/>
      <c r="ABS14" s="135"/>
      <c r="ABT14" s="135"/>
      <c r="ABU14" s="135"/>
      <c r="ABV14" s="135"/>
      <c r="ABW14" s="135"/>
      <c r="ABX14" s="135"/>
      <c r="ABY14" s="135"/>
      <c r="ABZ14" s="135"/>
      <c r="ACA14" s="135"/>
      <c r="ACB14" s="135"/>
      <c r="ACC14" s="135"/>
      <c r="ACD14" s="135"/>
      <c r="ACE14" s="135"/>
      <c r="ACF14" s="135"/>
      <c r="ACG14" s="135"/>
      <c r="ACH14" s="135"/>
      <c r="ACI14" s="135"/>
      <c r="ACJ14" s="135"/>
      <c r="ACK14" s="135"/>
      <c r="ACL14" s="135"/>
      <c r="ACM14" s="135"/>
      <c r="ACN14" s="135"/>
      <c r="ACO14" s="135"/>
      <c r="ACP14" s="135"/>
      <c r="ACQ14" s="135"/>
      <c r="ACR14" s="135"/>
      <c r="ACS14" s="135"/>
      <c r="ACT14" s="135"/>
      <c r="ACU14" s="135"/>
      <c r="ACV14" s="135"/>
      <c r="ACW14" s="135"/>
      <c r="ACX14" s="135"/>
      <c r="ACY14" s="135"/>
      <c r="ACZ14" s="135"/>
      <c r="ADA14" s="135"/>
      <c r="ADB14" s="135"/>
      <c r="ADC14" s="135"/>
      <c r="ADD14" s="135"/>
      <c r="ADE14" s="135"/>
      <c r="ADF14" s="135"/>
      <c r="ADG14" s="135"/>
      <c r="ADH14" s="135"/>
      <c r="ADI14" s="135"/>
      <c r="ADJ14" s="135"/>
      <c r="ADK14" s="135"/>
      <c r="ADL14" s="135"/>
      <c r="ADM14" s="135"/>
      <c r="ADN14" s="135"/>
      <c r="ADO14" s="135"/>
      <c r="ADP14" s="135"/>
      <c r="ADQ14" s="135"/>
      <c r="ADR14" s="135"/>
      <c r="ADS14" s="135"/>
      <c r="ADT14" s="135"/>
      <c r="ADU14" s="135"/>
      <c r="ADV14" s="135"/>
      <c r="ADW14" s="135"/>
      <c r="ADX14" s="135"/>
      <c r="ADY14" s="135"/>
      <c r="ADZ14" s="135"/>
      <c r="AEA14" s="135"/>
      <c r="AEB14" s="135"/>
      <c r="AEC14" s="135"/>
      <c r="AED14" s="135"/>
      <c r="AEE14" s="135"/>
      <c r="AEF14" s="135"/>
      <c r="AEG14" s="135"/>
      <c r="AEH14" s="135"/>
      <c r="AEI14" s="135"/>
      <c r="AEJ14" s="135"/>
      <c r="AEK14" s="135"/>
      <c r="AEL14" s="135"/>
      <c r="AEM14" s="135"/>
      <c r="AEN14" s="135"/>
      <c r="AEO14" s="135"/>
      <c r="AEP14" s="135"/>
      <c r="AEQ14" s="135"/>
      <c r="AER14" s="135"/>
      <c r="AES14" s="135"/>
      <c r="AET14" s="135"/>
      <c r="AEU14" s="135"/>
      <c r="AEV14" s="135"/>
      <c r="AEW14" s="135"/>
      <c r="AEX14" s="135"/>
      <c r="AEY14" s="135"/>
      <c r="AEZ14" s="135"/>
      <c r="AFA14" s="135"/>
      <c r="AFB14" s="135"/>
      <c r="AFC14" s="135"/>
      <c r="AFD14" s="135"/>
      <c r="AFE14" s="135"/>
      <c r="AFF14" s="135"/>
      <c r="AFG14" s="135"/>
      <c r="AFH14" s="135"/>
      <c r="AFI14" s="135"/>
      <c r="AFJ14" s="135"/>
      <c r="AFK14" s="135"/>
      <c r="AFL14" s="135"/>
      <c r="AFM14" s="135"/>
      <c r="AFN14" s="135"/>
      <c r="AFO14" s="135"/>
      <c r="AFP14" s="135"/>
      <c r="AFQ14" s="135"/>
      <c r="AFR14" s="135"/>
      <c r="AFS14" s="135"/>
      <c r="AFT14" s="135"/>
      <c r="AFU14" s="135"/>
      <c r="AFV14" s="135"/>
      <c r="AFW14" s="135"/>
      <c r="AFX14" s="135"/>
      <c r="AFY14" s="135"/>
      <c r="AFZ14" s="135"/>
      <c r="AGA14" s="135"/>
      <c r="AGB14" s="135"/>
      <c r="AGC14" s="135"/>
      <c r="AGD14" s="135"/>
      <c r="AGE14" s="135"/>
      <c r="AGF14" s="135"/>
      <c r="AGG14" s="135"/>
      <c r="AGH14" s="135"/>
      <c r="AGI14" s="135"/>
      <c r="AGJ14" s="135"/>
      <c r="AGK14" s="135"/>
      <c r="AGL14" s="135"/>
      <c r="AGM14" s="135"/>
      <c r="AGN14" s="135"/>
      <c r="AGO14" s="135"/>
      <c r="AGP14" s="135"/>
      <c r="AGQ14" s="135"/>
      <c r="AGR14" s="135"/>
      <c r="AGS14" s="135"/>
      <c r="AGT14" s="135"/>
      <c r="AGU14" s="135"/>
      <c r="AGV14" s="135"/>
      <c r="AGW14" s="135"/>
      <c r="AGX14" s="135"/>
      <c r="AGY14" s="135"/>
      <c r="AGZ14" s="135"/>
      <c r="AHA14" s="135"/>
      <c r="AHB14" s="135"/>
      <c r="AHC14" s="135"/>
      <c r="AHD14" s="135"/>
      <c r="AHE14" s="135"/>
      <c r="AHF14" s="135"/>
      <c r="AHG14" s="135"/>
      <c r="AHH14" s="135"/>
      <c r="AHI14" s="135"/>
      <c r="AHJ14" s="135"/>
      <c r="AHK14" s="135"/>
      <c r="AHL14" s="135"/>
      <c r="AHM14" s="135"/>
      <c r="AHN14" s="135"/>
      <c r="AHO14" s="135"/>
      <c r="AHP14" s="135"/>
      <c r="AHQ14" s="135"/>
      <c r="AHR14" s="135"/>
      <c r="AHS14" s="135"/>
      <c r="AHT14" s="135"/>
      <c r="AHU14" s="135"/>
      <c r="AHV14" s="135"/>
      <c r="AHW14" s="135"/>
      <c r="AHX14" s="135"/>
      <c r="AHY14" s="135"/>
      <c r="AHZ14" s="135"/>
      <c r="AIA14" s="135"/>
      <c r="AIB14" s="135"/>
      <c r="AIC14" s="135"/>
      <c r="AID14" s="135"/>
      <c r="AIE14" s="135"/>
      <c r="AIF14" s="135"/>
      <c r="AIG14" s="135"/>
      <c r="AIH14" s="135"/>
      <c r="AII14" s="135"/>
      <c r="AIJ14" s="135"/>
      <c r="AIK14" s="135"/>
      <c r="AIL14" s="135"/>
      <c r="AIM14" s="135"/>
      <c r="AIN14" s="135"/>
      <c r="AIO14" s="135"/>
      <c r="AIP14" s="135"/>
      <c r="AIQ14" s="135"/>
      <c r="AIR14" s="135"/>
      <c r="AIS14" s="135"/>
      <c r="AIT14" s="135"/>
      <c r="AIU14" s="135"/>
      <c r="AIV14" s="135"/>
      <c r="AIW14" s="135"/>
      <c r="AIX14" s="135"/>
      <c r="AIY14" s="135"/>
      <c r="AIZ14" s="135"/>
      <c r="AJA14" s="135"/>
      <c r="AJB14" s="135"/>
      <c r="AJC14" s="135"/>
      <c r="AJD14" s="135"/>
      <c r="AJE14" s="135"/>
      <c r="AJF14" s="135"/>
      <c r="AJG14" s="135"/>
      <c r="AJH14" s="135"/>
      <c r="AJI14" s="135"/>
      <c r="AJJ14" s="135"/>
      <c r="AJK14" s="135"/>
      <c r="AJL14" s="135"/>
      <c r="AJM14" s="135"/>
      <c r="AJN14" s="135"/>
      <c r="AJO14" s="135"/>
      <c r="AJP14" s="135"/>
      <c r="AJQ14" s="135"/>
      <c r="AJR14" s="135"/>
      <c r="AJS14" s="135"/>
      <c r="AJT14" s="135"/>
      <c r="AJU14" s="135"/>
      <c r="AJV14" s="135"/>
      <c r="AJW14" s="135"/>
      <c r="AJX14" s="135"/>
      <c r="AJY14" s="135"/>
      <c r="AJZ14" s="135"/>
      <c r="AKA14" s="135"/>
      <c r="AKB14" s="135"/>
      <c r="AKC14" s="135"/>
      <c r="AKD14" s="135"/>
      <c r="AKE14" s="135"/>
      <c r="AKF14" s="135"/>
      <c r="AKG14" s="135"/>
      <c r="AKH14" s="135"/>
      <c r="AKI14" s="135"/>
      <c r="AKJ14" s="135"/>
      <c r="AKK14" s="135"/>
      <c r="AKL14" s="135"/>
      <c r="AKM14" s="135"/>
      <c r="AKN14" s="135"/>
      <c r="AKO14" s="135"/>
      <c r="AKP14" s="135"/>
      <c r="AKQ14" s="135"/>
      <c r="AKR14" s="135"/>
      <c r="AKS14" s="135"/>
      <c r="AKT14" s="135"/>
      <c r="AKU14" s="135"/>
      <c r="AKV14" s="135"/>
      <c r="AKW14" s="135"/>
      <c r="AKX14" s="135"/>
      <c r="AKY14" s="135"/>
      <c r="AKZ14" s="135"/>
      <c r="ALA14" s="135"/>
      <c r="ALB14" s="135"/>
      <c r="ALC14" s="135"/>
      <c r="ALD14" s="135"/>
      <c r="ALE14" s="135"/>
      <c r="ALF14" s="135"/>
      <c r="ALG14" s="135"/>
      <c r="ALH14" s="135"/>
      <c r="ALI14" s="135"/>
      <c r="ALJ14" s="135"/>
      <c r="ALK14" s="135"/>
      <c r="ALL14" s="135"/>
      <c r="ALM14" s="135"/>
      <c r="ALN14" s="135"/>
      <c r="ALO14" s="135"/>
      <c r="ALP14" s="135"/>
      <c r="ALQ14" s="135"/>
      <c r="ALR14" s="135"/>
      <c r="ALS14" s="135"/>
      <c r="ALT14" s="135"/>
      <c r="ALU14" s="135"/>
      <c r="ALV14" s="135"/>
      <c r="ALW14" s="135"/>
      <c r="ALX14" s="135"/>
      <c r="ALY14" s="135"/>
      <c r="ALZ14" s="135"/>
      <c r="AMA14" s="135"/>
      <c r="AMB14" s="135"/>
      <c r="AMC14" s="135"/>
      <c r="AMD14" s="135"/>
      <c r="AME14" s="135"/>
      <c r="AMF14" s="135"/>
      <c r="AMG14" s="135"/>
      <c r="AMH14" s="135"/>
      <c r="AMI14" s="135"/>
      <c r="AMJ14" s="135"/>
      <c r="AMK14" s="135"/>
      <c r="AML14" s="135"/>
      <c r="AMM14" s="135"/>
      <c r="AMN14" s="135"/>
      <c r="AMO14" s="135"/>
      <c r="AMP14" s="135"/>
      <c r="AMQ14" s="135"/>
      <c r="AMR14" s="135"/>
      <c r="AMS14" s="135"/>
      <c r="AMT14" s="135"/>
      <c r="AMU14" s="135"/>
      <c r="AMV14" s="135"/>
      <c r="AMW14" s="135"/>
      <c r="AMX14" s="135"/>
      <c r="AMY14" s="135"/>
      <c r="AMZ14" s="135"/>
      <c r="ANA14" s="135"/>
      <c r="ANB14" s="135"/>
      <c r="ANC14" s="135"/>
      <c r="AND14" s="135"/>
      <c r="ANE14" s="135"/>
      <c r="ANF14" s="135"/>
      <c r="ANG14" s="135"/>
      <c r="ANH14" s="135"/>
      <c r="ANI14" s="135"/>
      <c r="ANJ14" s="135"/>
      <c r="ANK14" s="135"/>
      <c r="ANL14" s="135"/>
      <c r="ANM14" s="135"/>
      <c r="ANN14" s="135"/>
      <c r="ANO14" s="135"/>
      <c r="ANP14" s="135"/>
      <c r="ANQ14" s="135"/>
      <c r="ANR14" s="135"/>
      <c r="ANS14" s="135"/>
      <c r="ANT14" s="135"/>
      <c r="ANU14" s="135"/>
      <c r="ANV14" s="135"/>
      <c r="ANW14" s="135"/>
      <c r="ANX14" s="135"/>
      <c r="ANY14" s="135"/>
      <c r="ANZ14" s="135"/>
      <c r="AOA14" s="135"/>
      <c r="AOB14" s="135"/>
      <c r="AOC14" s="135"/>
      <c r="AOD14" s="135"/>
      <c r="AOE14" s="135"/>
      <c r="AOF14" s="135"/>
      <c r="AOG14" s="135"/>
      <c r="AOH14" s="135"/>
      <c r="AOI14" s="135"/>
      <c r="AOJ14" s="135"/>
      <c r="AOK14" s="135"/>
      <c r="AOL14" s="135"/>
      <c r="AOM14" s="135"/>
      <c r="AON14" s="135"/>
      <c r="AOO14" s="135"/>
      <c r="AOP14" s="135"/>
      <c r="AOQ14" s="135"/>
      <c r="AOR14" s="135"/>
      <c r="AOS14" s="135"/>
      <c r="AOT14" s="135"/>
      <c r="AOU14" s="135"/>
      <c r="AOV14" s="135"/>
      <c r="AOW14" s="135"/>
      <c r="AOX14" s="135"/>
      <c r="AOY14" s="135"/>
      <c r="AOZ14" s="135"/>
      <c r="APA14" s="135"/>
      <c r="APB14" s="135"/>
      <c r="APC14" s="135"/>
      <c r="APD14" s="135"/>
      <c r="APE14" s="135"/>
      <c r="APF14" s="135"/>
      <c r="APG14" s="135"/>
      <c r="APH14" s="135"/>
      <c r="API14" s="135"/>
      <c r="APJ14" s="135"/>
      <c r="APK14" s="135"/>
      <c r="APL14" s="135"/>
      <c r="APM14" s="135"/>
      <c r="APN14" s="135"/>
      <c r="APO14" s="135"/>
      <c r="APP14" s="135"/>
      <c r="APQ14" s="135"/>
      <c r="APR14" s="135"/>
      <c r="APS14" s="135"/>
      <c r="APT14" s="135"/>
      <c r="APU14" s="135"/>
      <c r="APV14" s="135"/>
      <c r="APW14" s="135"/>
      <c r="APX14" s="135"/>
      <c r="APY14" s="135"/>
      <c r="APZ14" s="135"/>
      <c r="AQA14" s="135"/>
      <c r="AQB14" s="135"/>
      <c r="AQC14" s="135"/>
      <c r="AQD14" s="135"/>
      <c r="AQE14" s="135"/>
      <c r="AQF14" s="135"/>
      <c r="AQG14" s="135"/>
      <c r="AQH14" s="135"/>
      <c r="AQI14" s="135"/>
      <c r="AQJ14" s="135"/>
      <c r="AQK14" s="135"/>
      <c r="AQL14" s="135"/>
      <c r="AQM14" s="135"/>
      <c r="AQN14" s="135"/>
      <c r="AQO14" s="135"/>
      <c r="AQP14" s="135"/>
      <c r="AQQ14" s="135"/>
      <c r="AQR14" s="135"/>
      <c r="AQS14" s="135"/>
      <c r="AQT14" s="135"/>
      <c r="AQU14" s="135"/>
      <c r="AQV14" s="135"/>
      <c r="AQW14" s="135"/>
      <c r="AQX14" s="135"/>
      <c r="AQY14" s="135"/>
      <c r="AQZ14" s="135"/>
      <c r="ARA14" s="135"/>
      <c r="ARB14" s="135"/>
      <c r="ARC14" s="135"/>
      <c r="ARD14" s="135"/>
      <c r="ARE14" s="135"/>
      <c r="ARF14" s="135"/>
      <c r="ARG14" s="135"/>
      <c r="ARH14" s="135"/>
      <c r="ARI14" s="135"/>
      <c r="ARJ14" s="135"/>
      <c r="ARK14" s="135"/>
      <c r="ARL14" s="135"/>
      <c r="ARM14" s="135"/>
      <c r="ARN14" s="135"/>
      <c r="ARO14" s="135"/>
      <c r="ARP14" s="135"/>
      <c r="ARQ14" s="135"/>
      <c r="ARR14" s="135"/>
      <c r="ARS14" s="135"/>
      <c r="ART14" s="135"/>
      <c r="ARU14" s="135"/>
      <c r="ARV14" s="135"/>
      <c r="ARW14" s="135"/>
      <c r="ARX14" s="135"/>
      <c r="ARY14" s="135"/>
      <c r="ARZ14" s="135"/>
      <c r="ASA14" s="135"/>
      <c r="ASB14" s="135"/>
      <c r="ASC14" s="135"/>
      <c r="ASD14" s="135"/>
      <c r="ASE14" s="135"/>
      <c r="ASF14" s="135"/>
      <c r="ASG14" s="135"/>
      <c r="ASH14" s="135"/>
      <c r="ASI14" s="135"/>
      <c r="ASJ14" s="135"/>
      <c r="ASK14" s="135"/>
      <c r="ASL14" s="135"/>
      <c r="ASM14" s="135"/>
      <c r="ASN14" s="135"/>
      <c r="ASO14" s="135"/>
      <c r="ASP14" s="135"/>
      <c r="ASQ14" s="135"/>
      <c r="ASR14" s="135"/>
      <c r="ASS14" s="135"/>
      <c r="AST14" s="135"/>
      <c r="ASU14" s="135"/>
      <c r="ASV14" s="135"/>
      <c r="ASW14" s="135"/>
      <c r="ASX14" s="135"/>
      <c r="ASY14" s="135"/>
      <c r="ASZ14" s="135"/>
      <c r="ATA14" s="135"/>
      <c r="ATB14" s="135"/>
      <c r="ATC14" s="135"/>
      <c r="ATD14" s="135"/>
      <c r="ATE14" s="135"/>
      <c r="ATF14" s="135"/>
      <c r="ATG14" s="135"/>
      <c r="ATH14" s="135"/>
      <c r="ATI14" s="135"/>
      <c r="ATJ14" s="135"/>
      <c r="ATK14" s="135"/>
      <c r="ATL14" s="135"/>
      <c r="ATM14" s="135"/>
      <c r="ATN14" s="135"/>
      <c r="ATO14" s="135"/>
      <c r="ATP14" s="135"/>
      <c r="ATQ14" s="135"/>
      <c r="ATR14" s="135"/>
      <c r="ATS14" s="135"/>
      <c r="ATT14" s="135"/>
      <c r="ATU14" s="135"/>
      <c r="ATV14" s="135"/>
      <c r="ATW14" s="135"/>
      <c r="ATX14" s="135"/>
      <c r="ATY14" s="135"/>
      <c r="ATZ14" s="135"/>
      <c r="AUA14" s="135"/>
      <c r="AUB14" s="135"/>
      <c r="AUC14" s="135"/>
      <c r="AUD14" s="135"/>
      <c r="AUE14" s="135"/>
      <c r="AUF14" s="135"/>
      <c r="AUG14" s="135"/>
      <c r="AUH14" s="135"/>
      <c r="AUI14" s="135"/>
      <c r="AUJ14" s="135"/>
      <c r="AUK14" s="135"/>
      <c r="AUL14" s="135"/>
      <c r="AUM14" s="135"/>
      <c r="AUN14" s="135"/>
      <c r="AUO14" s="135"/>
      <c r="AUP14" s="135"/>
      <c r="AUQ14" s="135"/>
      <c r="AUR14" s="135"/>
      <c r="AUS14" s="135"/>
      <c r="AUT14" s="135"/>
      <c r="AUU14" s="135"/>
      <c r="AUV14" s="135"/>
      <c r="AUW14" s="135"/>
      <c r="AUX14" s="135"/>
      <c r="AUY14" s="135"/>
      <c r="AUZ14" s="135"/>
      <c r="AVA14" s="135"/>
      <c r="AVB14" s="135"/>
      <c r="AVC14" s="135"/>
      <c r="AVD14" s="135"/>
      <c r="AVE14" s="135"/>
      <c r="AVF14" s="135"/>
      <c r="AVG14" s="135"/>
      <c r="AVH14" s="135"/>
      <c r="AVI14" s="135"/>
      <c r="AVJ14" s="135"/>
      <c r="AVK14" s="135"/>
      <c r="AVL14" s="135"/>
      <c r="AVM14" s="135"/>
      <c r="AVN14" s="135"/>
      <c r="AVO14" s="135"/>
      <c r="AVP14" s="135"/>
      <c r="AVQ14" s="135"/>
      <c r="AVR14" s="135"/>
      <c r="AVS14" s="135"/>
      <c r="AVT14" s="135"/>
      <c r="AVU14" s="135"/>
      <c r="AVV14" s="135"/>
      <c r="AVW14" s="135"/>
      <c r="AVX14" s="135"/>
      <c r="AVY14" s="135"/>
      <c r="AVZ14" s="135"/>
      <c r="AWA14" s="135"/>
      <c r="AWB14" s="135"/>
      <c r="AWC14" s="135"/>
      <c r="AWD14" s="135"/>
      <c r="AWE14" s="135"/>
      <c r="AWF14" s="135"/>
      <c r="AWG14" s="135"/>
      <c r="AWH14" s="135"/>
      <c r="AWI14" s="135"/>
      <c r="AWJ14" s="135"/>
      <c r="AWK14" s="135"/>
      <c r="AWL14" s="135"/>
      <c r="AWM14" s="135"/>
      <c r="AWN14" s="135"/>
      <c r="AWO14" s="135"/>
      <c r="AWP14" s="135"/>
      <c r="AWQ14" s="135"/>
      <c r="AWR14" s="135"/>
      <c r="AWS14" s="135"/>
      <c r="AWT14" s="135"/>
      <c r="AWU14" s="135"/>
      <c r="AWV14" s="135"/>
      <c r="AWW14" s="135"/>
      <c r="AWX14" s="135"/>
      <c r="AWY14" s="135"/>
      <c r="AWZ14" s="135"/>
      <c r="AXA14" s="135"/>
      <c r="AXB14" s="135"/>
      <c r="AXC14" s="135"/>
      <c r="AXD14" s="135"/>
      <c r="AXE14" s="135"/>
      <c r="AXF14" s="135"/>
      <c r="AXG14" s="135"/>
      <c r="AXH14" s="135"/>
      <c r="AXI14" s="135"/>
      <c r="AXJ14" s="135"/>
      <c r="AXK14" s="135"/>
      <c r="AXL14" s="135"/>
      <c r="AXM14" s="135"/>
      <c r="AXN14" s="135"/>
      <c r="AXO14" s="135"/>
      <c r="AXP14" s="135"/>
      <c r="AXQ14" s="135"/>
      <c r="AXR14" s="135"/>
      <c r="AXS14" s="135"/>
      <c r="AXT14" s="135"/>
      <c r="AXU14" s="135"/>
      <c r="AXV14" s="135"/>
      <c r="AXW14" s="135"/>
      <c r="AXX14" s="135"/>
      <c r="AXY14" s="135"/>
      <c r="AXZ14" s="135"/>
      <c r="AYA14" s="135"/>
      <c r="AYB14" s="135"/>
      <c r="AYC14" s="135"/>
      <c r="AYD14" s="135"/>
      <c r="AYE14" s="135"/>
      <c r="AYF14" s="135"/>
      <c r="AYG14" s="135"/>
      <c r="AYH14" s="135"/>
      <c r="AYI14" s="135"/>
      <c r="AYJ14" s="135"/>
      <c r="AYK14" s="135"/>
      <c r="AYL14" s="135"/>
      <c r="AYM14" s="135"/>
      <c r="AYN14" s="135"/>
      <c r="AYO14" s="135"/>
      <c r="AYP14" s="135"/>
      <c r="AYQ14" s="135"/>
      <c r="AYR14" s="135"/>
      <c r="AYS14" s="135"/>
      <c r="AYT14" s="135"/>
      <c r="AYU14" s="135"/>
      <c r="AYV14" s="135"/>
      <c r="AYW14" s="135"/>
      <c r="AYX14" s="135"/>
      <c r="AYY14" s="135"/>
      <c r="AYZ14" s="135"/>
      <c r="AZA14" s="135"/>
      <c r="AZB14" s="135"/>
      <c r="AZC14" s="135"/>
      <c r="AZD14" s="135"/>
      <c r="AZE14" s="135"/>
      <c r="AZF14" s="135"/>
      <c r="AZG14" s="135"/>
      <c r="AZH14" s="135"/>
      <c r="AZI14" s="135"/>
      <c r="AZJ14" s="135"/>
      <c r="AZK14" s="135"/>
      <c r="AZL14" s="135"/>
      <c r="AZM14" s="135"/>
      <c r="AZN14" s="135"/>
      <c r="AZO14" s="135"/>
      <c r="AZP14" s="135"/>
      <c r="AZQ14" s="135"/>
      <c r="AZR14" s="135"/>
      <c r="AZS14" s="135"/>
      <c r="AZT14" s="135"/>
      <c r="AZU14" s="135"/>
      <c r="AZV14" s="135"/>
      <c r="AZW14" s="135"/>
      <c r="AZX14" s="135"/>
      <c r="AZY14" s="135"/>
      <c r="AZZ14" s="135"/>
      <c r="BAA14" s="135"/>
      <c r="BAB14" s="135"/>
      <c r="BAC14" s="135"/>
      <c r="BAD14" s="135"/>
      <c r="BAE14" s="135"/>
      <c r="BAF14" s="135"/>
      <c r="BAG14" s="135"/>
      <c r="BAH14" s="135"/>
      <c r="BAI14" s="135"/>
      <c r="BAJ14" s="135"/>
      <c r="BAK14" s="135"/>
      <c r="BAL14" s="135"/>
      <c r="BAM14" s="135"/>
      <c r="BAN14" s="135"/>
      <c r="BAO14" s="135"/>
      <c r="BAP14" s="135"/>
      <c r="BAQ14" s="135"/>
      <c r="BAR14" s="135"/>
      <c r="BAS14" s="135"/>
      <c r="BAT14" s="135"/>
      <c r="BAU14" s="135"/>
      <c r="BAV14" s="135"/>
      <c r="BAW14" s="135"/>
      <c r="BAX14" s="135"/>
      <c r="BAY14" s="135"/>
      <c r="BAZ14" s="135"/>
      <c r="BBA14" s="135"/>
      <c r="BBB14" s="135"/>
      <c r="BBC14" s="135"/>
      <c r="BBD14" s="135"/>
      <c r="BBE14" s="135"/>
      <c r="BBF14" s="135"/>
      <c r="BBG14" s="135"/>
      <c r="BBH14" s="135"/>
      <c r="BBI14" s="135"/>
      <c r="BBJ14" s="135"/>
      <c r="BBK14" s="135"/>
      <c r="BBL14" s="135"/>
      <c r="BBM14" s="135"/>
      <c r="BBN14" s="135"/>
      <c r="BBO14" s="135"/>
      <c r="BBP14" s="135"/>
      <c r="BBQ14" s="135"/>
      <c r="BBR14" s="135"/>
      <c r="BBS14" s="135"/>
      <c r="BBT14" s="135"/>
      <c r="BBU14" s="135"/>
      <c r="BBV14" s="135"/>
      <c r="BBW14" s="135"/>
      <c r="BBX14" s="135"/>
      <c r="BBY14" s="135"/>
      <c r="BBZ14" s="135"/>
      <c r="BCA14" s="135"/>
      <c r="BCB14" s="135"/>
      <c r="BCC14" s="135"/>
      <c r="BCD14" s="135"/>
      <c r="BCE14" s="135"/>
      <c r="BCF14" s="135"/>
      <c r="BCG14" s="135"/>
      <c r="BCH14" s="135"/>
      <c r="BCI14" s="135"/>
      <c r="BCJ14" s="135"/>
      <c r="BCK14" s="135"/>
      <c r="BCL14" s="135"/>
      <c r="BCM14" s="135"/>
      <c r="BCN14" s="135"/>
      <c r="BCO14" s="135"/>
      <c r="BCP14" s="135"/>
      <c r="BCQ14" s="135"/>
      <c r="BCR14" s="135"/>
      <c r="BCS14" s="135"/>
      <c r="BCT14" s="135"/>
      <c r="BCU14" s="135"/>
      <c r="BCV14" s="135"/>
      <c r="BCW14" s="135"/>
      <c r="BCX14" s="135"/>
      <c r="BCY14" s="135"/>
      <c r="BCZ14" s="135"/>
      <c r="BDA14" s="135"/>
      <c r="BDB14" s="135"/>
      <c r="BDC14" s="135"/>
      <c r="BDD14" s="135"/>
      <c r="BDE14" s="135"/>
      <c r="BDF14" s="135"/>
      <c r="BDG14" s="135"/>
      <c r="BDH14" s="135"/>
      <c r="BDI14" s="135"/>
      <c r="BDJ14" s="135"/>
      <c r="BDK14" s="135"/>
      <c r="BDL14" s="135"/>
      <c r="BDM14" s="135"/>
      <c r="BDN14" s="135"/>
      <c r="BDO14" s="135"/>
      <c r="BDP14" s="135"/>
      <c r="BDQ14" s="135"/>
      <c r="BDR14" s="135"/>
      <c r="BDS14" s="135"/>
      <c r="BDT14" s="135"/>
      <c r="BDU14" s="135"/>
      <c r="BDV14" s="135"/>
      <c r="BDW14" s="135"/>
      <c r="BDX14" s="135"/>
      <c r="BDY14" s="135"/>
      <c r="BDZ14" s="135"/>
      <c r="BEA14" s="135"/>
      <c r="BEB14" s="135"/>
      <c r="BEC14" s="135"/>
      <c r="BED14" s="135"/>
      <c r="BEE14" s="135"/>
      <c r="BEF14" s="135"/>
      <c r="BEG14" s="135"/>
      <c r="BEH14" s="135"/>
      <c r="BEI14" s="135"/>
      <c r="BEJ14" s="135"/>
      <c r="BEK14" s="135"/>
      <c r="BEL14" s="135"/>
      <c r="BEM14" s="135"/>
      <c r="BEN14" s="135"/>
      <c r="BEO14" s="135"/>
      <c r="BEP14" s="135"/>
      <c r="BEQ14" s="135"/>
      <c r="BER14" s="135"/>
      <c r="BES14" s="135"/>
      <c r="BET14" s="135"/>
      <c r="BEU14" s="135"/>
      <c r="BEV14" s="135"/>
      <c r="BEW14" s="135"/>
      <c r="BEX14" s="135"/>
      <c r="BEY14" s="135"/>
      <c r="BEZ14" s="135"/>
      <c r="BFA14" s="135"/>
      <c r="BFB14" s="135"/>
      <c r="BFC14" s="135"/>
      <c r="BFD14" s="135"/>
      <c r="BFE14" s="135"/>
      <c r="BFF14" s="135"/>
      <c r="BFG14" s="135"/>
      <c r="BFH14" s="135"/>
      <c r="BFI14" s="135"/>
      <c r="BFJ14" s="135"/>
      <c r="BFK14" s="135"/>
      <c r="BFL14" s="135"/>
      <c r="BFM14" s="135"/>
      <c r="BFN14" s="135"/>
      <c r="BFO14" s="135"/>
      <c r="BFP14" s="135"/>
      <c r="BFQ14" s="135"/>
      <c r="BFR14" s="135"/>
      <c r="BFS14" s="135"/>
      <c r="BFT14" s="135"/>
      <c r="BFU14" s="135"/>
      <c r="BFV14" s="135"/>
      <c r="BFW14" s="135"/>
      <c r="BFX14" s="135"/>
      <c r="BFY14" s="135"/>
      <c r="BFZ14" s="135"/>
      <c r="BGA14" s="135"/>
      <c r="BGB14" s="135"/>
      <c r="BGC14" s="135"/>
      <c r="BGD14" s="135"/>
      <c r="BGE14" s="135"/>
      <c r="BGF14" s="135"/>
      <c r="BGG14" s="135"/>
      <c r="BGH14" s="135"/>
      <c r="BGI14" s="135"/>
      <c r="BGJ14" s="135"/>
      <c r="BGK14" s="135"/>
      <c r="BGL14" s="135"/>
      <c r="BGM14" s="135"/>
      <c r="BGN14" s="135"/>
      <c r="BGO14" s="135"/>
      <c r="BGP14" s="135"/>
      <c r="BGQ14" s="135"/>
      <c r="BGR14" s="135"/>
      <c r="BGS14" s="135"/>
      <c r="BGT14" s="135"/>
      <c r="BGU14" s="135"/>
      <c r="BGV14" s="135"/>
      <c r="BGW14" s="135"/>
      <c r="BGX14" s="135"/>
      <c r="BGY14" s="135"/>
      <c r="BGZ14" s="135"/>
      <c r="BHA14" s="135"/>
      <c r="BHB14" s="135"/>
      <c r="BHC14" s="135"/>
      <c r="BHD14" s="135"/>
      <c r="BHE14" s="135"/>
      <c r="BHF14" s="135"/>
      <c r="BHG14" s="135"/>
      <c r="BHH14" s="135"/>
      <c r="BHI14" s="135"/>
      <c r="BHJ14" s="135"/>
      <c r="BHK14" s="135"/>
      <c r="BHL14" s="135"/>
      <c r="BHM14" s="135"/>
      <c r="BHN14" s="135"/>
      <c r="BHO14" s="135"/>
      <c r="BHP14" s="135"/>
      <c r="BHQ14" s="135"/>
      <c r="BHR14" s="135"/>
      <c r="BHS14" s="135"/>
      <c r="BHT14" s="135"/>
      <c r="BHU14" s="135"/>
      <c r="BHV14" s="135"/>
      <c r="BHW14" s="135"/>
      <c r="BHX14" s="135"/>
      <c r="BHY14" s="135"/>
      <c r="BHZ14" s="135"/>
      <c r="BIA14" s="135"/>
      <c r="BIB14" s="135"/>
      <c r="BIC14" s="135"/>
      <c r="BID14" s="135"/>
      <c r="BIE14" s="135"/>
      <c r="BIF14" s="135"/>
      <c r="BIG14" s="135"/>
      <c r="BIH14" s="135"/>
      <c r="BII14" s="135"/>
      <c r="BIJ14" s="135"/>
      <c r="BIK14" s="135"/>
      <c r="BIL14" s="135"/>
      <c r="BIM14" s="135"/>
      <c r="BIN14" s="135"/>
      <c r="BIO14" s="135"/>
      <c r="BIP14" s="135"/>
      <c r="BIQ14" s="135"/>
      <c r="BIR14" s="135"/>
      <c r="BIS14" s="135"/>
      <c r="BIT14" s="135"/>
      <c r="BIU14" s="135"/>
      <c r="BIV14" s="135"/>
      <c r="BIW14" s="135"/>
      <c r="BIX14" s="135"/>
      <c r="BIY14" s="135"/>
      <c r="BIZ14" s="135"/>
      <c r="BJA14" s="135"/>
      <c r="BJB14" s="135"/>
      <c r="BJC14" s="135"/>
      <c r="BJD14" s="135"/>
      <c r="BJE14" s="135"/>
      <c r="BJF14" s="135"/>
      <c r="BJG14" s="135"/>
      <c r="BJH14" s="135"/>
      <c r="BJI14" s="135"/>
      <c r="BJJ14" s="135"/>
      <c r="BJK14" s="135"/>
      <c r="BJL14" s="135"/>
      <c r="BJM14" s="135"/>
      <c r="BJN14" s="135"/>
      <c r="BJO14" s="135"/>
      <c r="BJP14" s="135"/>
      <c r="BJQ14" s="135"/>
      <c r="BJR14" s="135"/>
      <c r="BJS14" s="135"/>
      <c r="BJT14" s="135"/>
      <c r="BJU14" s="135"/>
      <c r="BJV14" s="135"/>
      <c r="BJW14" s="135"/>
      <c r="BJX14" s="135"/>
      <c r="BJY14" s="135"/>
      <c r="BJZ14" s="135"/>
      <c r="BKA14" s="135"/>
      <c r="BKB14" s="135"/>
      <c r="BKC14" s="135"/>
      <c r="BKD14" s="135"/>
      <c r="BKE14" s="135"/>
      <c r="BKF14" s="135"/>
      <c r="BKG14" s="135"/>
      <c r="BKH14" s="135"/>
      <c r="BKI14" s="135"/>
      <c r="BKJ14" s="135"/>
      <c r="BKK14" s="135"/>
      <c r="BKL14" s="135"/>
      <c r="BKM14" s="135"/>
      <c r="BKN14" s="135"/>
      <c r="BKO14" s="135"/>
      <c r="BKP14" s="135"/>
      <c r="BKQ14" s="135"/>
      <c r="BKR14" s="135"/>
      <c r="BKS14" s="135"/>
      <c r="BKT14" s="135"/>
      <c r="BKU14" s="135"/>
      <c r="BKV14" s="135"/>
      <c r="BKW14" s="135"/>
      <c r="BKX14" s="135"/>
      <c r="BKY14" s="135"/>
      <c r="BKZ14" s="135"/>
      <c r="BLA14" s="135"/>
      <c r="BLB14" s="135"/>
      <c r="BLC14" s="135"/>
      <c r="BLD14" s="135"/>
      <c r="BLE14" s="135"/>
      <c r="BLF14" s="135"/>
      <c r="BLG14" s="135"/>
      <c r="BLH14" s="135"/>
      <c r="BLI14" s="135"/>
      <c r="BLJ14" s="135"/>
      <c r="BLK14" s="135"/>
      <c r="BLL14" s="135"/>
      <c r="BLM14" s="135"/>
      <c r="BLN14" s="135"/>
      <c r="BLO14" s="135"/>
      <c r="BLP14" s="135"/>
      <c r="BLQ14" s="135"/>
      <c r="BLR14" s="135"/>
      <c r="BLS14" s="135"/>
      <c r="BLT14" s="135"/>
      <c r="BLU14" s="135"/>
      <c r="BLV14" s="135"/>
      <c r="BLW14" s="135"/>
      <c r="BLX14" s="135"/>
      <c r="BLY14" s="135"/>
      <c r="BLZ14" s="135"/>
      <c r="BMA14" s="135"/>
      <c r="BMB14" s="135"/>
      <c r="BMC14" s="135"/>
      <c r="BMD14" s="135"/>
      <c r="BME14" s="135"/>
      <c r="BMF14" s="135"/>
      <c r="BMG14" s="135"/>
      <c r="BMH14" s="135"/>
      <c r="BMI14" s="135"/>
      <c r="BMJ14" s="135"/>
      <c r="BMK14" s="135"/>
      <c r="BML14" s="135"/>
      <c r="BMM14" s="135"/>
      <c r="BMN14" s="135"/>
      <c r="BMO14" s="135"/>
      <c r="BMP14" s="135"/>
      <c r="BMQ14" s="135"/>
      <c r="BMR14" s="135"/>
      <c r="BMS14" s="135"/>
      <c r="BMT14" s="135"/>
      <c r="BMU14" s="135"/>
      <c r="BMV14" s="135"/>
      <c r="BMW14" s="135"/>
      <c r="BMX14" s="135"/>
      <c r="BMY14" s="135"/>
      <c r="BMZ14" s="135"/>
      <c r="BNA14" s="135"/>
      <c r="BNB14" s="135"/>
      <c r="BNC14" s="135"/>
      <c r="BND14" s="135"/>
      <c r="BNE14" s="135"/>
      <c r="BNF14" s="135"/>
      <c r="BNG14" s="135"/>
      <c r="BNH14" s="135"/>
      <c r="BNI14" s="135"/>
      <c r="BNJ14" s="135"/>
      <c r="BNK14" s="135"/>
      <c r="BNL14" s="135"/>
      <c r="BNM14" s="135"/>
      <c r="BNN14" s="135"/>
      <c r="BNO14" s="135"/>
      <c r="BNP14" s="135"/>
      <c r="BNQ14" s="135"/>
      <c r="BNR14" s="135"/>
      <c r="BNS14" s="135"/>
      <c r="BNT14" s="135"/>
      <c r="BNU14" s="135"/>
      <c r="BNV14" s="135"/>
      <c r="BNW14" s="135"/>
      <c r="BNX14" s="135"/>
      <c r="BNY14" s="135"/>
      <c r="BNZ14" s="135"/>
      <c r="BOA14" s="135"/>
      <c r="BOB14" s="135"/>
      <c r="BOC14" s="135"/>
      <c r="BOD14" s="135"/>
      <c r="BOE14" s="135"/>
      <c r="BOF14" s="135"/>
      <c r="BOG14" s="135"/>
      <c r="BOH14" s="135"/>
      <c r="BOI14" s="135"/>
      <c r="BOJ14" s="135"/>
      <c r="BOK14" s="135"/>
      <c r="BOL14" s="135"/>
      <c r="BOM14" s="135"/>
      <c r="BON14" s="135"/>
      <c r="BOO14" s="135"/>
      <c r="BOP14" s="135"/>
      <c r="BOQ14" s="135"/>
      <c r="BOR14" s="135"/>
      <c r="BOS14" s="135"/>
      <c r="BOT14" s="135"/>
      <c r="BOU14" s="135"/>
      <c r="BOV14" s="135"/>
      <c r="BOW14" s="135"/>
      <c r="BOX14" s="135"/>
      <c r="BOY14" s="135"/>
      <c r="BOZ14" s="135"/>
      <c r="BPA14" s="135"/>
      <c r="BPB14" s="135"/>
      <c r="BPC14" s="135"/>
      <c r="BPD14" s="135"/>
      <c r="BPE14" s="135"/>
      <c r="BPF14" s="135"/>
      <c r="BPG14" s="135"/>
      <c r="BPH14" s="135"/>
      <c r="BPI14" s="135"/>
      <c r="BPJ14" s="135"/>
      <c r="BPK14" s="135"/>
      <c r="BPL14" s="135"/>
      <c r="BPM14" s="135"/>
      <c r="BPN14" s="135"/>
      <c r="BPO14" s="135"/>
      <c r="BPP14" s="135"/>
      <c r="BPQ14" s="135"/>
      <c r="BPR14" s="135"/>
      <c r="BPS14" s="135"/>
      <c r="BPT14" s="135"/>
      <c r="BPU14" s="135"/>
      <c r="BPV14" s="135"/>
      <c r="BPW14" s="135"/>
      <c r="BPX14" s="135"/>
      <c r="BPY14" s="135"/>
      <c r="BPZ14" s="135"/>
      <c r="BQA14" s="135"/>
      <c r="BQB14" s="135"/>
      <c r="BQC14" s="135"/>
      <c r="BQD14" s="135"/>
      <c r="BQE14" s="135"/>
      <c r="BQF14" s="135"/>
      <c r="BQG14" s="135"/>
      <c r="BQH14" s="135"/>
      <c r="BQI14" s="135"/>
      <c r="BQJ14" s="135"/>
      <c r="BQK14" s="135"/>
      <c r="BQL14" s="135"/>
      <c r="BQM14" s="135"/>
      <c r="BQN14" s="135"/>
      <c r="BQO14" s="135"/>
      <c r="BQP14" s="135"/>
      <c r="BQQ14" s="135"/>
      <c r="BQR14" s="135"/>
      <c r="BQS14" s="135"/>
      <c r="BQT14" s="135"/>
      <c r="BQU14" s="135"/>
      <c r="BQV14" s="135"/>
      <c r="BQW14" s="135"/>
      <c r="BQX14" s="135"/>
      <c r="BQY14" s="135"/>
      <c r="BQZ14" s="135"/>
      <c r="BRA14" s="135"/>
      <c r="BRB14" s="135"/>
      <c r="BRC14" s="135"/>
      <c r="BRD14" s="135"/>
      <c r="BRE14" s="135"/>
      <c r="BRF14" s="135"/>
      <c r="BRG14" s="135"/>
      <c r="BRH14" s="135"/>
      <c r="BRI14" s="135"/>
      <c r="BRJ14" s="135"/>
      <c r="BRK14" s="135"/>
      <c r="BRL14" s="135"/>
      <c r="BRM14" s="135"/>
      <c r="BRN14" s="135"/>
      <c r="BRO14" s="135"/>
      <c r="BRP14" s="135"/>
      <c r="BRQ14" s="135"/>
      <c r="BRR14" s="135"/>
      <c r="BRS14" s="135"/>
      <c r="BRT14" s="135"/>
      <c r="BRU14" s="135"/>
      <c r="BRV14" s="135"/>
      <c r="BRW14" s="135"/>
      <c r="BRX14" s="135"/>
      <c r="BRY14" s="135"/>
      <c r="BRZ14" s="135"/>
      <c r="BSA14" s="135"/>
      <c r="BSB14" s="135"/>
      <c r="BSC14" s="135"/>
      <c r="BSD14" s="135"/>
      <c r="BSE14" s="135"/>
      <c r="BSF14" s="135"/>
      <c r="BSG14" s="135"/>
      <c r="BSH14" s="135"/>
      <c r="BSI14" s="135"/>
      <c r="BSJ14" s="135"/>
      <c r="BSK14" s="135"/>
      <c r="BSL14" s="135"/>
      <c r="BSM14" s="135"/>
      <c r="BSN14" s="135"/>
      <c r="BSO14" s="135"/>
      <c r="BSP14" s="135"/>
      <c r="BSQ14" s="135"/>
      <c r="BSR14" s="135"/>
      <c r="BSS14" s="135"/>
      <c r="BST14" s="135"/>
      <c r="BSU14" s="135"/>
      <c r="BSV14" s="135"/>
      <c r="BSW14" s="135"/>
      <c r="BSX14" s="135"/>
      <c r="BSY14" s="135"/>
      <c r="BSZ14" s="135"/>
      <c r="BTA14" s="135"/>
      <c r="BTB14" s="135"/>
      <c r="BTC14" s="135"/>
      <c r="BTD14" s="135"/>
      <c r="BTE14" s="135"/>
      <c r="BTF14" s="135"/>
      <c r="BTG14" s="135"/>
      <c r="BTH14" s="135"/>
      <c r="BTI14" s="135"/>
      <c r="BTJ14" s="135"/>
      <c r="BTK14" s="135"/>
      <c r="BTL14" s="135"/>
      <c r="BTM14" s="135"/>
      <c r="BTN14" s="135"/>
      <c r="BTO14" s="135"/>
      <c r="BTP14" s="135"/>
      <c r="BTQ14" s="135"/>
      <c r="BTR14" s="135"/>
      <c r="BTS14" s="135"/>
      <c r="BTT14" s="135"/>
      <c r="BTU14" s="135"/>
      <c r="BTV14" s="135"/>
      <c r="BTW14" s="135"/>
      <c r="BTX14" s="135"/>
      <c r="BTY14" s="135"/>
      <c r="BTZ14" s="135"/>
      <c r="BUA14" s="135"/>
      <c r="BUB14" s="135"/>
      <c r="BUC14" s="135"/>
      <c r="BUD14" s="135"/>
      <c r="BUE14" s="135"/>
      <c r="BUF14" s="135"/>
      <c r="BUG14" s="135"/>
      <c r="BUH14" s="135"/>
      <c r="BUI14" s="135"/>
      <c r="BUJ14" s="135"/>
      <c r="BUK14" s="135"/>
      <c r="BUL14" s="135"/>
      <c r="BUM14" s="135"/>
      <c r="BUN14" s="135"/>
      <c r="BUO14" s="135"/>
      <c r="BUP14" s="135"/>
      <c r="BUQ14" s="135"/>
      <c r="BUR14" s="135"/>
      <c r="BUS14" s="135"/>
      <c r="BUT14" s="135"/>
      <c r="BUU14" s="135"/>
      <c r="BUV14" s="135"/>
      <c r="BUW14" s="135"/>
      <c r="BUX14" s="135"/>
      <c r="BUY14" s="135"/>
      <c r="BUZ14" s="135"/>
      <c r="BVA14" s="135"/>
      <c r="BVB14" s="135"/>
      <c r="BVC14" s="135"/>
      <c r="BVD14" s="135"/>
      <c r="BVE14" s="135"/>
      <c r="BVF14" s="135"/>
      <c r="BVG14" s="135"/>
      <c r="BVH14" s="135"/>
      <c r="BVI14" s="135"/>
      <c r="BVJ14" s="135"/>
      <c r="BVK14" s="135"/>
      <c r="BVL14" s="135"/>
      <c r="BVM14" s="135"/>
      <c r="BVN14" s="135"/>
      <c r="BVO14" s="135"/>
      <c r="BVP14" s="135"/>
      <c r="BVQ14" s="135"/>
      <c r="BVR14" s="135"/>
      <c r="BVS14" s="135"/>
      <c r="BVT14" s="135"/>
      <c r="BVU14" s="135"/>
      <c r="BVV14" s="135"/>
      <c r="BVW14" s="135"/>
      <c r="BVX14" s="135"/>
      <c r="BVY14" s="135"/>
      <c r="BVZ14" s="135"/>
      <c r="BWA14" s="135"/>
      <c r="BWB14" s="135"/>
      <c r="BWC14" s="135"/>
      <c r="BWD14" s="135"/>
      <c r="BWE14" s="135"/>
      <c r="BWF14" s="135"/>
      <c r="BWG14" s="135"/>
      <c r="BWH14" s="135"/>
      <c r="BWI14" s="135"/>
      <c r="BWJ14" s="135"/>
      <c r="BWK14" s="135"/>
      <c r="BWL14" s="135"/>
      <c r="BWM14" s="135"/>
      <c r="BWN14" s="135"/>
      <c r="BWO14" s="135"/>
      <c r="BWP14" s="135"/>
      <c r="BWQ14" s="135"/>
      <c r="BWR14" s="135"/>
      <c r="BWS14" s="135"/>
      <c r="BWT14" s="135"/>
      <c r="BWU14" s="135"/>
      <c r="BWV14" s="135"/>
      <c r="BWW14" s="135"/>
      <c r="BWX14" s="135"/>
      <c r="BWY14" s="135"/>
      <c r="BWZ14" s="135"/>
      <c r="BXA14" s="135"/>
      <c r="BXB14" s="135"/>
      <c r="BXC14" s="135"/>
      <c r="BXD14" s="135"/>
      <c r="BXE14" s="135"/>
      <c r="BXF14" s="135"/>
      <c r="BXG14" s="135"/>
      <c r="BXH14" s="135"/>
      <c r="BXI14" s="135"/>
      <c r="BXJ14" s="135"/>
      <c r="BXK14" s="135"/>
      <c r="BXL14" s="135"/>
      <c r="BXM14" s="135"/>
      <c r="BXN14" s="135"/>
      <c r="BXO14" s="135"/>
      <c r="BXP14" s="135"/>
      <c r="BXQ14" s="135"/>
      <c r="BXR14" s="135"/>
      <c r="BXS14" s="135"/>
      <c r="BXT14" s="135"/>
      <c r="BXU14" s="135"/>
      <c r="BXV14" s="135"/>
      <c r="BXW14" s="135"/>
      <c r="BXX14" s="135"/>
      <c r="BXY14" s="135"/>
      <c r="BXZ14" s="135"/>
      <c r="BYA14" s="135"/>
      <c r="BYB14" s="135"/>
      <c r="BYC14" s="135"/>
      <c r="BYD14" s="135"/>
      <c r="BYE14" s="135"/>
      <c r="BYF14" s="135"/>
      <c r="BYG14" s="135"/>
      <c r="BYH14" s="135"/>
      <c r="BYI14" s="135"/>
      <c r="BYJ14" s="135"/>
      <c r="BYK14" s="135"/>
      <c r="BYL14" s="135"/>
      <c r="BYM14" s="135"/>
      <c r="BYN14" s="135"/>
      <c r="BYO14" s="135"/>
      <c r="BYP14" s="135"/>
      <c r="BYQ14" s="135"/>
      <c r="BYR14" s="135"/>
      <c r="BYS14" s="135"/>
      <c r="BYT14" s="135"/>
      <c r="BYU14" s="135"/>
      <c r="BYV14" s="135"/>
      <c r="BYW14" s="135"/>
      <c r="BYX14" s="135"/>
      <c r="BYY14" s="135"/>
      <c r="BYZ14" s="135"/>
      <c r="BZA14" s="135"/>
      <c r="BZB14" s="135"/>
      <c r="BZC14" s="135"/>
      <c r="BZD14" s="135"/>
      <c r="BZE14" s="135"/>
      <c r="BZF14" s="135"/>
      <c r="BZG14" s="135"/>
      <c r="BZH14" s="135"/>
      <c r="BZI14" s="135"/>
      <c r="BZJ14" s="135"/>
      <c r="BZK14" s="135"/>
      <c r="BZL14" s="135"/>
      <c r="BZM14" s="135"/>
      <c r="BZN14" s="135"/>
      <c r="BZO14" s="135"/>
      <c r="BZP14" s="135"/>
      <c r="BZQ14" s="135"/>
      <c r="BZR14" s="135"/>
      <c r="BZS14" s="135"/>
      <c r="BZT14" s="135"/>
      <c r="BZU14" s="135"/>
      <c r="BZV14" s="135"/>
      <c r="BZW14" s="135"/>
      <c r="BZX14" s="135"/>
      <c r="BZY14" s="135"/>
      <c r="BZZ14" s="135"/>
      <c r="CAA14" s="135"/>
      <c r="CAB14" s="135"/>
      <c r="CAC14" s="135"/>
      <c r="CAD14" s="135"/>
      <c r="CAE14" s="135"/>
      <c r="CAF14" s="135"/>
      <c r="CAG14" s="135"/>
      <c r="CAH14" s="135"/>
      <c r="CAI14" s="135"/>
      <c r="CAJ14" s="135"/>
      <c r="CAK14" s="135"/>
      <c r="CAL14" s="135"/>
      <c r="CAM14" s="135"/>
      <c r="CAN14" s="135"/>
      <c r="CAO14" s="135"/>
      <c r="CAP14" s="135"/>
      <c r="CAQ14" s="135"/>
      <c r="CAR14" s="135"/>
      <c r="CAS14" s="135"/>
      <c r="CAT14" s="135"/>
      <c r="CAU14" s="135"/>
      <c r="CAV14" s="135"/>
      <c r="CAW14" s="135"/>
      <c r="CAX14" s="135"/>
      <c r="CAY14" s="135"/>
      <c r="CAZ14" s="135"/>
      <c r="CBA14" s="135"/>
      <c r="CBB14" s="135"/>
      <c r="CBC14" s="135"/>
      <c r="CBD14" s="135"/>
      <c r="CBE14" s="135"/>
      <c r="CBF14" s="135"/>
      <c r="CBG14" s="135"/>
      <c r="CBH14" s="135"/>
      <c r="CBI14" s="135"/>
      <c r="CBJ14" s="135"/>
      <c r="CBK14" s="135"/>
      <c r="CBL14" s="135"/>
      <c r="CBM14" s="135"/>
      <c r="CBN14" s="135"/>
      <c r="CBO14" s="135"/>
      <c r="CBP14" s="135"/>
      <c r="CBQ14" s="135"/>
      <c r="CBR14" s="135"/>
      <c r="CBS14" s="135"/>
      <c r="CBT14" s="135"/>
      <c r="CBU14" s="135"/>
      <c r="CBV14" s="135"/>
      <c r="CBW14" s="135"/>
      <c r="CBX14" s="135"/>
      <c r="CBY14" s="135"/>
      <c r="CBZ14" s="135"/>
      <c r="CCA14" s="135"/>
      <c r="CCB14" s="135"/>
      <c r="CCC14" s="135"/>
      <c r="CCD14" s="135"/>
      <c r="CCE14" s="135"/>
      <c r="CCF14" s="135"/>
      <c r="CCG14" s="135"/>
      <c r="CCH14" s="135"/>
      <c r="CCI14" s="135"/>
      <c r="CCJ14" s="135"/>
      <c r="CCK14" s="135"/>
      <c r="CCL14" s="135"/>
      <c r="CCM14" s="135"/>
      <c r="CCN14" s="135"/>
      <c r="CCO14" s="135"/>
      <c r="CCP14" s="135"/>
      <c r="CCQ14" s="135"/>
      <c r="CCR14" s="135"/>
      <c r="CCS14" s="135"/>
      <c r="CCT14" s="135"/>
      <c r="CCU14" s="135"/>
      <c r="CCV14" s="135"/>
      <c r="CCW14" s="135"/>
      <c r="CCX14" s="135"/>
      <c r="CCY14" s="135"/>
      <c r="CCZ14" s="135"/>
      <c r="CDA14" s="135"/>
      <c r="CDB14" s="135"/>
      <c r="CDC14" s="135"/>
      <c r="CDD14" s="135"/>
      <c r="CDE14" s="135"/>
      <c r="CDF14" s="135"/>
      <c r="CDG14" s="135"/>
      <c r="CDH14" s="135"/>
      <c r="CDI14" s="135"/>
      <c r="CDJ14" s="135"/>
      <c r="CDK14" s="135"/>
      <c r="CDL14" s="135"/>
      <c r="CDM14" s="135"/>
      <c r="CDN14" s="135"/>
      <c r="CDO14" s="135"/>
      <c r="CDP14" s="135"/>
      <c r="CDQ14" s="135"/>
      <c r="CDR14" s="135"/>
      <c r="CDS14" s="135"/>
      <c r="CDT14" s="135"/>
      <c r="CDU14" s="135"/>
      <c r="CDV14" s="135"/>
      <c r="CDW14" s="135"/>
      <c r="CDX14" s="135"/>
      <c r="CDY14" s="135"/>
      <c r="CDZ14" s="135"/>
      <c r="CEA14" s="135"/>
      <c r="CEB14" s="135"/>
      <c r="CEC14" s="135"/>
      <c r="CED14" s="135"/>
      <c r="CEE14" s="135"/>
      <c r="CEF14" s="135"/>
      <c r="CEG14" s="135"/>
      <c r="CEH14" s="135"/>
      <c r="CEI14" s="135"/>
      <c r="CEJ14" s="135"/>
      <c r="CEK14" s="135"/>
      <c r="CEL14" s="135"/>
      <c r="CEM14" s="135"/>
      <c r="CEN14" s="135"/>
      <c r="CEO14" s="135"/>
      <c r="CEP14" s="135"/>
      <c r="CEQ14" s="135"/>
      <c r="CER14" s="135"/>
      <c r="CES14" s="135"/>
      <c r="CET14" s="135"/>
      <c r="CEU14" s="135"/>
      <c r="CEV14" s="135"/>
      <c r="CEW14" s="135"/>
      <c r="CEX14" s="135"/>
      <c r="CEY14" s="135"/>
      <c r="CEZ14" s="135"/>
      <c r="CFA14" s="135"/>
      <c r="CFB14" s="135"/>
      <c r="CFC14" s="135"/>
      <c r="CFD14" s="135"/>
      <c r="CFE14" s="135"/>
      <c r="CFF14" s="135"/>
      <c r="CFG14" s="135"/>
      <c r="CFH14" s="135"/>
      <c r="CFI14" s="135"/>
      <c r="CFJ14" s="135"/>
      <c r="CFK14" s="135"/>
      <c r="CFL14" s="135"/>
      <c r="CFM14" s="135"/>
      <c r="CFN14" s="135"/>
      <c r="CFO14" s="135"/>
      <c r="CFP14" s="135"/>
      <c r="CFQ14" s="135"/>
      <c r="CFR14" s="135"/>
      <c r="CFS14" s="135"/>
      <c r="CFT14" s="135"/>
      <c r="CFU14" s="135"/>
      <c r="CFV14" s="135"/>
      <c r="CFW14" s="135"/>
      <c r="CFX14" s="135"/>
      <c r="CFY14" s="135"/>
      <c r="CFZ14" s="135"/>
      <c r="CGA14" s="135"/>
      <c r="CGB14" s="135"/>
      <c r="CGC14" s="135"/>
      <c r="CGD14" s="135"/>
      <c r="CGE14" s="135"/>
      <c r="CGF14" s="135"/>
      <c r="CGG14" s="135"/>
      <c r="CGH14" s="135"/>
      <c r="CGI14" s="135"/>
      <c r="CGJ14" s="135"/>
      <c r="CGK14" s="135"/>
      <c r="CGL14" s="135"/>
      <c r="CGM14" s="135"/>
      <c r="CGN14" s="135"/>
      <c r="CGO14" s="135"/>
      <c r="CGP14" s="135"/>
      <c r="CGQ14" s="135"/>
      <c r="CGR14" s="135"/>
      <c r="CGS14" s="135"/>
      <c r="CGT14" s="135"/>
      <c r="CGU14" s="135"/>
      <c r="CGV14" s="135"/>
      <c r="CGW14" s="135"/>
      <c r="CGX14" s="135"/>
      <c r="CGY14" s="135"/>
      <c r="CGZ14" s="135"/>
      <c r="CHA14" s="135"/>
      <c r="CHB14" s="135"/>
      <c r="CHC14" s="135"/>
      <c r="CHD14" s="135"/>
      <c r="CHE14" s="135"/>
      <c r="CHF14" s="135"/>
      <c r="CHG14" s="135"/>
      <c r="CHH14" s="135"/>
      <c r="CHI14" s="135"/>
      <c r="CHJ14" s="135"/>
      <c r="CHK14" s="135"/>
      <c r="CHL14" s="135"/>
      <c r="CHM14" s="135"/>
      <c r="CHN14" s="135"/>
      <c r="CHO14" s="135"/>
      <c r="CHP14" s="135"/>
      <c r="CHQ14" s="135"/>
      <c r="CHR14" s="135"/>
      <c r="CHS14" s="135"/>
      <c r="CHT14" s="135"/>
      <c r="CHU14" s="135"/>
      <c r="CHV14" s="135"/>
      <c r="CHW14" s="135"/>
      <c r="CHX14" s="135"/>
      <c r="CHY14" s="135"/>
      <c r="CHZ14" s="135"/>
      <c r="CIA14" s="135"/>
      <c r="CIB14" s="135"/>
      <c r="CIC14" s="135"/>
      <c r="CID14" s="135"/>
      <c r="CIE14" s="135"/>
      <c r="CIF14" s="135"/>
      <c r="CIG14" s="135"/>
      <c r="CIH14" s="135"/>
      <c r="CII14" s="135"/>
      <c r="CIJ14" s="135"/>
      <c r="CIK14" s="135"/>
      <c r="CIL14" s="135"/>
      <c r="CIM14" s="135"/>
      <c r="CIN14" s="135"/>
      <c r="CIO14" s="135"/>
      <c r="CIP14" s="135"/>
      <c r="CIQ14" s="135"/>
      <c r="CIR14" s="135"/>
      <c r="CIS14" s="135"/>
      <c r="CIT14" s="135"/>
      <c r="CIU14" s="135"/>
      <c r="CIV14" s="135"/>
      <c r="CIW14" s="135"/>
      <c r="CIX14" s="135"/>
      <c r="CIY14" s="135"/>
      <c r="CIZ14" s="135"/>
      <c r="CJA14" s="135"/>
      <c r="CJB14" s="135"/>
      <c r="CJC14" s="135"/>
      <c r="CJD14" s="135"/>
      <c r="CJE14" s="135"/>
      <c r="CJF14" s="135"/>
      <c r="CJG14" s="135"/>
      <c r="CJH14" s="135"/>
      <c r="CJI14" s="135"/>
      <c r="CJJ14" s="135"/>
      <c r="CJK14" s="135"/>
      <c r="CJL14" s="135"/>
      <c r="CJM14" s="135"/>
      <c r="CJN14" s="135"/>
      <c r="CJO14" s="135"/>
      <c r="CJP14" s="135"/>
      <c r="CJQ14" s="135"/>
      <c r="CJR14" s="135"/>
      <c r="CJS14" s="135"/>
      <c r="CJT14" s="135"/>
      <c r="CJU14" s="135"/>
      <c r="CJV14" s="135"/>
      <c r="CJW14" s="135"/>
      <c r="CJX14" s="135"/>
      <c r="CJY14" s="135"/>
      <c r="CJZ14" s="135"/>
      <c r="CKA14" s="135"/>
      <c r="CKB14" s="135"/>
      <c r="CKC14" s="135"/>
      <c r="CKD14" s="135"/>
      <c r="CKE14" s="135"/>
      <c r="CKF14" s="135"/>
      <c r="CKG14" s="135"/>
      <c r="CKH14" s="135"/>
      <c r="CKI14" s="135"/>
      <c r="CKJ14" s="135"/>
      <c r="CKK14" s="135"/>
      <c r="CKL14" s="135"/>
      <c r="CKM14" s="135"/>
      <c r="CKN14" s="135"/>
      <c r="CKO14" s="135"/>
      <c r="CKP14" s="135"/>
      <c r="CKQ14" s="135"/>
      <c r="CKR14" s="135"/>
      <c r="CKS14" s="135"/>
      <c r="CKT14" s="135"/>
      <c r="CKU14" s="135"/>
      <c r="CKV14" s="135"/>
      <c r="CKW14" s="135"/>
      <c r="CKX14" s="135"/>
      <c r="CKY14" s="135"/>
      <c r="CKZ14" s="135"/>
      <c r="CLA14" s="135"/>
      <c r="CLB14" s="135"/>
      <c r="CLC14" s="135"/>
      <c r="CLD14" s="135"/>
      <c r="CLE14" s="135"/>
      <c r="CLF14" s="135"/>
      <c r="CLG14" s="135"/>
      <c r="CLH14" s="135"/>
      <c r="CLI14" s="135"/>
      <c r="CLJ14" s="135"/>
      <c r="CLK14" s="135"/>
      <c r="CLL14" s="135"/>
      <c r="CLM14" s="135"/>
      <c r="CLN14" s="135"/>
      <c r="CLO14" s="135"/>
      <c r="CLP14" s="135"/>
      <c r="CLQ14" s="135"/>
      <c r="CLR14" s="135"/>
      <c r="CLS14" s="135"/>
      <c r="CLT14" s="135"/>
      <c r="CLU14" s="135"/>
      <c r="CLV14" s="135"/>
      <c r="CLW14" s="135"/>
      <c r="CLX14" s="135"/>
      <c r="CLY14" s="135"/>
      <c r="CLZ14" s="135"/>
      <c r="CMA14" s="135"/>
      <c r="CMB14" s="135"/>
      <c r="CMC14" s="135"/>
      <c r="CMD14" s="135"/>
      <c r="CME14" s="135"/>
      <c r="CMF14" s="135"/>
      <c r="CMG14" s="135"/>
      <c r="CMH14" s="135"/>
      <c r="CMI14" s="135"/>
      <c r="CMJ14" s="135"/>
      <c r="CMK14" s="135"/>
      <c r="CML14" s="135"/>
      <c r="CMM14" s="135"/>
      <c r="CMN14" s="135"/>
      <c r="CMO14" s="135"/>
      <c r="CMP14" s="135"/>
      <c r="CMQ14" s="135"/>
      <c r="CMR14" s="135"/>
      <c r="CMS14" s="135"/>
      <c r="CMT14" s="135"/>
      <c r="CMU14" s="135"/>
      <c r="CMV14" s="135"/>
      <c r="CMW14" s="135"/>
      <c r="CMX14" s="135"/>
      <c r="CMY14" s="135"/>
      <c r="CMZ14" s="135"/>
      <c r="CNA14" s="135"/>
      <c r="CNB14" s="135"/>
      <c r="CNC14" s="135"/>
      <c r="CND14" s="135"/>
      <c r="CNE14" s="135"/>
      <c r="CNF14" s="135"/>
      <c r="CNG14" s="135"/>
      <c r="CNH14" s="135"/>
      <c r="CNI14" s="135"/>
      <c r="CNJ14" s="135"/>
      <c r="CNK14" s="135"/>
      <c r="CNL14" s="135"/>
      <c r="CNM14" s="135"/>
      <c r="CNN14" s="135"/>
      <c r="CNO14" s="135"/>
      <c r="CNP14" s="135"/>
      <c r="CNQ14" s="135"/>
      <c r="CNR14" s="135"/>
      <c r="CNS14" s="135"/>
      <c r="CNT14" s="135"/>
      <c r="CNU14" s="135"/>
      <c r="CNV14" s="135"/>
      <c r="CNW14" s="135"/>
      <c r="CNX14" s="135"/>
      <c r="CNY14" s="135"/>
      <c r="CNZ14" s="135"/>
      <c r="COA14" s="135"/>
      <c r="COB14" s="135"/>
      <c r="COC14" s="135"/>
      <c r="COD14" s="135"/>
      <c r="COE14" s="135"/>
      <c r="COF14" s="135"/>
      <c r="COG14" s="135"/>
      <c r="COH14" s="135"/>
      <c r="COI14" s="135"/>
      <c r="COJ14" s="135"/>
      <c r="COK14" s="135"/>
      <c r="COL14" s="135"/>
      <c r="COM14" s="135"/>
      <c r="CON14" s="135"/>
      <c r="COO14" s="135"/>
      <c r="COP14" s="135"/>
      <c r="COQ14" s="135"/>
      <c r="COR14" s="135"/>
      <c r="COS14" s="135"/>
      <c r="COT14" s="135"/>
      <c r="COU14" s="135"/>
      <c r="COV14" s="135"/>
      <c r="COW14" s="135"/>
      <c r="COX14" s="135"/>
      <c r="COY14" s="135"/>
      <c r="COZ14" s="135"/>
      <c r="CPA14" s="135"/>
      <c r="CPB14" s="135"/>
      <c r="CPC14" s="135"/>
      <c r="CPD14" s="135"/>
      <c r="CPE14" s="135"/>
      <c r="CPF14" s="135"/>
      <c r="CPG14" s="135"/>
      <c r="CPH14" s="135"/>
      <c r="CPI14" s="135"/>
      <c r="CPJ14" s="135"/>
      <c r="CPK14" s="135"/>
      <c r="CPL14" s="135"/>
      <c r="CPM14" s="135"/>
      <c r="CPN14" s="135"/>
      <c r="CPO14" s="135"/>
      <c r="CPP14" s="135"/>
      <c r="CPQ14" s="135"/>
      <c r="CPR14" s="135"/>
      <c r="CPS14" s="135"/>
      <c r="CPT14" s="135"/>
      <c r="CPU14" s="135"/>
      <c r="CPV14" s="135"/>
      <c r="CPW14" s="135"/>
      <c r="CPX14" s="135"/>
      <c r="CPY14" s="135"/>
      <c r="CPZ14" s="135"/>
      <c r="CQA14" s="135"/>
      <c r="CQB14" s="135"/>
      <c r="CQC14" s="135"/>
      <c r="CQD14" s="135"/>
      <c r="CQE14" s="135"/>
      <c r="CQF14" s="135"/>
      <c r="CQG14" s="135"/>
      <c r="CQH14" s="135"/>
      <c r="CQI14" s="135"/>
      <c r="CQJ14" s="135"/>
      <c r="CQK14" s="135"/>
      <c r="CQL14" s="135"/>
      <c r="CQM14" s="135"/>
      <c r="CQN14" s="135"/>
      <c r="CQO14" s="135"/>
      <c r="CQP14" s="135"/>
      <c r="CQQ14" s="135"/>
      <c r="CQR14" s="135"/>
      <c r="CQS14" s="135"/>
      <c r="CQT14" s="135"/>
      <c r="CQU14" s="135"/>
      <c r="CQV14" s="135"/>
      <c r="CQW14" s="135"/>
      <c r="CQX14" s="135"/>
      <c r="CQY14" s="135"/>
      <c r="CQZ14" s="135"/>
      <c r="CRA14" s="135"/>
      <c r="CRB14" s="135"/>
      <c r="CRC14" s="135"/>
      <c r="CRD14" s="135"/>
      <c r="CRE14" s="135"/>
      <c r="CRF14" s="135"/>
      <c r="CRG14" s="135"/>
      <c r="CRH14" s="135"/>
      <c r="CRI14" s="135"/>
      <c r="CRJ14" s="135"/>
      <c r="CRK14" s="135"/>
      <c r="CRL14" s="135"/>
      <c r="CRM14" s="135"/>
      <c r="CRN14" s="135"/>
      <c r="CRO14" s="135"/>
      <c r="CRP14" s="135"/>
      <c r="CRQ14" s="135"/>
      <c r="CRR14" s="135"/>
      <c r="CRS14" s="135"/>
      <c r="CRT14" s="135"/>
      <c r="CRU14" s="135"/>
      <c r="CRV14" s="135"/>
      <c r="CRW14" s="135"/>
      <c r="CRX14" s="135"/>
      <c r="CRY14" s="135"/>
      <c r="CRZ14" s="135"/>
      <c r="CSA14" s="135"/>
      <c r="CSB14" s="135"/>
      <c r="CSC14" s="135"/>
      <c r="CSD14" s="135"/>
      <c r="CSE14" s="135"/>
      <c r="CSF14" s="135"/>
      <c r="CSG14" s="135"/>
      <c r="CSH14" s="135"/>
      <c r="CSI14" s="135"/>
      <c r="CSJ14" s="135"/>
      <c r="CSK14" s="135"/>
      <c r="CSL14" s="135"/>
      <c r="CSM14" s="135"/>
      <c r="CSN14" s="135"/>
      <c r="CSO14" s="135"/>
      <c r="CSP14" s="135"/>
      <c r="CSQ14" s="135"/>
      <c r="CSR14" s="135"/>
      <c r="CSS14" s="135"/>
      <c r="CST14" s="135"/>
      <c r="CSU14" s="135"/>
      <c r="CSV14" s="135"/>
      <c r="CSW14" s="135"/>
      <c r="CSX14" s="135"/>
      <c r="CSY14" s="135"/>
      <c r="CSZ14" s="135"/>
      <c r="CTA14" s="135"/>
      <c r="CTB14" s="135"/>
      <c r="CTC14" s="135"/>
      <c r="CTD14" s="135"/>
      <c r="CTE14" s="135"/>
      <c r="CTF14" s="135"/>
      <c r="CTG14" s="135"/>
      <c r="CTH14" s="135"/>
      <c r="CTI14" s="135"/>
      <c r="CTJ14" s="135"/>
      <c r="CTK14" s="135"/>
      <c r="CTL14" s="135"/>
      <c r="CTM14" s="135"/>
      <c r="CTN14" s="135"/>
      <c r="CTO14" s="135"/>
      <c r="CTP14" s="135"/>
      <c r="CTQ14" s="135"/>
      <c r="CTR14" s="135"/>
      <c r="CTS14" s="135"/>
      <c r="CTT14" s="135"/>
      <c r="CTU14" s="135"/>
      <c r="CTV14" s="135"/>
      <c r="CTW14" s="135"/>
      <c r="CTX14" s="135"/>
      <c r="CTY14" s="135"/>
      <c r="CTZ14" s="135"/>
      <c r="CUA14" s="135"/>
      <c r="CUB14" s="135"/>
      <c r="CUC14" s="135"/>
      <c r="CUD14" s="135"/>
      <c r="CUE14" s="135"/>
      <c r="CUF14" s="135"/>
      <c r="CUG14" s="135"/>
      <c r="CUH14" s="135"/>
      <c r="CUI14" s="135"/>
      <c r="CUJ14" s="135"/>
      <c r="CUK14" s="135"/>
      <c r="CUL14" s="135"/>
      <c r="CUM14" s="135"/>
      <c r="CUN14" s="135"/>
      <c r="CUO14" s="135"/>
      <c r="CUP14" s="135"/>
      <c r="CUQ14" s="135"/>
      <c r="CUR14" s="135"/>
      <c r="CUS14" s="135"/>
      <c r="CUT14" s="135"/>
      <c r="CUU14" s="135"/>
      <c r="CUV14" s="135"/>
      <c r="CUW14" s="135"/>
      <c r="CUX14" s="135"/>
      <c r="CUY14" s="135"/>
      <c r="CUZ14" s="135"/>
      <c r="CVA14" s="135"/>
      <c r="CVB14" s="135"/>
      <c r="CVC14" s="135"/>
      <c r="CVD14" s="135"/>
      <c r="CVE14" s="135"/>
      <c r="CVF14" s="135"/>
      <c r="CVG14" s="135"/>
      <c r="CVH14" s="135"/>
      <c r="CVI14" s="135"/>
      <c r="CVJ14" s="135"/>
      <c r="CVK14" s="135"/>
      <c r="CVL14" s="135"/>
      <c r="CVM14" s="135"/>
      <c r="CVN14" s="135"/>
      <c r="CVO14" s="135"/>
      <c r="CVP14" s="135"/>
      <c r="CVQ14" s="135"/>
      <c r="CVR14" s="135"/>
      <c r="CVS14" s="135"/>
      <c r="CVT14" s="135"/>
      <c r="CVU14" s="135"/>
      <c r="CVV14" s="135"/>
      <c r="CVW14" s="135"/>
      <c r="CVX14" s="135"/>
      <c r="CVY14" s="135"/>
      <c r="CVZ14" s="135"/>
      <c r="CWA14" s="135"/>
      <c r="CWB14" s="135"/>
      <c r="CWC14" s="135"/>
      <c r="CWD14" s="135"/>
      <c r="CWE14" s="135"/>
      <c r="CWF14" s="135"/>
      <c r="CWG14" s="135"/>
      <c r="CWH14" s="135"/>
      <c r="CWI14" s="135"/>
      <c r="CWJ14" s="135"/>
      <c r="CWK14" s="135"/>
      <c r="CWL14" s="135"/>
      <c r="CWM14" s="135"/>
      <c r="CWN14" s="135"/>
      <c r="CWO14" s="135"/>
      <c r="CWP14" s="135"/>
      <c r="CWQ14" s="135"/>
      <c r="CWR14" s="135"/>
      <c r="CWS14" s="135"/>
      <c r="CWT14" s="135"/>
      <c r="CWU14" s="135"/>
      <c r="CWV14" s="135"/>
      <c r="CWW14" s="135"/>
      <c r="CWX14" s="135"/>
      <c r="CWY14" s="135"/>
      <c r="CWZ14" s="135"/>
      <c r="CXA14" s="135"/>
      <c r="CXB14" s="135"/>
      <c r="CXC14" s="135"/>
      <c r="CXD14" s="135"/>
      <c r="CXE14" s="135"/>
      <c r="CXF14" s="135"/>
      <c r="CXG14" s="135"/>
      <c r="CXH14" s="135"/>
      <c r="CXI14" s="135"/>
      <c r="CXJ14" s="135"/>
      <c r="CXK14" s="135"/>
      <c r="CXL14" s="135"/>
      <c r="CXM14" s="135"/>
      <c r="CXN14" s="135"/>
      <c r="CXO14" s="135"/>
      <c r="CXP14" s="135"/>
      <c r="CXQ14" s="135"/>
      <c r="CXR14" s="135"/>
      <c r="CXS14" s="135"/>
      <c r="CXT14" s="135"/>
      <c r="CXU14" s="135"/>
      <c r="CXV14" s="135"/>
      <c r="CXW14" s="135"/>
      <c r="CXX14" s="135"/>
      <c r="CXY14" s="135"/>
      <c r="CXZ14" s="135"/>
      <c r="CYA14" s="135"/>
      <c r="CYB14" s="135"/>
      <c r="CYC14" s="135"/>
      <c r="CYD14" s="135"/>
      <c r="CYE14" s="135"/>
      <c r="CYF14" s="135"/>
      <c r="CYG14" s="135"/>
      <c r="CYH14" s="135"/>
      <c r="CYI14" s="135"/>
      <c r="CYJ14" s="135"/>
      <c r="CYK14" s="135"/>
      <c r="CYL14" s="135"/>
      <c r="CYM14" s="135"/>
      <c r="CYN14" s="135"/>
      <c r="CYO14" s="135"/>
      <c r="CYP14" s="135"/>
      <c r="CYQ14" s="135"/>
      <c r="CYR14" s="135"/>
      <c r="CYS14" s="135"/>
      <c r="CYT14" s="135"/>
      <c r="CYU14" s="135"/>
      <c r="CYV14" s="135"/>
      <c r="CYW14" s="135"/>
      <c r="CYX14" s="135"/>
      <c r="CYY14" s="135"/>
      <c r="CYZ14" s="135"/>
      <c r="CZA14" s="135"/>
      <c r="CZB14" s="135"/>
      <c r="CZC14" s="135"/>
      <c r="CZD14" s="135"/>
      <c r="CZE14" s="135"/>
      <c r="CZF14" s="135"/>
      <c r="CZG14" s="135"/>
      <c r="CZH14" s="135"/>
      <c r="CZI14" s="135"/>
      <c r="CZJ14" s="135"/>
      <c r="CZK14" s="135"/>
      <c r="CZL14" s="135"/>
      <c r="CZM14" s="135"/>
      <c r="CZN14" s="135"/>
      <c r="CZO14" s="135"/>
      <c r="CZP14" s="135"/>
      <c r="CZQ14" s="135"/>
      <c r="CZR14" s="135"/>
      <c r="CZS14" s="135"/>
      <c r="CZT14" s="135"/>
      <c r="CZU14" s="135"/>
      <c r="CZV14" s="135"/>
      <c r="CZW14" s="135"/>
      <c r="CZX14" s="135"/>
      <c r="CZY14" s="135"/>
      <c r="CZZ14" s="135"/>
      <c r="DAA14" s="135"/>
      <c r="DAB14" s="135"/>
      <c r="DAC14" s="135"/>
      <c r="DAD14" s="135"/>
      <c r="DAE14" s="135"/>
      <c r="DAF14" s="135"/>
      <c r="DAG14" s="135"/>
      <c r="DAH14" s="135"/>
      <c r="DAI14" s="135"/>
      <c r="DAJ14" s="135"/>
      <c r="DAK14" s="135"/>
      <c r="DAL14" s="135"/>
      <c r="DAM14" s="135"/>
      <c r="DAN14" s="135"/>
      <c r="DAO14" s="135"/>
      <c r="DAP14" s="135"/>
      <c r="DAQ14" s="135"/>
      <c r="DAR14" s="135"/>
      <c r="DAS14" s="135"/>
      <c r="DAT14" s="135"/>
      <c r="DAU14" s="135"/>
      <c r="DAV14" s="135"/>
      <c r="DAW14" s="135"/>
      <c r="DAX14" s="135"/>
      <c r="DAY14" s="135"/>
      <c r="DAZ14" s="135"/>
      <c r="DBA14" s="135"/>
      <c r="DBB14" s="135"/>
      <c r="DBC14" s="135"/>
      <c r="DBD14" s="135"/>
      <c r="DBE14" s="135"/>
      <c r="DBF14" s="135"/>
      <c r="DBG14" s="135"/>
      <c r="DBH14" s="135"/>
      <c r="DBI14" s="135"/>
      <c r="DBJ14" s="135"/>
      <c r="DBK14" s="135"/>
      <c r="DBL14" s="135"/>
      <c r="DBM14" s="135"/>
      <c r="DBN14" s="135"/>
      <c r="DBO14" s="135"/>
      <c r="DBP14" s="135"/>
      <c r="DBQ14" s="135"/>
      <c r="DBR14" s="135"/>
      <c r="DBS14" s="135"/>
      <c r="DBT14" s="135"/>
      <c r="DBU14" s="135"/>
      <c r="DBV14" s="135"/>
      <c r="DBW14" s="135"/>
      <c r="DBX14" s="135"/>
      <c r="DBY14" s="135"/>
      <c r="DBZ14" s="135"/>
      <c r="DCA14" s="135"/>
      <c r="DCB14" s="135"/>
      <c r="DCC14" s="135"/>
      <c r="DCD14" s="135"/>
      <c r="DCE14" s="135"/>
      <c r="DCF14" s="135"/>
      <c r="DCG14" s="135"/>
      <c r="DCH14" s="135"/>
      <c r="DCI14" s="135"/>
      <c r="DCJ14" s="135"/>
      <c r="DCK14" s="135"/>
      <c r="DCL14" s="135"/>
      <c r="DCM14" s="135"/>
      <c r="DCN14" s="135"/>
      <c r="DCO14" s="135"/>
      <c r="DCP14" s="135"/>
      <c r="DCQ14" s="135"/>
      <c r="DCR14" s="135"/>
      <c r="DCS14" s="135"/>
      <c r="DCT14" s="135"/>
      <c r="DCU14" s="135"/>
      <c r="DCV14" s="135"/>
      <c r="DCW14" s="135"/>
      <c r="DCX14" s="135"/>
      <c r="DCY14" s="135"/>
      <c r="DCZ14" s="135"/>
      <c r="DDA14" s="135"/>
      <c r="DDB14" s="135"/>
      <c r="DDC14" s="135"/>
      <c r="DDD14" s="135"/>
      <c r="DDE14" s="135"/>
      <c r="DDF14" s="135"/>
      <c r="DDG14" s="135"/>
      <c r="DDH14" s="135"/>
      <c r="DDI14" s="135"/>
      <c r="DDJ14" s="135"/>
      <c r="DDK14" s="135"/>
      <c r="DDL14" s="135"/>
      <c r="DDM14" s="135"/>
      <c r="DDN14" s="135"/>
      <c r="DDO14" s="135"/>
      <c r="DDP14" s="135"/>
      <c r="DDQ14" s="135"/>
      <c r="DDR14" s="135"/>
      <c r="DDS14" s="135"/>
      <c r="DDT14" s="135"/>
      <c r="DDU14" s="135"/>
      <c r="DDV14" s="135"/>
      <c r="DDW14" s="135"/>
      <c r="DDX14" s="135"/>
      <c r="DDY14" s="135"/>
      <c r="DDZ14" s="135"/>
      <c r="DEA14" s="135"/>
      <c r="DEB14" s="135"/>
      <c r="DEC14" s="135"/>
      <c r="DED14" s="135"/>
      <c r="DEE14" s="135"/>
      <c r="DEF14" s="135"/>
      <c r="DEG14" s="135"/>
      <c r="DEH14" s="135"/>
      <c r="DEI14" s="135"/>
      <c r="DEJ14" s="135"/>
      <c r="DEK14" s="135"/>
      <c r="DEL14" s="135"/>
      <c r="DEM14" s="135"/>
      <c r="DEN14" s="135"/>
      <c r="DEO14" s="135"/>
      <c r="DEP14" s="135"/>
      <c r="DEQ14" s="135"/>
      <c r="DER14" s="135"/>
      <c r="DES14" s="135"/>
      <c r="DET14" s="135"/>
      <c r="DEU14" s="135"/>
      <c r="DEV14" s="135"/>
      <c r="DEW14" s="135"/>
      <c r="DEX14" s="135"/>
      <c r="DEY14" s="135"/>
      <c r="DEZ14" s="135"/>
      <c r="DFA14" s="135"/>
      <c r="DFB14" s="135"/>
      <c r="DFC14" s="135"/>
      <c r="DFD14" s="135"/>
      <c r="DFE14" s="135"/>
      <c r="DFF14" s="135"/>
      <c r="DFG14" s="135"/>
      <c r="DFH14" s="135"/>
      <c r="DFI14" s="135"/>
      <c r="DFJ14" s="135"/>
      <c r="DFK14" s="135"/>
      <c r="DFL14" s="135"/>
      <c r="DFM14" s="135"/>
      <c r="DFN14" s="135"/>
      <c r="DFO14" s="135"/>
      <c r="DFP14" s="135"/>
      <c r="DFQ14" s="135"/>
      <c r="DFR14" s="135"/>
      <c r="DFS14" s="135"/>
      <c r="DFT14" s="135"/>
      <c r="DFU14" s="135"/>
      <c r="DFV14" s="135"/>
      <c r="DFW14" s="135"/>
      <c r="DFX14" s="135"/>
      <c r="DFY14" s="135"/>
      <c r="DFZ14" s="135"/>
      <c r="DGA14" s="135"/>
      <c r="DGB14" s="135"/>
      <c r="DGC14" s="135"/>
      <c r="DGD14" s="135"/>
      <c r="DGE14" s="135"/>
      <c r="DGF14" s="135"/>
      <c r="DGG14" s="135"/>
      <c r="DGH14" s="135"/>
      <c r="DGI14" s="135"/>
      <c r="DGJ14" s="135"/>
      <c r="DGK14" s="135"/>
      <c r="DGL14" s="135"/>
      <c r="DGM14" s="135"/>
      <c r="DGN14" s="135"/>
      <c r="DGO14" s="135"/>
      <c r="DGP14" s="135"/>
      <c r="DGQ14" s="135"/>
      <c r="DGR14" s="135"/>
      <c r="DGS14" s="135"/>
      <c r="DGT14" s="135"/>
      <c r="DGU14" s="135"/>
      <c r="DGV14" s="135"/>
      <c r="DGW14" s="135"/>
      <c r="DGX14" s="135"/>
      <c r="DGY14" s="135"/>
      <c r="DGZ14" s="135"/>
      <c r="DHA14" s="135"/>
      <c r="DHB14" s="135"/>
      <c r="DHC14" s="135"/>
      <c r="DHD14" s="135"/>
      <c r="DHE14" s="135"/>
      <c r="DHF14" s="135"/>
      <c r="DHG14" s="135"/>
      <c r="DHH14" s="135"/>
      <c r="DHI14" s="135"/>
      <c r="DHJ14" s="135"/>
      <c r="DHK14" s="135"/>
      <c r="DHL14" s="135"/>
      <c r="DHM14" s="135"/>
      <c r="DHN14" s="135"/>
      <c r="DHO14" s="135"/>
      <c r="DHP14" s="135"/>
      <c r="DHQ14" s="135"/>
      <c r="DHR14" s="135"/>
      <c r="DHS14" s="135"/>
      <c r="DHT14" s="135"/>
      <c r="DHU14" s="135"/>
      <c r="DHV14" s="135"/>
      <c r="DHW14" s="135"/>
      <c r="DHX14" s="135"/>
      <c r="DHY14" s="135"/>
      <c r="DHZ14" s="135"/>
      <c r="DIA14" s="135"/>
      <c r="DIB14" s="135"/>
      <c r="DIC14" s="135"/>
      <c r="DID14" s="135"/>
      <c r="DIE14" s="135"/>
      <c r="DIF14" s="135"/>
      <c r="DIG14" s="135"/>
      <c r="DIH14" s="135"/>
      <c r="DII14" s="135"/>
      <c r="DIJ14" s="135"/>
      <c r="DIK14" s="135"/>
      <c r="DIL14" s="135"/>
      <c r="DIM14" s="135"/>
      <c r="DIN14" s="135"/>
      <c r="DIO14" s="135"/>
      <c r="DIP14" s="135"/>
      <c r="DIQ14" s="135"/>
      <c r="DIR14" s="135"/>
      <c r="DIS14" s="135"/>
      <c r="DIT14" s="135"/>
      <c r="DIU14" s="135"/>
      <c r="DIV14" s="135"/>
      <c r="DIW14" s="135"/>
      <c r="DIX14" s="135"/>
      <c r="DIY14" s="135"/>
      <c r="DIZ14" s="135"/>
      <c r="DJA14" s="135"/>
      <c r="DJB14" s="135"/>
      <c r="DJC14" s="135"/>
      <c r="DJD14" s="135"/>
      <c r="DJE14" s="135"/>
      <c r="DJF14" s="135"/>
      <c r="DJG14" s="135"/>
      <c r="DJH14" s="135"/>
      <c r="DJI14" s="135"/>
      <c r="DJJ14" s="135"/>
      <c r="DJK14" s="135"/>
      <c r="DJL14" s="135"/>
      <c r="DJM14" s="135"/>
      <c r="DJN14" s="135"/>
      <c r="DJO14" s="135"/>
      <c r="DJP14" s="135"/>
      <c r="DJQ14" s="135"/>
      <c r="DJR14" s="135"/>
      <c r="DJS14" s="135"/>
      <c r="DJT14" s="135"/>
      <c r="DJU14" s="135"/>
      <c r="DJV14" s="135"/>
      <c r="DJW14" s="135"/>
      <c r="DJX14" s="135"/>
      <c r="DJY14" s="135"/>
      <c r="DJZ14" s="135"/>
      <c r="DKA14" s="135"/>
      <c r="DKB14" s="135"/>
      <c r="DKC14" s="135"/>
      <c r="DKD14" s="135"/>
      <c r="DKE14" s="135"/>
      <c r="DKF14" s="135"/>
      <c r="DKG14" s="135"/>
      <c r="DKH14" s="135"/>
      <c r="DKI14" s="135"/>
      <c r="DKJ14" s="135"/>
      <c r="DKK14" s="135"/>
      <c r="DKL14" s="135"/>
      <c r="DKM14" s="135"/>
      <c r="DKN14" s="135"/>
      <c r="DKO14" s="135"/>
      <c r="DKP14" s="135"/>
      <c r="DKQ14" s="135"/>
      <c r="DKR14" s="135"/>
      <c r="DKS14" s="135"/>
      <c r="DKT14" s="135"/>
      <c r="DKU14" s="135"/>
      <c r="DKV14" s="135"/>
      <c r="DKW14" s="135"/>
      <c r="DKX14" s="135"/>
      <c r="DKY14" s="135"/>
      <c r="DKZ14" s="135"/>
      <c r="DLA14" s="135"/>
      <c r="DLB14" s="135"/>
      <c r="DLC14" s="135"/>
      <c r="DLD14" s="135"/>
      <c r="DLE14" s="135"/>
      <c r="DLF14" s="135"/>
      <c r="DLG14" s="135"/>
      <c r="DLH14" s="135"/>
      <c r="DLI14" s="135"/>
      <c r="DLJ14" s="135"/>
      <c r="DLK14" s="135"/>
      <c r="DLL14" s="135"/>
      <c r="DLM14" s="135"/>
      <c r="DLN14" s="135"/>
      <c r="DLO14" s="135"/>
      <c r="DLP14" s="135"/>
      <c r="DLQ14" s="135"/>
      <c r="DLR14" s="135"/>
      <c r="DLS14" s="135"/>
      <c r="DLT14" s="135"/>
      <c r="DLU14" s="135"/>
      <c r="DLV14" s="135"/>
      <c r="DLW14" s="135"/>
      <c r="DLX14" s="135"/>
      <c r="DLY14" s="135"/>
      <c r="DLZ14" s="135"/>
      <c r="DMA14" s="135"/>
      <c r="DMB14" s="135"/>
      <c r="DMC14" s="135"/>
      <c r="DMD14" s="135"/>
      <c r="DME14" s="135"/>
      <c r="DMF14" s="135"/>
      <c r="DMG14" s="135"/>
      <c r="DMH14" s="135"/>
      <c r="DMI14" s="135"/>
      <c r="DMJ14" s="135"/>
      <c r="DMK14" s="135"/>
      <c r="DML14" s="135"/>
      <c r="DMM14" s="135"/>
      <c r="DMN14" s="135"/>
      <c r="DMO14" s="135"/>
      <c r="DMP14" s="135"/>
      <c r="DMQ14" s="135"/>
      <c r="DMR14" s="135"/>
      <c r="DMS14" s="135"/>
      <c r="DMT14" s="135"/>
      <c r="DMU14" s="135"/>
      <c r="DMV14" s="135"/>
      <c r="DMW14" s="135"/>
      <c r="DMX14" s="135"/>
      <c r="DMY14" s="135"/>
      <c r="DMZ14" s="135"/>
      <c r="DNA14" s="135"/>
      <c r="DNB14" s="135"/>
      <c r="DNC14" s="135"/>
      <c r="DND14" s="135"/>
      <c r="DNE14" s="135"/>
      <c r="DNF14" s="135"/>
      <c r="DNG14" s="135"/>
      <c r="DNH14" s="135"/>
      <c r="DNI14" s="135"/>
      <c r="DNJ14" s="135"/>
      <c r="DNK14" s="135"/>
      <c r="DNL14" s="135"/>
      <c r="DNM14" s="135"/>
      <c r="DNN14" s="135"/>
      <c r="DNO14" s="135"/>
      <c r="DNP14" s="135"/>
      <c r="DNQ14" s="135"/>
      <c r="DNR14" s="135"/>
      <c r="DNS14" s="135"/>
      <c r="DNT14" s="135"/>
      <c r="DNU14" s="135"/>
      <c r="DNV14" s="135"/>
      <c r="DNW14" s="135"/>
      <c r="DNX14" s="135"/>
      <c r="DNY14" s="135"/>
      <c r="DNZ14" s="135"/>
      <c r="DOA14" s="135"/>
      <c r="DOB14" s="135"/>
      <c r="DOC14" s="135"/>
      <c r="DOD14" s="135"/>
      <c r="DOE14" s="135"/>
      <c r="DOF14" s="135"/>
      <c r="DOG14" s="135"/>
      <c r="DOH14" s="135"/>
      <c r="DOI14" s="135"/>
      <c r="DOJ14" s="135"/>
      <c r="DOK14" s="135"/>
      <c r="DOL14" s="135"/>
      <c r="DOM14" s="135"/>
      <c r="DON14" s="135"/>
      <c r="DOO14" s="135"/>
      <c r="DOP14" s="135"/>
      <c r="DOQ14" s="135"/>
      <c r="DOR14" s="135"/>
      <c r="DOS14" s="135"/>
      <c r="DOT14" s="135"/>
      <c r="DOU14" s="135"/>
      <c r="DOV14" s="135"/>
      <c r="DOW14" s="135"/>
      <c r="DOX14" s="135"/>
      <c r="DOY14" s="135"/>
      <c r="DOZ14" s="135"/>
      <c r="DPA14" s="135"/>
      <c r="DPB14" s="135"/>
      <c r="DPC14" s="135"/>
      <c r="DPD14" s="135"/>
      <c r="DPE14" s="135"/>
      <c r="DPF14" s="135"/>
      <c r="DPG14" s="135"/>
      <c r="DPH14" s="135"/>
      <c r="DPI14" s="135"/>
      <c r="DPJ14" s="135"/>
      <c r="DPK14" s="135"/>
      <c r="DPL14" s="135"/>
      <c r="DPM14" s="135"/>
      <c r="DPN14" s="135"/>
      <c r="DPO14" s="135"/>
      <c r="DPP14" s="135"/>
      <c r="DPQ14" s="135"/>
      <c r="DPR14" s="135"/>
      <c r="DPS14" s="135"/>
      <c r="DPT14" s="135"/>
      <c r="DPU14" s="135"/>
      <c r="DPV14" s="135"/>
      <c r="DPW14" s="135"/>
      <c r="DPX14" s="135"/>
      <c r="DPY14" s="135"/>
      <c r="DPZ14" s="135"/>
      <c r="DQA14" s="135"/>
      <c r="DQB14" s="135"/>
      <c r="DQC14" s="135"/>
      <c r="DQD14" s="135"/>
      <c r="DQE14" s="135"/>
      <c r="DQF14" s="135"/>
      <c r="DQG14" s="135"/>
      <c r="DQH14" s="135"/>
      <c r="DQI14" s="135"/>
      <c r="DQJ14" s="135"/>
      <c r="DQK14" s="135"/>
      <c r="DQL14" s="135"/>
      <c r="DQM14" s="135"/>
      <c r="DQN14" s="135"/>
      <c r="DQO14" s="135"/>
      <c r="DQP14" s="135"/>
      <c r="DQQ14" s="135"/>
      <c r="DQR14" s="135"/>
      <c r="DQS14" s="135"/>
      <c r="DQT14" s="135"/>
      <c r="DQU14" s="135"/>
      <c r="DQV14" s="135"/>
      <c r="DQW14" s="135"/>
      <c r="DQX14" s="135"/>
      <c r="DQY14" s="135"/>
      <c r="DQZ14" s="135"/>
      <c r="DRA14" s="135"/>
      <c r="DRB14" s="135"/>
      <c r="DRC14" s="135"/>
      <c r="DRD14" s="135"/>
      <c r="DRE14" s="135"/>
      <c r="DRF14" s="135"/>
      <c r="DRG14" s="135"/>
      <c r="DRH14" s="135"/>
      <c r="DRI14" s="135"/>
      <c r="DRJ14" s="135"/>
      <c r="DRK14" s="135"/>
      <c r="DRL14" s="135"/>
      <c r="DRM14" s="135"/>
      <c r="DRN14" s="135"/>
      <c r="DRO14" s="135"/>
      <c r="DRP14" s="135"/>
      <c r="DRQ14" s="135"/>
      <c r="DRR14" s="135"/>
      <c r="DRS14" s="135"/>
      <c r="DRT14" s="135"/>
      <c r="DRU14" s="135"/>
      <c r="DRV14" s="135"/>
      <c r="DRW14" s="135"/>
      <c r="DRX14" s="135"/>
      <c r="DRY14" s="135"/>
      <c r="DRZ14" s="135"/>
      <c r="DSA14" s="135"/>
      <c r="DSB14" s="135"/>
      <c r="DSC14" s="135"/>
      <c r="DSD14" s="135"/>
      <c r="DSE14" s="135"/>
      <c r="DSF14" s="135"/>
      <c r="DSG14" s="135"/>
      <c r="DSH14" s="135"/>
      <c r="DSI14" s="135"/>
      <c r="DSJ14" s="135"/>
      <c r="DSK14" s="135"/>
      <c r="DSL14" s="135"/>
      <c r="DSM14" s="135"/>
      <c r="DSN14" s="135"/>
      <c r="DSO14" s="135"/>
      <c r="DSP14" s="135"/>
      <c r="DSQ14" s="135"/>
      <c r="DSR14" s="135"/>
      <c r="DSS14" s="135"/>
      <c r="DST14" s="135"/>
      <c r="DSU14" s="135"/>
      <c r="DSV14" s="135"/>
      <c r="DSW14" s="135"/>
      <c r="DSX14" s="135"/>
      <c r="DSY14" s="135"/>
      <c r="DSZ14" s="135"/>
      <c r="DTA14" s="135"/>
      <c r="DTB14" s="135"/>
      <c r="DTC14" s="135"/>
      <c r="DTD14" s="135"/>
      <c r="DTE14" s="135"/>
      <c r="DTF14" s="135"/>
      <c r="DTG14" s="135"/>
      <c r="DTH14" s="135"/>
      <c r="DTI14" s="135"/>
      <c r="DTJ14" s="135"/>
      <c r="DTK14" s="135"/>
      <c r="DTL14" s="135"/>
      <c r="DTM14" s="135"/>
      <c r="DTN14" s="135"/>
      <c r="DTO14" s="135"/>
      <c r="DTP14" s="135"/>
      <c r="DTQ14" s="135"/>
      <c r="DTR14" s="135"/>
      <c r="DTS14" s="135"/>
      <c r="DTT14" s="135"/>
      <c r="DTU14" s="135"/>
      <c r="DTV14" s="135"/>
      <c r="DTW14" s="135"/>
      <c r="DTX14" s="135"/>
      <c r="DTY14" s="135"/>
      <c r="DTZ14" s="135"/>
      <c r="DUA14" s="135"/>
      <c r="DUB14" s="135"/>
      <c r="DUC14" s="135"/>
      <c r="DUD14" s="135"/>
      <c r="DUE14" s="135"/>
      <c r="DUF14" s="135"/>
      <c r="DUG14" s="135"/>
      <c r="DUH14" s="135"/>
      <c r="DUI14" s="135"/>
      <c r="DUJ14" s="135"/>
      <c r="DUK14" s="135"/>
      <c r="DUL14" s="135"/>
      <c r="DUM14" s="135"/>
      <c r="DUN14" s="135"/>
      <c r="DUO14" s="135"/>
      <c r="DUP14" s="135"/>
      <c r="DUQ14" s="135"/>
      <c r="DUR14" s="135"/>
      <c r="DUS14" s="135"/>
      <c r="DUT14" s="135"/>
      <c r="DUU14" s="135"/>
      <c r="DUV14" s="135"/>
      <c r="DUW14" s="135"/>
      <c r="DUX14" s="135"/>
      <c r="DUY14" s="135"/>
      <c r="DUZ14" s="135"/>
      <c r="DVA14" s="135"/>
      <c r="DVB14" s="135"/>
      <c r="DVC14" s="135"/>
      <c r="DVD14" s="135"/>
      <c r="DVE14" s="135"/>
      <c r="DVF14" s="135"/>
      <c r="DVG14" s="135"/>
      <c r="DVH14" s="135"/>
      <c r="DVI14" s="135"/>
      <c r="DVJ14" s="135"/>
      <c r="DVK14" s="135"/>
      <c r="DVL14" s="135"/>
      <c r="DVM14" s="135"/>
      <c r="DVN14" s="135"/>
      <c r="DVO14" s="135"/>
      <c r="DVP14" s="135"/>
      <c r="DVQ14" s="135"/>
      <c r="DVR14" s="135"/>
      <c r="DVS14" s="135"/>
      <c r="DVT14" s="135"/>
      <c r="DVU14" s="135"/>
      <c r="DVV14" s="135"/>
      <c r="DVW14" s="135"/>
      <c r="DVX14" s="135"/>
      <c r="DVY14" s="135"/>
      <c r="DVZ14" s="135"/>
      <c r="DWA14" s="135"/>
      <c r="DWB14" s="135"/>
      <c r="DWC14" s="135"/>
      <c r="DWD14" s="135"/>
      <c r="DWE14" s="135"/>
      <c r="DWF14" s="135"/>
      <c r="DWG14" s="135"/>
      <c r="DWH14" s="135"/>
      <c r="DWI14" s="135"/>
      <c r="DWJ14" s="135"/>
      <c r="DWK14" s="135"/>
      <c r="DWL14" s="135"/>
      <c r="DWM14" s="135"/>
      <c r="DWN14" s="135"/>
      <c r="DWO14" s="135"/>
      <c r="DWP14" s="135"/>
      <c r="DWQ14" s="135"/>
      <c r="DWR14" s="135"/>
      <c r="DWS14" s="135"/>
      <c r="DWT14" s="135"/>
      <c r="DWU14" s="135"/>
      <c r="DWV14" s="135"/>
      <c r="DWW14" s="135"/>
      <c r="DWX14" s="135"/>
      <c r="DWY14" s="135"/>
      <c r="DWZ14" s="135"/>
      <c r="DXA14" s="135"/>
      <c r="DXB14" s="135"/>
      <c r="DXC14" s="135"/>
      <c r="DXD14" s="135"/>
      <c r="DXE14" s="135"/>
      <c r="DXF14" s="135"/>
      <c r="DXG14" s="135"/>
      <c r="DXH14" s="135"/>
      <c r="DXI14" s="135"/>
      <c r="DXJ14" s="135"/>
      <c r="DXK14" s="135"/>
      <c r="DXL14" s="135"/>
      <c r="DXM14" s="135"/>
      <c r="DXN14" s="135"/>
      <c r="DXO14" s="135"/>
      <c r="DXP14" s="135"/>
      <c r="DXQ14" s="135"/>
      <c r="DXR14" s="135"/>
      <c r="DXS14" s="135"/>
      <c r="DXT14" s="135"/>
      <c r="DXU14" s="135"/>
      <c r="DXV14" s="135"/>
      <c r="DXW14" s="135"/>
      <c r="DXX14" s="135"/>
      <c r="DXY14" s="135"/>
      <c r="DXZ14" s="135"/>
      <c r="DYA14" s="135"/>
      <c r="DYB14" s="135"/>
      <c r="DYC14" s="135"/>
      <c r="DYD14" s="135"/>
      <c r="DYE14" s="135"/>
      <c r="DYF14" s="135"/>
      <c r="DYG14" s="135"/>
      <c r="DYH14" s="135"/>
      <c r="DYI14" s="135"/>
      <c r="DYJ14" s="135"/>
      <c r="DYK14" s="135"/>
      <c r="DYL14" s="135"/>
      <c r="DYM14" s="135"/>
      <c r="DYN14" s="135"/>
      <c r="DYO14" s="135"/>
      <c r="DYP14" s="135"/>
      <c r="DYQ14" s="135"/>
      <c r="DYR14" s="135"/>
      <c r="DYS14" s="135"/>
      <c r="DYT14" s="135"/>
      <c r="DYU14" s="135"/>
      <c r="DYV14" s="135"/>
      <c r="DYW14" s="135"/>
      <c r="DYX14" s="135"/>
      <c r="DYY14" s="135"/>
      <c r="DYZ14" s="135"/>
      <c r="DZA14" s="135"/>
      <c r="DZB14" s="135"/>
      <c r="DZC14" s="135"/>
      <c r="DZD14" s="135"/>
      <c r="DZE14" s="135"/>
      <c r="DZF14" s="135"/>
      <c r="DZG14" s="135"/>
      <c r="DZH14" s="135"/>
      <c r="DZI14" s="135"/>
      <c r="DZJ14" s="135"/>
      <c r="DZK14" s="135"/>
      <c r="DZL14" s="135"/>
      <c r="DZM14" s="135"/>
      <c r="DZN14" s="135"/>
      <c r="DZO14" s="135"/>
      <c r="DZP14" s="135"/>
      <c r="DZQ14" s="135"/>
      <c r="DZR14" s="135"/>
      <c r="DZS14" s="135"/>
      <c r="DZT14" s="135"/>
      <c r="DZU14" s="135"/>
      <c r="DZV14" s="135"/>
      <c r="DZW14" s="135"/>
      <c r="DZX14" s="135"/>
      <c r="DZY14" s="135"/>
      <c r="DZZ14" s="135"/>
      <c r="EAA14" s="135"/>
      <c r="EAB14" s="135"/>
      <c r="EAC14" s="135"/>
      <c r="EAD14" s="135"/>
      <c r="EAE14" s="135"/>
      <c r="EAF14" s="135"/>
      <c r="EAG14" s="135"/>
      <c r="EAH14" s="135"/>
      <c r="EAI14" s="135"/>
      <c r="EAJ14" s="135"/>
      <c r="EAK14" s="135"/>
      <c r="EAL14" s="135"/>
      <c r="EAM14" s="135"/>
      <c r="EAN14" s="135"/>
      <c r="EAO14" s="135"/>
      <c r="EAP14" s="135"/>
      <c r="EAQ14" s="135"/>
      <c r="EAR14" s="135"/>
      <c r="EAS14" s="135"/>
      <c r="EAT14" s="135"/>
      <c r="EAU14" s="135"/>
      <c r="EAV14" s="135"/>
      <c r="EAW14" s="135"/>
      <c r="EAX14" s="135"/>
      <c r="EAY14" s="135"/>
      <c r="EAZ14" s="135"/>
      <c r="EBA14" s="135"/>
      <c r="EBB14" s="135"/>
      <c r="EBC14" s="135"/>
      <c r="EBD14" s="135"/>
      <c r="EBE14" s="135"/>
      <c r="EBF14" s="135"/>
      <c r="EBG14" s="135"/>
      <c r="EBH14" s="135"/>
      <c r="EBI14" s="135"/>
      <c r="EBJ14" s="135"/>
      <c r="EBK14" s="135"/>
      <c r="EBL14" s="135"/>
      <c r="EBM14" s="135"/>
      <c r="EBN14" s="135"/>
      <c r="EBO14" s="135"/>
      <c r="EBP14" s="135"/>
      <c r="EBQ14" s="135"/>
      <c r="EBR14" s="135"/>
      <c r="EBS14" s="135"/>
      <c r="EBT14" s="135"/>
      <c r="EBU14" s="135"/>
      <c r="EBV14" s="135"/>
      <c r="EBW14" s="135"/>
      <c r="EBX14" s="135"/>
      <c r="EBY14" s="135"/>
      <c r="EBZ14" s="135"/>
      <c r="ECA14" s="135"/>
      <c r="ECB14" s="135"/>
      <c r="ECC14" s="135"/>
      <c r="ECD14" s="135"/>
      <c r="ECE14" s="135"/>
      <c r="ECF14" s="135"/>
      <c r="ECG14" s="135"/>
      <c r="ECH14" s="135"/>
      <c r="ECI14" s="135"/>
      <c r="ECJ14" s="135"/>
      <c r="ECK14" s="135"/>
      <c r="ECL14" s="135"/>
      <c r="ECM14" s="135"/>
      <c r="ECN14" s="135"/>
      <c r="ECO14" s="135"/>
      <c r="ECP14" s="135"/>
      <c r="ECQ14" s="135"/>
      <c r="ECR14" s="135"/>
      <c r="ECS14" s="135"/>
      <c r="ECT14" s="135"/>
      <c r="ECU14" s="135"/>
      <c r="ECV14" s="135"/>
      <c r="ECW14" s="135"/>
      <c r="ECX14" s="135"/>
      <c r="ECY14" s="135"/>
      <c r="ECZ14" s="135"/>
      <c r="EDA14" s="135"/>
      <c r="EDB14" s="135"/>
      <c r="EDC14" s="135"/>
      <c r="EDD14" s="135"/>
      <c r="EDE14" s="135"/>
      <c r="EDF14" s="135"/>
      <c r="EDG14" s="135"/>
      <c r="EDH14" s="135"/>
      <c r="EDI14" s="135"/>
      <c r="EDJ14" s="135"/>
      <c r="EDK14" s="135"/>
      <c r="EDL14" s="135"/>
      <c r="EDM14" s="135"/>
      <c r="EDN14" s="135"/>
      <c r="EDO14" s="135"/>
      <c r="EDP14" s="135"/>
      <c r="EDQ14" s="135"/>
      <c r="EDR14" s="135"/>
      <c r="EDS14" s="135"/>
      <c r="EDT14" s="135"/>
      <c r="EDU14" s="135"/>
      <c r="EDV14" s="135"/>
      <c r="EDW14" s="135"/>
      <c r="EDX14" s="135"/>
      <c r="EDY14" s="135"/>
      <c r="EDZ14" s="135"/>
      <c r="EEA14" s="135"/>
      <c r="EEB14" s="135"/>
      <c r="EEC14" s="135"/>
      <c r="EED14" s="135"/>
      <c r="EEE14" s="135"/>
      <c r="EEF14" s="135"/>
      <c r="EEG14" s="135"/>
      <c r="EEH14" s="135"/>
      <c r="EEI14" s="135"/>
      <c r="EEJ14" s="135"/>
      <c r="EEK14" s="135"/>
      <c r="EEL14" s="135"/>
      <c r="EEM14" s="135"/>
      <c r="EEN14" s="135"/>
      <c r="EEO14" s="135"/>
      <c r="EEP14" s="135"/>
      <c r="EEQ14" s="135"/>
      <c r="EER14" s="135"/>
      <c r="EES14" s="135"/>
      <c r="EET14" s="135"/>
      <c r="EEU14" s="135"/>
      <c r="EEV14" s="135"/>
      <c r="EEW14" s="135"/>
      <c r="EEX14" s="135"/>
      <c r="EEY14" s="135"/>
      <c r="EEZ14" s="135"/>
      <c r="EFA14" s="135"/>
      <c r="EFB14" s="135"/>
      <c r="EFC14" s="135"/>
      <c r="EFD14" s="135"/>
      <c r="EFE14" s="135"/>
      <c r="EFF14" s="135"/>
      <c r="EFG14" s="135"/>
      <c r="EFH14" s="135"/>
      <c r="EFI14" s="135"/>
      <c r="EFJ14" s="135"/>
      <c r="EFK14" s="135"/>
      <c r="EFL14" s="135"/>
      <c r="EFM14" s="135"/>
      <c r="EFN14" s="135"/>
      <c r="EFO14" s="135"/>
      <c r="EFP14" s="135"/>
      <c r="EFQ14" s="135"/>
      <c r="EFR14" s="135"/>
      <c r="EFS14" s="135"/>
      <c r="EFT14" s="135"/>
      <c r="EFU14" s="135"/>
      <c r="EFV14" s="135"/>
      <c r="EFW14" s="135"/>
      <c r="EFX14" s="135"/>
      <c r="EFY14" s="135"/>
      <c r="EFZ14" s="135"/>
      <c r="EGA14" s="135"/>
      <c r="EGB14" s="135"/>
      <c r="EGC14" s="135"/>
      <c r="EGD14" s="135"/>
      <c r="EGE14" s="135"/>
      <c r="EGF14" s="135"/>
      <c r="EGG14" s="135"/>
      <c r="EGH14" s="135"/>
      <c r="EGI14" s="135"/>
      <c r="EGJ14" s="135"/>
      <c r="EGK14" s="135"/>
      <c r="EGL14" s="135"/>
      <c r="EGM14" s="135"/>
      <c r="EGN14" s="135"/>
      <c r="EGO14" s="135"/>
      <c r="EGP14" s="135"/>
      <c r="EGQ14" s="135"/>
      <c r="EGR14" s="135"/>
      <c r="EGS14" s="135"/>
      <c r="EGT14" s="135"/>
      <c r="EGU14" s="135"/>
      <c r="EGV14" s="135"/>
      <c r="EGW14" s="135"/>
      <c r="EGX14" s="135"/>
      <c r="EGY14" s="135"/>
      <c r="EGZ14" s="135"/>
      <c r="EHA14" s="135"/>
      <c r="EHB14" s="135"/>
      <c r="EHC14" s="135"/>
      <c r="EHD14" s="135"/>
      <c r="EHE14" s="135"/>
      <c r="EHF14" s="135"/>
      <c r="EHG14" s="135"/>
      <c r="EHH14" s="135"/>
      <c r="EHI14" s="135"/>
      <c r="EHJ14" s="135"/>
      <c r="EHK14" s="135"/>
      <c r="EHL14" s="135"/>
      <c r="EHM14" s="135"/>
      <c r="EHN14" s="135"/>
      <c r="EHO14" s="135"/>
      <c r="EHP14" s="135"/>
      <c r="EHQ14" s="135"/>
      <c r="EHR14" s="135"/>
      <c r="EHS14" s="135"/>
      <c r="EHT14" s="135"/>
      <c r="EHU14" s="135"/>
      <c r="EHV14" s="135"/>
      <c r="EHW14" s="135"/>
      <c r="EHX14" s="135"/>
      <c r="EHY14" s="135"/>
      <c r="EHZ14" s="135"/>
      <c r="EIA14" s="135"/>
      <c r="EIB14" s="135"/>
      <c r="EIC14" s="135"/>
      <c r="EID14" s="135"/>
      <c r="EIE14" s="135"/>
      <c r="EIF14" s="135"/>
      <c r="EIG14" s="135"/>
      <c r="EIH14" s="135"/>
      <c r="EII14" s="135"/>
      <c r="EIJ14" s="135"/>
      <c r="EIK14" s="135"/>
      <c r="EIL14" s="135"/>
      <c r="EIM14" s="135"/>
      <c r="EIN14" s="135"/>
      <c r="EIO14" s="135"/>
      <c r="EIP14" s="135"/>
      <c r="EIQ14" s="135"/>
      <c r="EIR14" s="135"/>
      <c r="EIS14" s="135"/>
      <c r="EIT14" s="135"/>
      <c r="EIU14" s="135"/>
      <c r="EIV14" s="135"/>
      <c r="EIW14" s="135"/>
      <c r="EIX14" s="135"/>
      <c r="EIY14" s="135"/>
      <c r="EIZ14" s="135"/>
      <c r="EJA14" s="135"/>
      <c r="EJB14" s="135"/>
      <c r="EJC14" s="135"/>
      <c r="EJD14" s="135"/>
      <c r="EJE14" s="135"/>
      <c r="EJF14" s="135"/>
      <c r="EJG14" s="135"/>
      <c r="EJH14" s="135"/>
      <c r="EJI14" s="135"/>
      <c r="EJJ14" s="135"/>
      <c r="EJK14" s="135"/>
      <c r="EJL14" s="135"/>
      <c r="EJM14" s="135"/>
      <c r="EJN14" s="135"/>
      <c r="EJO14" s="135"/>
      <c r="EJP14" s="135"/>
      <c r="EJQ14" s="135"/>
      <c r="EJR14" s="135"/>
      <c r="EJS14" s="135"/>
      <c r="EJT14" s="135"/>
      <c r="EJU14" s="135"/>
      <c r="EJV14" s="135"/>
      <c r="EJW14" s="135"/>
      <c r="EJX14" s="135"/>
      <c r="EJY14" s="135"/>
      <c r="EJZ14" s="135"/>
      <c r="EKA14" s="135"/>
      <c r="EKB14" s="135"/>
      <c r="EKC14" s="135"/>
      <c r="EKD14" s="135"/>
      <c r="EKE14" s="135"/>
      <c r="EKF14" s="135"/>
      <c r="EKG14" s="135"/>
      <c r="EKH14" s="135"/>
      <c r="EKI14" s="135"/>
      <c r="EKJ14" s="135"/>
      <c r="EKK14" s="135"/>
      <c r="EKL14" s="135"/>
      <c r="EKM14" s="135"/>
      <c r="EKN14" s="135"/>
      <c r="EKO14" s="135"/>
      <c r="EKP14" s="135"/>
      <c r="EKQ14" s="135"/>
      <c r="EKR14" s="135"/>
      <c r="EKS14" s="135"/>
      <c r="EKT14" s="135"/>
      <c r="EKU14" s="135"/>
      <c r="EKV14" s="135"/>
      <c r="EKW14" s="135"/>
      <c r="EKX14" s="135"/>
      <c r="EKY14" s="135"/>
      <c r="EKZ14" s="135"/>
      <c r="ELA14" s="135"/>
      <c r="ELB14" s="135"/>
      <c r="ELC14" s="135"/>
      <c r="ELD14" s="135"/>
      <c r="ELE14" s="135"/>
      <c r="ELF14" s="135"/>
      <c r="ELG14" s="135"/>
      <c r="ELH14" s="135"/>
      <c r="ELI14" s="135"/>
      <c r="ELJ14" s="135"/>
      <c r="ELK14" s="135"/>
      <c r="ELL14" s="135"/>
      <c r="ELM14" s="135"/>
      <c r="ELN14" s="135"/>
      <c r="ELO14" s="135"/>
      <c r="ELP14" s="135"/>
      <c r="ELQ14" s="135"/>
      <c r="ELR14" s="135"/>
      <c r="ELS14" s="135"/>
      <c r="ELT14" s="135"/>
      <c r="ELU14" s="135"/>
      <c r="ELV14" s="135"/>
      <c r="ELW14" s="135"/>
      <c r="ELX14" s="135"/>
      <c r="ELY14" s="135"/>
      <c r="ELZ14" s="135"/>
      <c r="EMA14" s="135"/>
      <c r="EMB14" s="135"/>
      <c r="EMC14" s="135"/>
      <c r="EMD14" s="135"/>
      <c r="EME14" s="135"/>
      <c r="EMF14" s="135"/>
      <c r="EMG14" s="135"/>
      <c r="EMH14" s="135"/>
      <c r="EMI14" s="135"/>
      <c r="EMJ14" s="135"/>
      <c r="EMK14" s="135"/>
      <c r="EML14" s="135"/>
      <c r="EMM14" s="135"/>
      <c r="EMN14" s="135"/>
      <c r="EMO14" s="135"/>
      <c r="EMP14" s="135"/>
      <c r="EMQ14" s="135"/>
      <c r="EMR14" s="135"/>
      <c r="EMS14" s="135"/>
      <c r="EMT14" s="135"/>
      <c r="EMU14" s="135"/>
      <c r="EMV14" s="135"/>
      <c r="EMW14" s="135"/>
      <c r="EMX14" s="135"/>
      <c r="EMY14" s="135"/>
      <c r="EMZ14" s="135"/>
      <c r="ENA14" s="135"/>
      <c r="ENB14" s="135"/>
      <c r="ENC14" s="135"/>
      <c r="END14" s="135"/>
      <c r="ENE14" s="135"/>
      <c r="ENF14" s="135"/>
      <c r="ENG14" s="135"/>
      <c r="ENH14" s="135"/>
      <c r="ENI14" s="135"/>
      <c r="ENJ14" s="135"/>
      <c r="ENK14" s="135"/>
      <c r="ENL14" s="135"/>
      <c r="ENM14" s="135"/>
      <c r="ENN14" s="135"/>
      <c r="ENO14" s="135"/>
      <c r="ENP14" s="135"/>
      <c r="ENQ14" s="135"/>
      <c r="ENR14" s="135"/>
      <c r="ENS14" s="135"/>
      <c r="ENT14" s="135"/>
      <c r="ENU14" s="135"/>
      <c r="ENV14" s="135"/>
      <c r="ENW14" s="135"/>
      <c r="ENX14" s="135"/>
      <c r="ENY14" s="135"/>
      <c r="ENZ14" s="135"/>
      <c r="EOA14" s="135"/>
      <c r="EOB14" s="135"/>
      <c r="EOC14" s="135"/>
      <c r="EOD14" s="135"/>
      <c r="EOE14" s="135"/>
      <c r="EOF14" s="135"/>
      <c r="EOG14" s="135"/>
      <c r="EOH14" s="135"/>
      <c r="EOI14" s="135"/>
      <c r="EOJ14" s="135"/>
      <c r="EOK14" s="135"/>
      <c r="EOL14" s="135"/>
      <c r="EOM14" s="135"/>
      <c r="EON14" s="135"/>
      <c r="EOO14" s="135"/>
      <c r="EOP14" s="135"/>
      <c r="EOQ14" s="135"/>
      <c r="EOR14" s="135"/>
      <c r="EOS14" s="135"/>
      <c r="EOT14" s="135"/>
      <c r="EOU14" s="135"/>
      <c r="EOV14" s="135"/>
      <c r="EOW14" s="135"/>
      <c r="EOX14" s="135"/>
      <c r="EOY14" s="135"/>
      <c r="EOZ14" s="135"/>
      <c r="EPA14" s="135"/>
      <c r="EPB14" s="135"/>
      <c r="EPC14" s="135"/>
      <c r="EPD14" s="135"/>
      <c r="EPE14" s="135"/>
      <c r="EPF14" s="135"/>
      <c r="EPG14" s="135"/>
      <c r="EPH14" s="135"/>
      <c r="EPI14" s="135"/>
      <c r="EPJ14" s="135"/>
      <c r="EPK14" s="135"/>
      <c r="EPL14" s="135"/>
      <c r="EPM14" s="135"/>
      <c r="EPN14" s="135"/>
      <c r="EPO14" s="135"/>
      <c r="EPP14" s="135"/>
      <c r="EPQ14" s="135"/>
      <c r="EPR14" s="135"/>
      <c r="EPS14" s="135"/>
      <c r="EPT14" s="135"/>
      <c r="EPU14" s="135"/>
      <c r="EPV14" s="135"/>
      <c r="EPW14" s="135"/>
      <c r="EPX14" s="135"/>
      <c r="EPY14" s="135"/>
      <c r="EPZ14" s="135"/>
      <c r="EQA14" s="135"/>
      <c r="EQB14" s="135"/>
      <c r="EQC14" s="135"/>
      <c r="EQD14" s="135"/>
      <c r="EQE14" s="135"/>
      <c r="EQF14" s="135"/>
      <c r="EQG14" s="135"/>
      <c r="EQH14" s="135"/>
      <c r="EQI14" s="135"/>
      <c r="EQJ14" s="135"/>
      <c r="EQK14" s="135"/>
      <c r="EQL14" s="135"/>
      <c r="EQM14" s="135"/>
      <c r="EQN14" s="135"/>
      <c r="EQO14" s="135"/>
      <c r="EQP14" s="135"/>
      <c r="EQQ14" s="135"/>
      <c r="EQR14" s="135"/>
      <c r="EQS14" s="135"/>
      <c r="EQT14" s="135"/>
      <c r="EQU14" s="135"/>
      <c r="EQV14" s="135"/>
      <c r="EQW14" s="135"/>
      <c r="EQX14" s="135"/>
      <c r="EQY14" s="135"/>
      <c r="EQZ14" s="135"/>
      <c r="ERA14" s="135"/>
      <c r="ERB14" s="135"/>
      <c r="ERC14" s="135"/>
      <c r="ERD14" s="135"/>
      <c r="ERE14" s="135"/>
      <c r="ERF14" s="135"/>
      <c r="ERG14" s="135"/>
      <c r="ERH14" s="135"/>
      <c r="ERI14" s="135"/>
      <c r="ERJ14" s="135"/>
      <c r="ERK14" s="135"/>
      <c r="ERL14" s="135"/>
      <c r="ERM14" s="135"/>
      <c r="ERN14" s="135"/>
      <c r="ERO14" s="135"/>
      <c r="ERP14" s="135"/>
      <c r="ERQ14" s="135"/>
      <c r="ERR14" s="135"/>
      <c r="ERS14" s="135"/>
      <c r="ERT14" s="135"/>
      <c r="ERU14" s="135"/>
      <c r="ERV14" s="135"/>
      <c r="ERW14" s="135"/>
      <c r="ERX14" s="135"/>
      <c r="ERY14" s="135"/>
      <c r="ERZ14" s="135"/>
      <c r="ESA14" s="135"/>
      <c r="ESB14" s="135"/>
      <c r="ESC14" s="135"/>
      <c r="ESD14" s="135"/>
      <c r="ESE14" s="135"/>
      <c r="ESF14" s="135"/>
      <c r="ESG14" s="135"/>
      <c r="ESH14" s="135"/>
      <c r="ESI14" s="135"/>
      <c r="ESJ14" s="135"/>
      <c r="ESK14" s="135"/>
      <c r="ESL14" s="135"/>
      <c r="ESM14" s="135"/>
      <c r="ESN14" s="135"/>
      <c r="ESO14" s="135"/>
      <c r="ESP14" s="135"/>
      <c r="ESQ14" s="135"/>
      <c r="ESR14" s="135"/>
      <c r="ESS14" s="135"/>
      <c r="EST14" s="135"/>
      <c r="ESU14" s="135"/>
      <c r="ESV14" s="135"/>
      <c r="ESW14" s="135"/>
      <c r="ESX14" s="135"/>
      <c r="ESY14" s="135"/>
      <c r="ESZ14" s="135"/>
      <c r="ETA14" s="135"/>
      <c r="ETB14" s="135"/>
      <c r="ETC14" s="135"/>
      <c r="ETD14" s="135"/>
      <c r="ETE14" s="135"/>
      <c r="ETF14" s="135"/>
      <c r="ETG14" s="135"/>
      <c r="ETH14" s="135"/>
      <c r="ETI14" s="135"/>
      <c r="ETJ14" s="135"/>
      <c r="ETK14" s="135"/>
      <c r="ETL14" s="135"/>
      <c r="ETM14" s="135"/>
      <c r="ETN14" s="135"/>
      <c r="ETO14" s="135"/>
      <c r="ETP14" s="135"/>
      <c r="ETQ14" s="135"/>
      <c r="ETR14" s="135"/>
      <c r="ETS14" s="135"/>
      <c r="ETT14" s="135"/>
      <c r="ETU14" s="135"/>
      <c r="ETV14" s="135"/>
      <c r="ETW14" s="135"/>
      <c r="ETX14" s="135"/>
      <c r="ETY14" s="135"/>
      <c r="ETZ14" s="135"/>
      <c r="EUA14" s="135"/>
      <c r="EUB14" s="135"/>
      <c r="EUC14" s="135"/>
      <c r="EUD14" s="135"/>
      <c r="EUE14" s="135"/>
      <c r="EUF14" s="135"/>
      <c r="EUG14" s="135"/>
      <c r="EUH14" s="135"/>
      <c r="EUI14" s="135"/>
      <c r="EUJ14" s="135"/>
      <c r="EUK14" s="135"/>
      <c r="EUL14" s="135"/>
      <c r="EUM14" s="135"/>
      <c r="EUN14" s="135"/>
      <c r="EUO14" s="135"/>
      <c r="EUP14" s="135"/>
      <c r="EUQ14" s="135"/>
      <c r="EUR14" s="135"/>
      <c r="EUS14" s="135"/>
      <c r="EUT14" s="135"/>
      <c r="EUU14" s="135"/>
      <c r="EUV14" s="135"/>
      <c r="EUW14" s="135"/>
      <c r="EUX14" s="135"/>
      <c r="EUY14" s="135"/>
      <c r="EUZ14" s="135"/>
      <c r="EVA14" s="135"/>
      <c r="EVB14" s="135"/>
      <c r="EVC14" s="135"/>
      <c r="EVD14" s="135"/>
      <c r="EVE14" s="135"/>
      <c r="EVF14" s="135"/>
      <c r="EVG14" s="135"/>
      <c r="EVH14" s="135"/>
      <c r="EVI14" s="135"/>
      <c r="EVJ14" s="135"/>
      <c r="EVK14" s="135"/>
      <c r="EVL14" s="135"/>
      <c r="EVM14" s="135"/>
      <c r="EVN14" s="135"/>
      <c r="EVO14" s="135"/>
      <c r="EVP14" s="135"/>
      <c r="EVQ14" s="135"/>
      <c r="EVR14" s="135"/>
      <c r="EVS14" s="135"/>
      <c r="EVT14" s="135"/>
      <c r="EVU14" s="135"/>
      <c r="EVV14" s="135"/>
      <c r="EVW14" s="135"/>
      <c r="EVX14" s="135"/>
      <c r="EVY14" s="135"/>
      <c r="EVZ14" s="135"/>
      <c r="EWA14" s="135"/>
      <c r="EWB14" s="135"/>
      <c r="EWC14" s="135"/>
      <c r="EWD14" s="135"/>
      <c r="EWE14" s="135"/>
      <c r="EWF14" s="135"/>
      <c r="EWG14" s="135"/>
      <c r="EWH14" s="135"/>
      <c r="EWI14" s="135"/>
      <c r="EWJ14" s="135"/>
      <c r="EWK14" s="135"/>
      <c r="EWL14" s="135"/>
      <c r="EWM14" s="135"/>
      <c r="EWN14" s="135"/>
      <c r="EWO14" s="135"/>
      <c r="EWP14" s="135"/>
      <c r="EWQ14" s="135"/>
      <c r="EWR14" s="135"/>
      <c r="EWS14" s="135"/>
      <c r="EWT14" s="135"/>
      <c r="EWU14" s="135"/>
      <c r="EWV14" s="135"/>
      <c r="EWW14" s="135"/>
      <c r="EWX14" s="135"/>
      <c r="EWY14" s="135"/>
      <c r="EWZ14" s="135"/>
      <c r="EXA14" s="135"/>
      <c r="EXB14" s="135"/>
      <c r="EXC14" s="135"/>
      <c r="EXD14" s="135"/>
      <c r="EXE14" s="135"/>
      <c r="EXF14" s="135"/>
      <c r="EXG14" s="135"/>
      <c r="EXH14" s="135"/>
      <c r="EXI14" s="135"/>
      <c r="EXJ14" s="135"/>
      <c r="EXK14" s="135"/>
      <c r="EXL14" s="135"/>
      <c r="EXM14" s="135"/>
      <c r="EXN14" s="135"/>
      <c r="EXO14" s="135"/>
      <c r="EXP14" s="135"/>
      <c r="EXQ14" s="135"/>
      <c r="EXR14" s="135"/>
      <c r="EXS14" s="135"/>
      <c r="EXT14" s="135"/>
      <c r="EXU14" s="135"/>
      <c r="EXV14" s="135"/>
      <c r="EXW14" s="135"/>
      <c r="EXX14" s="135"/>
      <c r="EXY14" s="135"/>
      <c r="EXZ14" s="135"/>
      <c r="EYA14" s="135"/>
      <c r="EYB14" s="135"/>
      <c r="EYC14" s="135"/>
      <c r="EYD14" s="135"/>
      <c r="EYE14" s="135"/>
      <c r="EYF14" s="135"/>
      <c r="EYG14" s="135"/>
      <c r="EYH14" s="135"/>
      <c r="EYI14" s="135"/>
      <c r="EYJ14" s="135"/>
      <c r="EYK14" s="135"/>
      <c r="EYL14" s="135"/>
      <c r="EYM14" s="135"/>
      <c r="EYN14" s="135"/>
      <c r="EYO14" s="135"/>
      <c r="EYP14" s="135"/>
      <c r="EYQ14" s="135"/>
      <c r="EYR14" s="135"/>
      <c r="EYS14" s="135"/>
      <c r="EYT14" s="135"/>
      <c r="EYU14" s="135"/>
      <c r="EYV14" s="135"/>
      <c r="EYW14" s="135"/>
      <c r="EYX14" s="135"/>
      <c r="EYY14" s="135"/>
      <c r="EYZ14" s="135"/>
      <c r="EZA14" s="135"/>
      <c r="EZB14" s="135"/>
      <c r="EZC14" s="135"/>
      <c r="EZD14" s="135"/>
      <c r="EZE14" s="135"/>
      <c r="EZF14" s="135"/>
      <c r="EZG14" s="135"/>
      <c r="EZH14" s="135"/>
      <c r="EZI14" s="135"/>
      <c r="EZJ14" s="135"/>
      <c r="EZK14" s="135"/>
      <c r="EZL14" s="135"/>
      <c r="EZM14" s="135"/>
      <c r="EZN14" s="135"/>
      <c r="EZO14" s="135"/>
      <c r="EZP14" s="135"/>
      <c r="EZQ14" s="135"/>
      <c r="EZR14" s="135"/>
      <c r="EZS14" s="135"/>
      <c r="EZT14" s="135"/>
      <c r="EZU14" s="135"/>
      <c r="EZV14" s="135"/>
      <c r="EZW14" s="135"/>
      <c r="EZX14" s="135"/>
      <c r="EZY14" s="135"/>
      <c r="EZZ14" s="135"/>
      <c r="FAA14" s="135"/>
      <c r="FAB14" s="135"/>
      <c r="FAC14" s="135"/>
      <c r="FAD14" s="135"/>
      <c r="FAE14" s="135"/>
      <c r="FAF14" s="135"/>
      <c r="FAG14" s="135"/>
      <c r="FAH14" s="135"/>
      <c r="FAI14" s="135"/>
      <c r="FAJ14" s="135"/>
      <c r="FAK14" s="135"/>
      <c r="FAL14" s="135"/>
      <c r="FAM14" s="135"/>
      <c r="FAN14" s="135"/>
      <c r="FAO14" s="135"/>
      <c r="FAP14" s="135"/>
      <c r="FAQ14" s="135"/>
      <c r="FAR14" s="135"/>
      <c r="FAS14" s="135"/>
      <c r="FAT14" s="135"/>
      <c r="FAU14" s="135"/>
      <c r="FAV14" s="135"/>
      <c r="FAW14" s="135"/>
      <c r="FAX14" s="135"/>
      <c r="FAY14" s="135"/>
      <c r="FAZ14" s="135"/>
      <c r="FBA14" s="135"/>
      <c r="FBB14" s="135"/>
      <c r="FBC14" s="135"/>
      <c r="FBD14" s="135"/>
      <c r="FBE14" s="135"/>
      <c r="FBF14" s="135"/>
      <c r="FBG14" s="135"/>
      <c r="FBH14" s="135"/>
      <c r="FBI14" s="135"/>
      <c r="FBJ14" s="135"/>
      <c r="FBK14" s="135"/>
      <c r="FBL14" s="135"/>
      <c r="FBM14" s="135"/>
      <c r="FBN14" s="135"/>
      <c r="FBO14" s="135"/>
      <c r="FBP14" s="135"/>
      <c r="FBQ14" s="135"/>
      <c r="FBR14" s="135"/>
      <c r="FBS14" s="135"/>
      <c r="FBT14" s="135"/>
      <c r="FBU14" s="135"/>
      <c r="FBV14" s="135"/>
      <c r="FBW14" s="135"/>
      <c r="FBX14" s="135"/>
      <c r="FBY14" s="135"/>
      <c r="FBZ14" s="135"/>
      <c r="FCA14" s="135"/>
      <c r="FCB14" s="135"/>
      <c r="FCC14" s="135"/>
      <c r="FCD14" s="135"/>
      <c r="FCE14" s="135"/>
      <c r="FCF14" s="135"/>
      <c r="FCG14" s="135"/>
      <c r="FCH14" s="135"/>
      <c r="FCI14" s="135"/>
      <c r="FCJ14" s="135"/>
      <c r="FCK14" s="135"/>
      <c r="FCL14" s="135"/>
      <c r="FCM14" s="135"/>
      <c r="FCN14" s="135"/>
      <c r="FCO14" s="135"/>
      <c r="FCP14" s="135"/>
      <c r="FCQ14" s="135"/>
      <c r="FCR14" s="135"/>
      <c r="FCS14" s="135"/>
      <c r="FCT14" s="135"/>
      <c r="FCU14" s="135"/>
      <c r="FCV14" s="135"/>
      <c r="FCW14" s="135"/>
      <c r="FCX14" s="135"/>
      <c r="FCY14" s="135"/>
      <c r="FCZ14" s="135"/>
      <c r="FDA14" s="135"/>
      <c r="FDB14" s="135"/>
      <c r="FDC14" s="135"/>
      <c r="FDD14" s="135"/>
      <c r="FDE14" s="135"/>
      <c r="FDF14" s="135"/>
      <c r="FDG14" s="135"/>
      <c r="FDH14" s="135"/>
      <c r="FDI14" s="135"/>
      <c r="FDJ14" s="135"/>
      <c r="FDK14" s="135"/>
      <c r="FDL14" s="135"/>
      <c r="FDM14" s="135"/>
      <c r="FDN14" s="135"/>
      <c r="FDO14" s="135"/>
      <c r="FDP14" s="135"/>
      <c r="FDQ14" s="135"/>
      <c r="FDR14" s="135"/>
      <c r="FDS14" s="135"/>
      <c r="FDT14" s="135"/>
      <c r="FDU14" s="135"/>
      <c r="FDV14" s="135"/>
      <c r="FDW14" s="135"/>
      <c r="FDX14" s="135"/>
      <c r="FDY14" s="135"/>
      <c r="FDZ14" s="135"/>
      <c r="FEA14" s="135"/>
      <c r="FEB14" s="135"/>
      <c r="FEC14" s="135"/>
      <c r="FED14" s="135"/>
      <c r="FEE14" s="135"/>
      <c r="FEF14" s="135"/>
      <c r="FEG14" s="135"/>
      <c r="FEH14" s="135"/>
      <c r="FEI14" s="135"/>
      <c r="FEJ14" s="135"/>
      <c r="FEK14" s="135"/>
      <c r="FEL14" s="135"/>
      <c r="FEM14" s="135"/>
      <c r="FEN14" s="135"/>
      <c r="FEO14" s="135"/>
      <c r="FEP14" s="135"/>
      <c r="FEQ14" s="135"/>
      <c r="FER14" s="135"/>
      <c r="FES14" s="135"/>
      <c r="FET14" s="135"/>
      <c r="FEU14" s="135"/>
      <c r="FEV14" s="135"/>
      <c r="FEW14" s="135"/>
      <c r="FEX14" s="135"/>
      <c r="FEY14" s="135"/>
      <c r="FEZ14" s="135"/>
      <c r="FFA14" s="135"/>
      <c r="FFB14" s="135"/>
      <c r="FFC14" s="135"/>
      <c r="FFD14" s="135"/>
      <c r="FFE14" s="135"/>
      <c r="FFF14" s="135"/>
      <c r="FFG14" s="135"/>
      <c r="FFH14" s="135"/>
      <c r="FFI14" s="135"/>
      <c r="FFJ14" s="135"/>
      <c r="FFK14" s="135"/>
      <c r="FFL14" s="135"/>
      <c r="FFM14" s="135"/>
      <c r="FFN14" s="135"/>
      <c r="FFO14" s="135"/>
      <c r="FFP14" s="135"/>
      <c r="FFQ14" s="135"/>
      <c r="FFR14" s="135"/>
      <c r="FFS14" s="135"/>
      <c r="FFT14" s="135"/>
      <c r="FFU14" s="135"/>
      <c r="FFV14" s="135"/>
      <c r="FFW14" s="135"/>
      <c r="FFX14" s="135"/>
      <c r="FFY14" s="135"/>
      <c r="FFZ14" s="135"/>
      <c r="FGA14" s="135"/>
      <c r="FGB14" s="135"/>
      <c r="FGC14" s="135"/>
      <c r="FGD14" s="135"/>
      <c r="FGE14" s="135"/>
      <c r="FGF14" s="135"/>
      <c r="FGG14" s="135"/>
      <c r="FGH14" s="135"/>
      <c r="FGI14" s="135"/>
      <c r="FGJ14" s="135"/>
      <c r="FGK14" s="135"/>
      <c r="FGL14" s="135"/>
      <c r="FGM14" s="135"/>
      <c r="FGN14" s="135"/>
      <c r="FGO14" s="135"/>
      <c r="FGP14" s="135"/>
      <c r="FGQ14" s="135"/>
      <c r="FGR14" s="135"/>
      <c r="FGS14" s="135"/>
      <c r="FGT14" s="135"/>
      <c r="FGU14" s="135"/>
      <c r="FGV14" s="135"/>
      <c r="FGW14" s="135"/>
      <c r="FGX14" s="135"/>
      <c r="FGY14" s="135"/>
      <c r="FGZ14" s="135"/>
      <c r="FHA14" s="135"/>
      <c r="FHB14" s="135"/>
      <c r="FHC14" s="135"/>
      <c r="FHD14" s="135"/>
      <c r="FHE14" s="135"/>
      <c r="FHF14" s="135"/>
      <c r="FHG14" s="135"/>
      <c r="FHH14" s="135"/>
      <c r="FHI14" s="135"/>
      <c r="FHJ14" s="135"/>
      <c r="FHK14" s="135"/>
      <c r="FHL14" s="135"/>
      <c r="FHM14" s="135"/>
      <c r="FHN14" s="135"/>
      <c r="FHO14" s="135"/>
      <c r="FHP14" s="135"/>
      <c r="FHQ14" s="135"/>
      <c r="FHR14" s="135"/>
      <c r="FHS14" s="135"/>
      <c r="FHT14" s="135"/>
      <c r="FHU14" s="135"/>
      <c r="FHV14" s="135"/>
      <c r="FHW14" s="135"/>
      <c r="FHX14" s="135"/>
      <c r="FHY14" s="135"/>
      <c r="FHZ14" s="135"/>
      <c r="FIA14" s="135"/>
      <c r="FIB14" s="135"/>
      <c r="FIC14" s="135"/>
      <c r="FID14" s="135"/>
      <c r="FIE14" s="135"/>
      <c r="FIF14" s="135"/>
      <c r="FIG14" s="135"/>
      <c r="FIH14" s="135"/>
      <c r="FII14" s="135"/>
      <c r="FIJ14" s="135"/>
      <c r="FIK14" s="135"/>
      <c r="FIL14" s="135"/>
      <c r="FIM14" s="135"/>
      <c r="FIN14" s="135"/>
      <c r="FIO14" s="135"/>
      <c r="FIP14" s="135"/>
      <c r="FIQ14" s="135"/>
      <c r="FIR14" s="135"/>
      <c r="FIS14" s="135"/>
      <c r="FIT14" s="135"/>
      <c r="FIU14" s="135"/>
      <c r="FIV14" s="135"/>
      <c r="FIW14" s="135"/>
      <c r="FIX14" s="135"/>
      <c r="FIY14" s="135"/>
      <c r="FIZ14" s="135"/>
      <c r="FJA14" s="135"/>
      <c r="FJB14" s="135"/>
      <c r="FJC14" s="135"/>
      <c r="FJD14" s="135"/>
      <c r="FJE14" s="135"/>
      <c r="FJF14" s="135"/>
      <c r="FJG14" s="135"/>
      <c r="FJH14" s="135"/>
      <c r="FJI14" s="135"/>
      <c r="FJJ14" s="135"/>
      <c r="FJK14" s="135"/>
      <c r="FJL14" s="135"/>
      <c r="FJM14" s="135"/>
      <c r="FJN14" s="135"/>
      <c r="FJO14" s="135"/>
      <c r="FJP14" s="135"/>
      <c r="FJQ14" s="135"/>
      <c r="FJR14" s="135"/>
      <c r="FJS14" s="135"/>
      <c r="FJT14" s="135"/>
      <c r="FJU14" s="135"/>
      <c r="FJV14" s="135"/>
      <c r="FJW14" s="135"/>
      <c r="FJX14" s="135"/>
      <c r="FJY14" s="135"/>
      <c r="FJZ14" s="135"/>
      <c r="FKA14" s="135"/>
      <c r="FKB14" s="135"/>
      <c r="FKC14" s="135"/>
      <c r="FKD14" s="135"/>
      <c r="FKE14" s="135"/>
      <c r="FKF14" s="135"/>
      <c r="FKG14" s="135"/>
      <c r="FKH14" s="135"/>
      <c r="FKI14" s="135"/>
      <c r="FKJ14" s="135"/>
      <c r="FKK14" s="135"/>
      <c r="FKL14" s="135"/>
      <c r="FKM14" s="135"/>
      <c r="FKN14" s="135"/>
      <c r="FKO14" s="135"/>
      <c r="FKP14" s="135"/>
      <c r="FKQ14" s="135"/>
      <c r="FKR14" s="135"/>
      <c r="FKS14" s="135"/>
      <c r="FKT14" s="135"/>
      <c r="FKU14" s="135"/>
      <c r="FKV14" s="135"/>
      <c r="FKW14" s="135"/>
      <c r="FKX14" s="135"/>
      <c r="FKY14" s="135"/>
      <c r="FKZ14" s="135"/>
      <c r="FLA14" s="135"/>
      <c r="FLB14" s="135"/>
      <c r="FLC14" s="135"/>
      <c r="FLD14" s="135"/>
      <c r="FLE14" s="135"/>
      <c r="FLF14" s="135"/>
      <c r="FLG14" s="135"/>
      <c r="FLH14" s="135"/>
      <c r="FLI14" s="135"/>
      <c r="FLJ14" s="135"/>
      <c r="FLK14" s="135"/>
      <c r="FLL14" s="135"/>
      <c r="FLM14" s="135"/>
      <c r="FLN14" s="135"/>
      <c r="FLO14" s="135"/>
      <c r="FLP14" s="135"/>
      <c r="FLQ14" s="135"/>
      <c r="FLR14" s="135"/>
      <c r="FLS14" s="135"/>
      <c r="FLT14" s="135"/>
      <c r="FLU14" s="135"/>
      <c r="FLV14" s="135"/>
      <c r="FLW14" s="135"/>
      <c r="FLX14" s="135"/>
      <c r="FLY14" s="135"/>
      <c r="FLZ14" s="135"/>
      <c r="FMA14" s="135"/>
      <c r="FMB14" s="135"/>
      <c r="FMC14" s="135"/>
      <c r="FMD14" s="135"/>
      <c r="FME14" s="135"/>
      <c r="FMF14" s="135"/>
      <c r="FMG14" s="135"/>
      <c r="FMH14" s="135"/>
      <c r="FMI14" s="135"/>
      <c r="FMJ14" s="135"/>
      <c r="FMK14" s="135"/>
      <c r="FML14" s="135"/>
      <c r="FMM14" s="135"/>
      <c r="FMN14" s="135"/>
      <c r="FMO14" s="135"/>
      <c r="FMP14" s="135"/>
      <c r="FMQ14" s="135"/>
      <c r="FMR14" s="135"/>
      <c r="FMS14" s="135"/>
      <c r="FMT14" s="135"/>
      <c r="FMU14" s="135"/>
      <c r="FMV14" s="135"/>
      <c r="FMW14" s="135"/>
      <c r="FMX14" s="135"/>
      <c r="FMY14" s="135"/>
      <c r="FMZ14" s="135"/>
      <c r="FNA14" s="135"/>
      <c r="FNB14" s="135"/>
      <c r="FNC14" s="135"/>
      <c r="FND14" s="135"/>
      <c r="FNE14" s="135"/>
      <c r="FNF14" s="135"/>
      <c r="FNG14" s="135"/>
      <c r="FNH14" s="135"/>
      <c r="FNI14" s="135"/>
      <c r="FNJ14" s="135"/>
      <c r="FNK14" s="135"/>
      <c r="FNL14" s="135"/>
      <c r="FNM14" s="135"/>
      <c r="FNN14" s="135"/>
      <c r="FNO14" s="135"/>
      <c r="FNP14" s="135"/>
      <c r="FNQ14" s="135"/>
      <c r="FNR14" s="135"/>
      <c r="FNS14" s="135"/>
      <c r="FNT14" s="135"/>
      <c r="FNU14" s="135"/>
      <c r="FNV14" s="135"/>
      <c r="FNW14" s="135"/>
      <c r="FNX14" s="135"/>
      <c r="FNY14" s="135"/>
      <c r="FNZ14" s="135"/>
      <c r="FOA14" s="135"/>
      <c r="FOB14" s="135"/>
      <c r="FOC14" s="135"/>
      <c r="FOD14" s="135"/>
      <c r="FOE14" s="135"/>
      <c r="FOF14" s="135"/>
      <c r="FOG14" s="135"/>
      <c r="FOH14" s="135"/>
      <c r="FOI14" s="135"/>
      <c r="FOJ14" s="135"/>
      <c r="FOK14" s="135"/>
      <c r="FOL14" s="135"/>
      <c r="FOM14" s="135"/>
      <c r="FON14" s="135"/>
      <c r="FOO14" s="135"/>
      <c r="FOP14" s="135"/>
      <c r="FOQ14" s="135"/>
      <c r="FOR14" s="135"/>
      <c r="FOS14" s="135"/>
      <c r="FOT14" s="135"/>
      <c r="FOU14" s="135"/>
      <c r="FOV14" s="135"/>
      <c r="FOW14" s="135"/>
      <c r="FOX14" s="135"/>
      <c r="FOY14" s="135"/>
      <c r="FOZ14" s="135"/>
      <c r="FPA14" s="135"/>
      <c r="FPB14" s="135"/>
      <c r="FPC14" s="135"/>
      <c r="FPD14" s="135"/>
      <c r="FPE14" s="135"/>
      <c r="FPF14" s="135"/>
      <c r="FPG14" s="135"/>
      <c r="FPH14" s="135"/>
      <c r="FPI14" s="135"/>
      <c r="FPJ14" s="135"/>
      <c r="FPK14" s="135"/>
      <c r="FPL14" s="135"/>
      <c r="FPM14" s="135"/>
      <c r="FPN14" s="135"/>
      <c r="FPO14" s="135"/>
      <c r="FPP14" s="135"/>
      <c r="FPQ14" s="135"/>
      <c r="FPR14" s="135"/>
      <c r="FPS14" s="135"/>
      <c r="FPT14" s="135"/>
      <c r="FPU14" s="135"/>
      <c r="FPV14" s="135"/>
      <c r="FPW14" s="135"/>
      <c r="FPX14" s="135"/>
      <c r="FPY14" s="135"/>
      <c r="FPZ14" s="135"/>
      <c r="FQA14" s="135"/>
      <c r="FQB14" s="135"/>
      <c r="FQC14" s="135"/>
      <c r="FQD14" s="135"/>
      <c r="FQE14" s="135"/>
      <c r="FQF14" s="135"/>
      <c r="FQG14" s="135"/>
      <c r="FQH14" s="135"/>
      <c r="FQI14" s="135"/>
      <c r="FQJ14" s="135"/>
      <c r="FQK14" s="135"/>
      <c r="FQL14" s="135"/>
      <c r="FQM14" s="135"/>
      <c r="FQN14" s="135"/>
      <c r="FQO14" s="135"/>
      <c r="FQP14" s="135"/>
      <c r="FQQ14" s="135"/>
      <c r="FQR14" s="135"/>
      <c r="FQS14" s="135"/>
      <c r="FQT14" s="135"/>
      <c r="FQU14" s="135"/>
      <c r="FQV14" s="135"/>
      <c r="FQW14" s="135"/>
      <c r="FQX14" s="135"/>
      <c r="FQY14" s="135"/>
      <c r="FQZ14" s="135"/>
      <c r="FRA14" s="135"/>
      <c r="FRB14" s="135"/>
      <c r="FRC14" s="135"/>
      <c r="FRD14" s="135"/>
      <c r="FRE14" s="135"/>
      <c r="FRF14" s="135"/>
      <c r="FRG14" s="135"/>
      <c r="FRH14" s="135"/>
      <c r="FRI14" s="135"/>
      <c r="FRJ14" s="135"/>
      <c r="FRK14" s="135"/>
      <c r="FRL14" s="135"/>
      <c r="FRM14" s="135"/>
      <c r="FRN14" s="135"/>
      <c r="FRO14" s="135"/>
      <c r="FRP14" s="135"/>
      <c r="FRQ14" s="135"/>
      <c r="FRR14" s="135"/>
      <c r="FRS14" s="135"/>
      <c r="FRT14" s="135"/>
      <c r="FRU14" s="135"/>
      <c r="FRV14" s="135"/>
      <c r="FRW14" s="135"/>
      <c r="FRX14" s="135"/>
      <c r="FRY14" s="135"/>
      <c r="FRZ14" s="135"/>
      <c r="FSA14" s="135"/>
      <c r="FSB14" s="135"/>
      <c r="FSC14" s="135"/>
      <c r="FSD14" s="135"/>
      <c r="FSE14" s="135"/>
      <c r="FSF14" s="135"/>
      <c r="FSG14" s="135"/>
      <c r="FSH14" s="135"/>
      <c r="FSI14" s="135"/>
      <c r="FSJ14" s="135"/>
      <c r="FSK14" s="135"/>
      <c r="FSL14" s="135"/>
      <c r="FSM14" s="135"/>
      <c r="FSN14" s="135"/>
      <c r="FSO14" s="135"/>
      <c r="FSP14" s="135"/>
      <c r="FSQ14" s="135"/>
      <c r="FSR14" s="135"/>
      <c r="FSS14" s="135"/>
      <c r="FST14" s="135"/>
      <c r="FSU14" s="135"/>
      <c r="FSV14" s="135"/>
      <c r="FSW14" s="135"/>
      <c r="FSX14" s="135"/>
      <c r="FSY14" s="135"/>
      <c r="FSZ14" s="135"/>
      <c r="FTA14" s="135"/>
      <c r="FTB14" s="135"/>
      <c r="FTC14" s="135"/>
      <c r="FTD14" s="135"/>
      <c r="FTE14" s="135"/>
      <c r="FTF14" s="135"/>
      <c r="FTG14" s="135"/>
      <c r="FTH14" s="135"/>
      <c r="FTI14" s="135"/>
      <c r="FTJ14" s="135"/>
      <c r="FTK14" s="135"/>
      <c r="FTL14" s="135"/>
      <c r="FTM14" s="135"/>
      <c r="FTN14" s="135"/>
      <c r="FTO14" s="135"/>
      <c r="FTP14" s="135"/>
      <c r="FTQ14" s="135"/>
      <c r="FTR14" s="135"/>
      <c r="FTS14" s="135"/>
      <c r="FTT14" s="135"/>
      <c r="FTU14" s="135"/>
      <c r="FTV14" s="135"/>
      <c r="FTW14" s="135"/>
      <c r="FTX14" s="135"/>
      <c r="FTY14" s="135"/>
      <c r="FTZ14" s="135"/>
      <c r="FUA14" s="135"/>
      <c r="FUB14" s="135"/>
      <c r="FUC14" s="135"/>
      <c r="FUD14" s="135"/>
      <c r="FUE14" s="135"/>
      <c r="FUF14" s="135"/>
      <c r="FUG14" s="135"/>
      <c r="FUH14" s="135"/>
      <c r="FUI14" s="135"/>
      <c r="FUJ14" s="135"/>
      <c r="FUK14" s="135"/>
      <c r="FUL14" s="135"/>
      <c r="FUM14" s="135"/>
      <c r="FUN14" s="135"/>
      <c r="FUO14" s="135"/>
      <c r="FUP14" s="135"/>
      <c r="FUQ14" s="135"/>
      <c r="FUR14" s="135"/>
      <c r="FUS14" s="135"/>
      <c r="FUT14" s="135"/>
      <c r="FUU14" s="135"/>
      <c r="FUV14" s="135"/>
      <c r="FUW14" s="135"/>
      <c r="FUX14" s="135"/>
      <c r="FUY14" s="135"/>
      <c r="FUZ14" s="135"/>
      <c r="FVA14" s="135"/>
      <c r="FVB14" s="135"/>
      <c r="FVC14" s="135"/>
      <c r="FVD14" s="135"/>
      <c r="FVE14" s="135"/>
      <c r="FVF14" s="135"/>
      <c r="FVG14" s="135"/>
      <c r="FVH14" s="135"/>
      <c r="FVI14" s="135"/>
      <c r="FVJ14" s="135"/>
      <c r="FVK14" s="135"/>
      <c r="FVL14" s="135"/>
      <c r="FVM14" s="135"/>
      <c r="FVN14" s="135"/>
      <c r="FVO14" s="135"/>
      <c r="FVP14" s="135"/>
      <c r="FVQ14" s="135"/>
      <c r="FVR14" s="135"/>
      <c r="FVS14" s="135"/>
      <c r="FVT14" s="135"/>
      <c r="FVU14" s="135"/>
      <c r="FVV14" s="135"/>
      <c r="FVW14" s="135"/>
      <c r="FVX14" s="135"/>
      <c r="FVY14" s="135"/>
      <c r="FVZ14" s="135"/>
      <c r="FWA14" s="135"/>
      <c r="FWB14" s="135"/>
      <c r="FWC14" s="135"/>
      <c r="FWD14" s="135"/>
      <c r="FWE14" s="135"/>
      <c r="FWF14" s="135"/>
      <c r="FWG14" s="135"/>
      <c r="FWH14" s="135"/>
      <c r="FWI14" s="135"/>
      <c r="FWJ14" s="135"/>
      <c r="FWK14" s="135"/>
      <c r="FWL14" s="135"/>
      <c r="FWM14" s="135"/>
      <c r="FWN14" s="135"/>
      <c r="FWO14" s="135"/>
      <c r="FWP14" s="135"/>
      <c r="FWQ14" s="135"/>
      <c r="FWR14" s="135"/>
      <c r="FWS14" s="135"/>
      <c r="FWT14" s="135"/>
      <c r="FWU14" s="135"/>
      <c r="FWV14" s="135"/>
      <c r="FWW14" s="135"/>
      <c r="FWX14" s="135"/>
      <c r="FWY14" s="135"/>
      <c r="FWZ14" s="135"/>
      <c r="FXA14" s="135"/>
      <c r="FXB14" s="135"/>
      <c r="FXC14" s="135"/>
      <c r="FXD14" s="135"/>
      <c r="FXE14" s="135"/>
      <c r="FXF14" s="135"/>
      <c r="FXG14" s="135"/>
      <c r="FXH14" s="135"/>
      <c r="FXI14" s="135"/>
      <c r="FXJ14" s="135"/>
      <c r="FXK14" s="135"/>
      <c r="FXL14" s="135"/>
      <c r="FXM14" s="135"/>
      <c r="FXN14" s="135"/>
      <c r="FXO14" s="135"/>
      <c r="FXP14" s="135"/>
      <c r="FXQ14" s="135"/>
      <c r="FXR14" s="135"/>
      <c r="FXS14" s="135"/>
      <c r="FXT14" s="135"/>
      <c r="FXU14" s="135"/>
      <c r="FXV14" s="135"/>
      <c r="FXW14" s="135"/>
      <c r="FXX14" s="135"/>
      <c r="FXY14" s="135"/>
      <c r="FXZ14" s="135"/>
      <c r="FYA14" s="135"/>
      <c r="FYB14" s="135"/>
      <c r="FYC14" s="135"/>
      <c r="FYD14" s="135"/>
      <c r="FYE14" s="135"/>
      <c r="FYF14" s="135"/>
      <c r="FYG14" s="135"/>
      <c r="FYH14" s="135"/>
      <c r="FYI14" s="135"/>
      <c r="FYJ14" s="135"/>
      <c r="FYK14" s="135"/>
      <c r="FYL14" s="135"/>
      <c r="FYM14" s="135"/>
      <c r="FYN14" s="135"/>
      <c r="FYO14" s="135"/>
      <c r="FYP14" s="135"/>
      <c r="FYQ14" s="135"/>
      <c r="FYR14" s="135"/>
      <c r="FYS14" s="135"/>
      <c r="FYT14" s="135"/>
      <c r="FYU14" s="135"/>
      <c r="FYV14" s="135"/>
      <c r="FYW14" s="135"/>
      <c r="FYX14" s="135"/>
      <c r="FYY14" s="135"/>
      <c r="FYZ14" s="135"/>
      <c r="FZA14" s="135"/>
      <c r="FZB14" s="135"/>
      <c r="FZC14" s="135"/>
      <c r="FZD14" s="135"/>
      <c r="FZE14" s="135"/>
      <c r="FZF14" s="135"/>
      <c r="FZG14" s="135"/>
      <c r="FZH14" s="135"/>
      <c r="FZI14" s="135"/>
      <c r="FZJ14" s="135"/>
      <c r="FZK14" s="135"/>
      <c r="FZL14" s="135"/>
      <c r="FZM14" s="135"/>
      <c r="FZN14" s="135"/>
      <c r="FZO14" s="135"/>
      <c r="FZP14" s="135"/>
      <c r="FZQ14" s="135"/>
      <c r="FZR14" s="135"/>
      <c r="FZS14" s="135"/>
      <c r="FZT14" s="135"/>
      <c r="FZU14" s="135"/>
      <c r="FZV14" s="135"/>
      <c r="FZW14" s="135"/>
      <c r="FZX14" s="135"/>
      <c r="FZY14" s="135"/>
      <c r="FZZ14" s="135"/>
      <c r="GAA14" s="135"/>
      <c r="GAB14" s="135"/>
      <c r="GAC14" s="135"/>
      <c r="GAD14" s="135"/>
      <c r="GAE14" s="135"/>
      <c r="GAF14" s="135"/>
      <c r="GAG14" s="135"/>
      <c r="GAH14" s="135"/>
      <c r="GAI14" s="135"/>
      <c r="GAJ14" s="135"/>
      <c r="GAK14" s="135"/>
      <c r="GAL14" s="135"/>
      <c r="GAM14" s="135"/>
      <c r="GAN14" s="135"/>
      <c r="GAO14" s="135"/>
      <c r="GAP14" s="135"/>
      <c r="GAQ14" s="135"/>
      <c r="GAR14" s="135"/>
      <c r="GAS14" s="135"/>
      <c r="GAT14" s="135"/>
      <c r="GAU14" s="135"/>
      <c r="GAV14" s="135"/>
      <c r="GAW14" s="135"/>
      <c r="GAX14" s="135"/>
      <c r="GAY14" s="135"/>
      <c r="GAZ14" s="135"/>
      <c r="GBA14" s="135"/>
      <c r="GBB14" s="135"/>
      <c r="GBC14" s="135"/>
      <c r="GBD14" s="135"/>
      <c r="GBE14" s="135"/>
      <c r="GBF14" s="135"/>
      <c r="GBG14" s="135"/>
      <c r="GBH14" s="135"/>
      <c r="GBI14" s="135"/>
      <c r="GBJ14" s="135"/>
      <c r="GBK14" s="135"/>
      <c r="GBL14" s="135"/>
      <c r="GBM14" s="135"/>
      <c r="GBN14" s="135"/>
      <c r="GBO14" s="135"/>
      <c r="GBP14" s="135"/>
      <c r="GBQ14" s="135"/>
      <c r="GBR14" s="135"/>
      <c r="GBS14" s="135"/>
      <c r="GBT14" s="135"/>
      <c r="GBU14" s="135"/>
      <c r="GBV14" s="135"/>
      <c r="GBW14" s="135"/>
      <c r="GBX14" s="135"/>
      <c r="GBY14" s="135"/>
      <c r="GBZ14" s="135"/>
      <c r="GCA14" s="135"/>
      <c r="GCB14" s="135"/>
      <c r="GCC14" s="135"/>
      <c r="GCD14" s="135"/>
      <c r="GCE14" s="135"/>
      <c r="GCF14" s="135"/>
      <c r="GCG14" s="135"/>
      <c r="GCH14" s="135"/>
      <c r="GCI14" s="135"/>
      <c r="GCJ14" s="135"/>
      <c r="GCK14" s="135"/>
      <c r="GCL14" s="135"/>
      <c r="GCM14" s="135"/>
      <c r="GCN14" s="135"/>
      <c r="GCO14" s="135"/>
      <c r="GCP14" s="135"/>
      <c r="GCQ14" s="135"/>
      <c r="GCR14" s="135"/>
      <c r="GCS14" s="135"/>
      <c r="GCT14" s="135"/>
      <c r="GCU14" s="135"/>
      <c r="GCV14" s="135"/>
      <c r="GCW14" s="135"/>
      <c r="GCX14" s="135"/>
      <c r="GCY14" s="135"/>
      <c r="GCZ14" s="135"/>
      <c r="GDA14" s="135"/>
      <c r="GDB14" s="135"/>
      <c r="GDC14" s="135"/>
      <c r="GDD14" s="135"/>
      <c r="GDE14" s="135"/>
      <c r="GDF14" s="135"/>
      <c r="GDG14" s="135"/>
      <c r="GDH14" s="135"/>
      <c r="GDI14" s="135"/>
      <c r="GDJ14" s="135"/>
      <c r="GDK14" s="135"/>
      <c r="GDL14" s="135"/>
      <c r="GDM14" s="135"/>
      <c r="GDN14" s="135"/>
      <c r="GDO14" s="135"/>
      <c r="GDP14" s="135"/>
      <c r="GDQ14" s="135"/>
      <c r="GDR14" s="135"/>
      <c r="GDS14" s="135"/>
      <c r="GDT14" s="135"/>
      <c r="GDU14" s="135"/>
      <c r="GDV14" s="135"/>
      <c r="GDW14" s="135"/>
      <c r="GDX14" s="135"/>
      <c r="GDY14" s="135"/>
      <c r="GDZ14" s="135"/>
      <c r="GEA14" s="135"/>
      <c r="GEB14" s="135"/>
      <c r="GEC14" s="135"/>
      <c r="GED14" s="135"/>
      <c r="GEE14" s="135"/>
      <c r="GEF14" s="135"/>
      <c r="GEG14" s="135"/>
      <c r="GEH14" s="135"/>
      <c r="GEI14" s="135"/>
      <c r="GEJ14" s="135"/>
      <c r="GEK14" s="135"/>
      <c r="GEL14" s="135"/>
      <c r="GEM14" s="135"/>
      <c r="GEN14" s="135"/>
      <c r="GEO14" s="135"/>
      <c r="GEP14" s="135"/>
      <c r="GEQ14" s="135"/>
      <c r="GER14" s="135"/>
      <c r="GES14" s="135"/>
      <c r="GET14" s="135"/>
      <c r="GEU14" s="135"/>
      <c r="GEV14" s="135"/>
      <c r="GEW14" s="135"/>
      <c r="GEX14" s="135"/>
      <c r="GEY14" s="135"/>
      <c r="GEZ14" s="135"/>
      <c r="GFA14" s="135"/>
      <c r="GFB14" s="135"/>
      <c r="GFC14" s="135"/>
      <c r="GFD14" s="135"/>
      <c r="GFE14" s="135"/>
      <c r="GFF14" s="135"/>
      <c r="GFG14" s="135"/>
      <c r="GFH14" s="135"/>
      <c r="GFI14" s="135"/>
      <c r="GFJ14" s="135"/>
      <c r="GFK14" s="135"/>
      <c r="GFL14" s="135"/>
      <c r="GFM14" s="135"/>
      <c r="GFN14" s="135"/>
      <c r="GFO14" s="135"/>
      <c r="GFP14" s="135"/>
      <c r="GFQ14" s="135"/>
      <c r="GFR14" s="135"/>
      <c r="GFS14" s="135"/>
      <c r="GFT14" s="135"/>
      <c r="GFU14" s="135"/>
      <c r="GFV14" s="135"/>
      <c r="GFW14" s="135"/>
      <c r="GFX14" s="135"/>
      <c r="GFY14" s="135"/>
      <c r="GFZ14" s="135"/>
      <c r="GGA14" s="135"/>
      <c r="GGB14" s="135"/>
      <c r="GGC14" s="135"/>
      <c r="GGD14" s="135"/>
      <c r="GGE14" s="135"/>
      <c r="GGF14" s="135"/>
      <c r="GGG14" s="135"/>
      <c r="GGH14" s="135"/>
      <c r="GGI14" s="135"/>
      <c r="GGJ14" s="135"/>
      <c r="GGK14" s="135"/>
      <c r="GGL14" s="135"/>
      <c r="GGM14" s="135"/>
      <c r="GGN14" s="135"/>
      <c r="GGO14" s="135"/>
      <c r="GGP14" s="135"/>
      <c r="GGQ14" s="135"/>
      <c r="GGR14" s="135"/>
      <c r="GGS14" s="135"/>
      <c r="GGT14" s="135"/>
      <c r="GGU14" s="135"/>
      <c r="GGV14" s="135"/>
      <c r="GGW14" s="135"/>
      <c r="GGX14" s="135"/>
      <c r="GGY14" s="135"/>
      <c r="GGZ14" s="135"/>
      <c r="GHA14" s="135"/>
      <c r="GHB14" s="135"/>
      <c r="GHC14" s="135"/>
      <c r="GHD14" s="135"/>
      <c r="GHE14" s="135"/>
      <c r="GHF14" s="135"/>
      <c r="GHG14" s="135"/>
      <c r="GHH14" s="135"/>
      <c r="GHI14" s="135"/>
      <c r="GHJ14" s="135"/>
      <c r="GHK14" s="135"/>
      <c r="GHL14" s="135"/>
      <c r="GHM14" s="135"/>
      <c r="GHN14" s="135"/>
      <c r="GHO14" s="135"/>
      <c r="GHP14" s="135"/>
      <c r="GHQ14" s="135"/>
      <c r="GHR14" s="135"/>
      <c r="GHS14" s="135"/>
      <c r="GHT14" s="135"/>
      <c r="GHU14" s="135"/>
      <c r="GHV14" s="135"/>
      <c r="GHW14" s="135"/>
      <c r="GHX14" s="135"/>
      <c r="GHY14" s="135"/>
      <c r="GHZ14" s="135"/>
      <c r="GIA14" s="135"/>
      <c r="GIB14" s="135"/>
      <c r="GIC14" s="135"/>
      <c r="GID14" s="135"/>
      <c r="GIE14" s="135"/>
      <c r="GIF14" s="135"/>
      <c r="GIG14" s="135"/>
      <c r="GIH14" s="135"/>
      <c r="GII14" s="135"/>
      <c r="GIJ14" s="135"/>
      <c r="GIK14" s="135"/>
      <c r="GIL14" s="135"/>
      <c r="GIM14" s="135"/>
      <c r="GIN14" s="135"/>
      <c r="GIO14" s="135"/>
      <c r="GIP14" s="135"/>
      <c r="GIQ14" s="135"/>
      <c r="GIR14" s="135"/>
      <c r="GIS14" s="135"/>
      <c r="GIT14" s="135"/>
      <c r="GIU14" s="135"/>
      <c r="GIV14" s="135"/>
      <c r="GIW14" s="135"/>
      <c r="GIX14" s="135"/>
      <c r="GIY14" s="135"/>
      <c r="GIZ14" s="135"/>
      <c r="GJA14" s="135"/>
      <c r="GJB14" s="135"/>
      <c r="GJC14" s="135"/>
      <c r="GJD14" s="135"/>
      <c r="GJE14" s="135"/>
      <c r="GJF14" s="135"/>
      <c r="GJG14" s="135"/>
      <c r="GJH14" s="135"/>
      <c r="GJI14" s="135"/>
      <c r="GJJ14" s="135"/>
      <c r="GJK14" s="135"/>
      <c r="GJL14" s="135"/>
      <c r="GJM14" s="135"/>
      <c r="GJN14" s="135"/>
      <c r="GJO14" s="135"/>
      <c r="GJP14" s="135"/>
      <c r="GJQ14" s="135"/>
      <c r="GJR14" s="135"/>
      <c r="GJS14" s="135"/>
      <c r="GJT14" s="135"/>
      <c r="GJU14" s="135"/>
      <c r="GJV14" s="135"/>
      <c r="GJW14" s="135"/>
      <c r="GJX14" s="135"/>
      <c r="GJY14" s="135"/>
      <c r="GJZ14" s="135"/>
      <c r="GKA14" s="135"/>
      <c r="GKB14" s="135"/>
      <c r="GKC14" s="135"/>
      <c r="GKD14" s="135"/>
      <c r="GKE14" s="135"/>
      <c r="GKF14" s="135"/>
      <c r="GKG14" s="135"/>
      <c r="GKH14" s="135"/>
      <c r="GKI14" s="135"/>
      <c r="GKJ14" s="135"/>
      <c r="GKK14" s="135"/>
      <c r="GKL14" s="135"/>
      <c r="GKM14" s="135"/>
      <c r="GKN14" s="135"/>
      <c r="GKO14" s="135"/>
      <c r="GKP14" s="135"/>
      <c r="GKQ14" s="135"/>
      <c r="GKR14" s="135"/>
      <c r="GKS14" s="135"/>
      <c r="GKT14" s="135"/>
      <c r="GKU14" s="135"/>
      <c r="GKV14" s="135"/>
      <c r="GKW14" s="135"/>
      <c r="GKX14" s="135"/>
      <c r="GKY14" s="135"/>
      <c r="GKZ14" s="135"/>
      <c r="GLA14" s="135"/>
      <c r="GLB14" s="135"/>
      <c r="GLC14" s="135"/>
      <c r="GLD14" s="135"/>
      <c r="GLE14" s="135"/>
      <c r="GLF14" s="135"/>
      <c r="GLG14" s="135"/>
      <c r="GLH14" s="135"/>
      <c r="GLI14" s="135"/>
      <c r="GLJ14" s="135"/>
      <c r="GLK14" s="135"/>
      <c r="GLL14" s="135"/>
      <c r="GLM14" s="135"/>
      <c r="GLN14" s="135"/>
      <c r="GLO14" s="135"/>
      <c r="GLP14" s="135"/>
      <c r="GLQ14" s="135"/>
      <c r="GLR14" s="135"/>
      <c r="GLS14" s="135"/>
      <c r="GLT14" s="135"/>
      <c r="GLU14" s="135"/>
      <c r="GLV14" s="135"/>
      <c r="GLW14" s="135"/>
      <c r="GLX14" s="135"/>
      <c r="GLY14" s="135"/>
      <c r="GLZ14" s="135"/>
      <c r="GMA14" s="135"/>
      <c r="GMB14" s="135"/>
      <c r="GMC14" s="135"/>
      <c r="GMD14" s="135"/>
      <c r="GME14" s="135"/>
      <c r="GMF14" s="135"/>
      <c r="GMG14" s="135"/>
      <c r="GMH14" s="135"/>
      <c r="GMI14" s="135"/>
      <c r="GMJ14" s="135"/>
      <c r="GMK14" s="135"/>
      <c r="GML14" s="135"/>
      <c r="GMM14" s="135"/>
      <c r="GMN14" s="135"/>
      <c r="GMO14" s="135"/>
      <c r="GMP14" s="135"/>
      <c r="GMQ14" s="135"/>
      <c r="GMR14" s="135"/>
      <c r="GMS14" s="135"/>
      <c r="GMT14" s="135"/>
      <c r="GMU14" s="135"/>
      <c r="GMV14" s="135"/>
      <c r="GMW14" s="135"/>
      <c r="GMX14" s="135"/>
      <c r="GMY14" s="135"/>
      <c r="GMZ14" s="135"/>
      <c r="GNA14" s="135"/>
      <c r="GNB14" s="135"/>
      <c r="GNC14" s="135"/>
      <c r="GND14" s="135"/>
      <c r="GNE14" s="135"/>
      <c r="GNF14" s="135"/>
      <c r="GNG14" s="135"/>
      <c r="GNH14" s="135"/>
      <c r="GNI14" s="135"/>
      <c r="GNJ14" s="135"/>
      <c r="GNK14" s="135"/>
      <c r="GNL14" s="135"/>
      <c r="GNM14" s="135"/>
      <c r="GNN14" s="135"/>
      <c r="GNO14" s="135"/>
      <c r="GNP14" s="135"/>
      <c r="GNQ14" s="135"/>
      <c r="GNR14" s="135"/>
      <c r="GNS14" s="135"/>
      <c r="GNT14" s="135"/>
      <c r="GNU14" s="135"/>
      <c r="GNV14" s="135"/>
      <c r="GNW14" s="135"/>
      <c r="GNX14" s="135"/>
      <c r="GNY14" s="135"/>
      <c r="GNZ14" s="135"/>
      <c r="GOA14" s="135"/>
      <c r="GOB14" s="135"/>
      <c r="GOC14" s="135"/>
      <c r="GOD14" s="135"/>
      <c r="GOE14" s="135"/>
      <c r="GOF14" s="135"/>
      <c r="GOG14" s="135"/>
      <c r="GOH14" s="135"/>
      <c r="GOI14" s="135"/>
      <c r="GOJ14" s="135"/>
      <c r="GOK14" s="135"/>
      <c r="GOL14" s="135"/>
      <c r="GOM14" s="135"/>
      <c r="GON14" s="135"/>
      <c r="GOO14" s="135"/>
      <c r="GOP14" s="135"/>
      <c r="GOQ14" s="135"/>
      <c r="GOR14" s="135"/>
      <c r="GOS14" s="135"/>
      <c r="GOT14" s="135"/>
      <c r="GOU14" s="135"/>
      <c r="GOV14" s="135"/>
      <c r="GOW14" s="135"/>
      <c r="GOX14" s="135"/>
      <c r="GOY14" s="135"/>
      <c r="GOZ14" s="135"/>
      <c r="GPA14" s="135"/>
      <c r="GPB14" s="135"/>
      <c r="GPC14" s="135"/>
      <c r="GPD14" s="135"/>
      <c r="GPE14" s="135"/>
      <c r="GPF14" s="135"/>
      <c r="GPG14" s="135"/>
      <c r="GPH14" s="135"/>
      <c r="GPI14" s="135"/>
      <c r="GPJ14" s="135"/>
      <c r="GPK14" s="135"/>
      <c r="GPL14" s="135"/>
      <c r="GPM14" s="135"/>
      <c r="GPN14" s="135"/>
      <c r="GPO14" s="135"/>
      <c r="GPP14" s="135"/>
      <c r="GPQ14" s="135"/>
      <c r="GPR14" s="135"/>
      <c r="GPS14" s="135"/>
      <c r="GPT14" s="135"/>
      <c r="GPU14" s="135"/>
      <c r="GPV14" s="135"/>
      <c r="GPW14" s="135"/>
      <c r="GPX14" s="135"/>
      <c r="GPY14" s="135"/>
      <c r="GPZ14" s="135"/>
      <c r="GQA14" s="135"/>
      <c r="GQB14" s="135"/>
      <c r="GQC14" s="135"/>
      <c r="GQD14" s="135"/>
      <c r="GQE14" s="135"/>
      <c r="GQF14" s="135"/>
      <c r="GQG14" s="135"/>
      <c r="GQH14" s="135"/>
      <c r="GQI14" s="135"/>
      <c r="GQJ14" s="135"/>
      <c r="GQK14" s="135"/>
      <c r="GQL14" s="135"/>
      <c r="GQM14" s="135"/>
      <c r="GQN14" s="135"/>
      <c r="GQO14" s="135"/>
      <c r="GQP14" s="135"/>
      <c r="GQQ14" s="135"/>
      <c r="GQR14" s="135"/>
      <c r="GQS14" s="135"/>
      <c r="GQT14" s="135"/>
      <c r="GQU14" s="135"/>
      <c r="GQV14" s="135"/>
      <c r="GQW14" s="135"/>
      <c r="GQX14" s="135"/>
      <c r="GQY14" s="135"/>
      <c r="GQZ14" s="135"/>
      <c r="GRA14" s="135"/>
      <c r="GRB14" s="135"/>
      <c r="GRC14" s="135"/>
      <c r="GRD14" s="135"/>
      <c r="GRE14" s="135"/>
      <c r="GRF14" s="135"/>
      <c r="GRG14" s="135"/>
      <c r="GRH14" s="135"/>
      <c r="GRI14" s="135"/>
      <c r="GRJ14" s="135"/>
      <c r="GRK14" s="135"/>
      <c r="GRL14" s="135"/>
      <c r="GRM14" s="135"/>
      <c r="GRN14" s="135"/>
      <c r="GRO14" s="135"/>
      <c r="GRP14" s="135"/>
      <c r="GRQ14" s="135"/>
      <c r="GRR14" s="135"/>
      <c r="GRS14" s="135"/>
      <c r="GRT14" s="135"/>
      <c r="GRU14" s="135"/>
      <c r="GRV14" s="135"/>
      <c r="GRW14" s="135"/>
      <c r="GRX14" s="135"/>
      <c r="GRY14" s="135"/>
      <c r="GRZ14" s="135"/>
      <c r="GSA14" s="135"/>
      <c r="GSB14" s="135"/>
      <c r="GSC14" s="135"/>
      <c r="GSD14" s="135"/>
      <c r="GSE14" s="135"/>
      <c r="GSF14" s="135"/>
      <c r="GSG14" s="135"/>
      <c r="GSH14" s="135"/>
      <c r="GSI14" s="135"/>
      <c r="GSJ14" s="135"/>
      <c r="GSK14" s="135"/>
      <c r="GSL14" s="135"/>
      <c r="GSM14" s="135"/>
      <c r="GSN14" s="135"/>
      <c r="GSO14" s="135"/>
      <c r="GSP14" s="135"/>
      <c r="GSQ14" s="135"/>
      <c r="GSR14" s="135"/>
      <c r="GSS14" s="135"/>
      <c r="GST14" s="135"/>
      <c r="GSU14" s="135"/>
      <c r="GSV14" s="135"/>
      <c r="GSW14" s="135"/>
      <c r="GSX14" s="135"/>
      <c r="GSY14" s="135"/>
      <c r="GSZ14" s="135"/>
      <c r="GTA14" s="135"/>
      <c r="GTB14" s="135"/>
      <c r="GTC14" s="135"/>
      <c r="GTD14" s="135"/>
      <c r="GTE14" s="135"/>
      <c r="GTF14" s="135"/>
      <c r="GTG14" s="135"/>
      <c r="GTH14" s="135"/>
      <c r="GTI14" s="135"/>
      <c r="GTJ14" s="135"/>
      <c r="GTK14" s="135"/>
      <c r="GTL14" s="135"/>
      <c r="GTM14" s="135"/>
      <c r="GTN14" s="135"/>
      <c r="GTO14" s="135"/>
      <c r="GTP14" s="135"/>
      <c r="GTQ14" s="135"/>
      <c r="GTR14" s="135"/>
      <c r="GTS14" s="135"/>
      <c r="GTT14" s="135"/>
      <c r="GTU14" s="135"/>
      <c r="GTV14" s="135"/>
      <c r="GTW14" s="135"/>
      <c r="GTX14" s="135"/>
      <c r="GTY14" s="135"/>
      <c r="GTZ14" s="135"/>
      <c r="GUA14" s="135"/>
      <c r="GUB14" s="135"/>
      <c r="GUC14" s="135"/>
      <c r="GUD14" s="135"/>
      <c r="GUE14" s="135"/>
      <c r="GUF14" s="135"/>
      <c r="GUG14" s="135"/>
      <c r="GUH14" s="135"/>
      <c r="GUI14" s="135"/>
      <c r="GUJ14" s="135"/>
      <c r="GUK14" s="135"/>
      <c r="GUL14" s="135"/>
      <c r="GUM14" s="135"/>
      <c r="GUN14" s="135"/>
      <c r="GUO14" s="135"/>
      <c r="GUP14" s="135"/>
      <c r="GUQ14" s="135"/>
      <c r="GUR14" s="135"/>
      <c r="GUS14" s="135"/>
      <c r="GUT14" s="135"/>
      <c r="GUU14" s="135"/>
      <c r="GUV14" s="135"/>
      <c r="GUW14" s="135"/>
      <c r="GUX14" s="135"/>
      <c r="GUY14" s="135"/>
      <c r="GUZ14" s="135"/>
      <c r="GVA14" s="135"/>
      <c r="GVB14" s="135"/>
      <c r="GVC14" s="135"/>
      <c r="GVD14" s="135"/>
      <c r="GVE14" s="135"/>
      <c r="GVF14" s="135"/>
      <c r="GVG14" s="135"/>
      <c r="GVH14" s="135"/>
      <c r="GVI14" s="135"/>
      <c r="GVJ14" s="135"/>
      <c r="GVK14" s="135"/>
      <c r="GVL14" s="135"/>
      <c r="GVM14" s="135"/>
      <c r="GVN14" s="135"/>
      <c r="GVO14" s="135"/>
      <c r="GVP14" s="135"/>
      <c r="GVQ14" s="135"/>
      <c r="GVR14" s="135"/>
      <c r="GVS14" s="135"/>
      <c r="GVT14" s="135"/>
      <c r="GVU14" s="135"/>
      <c r="GVV14" s="135"/>
      <c r="GVW14" s="135"/>
      <c r="GVX14" s="135"/>
      <c r="GVY14" s="135"/>
      <c r="GVZ14" s="135"/>
      <c r="GWA14" s="135"/>
      <c r="GWB14" s="135"/>
      <c r="GWC14" s="135"/>
      <c r="GWD14" s="135"/>
      <c r="GWE14" s="135"/>
      <c r="GWF14" s="135"/>
      <c r="GWG14" s="135"/>
      <c r="GWH14" s="135"/>
      <c r="GWI14" s="135"/>
      <c r="GWJ14" s="135"/>
      <c r="GWK14" s="135"/>
      <c r="GWL14" s="135"/>
      <c r="GWM14" s="135"/>
      <c r="GWN14" s="135"/>
      <c r="GWO14" s="135"/>
      <c r="GWP14" s="135"/>
      <c r="GWQ14" s="135"/>
      <c r="GWR14" s="135"/>
      <c r="GWS14" s="135"/>
      <c r="GWT14" s="135"/>
      <c r="GWU14" s="135"/>
      <c r="GWV14" s="135"/>
      <c r="GWW14" s="135"/>
      <c r="GWX14" s="135"/>
      <c r="GWY14" s="135"/>
      <c r="GWZ14" s="135"/>
      <c r="GXA14" s="135"/>
      <c r="GXB14" s="135"/>
      <c r="GXC14" s="135"/>
      <c r="GXD14" s="135"/>
      <c r="GXE14" s="135"/>
      <c r="GXF14" s="135"/>
      <c r="GXG14" s="135"/>
      <c r="GXH14" s="135"/>
      <c r="GXI14" s="135"/>
      <c r="GXJ14" s="135"/>
      <c r="GXK14" s="135"/>
      <c r="GXL14" s="135"/>
      <c r="GXM14" s="135"/>
      <c r="GXN14" s="135"/>
      <c r="GXO14" s="135"/>
      <c r="GXP14" s="135"/>
      <c r="GXQ14" s="135"/>
      <c r="GXR14" s="135"/>
      <c r="GXS14" s="135"/>
      <c r="GXT14" s="135"/>
      <c r="GXU14" s="135"/>
      <c r="GXV14" s="135"/>
      <c r="GXW14" s="135"/>
      <c r="GXX14" s="135"/>
      <c r="GXY14" s="135"/>
      <c r="GXZ14" s="135"/>
      <c r="GYA14" s="135"/>
      <c r="GYB14" s="135"/>
      <c r="GYC14" s="135"/>
      <c r="GYD14" s="135"/>
      <c r="GYE14" s="135"/>
      <c r="GYF14" s="135"/>
      <c r="GYG14" s="135"/>
      <c r="GYH14" s="135"/>
      <c r="GYI14" s="135"/>
      <c r="GYJ14" s="135"/>
      <c r="GYK14" s="135"/>
      <c r="GYL14" s="135"/>
      <c r="GYM14" s="135"/>
      <c r="GYN14" s="135"/>
      <c r="GYO14" s="135"/>
      <c r="GYP14" s="135"/>
      <c r="GYQ14" s="135"/>
      <c r="GYR14" s="135"/>
      <c r="GYS14" s="135"/>
      <c r="GYT14" s="135"/>
      <c r="GYU14" s="135"/>
      <c r="GYV14" s="135"/>
      <c r="GYW14" s="135"/>
      <c r="GYX14" s="135"/>
      <c r="GYY14" s="135"/>
      <c r="GYZ14" s="135"/>
      <c r="GZA14" s="135"/>
      <c r="GZB14" s="135"/>
      <c r="GZC14" s="135"/>
      <c r="GZD14" s="135"/>
      <c r="GZE14" s="135"/>
      <c r="GZF14" s="135"/>
      <c r="GZG14" s="135"/>
      <c r="GZH14" s="135"/>
      <c r="GZI14" s="135"/>
      <c r="GZJ14" s="135"/>
      <c r="GZK14" s="135"/>
      <c r="GZL14" s="135"/>
      <c r="GZM14" s="135"/>
      <c r="GZN14" s="135"/>
      <c r="GZO14" s="135"/>
      <c r="GZP14" s="135"/>
      <c r="GZQ14" s="135"/>
      <c r="GZR14" s="135"/>
      <c r="GZS14" s="135"/>
      <c r="GZT14" s="135"/>
      <c r="GZU14" s="135"/>
      <c r="GZV14" s="135"/>
      <c r="GZW14" s="135"/>
      <c r="GZX14" s="135"/>
      <c r="GZY14" s="135"/>
      <c r="GZZ14" s="135"/>
      <c r="HAA14" s="135"/>
      <c r="HAB14" s="135"/>
      <c r="HAC14" s="135"/>
      <c r="HAD14" s="135"/>
      <c r="HAE14" s="135"/>
      <c r="HAF14" s="135"/>
      <c r="HAG14" s="135"/>
      <c r="HAH14" s="135"/>
      <c r="HAI14" s="135"/>
      <c r="HAJ14" s="135"/>
      <c r="HAK14" s="135"/>
      <c r="HAL14" s="135"/>
      <c r="HAM14" s="135"/>
      <c r="HAN14" s="135"/>
      <c r="HAO14" s="135"/>
      <c r="HAP14" s="135"/>
      <c r="HAQ14" s="135"/>
      <c r="HAR14" s="135"/>
      <c r="HAS14" s="135"/>
      <c r="HAT14" s="135"/>
      <c r="HAU14" s="135"/>
      <c r="HAV14" s="135"/>
      <c r="HAW14" s="135"/>
      <c r="HAX14" s="135"/>
      <c r="HAY14" s="135"/>
      <c r="HAZ14" s="135"/>
      <c r="HBA14" s="135"/>
      <c r="HBB14" s="135"/>
      <c r="HBC14" s="135"/>
      <c r="HBD14" s="135"/>
      <c r="HBE14" s="135"/>
      <c r="HBF14" s="135"/>
      <c r="HBG14" s="135"/>
      <c r="HBH14" s="135"/>
      <c r="HBI14" s="135"/>
      <c r="HBJ14" s="135"/>
      <c r="HBK14" s="135"/>
      <c r="HBL14" s="135"/>
      <c r="HBM14" s="135"/>
      <c r="HBN14" s="135"/>
      <c r="HBO14" s="135"/>
      <c r="HBP14" s="135"/>
      <c r="HBQ14" s="135"/>
      <c r="HBR14" s="135"/>
      <c r="HBS14" s="135"/>
      <c r="HBT14" s="135"/>
      <c r="HBU14" s="135"/>
      <c r="HBV14" s="135"/>
      <c r="HBW14" s="135"/>
      <c r="HBX14" s="135"/>
      <c r="HBY14" s="135"/>
      <c r="HBZ14" s="135"/>
      <c r="HCA14" s="135"/>
      <c r="HCB14" s="135"/>
      <c r="HCC14" s="135"/>
      <c r="HCD14" s="135"/>
      <c r="HCE14" s="135"/>
      <c r="HCF14" s="135"/>
      <c r="HCG14" s="135"/>
      <c r="HCH14" s="135"/>
      <c r="HCI14" s="135"/>
      <c r="HCJ14" s="135"/>
      <c r="HCK14" s="135"/>
      <c r="HCL14" s="135"/>
      <c r="HCM14" s="135"/>
      <c r="HCN14" s="135"/>
      <c r="HCO14" s="135"/>
      <c r="HCP14" s="135"/>
      <c r="HCQ14" s="135"/>
      <c r="HCR14" s="135"/>
      <c r="HCS14" s="135"/>
      <c r="HCT14" s="135"/>
      <c r="HCU14" s="135"/>
      <c r="HCV14" s="135"/>
      <c r="HCW14" s="135"/>
      <c r="HCX14" s="135"/>
      <c r="HCY14" s="135"/>
      <c r="HCZ14" s="135"/>
      <c r="HDA14" s="135"/>
      <c r="HDB14" s="135"/>
      <c r="HDC14" s="135"/>
      <c r="HDD14" s="135"/>
      <c r="HDE14" s="135"/>
      <c r="HDF14" s="135"/>
      <c r="HDG14" s="135"/>
      <c r="HDH14" s="135"/>
      <c r="HDI14" s="135"/>
      <c r="HDJ14" s="135"/>
      <c r="HDK14" s="135"/>
      <c r="HDL14" s="135"/>
      <c r="HDM14" s="135"/>
      <c r="HDN14" s="135"/>
      <c r="HDO14" s="135"/>
      <c r="HDP14" s="135"/>
      <c r="HDQ14" s="135"/>
      <c r="HDR14" s="135"/>
      <c r="HDS14" s="135"/>
      <c r="HDT14" s="135"/>
      <c r="HDU14" s="135"/>
      <c r="HDV14" s="135"/>
      <c r="HDW14" s="135"/>
      <c r="HDX14" s="135"/>
      <c r="HDY14" s="135"/>
      <c r="HDZ14" s="135"/>
      <c r="HEA14" s="135"/>
      <c r="HEB14" s="135"/>
      <c r="HEC14" s="135"/>
      <c r="HED14" s="135"/>
      <c r="HEE14" s="135"/>
      <c r="HEF14" s="135"/>
      <c r="HEG14" s="135"/>
      <c r="HEH14" s="135"/>
      <c r="HEI14" s="135"/>
      <c r="HEJ14" s="135"/>
      <c r="HEK14" s="135"/>
      <c r="HEL14" s="135"/>
      <c r="HEM14" s="135"/>
      <c r="HEN14" s="135"/>
      <c r="HEO14" s="135"/>
      <c r="HEP14" s="135"/>
      <c r="HEQ14" s="135"/>
      <c r="HER14" s="135"/>
      <c r="HES14" s="135"/>
      <c r="HET14" s="135"/>
      <c r="HEU14" s="135"/>
      <c r="HEV14" s="135"/>
      <c r="HEW14" s="135"/>
      <c r="HEX14" s="135"/>
      <c r="HEY14" s="135"/>
      <c r="HEZ14" s="135"/>
      <c r="HFA14" s="135"/>
      <c r="HFB14" s="135"/>
      <c r="HFC14" s="135"/>
      <c r="HFD14" s="135"/>
      <c r="HFE14" s="135"/>
      <c r="HFF14" s="135"/>
      <c r="HFG14" s="135"/>
      <c r="HFH14" s="135"/>
      <c r="HFI14" s="135"/>
      <c r="HFJ14" s="135"/>
      <c r="HFK14" s="135"/>
      <c r="HFL14" s="135"/>
      <c r="HFM14" s="135"/>
      <c r="HFN14" s="135"/>
      <c r="HFO14" s="135"/>
      <c r="HFP14" s="135"/>
      <c r="HFQ14" s="135"/>
      <c r="HFR14" s="135"/>
      <c r="HFS14" s="135"/>
      <c r="HFT14" s="135"/>
      <c r="HFU14" s="135"/>
      <c r="HFV14" s="135"/>
      <c r="HFW14" s="135"/>
      <c r="HFX14" s="135"/>
      <c r="HFY14" s="135"/>
      <c r="HFZ14" s="135"/>
      <c r="HGA14" s="135"/>
      <c r="HGB14" s="135"/>
      <c r="HGC14" s="135"/>
      <c r="HGD14" s="135"/>
      <c r="HGE14" s="135"/>
      <c r="HGF14" s="135"/>
      <c r="HGG14" s="135"/>
      <c r="HGH14" s="135"/>
      <c r="HGI14" s="135"/>
      <c r="HGJ14" s="135"/>
      <c r="HGK14" s="135"/>
      <c r="HGL14" s="135"/>
      <c r="HGM14" s="135"/>
      <c r="HGN14" s="135"/>
      <c r="HGO14" s="135"/>
      <c r="HGP14" s="135"/>
      <c r="HGQ14" s="135"/>
      <c r="HGR14" s="135"/>
      <c r="HGS14" s="135"/>
      <c r="HGT14" s="135"/>
      <c r="HGU14" s="135"/>
      <c r="HGV14" s="135"/>
      <c r="HGW14" s="135"/>
      <c r="HGX14" s="135"/>
      <c r="HGY14" s="135"/>
      <c r="HGZ14" s="135"/>
      <c r="HHA14" s="135"/>
      <c r="HHB14" s="135"/>
      <c r="HHC14" s="135"/>
      <c r="HHD14" s="135"/>
      <c r="HHE14" s="135"/>
      <c r="HHF14" s="135"/>
      <c r="HHG14" s="135"/>
      <c r="HHH14" s="135"/>
      <c r="HHI14" s="135"/>
      <c r="HHJ14" s="135"/>
      <c r="HHK14" s="135"/>
      <c r="HHL14" s="135"/>
      <c r="HHM14" s="135"/>
      <c r="HHN14" s="135"/>
      <c r="HHO14" s="135"/>
      <c r="HHP14" s="135"/>
      <c r="HHQ14" s="135"/>
      <c r="HHR14" s="135"/>
      <c r="HHS14" s="135"/>
      <c r="HHT14" s="135"/>
      <c r="HHU14" s="135"/>
      <c r="HHV14" s="135"/>
      <c r="HHW14" s="135"/>
      <c r="HHX14" s="135"/>
      <c r="HHY14" s="135"/>
      <c r="HHZ14" s="135"/>
      <c r="HIA14" s="135"/>
      <c r="HIB14" s="135"/>
      <c r="HIC14" s="135"/>
      <c r="HID14" s="135"/>
      <c r="HIE14" s="135"/>
      <c r="HIF14" s="135"/>
      <c r="HIG14" s="135"/>
      <c r="HIH14" s="135"/>
      <c r="HII14" s="135"/>
      <c r="HIJ14" s="135"/>
      <c r="HIK14" s="135"/>
      <c r="HIL14" s="135"/>
      <c r="HIM14" s="135"/>
      <c r="HIN14" s="135"/>
      <c r="HIO14" s="135"/>
      <c r="HIP14" s="135"/>
      <c r="HIQ14" s="135"/>
      <c r="HIR14" s="135"/>
      <c r="HIS14" s="135"/>
      <c r="HIT14" s="135"/>
      <c r="HIU14" s="135"/>
      <c r="HIV14" s="135"/>
      <c r="HIW14" s="135"/>
      <c r="HIX14" s="135"/>
      <c r="HIY14" s="135"/>
      <c r="HIZ14" s="135"/>
      <c r="HJA14" s="135"/>
      <c r="HJB14" s="135"/>
      <c r="HJC14" s="135"/>
      <c r="HJD14" s="135"/>
      <c r="HJE14" s="135"/>
      <c r="HJF14" s="135"/>
      <c r="HJG14" s="135"/>
      <c r="HJH14" s="135"/>
      <c r="HJI14" s="135"/>
      <c r="HJJ14" s="135"/>
      <c r="HJK14" s="135"/>
      <c r="HJL14" s="135"/>
      <c r="HJM14" s="135"/>
      <c r="HJN14" s="135"/>
      <c r="HJO14" s="135"/>
      <c r="HJP14" s="135"/>
      <c r="HJQ14" s="135"/>
      <c r="HJR14" s="135"/>
      <c r="HJS14" s="135"/>
      <c r="HJT14" s="135"/>
      <c r="HJU14" s="135"/>
      <c r="HJV14" s="135"/>
      <c r="HJW14" s="135"/>
      <c r="HJX14" s="135"/>
      <c r="HJY14" s="135"/>
      <c r="HJZ14" s="135"/>
      <c r="HKA14" s="135"/>
      <c r="HKB14" s="135"/>
      <c r="HKC14" s="135"/>
      <c r="HKD14" s="135"/>
      <c r="HKE14" s="135"/>
      <c r="HKF14" s="135"/>
      <c r="HKG14" s="135"/>
      <c r="HKH14" s="135"/>
      <c r="HKI14" s="135"/>
      <c r="HKJ14" s="135"/>
      <c r="HKK14" s="135"/>
      <c r="HKL14" s="135"/>
      <c r="HKM14" s="135"/>
      <c r="HKN14" s="135"/>
      <c r="HKO14" s="135"/>
      <c r="HKP14" s="135"/>
      <c r="HKQ14" s="135"/>
      <c r="HKR14" s="135"/>
      <c r="HKS14" s="135"/>
      <c r="HKT14" s="135"/>
      <c r="HKU14" s="135"/>
      <c r="HKV14" s="135"/>
      <c r="HKW14" s="135"/>
      <c r="HKX14" s="135"/>
      <c r="HKY14" s="135"/>
      <c r="HKZ14" s="135"/>
      <c r="HLA14" s="135"/>
      <c r="HLB14" s="135"/>
      <c r="HLC14" s="135"/>
      <c r="HLD14" s="135"/>
      <c r="HLE14" s="135"/>
      <c r="HLF14" s="135"/>
      <c r="HLG14" s="135"/>
      <c r="HLH14" s="135"/>
      <c r="HLI14" s="135"/>
      <c r="HLJ14" s="135"/>
      <c r="HLK14" s="135"/>
      <c r="HLL14" s="135"/>
      <c r="HLM14" s="135"/>
      <c r="HLN14" s="135"/>
      <c r="HLO14" s="135"/>
      <c r="HLP14" s="135"/>
      <c r="HLQ14" s="135"/>
      <c r="HLR14" s="135"/>
      <c r="HLS14" s="135"/>
      <c r="HLT14" s="135"/>
      <c r="HLU14" s="135"/>
      <c r="HLV14" s="135"/>
      <c r="HLW14" s="135"/>
      <c r="HLX14" s="135"/>
      <c r="HLY14" s="135"/>
      <c r="HLZ14" s="135"/>
      <c r="HMA14" s="135"/>
      <c r="HMB14" s="135"/>
      <c r="HMC14" s="135"/>
      <c r="HMD14" s="135"/>
      <c r="HME14" s="135"/>
      <c r="HMF14" s="135"/>
      <c r="HMG14" s="135"/>
      <c r="HMH14" s="135"/>
      <c r="HMI14" s="135"/>
      <c r="HMJ14" s="135"/>
      <c r="HMK14" s="135"/>
      <c r="HML14" s="135"/>
      <c r="HMM14" s="135"/>
      <c r="HMN14" s="135"/>
      <c r="HMO14" s="135"/>
      <c r="HMP14" s="135"/>
      <c r="HMQ14" s="135"/>
      <c r="HMR14" s="135"/>
      <c r="HMS14" s="135"/>
      <c r="HMT14" s="135"/>
      <c r="HMU14" s="135"/>
      <c r="HMV14" s="135"/>
      <c r="HMW14" s="135"/>
      <c r="HMX14" s="135"/>
      <c r="HMY14" s="135"/>
      <c r="HMZ14" s="135"/>
      <c r="HNA14" s="135"/>
      <c r="HNB14" s="135"/>
      <c r="HNC14" s="135"/>
      <c r="HND14" s="135"/>
      <c r="HNE14" s="135"/>
      <c r="HNF14" s="135"/>
      <c r="HNG14" s="135"/>
      <c r="HNH14" s="135"/>
      <c r="HNI14" s="135"/>
      <c r="HNJ14" s="135"/>
      <c r="HNK14" s="135"/>
      <c r="HNL14" s="135"/>
      <c r="HNM14" s="135"/>
      <c r="HNN14" s="135"/>
      <c r="HNO14" s="135"/>
      <c r="HNP14" s="135"/>
      <c r="HNQ14" s="135"/>
      <c r="HNR14" s="135"/>
      <c r="HNS14" s="135"/>
      <c r="HNT14" s="135"/>
      <c r="HNU14" s="135"/>
      <c r="HNV14" s="135"/>
      <c r="HNW14" s="135"/>
      <c r="HNX14" s="135"/>
      <c r="HNY14" s="135"/>
      <c r="HNZ14" s="135"/>
      <c r="HOA14" s="135"/>
      <c r="HOB14" s="135"/>
      <c r="HOC14" s="135"/>
      <c r="HOD14" s="135"/>
      <c r="HOE14" s="135"/>
      <c r="HOF14" s="135"/>
      <c r="HOG14" s="135"/>
      <c r="HOH14" s="135"/>
      <c r="HOI14" s="135"/>
      <c r="HOJ14" s="135"/>
      <c r="HOK14" s="135"/>
      <c r="HOL14" s="135"/>
      <c r="HOM14" s="135"/>
      <c r="HON14" s="135"/>
      <c r="HOO14" s="135"/>
      <c r="HOP14" s="135"/>
      <c r="HOQ14" s="135"/>
      <c r="HOR14" s="135"/>
      <c r="HOS14" s="135"/>
      <c r="HOT14" s="135"/>
      <c r="HOU14" s="135"/>
      <c r="HOV14" s="135"/>
      <c r="HOW14" s="135"/>
      <c r="HOX14" s="135"/>
      <c r="HOY14" s="135"/>
      <c r="HOZ14" s="135"/>
      <c r="HPA14" s="135"/>
      <c r="HPB14" s="135"/>
      <c r="HPC14" s="135"/>
      <c r="HPD14" s="135"/>
      <c r="HPE14" s="135"/>
      <c r="HPF14" s="135"/>
      <c r="HPG14" s="135"/>
      <c r="HPH14" s="135"/>
      <c r="HPI14" s="135"/>
      <c r="HPJ14" s="135"/>
      <c r="HPK14" s="135"/>
      <c r="HPL14" s="135"/>
      <c r="HPM14" s="135"/>
      <c r="HPN14" s="135"/>
      <c r="HPO14" s="135"/>
      <c r="HPP14" s="135"/>
      <c r="HPQ14" s="135"/>
      <c r="HPR14" s="135"/>
      <c r="HPS14" s="135"/>
      <c r="HPT14" s="135"/>
      <c r="HPU14" s="135"/>
      <c r="HPV14" s="135"/>
      <c r="HPW14" s="135"/>
      <c r="HPX14" s="135"/>
      <c r="HPY14" s="135"/>
      <c r="HPZ14" s="135"/>
      <c r="HQA14" s="135"/>
      <c r="HQB14" s="135"/>
      <c r="HQC14" s="135"/>
      <c r="HQD14" s="135"/>
      <c r="HQE14" s="135"/>
      <c r="HQF14" s="135"/>
      <c r="HQG14" s="135"/>
      <c r="HQH14" s="135"/>
      <c r="HQI14" s="135"/>
      <c r="HQJ14" s="135"/>
      <c r="HQK14" s="135"/>
      <c r="HQL14" s="135"/>
      <c r="HQM14" s="135"/>
      <c r="HQN14" s="135"/>
      <c r="HQO14" s="135"/>
      <c r="HQP14" s="135"/>
      <c r="HQQ14" s="135"/>
      <c r="HQR14" s="135"/>
      <c r="HQS14" s="135"/>
      <c r="HQT14" s="135"/>
      <c r="HQU14" s="135"/>
      <c r="HQV14" s="135"/>
      <c r="HQW14" s="135"/>
      <c r="HQX14" s="135"/>
      <c r="HQY14" s="135"/>
      <c r="HQZ14" s="135"/>
      <c r="HRA14" s="135"/>
      <c r="HRB14" s="135"/>
      <c r="HRC14" s="135"/>
      <c r="HRD14" s="135"/>
      <c r="HRE14" s="135"/>
      <c r="HRF14" s="135"/>
      <c r="HRG14" s="135"/>
      <c r="HRH14" s="135"/>
      <c r="HRI14" s="135"/>
      <c r="HRJ14" s="135"/>
      <c r="HRK14" s="135"/>
      <c r="HRL14" s="135"/>
      <c r="HRM14" s="135"/>
      <c r="HRN14" s="135"/>
      <c r="HRO14" s="135"/>
      <c r="HRP14" s="135"/>
      <c r="HRQ14" s="135"/>
      <c r="HRR14" s="135"/>
      <c r="HRS14" s="135"/>
      <c r="HRT14" s="135"/>
      <c r="HRU14" s="135"/>
      <c r="HRV14" s="135"/>
      <c r="HRW14" s="135"/>
      <c r="HRX14" s="135"/>
      <c r="HRY14" s="135"/>
      <c r="HRZ14" s="135"/>
      <c r="HSA14" s="135"/>
      <c r="HSB14" s="135"/>
      <c r="HSC14" s="135"/>
      <c r="HSD14" s="135"/>
      <c r="HSE14" s="135"/>
      <c r="HSF14" s="135"/>
      <c r="HSG14" s="135"/>
      <c r="HSH14" s="135"/>
      <c r="HSI14" s="135"/>
      <c r="HSJ14" s="135"/>
      <c r="HSK14" s="135"/>
      <c r="HSL14" s="135"/>
      <c r="HSM14" s="135"/>
      <c r="HSN14" s="135"/>
      <c r="HSO14" s="135"/>
      <c r="HSP14" s="135"/>
      <c r="HSQ14" s="135"/>
      <c r="HSR14" s="135"/>
      <c r="HSS14" s="135"/>
      <c r="HST14" s="135"/>
      <c r="HSU14" s="135"/>
      <c r="HSV14" s="135"/>
      <c r="HSW14" s="135"/>
      <c r="HSX14" s="135"/>
      <c r="HSY14" s="135"/>
      <c r="HSZ14" s="135"/>
      <c r="HTA14" s="135"/>
      <c r="HTB14" s="135"/>
      <c r="HTC14" s="135"/>
      <c r="HTD14" s="135"/>
      <c r="HTE14" s="135"/>
      <c r="HTF14" s="135"/>
      <c r="HTG14" s="135"/>
      <c r="HTH14" s="135"/>
      <c r="HTI14" s="135"/>
      <c r="HTJ14" s="135"/>
      <c r="HTK14" s="135"/>
      <c r="HTL14" s="135"/>
      <c r="HTM14" s="135"/>
      <c r="HTN14" s="135"/>
      <c r="HTO14" s="135"/>
      <c r="HTP14" s="135"/>
      <c r="HTQ14" s="135"/>
      <c r="HTR14" s="135"/>
      <c r="HTS14" s="135"/>
      <c r="HTT14" s="135"/>
      <c r="HTU14" s="135"/>
      <c r="HTV14" s="135"/>
      <c r="HTW14" s="135"/>
      <c r="HTX14" s="135"/>
      <c r="HTY14" s="135"/>
      <c r="HTZ14" s="135"/>
      <c r="HUA14" s="135"/>
      <c r="HUB14" s="135"/>
      <c r="HUC14" s="135"/>
      <c r="HUD14" s="135"/>
      <c r="HUE14" s="135"/>
      <c r="HUF14" s="135"/>
      <c r="HUG14" s="135"/>
      <c r="HUH14" s="135"/>
      <c r="HUI14" s="135"/>
      <c r="HUJ14" s="135"/>
      <c r="HUK14" s="135"/>
      <c r="HUL14" s="135"/>
      <c r="HUM14" s="135"/>
      <c r="HUN14" s="135"/>
      <c r="HUO14" s="135"/>
      <c r="HUP14" s="135"/>
      <c r="HUQ14" s="135"/>
      <c r="HUR14" s="135"/>
      <c r="HUS14" s="135"/>
      <c r="HUT14" s="135"/>
      <c r="HUU14" s="135"/>
      <c r="HUV14" s="135"/>
      <c r="HUW14" s="135"/>
      <c r="HUX14" s="135"/>
      <c r="HUY14" s="135"/>
      <c r="HUZ14" s="135"/>
      <c r="HVA14" s="135"/>
      <c r="HVB14" s="135"/>
      <c r="HVC14" s="135"/>
      <c r="HVD14" s="135"/>
      <c r="HVE14" s="135"/>
      <c r="HVF14" s="135"/>
      <c r="HVG14" s="135"/>
      <c r="HVH14" s="135"/>
      <c r="HVI14" s="135"/>
      <c r="HVJ14" s="135"/>
      <c r="HVK14" s="135"/>
      <c r="HVL14" s="135"/>
      <c r="HVM14" s="135"/>
      <c r="HVN14" s="135"/>
      <c r="HVO14" s="135"/>
      <c r="HVP14" s="135"/>
      <c r="HVQ14" s="135"/>
      <c r="HVR14" s="135"/>
      <c r="HVS14" s="135"/>
      <c r="HVT14" s="135"/>
      <c r="HVU14" s="135"/>
      <c r="HVV14" s="135"/>
      <c r="HVW14" s="135"/>
      <c r="HVX14" s="135"/>
      <c r="HVY14" s="135"/>
      <c r="HVZ14" s="135"/>
      <c r="HWA14" s="135"/>
      <c r="HWB14" s="135"/>
      <c r="HWC14" s="135"/>
      <c r="HWD14" s="135"/>
      <c r="HWE14" s="135"/>
      <c r="HWF14" s="135"/>
      <c r="HWG14" s="135"/>
      <c r="HWH14" s="135"/>
      <c r="HWI14" s="135"/>
      <c r="HWJ14" s="135"/>
      <c r="HWK14" s="135"/>
      <c r="HWL14" s="135"/>
      <c r="HWM14" s="135"/>
      <c r="HWN14" s="135"/>
      <c r="HWO14" s="135"/>
      <c r="HWP14" s="135"/>
      <c r="HWQ14" s="135"/>
      <c r="HWR14" s="135"/>
      <c r="HWS14" s="135"/>
      <c r="HWT14" s="135"/>
      <c r="HWU14" s="135"/>
      <c r="HWV14" s="135"/>
      <c r="HWW14" s="135"/>
      <c r="HWX14" s="135"/>
      <c r="HWY14" s="135"/>
      <c r="HWZ14" s="135"/>
      <c r="HXA14" s="135"/>
      <c r="HXB14" s="135"/>
      <c r="HXC14" s="135"/>
      <c r="HXD14" s="135"/>
      <c r="HXE14" s="135"/>
      <c r="HXF14" s="135"/>
      <c r="HXG14" s="135"/>
      <c r="HXH14" s="135"/>
      <c r="HXI14" s="135"/>
      <c r="HXJ14" s="135"/>
      <c r="HXK14" s="135"/>
      <c r="HXL14" s="135"/>
      <c r="HXM14" s="135"/>
      <c r="HXN14" s="135"/>
      <c r="HXO14" s="135"/>
      <c r="HXP14" s="135"/>
      <c r="HXQ14" s="135"/>
      <c r="HXR14" s="135"/>
      <c r="HXS14" s="135"/>
      <c r="HXT14" s="135"/>
      <c r="HXU14" s="135"/>
      <c r="HXV14" s="135"/>
      <c r="HXW14" s="135"/>
      <c r="HXX14" s="135"/>
      <c r="HXY14" s="135"/>
      <c r="HXZ14" s="135"/>
      <c r="HYA14" s="135"/>
      <c r="HYB14" s="135"/>
      <c r="HYC14" s="135"/>
      <c r="HYD14" s="135"/>
      <c r="HYE14" s="135"/>
      <c r="HYF14" s="135"/>
      <c r="HYG14" s="135"/>
      <c r="HYH14" s="135"/>
      <c r="HYI14" s="135"/>
      <c r="HYJ14" s="135"/>
      <c r="HYK14" s="135"/>
      <c r="HYL14" s="135"/>
      <c r="HYM14" s="135"/>
      <c r="HYN14" s="135"/>
      <c r="HYO14" s="135"/>
      <c r="HYP14" s="135"/>
      <c r="HYQ14" s="135"/>
      <c r="HYR14" s="135"/>
      <c r="HYS14" s="135"/>
      <c r="HYT14" s="135"/>
      <c r="HYU14" s="135"/>
      <c r="HYV14" s="135"/>
      <c r="HYW14" s="135"/>
      <c r="HYX14" s="135"/>
      <c r="HYY14" s="135"/>
      <c r="HYZ14" s="135"/>
      <c r="HZA14" s="135"/>
      <c r="HZB14" s="135"/>
      <c r="HZC14" s="135"/>
      <c r="HZD14" s="135"/>
      <c r="HZE14" s="135"/>
      <c r="HZF14" s="135"/>
      <c r="HZG14" s="135"/>
      <c r="HZH14" s="135"/>
      <c r="HZI14" s="135"/>
      <c r="HZJ14" s="135"/>
      <c r="HZK14" s="135"/>
      <c r="HZL14" s="135"/>
      <c r="HZM14" s="135"/>
      <c r="HZN14" s="135"/>
      <c r="HZO14" s="135"/>
      <c r="HZP14" s="135"/>
      <c r="HZQ14" s="135"/>
      <c r="HZR14" s="135"/>
      <c r="HZS14" s="135"/>
      <c r="HZT14" s="135"/>
      <c r="HZU14" s="135"/>
      <c r="HZV14" s="135"/>
      <c r="HZW14" s="135"/>
      <c r="HZX14" s="135"/>
      <c r="HZY14" s="135"/>
      <c r="HZZ14" s="135"/>
      <c r="IAA14" s="135"/>
      <c r="IAB14" s="135"/>
      <c r="IAC14" s="135"/>
      <c r="IAD14" s="135"/>
      <c r="IAE14" s="135"/>
      <c r="IAF14" s="135"/>
      <c r="IAG14" s="135"/>
      <c r="IAH14" s="135"/>
      <c r="IAI14" s="135"/>
      <c r="IAJ14" s="135"/>
      <c r="IAK14" s="135"/>
      <c r="IAL14" s="135"/>
      <c r="IAM14" s="135"/>
      <c r="IAN14" s="135"/>
      <c r="IAO14" s="135"/>
      <c r="IAP14" s="135"/>
      <c r="IAQ14" s="135"/>
      <c r="IAR14" s="135"/>
      <c r="IAS14" s="135"/>
      <c r="IAT14" s="135"/>
      <c r="IAU14" s="135"/>
      <c r="IAV14" s="135"/>
      <c r="IAW14" s="135"/>
      <c r="IAX14" s="135"/>
      <c r="IAY14" s="135"/>
      <c r="IAZ14" s="135"/>
      <c r="IBA14" s="135"/>
      <c r="IBB14" s="135"/>
      <c r="IBC14" s="135"/>
      <c r="IBD14" s="135"/>
      <c r="IBE14" s="135"/>
      <c r="IBF14" s="135"/>
      <c r="IBG14" s="135"/>
      <c r="IBH14" s="135"/>
      <c r="IBI14" s="135"/>
      <c r="IBJ14" s="135"/>
      <c r="IBK14" s="135"/>
      <c r="IBL14" s="135"/>
      <c r="IBM14" s="135"/>
      <c r="IBN14" s="135"/>
      <c r="IBO14" s="135"/>
      <c r="IBP14" s="135"/>
      <c r="IBQ14" s="135"/>
      <c r="IBR14" s="135"/>
      <c r="IBS14" s="135"/>
      <c r="IBT14" s="135"/>
      <c r="IBU14" s="135"/>
      <c r="IBV14" s="135"/>
      <c r="IBW14" s="135"/>
      <c r="IBX14" s="135"/>
      <c r="IBY14" s="135"/>
      <c r="IBZ14" s="135"/>
      <c r="ICA14" s="135"/>
      <c r="ICB14" s="135"/>
      <c r="ICC14" s="135"/>
      <c r="ICD14" s="135"/>
      <c r="ICE14" s="135"/>
      <c r="ICF14" s="135"/>
      <c r="ICG14" s="135"/>
      <c r="ICH14" s="135"/>
      <c r="ICI14" s="135"/>
      <c r="ICJ14" s="135"/>
      <c r="ICK14" s="135"/>
      <c r="ICL14" s="135"/>
      <c r="ICM14" s="135"/>
      <c r="ICN14" s="135"/>
      <c r="ICO14" s="135"/>
      <c r="ICP14" s="135"/>
      <c r="ICQ14" s="135"/>
      <c r="ICR14" s="135"/>
      <c r="ICS14" s="135"/>
      <c r="ICT14" s="135"/>
      <c r="ICU14" s="135"/>
      <c r="ICV14" s="135"/>
      <c r="ICW14" s="135"/>
      <c r="ICX14" s="135"/>
      <c r="ICY14" s="135"/>
      <c r="ICZ14" s="135"/>
      <c r="IDA14" s="135"/>
      <c r="IDB14" s="135"/>
      <c r="IDC14" s="135"/>
      <c r="IDD14" s="135"/>
      <c r="IDE14" s="135"/>
      <c r="IDF14" s="135"/>
      <c r="IDG14" s="135"/>
      <c r="IDH14" s="135"/>
      <c r="IDI14" s="135"/>
      <c r="IDJ14" s="135"/>
      <c r="IDK14" s="135"/>
      <c r="IDL14" s="135"/>
      <c r="IDM14" s="135"/>
      <c r="IDN14" s="135"/>
      <c r="IDO14" s="135"/>
      <c r="IDP14" s="135"/>
      <c r="IDQ14" s="135"/>
      <c r="IDR14" s="135"/>
      <c r="IDS14" s="135"/>
      <c r="IDT14" s="135"/>
      <c r="IDU14" s="135"/>
      <c r="IDV14" s="135"/>
      <c r="IDW14" s="135"/>
      <c r="IDX14" s="135"/>
      <c r="IDY14" s="135"/>
      <c r="IDZ14" s="135"/>
      <c r="IEA14" s="135"/>
      <c r="IEB14" s="135"/>
      <c r="IEC14" s="135"/>
      <c r="IED14" s="135"/>
      <c r="IEE14" s="135"/>
      <c r="IEF14" s="135"/>
      <c r="IEG14" s="135"/>
      <c r="IEH14" s="135"/>
      <c r="IEI14" s="135"/>
      <c r="IEJ14" s="135"/>
      <c r="IEK14" s="135"/>
      <c r="IEL14" s="135"/>
      <c r="IEM14" s="135"/>
      <c r="IEN14" s="135"/>
      <c r="IEO14" s="135"/>
      <c r="IEP14" s="135"/>
      <c r="IEQ14" s="135"/>
      <c r="IER14" s="135"/>
      <c r="IES14" s="135"/>
      <c r="IET14" s="135"/>
      <c r="IEU14" s="135"/>
      <c r="IEV14" s="135"/>
      <c r="IEW14" s="135"/>
      <c r="IEX14" s="135"/>
      <c r="IEY14" s="135"/>
      <c r="IEZ14" s="135"/>
      <c r="IFA14" s="135"/>
      <c r="IFB14" s="135"/>
      <c r="IFC14" s="135"/>
      <c r="IFD14" s="135"/>
      <c r="IFE14" s="135"/>
      <c r="IFF14" s="135"/>
      <c r="IFG14" s="135"/>
      <c r="IFH14" s="135"/>
      <c r="IFI14" s="135"/>
      <c r="IFJ14" s="135"/>
      <c r="IFK14" s="135"/>
      <c r="IFL14" s="135"/>
      <c r="IFM14" s="135"/>
      <c r="IFN14" s="135"/>
      <c r="IFO14" s="135"/>
      <c r="IFP14" s="135"/>
      <c r="IFQ14" s="135"/>
      <c r="IFR14" s="135"/>
      <c r="IFS14" s="135"/>
      <c r="IFT14" s="135"/>
      <c r="IFU14" s="135"/>
      <c r="IFV14" s="135"/>
      <c r="IFW14" s="135"/>
      <c r="IFX14" s="135"/>
      <c r="IFY14" s="135"/>
      <c r="IFZ14" s="135"/>
      <c r="IGA14" s="135"/>
      <c r="IGB14" s="135"/>
      <c r="IGC14" s="135"/>
      <c r="IGD14" s="135"/>
      <c r="IGE14" s="135"/>
      <c r="IGF14" s="135"/>
      <c r="IGG14" s="135"/>
      <c r="IGH14" s="135"/>
      <c r="IGI14" s="135"/>
      <c r="IGJ14" s="135"/>
      <c r="IGK14" s="135"/>
      <c r="IGL14" s="135"/>
      <c r="IGM14" s="135"/>
      <c r="IGN14" s="135"/>
      <c r="IGO14" s="135"/>
      <c r="IGP14" s="135"/>
      <c r="IGQ14" s="135"/>
      <c r="IGR14" s="135"/>
      <c r="IGS14" s="135"/>
      <c r="IGT14" s="135"/>
      <c r="IGU14" s="135"/>
      <c r="IGV14" s="135"/>
      <c r="IGW14" s="135"/>
      <c r="IGX14" s="135"/>
      <c r="IGY14" s="135"/>
      <c r="IGZ14" s="135"/>
      <c r="IHA14" s="135"/>
      <c r="IHB14" s="135"/>
      <c r="IHC14" s="135"/>
      <c r="IHD14" s="135"/>
      <c r="IHE14" s="135"/>
      <c r="IHF14" s="135"/>
      <c r="IHG14" s="135"/>
      <c r="IHH14" s="135"/>
      <c r="IHI14" s="135"/>
      <c r="IHJ14" s="135"/>
      <c r="IHK14" s="135"/>
      <c r="IHL14" s="135"/>
      <c r="IHM14" s="135"/>
      <c r="IHN14" s="135"/>
      <c r="IHO14" s="135"/>
      <c r="IHP14" s="135"/>
      <c r="IHQ14" s="135"/>
      <c r="IHR14" s="135"/>
      <c r="IHS14" s="135"/>
      <c r="IHT14" s="135"/>
      <c r="IHU14" s="135"/>
      <c r="IHV14" s="135"/>
      <c r="IHW14" s="135"/>
      <c r="IHX14" s="135"/>
      <c r="IHY14" s="135"/>
      <c r="IHZ14" s="135"/>
      <c r="IIA14" s="135"/>
      <c r="IIB14" s="135"/>
      <c r="IIC14" s="135"/>
      <c r="IID14" s="135"/>
      <c r="IIE14" s="135"/>
      <c r="IIF14" s="135"/>
      <c r="IIG14" s="135"/>
      <c r="IIH14" s="135"/>
      <c r="III14" s="135"/>
      <c r="IIJ14" s="135"/>
      <c r="IIK14" s="135"/>
      <c r="IIL14" s="135"/>
      <c r="IIM14" s="135"/>
      <c r="IIN14" s="135"/>
      <c r="IIO14" s="135"/>
      <c r="IIP14" s="135"/>
      <c r="IIQ14" s="135"/>
      <c r="IIR14" s="135"/>
      <c r="IIS14" s="135"/>
      <c r="IIT14" s="135"/>
      <c r="IIU14" s="135"/>
      <c r="IIV14" s="135"/>
      <c r="IIW14" s="135"/>
      <c r="IIX14" s="135"/>
      <c r="IIY14" s="135"/>
      <c r="IIZ14" s="135"/>
      <c r="IJA14" s="135"/>
      <c r="IJB14" s="135"/>
      <c r="IJC14" s="135"/>
      <c r="IJD14" s="135"/>
      <c r="IJE14" s="135"/>
      <c r="IJF14" s="135"/>
      <c r="IJG14" s="135"/>
      <c r="IJH14" s="135"/>
      <c r="IJI14" s="135"/>
      <c r="IJJ14" s="135"/>
      <c r="IJK14" s="135"/>
      <c r="IJL14" s="135"/>
      <c r="IJM14" s="135"/>
      <c r="IJN14" s="135"/>
      <c r="IJO14" s="135"/>
      <c r="IJP14" s="135"/>
      <c r="IJQ14" s="135"/>
      <c r="IJR14" s="135"/>
      <c r="IJS14" s="135"/>
      <c r="IJT14" s="135"/>
      <c r="IJU14" s="135"/>
      <c r="IJV14" s="135"/>
      <c r="IJW14" s="135"/>
      <c r="IJX14" s="135"/>
      <c r="IJY14" s="135"/>
      <c r="IJZ14" s="135"/>
      <c r="IKA14" s="135"/>
      <c r="IKB14" s="135"/>
      <c r="IKC14" s="135"/>
      <c r="IKD14" s="135"/>
      <c r="IKE14" s="135"/>
      <c r="IKF14" s="135"/>
      <c r="IKG14" s="135"/>
      <c r="IKH14" s="135"/>
      <c r="IKI14" s="135"/>
      <c r="IKJ14" s="135"/>
      <c r="IKK14" s="135"/>
      <c r="IKL14" s="135"/>
      <c r="IKM14" s="135"/>
      <c r="IKN14" s="135"/>
      <c r="IKO14" s="135"/>
      <c r="IKP14" s="135"/>
      <c r="IKQ14" s="135"/>
      <c r="IKR14" s="135"/>
      <c r="IKS14" s="135"/>
      <c r="IKT14" s="135"/>
      <c r="IKU14" s="135"/>
      <c r="IKV14" s="135"/>
      <c r="IKW14" s="135"/>
      <c r="IKX14" s="135"/>
      <c r="IKY14" s="135"/>
      <c r="IKZ14" s="135"/>
      <c r="ILA14" s="135"/>
      <c r="ILB14" s="135"/>
      <c r="ILC14" s="135"/>
      <c r="ILD14" s="135"/>
      <c r="ILE14" s="135"/>
      <c r="ILF14" s="135"/>
      <c r="ILG14" s="135"/>
      <c r="ILH14" s="135"/>
      <c r="ILI14" s="135"/>
      <c r="ILJ14" s="135"/>
      <c r="ILK14" s="135"/>
      <c r="ILL14" s="135"/>
      <c r="ILM14" s="135"/>
      <c r="ILN14" s="135"/>
      <c r="ILO14" s="135"/>
      <c r="ILP14" s="135"/>
      <c r="ILQ14" s="135"/>
      <c r="ILR14" s="135"/>
      <c r="ILS14" s="135"/>
      <c r="ILT14" s="135"/>
      <c r="ILU14" s="135"/>
      <c r="ILV14" s="135"/>
      <c r="ILW14" s="135"/>
      <c r="ILX14" s="135"/>
      <c r="ILY14" s="135"/>
      <c r="ILZ14" s="135"/>
      <c r="IMA14" s="135"/>
      <c r="IMB14" s="135"/>
      <c r="IMC14" s="135"/>
      <c r="IMD14" s="135"/>
      <c r="IME14" s="135"/>
      <c r="IMF14" s="135"/>
      <c r="IMG14" s="135"/>
      <c r="IMH14" s="135"/>
      <c r="IMI14" s="135"/>
      <c r="IMJ14" s="135"/>
      <c r="IMK14" s="135"/>
      <c r="IML14" s="135"/>
      <c r="IMM14" s="135"/>
      <c r="IMN14" s="135"/>
      <c r="IMO14" s="135"/>
      <c r="IMP14" s="135"/>
      <c r="IMQ14" s="135"/>
      <c r="IMR14" s="135"/>
      <c r="IMS14" s="135"/>
      <c r="IMT14" s="135"/>
      <c r="IMU14" s="135"/>
      <c r="IMV14" s="135"/>
      <c r="IMW14" s="135"/>
      <c r="IMX14" s="135"/>
      <c r="IMY14" s="135"/>
      <c r="IMZ14" s="135"/>
      <c r="INA14" s="135"/>
      <c r="INB14" s="135"/>
      <c r="INC14" s="135"/>
      <c r="IND14" s="135"/>
      <c r="INE14" s="135"/>
      <c r="INF14" s="135"/>
      <c r="ING14" s="135"/>
      <c r="INH14" s="135"/>
      <c r="INI14" s="135"/>
      <c r="INJ14" s="135"/>
      <c r="INK14" s="135"/>
      <c r="INL14" s="135"/>
      <c r="INM14" s="135"/>
      <c r="INN14" s="135"/>
      <c r="INO14" s="135"/>
      <c r="INP14" s="135"/>
      <c r="INQ14" s="135"/>
      <c r="INR14" s="135"/>
      <c r="INS14" s="135"/>
      <c r="INT14" s="135"/>
      <c r="INU14" s="135"/>
      <c r="INV14" s="135"/>
      <c r="INW14" s="135"/>
      <c r="INX14" s="135"/>
      <c r="INY14" s="135"/>
      <c r="INZ14" s="135"/>
      <c r="IOA14" s="135"/>
      <c r="IOB14" s="135"/>
      <c r="IOC14" s="135"/>
      <c r="IOD14" s="135"/>
      <c r="IOE14" s="135"/>
      <c r="IOF14" s="135"/>
      <c r="IOG14" s="135"/>
      <c r="IOH14" s="135"/>
      <c r="IOI14" s="135"/>
      <c r="IOJ14" s="135"/>
      <c r="IOK14" s="135"/>
      <c r="IOL14" s="135"/>
      <c r="IOM14" s="135"/>
      <c r="ION14" s="135"/>
      <c r="IOO14" s="135"/>
      <c r="IOP14" s="135"/>
      <c r="IOQ14" s="135"/>
      <c r="IOR14" s="135"/>
      <c r="IOS14" s="135"/>
      <c r="IOT14" s="135"/>
      <c r="IOU14" s="135"/>
      <c r="IOV14" s="135"/>
      <c r="IOW14" s="135"/>
      <c r="IOX14" s="135"/>
      <c r="IOY14" s="135"/>
      <c r="IOZ14" s="135"/>
      <c r="IPA14" s="135"/>
      <c r="IPB14" s="135"/>
      <c r="IPC14" s="135"/>
      <c r="IPD14" s="135"/>
      <c r="IPE14" s="135"/>
      <c r="IPF14" s="135"/>
      <c r="IPG14" s="135"/>
      <c r="IPH14" s="135"/>
      <c r="IPI14" s="135"/>
      <c r="IPJ14" s="135"/>
      <c r="IPK14" s="135"/>
      <c r="IPL14" s="135"/>
      <c r="IPM14" s="135"/>
      <c r="IPN14" s="135"/>
      <c r="IPO14" s="135"/>
      <c r="IPP14" s="135"/>
      <c r="IPQ14" s="135"/>
      <c r="IPR14" s="135"/>
      <c r="IPS14" s="135"/>
      <c r="IPT14" s="135"/>
      <c r="IPU14" s="135"/>
      <c r="IPV14" s="135"/>
      <c r="IPW14" s="135"/>
      <c r="IPX14" s="135"/>
      <c r="IPY14" s="135"/>
      <c r="IPZ14" s="135"/>
      <c r="IQA14" s="135"/>
      <c r="IQB14" s="135"/>
      <c r="IQC14" s="135"/>
      <c r="IQD14" s="135"/>
      <c r="IQE14" s="135"/>
      <c r="IQF14" s="135"/>
      <c r="IQG14" s="135"/>
      <c r="IQH14" s="135"/>
      <c r="IQI14" s="135"/>
      <c r="IQJ14" s="135"/>
      <c r="IQK14" s="135"/>
      <c r="IQL14" s="135"/>
      <c r="IQM14" s="135"/>
      <c r="IQN14" s="135"/>
      <c r="IQO14" s="135"/>
      <c r="IQP14" s="135"/>
      <c r="IQQ14" s="135"/>
      <c r="IQR14" s="135"/>
      <c r="IQS14" s="135"/>
      <c r="IQT14" s="135"/>
      <c r="IQU14" s="135"/>
      <c r="IQV14" s="135"/>
      <c r="IQW14" s="135"/>
      <c r="IQX14" s="135"/>
      <c r="IQY14" s="135"/>
      <c r="IQZ14" s="135"/>
      <c r="IRA14" s="135"/>
      <c r="IRB14" s="135"/>
      <c r="IRC14" s="135"/>
      <c r="IRD14" s="135"/>
      <c r="IRE14" s="135"/>
      <c r="IRF14" s="135"/>
      <c r="IRG14" s="135"/>
      <c r="IRH14" s="135"/>
      <c r="IRI14" s="135"/>
      <c r="IRJ14" s="135"/>
      <c r="IRK14" s="135"/>
      <c r="IRL14" s="135"/>
      <c r="IRM14" s="135"/>
      <c r="IRN14" s="135"/>
      <c r="IRO14" s="135"/>
      <c r="IRP14" s="135"/>
      <c r="IRQ14" s="135"/>
      <c r="IRR14" s="135"/>
      <c r="IRS14" s="135"/>
      <c r="IRT14" s="135"/>
      <c r="IRU14" s="135"/>
      <c r="IRV14" s="135"/>
      <c r="IRW14" s="135"/>
      <c r="IRX14" s="135"/>
      <c r="IRY14" s="135"/>
      <c r="IRZ14" s="135"/>
      <c r="ISA14" s="135"/>
      <c r="ISB14" s="135"/>
      <c r="ISC14" s="135"/>
      <c r="ISD14" s="135"/>
      <c r="ISE14" s="135"/>
      <c r="ISF14" s="135"/>
      <c r="ISG14" s="135"/>
      <c r="ISH14" s="135"/>
      <c r="ISI14" s="135"/>
      <c r="ISJ14" s="135"/>
      <c r="ISK14" s="135"/>
      <c r="ISL14" s="135"/>
      <c r="ISM14" s="135"/>
      <c r="ISN14" s="135"/>
      <c r="ISO14" s="135"/>
      <c r="ISP14" s="135"/>
      <c r="ISQ14" s="135"/>
      <c r="ISR14" s="135"/>
      <c r="ISS14" s="135"/>
      <c r="IST14" s="135"/>
      <c r="ISU14" s="135"/>
      <c r="ISV14" s="135"/>
      <c r="ISW14" s="135"/>
      <c r="ISX14" s="135"/>
      <c r="ISY14" s="135"/>
      <c r="ISZ14" s="135"/>
      <c r="ITA14" s="135"/>
      <c r="ITB14" s="135"/>
      <c r="ITC14" s="135"/>
      <c r="ITD14" s="135"/>
      <c r="ITE14" s="135"/>
      <c r="ITF14" s="135"/>
      <c r="ITG14" s="135"/>
      <c r="ITH14" s="135"/>
      <c r="ITI14" s="135"/>
      <c r="ITJ14" s="135"/>
      <c r="ITK14" s="135"/>
      <c r="ITL14" s="135"/>
      <c r="ITM14" s="135"/>
      <c r="ITN14" s="135"/>
      <c r="ITO14" s="135"/>
      <c r="ITP14" s="135"/>
      <c r="ITQ14" s="135"/>
      <c r="ITR14" s="135"/>
      <c r="ITS14" s="135"/>
      <c r="ITT14" s="135"/>
      <c r="ITU14" s="135"/>
      <c r="ITV14" s="135"/>
      <c r="ITW14" s="135"/>
      <c r="ITX14" s="135"/>
      <c r="ITY14" s="135"/>
      <c r="ITZ14" s="135"/>
      <c r="IUA14" s="135"/>
      <c r="IUB14" s="135"/>
      <c r="IUC14" s="135"/>
      <c r="IUD14" s="135"/>
      <c r="IUE14" s="135"/>
      <c r="IUF14" s="135"/>
      <c r="IUG14" s="135"/>
      <c r="IUH14" s="135"/>
      <c r="IUI14" s="135"/>
      <c r="IUJ14" s="135"/>
      <c r="IUK14" s="135"/>
      <c r="IUL14" s="135"/>
      <c r="IUM14" s="135"/>
      <c r="IUN14" s="135"/>
      <c r="IUO14" s="135"/>
      <c r="IUP14" s="135"/>
      <c r="IUQ14" s="135"/>
      <c r="IUR14" s="135"/>
      <c r="IUS14" s="135"/>
      <c r="IUT14" s="135"/>
      <c r="IUU14" s="135"/>
      <c r="IUV14" s="135"/>
      <c r="IUW14" s="135"/>
      <c r="IUX14" s="135"/>
      <c r="IUY14" s="135"/>
      <c r="IUZ14" s="135"/>
      <c r="IVA14" s="135"/>
      <c r="IVB14" s="135"/>
      <c r="IVC14" s="135"/>
      <c r="IVD14" s="135"/>
      <c r="IVE14" s="135"/>
      <c r="IVF14" s="135"/>
      <c r="IVG14" s="135"/>
      <c r="IVH14" s="135"/>
      <c r="IVI14" s="135"/>
      <c r="IVJ14" s="135"/>
      <c r="IVK14" s="135"/>
      <c r="IVL14" s="135"/>
      <c r="IVM14" s="135"/>
      <c r="IVN14" s="135"/>
      <c r="IVO14" s="135"/>
      <c r="IVP14" s="135"/>
      <c r="IVQ14" s="135"/>
      <c r="IVR14" s="135"/>
      <c r="IVS14" s="135"/>
      <c r="IVT14" s="135"/>
      <c r="IVU14" s="135"/>
      <c r="IVV14" s="135"/>
      <c r="IVW14" s="135"/>
      <c r="IVX14" s="135"/>
      <c r="IVY14" s="135"/>
      <c r="IVZ14" s="135"/>
      <c r="IWA14" s="135"/>
      <c r="IWB14" s="135"/>
      <c r="IWC14" s="135"/>
      <c r="IWD14" s="135"/>
      <c r="IWE14" s="135"/>
      <c r="IWF14" s="135"/>
      <c r="IWG14" s="135"/>
      <c r="IWH14" s="135"/>
      <c r="IWI14" s="135"/>
      <c r="IWJ14" s="135"/>
      <c r="IWK14" s="135"/>
      <c r="IWL14" s="135"/>
      <c r="IWM14" s="135"/>
      <c r="IWN14" s="135"/>
      <c r="IWO14" s="135"/>
      <c r="IWP14" s="135"/>
      <c r="IWQ14" s="135"/>
      <c r="IWR14" s="135"/>
      <c r="IWS14" s="135"/>
      <c r="IWT14" s="135"/>
      <c r="IWU14" s="135"/>
      <c r="IWV14" s="135"/>
      <c r="IWW14" s="135"/>
      <c r="IWX14" s="135"/>
      <c r="IWY14" s="135"/>
      <c r="IWZ14" s="135"/>
      <c r="IXA14" s="135"/>
      <c r="IXB14" s="135"/>
      <c r="IXC14" s="135"/>
      <c r="IXD14" s="135"/>
      <c r="IXE14" s="135"/>
      <c r="IXF14" s="135"/>
      <c r="IXG14" s="135"/>
      <c r="IXH14" s="135"/>
      <c r="IXI14" s="135"/>
      <c r="IXJ14" s="135"/>
      <c r="IXK14" s="135"/>
      <c r="IXL14" s="135"/>
      <c r="IXM14" s="135"/>
      <c r="IXN14" s="135"/>
      <c r="IXO14" s="135"/>
      <c r="IXP14" s="135"/>
      <c r="IXQ14" s="135"/>
      <c r="IXR14" s="135"/>
      <c r="IXS14" s="135"/>
      <c r="IXT14" s="135"/>
      <c r="IXU14" s="135"/>
      <c r="IXV14" s="135"/>
      <c r="IXW14" s="135"/>
      <c r="IXX14" s="135"/>
      <c r="IXY14" s="135"/>
      <c r="IXZ14" s="135"/>
      <c r="IYA14" s="135"/>
      <c r="IYB14" s="135"/>
      <c r="IYC14" s="135"/>
      <c r="IYD14" s="135"/>
      <c r="IYE14" s="135"/>
      <c r="IYF14" s="135"/>
      <c r="IYG14" s="135"/>
      <c r="IYH14" s="135"/>
      <c r="IYI14" s="135"/>
      <c r="IYJ14" s="135"/>
      <c r="IYK14" s="135"/>
      <c r="IYL14" s="135"/>
      <c r="IYM14" s="135"/>
      <c r="IYN14" s="135"/>
      <c r="IYO14" s="135"/>
      <c r="IYP14" s="135"/>
      <c r="IYQ14" s="135"/>
      <c r="IYR14" s="135"/>
      <c r="IYS14" s="135"/>
      <c r="IYT14" s="135"/>
      <c r="IYU14" s="135"/>
      <c r="IYV14" s="135"/>
      <c r="IYW14" s="135"/>
      <c r="IYX14" s="135"/>
      <c r="IYY14" s="135"/>
      <c r="IYZ14" s="135"/>
      <c r="IZA14" s="135"/>
      <c r="IZB14" s="135"/>
      <c r="IZC14" s="135"/>
      <c r="IZD14" s="135"/>
      <c r="IZE14" s="135"/>
      <c r="IZF14" s="135"/>
      <c r="IZG14" s="135"/>
      <c r="IZH14" s="135"/>
      <c r="IZI14" s="135"/>
      <c r="IZJ14" s="135"/>
      <c r="IZK14" s="135"/>
      <c r="IZL14" s="135"/>
      <c r="IZM14" s="135"/>
      <c r="IZN14" s="135"/>
      <c r="IZO14" s="135"/>
      <c r="IZP14" s="135"/>
      <c r="IZQ14" s="135"/>
      <c r="IZR14" s="135"/>
      <c r="IZS14" s="135"/>
      <c r="IZT14" s="135"/>
      <c r="IZU14" s="135"/>
      <c r="IZV14" s="135"/>
      <c r="IZW14" s="135"/>
      <c r="IZX14" s="135"/>
      <c r="IZY14" s="135"/>
      <c r="IZZ14" s="135"/>
      <c r="JAA14" s="135"/>
      <c r="JAB14" s="135"/>
      <c r="JAC14" s="135"/>
      <c r="JAD14" s="135"/>
      <c r="JAE14" s="135"/>
      <c r="JAF14" s="135"/>
      <c r="JAG14" s="135"/>
      <c r="JAH14" s="135"/>
      <c r="JAI14" s="135"/>
      <c r="JAJ14" s="135"/>
      <c r="JAK14" s="135"/>
      <c r="JAL14" s="135"/>
      <c r="JAM14" s="135"/>
      <c r="JAN14" s="135"/>
      <c r="JAO14" s="135"/>
      <c r="JAP14" s="135"/>
      <c r="JAQ14" s="135"/>
      <c r="JAR14" s="135"/>
      <c r="JAS14" s="135"/>
      <c r="JAT14" s="135"/>
      <c r="JAU14" s="135"/>
      <c r="JAV14" s="135"/>
      <c r="JAW14" s="135"/>
      <c r="JAX14" s="135"/>
      <c r="JAY14" s="135"/>
      <c r="JAZ14" s="135"/>
      <c r="JBA14" s="135"/>
      <c r="JBB14" s="135"/>
      <c r="JBC14" s="135"/>
      <c r="JBD14" s="135"/>
      <c r="JBE14" s="135"/>
      <c r="JBF14" s="135"/>
      <c r="JBG14" s="135"/>
      <c r="JBH14" s="135"/>
      <c r="JBI14" s="135"/>
      <c r="JBJ14" s="135"/>
      <c r="JBK14" s="135"/>
      <c r="JBL14" s="135"/>
      <c r="JBM14" s="135"/>
      <c r="JBN14" s="135"/>
      <c r="JBO14" s="135"/>
      <c r="JBP14" s="135"/>
      <c r="JBQ14" s="135"/>
      <c r="JBR14" s="135"/>
      <c r="JBS14" s="135"/>
      <c r="JBT14" s="135"/>
      <c r="JBU14" s="135"/>
      <c r="JBV14" s="135"/>
      <c r="JBW14" s="135"/>
      <c r="JBX14" s="135"/>
      <c r="JBY14" s="135"/>
      <c r="JBZ14" s="135"/>
      <c r="JCA14" s="135"/>
      <c r="JCB14" s="135"/>
      <c r="JCC14" s="135"/>
      <c r="JCD14" s="135"/>
      <c r="JCE14" s="135"/>
      <c r="JCF14" s="135"/>
      <c r="JCG14" s="135"/>
      <c r="JCH14" s="135"/>
      <c r="JCI14" s="135"/>
      <c r="JCJ14" s="135"/>
      <c r="JCK14" s="135"/>
      <c r="JCL14" s="135"/>
      <c r="JCM14" s="135"/>
      <c r="JCN14" s="135"/>
      <c r="JCO14" s="135"/>
      <c r="JCP14" s="135"/>
      <c r="JCQ14" s="135"/>
      <c r="JCR14" s="135"/>
      <c r="JCS14" s="135"/>
      <c r="JCT14" s="135"/>
      <c r="JCU14" s="135"/>
      <c r="JCV14" s="135"/>
      <c r="JCW14" s="135"/>
      <c r="JCX14" s="135"/>
      <c r="JCY14" s="135"/>
      <c r="JCZ14" s="135"/>
      <c r="JDA14" s="135"/>
      <c r="JDB14" s="135"/>
      <c r="JDC14" s="135"/>
      <c r="JDD14" s="135"/>
      <c r="JDE14" s="135"/>
      <c r="JDF14" s="135"/>
      <c r="JDG14" s="135"/>
      <c r="JDH14" s="135"/>
      <c r="JDI14" s="135"/>
      <c r="JDJ14" s="135"/>
      <c r="JDK14" s="135"/>
      <c r="JDL14" s="135"/>
      <c r="JDM14" s="135"/>
      <c r="JDN14" s="135"/>
      <c r="JDO14" s="135"/>
      <c r="JDP14" s="135"/>
      <c r="JDQ14" s="135"/>
      <c r="JDR14" s="135"/>
      <c r="JDS14" s="135"/>
      <c r="JDT14" s="135"/>
      <c r="JDU14" s="135"/>
      <c r="JDV14" s="135"/>
      <c r="JDW14" s="135"/>
      <c r="JDX14" s="135"/>
      <c r="JDY14" s="135"/>
      <c r="JDZ14" s="135"/>
      <c r="JEA14" s="135"/>
      <c r="JEB14" s="135"/>
      <c r="JEC14" s="135"/>
      <c r="JED14" s="135"/>
      <c r="JEE14" s="135"/>
      <c r="JEF14" s="135"/>
      <c r="JEG14" s="135"/>
      <c r="JEH14" s="135"/>
      <c r="JEI14" s="135"/>
      <c r="JEJ14" s="135"/>
      <c r="JEK14" s="135"/>
      <c r="JEL14" s="135"/>
      <c r="JEM14" s="135"/>
      <c r="JEN14" s="135"/>
      <c r="JEO14" s="135"/>
      <c r="JEP14" s="135"/>
      <c r="JEQ14" s="135"/>
      <c r="JER14" s="135"/>
      <c r="JES14" s="135"/>
      <c r="JET14" s="135"/>
      <c r="JEU14" s="135"/>
      <c r="JEV14" s="135"/>
      <c r="JEW14" s="135"/>
      <c r="JEX14" s="135"/>
      <c r="JEY14" s="135"/>
      <c r="JEZ14" s="135"/>
      <c r="JFA14" s="135"/>
      <c r="JFB14" s="135"/>
      <c r="JFC14" s="135"/>
      <c r="JFD14" s="135"/>
      <c r="JFE14" s="135"/>
      <c r="JFF14" s="135"/>
      <c r="JFG14" s="135"/>
      <c r="JFH14" s="135"/>
      <c r="JFI14" s="135"/>
      <c r="JFJ14" s="135"/>
      <c r="JFK14" s="135"/>
      <c r="JFL14" s="135"/>
      <c r="JFM14" s="135"/>
      <c r="JFN14" s="135"/>
      <c r="JFO14" s="135"/>
      <c r="JFP14" s="135"/>
      <c r="JFQ14" s="135"/>
      <c r="JFR14" s="135"/>
      <c r="JFS14" s="135"/>
      <c r="JFT14" s="135"/>
      <c r="JFU14" s="135"/>
      <c r="JFV14" s="135"/>
      <c r="JFW14" s="135"/>
      <c r="JFX14" s="135"/>
      <c r="JFY14" s="135"/>
      <c r="JFZ14" s="135"/>
      <c r="JGA14" s="135"/>
      <c r="JGB14" s="135"/>
      <c r="JGC14" s="135"/>
      <c r="JGD14" s="135"/>
      <c r="JGE14" s="135"/>
      <c r="JGF14" s="135"/>
      <c r="JGG14" s="135"/>
      <c r="JGH14" s="135"/>
      <c r="JGI14" s="135"/>
      <c r="JGJ14" s="135"/>
      <c r="JGK14" s="135"/>
      <c r="JGL14" s="135"/>
      <c r="JGM14" s="135"/>
      <c r="JGN14" s="135"/>
      <c r="JGO14" s="135"/>
      <c r="JGP14" s="135"/>
      <c r="JGQ14" s="135"/>
      <c r="JGR14" s="135"/>
      <c r="JGS14" s="135"/>
      <c r="JGT14" s="135"/>
      <c r="JGU14" s="135"/>
      <c r="JGV14" s="135"/>
      <c r="JGW14" s="135"/>
      <c r="JGX14" s="135"/>
      <c r="JGY14" s="135"/>
      <c r="JGZ14" s="135"/>
      <c r="JHA14" s="135"/>
      <c r="JHB14" s="135"/>
      <c r="JHC14" s="135"/>
      <c r="JHD14" s="135"/>
      <c r="JHE14" s="135"/>
      <c r="JHF14" s="135"/>
      <c r="JHG14" s="135"/>
      <c r="JHH14" s="135"/>
      <c r="JHI14" s="135"/>
      <c r="JHJ14" s="135"/>
      <c r="JHK14" s="135"/>
      <c r="JHL14" s="135"/>
      <c r="JHM14" s="135"/>
      <c r="JHN14" s="135"/>
      <c r="JHO14" s="135"/>
      <c r="JHP14" s="135"/>
      <c r="JHQ14" s="135"/>
      <c r="JHR14" s="135"/>
      <c r="JHS14" s="135"/>
      <c r="JHT14" s="135"/>
      <c r="JHU14" s="135"/>
      <c r="JHV14" s="135"/>
      <c r="JHW14" s="135"/>
      <c r="JHX14" s="135"/>
      <c r="JHY14" s="135"/>
      <c r="JHZ14" s="135"/>
      <c r="JIA14" s="135"/>
      <c r="JIB14" s="135"/>
      <c r="JIC14" s="135"/>
      <c r="JID14" s="135"/>
      <c r="JIE14" s="135"/>
      <c r="JIF14" s="135"/>
      <c r="JIG14" s="135"/>
      <c r="JIH14" s="135"/>
      <c r="JII14" s="135"/>
      <c r="JIJ14" s="135"/>
      <c r="JIK14" s="135"/>
      <c r="JIL14" s="135"/>
      <c r="JIM14" s="135"/>
      <c r="JIN14" s="135"/>
      <c r="JIO14" s="135"/>
      <c r="JIP14" s="135"/>
      <c r="JIQ14" s="135"/>
      <c r="JIR14" s="135"/>
      <c r="JIS14" s="135"/>
      <c r="JIT14" s="135"/>
      <c r="JIU14" s="135"/>
      <c r="JIV14" s="135"/>
      <c r="JIW14" s="135"/>
      <c r="JIX14" s="135"/>
      <c r="JIY14" s="135"/>
      <c r="JIZ14" s="135"/>
      <c r="JJA14" s="135"/>
      <c r="JJB14" s="135"/>
      <c r="JJC14" s="135"/>
      <c r="JJD14" s="135"/>
      <c r="JJE14" s="135"/>
      <c r="JJF14" s="135"/>
      <c r="JJG14" s="135"/>
      <c r="JJH14" s="135"/>
      <c r="JJI14" s="135"/>
      <c r="JJJ14" s="135"/>
      <c r="JJK14" s="135"/>
      <c r="JJL14" s="135"/>
      <c r="JJM14" s="135"/>
      <c r="JJN14" s="135"/>
      <c r="JJO14" s="135"/>
      <c r="JJP14" s="135"/>
      <c r="JJQ14" s="135"/>
      <c r="JJR14" s="135"/>
      <c r="JJS14" s="135"/>
      <c r="JJT14" s="135"/>
      <c r="JJU14" s="135"/>
      <c r="JJV14" s="135"/>
      <c r="JJW14" s="135"/>
      <c r="JJX14" s="135"/>
      <c r="JJY14" s="135"/>
      <c r="JJZ14" s="135"/>
      <c r="JKA14" s="135"/>
      <c r="JKB14" s="135"/>
      <c r="JKC14" s="135"/>
      <c r="JKD14" s="135"/>
      <c r="JKE14" s="135"/>
      <c r="JKF14" s="135"/>
      <c r="JKG14" s="135"/>
      <c r="JKH14" s="135"/>
      <c r="JKI14" s="135"/>
      <c r="JKJ14" s="135"/>
      <c r="JKK14" s="135"/>
      <c r="JKL14" s="135"/>
      <c r="JKM14" s="135"/>
      <c r="JKN14" s="135"/>
      <c r="JKO14" s="135"/>
      <c r="JKP14" s="135"/>
      <c r="JKQ14" s="135"/>
      <c r="JKR14" s="135"/>
      <c r="JKS14" s="135"/>
      <c r="JKT14" s="135"/>
      <c r="JKU14" s="135"/>
      <c r="JKV14" s="135"/>
      <c r="JKW14" s="135"/>
      <c r="JKX14" s="135"/>
      <c r="JKY14" s="135"/>
      <c r="JKZ14" s="135"/>
      <c r="JLA14" s="135"/>
      <c r="JLB14" s="135"/>
      <c r="JLC14" s="135"/>
      <c r="JLD14" s="135"/>
      <c r="JLE14" s="135"/>
      <c r="JLF14" s="135"/>
      <c r="JLG14" s="135"/>
      <c r="JLH14" s="135"/>
      <c r="JLI14" s="135"/>
      <c r="JLJ14" s="135"/>
      <c r="JLK14" s="135"/>
      <c r="JLL14" s="135"/>
      <c r="JLM14" s="135"/>
      <c r="JLN14" s="135"/>
      <c r="JLO14" s="135"/>
      <c r="JLP14" s="135"/>
      <c r="JLQ14" s="135"/>
      <c r="JLR14" s="135"/>
      <c r="JLS14" s="135"/>
      <c r="JLT14" s="135"/>
      <c r="JLU14" s="135"/>
      <c r="JLV14" s="135"/>
      <c r="JLW14" s="135"/>
      <c r="JLX14" s="135"/>
      <c r="JLY14" s="135"/>
      <c r="JLZ14" s="135"/>
      <c r="JMA14" s="135"/>
      <c r="JMB14" s="135"/>
      <c r="JMC14" s="135"/>
      <c r="JMD14" s="135"/>
      <c r="JME14" s="135"/>
      <c r="JMF14" s="135"/>
      <c r="JMG14" s="135"/>
      <c r="JMH14" s="135"/>
      <c r="JMI14" s="135"/>
      <c r="JMJ14" s="135"/>
      <c r="JMK14" s="135"/>
      <c r="JML14" s="135"/>
      <c r="JMM14" s="135"/>
      <c r="JMN14" s="135"/>
      <c r="JMO14" s="135"/>
      <c r="JMP14" s="135"/>
      <c r="JMQ14" s="135"/>
      <c r="JMR14" s="135"/>
      <c r="JMS14" s="135"/>
      <c r="JMT14" s="135"/>
      <c r="JMU14" s="135"/>
      <c r="JMV14" s="135"/>
      <c r="JMW14" s="135"/>
      <c r="JMX14" s="135"/>
      <c r="JMY14" s="135"/>
      <c r="JMZ14" s="135"/>
      <c r="JNA14" s="135"/>
      <c r="JNB14" s="135"/>
      <c r="JNC14" s="135"/>
      <c r="JND14" s="135"/>
      <c r="JNE14" s="135"/>
      <c r="JNF14" s="135"/>
      <c r="JNG14" s="135"/>
      <c r="JNH14" s="135"/>
      <c r="JNI14" s="135"/>
      <c r="JNJ14" s="135"/>
      <c r="JNK14" s="135"/>
      <c r="JNL14" s="135"/>
      <c r="JNM14" s="135"/>
      <c r="JNN14" s="135"/>
      <c r="JNO14" s="135"/>
      <c r="JNP14" s="135"/>
      <c r="JNQ14" s="135"/>
      <c r="JNR14" s="135"/>
      <c r="JNS14" s="135"/>
      <c r="JNT14" s="135"/>
      <c r="JNU14" s="135"/>
      <c r="JNV14" s="135"/>
      <c r="JNW14" s="135"/>
      <c r="JNX14" s="135"/>
      <c r="JNY14" s="135"/>
      <c r="JNZ14" s="135"/>
      <c r="JOA14" s="135"/>
      <c r="JOB14" s="135"/>
      <c r="JOC14" s="135"/>
      <c r="JOD14" s="135"/>
      <c r="JOE14" s="135"/>
      <c r="JOF14" s="135"/>
      <c r="JOG14" s="135"/>
      <c r="JOH14" s="135"/>
      <c r="JOI14" s="135"/>
      <c r="JOJ14" s="135"/>
      <c r="JOK14" s="135"/>
      <c r="JOL14" s="135"/>
      <c r="JOM14" s="135"/>
      <c r="JON14" s="135"/>
      <c r="JOO14" s="135"/>
      <c r="JOP14" s="135"/>
      <c r="JOQ14" s="135"/>
      <c r="JOR14" s="135"/>
      <c r="JOS14" s="135"/>
      <c r="JOT14" s="135"/>
      <c r="JOU14" s="135"/>
      <c r="JOV14" s="135"/>
      <c r="JOW14" s="135"/>
      <c r="JOX14" s="135"/>
      <c r="JOY14" s="135"/>
      <c r="JOZ14" s="135"/>
      <c r="JPA14" s="135"/>
      <c r="JPB14" s="135"/>
      <c r="JPC14" s="135"/>
      <c r="JPD14" s="135"/>
      <c r="JPE14" s="135"/>
      <c r="JPF14" s="135"/>
      <c r="JPG14" s="135"/>
      <c r="JPH14" s="135"/>
      <c r="JPI14" s="135"/>
      <c r="JPJ14" s="135"/>
      <c r="JPK14" s="135"/>
      <c r="JPL14" s="135"/>
      <c r="JPM14" s="135"/>
      <c r="JPN14" s="135"/>
      <c r="JPO14" s="135"/>
      <c r="JPP14" s="135"/>
      <c r="JPQ14" s="135"/>
      <c r="JPR14" s="135"/>
      <c r="JPS14" s="135"/>
      <c r="JPT14" s="135"/>
      <c r="JPU14" s="135"/>
      <c r="JPV14" s="135"/>
      <c r="JPW14" s="135"/>
      <c r="JPX14" s="135"/>
      <c r="JPY14" s="135"/>
      <c r="JPZ14" s="135"/>
      <c r="JQA14" s="135"/>
      <c r="JQB14" s="135"/>
      <c r="JQC14" s="135"/>
      <c r="JQD14" s="135"/>
      <c r="JQE14" s="135"/>
      <c r="JQF14" s="135"/>
      <c r="JQG14" s="135"/>
      <c r="JQH14" s="135"/>
      <c r="JQI14" s="135"/>
      <c r="JQJ14" s="135"/>
      <c r="JQK14" s="135"/>
      <c r="JQL14" s="135"/>
      <c r="JQM14" s="135"/>
      <c r="JQN14" s="135"/>
      <c r="JQO14" s="135"/>
      <c r="JQP14" s="135"/>
      <c r="JQQ14" s="135"/>
      <c r="JQR14" s="135"/>
      <c r="JQS14" s="135"/>
      <c r="JQT14" s="135"/>
      <c r="JQU14" s="135"/>
      <c r="JQV14" s="135"/>
      <c r="JQW14" s="135"/>
      <c r="JQX14" s="135"/>
      <c r="JQY14" s="135"/>
      <c r="JQZ14" s="135"/>
      <c r="JRA14" s="135"/>
      <c r="JRB14" s="135"/>
      <c r="JRC14" s="135"/>
      <c r="JRD14" s="135"/>
      <c r="JRE14" s="135"/>
      <c r="JRF14" s="135"/>
      <c r="JRG14" s="135"/>
      <c r="JRH14" s="135"/>
      <c r="JRI14" s="135"/>
      <c r="JRJ14" s="135"/>
      <c r="JRK14" s="135"/>
      <c r="JRL14" s="135"/>
      <c r="JRM14" s="135"/>
      <c r="JRN14" s="135"/>
      <c r="JRO14" s="135"/>
      <c r="JRP14" s="135"/>
      <c r="JRQ14" s="135"/>
      <c r="JRR14" s="135"/>
      <c r="JRS14" s="135"/>
      <c r="JRT14" s="135"/>
      <c r="JRU14" s="135"/>
      <c r="JRV14" s="135"/>
      <c r="JRW14" s="135"/>
      <c r="JRX14" s="135"/>
      <c r="JRY14" s="135"/>
      <c r="JRZ14" s="135"/>
      <c r="JSA14" s="135"/>
      <c r="JSB14" s="135"/>
      <c r="JSC14" s="135"/>
      <c r="JSD14" s="135"/>
      <c r="JSE14" s="135"/>
      <c r="JSF14" s="135"/>
      <c r="JSG14" s="135"/>
      <c r="JSH14" s="135"/>
      <c r="JSI14" s="135"/>
      <c r="JSJ14" s="135"/>
      <c r="JSK14" s="135"/>
      <c r="JSL14" s="135"/>
      <c r="JSM14" s="135"/>
      <c r="JSN14" s="135"/>
      <c r="JSO14" s="135"/>
      <c r="JSP14" s="135"/>
      <c r="JSQ14" s="135"/>
      <c r="JSR14" s="135"/>
      <c r="JSS14" s="135"/>
      <c r="JST14" s="135"/>
      <c r="JSU14" s="135"/>
      <c r="JSV14" s="135"/>
      <c r="JSW14" s="135"/>
      <c r="JSX14" s="135"/>
      <c r="JSY14" s="135"/>
      <c r="JSZ14" s="135"/>
      <c r="JTA14" s="135"/>
      <c r="JTB14" s="135"/>
      <c r="JTC14" s="135"/>
      <c r="JTD14" s="135"/>
      <c r="JTE14" s="135"/>
      <c r="JTF14" s="135"/>
      <c r="JTG14" s="135"/>
      <c r="JTH14" s="135"/>
      <c r="JTI14" s="135"/>
      <c r="JTJ14" s="135"/>
      <c r="JTK14" s="135"/>
      <c r="JTL14" s="135"/>
      <c r="JTM14" s="135"/>
      <c r="JTN14" s="135"/>
      <c r="JTO14" s="135"/>
      <c r="JTP14" s="135"/>
      <c r="JTQ14" s="135"/>
      <c r="JTR14" s="135"/>
      <c r="JTS14" s="135"/>
      <c r="JTT14" s="135"/>
      <c r="JTU14" s="135"/>
      <c r="JTV14" s="135"/>
      <c r="JTW14" s="135"/>
      <c r="JTX14" s="135"/>
      <c r="JTY14" s="135"/>
      <c r="JTZ14" s="135"/>
      <c r="JUA14" s="135"/>
      <c r="JUB14" s="135"/>
      <c r="JUC14" s="135"/>
      <c r="JUD14" s="135"/>
      <c r="JUE14" s="135"/>
      <c r="JUF14" s="135"/>
      <c r="JUG14" s="135"/>
      <c r="JUH14" s="135"/>
      <c r="JUI14" s="135"/>
      <c r="JUJ14" s="135"/>
      <c r="JUK14" s="135"/>
      <c r="JUL14" s="135"/>
      <c r="JUM14" s="135"/>
      <c r="JUN14" s="135"/>
      <c r="JUO14" s="135"/>
      <c r="JUP14" s="135"/>
      <c r="JUQ14" s="135"/>
      <c r="JUR14" s="135"/>
      <c r="JUS14" s="135"/>
      <c r="JUT14" s="135"/>
      <c r="JUU14" s="135"/>
      <c r="JUV14" s="135"/>
      <c r="JUW14" s="135"/>
      <c r="JUX14" s="135"/>
      <c r="JUY14" s="135"/>
      <c r="JUZ14" s="135"/>
      <c r="JVA14" s="135"/>
      <c r="JVB14" s="135"/>
      <c r="JVC14" s="135"/>
      <c r="JVD14" s="135"/>
      <c r="JVE14" s="135"/>
      <c r="JVF14" s="135"/>
      <c r="JVG14" s="135"/>
      <c r="JVH14" s="135"/>
      <c r="JVI14" s="135"/>
      <c r="JVJ14" s="135"/>
      <c r="JVK14" s="135"/>
      <c r="JVL14" s="135"/>
      <c r="JVM14" s="135"/>
      <c r="JVN14" s="135"/>
      <c r="JVO14" s="135"/>
      <c r="JVP14" s="135"/>
      <c r="JVQ14" s="135"/>
      <c r="JVR14" s="135"/>
      <c r="JVS14" s="135"/>
      <c r="JVT14" s="135"/>
      <c r="JVU14" s="135"/>
      <c r="JVV14" s="135"/>
      <c r="JVW14" s="135"/>
      <c r="JVX14" s="135"/>
      <c r="JVY14" s="135"/>
      <c r="JVZ14" s="135"/>
      <c r="JWA14" s="135"/>
      <c r="JWB14" s="135"/>
      <c r="JWC14" s="135"/>
      <c r="JWD14" s="135"/>
      <c r="JWE14" s="135"/>
      <c r="JWF14" s="135"/>
      <c r="JWG14" s="135"/>
      <c r="JWH14" s="135"/>
      <c r="JWI14" s="135"/>
      <c r="JWJ14" s="135"/>
      <c r="JWK14" s="135"/>
      <c r="JWL14" s="135"/>
      <c r="JWM14" s="135"/>
      <c r="JWN14" s="135"/>
      <c r="JWO14" s="135"/>
      <c r="JWP14" s="135"/>
      <c r="JWQ14" s="135"/>
      <c r="JWR14" s="135"/>
      <c r="JWS14" s="135"/>
      <c r="JWT14" s="135"/>
      <c r="JWU14" s="135"/>
      <c r="JWV14" s="135"/>
      <c r="JWW14" s="135"/>
      <c r="JWX14" s="135"/>
      <c r="JWY14" s="135"/>
      <c r="JWZ14" s="135"/>
      <c r="JXA14" s="135"/>
      <c r="JXB14" s="135"/>
      <c r="JXC14" s="135"/>
      <c r="JXD14" s="135"/>
      <c r="JXE14" s="135"/>
      <c r="JXF14" s="135"/>
      <c r="JXG14" s="135"/>
      <c r="JXH14" s="135"/>
      <c r="JXI14" s="135"/>
      <c r="JXJ14" s="135"/>
      <c r="JXK14" s="135"/>
      <c r="JXL14" s="135"/>
      <c r="JXM14" s="135"/>
      <c r="JXN14" s="135"/>
      <c r="JXO14" s="135"/>
      <c r="JXP14" s="135"/>
      <c r="JXQ14" s="135"/>
      <c r="JXR14" s="135"/>
      <c r="JXS14" s="135"/>
      <c r="JXT14" s="135"/>
      <c r="JXU14" s="135"/>
      <c r="JXV14" s="135"/>
      <c r="JXW14" s="135"/>
      <c r="JXX14" s="135"/>
      <c r="JXY14" s="135"/>
      <c r="JXZ14" s="135"/>
      <c r="JYA14" s="135"/>
      <c r="JYB14" s="135"/>
      <c r="JYC14" s="135"/>
      <c r="JYD14" s="135"/>
      <c r="JYE14" s="135"/>
      <c r="JYF14" s="135"/>
      <c r="JYG14" s="135"/>
      <c r="JYH14" s="135"/>
      <c r="JYI14" s="135"/>
      <c r="JYJ14" s="135"/>
      <c r="JYK14" s="135"/>
      <c r="JYL14" s="135"/>
      <c r="JYM14" s="135"/>
      <c r="JYN14" s="135"/>
      <c r="JYO14" s="135"/>
      <c r="JYP14" s="135"/>
      <c r="JYQ14" s="135"/>
      <c r="JYR14" s="135"/>
      <c r="JYS14" s="135"/>
      <c r="JYT14" s="135"/>
      <c r="JYU14" s="135"/>
      <c r="JYV14" s="135"/>
      <c r="JYW14" s="135"/>
      <c r="JYX14" s="135"/>
      <c r="JYY14" s="135"/>
      <c r="JYZ14" s="135"/>
      <c r="JZA14" s="135"/>
      <c r="JZB14" s="135"/>
      <c r="JZC14" s="135"/>
      <c r="JZD14" s="135"/>
      <c r="JZE14" s="135"/>
      <c r="JZF14" s="135"/>
      <c r="JZG14" s="135"/>
      <c r="JZH14" s="135"/>
      <c r="JZI14" s="135"/>
      <c r="JZJ14" s="135"/>
      <c r="JZK14" s="135"/>
      <c r="JZL14" s="135"/>
      <c r="JZM14" s="135"/>
      <c r="JZN14" s="135"/>
      <c r="JZO14" s="135"/>
      <c r="JZP14" s="135"/>
      <c r="JZQ14" s="135"/>
      <c r="JZR14" s="135"/>
      <c r="JZS14" s="135"/>
      <c r="JZT14" s="135"/>
      <c r="JZU14" s="135"/>
      <c r="JZV14" s="135"/>
      <c r="JZW14" s="135"/>
      <c r="JZX14" s="135"/>
      <c r="JZY14" s="135"/>
      <c r="JZZ14" s="135"/>
      <c r="KAA14" s="135"/>
      <c r="KAB14" s="135"/>
      <c r="KAC14" s="135"/>
      <c r="KAD14" s="135"/>
      <c r="KAE14" s="135"/>
      <c r="KAF14" s="135"/>
      <c r="KAG14" s="135"/>
      <c r="KAH14" s="135"/>
      <c r="KAI14" s="135"/>
      <c r="KAJ14" s="135"/>
      <c r="KAK14" s="135"/>
      <c r="KAL14" s="135"/>
      <c r="KAM14" s="135"/>
      <c r="KAN14" s="135"/>
      <c r="KAO14" s="135"/>
      <c r="KAP14" s="135"/>
      <c r="KAQ14" s="135"/>
      <c r="KAR14" s="135"/>
      <c r="KAS14" s="135"/>
      <c r="KAT14" s="135"/>
      <c r="KAU14" s="135"/>
      <c r="KAV14" s="135"/>
      <c r="KAW14" s="135"/>
      <c r="KAX14" s="135"/>
      <c r="KAY14" s="135"/>
      <c r="KAZ14" s="135"/>
      <c r="KBA14" s="135"/>
      <c r="KBB14" s="135"/>
      <c r="KBC14" s="135"/>
      <c r="KBD14" s="135"/>
      <c r="KBE14" s="135"/>
      <c r="KBF14" s="135"/>
      <c r="KBG14" s="135"/>
      <c r="KBH14" s="135"/>
      <c r="KBI14" s="135"/>
      <c r="KBJ14" s="135"/>
      <c r="KBK14" s="135"/>
      <c r="KBL14" s="135"/>
      <c r="KBM14" s="135"/>
      <c r="KBN14" s="135"/>
      <c r="KBO14" s="135"/>
      <c r="KBP14" s="135"/>
      <c r="KBQ14" s="135"/>
      <c r="KBR14" s="135"/>
      <c r="KBS14" s="135"/>
      <c r="KBT14" s="135"/>
      <c r="KBU14" s="135"/>
      <c r="KBV14" s="135"/>
      <c r="KBW14" s="135"/>
      <c r="KBX14" s="135"/>
      <c r="KBY14" s="135"/>
      <c r="KBZ14" s="135"/>
      <c r="KCA14" s="135"/>
      <c r="KCB14" s="135"/>
      <c r="KCC14" s="135"/>
      <c r="KCD14" s="135"/>
      <c r="KCE14" s="135"/>
      <c r="KCF14" s="135"/>
      <c r="KCG14" s="135"/>
      <c r="KCH14" s="135"/>
      <c r="KCI14" s="135"/>
      <c r="KCJ14" s="135"/>
      <c r="KCK14" s="135"/>
      <c r="KCL14" s="135"/>
      <c r="KCM14" s="135"/>
      <c r="KCN14" s="135"/>
      <c r="KCO14" s="135"/>
      <c r="KCP14" s="135"/>
      <c r="KCQ14" s="135"/>
      <c r="KCR14" s="135"/>
      <c r="KCS14" s="135"/>
      <c r="KCT14" s="135"/>
      <c r="KCU14" s="135"/>
      <c r="KCV14" s="135"/>
      <c r="KCW14" s="135"/>
      <c r="KCX14" s="135"/>
      <c r="KCY14" s="135"/>
      <c r="KCZ14" s="135"/>
      <c r="KDA14" s="135"/>
      <c r="KDB14" s="135"/>
      <c r="KDC14" s="135"/>
      <c r="KDD14" s="135"/>
      <c r="KDE14" s="135"/>
      <c r="KDF14" s="135"/>
      <c r="KDG14" s="135"/>
      <c r="KDH14" s="135"/>
      <c r="KDI14" s="135"/>
      <c r="KDJ14" s="135"/>
      <c r="KDK14" s="135"/>
      <c r="KDL14" s="135"/>
      <c r="KDM14" s="135"/>
      <c r="KDN14" s="135"/>
      <c r="KDO14" s="135"/>
      <c r="KDP14" s="135"/>
      <c r="KDQ14" s="135"/>
      <c r="KDR14" s="135"/>
      <c r="KDS14" s="135"/>
      <c r="KDT14" s="135"/>
      <c r="KDU14" s="135"/>
      <c r="KDV14" s="135"/>
      <c r="KDW14" s="135"/>
      <c r="KDX14" s="135"/>
      <c r="KDY14" s="135"/>
      <c r="KDZ14" s="135"/>
      <c r="KEA14" s="135"/>
      <c r="KEB14" s="135"/>
      <c r="KEC14" s="135"/>
      <c r="KED14" s="135"/>
      <c r="KEE14" s="135"/>
      <c r="KEF14" s="135"/>
      <c r="KEG14" s="135"/>
      <c r="KEH14" s="135"/>
      <c r="KEI14" s="135"/>
      <c r="KEJ14" s="135"/>
      <c r="KEK14" s="135"/>
      <c r="KEL14" s="135"/>
      <c r="KEM14" s="135"/>
      <c r="KEN14" s="135"/>
      <c r="KEO14" s="135"/>
      <c r="KEP14" s="135"/>
      <c r="KEQ14" s="135"/>
      <c r="KER14" s="135"/>
      <c r="KES14" s="135"/>
      <c r="KET14" s="135"/>
      <c r="KEU14" s="135"/>
      <c r="KEV14" s="135"/>
      <c r="KEW14" s="135"/>
      <c r="KEX14" s="135"/>
      <c r="KEY14" s="135"/>
      <c r="KEZ14" s="135"/>
      <c r="KFA14" s="135"/>
      <c r="KFB14" s="135"/>
      <c r="KFC14" s="135"/>
      <c r="KFD14" s="135"/>
      <c r="KFE14" s="135"/>
      <c r="KFF14" s="135"/>
      <c r="KFG14" s="135"/>
      <c r="KFH14" s="135"/>
      <c r="KFI14" s="135"/>
      <c r="KFJ14" s="135"/>
      <c r="KFK14" s="135"/>
      <c r="KFL14" s="135"/>
      <c r="KFM14" s="135"/>
      <c r="KFN14" s="135"/>
      <c r="KFO14" s="135"/>
      <c r="KFP14" s="135"/>
      <c r="KFQ14" s="135"/>
      <c r="KFR14" s="135"/>
      <c r="KFS14" s="135"/>
      <c r="KFT14" s="135"/>
      <c r="KFU14" s="135"/>
      <c r="KFV14" s="135"/>
      <c r="KFW14" s="135"/>
      <c r="KFX14" s="135"/>
      <c r="KFY14" s="135"/>
      <c r="KFZ14" s="135"/>
      <c r="KGA14" s="135"/>
      <c r="KGB14" s="135"/>
      <c r="KGC14" s="135"/>
      <c r="KGD14" s="135"/>
      <c r="KGE14" s="135"/>
      <c r="KGF14" s="135"/>
      <c r="KGG14" s="135"/>
      <c r="KGH14" s="135"/>
      <c r="KGI14" s="135"/>
      <c r="KGJ14" s="135"/>
      <c r="KGK14" s="135"/>
      <c r="KGL14" s="135"/>
      <c r="KGM14" s="135"/>
      <c r="KGN14" s="135"/>
      <c r="KGO14" s="135"/>
      <c r="KGP14" s="135"/>
      <c r="KGQ14" s="135"/>
      <c r="KGR14" s="135"/>
      <c r="KGS14" s="135"/>
      <c r="KGT14" s="135"/>
      <c r="KGU14" s="135"/>
      <c r="KGV14" s="135"/>
      <c r="KGW14" s="135"/>
      <c r="KGX14" s="135"/>
      <c r="KGY14" s="135"/>
      <c r="KGZ14" s="135"/>
      <c r="KHA14" s="135"/>
      <c r="KHB14" s="135"/>
      <c r="KHC14" s="135"/>
      <c r="KHD14" s="135"/>
      <c r="KHE14" s="135"/>
      <c r="KHF14" s="135"/>
      <c r="KHG14" s="135"/>
      <c r="KHH14" s="135"/>
      <c r="KHI14" s="135"/>
      <c r="KHJ14" s="135"/>
      <c r="KHK14" s="135"/>
      <c r="KHL14" s="135"/>
      <c r="KHM14" s="135"/>
      <c r="KHN14" s="135"/>
      <c r="KHO14" s="135"/>
      <c r="KHP14" s="135"/>
      <c r="KHQ14" s="135"/>
      <c r="KHR14" s="135"/>
      <c r="KHS14" s="135"/>
      <c r="KHT14" s="135"/>
      <c r="KHU14" s="135"/>
      <c r="KHV14" s="135"/>
      <c r="KHW14" s="135"/>
      <c r="KHX14" s="135"/>
      <c r="KHY14" s="135"/>
      <c r="KHZ14" s="135"/>
      <c r="KIA14" s="135"/>
      <c r="KIB14" s="135"/>
      <c r="KIC14" s="135"/>
      <c r="KID14" s="135"/>
      <c r="KIE14" s="135"/>
      <c r="KIF14" s="135"/>
      <c r="KIG14" s="135"/>
      <c r="KIH14" s="135"/>
      <c r="KII14" s="135"/>
      <c r="KIJ14" s="135"/>
      <c r="KIK14" s="135"/>
      <c r="KIL14" s="135"/>
      <c r="KIM14" s="135"/>
      <c r="KIN14" s="135"/>
      <c r="KIO14" s="135"/>
      <c r="KIP14" s="135"/>
      <c r="KIQ14" s="135"/>
      <c r="KIR14" s="135"/>
      <c r="KIS14" s="135"/>
      <c r="KIT14" s="135"/>
      <c r="KIU14" s="135"/>
      <c r="KIV14" s="135"/>
      <c r="KIW14" s="135"/>
      <c r="KIX14" s="135"/>
      <c r="KIY14" s="135"/>
      <c r="KIZ14" s="135"/>
      <c r="KJA14" s="135"/>
      <c r="KJB14" s="135"/>
      <c r="KJC14" s="135"/>
      <c r="KJD14" s="135"/>
      <c r="KJE14" s="135"/>
      <c r="KJF14" s="135"/>
      <c r="KJG14" s="135"/>
      <c r="KJH14" s="135"/>
      <c r="KJI14" s="135"/>
      <c r="KJJ14" s="135"/>
      <c r="KJK14" s="135"/>
      <c r="KJL14" s="135"/>
      <c r="KJM14" s="135"/>
      <c r="KJN14" s="135"/>
      <c r="KJO14" s="135"/>
      <c r="KJP14" s="135"/>
      <c r="KJQ14" s="135"/>
      <c r="KJR14" s="135"/>
      <c r="KJS14" s="135"/>
      <c r="KJT14" s="135"/>
      <c r="KJU14" s="135"/>
      <c r="KJV14" s="135"/>
      <c r="KJW14" s="135"/>
      <c r="KJX14" s="135"/>
      <c r="KJY14" s="135"/>
      <c r="KJZ14" s="135"/>
      <c r="KKA14" s="135"/>
      <c r="KKB14" s="135"/>
      <c r="KKC14" s="135"/>
      <c r="KKD14" s="135"/>
      <c r="KKE14" s="135"/>
      <c r="KKF14" s="135"/>
      <c r="KKG14" s="135"/>
      <c r="KKH14" s="135"/>
      <c r="KKI14" s="135"/>
      <c r="KKJ14" s="135"/>
      <c r="KKK14" s="135"/>
      <c r="KKL14" s="135"/>
      <c r="KKM14" s="135"/>
      <c r="KKN14" s="135"/>
      <c r="KKO14" s="135"/>
      <c r="KKP14" s="135"/>
      <c r="KKQ14" s="135"/>
      <c r="KKR14" s="135"/>
      <c r="KKS14" s="135"/>
      <c r="KKT14" s="135"/>
      <c r="KKU14" s="135"/>
      <c r="KKV14" s="135"/>
      <c r="KKW14" s="135"/>
      <c r="KKX14" s="135"/>
      <c r="KKY14" s="135"/>
      <c r="KKZ14" s="135"/>
      <c r="KLA14" s="135"/>
      <c r="KLB14" s="135"/>
      <c r="KLC14" s="135"/>
      <c r="KLD14" s="135"/>
      <c r="KLE14" s="135"/>
      <c r="KLF14" s="135"/>
      <c r="KLG14" s="135"/>
      <c r="KLH14" s="135"/>
      <c r="KLI14" s="135"/>
      <c r="KLJ14" s="135"/>
      <c r="KLK14" s="135"/>
      <c r="KLL14" s="135"/>
      <c r="KLM14" s="135"/>
      <c r="KLN14" s="135"/>
      <c r="KLO14" s="135"/>
      <c r="KLP14" s="135"/>
      <c r="KLQ14" s="135"/>
      <c r="KLR14" s="135"/>
      <c r="KLS14" s="135"/>
      <c r="KLT14" s="135"/>
      <c r="KLU14" s="135"/>
      <c r="KLV14" s="135"/>
      <c r="KLW14" s="135"/>
      <c r="KLX14" s="135"/>
      <c r="KLY14" s="135"/>
      <c r="KLZ14" s="135"/>
      <c r="KMA14" s="135"/>
      <c r="KMB14" s="135"/>
      <c r="KMC14" s="135"/>
      <c r="KMD14" s="135"/>
      <c r="KME14" s="135"/>
      <c r="KMF14" s="135"/>
      <c r="KMG14" s="135"/>
      <c r="KMH14" s="135"/>
      <c r="KMI14" s="135"/>
      <c r="KMJ14" s="135"/>
      <c r="KMK14" s="135"/>
      <c r="KML14" s="135"/>
      <c r="KMM14" s="135"/>
      <c r="KMN14" s="135"/>
      <c r="KMO14" s="135"/>
      <c r="KMP14" s="135"/>
      <c r="KMQ14" s="135"/>
      <c r="KMR14" s="135"/>
      <c r="KMS14" s="135"/>
      <c r="KMT14" s="135"/>
      <c r="KMU14" s="135"/>
      <c r="KMV14" s="135"/>
      <c r="KMW14" s="135"/>
      <c r="KMX14" s="135"/>
      <c r="KMY14" s="135"/>
      <c r="KMZ14" s="135"/>
      <c r="KNA14" s="135"/>
      <c r="KNB14" s="135"/>
      <c r="KNC14" s="135"/>
      <c r="KND14" s="135"/>
      <c r="KNE14" s="135"/>
      <c r="KNF14" s="135"/>
      <c r="KNG14" s="135"/>
      <c r="KNH14" s="135"/>
      <c r="KNI14" s="135"/>
      <c r="KNJ14" s="135"/>
      <c r="KNK14" s="135"/>
      <c r="KNL14" s="135"/>
      <c r="KNM14" s="135"/>
      <c r="KNN14" s="135"/>
      <c r="KNO14" s="135"/>
      <c r="KNP14" s="135"/>
      <c r="KNQ14" s="135"/>
      <c r="KNR14" s="135"/>
      <c r="KNS14" s="135"/>
      <c r="KNT14" s="135"/>
      <c r="KNU14" s="135"/>
      <c r="KNV14" s="135"/>
      <c r="KNW14" s="135"/>
      <c r="KNX14" s="135"/>
      <c r="KNY14" s="135"/>
      <c r="KNZ14" s="135"/>
      <c r="KOA14" s="135"/>
      <c r="KOB14" s="135"/>
      <c r="KOC14" s="135"/>
      <c r="KOD14" s="135"/>
      <c r="KOE14" s="135"/>
      <c r="KOF14" s="135"/>
      <c r="KOG14" s="135"/>
      <c r="KOH14" s="135"/>
      <c r="KOI14" s="135"/>
      <c r="KOJ14" s="135"/>
      <c r="KOK14" s="135"/>
      <c r="KOL14" s="135"/>
      <c r="KOM14" s="135"/>
      <c r="KON14" s="135"/>
      <c r="KOO14" s="135"/>
      <c r="KOP14" s="135"/>
      <c r="KOQ14" s="135"/>
      <c r="KOR14" s="135"/>
      <c r="KOS14" s="135"/>
      <c r="KOT14" s="135"/>
      <c r="KOU14" s="135"/>
      <c r="KOV14" s="135"/>
      <c r="KOW14" s="135"/>
      <c r="KOX14" s="135"/>
      <c r="KOY14" s="135"/>
      <c r="KOZ14" s="135"/>
      <c r="KPA14" s="135"/>
      <c r="KPB14" s="135"/>
      <c r="KPC14" s="135"/>
      <c r="KPD14" s="135"/>
      <c r="KPE14" s="135"/>
      <c r="KPF14" s="135"/>
      <c r="KPG14" s="135"/>
      <c r="KPH14" s="135"/>
      <c r="KPI14" s="135"/>
      <c r="KPJ14" s="135"/>
      <c r="KPK14" s="135"/>
      <c r="KPL14" s="135"/>
      <c r="KPM14" s="135"/>
      <c r="KPN14" s="135"/>
      <c r="KPO14" s="135"/>
      <c r="KPP14" s="135"/>
      <c r="KPQ14" s="135"/>
      <c r="KPR14" s="135"/>
      <c r="KPS14" s="135"/>
      <c r="KPT14" s="135"/>
      <c r="KPU14" s="135"/>
      <c r="KPV14" s="135"/>
      <c r="KPW14" s="135"/>
      <c r="KPX14" s="135"/>
      <c r="KPY14" s="135"/>
      <c r="KPZ14" s="135"/>
      <c r="KQA14" s="135"/>
      <c r="KQB14" s="135"/>
      <c r="KQC14" s="135"/>
      <c r="KQD14" s="135"/>
      <c r="KQE14" s="135"/>
      <c r="KQF14" s="135"/>
      <c r="KQG14" s="135"/>
      <c r="KQH14" s="135"/>
      <c r="KQI14" s="135"/>
      <c r="KQJ14" s="135"/>
      <c r="KQK14" s="135"/>
      <c r="KQL14" s="135"/>
      <c r="KQM14" s="135"/>
      <c r="KQN14" s="135"/>
      <c r="KQO14" s="135"/>
      <c r="KQP14" s="135"/>
      <c r="KQQ14" s="135"/>
      <c r="KQR14" s="135"/>
      <c r="KQS14" s="135"/>
      <c r="KQT14" s="135"/>
      <c r="KQU14" s="135"/>
      <c r="KQV14" s="135"/>
      <c r="KQW14" s="135"/>
      <c r="KQX14" s="135"/>
      <c r="KQY14" s="135"/>
      <c r="KQZ14" s="135"/>
      <c r="KRA14" s="135"/>
      <c r="KRB14" s="135"/>
      <c r="KRC14" s="135"/>
      <c r="KRD14" s="135"/>
      <c r="KRE14" s="135"/>
      <c r="KRF14" s="135"/>
      <c r="KRG14" s="135"/>
      <c r="KRH14" s="135"/>
      <c r="KRI14" s="135"/>
      <c r="KRJ14" s="135"/>
      <c r="KRK14" s="135"/>
      <c r="KRL14" s="135"/>
      <c r="KRM14" s="135"/>
      <c r="KRN14" s="135"/>
      <c r="KRO14" s="135"/>
      <c r="KRP14" s="135"/>
      <c r="KRQ14" s="135"/>
      <c r="KRR14" s="135"/>
      <c r="KRS14" s="135"/>
      <c r="KRT14" s="135"/>
      <c r="KRU14" s="135"/>
      <c r="KRV14" s="135"/>
      <c r="KRW14" s="135"/>
      <c r="KRX14" s="135"/>
      <c r="KRY14" s="135"/>
      <c r="KRZ14" s="135"/>
      <c r="KSA14" s="135"/>
      <c r="KSB14" s="135"/>
      <c r="KSC14" s="135"/>
      <c r="KSD14" s="135"/>
      <c r="KSE14" s="135"/>
      <c r="KSF14" s="135"/>
      <c r="KSG14" s="135"/>
      <c r="KSH14" s="135"/>
      <c r="KSI14" s="135"/>
      <c r="KSJ14" s="135"/>
      <c r="KSK14" s="135"/>
      <c r="KSL14" s="135"/>
      <c r="KSM14" s="135"/>
      <c r="KSN14" s="135"/>
      <c r="KSO14" s="135"/>
      <c r="KSP14" s="135"/>
      <c r="KSQ14" s="135"/>
      <c r="KSR14" s="135"/>
      <c r="KSS14" s="135"/>
      <c r="KST14" s="135"/>
      <c r="KSU14" s="135"/>
      <c r="KSV14" s="135"/>
      <c r="KSW14" s="135"/>
      <c r="KSX14" s="135"/>
      <c r="KSY14" s="135"/>
      <c r="KSZ14" s="135"/>
      <c r="KTA14" s="135"/>
      <c r="KTB14" s="135"/>
      <c r="KTC14" s="135"/>
      <c r="KTD14" s="135"/>
      <c r="KTE14" s="135"/>
      <c r="KTF14" s="135"/>
      <c r="KTG14" s="135"/>
      <c r="KTH14" s="135"/>
      <c r="KTI14" s="135"/>
      <c r="KTJ14" s="135"/>
      <c r="KTK14" s="135"/>
      <c r="KTL14" s="135"/>
      <c r="KTM14" s="135"/>
      <c r="KTN14" s="135"/>
      <c r="KTO14" s="135"/>
      <c r="KTP14" s="135"/>
      <c r="KTQ14" s="135"/>
      <c r="KTR14" s="135"/>
      <c r="KTS14" s="135"/>
      <c r="KTT14" s="135"/>
      <c r="KTU14" s="135"/>
      <c r="KTV14" s="135"/>
      <c r="KTW14" s="135"/>
      <c r="KTX14" s="135"/>
      <c r="KTY14" s="135"/>
      <c r="KTZ14" s="135"/>
      <c r="KUA14" s="135"/>
      <c r="KUB14" s="135"/>
      <c r="KUC14" s="135"/>
      <c r="KUD14" s="135"/>
      <c r="KUE14" s="135"/>
      <c r="KUF14" s="135"/>
      <c r="KUG14" s="135"/>
      <c r="KUH14" s="135"/>
      <c r="KUI14" s="135"/>
      <c r="KUJ14" s="135"/>
      <c r="KUK14" s="135"/>
      <c r="KUL14" s="135"/>
      <c r="KUM14" s="135"/>
      <c r="KUN14" s="135"/>
      <c r="KUO14" s="135"/>
      <c r="KUP14" s="135"/>
      <c r="KUQ14" s="135"/>
      <c r="KUR14" s="135"/>
      <c r="KUS14" s="135"/>
      <c r="KUT14" s="135"/>
      <c r="KUU14" s="135"/>
      <c r="KUV14" s="135"/>
      <c r="KUW14" s="135"/>
      <c r="KUX14" s="135"/>
      <c r="KUY14" s="135"/>
      <c r="KUZ14" s="135"/>
      <c r="KVA14" s="135"/>
      <c r="KVB14" s="135"/>
      <c r="KVC14" s="135"/>
      <c r="KVD14" s="135"/>
      <c r="KVE14" s="135"/>
      <c r="KVF14" s="135"/>
      <c r="KVG14" s="135"/>
      <c r="KVH14" s="135"/>
      <c r="KVI14" s="135"/>
      <c r="KVJ14" s="135"/>
      <c r="KVK14" s="135"/>
      <c r="KVL14" s="135"/>
      <c r="KVM14" s="135"/>
      <c r="KVN14" s="135"/>
      <c r="KVO14" s="135"/>
      <c r="KVP14" s="135"/>
      <c r="KVQ14" s="135"/>
      <c r="KVR14" s="135"/>
      <c r="KVS14" s="135"/>
      <c r="KVT14" s="135"/>
      <c r="KVU14" s="135"/>
      <c r="KVV14" s="135"/>
      <c r="KVW14" s="135"/>
      <c r="KVX14" s="135"/>
      <c r="KVY14" s="135"/>
      <c r="KVZ14" s="135"/>
      <c r="KWA14" s="135"/>
      <c r="KWB14" s="135"/>
      <c r="KWC14" s="135"/>
      <c r="KWD14" s="135"/>
      <c r="KWE14" s="135"/>
      <c r="KWF14" s="135"/>
      <c r="KWG14" s="135"/>
      <c r="KWH14" s="135"/>
      <c r="KWI14" s="135"/>
      <c r="KWJ14" s="135"/>
      <c r="KWK14" s="135"/>
      <c r="KWL14" s="135"/>
      <c r="KWM14" s="135"/>
      <c r="KWN14" s="135"/>
      <c r="KWO14" s="135"/>
      <c r="KWP14" s="135"/>
      <c r="KWQ14" s="135"/>
      <c r="KWR14" s="135"/>
      <c r="KWS14" s="135"/>
      <c r="KWT14" s="135"/>
      <c r="KWU14" s="135"/>
      <c r="KWV14" s="135"/>
      <c r="KWW14" s="135"/>
      <c r="KWX14" s="135"/>
      <c r="KWY14" s="135"/>
      <c r="KWZ14" s="135"/>
      <c r="KXA14" s="135"/>
      <c r="KXB14" s="135"/>
      <c r="KXC14" s="135"/>
      <c r="KXD14" s="135"/>
      <c r="KXE14" s="135"/>
      <c r="KXF14" s="135"/>
      <c r="KXG14" s="135"/>
      <c r="KXH14" s="135"/>
      <c r="KXI14" s="135"/>
      <c r="KXJ14" s="135"/>
      <c r="KXK14" s="135"/>
      <c r="KXL14" s="135"/>
      <c r="KXM14" s="135"/>
      <c r="KXN14" s="135"/>
      <c r="KXO14" s="135"/>
      <c r="KXP14" s="135"/>
      <c r="KXQ14" s="135"/>
      <c r="KXR14" s="135"/>
      <c r="KXS14" s="135"/>
      <c r="KXT14" s="135"/>
      <c r="KXU14" s="135"/>
      <c r="KXV14" s="135"/>
      <c r="KXW14" s="135"/>
      <c r="KXX14" s="135"/>
      <c r="KXY14" s="135"/>
      <c r="KXZ14" s="135"/>
      <c r="KYA14" s="135"/>
      <c r="KYB14" s="135"/>
      <c r="KYC14" s="135"/>
      <c r="KYD14" s="135"/>
      <c r="KYE14" s="135"/>
      <c r="KYF14" s="135"/>
      <c r="KYG14" s="135"/>
      <c r="KYH14" s="135"/>
      <c r="KYI14" s="135"/>
      <c r="KYJ14" s="135"/>
      <c r="KYK14" s="135"/>
      <c r="KYL14" s="135"/>
      <c r="KYM14" s="135"/>
      <c r="KYN14" s="135"/>
      <c r="KYO14" s="135"/>
      <c r="KYP14" s="135"/>
      <c r="KYQ14" s="135"/>
      <c r="KYR14" s="135"/>
      <c r="KYS14" s="135"/>
      <c r="KYT14" s="135"/>
      <c r="KYU14" s="135"/>
      <c r="KYV14" s="135"/>
      <c r="KYW14" s="135"/>
      <c r="KYX14" s="135"/>
      <c r="KYY14" s="135"/>
      <c r="KYZ14" s="135"/>
      <c r="KZA14" s="135"/>
      <c r="KZB14" s="135"/>
      <c r="KZC14" s="135"/>
      <c r="KZD14" s="135"/>
      <c r="KZE14" s="135"/>
      <c r="KZF14" s="135"/>
      <c r="KZG14" s="135"/>
      <c r="KZH14" s="135"/>
      <c r="KZI14" s="135"/>
      <c r="KZJ14" s="135"/>
      <c r="KZK14" s="135"/>
      <c r="KZL14" s="135"/>
      <c r="KZM14" s="135"/>
      <c r="KZN14" s="135"/>
      <c r="KZO14" s="135"/>
      <c r="KZP14" s="135"/>
      <c r="KZQ14" s="135"/>
      <c r="KZR14" s="135"/>
      <c r="KZS14" s="135"/>
      <c r="KZT14" s="135"/>
      <c r="KZU14" s="135"/>
      <c r="KZV14" s="135"/>
      <c r="KZW14" s="135"/>
      <c r="KZX14" s="135"/>
      <c r="KZY14" s="135"/>
      <c r="KZZ14" s="135"/>
      <c r="LAA14" s="135"/>
      <c r="LAB14" s="135"/>
      <c r="LAC14" s="135"/>
      <c r="LAD14" s="135"/>
      <c r="LAE14" s="135"/>
      <c r="LAF14" s="135"/>
      <c r="LAG14" s="135"/>
      <c r="LAH14" s="135"/>
      <c r="LAI14" s="135"/>
      <c r="LAJ14" s="135"/>
      <c r="LAK14" s="135"/>
      <c r="LAL14" s="135"/>
      <c r="LAM14" s="135"/>
      <c r="LAN14" s="135"/>
      <c r="LAO14" s="135"/>
      <c r="LAP14" s="135"/>
      <c r="LAQ14" s="135"/>
      <c r="LAR14" s="135"/>
      <c r="LAS14" s="135"/>
      <c r="LAT14" s="135"/>
      <c r="LAU14" s="135"/>
      <c r="LAV14" s="135"/>
      <c r="LAW14" s="135"/>
      <c r="LAX14" s="135"/>
      <c r="LAY14" s="135"/>
      <c r="LAZ14" s="135"/>
      <c r="LBA14" s="135"/>
      <c r="LBB14" s="135"/>
      <c r="LBC14" s="135"/>
      <c r="LBD14" s="135"/>
      <c r="LBE14" s="135"/>
      <c r="LBF14" s="135"/>
      <c r="LBG14" s="135"/>
      <c r="LBH14" s="135"/>
      <c r="LBI14" s="135"/>
      <c r="LBJ14" s="135"/>
      <c r="LBK14" s="135"/>
      <c r="LBL14" s="135"/>
      <c r="LBM14" s="135"/>
      <c r="LBN14" s="135"/>
      <c r="LBO14" s="135"/>
      <c r="LBP14" s="135"/>
      <c r="LBQ14" s="135"/>
      <c r="LBR14" s="135"/>
      <c r="LBS14" s="135"/>
      <c r="LBT14" s="135"/>
      <c r="LBU14" s="135"/>
      <c r="LBV14" s="135"/>
      <c r="LBW14" s="135"/>
      <c r="LBX14" s="135"/>
      <c r="LBY14" s="135"/>
      <c r="LBZ14" s="135"/>
      <c r="LCA14" s="135"/>
      <c r="LCB14" s="135"/>
      <c r="LCC14" s="135"/>
      <c r="LCD14" s="135"/>
      <c r="LCE14" s="135"/>
      <c r="LCF14" s="135"/>
      <c r="LCG14" s="135"/>
      <c r="LCH14" s="135"/>
      <c r="LCI14" s="135"/>
      <c r="LCJ14" s="135"/>
      <c r="LCK14" s="135"/>
      <c r="LCL14" s="135"/>
      <c r="LCM14" s="135"/>
      <c r="LCN14" s="135"/>
      <c r="LCO14" s="135"/>
      <c r="LCP14" s="135"/>
      <c r="LCQ14" s="135"/>
      <c r="LCR14" s="135"/>
      <c r="LCS14" s="135"/>
      <c r="LCT14" s="135"/>
      <c r="LCU14" s="135"/>
      <c r="LCV14" s="135"/>
      <c r="LCW14" s="135"/>
      <c r="LCX14" s="135"/>
      <c r="LCY14" s="135"/>
      <c r="LCZ14" s="135"/>
      <c r="LDA14" s="135"/>
      <c r="LDB14" s="135"/>
      <c r="LDC14" s="135"/>
      <c r="LDD14" s="135"/>
      <c r="LDE14" s="135"/>
      <c r="LDF14" s="135"/>
      <c r="LDG14" s="135"/>
      <c r="LDH14" s="135"/>
      <c r="LDI14" s="135"/>
      <c r="LDJ14" s="135"/>
      <c r="LDK14" s="135"/>
      <c r="LDL14" s="135"/>
      <c r="LDM14" s="135"/>
      <c r="LDN14" s="135"/>
      <c r="LDO14" s="135"/>
      <c r="LDP14" s="135"/>
      <c r="LDQ14" s="135"/>
      <c r="LDR14" s="135"/>
      <c r="LDS14" s="135"/>
      <c r="LDT14" s="135"/>
      <c r="LDU14" s="135"/>
      <c r="LDV14" s="135"/>
      <c r="LDW14" s="135"/>
      <c r="LDX14" s="135"/>
      <c r="LDY14" s="135"/>
      <c r="LDZ14" s="135"/>
      <c r="LEA14" s="135"/>
      <c r="LEB14" s="135"/>
      <c r="LEC14" s="135"/>
      <c r="LED14" s="135"/>
      <c r="LEE14" s="135"/>
      <c r="LEF14" s="135"/>
      <c r="LEG14" s="135"/>
      <c r="LEH14" s="135"/>
      <c r="LEI14" s="135"/>
      <c r="LEJ14" s="135"/>
      <c r="LEK14" s="135"/>
      <c r="LEL14" s="135"/>
      <c r="LEM14" s="135"/>
      <c r="LEN14" s="135"/>
      <c r="LEO14" s="135"/>
      <c r="LEP14" s="135"/>
      <c r="LEQ14" s="135"/>
      <c r="LER14" s="135"/>
      <c r="LES14" s="135"/>
      <c r="LET14" s="135"/>
      <c r="LEU14" s="135"/>
      <c r="LEV14" s="135"/>
      <c r="LEW14" s="135"/>
      <c r="LEX14" s="135"/>
      <c r="LEY14" s="135"/>
      <c r="LEZ14" s="135"/>
      <c r="LFA14" s="135"/>
      <c r="LFB14" s="135"/>
      <c r="LFC14" s="135"/>
      <c r="LFD14" s="135"/>
      <c r="LFE14" s="135"/>
      <c r="LFF14" s="135"/>
      <c r="LFG14" s="135"/>
      <c r="LFH14" s="135"/>
      <c r="LFI14" s="135"/>
      <c r="LFJ14" s="135"/>
      <c r="LFK14" s="135"/>
      <c r="LFL14" s="135"/>
      <c r="LFM14" s="135"/>
      <c r="LFN14" s="135"/>
      <c r="LFO14" s="135"/>
      <c r="LFP14" s="135"/>
      <c r="LFQ14" s="135"/>
      <c r="LFR14" s="135"/>
      <c r="LFS14" s="135"/>
      <c r="LFT14" s="135"/>
      <c r="LFU14" s="135"/>
      <c r="LFV14" s="135"/>
      <c r="LFW14" s="135"/>
      <c r="LFX14" s="135"/>
      <c r="LFY14" s="135"/>
      <c r="LFZ14" s="135"/>
      <c r="LGA14" s="135"/>
      <c r="LGB14" s="135"/>
      <c r="LGC14" s="135"/>
      <c r="LGD14" s="135"/>
      <c r="LGE14" s="135"/>
      <c r="LGF14" s="135"/>
      <c r="LGG14" s="135"/>
      <c r="LGH14" s="135"/>
      <c r="LGI14" s="135"/>
      <c r="LGJ14" s="135"/>
      <c r="LGK14" s="135"/>
      <c r="LGL14" s="135"/>
      <c r="LGM14" s="135"/>
      <c r="LGN14" s="135"/>
      <c r="LGO14" s="135"/>
      <c r="LGP14" s="135"/>
      <c r="LGQ14" s="135"/>
      <c r="LGR14" s="135"/>
      <c r="LGS14" s="135"/>
      <c r="LGT14" s="135"/>
      <c r="LGU14" s="135"/>
      <c r="LGV14" s="135"/>
      <c r="LGW14" s="135"/>
      <c r="LGX14" s="135"/>
      <c r="LGY14" s="135"/>
      <c r="LGZ14" s="135"/>
      <c r="LHA14" s="135"/>
      <c r="LHB14" s="135"/>
      <c r="LHC14" s="135"/>
      <c r="LHD14" s="135"/>
      <c r="LHE14" s="135"/>
      <c r="LHF14" s="135"/>
      <c r="LHG14" s="135"/>
      <c r="LHH14" s="135"/>
      <c r="LHI14" s="135"/>
      <c r="LHJ14" s="135"/>
      <c r="LHK14" s="135"/>
      <c r="LHL14" s="135"/>
      <c r="LHM14" s="135"/>
      <c r="LHN14" s="135"/>
      <c r="LHO14" s="135"/>
      <c r="LHP14" s="135"/>
      <c r="LHQ14" s="135"/>
      <c r="LHR14" s="135"/>
      <c r="LHS14" s="135"/>
      <c r="LHT14" s="135"/>
      <c r="LHU14" s="135"/>
      <c r="LHV14" s="135"/>
      <c r="LHW14" s="135"/>
      <c r="LHX14" s="135"/>
      <c r="LHY14" s="135"/>
      <c r="LHZ14" s="135"/>
      <c r="LIA14" s="135"/>
      <c r="LIB14" s="135"/>
      <c r="LIC14" s="135"/>
      <c r="LID14" s="135"/>
      <c r="LIE14" s="135"/>
      <c r="LIF14" s="135"/>
      <c r="LIG14" s="135"/>
      <c r="LIH14" s="135"/>
      <c r="LII14" s="135"/>
      <c r="LIJ14" s="135"/>
      <c r="LIK14" s="135"/>
      <c r="LIL14" s="135"/>
      <c r="LIM14" s="135"/>
      <c r="LIN14" s="135"/>
      <c r="LIO14" s="135"/>
      <c r="LIP14" s="135"/>
      <c r="LIQ14" s="135"/>
      <c r="LIR14" s="135"/>
      <c r="LIS14" s="135"/>
      <c r="LIT14" s="135"/>
      <c r="LIU14" s="135"/>
      <c r="LIV14" s="135"/>
      <c r="LIW14" s="135"/>
      <c r="LIX14" s="135"/>
      <c r="LIY14" s="135"/>
      <c r="LIZ14" s="135"/>
      <c r="LJA14" s="135"/>
      <c r="LJB14" s="135"/>
      <c r="LJC14" s="135"/>
      <c r="LJD14" s="135"/>
      <c r="LJE14" s="135"/>
      <c r="LJF14" s="135"/>
      <c r="LJG14" s="135"/>
      <c r="LJH14" s="135"/>
      <c r="LJI14" s="135"/>
      <c r="LJJ14" s="135"/>
      <c r="LJK14" s="135"/>
      <c r="LJL14" s="135"/>
      <c r="LJM14" s="135"/>
      <c r="LJN14" s="135"/>
      <c r="LJO14" s="135"/>
      <c r="LJP14" s="135"/>
      <c r="LJQ14" s="135"/>
      <c r="LJR14" s="135"/>
      <c r="LJS14" s="135"/>
      <c r="LJT14" s="135"/>
      <c r="LJU14" s="135"/>
      <c r="LJV14" s="135"/>
      <c r="LJW14" s="135"/>
      <c r="LJX14" s="135"/>
      <c r="LJY14" s="135"/>
      <c r="LJZ14" s="135"/>
      <c r="LKA14" s="135"/>
      <c r="LKB14" s="135"/>
      <c r="LKC14" s="135"/>
      <c r="LKD14" s="135"/>
      <c r="LKE14" s="135"/>
      <c r="LKF14" s="135"/>
      <c r="LKG14" s="135"/>
      <c r="LKH14" s="135"/>
      <c r="LKI14" s="135"/>
      <c r="LKJ14" s="135"/>
      <c r="LKK14" s="135"/>
      <c r="LKL14" s="135"/>
      <c r="LKM14" s="135"/>
      <c r="LKN14" s="135"/>
      <c r="LKO14" s="135"/>
      <c r="LKP14" s="135"/>
      <c r="LKQ14" s="135"/>
      <c r="LKR14" s="135"/>
      <c r="LKS14" s="135"/>
      <c r="LKT14" s="135"/>
      <c r="LKU14" s="135"/>
      <c r="LKV14" s="135"/>
      <c r="LKW14" s="135"/>
      <c r="LKX14" s="135"/>
      <c r="LKY14" s="135"/>
      <c r="LKZ14" s="135"/>
      <c r="LLA14" s="135"/>
      <c r="LLB14" s="135"/>
      <c r="LLC14" s="135"/>
      <c r="LLD14" s="135"/>
      <c r="LLE14" s="135"/>
      <c r="LLF14" s="135"/>
      <c r="LLG14" s="135"/>
      <c r="LLH14" s="135"/>
      <c r="LLI14" s="135"/>
      <c r="LLJ14" s="135"/>
      <c r="LLK14" s="135"/>
      <c r="LLL14" s="135"/>
      <c r="LLM14" s="135"/>
      <c r="LLN14" s="135"/>
      <c r="LLO14" s="135"/>
      <c r="LLP14" s="135"/>
      <c r="LLQ14" s="135"/>
      <c r="LLR14" s="135"/>
      <c r="LLS14" s="135"/>
      <c r="LLT14" s="135"/>
      <c r="LLU14" s="135"/>
      <c r="LLV14" s="135"/>
      <c r="LLW14" s="135"/>
      <c r="LLX14" s="135"/>
      <c r="LLY14" s="135"/>
      <c r="LLZ14" s="135"/>
      <c r="LMA14" s="135"/>
      <c r="LMB14" s="135"/>
      <c r="LMC14" s="135"/>
      <c r="LMD14" s="135"/>
      <c r="LME14" s="135"/>
      <c r="LMF14" s="135"/>
      <c r="LMG14" s="135"/>
      <c r="LMH14" s="135"/>
      <c r="LMI14" s="135"/>
      <c r="LMJ14" s="135"/>
      <c r="LMK14" s="135"/>
      <c r="LML14" s="135"/>
      <c r="LMM14" s="135"/>
      <c r="LMN14" s="135"/>
      <c r="LMO14" s="135"/>
      <c r="LMP14" s="135"/>
      <c r="LMQ14" s="135"/>
      <c r="LMR14" s="135"/>
      <c r="LMS14" s="135"/>
      <c r="LMT14" s="135"/>
      <c r="LMU14" s="135"/>
      <c r="LMV14" s="135"/>
      <c r="LMW14" s="135"/>
      <c r="LMX14" s="135"/>
      <c r="LMY14" s="135"/>
      <c r="LMZ14" s="135"/>
      <c r="LNA14" s="135"/>
      <c r="LNB14" s="135"/>
      <c r="LNC14" s="135"/>
      <c r="LND14" s="135"/>
      <c r="LNE14" s="135"/>
      <c r="LNF14" s="135"/>
      <c r="LNG14" s="135"/>
      <c r="LNH14" s="135"/>
      <c r="LNI14" s="135"/>
      <c r="LNJ14" s="135"/>
      <c r="LNK14" s="135"/>
      <c r="LNL14" s="135"/>
      <c r="LNM14" s="135"/>
      <c r="LNN14" s="135"/>
      <c r="LNO14" s="135"/>
      <c r="LNP14" s="135"/>
      <c r="LNQ14" s="135"/>
      <c r="LNR14" s="135"/>
      <c r="LNS14" s="135"/>
      <c r="LNT14" s="135"/>
      <c r="LNU14" s="135"/>
      <c r="LNV14" s="135"/>
      <c r="LNW14" s="135"/>
      <c r="LNX14" s="135"/>
      <c r="LNY14" s="135"/>
      <c r="LNZ14" s="135"/>
      <c r="LOA14" s="135"/>
      <c r="LOB14" s="135"/>
      <c r="LOC14" s="135"/>
      <c r="LOD14" s="135"/>
      <c r="LOE14" s="135"/>
      <c r="LOF14" s="135"/>
      <c r="LOG14" s="135"/>
      <c r="LOH14" s="135"/>
      <c r="LOI14" s="135"/>
      <c r="LOJ14" s="135"/>
      <c r="LOK14" s="135"/>
      <c r="LOL14" s="135"/>
      <c r="LOM14" s="135"/>
      <c r="LON14" s="135"/>
      <c r="LOO14" s="135"/>
      <c r="LOP14" s="135"/>
      <c r="LOQ14" s="135"/>
      <c r="LOR14" s="135"/>
      <c r="LOS14" s="135"/>
      <c r="LOT14" s="135"/>
      <c r="LOU14" s="135"/>
      <c r="LOV14" s="135"/>
      <c r="LOW14" s="135"/>
      <c r="LOX14" s="135"/>
      <c r="LOY14" s="135"/>
      <c r="LOZ14" s="135"/>
      <c r="LPA14" s="135"/>
      <c r="LPB14" s="135"/>
      <c r="LPC14" s="135"/>
      <c r="LPD14" s="135"/>
      <c r="LPE14" s="135"/>
      <c r="LPF14" s="135"/>
      <c r="LPG14" s="135"/>
      <c r="LPH14" s="135"/>
      <c r="LPI14" s="135"/>
      <c r="LPJ14" s="135"/>
      <c r="LPK14" s="135"/>
      <c r="LPL14" s="135"/>
      <c r="LPM14" s="135"/>
      <c r="LPN14" s="135"/>
      <c r="LPO14" s="135"/>
      <c r="LPP14" s="135"/>
      <c r="LPQ14" s="135"/>
      <c r="LPR14" s="135"/>
      <c r="LPS14" s="135"/>
      <c r="LPT14" s="135"/>
      <c r="LPU14" s="135"/>
      <c r="LPV14" s="135"/>
      <c r="LPW14" s="135"/>
      <c r="LPX14" s="135"/>
      <c r="LPY14" s="135"/>
      <c r="LPZ14" s="135"/>
      <c r="LQA14" s="135"/>
      <c r="LQB14" s="135"/>
      <c r="LQC14" s="135"/>
      <c r="LQD14" s="135"/>
      <c r="LQE14" s="135"/>
      <c r="LQF14" s="135"/>
      <c r="LQG14" s="135"/>
      <c r="LQH14" s="135"/>
      <c r="LQI14" s="135"/>
      <c r="LQJ14" s="135"/>
      <c r="LQK14" s="135"/>
      <c r="LQL14" s="135"/>
      <c r="LQM14" s="135"/>
      <c r="LQN14" s="135"/>
      <c r="LQO14" s="135"/>
      <c r="LQP14" s="135"/>
      <c r="LQQ14" s="135"/>
      <c r="LQR14" s="135"/>
      <c r="LQS14" s="135"/>
      <c r="LQT14" s="135"/>
      <c r="LQU14" s="135"/>
      <c r="LQV14" s="135"/>
      <c r="LQW14" s="135"/>
      <c r="LQX14" s="135"/>
      <c r="LQY14" s="135"/>
      <c r="LQZ14" s="135"/>
      <c r="LRA14" s="135"/>
      <c r="LRB14" s="135"/>
      <c r="LRC14" s="135"/>
      <c r="LRD14" s="135"/>
      <c r="LRE14" s="135"/>
      <c r="LRF14" s="135"/>
      <c r="LRG14" s="135"/>
      <c r="LRH14" s="135"/>
      <c r="LRI14" s="135"/>
      <c r="LRJ14" s="135"/>
      <c r="LRK14" s="135"/>
      <c r="LRL14" s="135"/>
      <c r="LRM14" s="135"/>
      <c r="LRN14" s="135"/>
      <c r="LRO14" s="135"/>
      <c r="LRP14" s="135"/>
      <c r="LRQ14" s="135"/>
      <c r="LRR14" s="135"/>
      <c r="LRS14" s="135"/>
      <c r="LRT14" s="135"/>
      <c r="LRU14" s="135"/>
      <c r="LRV14" s="135"/>
      <c r="LRW14" s="135"/>
      <c r="LRX14" s="135"/>
      <c r="LRY14" s="135"/>
      <c r="LRZ14" s="135"/>
      <c r="LSA14" s="135"/>
      <c r="LSB14" s="135"/>
      <c r="LSC14" s="135"/>
      <c r="LSD14" s="135"/>
      <c r="LSE14" s="135"/>
      <c r="LSF14" s="135"/>
      <c r="LSG14" s="135"/>
      <c r="LSH14" s="135"/>
      <c r="LSI14" s="135"/>
      <c r="LSJ14" s="135"/>
      <c r="LSK14" s="135"/>
      <c r="LSL14" s="135"/>
      <c r="LSM14" s="135"/>
      <c r="LSN14" s="135"/>
      <c r="LSO14" s="135"/>
      <c r="LSP14" s="135"/>
      <c r="LSQ14" s="135"/>
      <c r="LSR14" s="135"/>
      <c r="LSS14" s="135"/>
      <c r="LST14" s="135"/>
      <c r="LSU14" s="135"/>
      <c r="LSV14" s="135"/>
      <c r="LSW14" s="135"/>
      <c r="LSX14" s="135"/>
      <c r="LSY14" s="135"/>
      <c r="LSZ14" s="135"/>
      <c r="LTA14" s="135"/>
      <c r="LTB14" s="135"/>
      <c r="LTC14" s="135"/>
      <c r="LTD14" s="135"/>
      <c r="LTE14" s="135"/>
      <c r="LTF14" s="135"/>
      <c r="LTG14" s="135"/>
      <c r="LTH14" s="135"/>
      <c r="LTI14" s="135"/>
      <c r="LTJ14" s="135"/>
      <c r="LTK14" s="135"/>
      <c r="LTL14" s="135"/>
      <c r="LTM14" s="135"/>
      <c r="LTN14" s="135"/>
      <c r="LTO14" s="135"/>
      <c r="LTP14" s="135"/>
      <c r="LTQ14" s="135"/>
      <c r="LTR14" s="135"/>
      <c r="LTS14" s="135"/>
      <c r="LTT14" s="135"/>
      <c r="LTU14" s="135"/>
      <c r="LTV14" s="135"/>
      <c r="LTW14" s="135"/>
      <c r="LTX14" s="135"/>
      <c r="LTY14" s="135"/>
      <c r="LTZ14" s="135"/>
      <c r="LUA14" s="135"/>
      <c r="LUB14" s="135"/>
      <c r="LUC14" s="135"/>
      <c r="LUD14" s="135"/>
      <c r="LUE14" s="135"/>
      <c r="LUF14" s="135"/>
      <c r="LUG14" s="135"/>
      <c r="LUH14" s="135"/>
      <c r="LUI14" s="135"/>
      <c r="LUJ14" s="135"/>
      <c r="LUK14" s="135"/>
      <c r="LUL14" s="135"/>
      <c r="LUM14" s="135"/>
      <c r="LUN14" s="135"/>
      <c r="LUO14" s="135"/>
      <c r="LUP14" s="135"/>
      <c r="LUQ14" s="135"/>
      <c r="LUR14" s="135"/>
      <c r="LUS14" s="135"/>
      <c r="LUT14" s="135"/>
      <c r="LUU14" s="135"/>
      <c r="LUV14" s="135"/>
      <c r="LUW14" s="135"/>
      <c r="LUX14" s="135"/>
      <c r="LUY14" s="135"/>
      <c r="LUZ14" s="135"/>
      <c r="LVA14" s="135"/>
      <c r="LVB14" s="135"/>
      <c r="LVC14" s="135"/>
      <c r="LVD14" s="135"/>
      <c r="LVE14" s="135"/>
      <c r="LVF14" s="135"/>
      <c r="LVG14" s="135"/>
      <c r="LVH14" s="135"/>
      <c r="LVI14" s="135"/>
      <c r="LVJ14" s="135"/>
      <c r="LVK14" s="135"/>
      <c r="LVL14" s="135"/>
      <c r="LVM14" s="135"/>
      <c r="LVN14" s="135"/>
      <c r="LVO14" s="135"/>
      <c r="LVP14" s="135"/>
      <c r="LVQ14" s="135"/>
      <c r="LVR14" s="135"/>
      <c r="LVS14" s="135"/>
      <c r="LVT14" s="135"/>
      <c r="LVU14" s="135"/>
      <c r="LVV14" s="135"/>
      <c r="LVW14" s="135"/>
      <c r="LVX14" s="135"/>
      <c r="LVY14" s="135"/>
      <c r="LVZ14" s="135"/>
      <c r="LWA14" s="135"/>
      <c r="LWB14" s="135"/>
      <c r="LWC14" s="135"/>
      <c r="LWD14" s="135"/>
      <c r="LWE14" s="135"/>
      <c r="LWF14" s="135"/>
      <c r="LWG14" s="135"/>
      <c r="LWH14" s="135"/>
      <c r="LWI14" s="135"/>
      <c r="LWJ14" s="135"/>
      <c r="LWK14" s="135"/>
      <c r="LWL14" s="135"/>
      <c r="LWM14" s="135"/>
      <c r="LWN14" s="135"/>
      <c r="LWO14" s="135"/>
      <c r="LWP14" s="135"/>
      <c r="LWQ14" s="135"/>
      <c r="LWR14" s="135"/>
      <c r="LWS14" s="135"/>
      <c r="LWT14" s="135"/>
      <c r="LWU14" s="135"/>
      <c r="LWV14" s="135"/>
      <c r="LWW14" s="135"/>
      <c r="LWX14" s="135"/>
      <c r="LWY14" s="135"/>
      <c r="LWZ14" s="135"/>
      <c r="LXA14" s="135"/>
      <c r="LXB14" s="135"/>
      <c r="LXC14" s="135"/>
      <c r="LXD14" s="135"/>
      <c r="LXE14" s="135"/>
      <c r="LXF14" s="135"/>
      <c r="LXG14" s="135"/>
      <c r="LXH14" s="135"/>
      <c r="LXI14" s="135"/>
      <c r="LXJ14" s="135"/>
      <c r="LXK14" s="135"/>
      <c r="LXL14" s="135"/>
      <c r="LXM14" s="135"/>
      <c r="LXN14" s="135"/>
      <c r="LXO14" s="135"/>
      <c r="LXP14" s="135"/>
      <c r="LXQ14" s="135"/>
      <c r="LXR14" s="135"/>
      <c r="LXS14" s="135"/>
      <c r="LXT14" s="135"/>
      <c r="LXU14" s="135"/>
      <c r="LXV14" s="135"/>
      <c r="LXW14" s="135"/>
      <c r="LXX14" s="135"/>
      <c r="LXY14" s="135"/>
      <c r="LXZ14" s="135"/>
      <c r="LYA14" s="135"/>
      <c r="LYB14" s="135"/>
      <c r="LYC14" s="135"/>
      <c r="LYD14" s="135"/>
      <c r="LYE14" s="135"/>
      <c r="LYF14" s="135"/>
      <c r="LYG14" s="135"/>
      <c r="LYH14" s="135"/>
      <c r="LYI14" s="135"/>
      <c r="LYJ14" s="135"/>
      <c r="LYK14" s="135"/>
      <c r="LYL14" s="135"/>
      <c r="LYM14" s="135"/>
      <c r="LYN14" s="135"/>
      <c r="LYO14" s="135"/>
      <c r="LYP14" s="135"/>
      <c r="LYQ14" s="135"/>
      <c r="LYR14" s="135"/>
      <c r="LYS14" s="135"/>
      <c r="LYT14" s="135"/>
      <c r="LYU14" s="135"/>
      <c r="LYV14" s="135"/>
      <c r="LYW14" s="135"/>
      <c r="LYX14" s="135"/>
      <c r="LYY14" s="135"/>
      <c r="LYZ14" s="135"/>
      <c r="LZA14" s="135"/>
      <c r="LZB14" s="135"/>
      <c r="LZC14" s="135"/>
      <c r="LZD14" s="135"/>
      <c r="LZE14" s="135"/>
      <c r="LZF14" s="135"/>
      <c r="LZG14" s="135"/>
      <c r="LZH14" s="135"/>
      <c r="LZI14" s="135"/>
      <c r="LZJ14" s="135"/>
      <c r="LZK14" s="135"/>
      <c r="LZL14" s="135"/>
      <c r="LZM14" s="135"/>
      <c r="LZN14" s="135"/>
      <c r="LZO14" s="135"/>
      <c r="LZP14" s="135"/>
      <c r="LZQ14" s="135"/>
      <c r="LZR14" s="135"/>
      <c r="LZS14" s="135"/>
      <c r="LZT14" s="135"/>
      <c r="LZU14" s="135"/>
      <c r="LZV14" s="135"/>
      <c r="LZW14" s="135"/>
      <c r="LZX14" s="135"/>
      <c r="LZY14" s="135"/>
      <c r="LZZ14" s="135"/>
      <c r="MAA14" s="135"/>
      <c r="MAB14" s="135"/>
      <c r="MAC14" s="135"/>
      <c r="MAD14" s="135"/>
      <c r="MAE14" s="135"/>
      <c r="MAF14" s="135"/>
      <c r="MAG14" s="135"/>
      <c r="MAH14" s="135"/>
      <c r="MAI14" s="135"/>
      <c r="MAJ14" s="135"/>
      <c r="MAK14" s="135"/>
      <c r="MAL14" s="135"/>
      <c r="MAM14" s="135"/>
      <c r="MAN14" s="135"/>
      <c r="MAO14" s="135"/>
      <c r="MAP14" s="135"/>
      <c r="MAQ14" s="135"/>
      <c r="MAR14" s="135"/>
      <c r="MAS14" s="135"/>
      <c r="MAT14" s="135"/>
      <c r="MAU14" s="135"/>
      <c r="MAV14" s="135"/>
      <c r="MAW14" s="135"/>
      <c r="MAX14" s="135"/>
      <c r="MAY14" s="135"/>
      <c r="MAZ14" s="135"/>
      <c r="MBA14" s="135"/>
      <c r="MBB14" s="135"/>
      <c r="MBC14" s="135"/>
      <c r="MBD14" s="135"/>
      <c r="MBE14" s="135"/>
      <c r="MBF14" s="135"/>
      <c r="MBG14" s="135"/>
      <c r="MBH14" s="135"/>
      <c r="MBI14" s="135"/>
      <c r="MBJ14" s="135"/>
      <c r="MBK14" s="135"/>
      <c r="MBL14" s="135"/>
      <c r="MBM14" s="135"/>
      <c r="MBN14" s="135"/>
      <c r="MBO14" s="135"/>
      <c r="MBP14" s="135"/>
      <c r="MBQ14" s="135"/>
      <c r="MBR14" s="135"/>
      <c r="MBS14" s="135"/>
      <c r="MBT14" s="135"/>
      <c r="MBU14" s="135"/>
      <c r="MBV14" s="135"/>
      <c r="MBW14" s="135"/>
      <c r="MBX14" s="135"/>
      <c r="MBY14" s="135"/>
      <c r="MBZ14" s="135"/>
      <c r="MCA14" s="135"/>
      <c r="MCB14" s="135"/>
      <c r="MCC14" s="135"/>
      <c r="MCD14" s="135"/>
      <c r="MCE14" s="135"/>
      <c r="MCF14" s="135"/>
      <c r="MCG14" s="135"/>
      <c r="MCH14" s="135"/>
      <c r="MCI14" s="135"/>
      <c r="MCJ14" s="135"/>
      <c r="MCK14" s="135"/>
      <c r="MCL14" s="135"/>
      <c r="MCM14" s="135"/>
      <c r="MCN14" s="135"/>
      <c r="MCO14" s="135"/>
      <c r="MCP14" s="135"/>
      <c r="MCQ14" s="135"/>
      <c r="MCR14" s="135"/>
      <c r="MCS14" s="135"/>
      <c r="MCT14" s="135"/>
      <c r="MCU14" s="135"/>
      <c r="MCV14" s="135"/>
      <c r="MCW14" s="135"/>
      <c r="MCX14" s="135"/>
      <c r="MCY14" s="135"/>
      <c r="MCZ14" s="135"/>
      <c r="MDA14" s="135"/>
      <c r="MDB14" s="135"/>
      <c r="MDC14" s="135"/>
      <c r="MDD14" s="135"/>
      <c r="MDE14" s="135"/>
      <c r="MDF14" s="135"/>
      <c r="MDG14" s="135"/>
      <c r="MDH14" s="135"/>
      <c r="MDI14" s="135"/>
      <c r="MDJ14" s="135"/>
      <c r="MDK14" s="135"/>
      <c r="MDL14" s="135"/>
      <c r="MDM14" s="135"/>
      <c r="MDN14" s="135"/>
      <c r="MDO14" s="135"/>
      <c r="MDP14" s="135"/>
      <c r="MDQ14" s="135"/>
      <c r="MDR14" s="135"/>
      <c r="MDS14" s="135"/>
      <c r="MDT14" s="135"/>
      <c r="MDU14" s="135"/>
      <c r="MDV14" s="135"/>
      <c r="MDW14" s="135"/>
      <c r="MDX14" s="135"/>
      <c r="MDY14" s="135"/>
      <c r="MDZ14" s="135"/>
      <c r="MEA14" s="135"/>
      <c r="MEB14" s="135"/>
      <c r="MEC14" s="135"/>
      <c r="MED14" s="135"/>
      <c r="MEE14" s="135"/>
      <c r="MEF14" s="135"/>
      <c r="MEG14" s="135"/>
      <c r="MEH14" s="135"/>
      <c r="MEI14" s="135"/>
      <c r="MEJ14" s="135"/>
      <c r="MEK14" s="135"/>
      <c r="MEL14" s="135"/>
      <c r="MEM14" s="135"/>
      <c r="MEN14" s="135"/>
      <c r="MEO14" s="135"/>
      <c r="MEP14" s="135"/>
      <c r="MEQ14" s="135"/>
      <c r="MER14" s="135"/>
      <c r="MES14" s="135"/>
      <c r="MET14" s="135"/>
      <c r="MEU14" s="135"/>
      <c r="MEV14" s="135"/>
      <c r="MEW14" s="135"/>
      <c r="MEX14" s="135"/>
      <c r="MEY14" s="135"/>
      <c r="MEZ14" s="135"/>
      <c r="MFA14" s="135"/>
      <c r="MFB14" s="135"/>
      <c r="MFC14" s="135"/>
      <c r="MFD14" s="135"/>
      <c r="MFE14" s="135"/>
      <c r="MFF14" s="135"/>
      <c r="MFG14" s="135"/>
      <c r="MFH14" s="135"/>
      <c r="MFI14" s="135"/>
      <c r="MFJ14" s="135"/>
      <c r="MFK14" s="135"/>
      <c r="MFL14" s="135"/>
      <c r="MFM14" s="135"/>
      <c r="MFN14" s="135"/>
      <c r="MFO14" s="135"/>
      <c r="MFP14" s="135"/>
      <c r="MFQ14" s="135"/>
      <c r="MFR14" s="135"/>
      <c r="MFS14" s="135"/>
      <c r="MFT14" s="135"/>
      <c r="MFU14" s="135"/>
      <c r="MFV14" s="135"/>
      <c r="MFW14" s="135"/>
      <c r="MFX14" s="135"/>
      <c r="MFY14" s="135"/>
      <c r="MFZ14" s="135"/>
      <c r="MGA14" s="135"/>
      <c r="MGB14" s="135"/>
      <c r="MGC14" s="135"/>
      <c r="MGD14" s="135"/>
      <c r="MGE14" s="135"/>
      <c r="MGF14" s="135"/>
      <c r="MGG14" s="135"/>
      <c r="MGH14" s="135"/>
      <c r="MGI14" s="135"/>
      <c r="MGJ14" s="135"/>
      <c r="MGK14" s="135"/>
      <c r="MGL14" s="135"/>
      <c r="MGM14" s="135"/>
      <c r="MGN14" s="135"/>
      <c r="MGO14" s="135"/>
      <c r="MGP14" s="135"/>
      <c r="MGQ14" s="135"/>
      <c r="MGR14" s="135"/>
      <c r="MGS14" s="135"/>
      <c r="MGT14" s="135"/>
      <c r="MGU14" s="135"/>
      <c r="MGV14" s="135"/>
      <c r="MGW14" s="135"/>
      <c r="MGX14" s="135"/>
      <c r="MGY14" s="135"/>
      <c r="MGZ14" s="135"/>
      <c r="MHA14" s="135"/>
      <c r="MHB14" s="135"/>
      <c r="MHC14" s="135"/>
      <c r="MHD14" s="135"/>
      <c r="MHE14" s="135"/>
      <c r="MHF14" s="135"/>
      <c r="MHG14" s="135"/>
      <c r="MHH14" s="135"/>
      <c r="MHI14" s="135"/>
      <c r="MHJ14" s="135"/>
      <c r="MHK14" s="135"/>
      <c r="MHL14" s="135"/>
      <c r="MHM14" s="135"/>
      <c r="MHN14" s="135"/>
      <c r="MHO14" s="135"/>
      <c r="MHP14" s="135"/>
      <c r="MHQ14" s="135"/>
      <c r="MHR14" s="135"/>
      <c r="MHS14" s="135"/>
      <c r="MHT14" s="135"/>
      <c r="MHU14" s="135"/>
      <c r="MHV14" s="135"/>
      <c r="MHW14" s="135"/>
      <c r="MHX14" s="135"/>
      <c r="MHY14" s="135"/>
      <c r="MHZ14" s="135"/>
      <c r="MIA14" s="135"/>
      <c r="MIB14" s="135"/>
      <c r="MIC14" s="135"/>
      <c r="MID14" s="135"/>
      <c r="MIE14" s="135"/>
      <c r="MIF14" s="135"/>
      <c r="MIG14" s="135"/>
      <c r="MIH14" s="135"/>
      <c r="MII14" s="135"/>
      <c r="MIJ14" s="135"/>
      <c r="MIK14" s="135"/>
      <c r="MIL14" s="135"/>
      <c r="MIM14" s="135"/>
      <c r="MIN14" s="135"/>
      <c r="MIO14" s="135"/>
      <c r="MIP14" s="135"/>
      <c r="MIQ14" s="135"/>
      <c r="MIR14" s="135"/>
      <c r="MIS14" s="135"/>
      <c r="MIT14" s="135"/>
      <c r="MIU14" s="135"/>
      <c r="MIV14" s="135"/>
      <c r="MIW14" s="135"/>
      <c r="MIX14" s="135"/>
      <c r="MIY14" s="135"/>
      <c r="MIZ14" s="135"/>
      <c r="MJA14" s="135"/>
      <c r="MJB14" s="135"/>
      <c r="MJC14" s="135"/>
      <c r="MJD14" s="135"/>
      <c r="MJE14" s="135"/>
      <c r="MJF14" s="135"/>
      <c r="MJG14" s="135"/>
      <c r="MJH14" s="135"/>
      <c r="MJI14" s="135"/>
      <c r="MJJ14" s="135"/>
      <c r="MJK14" s="135"/>
      <c r="MJL14" s="135"/>
      <c r="MJM14" s="135"/>
      <c r="MJN14" s="135"/>
      <c r="MJO14" s="135"/>
      <c r="MJP14" s="135"/>
      <c r="MJQ14" s="135"/>
      <c r="MJR14" s="135"/>
      <c r="MJS14" s="135"/>
      <c r="MJT14" s="135"/>
      <c r="MJU14" s="135"/>
      <c r="MJV14" s="135"/>
      <c r="MJW14" s="135"/>
      <c r="MJX14" s="135"/>
      <c r="MJY14" s="135"/>
      <c r="MJZ14" s="135"/>
      <c r="MKA14" s="135"/>
      <c r="MKB14" s="135"/>
      <c r="MKC14" s="135"/>
      <c r="MKD14" s="135"/>
      <c r="MKE14" s="135"/>
      <c r="MKF14" s="135"/>
      <c r="MKG14" s="135"/>
      <c r="MKH14" s="135"/>
      <c r="MKI14" s="135"/>
      <c r="MKJ14" s="135"/>
      <c r="MKK14" s="135"/>
      <c r="MKL14" s="135"/>
      <c r="MKM14" s="135"/>
      <c r="MKN14" s="135"/>
      <c r="MKO14" s="135"/>
      <c r="MKP14" s="135"/>
      <c r="MKQ14" s="135"/>
      <c r="MKR14" s="135"/>
      <c r="MKS14" s="135"/>
      <c r="MKT14" s="135"/>
      <c r="MKU14" s="135"/>
      <c r="MKV14" s="135"/>
      <c r="MKW14" s="135"/>
      <c r="MKX14" s="135"/>
      <c r="MKY14" s="135"/>
      <c r="MKZ14" s="135"/>
      <c r="MLA14" s="135"/>
      <c r="MLB14" s="135"/>
      <c r="MLC14" s="135"/>
      <c r="MLD14" s="135"/>
      <c r="MLE14" s="135"/>
      <c r="MLF14" s="135"/>
      <c r="MLG14" s="135"/>
      <c r="MLH14" s="135"/>
      <c r="MLI14" s="135"/>
      <c r="MLJ14" s="135"/>
      <c r="MLK14" s="135"/>
      <c r="MLL14" s="135"/>
      <c r="MLM14" s="135"/>
      <c r="MLN14" s="135"/>
      <c r="MLO14" s="135"/>
      <c r="MLP14" s="135"/>
      <c r="MLQ14" s="135"/>
      <c r="MLR14" s="135"/>
      <c r="MLS14" s="135"/>
      <c r="MLT14" s="135"/>
      <c r="MLU14" s="135"/>
      <c r="MLV14" s="135"/>
      <c r="MLW14" s="135"/>
      <c r="MLX14" s="135"/>
      <c r="MLY14" s="135"/>
      <c r="MLZ14" s="135"/>
      <c r="MMA14" s="135"/>
      <c r="MMB14" s="135"/>
      <c r="MMC14" s="135"/>
      <c r="MMD14" s="135"/>
      <c r="MME14" s="135"/>
      <c r="MMF14" s="135"/>
      <c r="MMG14" s="135"/>
      <c r="MMH14" s="135"/>
      <c r="MMI14" s="135"/>
      <c r="MMJ14" s="135"/>
      <c r="MMK14" s="135"/>
      <c r="MML14" s="135"/>
      <c r="MMM14" s="135"/>
      <c r="MMN14" s="135"/>
      <c r="MMO14" s="135"/>
      <c r="MMP14" s="135"/>
      <c r="MMQ14" s="135"/>
      <c r="MMR14" s="135"/>
      <c r="MMS14" s="135"/>
      <c r="MMT14" s="135"/>
      <c r="MMU14" s="135"/>
      <c r="MMV14" s="135"/>
      <c r="MMW14" s="135"/>
      <c r="MMX14" s="135"/>
      <c r="MMY14" s="135"/>
      <c r="MMZ14" s="135"/>
      <c r="MNA14" s="135"/>
      <c r="MNB14" s="135"/>
      <c r="MNC14" s="135"/>
      <c r="MND14" s="135"/>
      <c r="MNE14" s="135"/>
      <c r="MNF14" s="135"/>
      <c r="MNG14" s="135"/>
      <c r="MNH14" s="135"/>
      <c r="MNI14" s="135"/>
      <c r="MNJ14" s="135"/>
      <c r="MNK14" s="135"/>
      <c r="MNL14" s="135"/>
      <c r="MNM14" s="135"/>
      <c r="MNN14" s="135"/>
      <c r="MNO14" s="135"/>
      <c r="MNP14" s="135"/>
      <c r="MNQ14" s="135"/>
      <c r="MNR14" s="135"/>
      <c r="MNS14" s="135"/>
      <c r="MNT14" s="135"/>
      <c r="MNU14" s="135"/>
      <c r="MNV14" s="135"/>
      <c r="MNW14" s="135"/>
      <c r="MNX14" s="135"/>
      <c r="MNY14" s="135"/>
      <c r="MNZ14" s="135"/>
      <c r="MOA14" s="135"/>
      <c r="MOB14" s="135"/>
      <c r="MOC14" s="135"/>
      <c r="MOD14" s="135"/>
      <c r="MOE14" s="135"/>
      <c r="MOF14" s="135"/>
      <c r="MOG14" s="135"/>
      <c r="MOH14" s="135"/>
      <c r="MOI14" s="135"/>
      <c r="MOJ14" s="135"/>
      <c r="MOK14" s="135"/>
      <c r="MOL14" s="135"/>
      <c r="MOM14" s="135"/>
      <c r="MON14" s="135"/>
      <c r="MOO14" s="135"/>
      <c r="MOP14" s="135"/>
      <c r="MOQ14" s="135"/>
      <c r="MOR14" s="135"/>
      <c r="MOS14" s="135"/>
      <c r="MOT14" s="135"/>
      <c r="MOU14" s="135"/>
      <c r="MOV14" s="135"/>
      <c r="MOW14" s="135"/>
      <c r="MOX14" s="135"/>
      <c r="MOY14" s="135"/>
      <c r="MOZ14" s="135"/>
      <c r="MPA14" s="135"/>
      <c r="MPB14" s="135"/>
      <c r="MPC14" s="135"/>
      <c r="MPD14" s="135"/>
      <c r="MPE14" s="135"/>
      <c r="MPF14" s="135"/>
      <c r="MPG14" s="135"/>
      <c r="MPH14" s="135"/>
      <c r="MPI14" s="135"/>
      <c r="MPJ14" s="135"/>
      <c r="MPK14" s="135"/>
      <c r="MPL14" s="135"/>
      <c r="MPM14" s="135"/>
      <c r="MPN14" s="135"/>
      <c r="MPO14" s="135"/>
      <c r="MPP14" s="135"/>
      <c r="MPQ14" s="135"/>
      <c r="MPR14" s="135"/>
      <c r="MPS14" s="135"/>
      <c r="MPT14" s="135"/>
      <c r="MPU14" s="135"/>
      <c r="MPV14" s="135"/>
      <c r="MPW14" s="135"/>
      <c r="MPX14" s="135"/>
      <c r="MPY14" s="135"/>
      <c r="MPZ14" s="135"/>
      <c r="MQA14" s="135"/>
      <c r="MQB14" s="135"/>
      <c r="MQC14" s="135"/>
      <c r="MQD14" s="135"/>
      <c r="MQE14" s="135"/>
      <c r="MQF14" s="135"/>
      <c r="MQG14" s="135"/>
      <c r="MQH14" s="135"/>
      <c r="MQI14" s="135"/>
      <c r="MQJ14" s="135"/>
      <c r="MQK14" s="135"/>
      <c r="MQL14" s="135"/>
      <c r="MQM14" s="135"/>
      <c r="MQN14" s="135"/>
      <c r="MQO14" s="135"/>
      <c r="MQP14" s="135"/>
      <c r="MQQ14" s="135"/>
      <c r="MQR14" s="135"/>
      <c r="MQS14" s="135"/>
      <c r="MQT14" s="135"/>
      <c r="MQU14" s="135"/>
      <c r="MQV14" s="135"/>
      <c r="MQW14" s="135"/>
      <c r="MQX14" s="135"/>
      <c r="MQY14" s="135"/>
      <c r="MQZ14" s="135"/>
      <c r="MRA14" s="135"/>
      <c r="MRB14" s="135"/>
      <c r="MRC14" s="135"/>
      <c r="MRD14" s="135"/>
      <c r="MRE14" s="135"/>
      <c r="MRF14" s="135"/>
      <c r="MRG14" s="135"/>
      <c r="MRH14" s="135"/>
      <c r="MRI14" s="135"/>
      <c r="MRJ14" s="135"/>
      <c r="MRK14" s="135"/>
      <c r="MRL14" s="135"/>
      <c r="MRM14" s="135"/>
      <c r="MRN14" s="135"/>
      <c r="MRO14" s="135"/>
      <c r="MRP14" s="135"/>
      <c r="MRQ14" s="135"/>
      <c r="MRR14" s="135"/>
      <c r="MRS14" s="135"/>
      <c r="MRT14" s="135"/>
      <c r="MRU14" s="135"/>
      <c r="MRV14" s="135"/>
      <c r="MRW14" s="135"/>
      <c r="MRX14" s="135"/>
      <c r="MRY14" s="135"/>
      <c r="MRZ14" s="135"/>
      <c r="MSA14" s="135"/>
      <c r="MSB14" s="135"/>
      <c r="MSC14" s="135"/>
      <c r="MSD14" s="135"/>
      <c r="MSE14" s="135"/>
      <c r="MSF14" s="135"/>
      <c r="MSG14" s="135"/>
      <c r="MSH14" s="135"/>
      <c r="MSI14" s="135"/>
      <c r="MSJ14" s="135"/>
      <c r="MSK14" s="135"/>
      <c r="MSL14" s="135"/>
      <c r="MSM14" s="135"/>
      <c r="MSN14" s="135"/>
      <c r="MSO14" s="135"/>
      <c r="MSP14" s="135"/>
      <c r="MSQ14" s="135"/>
      <c r="MSR14" s="135"/>
      <c r="MSS14" s="135"/>
      <c r="MST14" s="135"/>
      <c r="MSU14" s="135"/>
      <c r="MSV14" s="135"/>
      <c r="MSW14" s="135"/>
      <c r="MSX14" s="135"/>
      <c r="MSY14" s="135"/>
      <c r="MSZ14" s="135"/>
      <c r="MTA14" s="135"/>
      <c r="MTB14" s="135"/>
      <c r="MTC14" s="135"/>
      <c r="MTD14" s="135"/>
      <c r="MTE14" s="135"/>
      <c r="MTF14" s="135"/>
      <c r="MTG14" s="135"/>
      <c r="MTH14" s="135"/>
      <c r="MTI14" s="135"/>
      <c r="MTJ14" s="135"/>
      <c r="MTK14" s="135"/>
      <c r="MTL14" s="135"/>
      <c r="MTM14" s="135"/>
      <c r="MTN14" s="135"/>
      <c r="MTO14" s="135"/>
      <c r="MTP14" s="135"/>
      <c r="MTQ14" s="135"/>
      <c r="MTR14" s="135"/>
      <c r="MTS14" s="135"/>
      <c r="MTT14" s="135"/>
      <c r="MTU14" s="135"/>
      <c r="MTV14" s="135"/>
      <c r="MTW14" s="135"/>
      <c r="MTX14" s="135"/>
      <c r="MTY14" s="135"/>
      <c r="MTZ14" s="135"/>
      <c r="MUA14" s="135"/>
      <c r="MUB14" s="135"/>
      <c r="MUC14" s="135"/>
      <c r="MUD14" s="135"/>
      <c r="MUE14" s="135"/>
      <c r="MUF14" s="135"/>
      <c r="MUG14" s="135"/>
      <c r="MUH14" s="135"/>
      <c r="MUI14" s="135"/>
      <c r="MUJ14" s="135"/>
      <c r="MUK14" s="135"/>
      <c r="MUL14" s="135"/>
      <c r="MUM14" s="135"/>
      <c r="MUN14" s="135"/>
      <c r="MUO14" s="135"/>
      <c r="MUP14" s="135"/>
      <c r="MUQ14" s="135"/>
      <c r="MUR14" s="135"/>
      <c r="MUS14" s="135"/>
      <c r="MUT14" s="135"/>
      <c r="MUU14" s="135"/>
      <c r="MUV14" s="135"/>
      <c r="MUW14" s="135"/>
      <c r="MUX14" s="135"/>
      <c r="MUY14" s="135"/>
      <c r="MUZ14" s="135"/>
      <c r="MVA14" s="135"/>
      <c r="MVB14" s="135"/>
      <c r="MVC14" s="135"/>
      <c r="MVD14" s="135"/>
      <c r="MVE14" s="135"/>
      <c r="MVF14" s="135"/>
      <c r="MVG14" s="135"/>
      <c r="MVH14" s="135"/>
      <c r="MVI14" s="135"/>
      <c r="MVJ14" s="135"/>
      <c r="MVK14" s="135"/>
      <c r="MVL14" s="135"/>
      <c r="MVM14" s="135"/>
      <c r="MVN14" s="135"/>
      <c r="MVO14" s="135"/>
      <c r="MVP14" s="135"/>
      <c r="MVQ14" s="135"/>
      <c r="MVR14" s="135"/>
      <c r="MVS14" s="135"/>
      <c r="MVT14" s="135"/>
      <c r="MVU14" s="135"/>
      <c r="MVV14" s="135"/>
      <c r="MVW14" s="135"/>
      <c r="MVX14" s="135"/>
      <c r="MVY14" s="135"/>
      <c r="MVZ14" s="135"/>
      <c r="MWA14" s="135"/>
      <c r="MWB14" s="135"/>
      <c r="MWC14" s="135"/>
      <c r="MWD14" s="135"/>
      <c r="MWE14" s="135"/>
      <c r="MWF14" s="135"/>
      <c r="MWG14" s="135"/>
      <c r="MWH14" s="135"/>
      <c r="MWI14" s="135"/>
      <c r="MWJ14" s="135"/>
      <c r="MWK14" s="135"/>
      <c r="MWL14" s="135"/>
      <c r="MWM14" s="135"/>
      <c r="MWN14" s="135"/>
      <c r="MWO14" s="135"/>
      <c r="MWP14" s="135"/>
      <c r="MWQ14" s="135"/>
      <c r="MWR14" s="135"/>
      <c r="MWS14" s="135"/>
      <c r="MWT14" s="135"/>
      <c r="MWU14" s="135"/>
      <c r="MWV14" s="135"/>
      <c r="MWW14" s="135"/>
      <c r="MWX14" s="135"/>
      <c r="MWY14" s="135"/>
      <c r="MWZ14" s="135"/>
      <c r="MXA14" s="135"/>
      <c r="MXB14" s="135"/>
      <c r="MXC14" s="135"/>
      <c r="MXD14" s="135"/>
      <c r="MXE14" s="135"/>
      <c r="MXF14" s="135"/>
      <c r="MXG14" s="135"/>
      <c r="MXH14" s="135"/>
      <c r="MXI14" s="135"/>
      <c r="MXJ14" s="135"/>
      <c r="MXK14" s="135"/>
      <c r="MXL14" s="135"/>
      <c r="MXM14" s="135"/>
      <c r="MXN14" s="135"/>
      <c r="MXO14" s="135"/>
      <c r="MXP14" s="135"/>
      <c r="MXQ14" s="135"/>
      <c r="MXR14" s="135"/>
      <c r="MXS14" s="135"/>
      <c r="MXT14" s="135"/>
      <c r="MXU14" s="135"/>
      <c r="MXV14" s="135"/>
      <c r="MXW14" s="135"/>
      <c r="MXX14" s="135"/>
      <c r="MXY14" s="135"/>
      <c r="MXZ14" s="135"/>
      <c r="MYA14" s="135"/>
      <c r="MYB14" s="135"/>
      <c r="MYC14" s="135"/>
      <c r="MYD14" s="135"/>
      <c r="MYE14" s="135"/>
      <c r="MYF14" s="135"/>
      <c r="MYG14" s="135"/>
      <c r="MYH14" s="135"/>
      <c r="MYI14" s="135"/>
      <c r="MYJ14" s="135"/>
      <c r="MYK14" s="135"/>
      <c r="MYL14" s="135"/>
      <c r="MYM14" s="135"/>
      <c r="MYN14" s="135"/>
      <c r="MYO14" s="135"/>
      <c r="MYP14" s="135"/>
      <c r="MYQ14" s="135"/>
      <c r="MYR14" s="135"/>
      <c r="MYS14" s="135"/>
      <c r="MYT14" s="135"/>
      <c r="MYU14" s="135"/>
      <c r="MYV14" s="135"/>
      <c r="MYW14" s="135"/>
      <c r="MYX14" s="135"/>
      <c r="MYY14" s="135"/>
      <c r="MYZ14" s="135"/>
      <c r="MZA14" s="135"/>
      <c r="MZB14" s="135"/>
      <c r="MZC14" s="135"/>
      <c r="MZD14" s="135"/>
      <c r="MZE14" s="135"/>
      <c r="MZF14" s="135"/>
      <c r="MZG14" s="135"/>
      <c r="MZH14" s="135"/>
      <c r="MZI14" s="135"/>
      <c r="MZJ14" s="135"/>
      <c r="MZK14" s="135"/>
      <c r="MZL14" s="135"/>
      <c r="MZM14" s="135"/>
      <c r="MZN14" s="135"/>
      <c r="MZO14" s="135"/>
      <c r="MZP14" s="135"/>
      <c r="MZQ14" s="135"/>
      <c r="MZR14" s="135"/>
      <c r="MZS14" s="135"/>
      <c r="MZT14" s="135"/>
      <c r="MZU14" s="135"/>
      <c r="MZV14" s="135"/>
      <c r="MZW14" s="135"/>
      <c r="MZX14" s="135"/>
      <c r="MZY14" s="135"/>
      <c r="MZZ14" s="135"/>
      <c r="NAA14" s="135"/>
      <c r="NAB14" s="135"/>
      <c r="NAC14" s="135"/>
      <c r="NAD14" s="135"/>
      <c r="NAE14" s="135"/>
      <c r="NAF14" s="135"/>
      <c r="NAG14" s="135"/>
      <c r="NAH14" s="135"/>
      <c r="NAI14" s="135"/>
      <c r="NAJ14" s="135"/>
      <c r="NAK14" s="135"/>
      <c r="NAL14" s="135"/>
      <c r="NAM14" s="135"/>
      <c r="NAN14" s="135"/>
      <c r="NAO14" s="135"/>
      <c r="NAP14" s="135"/>
      <c r="NAQ14" s="135"/>
      <c r="NAR14" s="135"/>
      <c r="NAS14" s="135"/>
      <c r="NAT14" s="135"/>
      <c r="NAU14" s="135"/>
      <c r="NAV14" s="135"/>
      <c r="NAW14" s="135"/>
      <c r="NAX14" s="135"/>
      <c r="NAY14" s="135"/>
      <c r="NAZ14" s="135"/>
      <c r="NBA14" s="135"/>
      <c r="NBB14" s="135"/>
      <c r="NBC14" s="135"/>
      <c r="NBD14" s="135"/>
      <c r="NBE14" s="135"/>
      <c r="NBF14" s="135"/>
      <c r="NBG14" s="135"/>
      <c r="NBH14" s="135"/>
      <c r="NBI14" s="135"/>
      <c r="NBJ14" s="135"/>
      <c r="NBK14" s="135"/>
      <c r="NBL14" s="135"/>
      <c r="NBM14" s="135"/>
      <c r="NBN14" s="135"/>
      <c r="NBO14" s="135"/>
      <c r="NBP14" s="135"/>
      <c r="NBQ14" s="135"/>
      <c r="NBR14" s="135"/>
      <c r="NBS14" s="135"/>
      <c r="NBT14" s="135"/>
      <c r="NBU14" s="135"/>
      <c r="NBV14" s="135"/>
      <c r="NBW14" s="135"/>
      <c r="NBX14" s="135"/>
      <c r="NBY14" s="135"/>
      <c r="NBZ14" s="135"/>
      <c r="NCA14" s="135"/>
      <c r="NCB14" s="135"/>
      <c r="NCC14" s="135"/>
      <c r="NCD14" s="135"/>
      <c r="NCE14" s="135"/>
      <c r="NCF14" s="135"/>
      <c r="NCG14" s="135"/>
      <c r="NCH14" s="135"/>
      <c r="NCI14" s="135"/>
      <c r="NCJ14" s="135"/>
      <c r="NCK14" s="135"/>
      <c r="NCL14" s="135"/>
      <c r="NCM14" s="135"/>
      <c r="NCN14" s="135"/>
      <c r="NCO14" s="135"/>
      <c r="NCP14" s="135"/>
      <c r="NCQ14" s="135"/>
      <c r="NCR14" s="135"/>
      <c r="NCS14" s="135"/>
      <c r="NCT14" s="135"/>
      <c r="NCU14" s="135"/>
      <c r="NCV14" s="135"/>
      <c r="NCW14" s="135"/>
      <c r="NCX14" s="135"/>
      <c r="NCY14" s="135"/>
      <c r="NCZ14" s="135"/>
      <c r="NDA14" s="135"/>
      <c r="NDB14" s="135"/>
      <c r="NDC14" s="135"/>
      <c r="NDD14" s="135"/>
      <c r="NDE14" s="135"/>
      <c r="NDF14" s="135"/>
      <c r="NDG14" s="135"/>
      <c r="NDH14" s="135"/>
      <c r="NDI14" s="135"/>
      <c r="NDJ14" s="135"/>
      <c r="NDK14" s="135"/>
      <c r="NDL14" s="135"/>
      <c r="NDM14" s="135"/>
      <c r="NDN14" s="135"/>
      <c r="NDO14" s="135"/>
      <c r="NDP14" s="135"/>
      <c r="NDQ14" s="135"/>
      <c r="NDR14" s="135"/>
      <c r="NDS14" s="135"/>
      <c r="NDT14" s="135"/>
      <c r="NDU14" s="135"/>
      <c r="NDV14" s="135"/>
      <c r="NDW14" s="135"/>
      <c r="NDX14" s="135"/>
      <c r="NDY14" s="135"/>
      <c r="NDZ14" s="135"/>
      <c r="NEA14" s="135"/>
      <c r="NEB14" s="135"/>
      <c r="NEC14" s="135"/>
      <c r="NED14" s="135"/>
      <c r="NEE14" s="135"/>
      <c r="NEF14" s="135"/>
      <c r="NEG14" s="135"/>
      <c r="NEH14" s="135"/>
      <c r="NEI14" s="135"/>
      <c r="NEJ14" s="135"/>
      <c r="NEK14" s="135"/>
      <c r="NEL14" s="135"/>
      <c r="NEM14" s="135"/>
      <c r="NEN14" s="135"/>
      <c r="NEO14" s="135"/>
      <c r="NEP14" s="135"/>
      <c r="NEQ14" s="135"/>
      <c r="NER14" s="135"/>
      <c r="NES14" s="135"/>
      <c r="NET14" s="135"/>
      <c r="NEU14" s="135"/>
      <c r="NEV14" s="135"/>
      <c r="NEW14" s="135"/>
      <c r="NEX14" s="135"/>
      <c r="NEY14" s="135"/>
      <c r="NEZ14" s="135"/>
      <c r="NFA14" s="135"/>
      <c r="NFB14" s="135"/>
      <c r="NFC14" s="135"/>
      <c r="NFD14" s="135"/>
      <c r="NFE14" s="135"/>
      <c r="NFF14" s="135"/>
      <c r="NFG14" s="135"/>
      <c r="NFH14" s="135"/>
      <c r="NFI14" s="135"/>
      <c r="NFJ14" s="135"/>
      <c r="NFK14" s="135"/>
      <c r="NFL14" s="135"/>
      <c r="NFM14" s="135"/>
      <c r="NFN14" s="135"/>
      <c r="NFO14" s="135"/>
      <c r="NFP14" s="135"/>
      <c r="NFQ14" s="135"/>
      <c r="NFR14" s="135"/>
      <c r="NFS14" s="135"/>
      <c r="NFT14" s="135"/>
      <c r="NFU14" s="135"/>
      <c r="NFV14" s="135"/>
      <c r="NFW14" s="135"/>
      <c r="NFX14" s="135"/>
      <c r="NFY14" s="135"/>
      <c r="NFZ14" s="135"/>
      <c r="NGA14" s="135"/>
      <c r="NGB14" s="135"/>
      <c r="NGC14" s="135"/>
      <c r="NGD14" s="135"/>
      <c r="NGE14" s="135"/>
      <c r="NGF14" s="135"/>
      <c r="NGG14" s="135"/>
      <c r="NGH14" s="135"/>
      <c r="NGI14" s="135"/>
      <c r="NGJ14" s="135"/>
      <c r="NGK14" s="135"/>
      <c r="NGL14" s="135"/>
      <c r="NGM14" s="135"/>
      <c r="NGN14" s="135"/>
      <c r="NGO14" s="135"/>
      <c r="NGP14" s="135"/>
      <c r="NGQ14" s="135"/>
      <c r="NGR14" s="135"/>
      <c r="NGS14" s="135"/>
      <c r="NGT14" s="135"/>
      <c r="NGU14" s="135"/>
      <c r="NGV14" s="135"/>
      <c r="NGW14" s="135"/>
      <c r="NGX14" s="135"/>
      <c r="NGY14" s="135"/>
      <c r="NGZ14" s="135"/>
      <c r="NHA14" s="135"/>
      <c r="NHB14" s="135"/>
      <c r="NHC14" s="135"/>
      <c r="NHD14" s="135"/>
      <c r="NHE14" s="135"/>
      <c r="NHF14" s="135"/>
      <c r="NHG14" s="135"/>
      <c r="NHH14" s="135"/>
      <c r="NHI14" s="135"/>
      <c r="NHJ14" s="135"/>
      <c r="NHK14" s="135"/>
      <c r="NHL14" s="135"/>
      <c r="NHM14" s="135"/>
      <c r="NHN14" s="135"/>
      <c r="NHO14" s="135"/>
      <c r="NHP14" s="135"/>
      <c r="NHQ14" s="135"/>
      <c r="NHR14" s="135"/>
      <c r="NHS14" s="135"/>
      <c r="NHT14" s="135"/>
      <c r="NHU14" s="135"/>
      <c r="NHV14" s="135"/>
      <c r="NHW14" s="135"/>
      <c r="NHX14" s="135"/>
      <c r="NHY14" s="135"/>
      <c r="NHZ14" s="135"/>
      <c r="NIA14" s="135"/>
      <c r="NIB14" s="135"/>
      <c r="NIC14" s="135"/>
      <c r="NID14" s="135"/>
      <c r="NIE14" s="135"/>
      <c r="NIF14" s="135"/>
      <c r="NIG14" s="135"/>
      <c r="NIH14" s="135"/>
      <c r="NII14" s="135"/>
      <c r="NIJ14" s="135"/>
      <c r="NIK14" s="135"/>
      <c r="NIL14" s="135"/>
      <c r="NIM14" s="135"/>
      <c r="NIN14" s="135"/>
      <c r="NIO14" s="135"/>
      <c r="NIP14" s="135"/>
      <c r="NIQ14" s="135"/>
      <c r="NIR14" s="135"/>
      <c r="NIS14" s="135"/>
      <c r="NIT14" s="135"/>
      <c r="NIU14" s="135"/>
      <c r="NIV14" s="135"/>
      <c r="NIW14" s="135"/>
      <c r="NIX14" s="135"/>
      <c r="NIY14" s="135"/>
      <c r="NIZ14" s="135"/>
      <c r="NJA14" s="135"/>
      <c r="NJB14" s="135"/>
      <c r="NJC14" s="135"/>
      <c r="NJD14" s="135"/>
      <c r="NJE14" s="135"/>
      <c r="NJF14" s="135"/>
      <c r="NJG14" s="135"/>
      <c r="NJH14" s="135"/>
      <c r="NJI14" s="135"/>
      <c r="NJJ14" s="135"/>
      <c r="NJK14" s="135"/>
      <c r="NJL14" s="135"/>
      <c r="NJM14" s="135"/>
      <c r="NJN14" s="135"/>
      <c r="NJO14" s="135"/>
      <c r="NJP14" s="135"/>
      <c r="NJQ14" s="135"/>
      <c r="NJR14" s="135"/>
      <c r="NJS14" s="135"/>
      <c r="NJT14" s="135"/>
      <c r="NJU14" s="135"/>
      <c r="NJV14" s="135"/>
      <c r="NJW14" s="135"/>
      <c r="NJX14" s="135"/>
      <c r="NJY14" s="135"/>
      <c r="NJZ14" s="135"/>
      <c r="NKA14" s="135"/>
      <c r="NKB14" s="135"/>
      <c r="NKC14" s="135"/>
      <c r="NKD14" s="135"/>
      <c r="NKE14" s="135"/>
      <c r="NKF14" s="135"/>
      <c r="NKG14" s="135"/>
      <c r="NKH14" s="135"/>
      <c r="NKI14" s="135"/>
      <c r="NKJ14" s="135"/>
      <c r="NKK14" s="135"/>
      <c r="NKL14" s="135"/>
      <c r="NKM14" s="135"/>
      <c r="NKN14" s="135"/>
      <c r="NKO14" s="135"/>
      <c r="NKP14" s="135"/>
      <c r="NKQ14" s="135"/>
      <c r="NKR14" s="135"/>
      <c r="NKS14" s="135"/>
      <c r="NKT14" s="135"/>
      <c r="NKU14" s="135"/>
      <c r="NKV14" s="135"/>
      <c r="NKW14" s="135"/>
      <c r="NKX14" s="135"/>
      <c r="NKY14" s="135"/>
      <c r="NKZ14" s="135"/>
      <c r="NLA14" s="135"/>
      <c r="NLB14" s="135"/>
      <c r="NLC14" s="135"/>
      <c r="NLD14" s="135"/>
      <c r="NLE14" s="135"/>
      <c r="NLF14" s="135"/>
      <c r="NLG14" s="135"/>
      <c r="NLH14" s="135"/>
      <c r="NLI14" s="135"/>
      <c r="NLJ14" s="135"/>
      <c r="NLK14" s="135"/>
      <c r="NLL14" s="135"/>
      <c r="NLM14" s="135"/>
      <c r="NLN14" s="135"/>
      <c r="NLO14" s="135"/>
      <c r="NLP14" s="135"/>
      <c r="NLQ14" s="135"/>
      <c r="NLR14" s="135"/>
      <c r="NLS14" s="135"/>
      <c r="NLT14" s="135"/>
      <c r="NLU14" s="135"/>
      <c r="NLV14" s="135"/>
      <c r="NLW14" s="135"/>
      <c r="NLX14" s="135"/>
      <c r="NLY14" s="135"/>
      <c r="NLZ14" s="135"/>
      <c r="NMA14" s="135"/>
      <c r="NMB14" s="135"/>
      <c r="NMC14" s="135"/>
      <c r="NMD14" s="135"/>
      <c r="NME14" s="135"/>
      <c r="NMF14" s="135"/>
      <c r="NMG14" s="135"/>
      <c r="NMH14" s="135"/>
      <c r="NMI14" s="135"/>
      <c r="NMJ14" s="135"/>
      <c r="NMK14" s="135"/>
      <c r="NML14" s="135"/>
      <c r="NMM14" s="135"/>
      <c r="NMN14" s="135"/>
      <c r="NMO14" s="135"/>
      <c r="NMP14" s="135"/>
      <c r="NMQ14" s="135"/>
      <c r="NMR14" s="135"/>
      <c r="NMS14" s="135"/>
      <c r="NMT14" s="135"/>
      <c r="NMU14" s="135"/>
      <c r="NMV14" s="135"/>
      <c r="NMW14" s="135"/>
      <c r="NMX14" s="135"/>
      <c r="NMY14" s="135"/>
      <c r="NMZ14" s="135"/>
      <c r="NNA14" s="135"/>
      <c r="NNB14" s="135"/>
      <c r="NNC14" s="135"/>
      <c r="NND14" s="135"/>
      <c r="NNE14" s="135"/>
      <c r="NNF14" s="135"/>
      <c r="NNG14" s="135"/>
      <c r="NNH14" s="135"/>
      <c r="NNI14" s="135"/>
      <c r="NNJ14" s="135"/>
      <c r="NNK14" s="135"/>
      <c r="NNL14" s="135"/>
      <c r="NNM14" s="135"/>
      <c r="NNN14" s="135"/>
      <c r="NNO14" s="135"/>
      <c r="NNP14" s="135"/>
      <c r="NNQ14" s="135"/>
      <c r="NNR14" s="135"/>
      <c r="NNS14" s="135"/>
      <c r="NNT14" s="135"/>
      <c r="NNU14" s="135"/>
      <c r="NNV14" s="135"/>
      <c r="NNW14" s="135"/>
      <c r="NNX14" s="135"/>
      <c r="NNY14" s="135"/>
      <c r="NNZ14" s="135"/>
      <c r="NOA14" s="135"/>
      <c r="NOB14" s="135"/>
      <c r="NOC14" s="135"/>
      <c r="NOD14" s="135"/>
      <c r="NOE14" s="135"/>
      <c r="NOF14" s="135"/>
      <c r="NOG14" s="135"/>
      <c r="NOH14" s="135"/>
      <c r="NOI14" s="135"/>
      <c r="NOJ14" s="135"/>
      <c r="NOK14" s="135"/>
      <c r="NOL14" s="135"/>
      <c r="NOM14" s="135"/>
      <c r="NON14" s="135"/>
      <c r="NOO14" s="135"/>
      <c r="NOP14" s="135"/>
      <c r="NOQ14" s="135"/>
      <c r="NOR14" s="135"/>
      <c r="NOS14" s="135"/>
      <c r="NOT14" s="135"/>
      <c r="NOU14" s="135"/>
      <c r="NOV14" s="135"/>
      <c r="NOW14" s="135"/>
      <c r="NOX14" s="135"/>
      <c r="NOY14" s="135"/>
      <c r="NOZ14" s="135"/>
      <c r="NPA14" s="135"/>
      <c r="NPB14" s="135"/>
      <c r="NPC14" s="135"/>
      <c r="NPD14" s="135"/>
      <c r="NPE14" s="135"/>
      <c r="NPF14" s="135"/>
      <c r="NPG14" s="135"/>
      <c r="NPH14" s="135"/>
      <c r="NPI14" s="135"/>
      <c r="NPJ14" s="135"/>
      <c r="NPK14" s="135"/>
      <c r="NPL14" s="135"/>
      <c r="NPM14" s="135"/>
      <c r="NPN14" s="135"/>
      <c r="NPO14" s="135"/>
      <c r="NPP14" s="135"/>
      <c r="NPQ14" s="135"/>
      <c r="NPR14" s="135"/>
      <c r="NPS14" s="135"/>
      <c r="NPT14" s="135"/>
      <c r="NPU14" s="135"/>
      <c r="NPV14" s="135"/>
      <c r="NPW14" s="135"/>
      <c r="NPX14" s="135"/>
      <c r="NPY14" s="135"/>
      <c r="NPZ14" s="135"/>
      <c r="NQA14" s="135"/>
      <c r="NQB14" s="135"/>
      <c r="NQC14" s="135"/>
      <c r="NQD14" s="135"/>
      <c r="NQE14" s="135"/>
      <c r="NQF14" s="135"/>
      <c r="NQG14" s="135"/>
      <c r="NQH14" s="135"/>
      <c r="NQI14" s="135"/>
      <c r="NQJ14" s="135"/>
      <c r="NQK14" s="135"/>
      <c r="NQL14" s="135"/>
      <c r="NQM14" s="135"/>
      <c r="NQN14" s="135"/>
      <c r="NQO14" s="135"/>
      <c r="NQP14" s="135"/>
      <c r="NQQ14" s="135"/>
      <c r="NQR14" s="135"/>
      <c r="NQS14" s="135"/>
      <c r="NQT14" s="135"/>
      <c r="NQU14" s="135"/>
      <c r="NQV14" s="135"/>
      <c r="NQW14" s="135"/>
      <c r="NQX14" s="135"/>
      <c r="NQY14" s="135"/>
      <c r="NQZ14" s="135"/>
      <c r="NRA14" s="135"/>
      <c r="NRB14" s="135"/>
      <c r="NRC14" s="135"/>
      <c r="NRD14" s="135"/>
      <c r="NRE14" s="135"/>
      <c r="NRF14" s="135"/>
      <c r="NRG14" s="135"/>
      <c r="NRH14" s="135"/>
      <c r="NRI14" s="135"/>
      <c r="NRJ14" s="135"/>
      <c r="NRK14" s="135"/>
      <c r="NRL14" s="135"/>
      <c r="NRM14" s="135"/>
      <c r="NRN14" s="135"/>
      <c r="NRO14" s="135"/>
      <c r="NRP14" s="135"/>
      <c r="NRQ14" s="135"/>
      <c r="NRR14" s="135"/>
      <c r="NRS14" s="135"/>
      <c r="NRT14" s="135"/>
      <c r="NRU14" s="135"/>
      <c r="NRV14" s="135"/>
      <c r="NRW14" s="135"/>
      <c r="NRX14" s="135"/>
      <c r="NRY14" s="135"/>
      <c r="NRZ14" s="135"/>
      <c r="NSA14" s="135"/>
      <c r="NSB14" s="135"/>
      <c r="NSC14" s="135"/>
      <c r="NSD14" s="135"/>
      <c r="NSE14" s="135"/>
      <c r="NSF14" s="135"/>
      <c r="NSG14" s="135"/>
      <c r="NSH14" s="135"/>
      <c r="NSI14" s="135"/>
      <c r="NSJ14" s="135"/>
      <c r="NSK14" s="135"/>
      <c r="NSL14" s="135"/>
      <c r="NSM14" s="135"/>
      <c r="NSN14" s="135"/>
      <c r="NSO14" s="135"/>
      <c r="NSP14" s="135"/>
      <c r="NSQ14" s="135"/>
      <c r="NSR14" s="135"/>
      <c r="NSS14" s="135"/>
      <c r="NST14" s="135"/>
      <c r="NSU14" s="135"/>
      <c r="NSV14" s="135"/>
      <c r="NSW14" s="135"/>
      <c r="NSX14" s="135"/>
      <c r="NSY14" s="135"/>
      <c r="NSZ14" s="135"/>
      <c r="NTA14" s="135"/>
      <c r="NTB14" s="135"/>
      <c r="NTC14" s="135"/>
      <c r="NTD14" s="135"/>
      <c r="NTE14" s="135"/>
      <c r="NTF14" s="135"/>
      <c r="NTG14" s="135"/>
      <c r="NTH14" s="135"/>
      <c r="NTI14" s="135"/>
      <c r="NTJ14" s="135"/>
      <c r="NTK14" s="135"/>
      <c r="NTL14" s="135"/>
      <c r="NTM14" s="135"/>
      <c r="NTN14" s="135"/>
      <c r="NTO14" s="135"/>
      <c r="NTP14" s="135"/>
      <c r="NTQ14" s="135"/>
      <c r="NTR14" s="135"/>
      <c r="NTS14" s="135"/>
      <c r="NTT14" s="135"/>
      <c r="NTU14" s="135"/>
      <c r="NTV14" s="135"/>
      <c r="NTW14" s="135"/>
      <c r="NTX14" s="135"/>
      <c r="NTY14" s="135"/>
      <c r="NTZ14" s="135"/>
      <c r="NUA14" s="135"/>
      <c r="NUB14" s="135"/>
      <c r="NUC14" s="135"/>
      <c r="NUD14" s="135"/>
      <c r="NUE14" s="135"/>
      <c r="NUF14" s="135"/>
      <c r="NUG14" s="135"/>
      <c r="NUH14" s="135"/>
      <c r="NUI14" s="135"/>
      <c r="NUJ14" s="135"/>
      <c r="NUK14" s="135"/>
      <c r="NUL14" s="135"/>
      <c r="NUM14" s="135"/>
      <c r="NUN14" s="135"/>
      <c r="NUO14" s="135"/>
      <c r="NUP14" s="135"/>
      <c r="NUQ14" s="135"/>
      <c r="NUR14" s="135"/>
      <c r="NUS14" s="135"/>
      <c r="NUT14" s="135"/>
      <c r="NUU14" s="135"/>
      <c r="NUV14" s="135"/>
      <c r="NUW14" s="135"/>
      <c r="NUX14" s="135"/>
      <c r="NUY14" s="135"/>
      <c r="NUZ14" s="135"/>
      <c r="NVA14" s="135"/>
      <c r="NVB14" s="135"/>
      <c r="NVC14" s="135"/>
      <c r="NVD14" s="135"/>
      <c r="NVE14" s="135"/>
      <c r="NVF14" s="135"/>
      <c r="NVG14" s="135"/>
      <c r="NVH14" s="135"/>
      <c r="NVI14" s="135"/>
      <c r="NVJ14" s="135"/>
      <c r="NVK14" s="135"/>
      <c r="NVL14" s="135"/>
      <c r="NVM14" s="135"/>
      <c r="NVN14" s="135"/>
      <c r="NVO14" s="135"/>
      <c r="NVP14" s="135"/>
      <c r="NVQ14" s="135"/>
      <c r="NVR14" s="135"/>
      <c r="NVS14" s="135"/>
      <c r="NVT14" s="135"/>
      <c r="NVU14" s="135"/>
      <c r="NVV14" s="135"/>
      <c r="NVW14" s="135"/>
      <c r="NVX14" s="135"/>
      <c r="NVY14" s="135"/>
      <c r="NVZ14" s="135"/>
      <c r="NWA14" s="135"/>
      <c r="NWB14" s="135"/>
      <c r="NWC14" s="135"/>
      <c r="NWD14" s="135"/>
      <c r="NWE14" s="135"/>
      <c r="NWF14" s="135"/>
      <c r="NWG14" s="135"/>
      <c r="NWH14" s="135"/>
      <c r="NWI14" s="135"/>
      <c r="NWJ14" s="135"/>
      <c r="NWK14" s="135"/>
      <c r="NWL14" s="135"/>
      <c r="NWM14" s="135"/>
      <c r="NWN14" s="135"/>
      <c r="NWO14" s="135"/>
      <c r="NWP14" s="135"/>
      <c r="NWQ14" s="135"/>
      <c r="NWR14" s="135"/>
      <c r="NWS14" s="135"/>
      <c r="NWT14" s="135"/>
      <c r="NWU14" s="135"/>
      <c r="NWV14" s="135"/>
      <c r="NWW14" s="135"/>
      <c r="NWX14" s="135"/>
      <c r="NWY14" s="135"/>
      <c r="NWZ14" s="135"/>
      <c r="NXA14" s="135"/>
      <c r="NXB14" s="135"/>
      <c r="NXC14" s="135"/>
      <c r="NXD14" s="135"/>
      <c r="NXE14" s="135"/>
      <c r="NXF14" s="135"/>
      <c r="NXG14" s="135"/>
      <c r="NXH14" s="135"/>
      <c r="NXI14" s="135"/>
      <c r="NXJ14" s="135"/>
      <c r="NXK14" s="135"/>
      <c r="NXL14" s="135"/>
      <c r="NXM14" s="135"/>
      <c r="NXN14" s="135"/>
      <c r="NXO14" s="135"/>
      <c r="NXP14" s="135"/>
      <c r="NXQ14" s="135"/>
      <c r="NXR14" s="135"/>
      <c r="NXS14" s="135"/>
      <c r="NXT14" s="135"/>
      <c r="NXU14" s="135"/>
      <c r="NXV14" s="135"/>
      <c r="NXW14" s="135"/>
      <c r="NXX14" s="135"/>
      <c r="NXY14" s="135"/>
      <c r="NXZ14" s="135"/>
      <c r="NYA14" s="135"/>
      <c r="NYB14" s="135"/>
      <c r="NYC14" s="135"/>
      <c r="NYD14" s="135"/>
      <c r="NYE14" s="135"/>
      <c r="NYF14" s="135"/>
      <c r="NYG14" s="135"/>
      <c r="NYH14" s="135"/>
      <c r="NYI14" s="135"/>
      <c r="NYJ14" s="135"/>
      <c r="NYK14" s="135"/>
      <c r="NYL14" s="135"/>
      <c r="NYM14" s="135"/>
      <c r="NYN14" s="135"/>
      <c r="NYO14" s="135"/>
      <c r="NYP14" s="135"/>
      <c r="NYQ14" s="135"/>
      <c r="NYR14" s="135"/>
      <c r="NYS14" s="135"/>
      <c r="NYT14" s="135"/>
      <c r="NYU14" s="135"/>
      <c r="NYV14" s="135"/>
      <c r="NYW14" s="135"/>
      <c r="NYX14" s="135"/>
      <c r="NYY14" s="135"/>
      <c r="NYZ14" s="135"/>
      <c r="NZA14" s="135"/>
      <c r="NZB14" s="135"/>
      <c r="NZC14" s="135"/>
      <c r="NZD14" s="135"/>
      <c r="NZE14" s="135"/>
      <c r="NZF14" s="135"/>
      <c r="NZG14" s="135"/>
      <c r="NZH14" s="135"/>
      <c r="NZI14" s="135"/>
      <c r="NZJ14" s="135"/>
      <c r="NZK14" s="135"/>
      <c r="NZL14" s="135"/>
      <c r="NZM14" s="135"/>
      <c r="NZN14" s="135"/>
      <c r="NZO14" s="135"/>
      <c r="NZP14" s="135"/>
      <c r="NZQ14" s="135"/>
      <c r="NZR14" s="135"/>
      <c r="NZS14" s="135"/>
      <c r="NZT14" s="135"/>
      <c r="NZU14" s="135"/>
      <c r="NZV14" s="135"/>
      <c r="NZW14" s="135"/>
      <c r="NZX14" s="135"/>
      <c r="NZY14" s="135"/>
      <c r="NZZ14" s="135"/>
      <c r="OAA14" s="135"/>
      <c r="OAB14" s="135"/>
      <c r="OAC14" s="135"/>
      <c r="OAD14" s="135"/>
      <c r="OAE14" s="135"/>
      <c r="OAF14" s="135"/>
      <c r="OAG14" s="135"/>
      <c r="OAH14" s="135"/>
      <c r="OAI14" s="135"/>
      <c r="OAJ14" s="135"/>
      <c r="OAK14" s="135"/>
      <c r="OAL14" s="135"/>
      <c r="OAM14" s="135"/>
      <c r="OAN14" s="135"/>
      <c r="OAO14" s="135"/>
      <c r="OAP14" s="135"/>
      <c r="OAQ14" s="135"/>
      <c r="OAR14" s="135"/>
      <c r="OAS14" s="135"/>
      <c r="OAT14" s="135"/>
      <c r="OAU14" s="135"/>
      <c r="OAV14" s="135"/>
      <c r="OAW14" s="135"/>
      <c r="OAX14" s="135"/>
      <c r="OAY14" s="135"/>
      <c r="OAZ14" s="135"/>
      <c r="OBA14" s="135"/>
      <c r="OBB14" s="135"/>
      <c r="OBC14" s="135"/>
      <c r="OBD14" s="135"/>
      <c r="OBE14" s="135"/>
      <c r="OBF14" s="135"/>
      <c r="OBG14" s="135"/>
      <c r="OBH14" s="135"/>
      <c r="OBI14" s="135"/>
      <c r="OBJ14" s="135"/>
      <c r="OBK14" s="135"/>
      <c r="OBL14" s="135"/>
      <c r="OBM14" s="135"/>
      <c r="OBN14" s="135"/>
      <c r="OBO14" s="135"/>
      <c r="OBP14" s="135"/>
      <c r="OBQ14" s="135"/>
      <c r="OBR14" s="135"/>
      <c r="OBS14" s="135"/>
      <c r="OBT14" s="135"/>
      <c r="OBU14" s="135"/>
      <c r="OBV14" s="135"/>
      <c r="OBW14" s="135"/>
      <c r="OBX14" s="135"/>
      <c r="OBY14" s="135"/>
      <c r="OBZ14" s="135"/>
      <c r="OCA14" s="135"/>
      <c r="OCB14" s="135"/>
      <c r="OCC14" s="135"/>
      <c r="OCD14" s="135"/>
      <c r="OCE14" s="135"/>
      <c r="OCF14" s="135"/>
      <c r="OCG14" s="135"/>
      <c r="OCH14" s="135"/>
      <c r="OCI14" s="135"/>
      <c r="OCJ14" s="135"/>
      <c r="OCK14" s="135"/>
      <c r="OCL14" s="135"/>
      <c r="OCM14" s="135"/>
      <c r="OCN14" s="135"/>
      <c r="OCO14" s="135"/>
      <c r="OCP14" s="135"/>
      <c r="OCQ14" s="135"/>
      <c r="OCR14" s="135"/>
      <c r="OCS14" s="135"/>
      <c r="OCT14" s="135"/>
      <c r="OCU14" s="135"/>
      <c r="OCV14" s="135"/>
      <c r="OCW14" s="135"/>
      <c r="OCX14" s="135"/>
      <c r="OCY14" s="135"/>
      <c r="OCZ14" s="135"/>
      <c r="ODA14" s="135"/>
      <c r="ODB14" s="135"/>
      <c r="ODC14" s="135"/>
      <c r="ODD14" s="135"/>
      <c r="ODE14" s="135"/>
      <c r="ODF14" s="135"/>
      <c r="ODG14" s="135"/>
      <c r="ODH14" s="135"/>
      <c r="ODI14" s="135"/>
      <c r="ODJ14" s="135"/>
      <c r="ODK14" s="135"/>
      <c r="ODL14" s="135"/>
      <c r="ODM14" s="135"/>
      <c r="ODN14" s="135"/>
      <c r="ODO14" s="135"/>
      <c r="ODP14" s="135"/>
      <c r="ODQ14" s="135"/>
      <c r="ODR14" s="135"/>
      <c r="ODS14" s="135"/>
      <c r="ODT14" s="135"/>
      <c r="ODU14" s="135"/>
      <c r="ODV14" s="135"/>
      <c r="ODW14" s="135"/>
      <c r="ODX14" s="135"/>
      <c r="ODY14" s="135"/>
      <c r="ODZ14" s="135"/>
      <c r="OEA14" s="135"/>
      <c r="OEB14" s="135"/>
      <c r="OEC14" s="135"/>
      <c r="OED14" s="135"/>
      <c r="OEE14" s="135"/>
      <c r="OEF14" s="135"/>
      <c r="OEG14" s="135"/>
      <c r="OEH14" s="135"/>
      <c r="OEI14" s="135"/>
      <c r="OEJ14" s="135"/>
      <c r="OEK14" s="135"/>
      <c r="OEL14" s="135"/>
      <c r="OEM14" s="135"/>
      <c r="OEN14" s="135"/>
      <c r="OEO14" s="135"/>
      <c r="OEP14" s="135"/>
      <c r="OEQ14" s="135"/>
      <c r="OER14" s="135"/>
      <c r="OES14" s="135"/>
      <c r="OET14" s="135"/>
      <c r="OEU14" s="135"/>
      <c r="OEV14" s="135"/>
      <c r="OEW14" s="135"/>
      <c r="OEX14" s="135"/>
      <c r="OEY14" s="135"/>
      <c r="OEZ14" s="135"/>
      <c r="OFA14" s="135"/>
      <c r="OFB14" s="135"/>
      <c r="OFC14" s="135"/>
      <c r="OFD14" s="135"/>
      <c r="OFE14" s="135"/>
      <c r="OFF14" s="135"/>
      <c r="OFG14" s="135"/>
      <c r="OFH14" s="135"/>
      <c r="OFI14" s="135"/>
      <c r="OFJ14" s="135"/>
      <c r="OFK14" s="135"/>
      <c r="OFL14" s="135"/>
      <c r="OFM14" s="135"/>
      <c r="OFN14" s="135"/>
      <c r="OFO14" s="135"/>
      <c r="OFP14" s="135"/>
      <c r="OFQ14" s="135"/>
      <c r="OFR14" s="135"/>
      <c r="OFS14" s="135"/>
      <c r="OFT14" s="135"/>
      <c r="OFU14" s="135"/>
      <c r="OFV14" s="135"/>
      <c r="OFW14" s="135"/>
      <c r="OFX14" s="135"/>
      <c r="OFY14" s="135"/>
      <c r="OFZ14" s="135"/>
      <c r="OGA14" s="135"/>
      <c r="OGB14" s="135"/>
      <c r="OGC14" s="135"/>
      <c r="OGD14" s="135"/>
      <c r="OGE14" s="135"/>
      <c r="OGF14" s="135"/>
      <c r="OGG14" s="135"/>
      <c r="OGH14" s="135"/>
      <c r="OGI14" s="135"/>
      <c r="OGJ14" s="135"/>
      <c r="OGK14" s="135"/>
      <c r="OGL14" s="135"/>
      <c r="OGM14" s="135"/>
      <c r="OGN14" s="135"/>
      <c r="OGO14" s="135"/>
      <c r="OGP14" s="135"/>
      <c r="OGQ14" s="135"/>
      <c r="OGR14" s="135"/>
      <c r="OGS14" s="135"/>
      <c r="OGT14" s="135"/>
      <c r="OGU14" s="135"/>
      <c r="OGV14" s="135"/>
      <c r="OGW14" s="135"/>
      <c r="OGX14" s="135"/>
      <c r="OGY14" s="135"/>
      <c r="OGZ14" s="135"/>
      <c r="OHA14" s="135"/>
      <c r="OHB14" s="135"/>
      <c r="OHC14" s="135"/>
      <c r="OHD14" s="135"/>
      <c r="OHE14" s="135"/>
      <c r="OHF14" s="135"/>
      <c r="OHG14" s="135"/>
      <c r="OHH14" s="135"/>
      <c r="OHI14" s="135"/>
      <c r="OHJ14" s="135"/>
      <c r="OHK14" s="135"/>
      <c r="OHL14" s="135"/>
      <c r="OHM14" s="135"/>
      <c r="OHN14" s="135"/>
      <c r="OHO14" s="135"/>
      <c r="OHP14" s="135"/>
      <c r="OHQ14" s="135"/>
      <c r="OHR14" s="135"/>
      <c r="OHS14" s="135"/>
      <c r="OHT14" s="135"/>
      <c r="OHU14" s="135"/>
      <c r="OHV14" s="135"/>
      <c r="OHW14" s="135"/>
      <c r="OHX14" s="135"/>
      <c r="OHY14" s="135"/>
      <c r="OHZ14" s="135"/>
      <c r="OIA14" s="135"/>
      <c r="OIB14" s="135"/>
      <c r="OIC14" s="135"/>
      <c r="OID14" s="135"/>
      <c r="OIE14" s="135"/>
      <c r="OIF14" s="135"/>
      <c r="OIG14" s="135"/>
      <c r="OIH14" s="135"/>
      <c r="OII14" s="135"/>
      <c r="OIJ14" s="135"/>
      <c r="OIK14" s="135"/>
      <c r="OIL14" s="135"/>
      <c r="OIM14" s="135"/>
      <c r="OIN14" s="135"/>
      <c r="OIO14" s="135"/>
      <c r="OIP14" s="135"/>
      <c r="OIQ14" s="135"/>
      <c r="OIR14" s="135"/>
      <c r="OIS14" s="135"/>
      <c r="OIT14" s="135"/>
      <c r="OIU14" s="135"/>
      <c r="OIV14" s="135"/>
      <c r="OIW14" s="135"/>
      <c r="OIX14" s="135"/>
      <c r="OIY14" s="135"/>
      <c r="OIZ14" s="135"/>
      <c r="OJA14" s="135"/>
      <c r="OJB14" s="135"/>
      <c r="OJC14" s="135"/>
      <c r="OJD14" s="135"/>
      <c r="OJE14" s="135"/>
      <c r="OJF14" s="135"/>
      <c r="OJG14" s="135"/>
      <c r="OJH14" s="135"/>
      <c r="OJI14" s="135"/>
      <c r="OJJ14" s="135"/>
      <c r="OJK14" s="135"/>
      <c r="OJL14" s="135"/>
      <c r="OJM14" s="135"/>
      <c r="OJN14" s="135"/>
      <c r="OJO14" s="135"/>
      <c r="OJP14" s="135"/>
      <c r="OJQ14" s="135"/>
      <c r="OJR14" s="135"/>
      <c r="OJS14" s="135"/>
      <c r="OJT14" s="135"/>
      <c r="OJU14" s="135"/>
      <c r="OJV14" s="135"/>
      <c r="OJW14" s="135"/>
      <c r="OJX14" s="135"/>
      <c r="OJY14" s="135"/>
      <c r="OJZ14" s="135"/>
      <c r="OKA14" s="135"/>
      <c r="OKB14" s="135"/>
      <c r="OKC14" s="135"/>
      <c r="OKD14" s="135"/>
      <c r="OKE14" s="135"/>
      <c r="OKF14" s="135"/>
      <c r="OKG14" s="135"/>
      <c r="OKH14" s="135"/>
      <c r="OKI14" s="135"/>
      <c r="OKJ14" s="135"/>
      <c r="OKK14" s="135"/>
      <c r="OKL14" s="135"/>
      <c r="OKM14" s="135"/>
      <c r="OKN14" s="135"/>
      <c r="OKO14" s="135"/>
      <c r="OKP14" s="135"/>
      <c r="OKQ14" s="135"/>
      <c r="OKR14" s="135"/>
      <c r="OKS14" s="135"/>
      <c r="OKT14" s="135"/>
      <c r="OKU14" s="135"/>
      <c r="OKV14" s="135"/>
      <c r="OKW14" s="135"/>
      <c r="OKX14" s="135"/>
      <c r="OKY14" s="135"/>
      <c r="OKZ14" s="135"/>
      <c r="OLA14" s="135"/>
      <c r="OLB14" s="135"/>
      <c r="OLC14" s="135"/>
      <c r="OLD14" s="135"/>
      <c r="OLE14" s="135"/>
      <c r="OLF14" s="135"/>
      <c r="OLG14" s="135"/>
      <c r="OLH14" s="135"/>
      <c r="OLI14" s="135"/>
      <c r="OLJ14" s="135"/>
      <c r="OLK14" s="135"/>
      <c r="OLL14" s="135"/>
      <c r="OLM14" s="135"/>
      <c r="OLN14" s="135"/>
      <c r="OLO14" s="135"/>
      <c r="OLP14" s="135"/>
      <c r="OLQ14" s="135"/>
      <c r="OLR14" s="135"/>
      <c r="OLS14" s="135"/>
      <c r="OLT14" s="135"/>
      <c r="OLU14" s="135"/>
      <c r="OLV14" s="135"/>
      <c r="OLW14" s="135"/>
      <c r="OLX14" s="135"/>
      <c r="OLY14" s="135"/>
      <c r="OLZ14" s="135"/>
      <c r="OMA14" s="135"/>
      <c r="OMB14" s="135"/>
      <c r="OMC14" s="135"/>
      <c r="OMD14" s="135"/>
      <c r="OME14" s="135"/>
      <c r="OMF14" s="135"/>
      <c r="OMG14" s="135"/>
      <c r="OMH14" s="135"/>
      <c r="OMI14" s="135"/>
      <c r="OMJ14" s="135"/>
      <c r="OMK14" s="135"/>
      <c r="OML14" s="135"/>
      <c r="OMM14" s="135"/>
      <c r="OMN14" s="135"/>
      <c r="OMO14" s="135"/>
      <c r="OMP14" s="135"/>
      <c r="OMQ14" s="135"/>
      <c r="OMR14" s="135"/>
      <c r="OMS14" s="135"/>
      <c r="OMT14" s="135"/>
      <c r="OMU14" s="135"/>
      <c r="OMV14" s="135"/>
      <c r="OMW14" s="135"/>
      <c r="OMX14" s="135"/>
      <c r="OMY14" s="135"/>
      <c r="OMZ14" s="135"/>
      <c r="ONA14" s="135"/>
      <c r="ONB14" s="135"/>
      <c r="ONC14" s="135"/>
      <c r="OND14" s="135"/>
      <c r="ONE14" s="135"/>
      <c r="ONF14" s="135"/>
      <c r="ONG14" s="135"/>
      <c r="ONH14" s="135"/>
      <c r="ONI14" s="135"/>
      <c r="ONJ14" s="135"/>
      <c r="ONK14" s="135"/>
      <c r="ONL14" s="135"/>
      <c r="ONM14" s="135"/>
      <c r="ONN14" s="135"/>
      <c r="ONO14" s="135"/>
      <c r="ONP14" s="135"/>
      <c r="ONQ14" s="135"/>
      <c r="ONR14" s="135"/>
      <c r="ONS14" s="135"/>
      <c r="ONT14" s="135"/>
      <c r="ONU14" s="135"/>
      <c r="ONV14" s="135"/>
      <c r="ONW14" s="135"/>
      <c r="ONX14" s="135"/>
      <c r="ONY14" s="135"/>
      <c r="ONZ14" s="135"/>
      <c r="OOA14" s="135"/>
      <c r="OOB14" s="135"/>
      <c r="OOC14" s="135"/>
      <c r="OOD14" s="135"/>
      <c r="OOE14" s="135"/>
      <c r="OOF14" s="135"/>
      <c r="OOG14" s="135"/>
      <c r="OOH14" s="135"/>
      <c r="OOI14" s="135"/>
      <c r="OOJ14" s="135"/>
      <c r="OOK14" s="135"/>
      <c r="OOL14" s="135"/>
      <c r="OOM14" s="135"/>
      <c r="OON14" s="135"/>
      <c r="OOO14" s="135"/>
      <c r="OOP14" s="135"/>
      <c r="OOQ14" s="135"/>
      <c r="OOR14" s="135"/>
      <c r="OOS14" s="135"/>
      <c r="OOT14" s="135"/>
      <c r="OOU14" s="135"/>
      <c r="OOV14" s="135"/>
      <c r="OOW14" s="135"/>
      <c r="OOX14" s="135"/>
      <c r="OOY14" s="135"/>
      <c r="OOZ14" s="135"/>
      <c r="OPA14" s="135"/>
      <c r="OPB14" s="135"/>
      <c r="OPC14" s="135"/>
      <c r="OPD14" s="135"/>
      <c r="OPE14" s="135"/>
      <c r="OPF14" s="135"/>
      <c r="OPG14" s="135"/>
      <c r="OPH14" s="135"/>
      <c r="OPI14" s="135"/>
      <c r="OPJ14" s="135"/>
      <c r="OPK14" s="135"/>
      <c r="OPL14" s="135"/>
      <c r="OPM14" s="135"/>
      <c r="OPN14" s="135"/>
      <c r="OPO14" s="135"/>
      <c r="OPP14" s="135"/>
      <c r="OPQ14" s="135"/>
      <c r="OPR14" s="135"/>
      <c r="OPS14" s="135"/>
      <c r="OPT14" s="135"/>
      <c r="OPU14" s="135"/>
      <c r="OPV14" s="135"/>
      <c r="OPW14" s="135"/>
      <c r="OPX14" s="135"/>
      <c r="OPY14" s="135"/>
      <c r="OPZ14" s="135"/>
      <c r="OQA14" s="135"/>
      <c r="OQB14" s="135"/>
      <c r="OQC14" s="135"/>
      <c r="OQD14" s="135"/>
      <c r="OQE14" s="135"/>
      <c r="OQF14" s="135"/>
      <c r="OQG14" s="135"/>
      <c r="OQH14" s="135"/>
      <c r="OQI14" s="135"/>
      <c r="OQJ14" s="135"/>
      <c r="OQK14" s="135"/>
      <c r="OQL14" s="135"/>
      <c r="OQM14" s="135"/>
      <c r="OQN14" s="135"/>
      <c r="OQO14" s="135"/>
      <c r="OQP14" s="135"/>
      <c r="OQQ14" s="135"/>
      <c r="OQR14" s="135"/>
      <c r="OQS14" s="135"/>
      <c r="OQT14" s="135"/>
      <c r="OQU14" s="135"/>
      <c r="OQV14" s="135"/>
      <c r="OQW14" s="135"/>
      <c r="OQX14" s="135"/>
      <c r="OQY14" s="135"/>
      <c r="OQZ14" s="135"/>
      <c r="ORA14" s="135"/>
      <c r="ORB14" s="135"/>
      <c r="ORC14" s="135"/>
      <c r="ORD14" s="135"/>
      <c r="ORE14" s="135"/>
      <c r="ORF14" s="135"/>
      <c r="ORG14" s="135"/>
      <c r="ORH14" s="135"/>
      <c r="ORI14" s="135"/>
      <c r="ORJ14" s="135"/>
      <c r="ORK14" s="135"/>
      <c r="ORL14" s="135"/>
      <c r="ORM14" s="135"/>
      <c r="ORN14" s="135"/>
      <c r="ORO14" s="135"/>
      <c r="ORP14" s="135"/>
      <c r="ORQ14" s="135"/>
      <c r="ORR14" s="135"/>
      <c r="ORS14" s="135"/>
      <c r="ORT14" s="135"/>
      <c r="ORU14" s="135"/>
      <c r="ORV14" s="135"/>
      <c r="ORW14" s="135"/>
      <c r="ORX14" s="135"/>
      <c r="ORY14" s="135"/>
      <c r="ORZ14" s="135"/>
      <c r="OSA14" s="135"/>
      <c r="OSB14" s="135"/>
      <c r="OSC14" s="135"/>
      <c r="OSD14" s="135"/>
      <c r="OSE14" s="135"/>
      <c r="OSF14" s="135"/>
      <c r="OSG14" s="135"/>
      <c r="OSH14" s="135"/>
      <c r="OSI14" s="135"/>
      <c r="OSJ14" s="135"/>
      <c r="OSK14" s="135"/>
      <c r="OSL14" s="135"/>
      <c r="OSM14" s="135"/>
      <c r="OSN14" s="135"/>
      <c r="OSO14" s="135"/>
      <c r="OSP14" s="135"/>
      <c r="OSQ14" s="135"/>
      <c r="OSR14" s="135"/>
      <c r="OSS14" s="135"/>
      <c r="OST14" s="135"/>
      <c r="OSU14" s="135"/>
      <c r="OSV14" s="135"/>
      <c r="OSW14" s="135"/>
      <c r="OSX14" s="135"/>
      <c r="OSY14" s="135"/>
      <c r="OSZ14" s="135"/>
      <c r="OTA14" s="135"/>
      <c r="OTB14" s="135"/>
      <c r="OTC14" s="135"/>
      <c r="OTD14" s="135"/>
      <c r="OTE14" s="135"/>
      <c r="OTF14" s="135"/>
      <c r="OTG14" s="135"/>
      <c r="OTH14" s="135"/>
      <c r="OTI14" s="135"/>
      <c r="OTJ14" s="135"/>
      <c r="OTK14" s="135"/>
      <c r="OTL14" s="135"/>
      <c r="OTM14" s="135"/>
      <c r="OTN14" s="135"/>
      <c r="OTO14" s="135"/>
      <c r="OTP14" s="135"/>
      <c r="OTQ14" s="135"/>
      <c r="OTR14" s="135"/>
      <c r="OTS14" s="135"/>
      <c r="OTT14" s="135"/>
      <c r="OTU14" s="135"/>
      <c r="OTV14" s="135"/>
      <c r="OTW14" s="135"/>
      <c r="OTX14" s="135"/>
      <c r="OTY14" s="135"/>
      <c r="OTZ14" s="135"/>
      <c r="OUA14" s="135"/>
      <c r="OUB14" s="135"/>
      <c r="OUC14" s="135"/>
      <c r="OUD14" s="135"/>
      <c r="OUE14" s="135"/>
      <c r="OUF14" s="135"/>
      <c r="OUG14" s="135"/>
      <c r="OUH14" s="135"/>
      <c r="OUI14" s="135"/>
      <c r="OUJ14" s="135"/>
      <c r="OUK14" s="135"/>
      <c r="OUL14" s="135"/>
      <c r="OUM14" s="135"/>
      <c r="OUN14" s="135"/>
      <c r="OUO14" s="135"/>
      <c r="OUP14" s="135"/>
      <c r="OUQ14" s="135"/>
      <c r="OUR14" s="135"/>
      <c r="OUS14" s="135"/>
      <c r="OUT14" s="135"/>
      <c r="OUU14" s="135"/>
      <c r="OUV14" s="135"/>
      <c r="OUW14" s="135"/>
      <c r="OUX14" s="135"/>
      <c r="OUY14" s="135"/>
      <c r="OUZ14" s="135"/>
      <c r="OVA14" s="135"/>
      <c r="OVB14" s="135"/>
      <c r="OVC14" s="135"/>
      <c r="OVD14" s="135"/>
      <c r="OVE14" s="135"/>
      <c r="OVF14" s="135"/>
      <c r="OVG14" s="135"/>
      <c r="OVH14" s="135"/>
      <c r="OVI14" s="135"/>
      <c r="OVJ14" s="135"/>
      <c r="OVK14" s="135"/>
      <c r="OVL14" s="135"/>
      <c r="OVM14" s="135"/>
      <c r="OVN14" s="135"/>
      <c r="OVO14" s="135"/>
      <c r="OVP14" s="135"/>
      <c r="OVQ14" s="135"/>
      <c r="OVR14" s="135"/>
      <c r="OVS14" s="135"/>
      <c r="OVT14" s="135"/>
      <c r="OVU14" s="135"/>
      <c r="OVV14" s="135"/>
      <c r="OVW14" s="135"/>
      <c r="OVX14" s="135"/>
      <c r="OVY14" s="135"/>
      <c r="OVZ14" s="135"/>
      <c r="OWA14" s="135"/>
      <c r="OWB14" s="135"/>
      <c r="OWC14" s="135"/>
      <c r="OWD14" s="135"/>
      <c r="OWE14" s="135"/>
      <c r="OWF14" s="135"/>
      <c r="OWG14" s="135"/>
      <c r="OWH14" s="135"/>
      <c r="OWI14" s="135"/>
      <c r="OWJ14" s="135"/>
      <c r="OWK14" s="135"/>
      <c r="OWL14" s="135"/>
      <c r="OWM14" s="135"/>
      <c r="OWN14" s="135"/>
      <c r="OWO14" s="135"/>
      <c r="OWP14" s="135"/>
      <c r="OWQ14" s="135"/>
      <c r="OWR14" s="135"/>
      <c r="OWS14" s="135"/>
      <c r="OWT14" s="135"/>
      <c r="OWU14" s="135"/>
      <c r="OWV14" s="135"/>
      <c r="OWW14" s="135"/>
      <c r="OWX14" s="135"/>
      <c r="OWY14" s="135"/>
      <c r="OWZ14" s="135"/>
      <c r="OXA14" s="135"/>
      <c r="OXB14" s="135"/>
      <c r="OXC14" s="135"/>
      <c r="OXD14" s="135"/>
      <c r="OXE14" s="135"/>
      <c r="OXF14" s="135"/>
      <c r="OXG14" s="135"/>
      <c r="OXH14" s="135"/>
      <c r="OXI14" s="135"/>
      <c r="OXJ14" s="135"/>
      <c r="OXK14" s="135"/>
      <c r="OXL14" s="135"/>
      <c r="OXM14" s="135"/>
      <c r="OXN14" s="135"/>
      <c r="OXO14" s="135"/>
      <c r="OXP14" s="135"/>
      <c r="OXQ14" s="135"/>
      <c r="OXR14" s="135"/>
      <c r="OXS14" s="135"/>
      <c r="OXT14" s="135"/>
      <c r="OXU14" s="135"/>
      <c r="OXV14" s="135"/>
      <c r="OXW14" s="135"/>
      <c r="OXX14" s="135"/>
      <c r="OXY14" s="135"/>
      <c r="OXZ14" s="135"/>
      <c r="OYA14" s="135"/>
      <c r="OYB14" s="135"/>
      <c r="OYC14" s="135"/>
      <c r="OYD14" s="135"/>
      <c r="OYE14" s="135"/>
      <c r="OYF14" s="135"/>
      <c r="OYG14" s="135"/>
      <c r="OYH14" s="135"/>
      <c r="OYI14" s="135"/>
      <c r="OYJ14" s="135"/>
      <c r="OYK14" s="135"/>
      <c r="OYL14" s="135"/>
      <c r="OYM14" s="135"/>
      <c r="OYN14" s="135"/>
      <c r="OYO14" s="135"/>
      <c r="OYP14" s="135"/>
      <c r="OYQ14" s="135"/>
      <c r="OYR14" s="135"/>
      <c r="OYS14" s="135"/>
      <c r="OYT14" s="135"/>
      <c r="OYU14" s="135"/>
      <c r="OYV14" s="135"/>
      <c r="OYW14" s="135"/>
      <c r="OYX14" s="135"/>
      <c r="OYY14" s="135"/>
      <c r="OYZ14" s="135"/>
      <c r="OZA14" s="135"/>
      <c r="OZB14" s="135"/>
      <c r="OZC14" s="135"/>
      <c r="OZD14" s="135"/>
      <c r="OZE14" s="135"/>
      <c r="OZF14" s="135"/>
      <c r="OZG14" s="135"/>
      <c r="OZH14" s="135"/>
      <c r="OZI14" s="135"/>
      <c r="OZJ14" s="135"/>
      <c r="OZK14" s="135"/>
      <c r="OZL14" s="135"/>
      <c r="OZM14" s="135"/>
      <c r="OZN14" s="135"/>
      <c r="OZO14" s="135"/>
      <c r="OZP14" s="135"/>
      <c r="OZQ14" s="135"/>
      <c r="OZR14" s="135"/>
      <c r="OZS14" s="135"/>
      <c r="OZT14" s="135"/>
      <c r="OZU14" s="135"/>
      <c r="OZV14" s="135"/>
      <c r="OZW14" s="135"/>
      <c r="OZX14" s="135"/>
      <c r="OZY14" s="135"/>
      <c r="OZZ14" s="135"/>
      <c r="PAA14" s="135"/>
      <c r="PAB14" s="135"/>
      <c r="PAC14" s="135"/>
      <c r="PAD14" s="135"/>
      <c r="PAE14" s="135"/>
      <c r="PAF14" s="135"/>
      <c r="PAG14" s="135"/>
      <c r="PAH14" s="135"/>
      <c r="PAI14" s="135"/>
      <c r="PAJ14" s="135"/>
      <c r="PAK14" s="135"/>
      <c r="PAL14" s="135"/>
      <c r="PAM14" s="135"/>
      <c r="PAN14" s="135"/>
      <c r="PAO14" s="135"/>
      <c r="PAP14" s="135"/>
      <c r="PAQ14" s="135"/>
      <c r="PAR14" s="135"/>
      <c r="PAS14" s="135"/>
      <c r="PAT14" s="135"/>
      <c r="PAU14" s="135"/>
      <c r="PAV14" s="135"/>
      <c r="PAW14" s="135"/>
      <c r="PAX14" s="135"/>
      <c r="PAY14" s="135"/>
      <c r="PAZ14" s="135"/>
      <c r="PBA14" s="135"/>
      <c r="PBB14" s="135"/>
      <c r="PBC14" s="135"/>
      <c r="PBD14" s="135"/>
      <c r="PBE14" s="135"/>
      <c r="PBF14" s="135"/>
      <c r="PBG14" s="135"/>
      <c r="PBH14" s="135"/>
      <c r="PBI14" s="135"/>
      <c r="PBJ14" s="135"/>
      <c r="PBK14" s="135"/>
      <c r="PBL14" s="135"/>
      <c r="PBM14" s="135"/>
      <c r="PBN14" s="135"/>
      <c r="PBO14" s="135"/>
      <c r="PBP14" s="135"/>
      <c r="PBQ14" s="135"/>
      <c r="PBR14" s="135"/>
      <c r="PBS14" s="135"/>
      <c r="PBT14" s="135"/>
      <c r="PBU14" s="135"/>
      <c r="PBV14" s="135"/>
      <c r="PBW14" s="135"/>
      <c r="PBX14" s="135"/>
      <c r="PBY14" s="135"/>
      <c r="PBZ14" s="135"/>
      <c r="PCA14" s="135"/>
      <c r="PCB14" s="135"/>
      <c r="PCC14" s="135"/>
      <c r="PCD14" s="135"/>
      <c r="PCE14" s="135"/>
      <c r="PCF14" s="135"/>
      <c r="PCG14" s="135"/>
      <c r="PCH14" s="135"/>
      <c r="PCI14" s="135"/>
      <c r="PCJ14" s="135"/>
      <c r="PCK14" s="135"/>
      <c r="PCL14" s="135"/>
      <c r="PCM14" s="135"/>
      <c r="PCN14" s="135"/>
      <c r="PCO14" s="135"/>
      <c r="PCP14" s="135"/>
      <c r="PCQ14" s="135"/>
      <c r="PCR14" s="135"/>
      <c r="PCS14" s="135"/>
      <c r="PCT14" s="135"/>
      <c r="PCU14" s="135"/>
      <c r="PCV14" s="135"/>
      <c r="PCW14" s="135"/>
      <c r="PCX14" s="135"/>
      <c r="PCY14" s="135"/>
      <c r="PCZ14" s="135"/>
      <c r="PDA14" s="135"/>
      <c r="PDB14" s="135"/>
      <c r="PDC14" s="135"/>
      <c r="PDD14" s="135"/>
      <c r="PDE14" s="135"/>
      <c r="PDF14" s="135"/>
      <c r="PDG14" s="135"/>
      <c r="PDH14" s="135"/>
      <c r="PDI14" s="135"/>
      <c r="PDJ14" s="135"/>
      <c r="PDK14" s="135"/>
      <c r="PDL14" s="135"/>
      <c r="PDM14" s="135"/>
      <c r="PDN14" s="135"/>
      <c r="PDO14" s="135"/>
      <c r="PDP14" s="135"/>
      <c r="PDQ14" s="135"/>
      <c r="PDR14" s="135"/>
      <c r="PDS14" s="135"/>
      <c r="PDT14" s="135"/>
      <c r="PDU14" s="135"/>
      <c r="PDV14" s="135"/>
      <c r="PDW14" s="135"/>
      <c r="PDX14" s="135"/>
      <c r="PDY14" s="135"/>
      <c r="PDZ14" s="135"/>
      <c r="PEA14" s="135"/>
      <c r="PEB14" s="135"/>
      <c r="PEC14" s="135"/>
      <c r="PED14" s="135"/>
      <c r="PEE14" s="135"/>
      <c r="PEF14" s="135"/>
      <c r="PEG14" s="135"/>
      <c r="PEH14" s="135"/>
      <c r="PEI14" s="135"/>
      <c r="PEJ14" s="135"/>
      <c r="PEK14" s="135"/>
      <c r="PEL14" s="135"/>
      <c r="PEM14" s="135"/>
      <c r="PEN14" s="135"/>
      <c r="PEO14" s="135"/>
      <c r="PEP14" s="135"/>
      <c r="PEQ14" s="135"/>
      <c r="PER14" s="135"/>
      <c r="PES14" s="135"/>
      <c r="PET14" s="135"/>
      <c r="PEU14" s="135"/>
      <c r="PEV14" s="135"/>
      <c r="PEW14" s="135"/>
      <c r="PEX14" s="135"/>
      <c r="PEY14" s="135"/>
      <c r="PEZ14" s="135"/>
      <c r="PFA14" s="135"/>
      <c r="PFB14" s="135"/>
      <c r="PFC14" s="135"/>
      <c r="PFD14" s="135"/>
      <c r="PFE14" s="135"/>
      <c r="PFF14" s="135"/>
      <c r="PFG14" s="135"/>
      <c r="PFH14" s="135"/>
      <c r="PFI14" s="135"/>
      <c r="PFJ14" s="135"/>
      <c r="PFK14" s="135"/>
      <c r="PFL14" s="135"/>
      <c r="PFM14" s="135"/>
      <c r="PFN14" s="135"/>
      <c r="PFO14" s="135"/>
      <c r="PFP14" s="135"/>
      <c r="PFQ14" s="135"/>
      <c r="PFR14" s="135"/>
      <c r="PFS14" s="135"/>
      <c r="PFT14" s="135"/>
      <c r="PFU14" s="135"/>
      <c r="PFV14" s="135"/>
      <c r="PFW14" s="135"/>
      <c r="PFX14" s="135"/>
      <c r="PFY14" s="135"/>
      <c r="PFZ14" s="135"/>
      <c r="PGA14" s="135"/>
      <c r="PGB14" s="135"/>
      <c r="PGC14" s="135"/>
      <c r="PGD14" s="135"/>
      <c r="PGE14" s="135"/>
      <c r="PGF14" s="135"/>
      <c r="PGG14" s="135"/>
      <c r="PGH14" s="135"/>
      <c r="PGI14" s="135"/>
      <c r="PGJ14" s="135"/>
      <c r="PGK14" s="135"/>
      <c r="PGL14" s="135"/>
      <c r="PGM14" s="135"/>
      <c r="PGN14" s="135"/>
      <c r="PGO14" s="135"/>
      <c r="PGP14" s="135"/>
      <c r="PGQ14" s="135"/>
      <c r="PGR14" s="135"/>
      <c r="PGS14" s="135"/>
      <c r="PGT14" s="135"/>
      <c r="PGU14" s="135"/>
      <c r="PGV14" s="135"/>
      <c r="PGW14" s="135"/>
      <c r="PGX14" s="135"/>
      <c r="PGY14" s="135"/>
      <c r="PGZ14" s="135"/>
      <c r="PHA14" s="135"/>
      <c r="PHB14" s="135"/>
      <c r="PHC14" s="135"/>
      <c r="PHD14" s="135"/>
      <c r="PHE14" s="135"/>
      <c r="PHF14" s="135"/>
      <c r="PHG14" s="135"/>
      <c r="PHH14" s="135"/>
      <c r="PHI14" s="135"/>
      <c r="PHJ14" s="135"/>
      <c r="PHK14" s="135"/>
      <c r="PHL14" s="135"/>
      <c r="PHM14" s="135"/>
      <c r="PHN14" s="135"/>
      <c r="PHO14" s="135"/>
      <c r="PHP14" s="135"/>
      <c r="PHQ14" s="135"/>
      <c r="PHR14" s="135"/>
      <c r="PHS14" s="135"/>
      <c r="PHT14" s="135"/>
      <c r="PHU14" s="135"/>
      <c r="PHV14" s="135"/>
      <c r="PHW14" s="135"/>
      <c r="PHX14" s="135"/>
      <c r="PHY14" s="135"/>
      <c r="PHZ14" s="135"/>
      <c r="PIA14" s="135"/>
      <c r="PIB14" s="135"/>
      <c r="PIC14" s="135"/>
      <c r="PID14" s="135"/>
      <c r="PIE14" s="135"/>
      <c r="PIF14" s="135"/>
      <c r="PIG14" s="135"/>
      <c r="PIH14" s="135"/>
      <c r="PII14" s="135"/>
      <c r="PIJ14" s="135"/>
      <c r="PIK14" s="135"/>
      <c r="PIL14" s="135"/>
      <c r="PIM14" s="135"/>
      <c r="PIN14" s="135"/>
      <c r="PIO14" s="135"/>
      <c r="PIP14" s="135"/>
      <c r="PIQ14" s="135"/>
      <c r="PIR14" s="135"/>
      <c r="PIS14" s="135"/>
      <c r="PIT14" s="135"/>
      <c r="PIU14" s="135"/>
      <c r="PIV14" s="135"/>
      <c r="PIW14" s="135"/>
      <c r="PIX14" s="135"/>
      <c r="PIY14" s="135"/>
      <c r="PIZ14" s="135"/>
      <c r="PJA14" s="135"/>
      <c r="PJB14" s="135"/>
      <c r="PJC14" s="135"/>
      <c r="PJD14" s="135"/>
      <c r="PJE14" s="135"/>
      <c r="PJF14" s="135"/>
      <c r="PJG14" s="135"/>
      <c r="PJH14" s="135"/>
      <c r="PJI14" s="135"/>
      <c r="PJJ14" s="135"/>
      <c r="PJK14" s="135"/>
      <c r="PJL14" s="135"/>
      <c r="PJM14" s="135"/>
      <c r="PJN14" s="135"/>
      <c r="PJO14" s="135"/>
      <c r="PJP14" s="135"/>
      <c r="PJQ14" s="135"/>
      <c r="PJR14" s="135"/>
      <c r="PJS14" s="135"/>
      <c r="PJT14" s="135"/>
      <c r="PJU14" s="135"/>
      <c r="PJV14" s="135"/>
      <c r="PJW14" s="135"/>
      <c r="PJX14" s="135"/>
      <c r="PJY14" s="135"/>
      <c r="PJZ14" s="135"/>
      <c r="PKA14" s="135"/>
      <c r="PKB14" s="135"/>
      <c r="PKC14" s="135"/>
      <c r="PKD14" s="135"/>
      <c r="PKE14" s="135"/>
      <c r="PKF14" s="135"/>
      <c r="PKG14" s="135"/>
      <c r="PKH14" s="135"/>
      <c r="PKI14" s="135"/>
      <c r="PKJ14" s="135"/>
      <c r="PKK14" s="135"/>
      <c r="PKL14" s="135"/>
      <c r="PKM14" s="135"/>
      <c r="PKN14" s="135"/>
      <c r="PKO14" s="135"/>
      <c r="PKP14" s="135"/>
      <c r="PKQ14" s="135"/>
      <c r="PKR14" s="135"/>
      <c r="PKS14" s="135"/>
      <c r="PKT14" s="135"/>
      <c r="PKU14" s="135"/>
      <c r="PKV14" s="135"/>
      <c r="PKW14" s="135"/>
      <c r="PKX14" s="135"/>
      <c r="PKY14" s="135"/>
      <c r="PKZ14" s="135"/>
      <c r="PLA14" s="135"/>
      <c r="PLB14" s="135"/>
      <c r="PLC14" s="135"/>
      <c r="PLD14" s="135"/>
      <c r="PLE14" s="135"/>
      <c r="PLF14" s="135"/>
      <c r="PLG14" s="135"/>
      <c r="PLH14" s="135"/>
      <c r="PLI14" s="135"/>
      <c r="PLJ14" s="135"/>
      <c r="PLK14" s="135"/>
      <c r="PLL14" s="135"/>
      <c r="PLM14" s="135"/>
      <c r="PLN14" s="135"/>
      <c r="PLO14" s="135"/>
      <c r="PLP14" s="135"/>
      <c r="PLQ14" s="135"/>
      <c r="PLR14" s="135"/>
      <c r="PLS14" s="135"/>
      <c r="PLT14" s="135"/>
      <c r="PLU14" s="135"/>
      <c r="PLV14" s="135"/>
      <c r="PLW14" s="135"/>
      <c r="PLX14" s="135"/>
      <c r="PLY14" s="135"/>
      <c r="PLZ14" s="135"/>
      <c r="PMA14" s="135"/>
      <c r="PMB14" s="135"/>
      <c r="PMC14" s="135"/>
      <c r="PMD14" s="135"/>
      <c r="PME14" s="135"/>
      <c r="PMF14" s="135"/>
      <c r="PMG14" s="135"/>
      <c r="PMH14" s="135"/>
      <c r="PMI14" s="135"/>
      <c r="PMJ14" s="135"/>
      <c r="PMK14" s="135"/>
      <c r="PML14" s="135"/>
      <c r="PMM14" s="135"/>
      <c r="PMN14" s="135"/>
      <c r="PMO14" s="135"/>
      <c r="PMP14" s="135"/>
      <c r="PMQ14" s="135"/>
      <c r="PMR14" s="135"/>
      <c r="PMS14" s="135"/>
      <c r="PMT14" s="135"/>
      <c r="PMU14" s="135"/>
      <c r="PMV14" s="135"/>
      <c r="PMW14" s="135"/>
      <c r="PMX14" s="135"/>
      <c r="PMY14" s="135"/>
      <c r="PMZ14" s="135"/>
      <c r="PNA14" s="135"/>
      <c r="PNB14" s="135"/>
      <c r="PNC14" s="135"/>
      <c r="PND14" s="135"/>
      <c r="PNE14" s="135"/>
      <c r="PNF14" s="135"/>
      <c r="PNG14" s="135"/>
      <c r="PNH14" s="135"/>
      <c r="PNI14" s="135"/>
      <c r="PNJ14" s="135"/>
      <c r="PNK14" s="135"/>
      <c r="PNL14" s="135"/>
      <c r="PNM14" s="135"/>
      <c r="PNN14" s="135"/>
      <c r="PNO14" s="135"/>
      <c r="PNP14" s="135"/>
      <c r="PNQ14" s="135"/>
      <c r="PNR14" s="135"/>
      <c r="PNS14" s="135"/>
      <c r="PNT14" s="135"/>
      <c r="PNU14" s="135"/>
      <c r="PNV14" s="135"/>
      <c r="PNW14" s="135"/>
      <c r="PNX14" s="135"/>
      <c r="PNY14" s="135"/>
      <c r="PNZ14" s="135"/>
      <c r="POA14" s="135"/>
      <c r="POB14" s="135"/>
      <c r="POC14" s="135"/>
      <c r="POD14" s="135"/>
      <c r="POE14" s="135"/>
      <c r="POF14" s="135"/>
      <c r="POG14" s="135"/>
      <c r="POH14" s="135"/>
      <c r="POI14" s="135"/>
      <c r="POJ14" s="135"/>
      <c r="POK14" s="135"/>
      <c r="POL14" s="135"/>
      <c r="POM14" s="135"/>
      <c r="PON14" s="135"/>
      <c r="POO14" s="135"/>
      <c r="POP14" s="135"/>
      <c r="POQ14" s="135"/>
      <c r="POR14" s="135"/>
      <c r="POS14" s="135"/>
      <c r="POT14" s="135"/>
      <c r="POU14" s="135"/>
      <c r="POV14" s="135"/>
      <c r="POW14" s="135"/>
      <c r="POX14" s="135"/>
      <c r="POY14" s="135"/>
      <c r="POZ14" s="135"/>
      <c r="PPA14" s="135"/>
      <c r="PPB14" s="135"/>
      <c r="PPC14" s="135"/>
      <c r="PPD14" s="135"/>
      <c r="PPE14" s="135"/>
      <c r="PPF14" s="135"/>
      <c r="PPG14" s="135"/>
      <c r="PPH14" s="135"/>
      <c r="PPI14" s="135"/>
      <c r="PPJ14" s="135"/>
      <c r="PPK14" s="135"/>
      <c r="PPL14" s="135"/>
      <c r="PPM14" s="135"/>
      <c r="PPN14" s="135"/>
      <c r="PPO14" s="135"/>
      <c r="PPP14" s="135"/>
      <c r="PPQ14" s="135"/>
      <c r="PPR14" s="135"/>
      <c r="PPS14" s="135"/>
      <c r="PPT14" s="135"/>
      <c r="PPU14" s="135"/>
      <c r="PPV14" s="135"/>
      <c r="PPW14" s="135"/>
      <c r="PPX14" s="135"/>
      <c r="PPY14" s="135"/>
      <c r="PPZ14" s="135"/>
      <c r="PQA14" s="135"/>
      <c r="PQB14" s="135"/>
      <c r="PQC14" s="135"/>
      <c r="PQD14" s="135"/>
      <c r="PQE14" s="135"/>
      <c r="PQF14" s="135"/>
      <c r="PQG14" s="135"/>
      <c r="PQH14" s="135"/>
      <c r="PQI14" s="135"/>
      <c r="PQJ14" s="135"/>
      <c r="PQK14" s="135"/>
      <c r="PQL14" s="135"/>
      <c r="PQM14" s="135"/>
      <c r="PQN14" s="135"/>
      <c r="PQO14" s="135"/>
      <c r="PQP14" s="135"/>
      <c r="PQQ14" s="135"/>
      <c r="PQR14" s="135"/>
      <c r="PQS14" s="135"/>
      <c r="PQT14" s="135"/>
      <c r="PQU14" s="135"/>
      <c r="PQV14" s="135"/>
      <c r="PQW14" s="135"/>
      <c r="PQX14" s="135"/>
      <c r="PQY14" s="135"/>
      <c r="PQZ14" s="135"/>
      <c r="PRA14" s="135"/>
      <c r="PRB14" s="135"/>
      <c r="PRC14" s="135"/>
      <c r="PRD14" s="135"/>
      <c r="PRE14" s="135"/>
      <c r="PRF14" s="135"/>
      <c r="PRG14" s="135"/>
      <c r="PRH14" s="135"/>
      <c r="PRI14" s="135"/>
      <c r="PRJ14" s="135"/>
      <c r="PRK14" s="135"/>
      <c r="PRL14" s="135"/>
      <c r="PRM14" s="135"/>
      <c r="PRN14" s="135"/>
      <c r="PRO14" s="135"/>
      <c r="PRP14" s="135"/>
      <c r="PRQ14" s="135"/>
      <c r="PRR14" s="135"/>
      <c r="PRS14" s="135"/>
      <c r="PRT14" s="135"/>
      <c r="PRU14" s="135"/>
      <c r="PRV14" s="135"/>
      <c r="PRW14" s="135"/>
      <c r="PRX14" s="135"/>
      <c r="PRY14" s="135"/>
      <c r="PRZ14" s="135"/>
      <c r="PSA14" s="135"/>
      <c r="PSB14" s="135"/>
      <c r="PSC14" s="135"/>
      <c r="PSD14" s="135"/>
      <c r="PSE14" s="135"/>
      <c r="PSF14" s="135"/>
      <c r="PSG14" s="135"/>
      <c r="PSH14" s="135"/>
      <c r="PSI14" s="135"/>
      <c r="PSJ14" s="135"/>
      <c r="PSK14" s="135"/>
      <c r="PSL14" s="135"/>
      <c r="PSM14" s="135"/>
      <c r="PSN14" s="135"/>
      <c r="PSO14" s="135"/>
      <c r="PSP14" s="135"/>
      <c r="PSQ14" s="135"/>
      <c r="PSR14" s="135"/>
      <c r="PSS14" s="135"/>
      <c r="PST14" s="135"/>
      <c r="PSU14" s="135"/>
      <c r="PSV14" s="135"/>
      <c r="PSW14" s="135"/>
      <c r="PSX14" s="135"/>
      <c r="PSY14" s="135"/>
      <c r="PSZ14" s="135"/>
      <c r="PTA14" s="135"/>
      <c r="PTB14" s="135"/>
      <c r="PTC14" s="135"/>
      <c r="PTD14" s="135"/>
      <c r="PTE14" s="135"/>
      <c r="PTF14" s="135"/>
      <c r="PTG14" s="135"/>
      <c r="PTH14" s="135"/>
      <c r="PTI14" s="135"/>
      <c r="PTJ14" s="135"/>
      <c r="PTK14" s="135"/>
      <c r="PTL14" s="135"/>
      <c r="PTM14" s="135"/>
      <c r="PTN14" s="135"/>
      <c r="PTO14" s="135"/>
      <c r="PTP14" s="135"/>
      <c r="PTQ14" s="135"/>
      <c r="PTR14" s="135"/>
      <c r="PTS14" s="135"/>
      <c r="PTT14" s="135"/>
      <c r="PTU14" s="135"/>
      <c r="PTV14" s="135"/>
      <c r="PTW14" s="135"/>
      <c r="PTX14" s="135"/>
      <c r="PTY14" s="135"/>
      <c r="PTZ14" s="135"/>
      <c r="PUA14" s="135"/>
      <c r="PUB14" s="135"/>
      <c r="PUC14" s="135"/>
      <c r="PUD14" s="135"/>
      <c r="PUE14" s="135"/>
      <c r="PUF14" s="135"/>
      <c r="PUG14" s="135"/>
      <c r="PUH14" s="135"/>
      <c r="PUI14" s="135"/>
      <c r="PUJ14" s="135"/>
      <c r="PUK14" s="135"/>
      <c r="PUL14" s="135"/>
      <c r="PUM14" s="135"/>
      <c r="PUN14" s="135"/>
      <c r="PUO14" s="135"/>
      <c r="PUP14" s="135"/>
      <c r="PUQ14" s="135"/>
      <c r="PUR14" s="135"/>
      <c r="PUS14" s="135"/>
      <c r="PUT14" s="135"/>
      <c r="PUU14" s="135"/>
      <c r="PUV14" s="135"/>
      <c r="PUW14" s="135"/>
      <c r="PUX14" s="135"/>
      <c r="PUY14" s="135"/>
      <c r="PUZ14" s="135"/>
      <c r="PVA14" s="135"/>
      <c r="PVB14" s="135"/>
      <c r="PVC14" s="135"/>
      <c r="PVD14" s="135"/>
      <c r="PVE14" s="135"/>
      <c r="PVF14" s="135"/>
      <c r="PVG14" s="135"/>
      <c r="PVH14" s="135"/>
      <c r="PVI14" s="135"/>
      <c r="PVJ14" s="135"/>
      <c r="PVK14" s="135"/>
      <c r="PVL14" s="135"/>
      <c r="PVM14" s="135"/>
      <c r="PVN14" s="135"/>
      <c r="PVO14" s="135"/>
      <c r="PVP14" s="135"/>
      <c r="PVQ14" s="135"/>
      <c r="PVR14" s="135"/>
      <c r="PVS14" s="135"/>
      <c r="PVT14" s="135"/>
      <c r="PVU14" s="135"/>
      <c r="PVV14" s="135"/>
      <c r="PVW14" s="135"/>
      <c r="PVX14" s="135"/>
      <c r="PVY14" s="135"/>
      <c r="PVZ14" s="135"/>
      <c r="PWA14" s="135"/>
      <c r="PWB14" s="135"/>
      <c r="PWC14" s="135"/>
      <c r="PWD14" s="135"/>
      <c r="PWE14" s="135"/>
      <c r="PWF14" s="135"/>
      <c r="PWG14" s="135"/>
      <c r="PWH14" s="135"/>
      <c r="PWI14" s="135"/>
      <c r="PWJ14" s="135"/>
      <c r="PWK14" s="135"/>
      <c r="PWL14" s="135"/>
      <c r="PWM14" s="135"/>
      <c r="PWN14" s="135"/>
      <c r="PWO14" s="135"/>
      <c r="PWP14" s="135"/>
      <c r="PWQ14" s="135"/>
      <c r="PWR14" s="135"/>
      <c r="PWS14" s="135"/>
      <c r="PWT14" s="135"/>
      <c r="PWU14" s="135"/>
      <c r="PWV14" s="135"/>
      <c r="PWW14" s="135"/>
      <c r="PWX14" s="135"/>
      <c r="PWY14" s="135"/>
      <c r="PWZ14" s="135"/>
      <c r="PXA14" s="135"/>
      <c r="PXB14" s="135"/>
      <c r="PXC14" s="135"/>
      <c r="PXD14" s="135"/>
      <c r="PXE14" s="135"/>
      <c r="PXF14" s="135"/>
      <c r="PXG14" s="135"/>
      <c r="PXH14" s="135"/>
      <c r="PXI14" s="135"/>
      <c r="PXJ14" s="135"/>
      <c r="PXK14" s="135"/>
      <c r="PXL14" s="135"/>
      <c r="PXM14" s="135"/>
      <c r="PXN14" s="135"/>
      <c r="PXO14" s="135"/>
      <c r="PXP14" s="135"/>
      <c r="PXQ14" s="135"/>
      <c r="PXR14" s="135"/>
      <c r="PXS14" s="135"/>
      <c r="PXT14" s="135"/>
      <c r="PXU14" s="135"/>
      <c r="PXV14" s="135"/>
      <c r="PXW14" s="135"/>
      <c r="PXX14" s="135"/>
      <c r="PXY14" s="135"/>
      <c r="PXZ14" s="135"/>
      <c r="PYA14" s="135"/>
      <c r="PYB14" s="135"/>
      <c r="PYC14" s="135"/>
      <c r="PYD14" s="135"/>
      <c r="PYE14" s="135"/>
      <c r="PYF14" s="135"/>
      <c r="PYG14" s="135"/>
      <c r="PYH14" s="135"/>
      <c r="PYI14" s="135"/>
      <c r="PYJ14" s="135"/>
      <c r="PYK14" s="135"/>
      <c r="PYL14" s="135"/>
      <c r="PYM14" s="135"/>
      <c r="PYN14" s="135"/>
      <c r="PYO14" s="135"/>
      <c r="PYP14" s="135"/>
      <c r="PYQ14" s="135"/>
      <c r="PYR14" s="135"/>
      <c r="PYS14" s="135"/>
      <c r="PYT14" s="135"/>
      <c r="PYU14" s="135"/>
      <c r="PYV14" s="135"/>
      <c r="PYW14" s="135"/>
      <c r="PYX14" s="135"/>
      <c r="PYY14" s="135"/>
      <c r="PYZ14" s="135"/>
      <c r="PZA14" s="135"/>
      <c r="PZB14" s="135"/>
      <c r="PZC14" s="135"/>
      <c r="PZD14" s="135"/>
      <c r="PZE14" s="135"/>
      <c r="PZF14" s="135"/>
      <c r="PZG14" s="135"/>
      <c r="PZH14" s="135"/>
      <c r="PZI14" s="135"/>
      <c r="PZJ14" s="135"/>
      <c r="PZK14" s="135"/>
      <c r="PZL14" s="135"/>
      <c r="PZM14" s="135"/>
      <c r="PZN14" s="135"/>
      <c r="PZO14" s="135"/>
      <c r="PZP14" s="135"/>
      <c r="PZQ14" s="135"/>
      <c r="PZR14" s="135"/>
      <c r="PZS14" s="135"/>
      <c r="PZT14" s="135"/>
      <c r="PZU14" s="135"/>
      <c r="PZV14" s="135"/>
      <c r="PZW14" s="135"/>
      <c r="PZX14" s="135"/>
      <c r="PZY14" s="135"/>
      <c r="PZZ14" s="135"/>
      <c r="QAA14" s="135"/>
      <c r="QAB14" s="135"/>
      <c r="QAC14" s="135"/>
      <c r="QAD14" s="135"/>
      <c r="QAE14" s="135"/>
      <c r="QAF14" s="135"/>
      <c r="QAG14" s="135"/>
      <c r="QAH14" s="135"/>
      <c r="QAI14" s="135"/>
      <c r="QAJ14" s="135"/>
      <c r="QAK14" s="135"/>
      <c r="QAL14" s="135"/>
      <c r="QAM14" s="135"/>
      <c r="QAN14" s="135"/>
      <c r="QAO14" s="135"/>
      <c r="QAP14" s="135"/>
      <c r="QAQ14" s="135"/>
      <c r="QAR14" s="135"/>
      <c r="QAS14" s="135"/>
      <c r="QAT14" s="135"/>
      <c r="QAU14" s="135"/>
      <c r="QAV14" s="135"/>
      <c r="QAW14" s="135"/>
      <c r="QAX14" s="135"/>
      <c r="QAY14" s="135"/>
      <c r="QAZ14" s="135"/>
      <c r="QBA14" s="135"/>
      <c r="QBB14" s="135"/>
      <c r="QBC14" s="135"/>
      <c r="QBD14" s="135"/>
      <c r="QBE14" s="135"/>
      <c r="QBF14" s="135"/>
      <c r="QBG14" s="135"/>
      <c r="QBH14" s="135"/>
      <c r="QBI14" s="135"/>
      <c r="QBJ14" s="135"/>
      <c r="QBK14" s="135"/>
      <c r="QBL14" s="135"/>
      <c r="QBM14" s="135"/>
      <c r="QBN14" s="135"/>
      <c r="QBO14" s="135"/>
      <c r="QBP14" s="135"/>
      <c r="QBQ14" s="135"/>
      <c r="QBR14" s="135"/>
      <c r="QBS14" s="135"/>
      <c r="QBT14" s="135"/>
      <c r="QBU14" s="135"/>
      <c r="QBV14" s="135"/>
      <c r="QBW14" s="135"/>
      <c r="QBX14" s="135"/>
      <c r="QBY14" s="135"/>
      <c r="QBZ14" s="135"/>
      <c r="QCA14" s="135"/>
      <c r="QCB14" s="135"/>
      <c r="QCC14" s="135"/>
      <c r="QCD14" s="135"/>
      <c r="QCE14" s="135"/>
      <c r="QCF14" s="135"/>
      <c r="QCG14" s="135"/>
      <c r="QCH14" s="135"/>
      <c r="QCI14" s="135"/>
      <c r="QCJ14" s="135"/>
      <c r="QCK14" s="135"/>
      <c r="QCL14" s="135"/>
      <c r="QCM14" s="135"/>
      <c r="QCN14" s="135"/>
      <c r="QCO14" s="135"/>
      <c r="QCP14" s="135"/>
      <c r="QCQ14" s="135"/>
      <c r="QCR14" s="135"/>
      <c r="QCS14" s="135"/>
      <c r="QCT14" s="135"/>
      <c r="QCU14" s="135"/>
      <c r="QCV14" s="135"/>
      <c r="QCW14" s="135"/>
      <c r="QCX14" s="135"/>
      <c r="QCY14" s="135"/>
      <c r="QCZ14" s="135"/>
      <c r="QDA14" s="135"/>
      <c r="QDB14" s="135"/>
      <c r="QDC14" s="135"/>
      <c r="QDD14" s="135"/>
      <c r="QDE14" s="135"/>
      <c r="QDF14" s="135"/>
      <c r="QDG14" s="135"/>
      <c r="QDH14" s="135"/>
      <c r="QDI14" s="135"/>
      <c r="QDJ14" s="135"/>
      <c r="QDK14" s="135"/>
      <c r="QDL14" s="135"/>
      <c r="QDM14" s="135"/>
      <c r="QDN14" s="135"/>
      <c r="QDO14" s="135"/>
      <c r="QDP14" s="135"/>
      <c r="QDQ14" s="135"/>
      <c r="QDR14" s="135"/>
      <c r="QDS14" s="135"/>
      <c r="QDT14" s="135"/>
      <c r="QDU14" s="135"/>
      <c r="QDV14" s="135"/>
      <c r="QDW14" s="135"/>
      <c r="QDX14" s="135"/>
      <c r="QDY14" s="135"/>
      <c r="QDZ14" s="135"/>
      <c r="QEA14" s="135"/>
      <c r="QEB14" s="135"/>
      <c r="QEC14" s="135"/>
      <c r="QED14" s="135"/>
      <c r="QEE14" s="135"/>
      <c r="QEF14" s="135"/>
      <c r="QEG14" s="135"/>
      <c r="QEH14" s="135"/>
      <c r="QEI14" s="135"/>
      <c r="QEJ14" s="135"/>
      <c r="QEK14" s="135"/>
      <c r="QEL14" s="135"/>
      <c r="QEM14" s="135"/>
      <c r="QEN14" s="135"/>
      <c r="QEO14" s="135"/>
      <c r="QEP14" s="135"/>
      <c r="QEQ14" s="135"/>
      <c r="QER14" s="135"/>
      <c r="QES14" s="135"/>
      <c r="QET14" s="135"/>
      <c r="QEU14" s="135"/>
      <c r="QEV14" s="135"/>
      <c r="QEW14" s="135"/>
      <c r="QEX14" s="135"/>
      <c r="QEY14" s="135"/>
      <c r="QEZ14" s="135"/>
      <c r="QFA14" s="135"/>
      <c r="QFB14" s="135"/>
      <c r="QFC14" s="135"/>
      <c r="QFD14" s="135"/>
      <c r="QFE14" s="135"/>
      <c r="QFF14" s="135"/>
      <c r="QFG14" s="135"/>
      <c r="QFH14" s="135"/>
      <c r="QFI14" s="135"/>
      <c r="QFJ14" s="135"/>
      <c r="QFK14" s="135"/>
      <c r="QFL14" s="135"/>
      <c r="QFM14" s="135"/>
      <c r="QFN14" s="135"/>
      <c r="QFO14" s="135"/>
      <c r="QFP14" s="135"/>
      <c r="QFQ14" s="135"/>
      <c r="QFR14" s="135"/>
      <c r="QFS14" s="135"/>
      <c r="QFT14" s="135"/>
      <c r="QFU14" s="135"/>
      <c r="QFV14" s="135"/>
      <c r="QFW14" s="135"/>
      <c r="QFX14" s="135"/>
      <c r="QFY14" s="135"/>
      <c r="QFZ14" s="135"/>
      <c r="QGA14" s="135"/>
      <c r="QGB14" s="135"/>
      <c r="QGC14" s="135"/>
      <c r="QGD14" s="135"/>
      <c r="QGE14" s="135"/>
      <c r="QGF14" s="135"/>
      <c r="QGG14" s="135"/>
      <c r="QGH14" s="135"/>
      <c r="QGI14" s="135"/>
      <c r="QGJ14" s="135"/>
      <c r="QGK14" s="135"/>
      <c r="QGL14" s="135"/>
      <c r="QGM14" s="135"/>
      <c r="QGN14" s="135"/>
      <c r="QGO14" s="135"/>
      <c r="QGP14" s="135"/>
      <c r="QGQ14" s="135"/>
      <c r="QGR14" s="135"/>
      <c r="QGS14" s="135"/>
      <c r="QGT14" s="135"/>
      <c r="QGU14" s="135"/>
      <c r="QGV14" s="135"/>
      <c r="QGW14" s="135"/>
      <c r="QGX14" s="135"/>
      <c r="QGY14" s="135"/>
      <c r="QGZ14" s="135"/>
      <c r="QHA14" s="135"/>
      <c r="QHB14" s="135"/>
      <c r="QHC14" s="135"/>
      <c r="QHD14" s="135"/>
      <c r="QHE14" s="135"/>
      <c r="QHF14" s="135"/>
      <c r="QHG14" s="135"/>
      <c r="QHH14" s="135"/>
      <c r="QHI14" s="135"/>
      <c r="QHJ14" s="135"/>
      <c r="QHK14" s="135"/>
      <c r="QHL14" s="135"/>
      <c r="QHM14" s="135"/>
      <c r="QHN14" s="135"/>
      <c r="QHO14" s="135"/>
      <c r="QHP14" s="135"/>
      <c r="QHQ14" s="135"/>
      <c r="QHR14" s="135"/>
      <c r="QHS14" s="135"/>
      <c r="QHT14" s="135"/>
      <c r="QHU14" s="135"/>
      <c r="QHV14" s="135"/>
      <c r="QHW14" s="135"/>
      <c r="QHX14" s="135"/>
      <c r="QHY14" s="135"/>
      <c r="QHZ14" s="135"/>
      <c r="QIA14" s="135"/>
      <c r="QIB14" s="135"/>
      <c r="QIC14" s="135"/>
      <c r="QID14" s="135"/>
      <c r="QIE14" s="135"/>
      <c r="QIF14" s="135"/>
      <c r="QIG14" s="135"/>
      <c r="QIH14" s="135"/>
      <c r="QII14" s="135"/>
      <c r="QIJ14" s="135"/>
      <c r="QIK14" s="135"/>
      <c r="QIL14" s="135"/>
      <c r="QIM14" s="135"/>
      <c r="QIN14" s="135"/>
      <c r="QIO14" s="135"/>
      <c r="QIP14" s="135"/>
      <c r="QIQ14" s="135"/>
      <c r="QIR14" s="135"/>
      <c r="QIS14" s="135"/>
      <c r="QIT14" s="135"/>
      <c r="QIU14" s="135"/>
      <c r="QIV14" s="135"/>
      <c r="QIW14" s="135"/>
      <c r="QIX14" s="135"/>
      <c r="QIY14" s="135"/>
      <c r="QIZ14" s="135"/>
      <c r="QJA14" s="135"/>
      <c r="QJB14" s="135"/>
      <c r="QJC14" s="135"/>
      <c r="QJD14" s="135"/>
      <c r="QJE14" s="135"/>
      <c r="QJF14" s="135"/>
      <c r="QJG14" s="135"/>
      <c r="QJH14" s="135"/>
      <c r="QJI14" s="135"/>
      <c r="QJJ14" s="135"/>
      <c r="QJK14" s="135"/>
      <c r="QJL14" s="135"/>
      <c r="QJM14" s="135"/>
      <c r="QJN14" s="135"/>
      <c r="QJO14" s="135"/>
      <c r="QJP14" s="135"/>
      <c r="QJQ14" s="135"/>
      <c r="QJR14" s="135"/>
      <c r="QJS14" s="135"/>
      <c r="QJT14" s="135"/>
      <c r="QJU14" s="135"/>
      <c r="QJV14" s="135"/>
      <c r="QJW14" s="135"/>
      <c r="QJX14" s="135"/>
      <c r="QJY14" s="135"/>
      <c r="QJZ14" s="135"/>
      <c r="QKA14" s="135"/>
      <c r="QKB14" s="135"/>
      <c r="QKC14" s="135"/>
      <c r="QKD14" s="135"/>
      <c r="QKE14" s="135"/>
      <c r="QKF14" s="135"/>
      <c r="QKG14" s="135"/>
      <c r="QKH14" s="135"/>
      <c r="QKI14" s="135"/>
      <c r="QKJ14" s="135"/>
      <c r="QKK14" s="135"/>
      <c r="QKL14" s="135"/>
      <c r="QKM14" s="135"/>
      <c r="QKN14" s="135"/>
      <c r="QKO14" s="135"/>
      <c r="QKP14" s="135"/>
      <c r="QKQ14" s="135"/>
      <c r="QKR14" s="135"/>
      <c r="QKS14" s="135"/>
      <c r="QKT14" s="135"/>
      <c r="QKU14" s="135"/>
      <c r="QKV14" s="135"/>
      <c r="QKW14" s="135"/>
      <c r="QKX14" s="135"/>
      <c r="QKY14" s="135"/>
      <c r="QKZ14" s="135"/>
      <c r="QLA14" s="135"/>
      <c r="QLB14" s="135"/>
      <c r="QLC14" s="135"/>
      <c r="QLD14" s="135"/>
      <c r="QLE14" s="135"/>
      <c r="QLF14" s="135"/>
      <c r="QLG14" s="135"/>
      <c r="QLH14" s="135"/>
      <c r="QLI14" s="135"/>
      <c r="QLJ14" s="135"/>
      <c r="QLK14" s="135"/>
      <c r="QLL14" s="135"/>
      <c r="QLM14" s="135"/>
      <c r="QLN14" s="135"/>
      <c r="QLO14" s="135"/>
      <c r="QLP14" s="135"/>
      <c r="QLQ14" s="135"/>
      <c r="QLR14" s="135"/>
      <c r="QLS14" s="135"/>
      <c r="QLT14" s="135"/>
      <c r="QLU14" s="135"/>
      <c r="QLV14" s="135"/>
      <c r="QLW14" s="135"/>
      <c r="QLX14" s="135"/>
      <c r="QLY14" s="135"/>
      <c r="QLZ14" s="135"/>
      <c r="QMA14" s="135"/>
      <c r="QMB14" s="135"/>
      <c r="QMC14" s="135"/>
      <c r="QMD14" s="135"/>
      <c r="QME14" s="135"/>
      <c r="QMF14" s="135"/>
      <c r="QMG14" s="135"/>
      <c r="QMH14" s="135"/>
      <c r="QMI14" s="135"/>
      <c r="QMJ14" s="135"/>
      <c r="QMK14" s="135"/>
      <c r="QML14" s="135"/>
      <c r="QMM14" s="135"/>
      <c r="QMN14" s="135"/>
      <c r="QMO14" s="135"/>
      <c r="QMP14" s="135"/>
      <c r="QMQ14" s="135"/>
      <c r="QMR14" s="135"/>
      <c r="QMS14" s="135"/>
      <c r="QMT14" s="135"/>
      <c r="QMU14" s="135"/>
      <c r="QMV14" s="135"/>
      <c r="QMW14" s="135"/>
      <c r="QMX14" s="135"/>
      <c r="QMY14" s="135"/>
      <c r="QMZ14" s="135"/>
      <c r="QNA14" s="135"/>
      <c r="QNB14" s="135"/>
      <c r="QNC14" s="135"/>
      <c r="QND14" s="135"/>
      <c r="QNE14" s="135"/>
      <c r="QNF14" s="135"/>
      <c r="QNG14" s="135"/>
      <c r="QNH14" s="135"/>
      <c r="QNI14" s="135"/>
      <c r="QNJ14" s="135"/>
      <c r="QNK14" s="135"/>
      <c r="QNL14" s="135"/>
      <c r="QNM14" s="135"/>
      <c r="QNN14" s="135"/>
      <c r="QNO14" s="135"/>
      <c r="QNP14" s="135"/>
      <c r="QNQ14" s="135"/>
      <c r="QNR14" s="135"/>
      <c r="QNS14" s="135"/>
      <c r="QNT14" s="135"/>
      <c r="QNU14" s="135"/>
      <c r="QNV14" s="135"/>
      <c r="QNW14" s="135"/>
      <c r="QNX14" s="135"/>
      <c r="QNY14" s="135"/>
      <c r="QNZ14" s="135"/>
      <c r="QOA14" s="135"/>
      <c r="QOB14" s="135"/>
      <c r="QOC14" s="135"/>
      <c r="QOD14" s="135"/>
      <c r="QOE14" s="135"/>
      <c r="QOF14" s="135"/>
      <c r="QOG14" s="135"/>
      <c r="QOH14" s="135"/>
      <c r="QOI14" s="135"/>
      <c r="QOJ14" s="135"/>
      <c r="QOK14" s="135"/>
      <c r="QOL14" s="135"/>
      <c r="QOM14" s="135"/>
      <c r="QON14" s="135"/>
      <c r="QOO14" s="135"/>
      <c r="QOP14" s="135"/>
      <c r="QOQ14" s="135"/>
      <c r="QOR14" s="135"/>
      <c r="QOS14" s="135"/>
      <c r="QOT14" s="135"/>
      <c r="QOU14" s="135"/>
      <c r="QOV14" s="135"/>
      <c r="QOW14" s="135"/>
      <c r="QOX14" s="135"/>
      <c r="QOY14" s="135"/>
      <c r="QOZ14" s="135"/>
      <c r="QPA14" s="135"/>
      <c r="QPB14" s="135"/>
      <c r="QPC14" s="135"/>
      <c r="QPD14" s="135"/>
      <c r="QPE14" s="135"/>
      <c r="QPF14" s="135"/>
      <c r="QPG14" s="135"/>
      <c r="QPH14" s="135"/>
      <c r="QPI14" s="135"/>
      <c r="QPJ14" s="135"/>
      <c r="QPK14" s="135"/>
      <c r="QPL14" s="135"/>
      <c r="QPM14" s="135"/>
      <c r="QPN14" s="135"/>
      <c r="QPO14" s="135"/>
      <c r="QPP14" s="135"/>
      <c r="QPQ14" s="135"/>
      <c r="QPR14" s="135"/>
      <c r="QPS14" s="135"/>
      <c r="QPT14" s="135"/>
      <c r="QPU14" s="135"/>
      <c r="QPV14" s="135"/>
      <c r="QPW14" s="135"/>
      <c r="QPX14" s="135"/>
      <c r="QPY14" s="135"/>
      <c r="QPZ14" s="135"/>
      <c r="QQA14" s="135"/>
      <c r="QQB14" s="135"/>
      <c r="QQC14" s="135"/>
      <c r="QQD14" s="135"/>
      <c r="QQE14" s="135"/>
      <c r="QQF14" s="135"/>
      <c r="QQG14" s="135"/>
      <c r="QQH14" s="135"/>
      <c r="QQI14" s="135"/>
      <c r="QQJ14" s="135"/>
      <c r="QQK14" s="135"/>
      <c r="QQL14" s="135"/>
      <c r="QQM14" s="135"/>
      <c r="QQN14" s="135"/>
      <c r="QQO14" s="135"/>
      <c r="QQP14" s="135"/>
      <c r="QQQ14" s="135"/>
      <c r="QQR14" s="135"/>
      <c r="QQS14" s="135"/>
      <c r="QQT14" s="135"/>
      <c r="QQU14" s="135"/>
      <c r="QQV14" s="135"/>
      <c r="QQW14" s="135"/>
      <c r="QQX14" s="135"/>
      <c r="QQY14" s="135"/>
      <c r="QQZ14" s="135"/>
      <c r="QRA14" s="135"/>
      <c r="QRB14" s="135"/>
      <c r="QRC14" s="135"/>
      <c r="QRD14" s="135"/>
      <c r="QRE14" s="135"/>
      <c r="QRF14" s="135"/>
      <c r="QRG14" s="135"/>
      <c r="QRH14" s="135"/>
      <c r="QRI14" s="135"/>
      <c r="QRJ14" s="135"/>
      <c r="QRK14" s="135"/>
      <c r="QRL14" s="135"/>
      <c r="QRM14" s="135"/>
      <c r="QRN14" s="135"/>
      <c r="QRO14" s="135"/>
      <c r="QRP14" s="135"/>
      <c r="QRQ14" s="135"/>
      <c r="QRR14" s="135"/>
      <c r="QRS14" s="135"/>
      <c r="QRT14" s="135"/>
      <c r="QRU14" s="135"/>
      <c r="QRV14" s="135"/>
      <c r="QRW14" s="135"/>
      <c r="QRX14" s="135"/>
      <c r="QRY14" s="135"/>
      <c r="QRZ14" s="135"/>
      <c r="QSA14" s="135"/>
      <c r="QSB14" s="135"/>
      <c r="QSC14" s="135"/>
      <c r="QSD14" s="135"/>
      <c r="QSE14" s="135"/>
      <c r="QSF14" s="135"/>
      <c r="QSG14" s="135"/>
      <c r="QSH14" s="135"/>
      <c r="QSI14" s="135"/>
      <c r="QSJ14" s="135"/>
      <c r="QSK14" s="135"/>
      <c r="QSL14" s="135"/>
      <c r="QSM14" s="135"/>
      <c r="QSN14" s="135"/>
      <c r="QSO14" s="135"/>
      <c r="QSP14" s="135"/>
      <c r="QSQ14" s="135"/>
      <c r="QSR14" s="135"/>
      <c r="QSS14" s="135"/>
      <c r="QST14" s="135"/>
      <c r="QSU14" s="135"/>
      <c r="QSV14" s="135"/>
      <c r="QSW14" s="135"/>
      <c r="QSX14" s="135"/>
      <c r="QSY14" s="135"/>
      <c r="QSZ14" s="135"/>
      <c r="QTA14" s="135"/>
      <c r="QTB14" s="135"/>
      <c r="QTC14" s="135"/>
      <c r="QTD14" s="135"/>
      <c r="QTE14" s="135"/>
      <c r="QTF14" s="135"/>
      <c r="QTG14" s="135"/>
      <c r="QTH14" s="135"/>
      <c r="QTI14" s="135"/>
      <c r="QTJ14" s="135"/>
      <c r="QTK14" s="135"/>
      <c r="QTL14" s="135"/>
      <c r="QTM14" s="135"/>
      <c r="QTN14" s="135"/>
      <c r="QTO14" s="135"/>
      <c r="QTP14" s="135"/>
      <c r="QTQ14" s="135"/>
      <c r="QTR14" s="135"/>
      <c r="QTS14" s="135"/>
      <c r="QTT14" s="135"/>
      <c r="QTU14" s="135"/>
      <c r="QTV14" s="135"/>
      <c r="QTW14" s="135"/>
      <c r="QTX14" s="135"/>
      <c r="QTY14" s="135"/>
      <c r="QTZ14" s="135"/>
      <c r="QUA14" s="135"/>
      <c r="QUB14" s="135"/>
      <c r="QUC14" s="135"/>
      <c r="QUD14" s="135"/>
      <c r="QUE14" s="135"/>
      <c r="QUF14" s="135"/>
      <c r="QUG14" s="135"/>
      <c r="QUH14" s="135"/>
      <c r="QUI14" s="135"/>
      <c r="QUJ14" s="135"/>
      <c r="QUK14" s="135"/>
      <c r="QUL14" s="135"/>
      <c r="QUM14" s="135"/>
      <c r="QUN14" s="135"/>
      <c r="QUO14" s="135"/>
      <c r="QUP14" s="135"/>
      <c r="QUQ14" s="135"/>
      <c r="QUR14" s="135"/>
      <c r="QUS14" s="135"/>
      <c r="QUT14" s="135"/>
      <c r="QUU14" s="135"/>
      <c r="QUV14" s="135"/>
      <c r="QUW14" s="135"/>
      <c r="QUX14" s="135"/>
      <c r="QUY14" s="135"/>
      <c r="QUZ14" s="135"/>
      <c r="QVA14" s="135"/>
      <c r="QVB14" s="135"/>
      <c r="QVC14" s="135"/>
      <c r="QVD14" s="135"/>
      <c r="QVE14" s="135"/>
      <c r="QVF14" s="135"/>
      <c r="QVG14" s="135"/>
      <c r="QVH14" s="135"/>
      <c r="QVI14" s="135"/>
      <c r="QVJ14" s="135"/>
      <c r="QVK14" s="135"/>
      <c r="QVL14" s="135"/>
      <c r="QVM14" s="135"/>
      <c r="QVN14" s="135"/>
      <c r="QVO14" s="135"/>
      <c r="QVP14" s="135"/>
      <c r="QVQ14" s="135"/>
      <c r="QVR14" s="135"/>
      <c r="QVS14" s="135"/>
      <c r="QVT14" s="135"/>
      <c r="QVU14" s="135"/>
      <c r="QVV14" s="135"/>
      <c r="QVW14" s="135"/>
      <c r="QVX14" s="135"/>
      <c r="QVY14" s="135"/>
      <c r="QVZ14" s="135"/>
      <c r="QWA14" s="135"/>
      <c r="QWB14" s="135"/>
      <c r="QWC14" s="135"/>
      <c r="QWD14" s="135"/>
      <c r="QWE14" s="135"/>
      <c r="QWF14" s="135"/>
      <c r="QWG14" s="135"/>
      <c r="QWH14" s="135"/>
      <c r="QWI14" s="135"/>
      <c r="QWJ14" s="135"/>
      <c r="QWK14" s="135"/>
      <c r="QWL14" s="135"/>
      <c r="QWM14" s="135"/>
      <c r="QWN14" s="135"/>
      <c r="QWO14" s="135"/>
      <c r="QWP14" s="135"/>
      <c r="QWQ14" s="135"/>
      <c r="QWR14" s="135"/>
      <c r="QWS14" s="135"/>
      <c r="QWT14" s="135"/>
      <c r="QWU14" s="135"/>
      <c r="QWV14" s="135"/>
      <c r="QWW14" s="135"/>
      <c r="QWX14" s="135"/>
      <c r="QWY14" s="135"/>
      <c r="QWZ14" s="135"/>
      <c r="QXA14" s="135"/>
      <c r="QXB14" s="135"/>
      <c r="QXC14" s="135"/>
      <c r="QXD14" s="135"/>
      <c r="QXE14" s="135"/>
      <c r="QXF14" s="135"/>
      <c r="QXG14" s="135"/>
      <c r="QXH14" s="135"/>
      <c r="QXI14" s="135"/>
      <c r="QXJ14" s="135"/>
      <c r="QXK14" s="135"/>
      <c r="QXL14" s="135"/>
      <c r="QXM14" s="135"/>
      <c r="QXN14" s="135"/>
      <c r="QXO14" s="135"/>
      <c r="QXP14" s="135"/>
      <c r="QXQ14" s="135"/>
      <c r="QXR14" s="135"/>
      <c r="QXS14" s="135"/>
      <c r="QXT14" s="135"/>
      <c r="QXU14" s="135"/>
      <c r="QXV14" s="135"/>
      <c r="QXW14" s="135"/>
      <c r="QXX14" s="135"/>
      <c r="QXY14" s="135"/>
      <c r="QXZ14" s="135"/>
      <c r="QYA14" s="135"/>
      <c r="QYB14" s="135"/>
      <c r="QYC14" s="135"/>
      <c r="QYD14" s="135"/>
      <c r="QYE14" s="135"/>
      <c r="QYF14" s="135"/>
      <c r="QYG14" s="135"/>
      <c r="QYH14" s="135"/>
      <c r="QYI14" s="135"/>
      <c r="QYJ14" s="135"/>
      <c r="QYK14" s="135"/>
      <c r="QYL14" s="135"/>
      <c r="QYM14" s="135"/>
      <c r="QYN14" s="135"/>
      <c r="QYO14" s="135"/>
      <c r="QYP14" s="135"/>
      <c r="QYQ14" s="135"/>
      <c r="QYR14" s="135"/>
      <c r="QYS14" s="135"/>
      <c r="QYT14" s="135"/>
      <c r="QYU14" s="135"/>
      <c r="QYV14" s="135"/>
      <c r="QYW14" s="135"/>
      <c r="QYX14" s="135"/>
      <c r="QYY14" s="135"/>
      <c r="QYZ14" s="135"/>
      <c r="QZA14" s="135"/>
      <c r="QZB14" s="135"/>
      <c r="QZC14" s="135"/>
      <c r="QZD14" s="135"/>
      <c r="QZE14" s="135"/>
      <c r="QZF14" s="135"/>
      <c r="QZG14" s="135"/>
      <c r="QZH14" s="135"/>
      <c r="QZI14" s="135"/>
      <c r="QZJ14" s="135"/>
      <c r="QZK14" s="135"/>
      <c r="QZL14" s="135"/>
      <c r="QZM14" s="135"/>
      <c r="QZN14" s="135"/>
      <c r="QZO14" s="135"/>
      <c r="QZP14" s="135"/>
      <c r="QZQ14" s="135"/>
      <c r="QZR14" s="135"/>
      <c r="QZS14" s="135"/>
      <c r="QZT14" s="135"/>
      <c r="QZU14" s="135"/>
      <c r="QZV14" s="135"/>
      <c r="QZW14" s="135"/>
      <c r="QZX14" s="135"/>
      <c r="QZY14" s="135"/>
      <c r="QZZ14" s="135"/>
      <c r="RAA14" s="135"/>
      <c r="RAB14" s="135"/>
      <c r="RAC14" s="135"/>
      <c r="RAD14" s="135"/>
      <c r="RAE14" s="135"/>
      <c r="RAF14" s="135"/>
      <c r="RAG14" s="135"/>
      <c r="RAH14" s="135"/>
      <c r="RAI14" s="135"/>
      <c r="RAJ14" s="135"/>
      <c r="RAK14" s="135"/>
      <c r="RAL14" s="135"/>
      <c r="RAM14" s="135"/>
      <c r="RAN14" s="135"/>
      <c r="RAO14" s="135"/>
      <c r="RAP14" s="135"/>
      <c r="RAQ14" s="135"/>
      <c r="RAR14" s="135"/>
      <c r="RAS14" s="135"/>
      <c r="RAT14" s="135"/>
      <c r="RAU14" s="135"/>
      <c r="RAV14" s="135"/>
      <c r="RAW14" s="135"/>
      <c r="RAX14" s="135"/>
      <c r="RAY14" s="135"/>
      <c r="RAZ14" s="135"/>
      <c r="RBA14" s="135"/>
      <c r="RBB14" s="135"/>
      <c r="RBC14" s="135"/>
      <c r="RBD14" s="135"/>
      <c r="RBE14" s="135"/>
      <c r="RBF14" s="135"/>
      <c r="RBG14" s="135"/>
      <c r="RBH14" s="135"/>
      <c r="RBI14" s="135"/>
      <c r="RBJ14" s="135"/>
      <c r="RBK14" s="135"/>
      <c r="RBL14" s="135"/>
      <c r="RBM14" s="135"/>
      <c r="RBN14" s="135"/>
      <c r="RBO14" s="135"/>
      <c r="RBP14" s="135"/>
      <c r="RBQ14" s="135"/>
      <c r="RBR14" s="135"/>
      <c r="RBS14" s="135"/>
      <c r="RBT14" s="135"/>
      <c r="RBU14" s="135"/>
      <c r="RBV14" s="135"/>
      <c r="RBW14" s="135"/>
      <c r="RBX14" s="135"/>
      <c r="RBY14" s="135"/>
      <c r="RBZ14" s="135"/>
      <c r="RCA14" s="135"/>
      <c r="RCB14" s="135"/>
      <c r="RCC14" s="135"/>
      <c r="RCD14" s="135"/>
      <c r="RCE14" s="135"/>
      <c r="RCF14" s="135"/>
      <c r="RCG14" s="135"/>
      <c r="RCH14" s="135"/>
      <c r="RCI14" s="135"/>
      <c r="RCJ14" s="135"/>
      <c r="RCK14" s="135"/>
      <c r="RCL14" s="135"/>
      <c r="RCM14" s="135"/>
      <c r="RCN14" s="135"/>
      <c r="RCO14" s="135"/>
      <c r="RCP14" s="135"/>
      <c r="RCQ14" s="135"/>
      <c r="RCR14" s="135"/>
      <c r="RCS14" s="135"/>
      <c r="RCT14" s="135"/>
      <c r="RCU14" s="135"/>
      <c r="RCV14" s="135"/>
      <c r="RCW14" s="135"/>
      <c r="RCX14" s="135"/>
      <c r="RCY14" s="135"/>
      <c r="RCZ14" s="135"/>
      <c r="RDA14" s="135"/>
      <c r="RDB14" s="135"/>
      <c r="RDC14" s="135"/>
      <c r="RDD14" s="135"/>
      <c r="RDE14" s="135"/>
      <c r="RDF14" s="135"/>
      <c r="RDG14" s="135"/>
      <c r="RDH14" s="135"/>
      <c r="RDI14" s="135"/>
      <c r="RDJ14" s="135"/>
      <c r="RDK14" s="135"/>
      <c r="RDL14" s="135"/>
      <c r="RDM14" s="135"/>
      <c r="RDN14" s="135"/>
      <c r="RDO14" s="135"/>
      <c r="RDP14" s="135"/>
      <c r="RDQ14" s="135"/>
      <c r="RDR14" s="135"/>
      <c r="RDS14" s="135"/>
      <c r="RDT14" s="135"/>
      <c r="RDU14" s="135"/>
      <c r="RDV14" s="135"/>
      <c r="RDW14" s="135"/>
      <c r="RDX14" s="135"/>
      <c r="RDY14" s="135"/>
      <c r="RDZ14" s="135"/>
      <c r="REA14" s="135"/>
      <c r="REB14" s="135"/>
      <c r="REC14" s="135"/>
      <c r="RED14" s="135"/>
      <c r="REE14" s="135"/>
      <c r="REF14" s="135"/>
      <c r="REG14" s="135"/>
      <c r="REH14" s="135"/>
      <c r="REI14" s="135"/>
      <c r="REJ14" s="135"/>
      <c r="REK14" s="135"/>
      <c r="REL14" s="135"/>
      <c r="REM14" s="135"/>
      <c r="REN14" s="135"/>
      <c r="REO14" s="135"/>
      <c r="REP14" s="135"/>
      <c r="REQ14" s="135"/>
      <c r="RER14" s="135"/>
      <c r="RES14" s="135"/>
      <c r="RET14" s="135"/>
      <c r="REU14" s="135"/>
      <c r="REV14" s="135"/>
      <c r="REW14" s="135"/>
      <c r="REX14" s="135"/>
      <c r="REY14" s="135"/>
      <c r="REZ14" s="135"/>
      <c r="RFA14" s="135"/>
      <c r="RFB14" s="135"/>
      <c r="RFC14" s="135"/>
      <c r="RFD14" s="135"/>
      <c r="RFE14" s="135"/>
      <c r="RFF14" s="135"/>
      <c r="RFG14" s="135"/>
      <c r="RFH14" s="135"/>
      <c r="RFI14" s="135"/>
      <c r="RFJ14" s="135"/>
      <c r="RFK14" s="135"/>
      <c r="RFL14" s="135"/>
      <c r="RFM14" s="135"/>
      <c r="RFN14" s="135"/>
      <c r="RFO14" s="135"/>
      <c r="RFP14" s="135"/>
      <c r="RFQ14" s="135"/>
      <c r="RFR14" s="135"/>
      <c r="RFS14" s="135"/>
      <c r="RFT14" s="135"/>
      <c r="RFU14" s="135"/>
      <c r="RFV14" s="135"/>
      <c r="RFW14" s="135"/>
      <c r="RFX14" s="135"/>
      <c r="RFY14" s="135"/>
      <c r="RFZ14" s="135"/>
      <c r="RGA14" s="135"/>
      <c r="RGB14" s="135"/>
      <c r="RGC14" s="135"/>
      <c r="RGD14" s="135"/>
      <c r="RGE14" s="135"/>
      <c r="RGF14" s="135"/>
      <c r="RGG14" s="135"/>
      <c r="RGH14" s="135"/>
      <c r="RGI14" s="135"/>
      <c r="RGJ14" s="135"/>
      <c r="RGK14" s="135"/>
      <c r="RGL14" s="135"/>
      <c r="RGM14" s="135"/>
      <c r="RGN14" s="135"/>
      <c r="RGO14" s="135"/>
      <c r="RGP14" s="135"/>
      <c r="RGQ14" s="135"/>
      <c r="RGR14" s="135"/>
      <c r="RGS14" s="135"/>
      <c r="RGT14" s="135"/>
      <c r="RGU14" s="135"/>
      <c r="RGV14" s="135"/>
      <c r="RGW14" s="135"/>
      <c r="RGX14" s="135"/>
      <c r="RGY14" s="135"/>
      <c r="RGZ14" s="135"/>
      <c r="RHA14" s="135"/>
      <c r="RHB14" s="135"/>
      <c r="RHC14" s="135"/>
      <c r="RHD14" s="135"/>
      <c r="RHE14" s="135"/>
      <c r="RHF14" s="135"/>
      <c r="RHG14" s="135"/>
      <c r="RHH14" s="135"/>
      <c r="RHI14" s="135"/>
      <c r="RHJ14" s="135"/>
      <c r="RHK14" s="135"/>
      <c r="RHL14" s="135"/>
      <c r="RHM14" s="135"/>
      <c r="RHN14" s="135"/>
      <c r="RHO14" s="135"/>
      <c r="RHP14" s="135"/>
      <c r="RHQ14" s="135"/>
      <c r="RHR14" s="135"/>
      <c r="RHS14" s="135"/>
      <c r="RHT14" s="135"/>
      <c r="RHU14" s="135"/>
      <c r="RHV14" s="135"/>
      <c r="RHW14" s="135"/>
      <c r="RHX14" s="135"/>
      <c r="RHY14" s="135"/>
      <c r="RHZ14" s="135"/>
      <c r="RIA14" s="135"/>
      <c r="RIB14" s="135"/>
      <c r="RIC14" s="135"/>
      <c r="RID14" s="135"/>
      <c r="RIE14" s="135"/>
      <c r="RIF14" s="135"/>
      <c r="RIG14" s="135"/>
      <c r="RIH14" s="135"/>
      <c r="RII14" s="135"/>
      <c r="RIJ14" s="135"/>
      <c r="RIK14" s="135"/>
      <c r="RIL14" s="135"/>
      <c r="RIM14" s="135"/>
      <c r="RIN14" s="135"/>
      <c r="RIO14" s="135"/>
      <c r="RIP14" s="135"/>
      <c r="RIQ14" s="135"/>
      <c r="RIR14" s="135"/>
      <c r="RIS14" s="135"/>
      <c r="RIT14" s="135"/>
      <c r="RIU14" s="135"/>
      <c r="RIV14" s="135"/>
      <c r="RIW14" s="135"/>
      <c r="RIX14" s="135"/>
      <c r="RIY14" s="135"/>
      <c r="RIZ14" s="135"/>
      <c r="RJA14" s="135"/>
      <c r="RJB14" s="135"/>
      <c r="RJC14" s="135"/>
      <c r="RJD14" s="135"/>
      <c r="RJE14" s="135"/>
      <c r="RJF14" s="135"/>
      <c r="RJG14" s="135"/>
      <c r="RJH14" s="135"/>
      <c r="RJI14" s="135"/>
      <c r="RJJ14" s="135"/>
      <c r="RJK14" s="135"/>
      <c r="RJL14" s="135"/>
      <c r="RJM14" s="135"/>
      <c r="RJN14" s="135"/>
      <c r="RJO14" s="135"/>
      <c r="RJP14" s="135"/>
      <c r="RJQ14" s="135"/>
      <c r="RJR14" s="135"/>
      <c r="RJS14" s="135"/>
      <c r="RJT14" s="135"/>
      <c r="RJU14" s="135"/>
      <c r="RJV14" s="135"/>
      <c r="RJW14" s="135"/>
      <c r="RJX14" s="135"/>
      <c r="RJY14" s="135"/>
      <c r="RJZ14" s="135"/>
      <c r="RKA14" s="135"/>
      <c r="RKB14" s="135"/>
      <c r="RKC14" s="135"/>
      <c r="RKD14" s="135"/>
      <c r="RKE14" s="135"/>
      <c r="RKF14" s="135"/>
      <c r="RKG14" s="135"/>
      <c r="RKH14" s="135"/>
      <c r="RKI14" s="135"/>
      <c r="RKJ14" s="135"/>
      <c r="RKK14" s="135"/>
      <c r="RKL14" s="135"/>
      <c r="RKM14" s="135"/>
      <c r="RKN14" s="135"/>
      <c r="RKO14" s="135"/>
      <c r="RKP14" s="135"/>
      <c r="RKQ14" s="135"/>
      <c r="RKR14" s="135"/>
      <c r="RKS14" s="135"/>
      <c r="RKT14" s="135"/>
      <c r="RKU14" s="135"/>
      <c r="RKV14" s="135"/>
      <c r="RKW14" s="135"/>
      <c r="RKX14" s="135"/>
      <c r="RKY14" s="135"/>
      <c r="RKZ14" s="135"/>
      <c r="RLA14" s="135"/>
      <c r="RLB14" s="135"/>
      <c r="RLC14" s="135"/>
      <c r="RLD14" s="135"/>
      <c r="RLE14" s="135"/>
      <c r="RLF14" s="135"/>
      <c r="RLG14" s="135"/>
      <c r="RLH14" s="135"/>
      <c r="RLI14" s="135"/>
      <c r="RLJ14" s="135"/>
      <c r="RLK14" s="135"/>
      <c r="RLL14" s="135"/>
      <c r="RLM14" s="135"/>
      <c r="RLN14" s="135"/>
      <c r="RLO14" s="135"/>
      <c r="RLP14" s="135"/>
      <c r="RLQ14" s="135"/>
      <c r="RLR14" s="135"/>
      <c r="RLS14" s="135"/>
      <c r="RLT14" s="135"/>
      <c r="RLU14" s="135"/>
      <c r="RLV14" s="135"/>
      <c r="RLW14" s="135"/>
      <c r="RLX14" s="135"/>
      <c r="RLY14" s="135"/>
      <c r="RLZ14" s="135"/>
      <c r="RMA14" s="135"/>
      <c r="RMB14" s="135"/>
      <c r="RMC14" s="135"/>
      <c r="RMD14" s="135"/>
      <c r="RME14" s="135"/>
      <c r="RMF14" s="135"/>
      <c r="RMG14" s="135"/>
      <c r="RMH14" s="135"/>
      <c r="RMI14" s="135"/>
      <c r="RMJ14" s="135"/>
      <c r="RMK14" s="135"/>
      <c r="RML14" s="135"/>
      <c r="RMM14" s="135"/>
      <c r="RMN14" s="135"/>
      <c r="RMO14" s="135"/>
      <c r="RMP14" s="135"/>
      <c r="RMQ14" s="135"/>
      <c r="RMR14" s="135"/>
      <c r="RMS14" s="135"/>
      <c r="RMT14" s="135"/>
      <c r="RMU14" s="135"/>
      <c r="RMV14" s="135"/>
      <c r="RMW14" s="135"/>
      <c r="RMX14" s="135"/>
      <c r="RMY14" s="135"/>
      <c r="RMZ14" s="135"/>
      <c r="RNA14" s="135"/>
      <c r="RNB14" s="135"/>
      <c r="RNC14" s="135"/>
      <c r="RND14" s="135"/>
      <c r="RNE14" s="135"/>
      <c r="RNF14" s="135"/>
      <c r="RNG14" s="135"/>
      <c r="RNH14" s="135"/>
      <c r="RNI14" s="135"/>
      <c r="RNJ14" s="135"/>
      <c r="RNK14" s="135"/>
      <c r="RNL14" s="135"/>
      <c r="RNM14" s="135"/>
      <c r="RNN14" s="135"/>
      <c r="RNO14" s="135"/>
      <c r="RNP14" s="135"/>
      <c r="RNQ14" s="135"/>
      <c r="RNR14" s="135"/>
      <c r="RNS14" s="135"/>
      <c r="RNT14" s="135"/>
      <c r="RNU14" s="135"/>
      <c r="RNV14" s="135"/>
      <c r="RNW14" s="135"/>
      <c r="RNX14" s="135"/>
      <c r="RNY14" s="135"/>
      <c r="RNZ14" s="135"/>
      <c r="ROA14" s="135"/>
      <c r="ROB14" s="135"/>
      <c r="ROC14" s="135"/>
      <c r="ROD14" s="135"/>
      <c r="ROE14" s="135"/>
      <c r="ROF14" s="135"/>
      <c r="ROG14" s="135"/>
      <c r="ROH14" s="135"/>
      <c r="ROI14" s="135"/>
      <c r="ROJ14" s="135"/>
      <c r="ROK14" s="135"/>
      <c r="ROL14" s="135"/>
      <c r="ROM14" s="135"/>
      <c r="RON14" s="135"/>
      <c r="ROO14" s="135"/>
      <c r="ROP14" s="135"/>
      <c r="ROQ14" s="135"/>
      <c r="ROR14" s="135"/>
      <c r="ROS14" s="135"/>
      <c r="ROT14" s="135"/>
      <c r="ROU14" s="135"/>
      <c r="ROV14" s="135"/>
      <c r="ROW14" s="135"/>
      <c r="ROX14" s="135"/>
      <c r="ROY14" s="135"/>
      <c r="ROZ14" s="135"/>
      <c r="RPA14" s="135"/>
      <c r="RPB14" s="135"/>
      <c r="RPC14" s="135"/>
      <c r="RPD14" s="135"/>
      <c r="RPE14" s="135"/>
      <c r="RPF14" s="135"/>
      <c r="RPG14" s="135"/>
      <c r="RPH14" s="135"/>
      <c r="RPI14" s="135"/>
      <c r="RPJ14" s="135"/>
      <c r="RPK14" s="135"/>
      <c r="RPL14" s="135"/>
      <c r="RPM14" s="135"/>
      <c r="RPN14" s="135"/>
      <c r="RPO14" s="135"/>
      <c r="RPP14" s="135"/>
      <c r="RPQ14" s="135"/>
      <c r="RPR14" s="135"/>
      <c r="RPS14" s="135"/>
      <c r="RPT14" s="135"/>
      <c r="RPU14" s="135"/>
      <c r="RPV14" s="135"/>
      <c r="RPW14" s="135"/>
      <c r="RPX14" s="135"/>
      <c r="RPY14" s="135"/>
      <c r="RPZ14" s="135"/>
      <c r="RQA14" s="135"/>
      <c r="RQB14" s="135"/>
      <c r="RQC14" s="135"/>
      <c r="RQD14" s="135"/>
      <c r="RQE14" s="135"/>
      <c r="RQF14" s="135"/>
      <c r="RQG14" s="135"/>
      <c r="RQH14" s="135"/>
      <c r="RQI14" s="135"/>
      <c r="RQJ14" s="135"/>
      <c r="RQK14" s="135"/>
      <c r="RQL14" s="135"/>
      <c r="RQM14" s="135"/>
      <c r="RQN14" s="135"/>
      <c r="RQO14" s="135"/>
      <c r="RQP14" s="135"/>
      <c r="RQQ14" s="135"/>
      <c r="RQR14" s="135"/>
      <c r="RQS14" s="135"/>
      <c r="RQT14" s="135"/>
      <c r="RQU14" s="135"/>
      <c r="RQV14" s="135"/>
      <c r="RQW14" s="135"/>
      <c r="RQX14" s="135"/>
      <c r="RQY14" s="135"/>
      <c r="RQZ14" s="135"/>
      <c r="RRA14" s="135"/>
      <c r="RRB14" s="135"/>
      <c r="RRC14" s="135"/>
      <c r="RRD14" s="135"/>
      <c r="RRE14" s="135"/>
      <c r="RRF14" s="135"/>
      <c r="RRG14" s="135"/>
      <c r="RRH14" s="135"/>
      <c r="RRI14" s="135"/>
      <c r="RRJ14" s="135"/>
      <c r="RRK14" s="135"/>
      <c r="RRL14" s="135"/>
      <c r="RRM14" s="135"/>
      <c r="RRN14" s="135"/>
      <c r="RRO14" s="135"/>
      <c r="RRP14" s="135"/>
      <c r="RRQ14" s="135"/>
      <c r="RRR14" s="135"/>
      <c r="RRS14" s="135"/>
      <c r="RRT14" s="135"/>
      <c r="RRU14" s="135"/>
      <c r="RRV14" s="135"/>
      <c r="RRW14" s="135"/>
      <c r="RRX14" s="135"/>
      <c r="RRY14" s="135"/>
      <c r="RRZ14" s="135"/>
      <c r="RSA14" s="135"/>
      <c r="RSB14" s="135"/>
      <c r="RSC14" s="135"/>
      <c r="RSD14" s="135"/>
      <c r="RSE14" s="135"/>
      <c r="RSF14" s="135"/>
      <c r="RSG14" s="135"/>
      <c r="RSH14" s="135"/>
      <c r="RSI14" s="135"/>
      <c r="RSJ14" s="135"/>
      <c r="RSK14" s="135"/>
      <c r="RSL14" s="135"/>
      <c r="RSM14" s="135"/>
      <c r="RSN14" s="135"/>
      <c r="RSO14" s="135"/>
      <c r="RSP14" s="135"/>
      <c r="RSQ14" s="135"/>
      <c r="RSR14" s="135"/>
      <c r="RSS14" s="135"/>
      <c r="RST14" s="135"/>
      <c r="RSU14" s="135"/>
      <c r="RSV14" s="135"/>
      <c r="RSW14" s="135"/>
      <c r="RSX14" s="135"/>
      <c r="RSY14" s="135"/>
      <c r="RSZ14" s="135"/>
      <c r="RTA14" s="135"/>
      <c r="RTB14" s="135"/>
      <c r="RTC14" s="135"/>
      <c r="RTD14" s="135"/>
      <c r="RTE14" s="135"/>
      <c r="RTF14" s="135"/>
      <c r="RTG14" s="135"/>
      <c r="RTH14" s="135"/>
      <c r="RTI14" s="135"/>
      <c r="RTJ14" s="135"/>
      <c r="RTK14" s="135"/>
      <c r="RTL14" s="135"/>
      <c r="RTM14" s="135"/>
      <c r="RTN14" s="135"/>
      <c r="RTO14" s="135"/>
      <c r="RTP14" s="135"/>
      <c r="RTQ14" s="135"/>
      <c r="RTR14" s="135"/>
      <c r="RTS14" s="135"/>
      <c r="RTT14" s="135"/>
      <c r="RTU14" s="135"/>
      <c r="RTV14" s="135"/>
      <c r="RTW14" s="135"/>
      <c r="RTX14" s="135"/>
      <c r="RTY14" s="135"/>
      <c r="RTZ14" s="135"/>
      <c r="RUA14" s="135"/>
      <c r="RUB14" s="135"/>
      <c r="RUC14" s="135"/>
      <c r="RUD14" s="135"/>
      <c r="RUE14" s="135"/>
      <c r="RUF14" s="135"/>
      <c r="RUG14" s="135"/>
      <c r="RUH14" s="135"/>
      <c r="RUI14" s="135"/>
      <c r="RUJ14" s="135"/>
      <c r="RUK14" s="135"/>
      <c r="RUL14" s="135"/>
      <c r="RUM14" s="135"/>
      <c r="RUN14" s="135"/>
      <c r="RUO14" s="135"/>
      <c r="RUP14" s="135"/>
      <c r="RUQ14" s="135"/>
      <c r="RUR14" s="135"/>
      <c r="RUS14" s="135"/>
      <c r="RUT14" s="135"/>
      <c r="RUU14" s="135"/>
      <c r="RUV14" s="135"/>
      <c r="RUW14" s="135"/>
      <c r="RUX14" s="135"/>
      <c r="RUY14" s="135"/>
      <c r="RUZ14" s="135"/>
      <c r="RVA14" s="135"/>
      <c r="RVB14" s="135"/>
      <c r="RVC14" s="135"/>
      <c r="RVD14" s="135"/>
      <c r="RVE14" s="135"/>
      <c r="RVF14" s="135"/>
      <c r="RVG14" s="135"/>
      <c r="RVH14" s="135"/>
      <c r="RVI14" s="135"/>
      <c r="RVJ14" s="135"/>
      <c r="RVK14" s="135"/>
      <c r="RVL14" s="135"/>
      <c r="RVM14" s="135"/>
      <c r="RVN14" s="135"/>
      <c r="RVO14" s="135"/>
      <c r="RVP14" s="135"/>
      <c r="RVQ14" s="135"/>
      <c r="RVR14" s="135"/>
      <c r="RVS14" s="135"/>
      <c r="RVT14" s="135"/>
      <c r="RVU14" s="135"/>
      <c r="RVV14" s="135"/>
      <c r="RVW14" s="135"/>
      <c r="RVX14" s="135"/>
      <c r="RVY14" s="135"/>
      <c r="RVZ14" s="135"/>
      <c r="RWA14" s="135"/>
      <c r="RWB14" s="135"/>
      <c r="RWC14" s="135"/>
      <c r="RWD14" s="135"/>
      <c r="RWE14" s="135"/>
      <c r="RWF14" s="135"/>
      <c r="RWG14" s="135"/>
      <c r="RWH14" s="135"/>
      <c r="RWI14" s="135"/>
      <c r="RWJ14" s="135"/>
      <c r="RWK14" s="135"/>
      <c r="RWL14" s="135"/>
      <c r="RWM14" s="135"/>
      <c r="RWN14" s="135"/>
      <c r="RWO14" s="135"/>
      <c r="RWP14" s="135"/>
      <c r="RWQ14" s="135"/>
      <c r="RWR14" s="135"/>
      <c r="RWS14" s="135"/>
      <c r="RWT14" s="135"/>
      <c r="RWU14" s="135"/>
      <c r="RWV14" s="135"/>
      <c r="RWW14" s="135"/>
      <c r="RWX14" s="135"/>
      <c r="RWY14" s="135"/>
      <c r="RWZ14" s="135"/>
      <c r="RXA14" s="135"/>
      <c r="RXB14" s="135"/>
      <c r="RXC14" s="135"/>
      <c r="RXD14" s="135"/>
      <c r="RXE14" s="135"/>
      <c r="RXF14" s="135"/>
      <c r="RXG14" s="135"/>
      <c r="RXH14" s="135"/>
      <c r="RXI14" s="135"/>
      <c r="RXJ14" s="135"/>
      <c r="RXK14" s="135"/>
      <c r="RXL14" s="135"/>
      <c r="RXM14" s="135"/>
      <c r="RXN14" s="135"/>
      <c r="RXO14" s="135"/>
      <c r="RXP14" s="135"/>
      <c r="RXQ14" s="135"/>
      <c r="RXR14" s="135"/>
      <c r="RXS14" s="135"/>
      <c r="RXT14" s="135"/>
      <c r="RXU14" s="135"/>
      <c r="RXV14" s="135"/>
      <c r="RXW14" s="135"/>
      <c r="RXX14" s="135"/>
      <c r="RXY14" s="135"/>
      <c r="RXZ14" s="135"/>
      <c r="RYA14" s="135"/>
      <c r="RYB14" s="135"/>
      <c r="RYC14" s="135"/>
      <c r="RYD14" s="135"/>
      <c r="RYE14" s="135"/>
      <c r="RYF14" s="135"/>
      <c r="RYG14" s="135"/>
      <c r="RYH14" s="135"/>
      <c r="RYI14" s="135"/>
      <c r="RYJ14" s="135"/>
      <c r="RYK14" s="135"/>
      <c r="RYL14" s="135"/>
      <c r="RYM14" s="135"/>
      <c r="RYN14" s="135"/>
      <c r="RYO14" s="135"/>
      <c r="RYP14" s="135"/>
      <c r="RYQ14" s="135"/>
      <c r="RYR14" s="135"/>
      <c r="RYS14" s="135"/>
      <c r="RYT14" s="135"/>
      <c r="RYU14" s="135"/>
      <c r="RYV14" s="135"/>
      <c r="RYW14" s="135"/>
      <c r="RYX14" s="135"/>
      <c r="RYY14" s="135"/>
      <c r="RYZ14" s="135"/>
      <c r="RZA14" s="135"/>
      <c r="RZB14" s="135"/>
      <c r="RZC14" s="135"/>
      <c r="RZD14" s="135"/>
      <c r="RZE14" s="135"/>
      <c r="RZF14" s="135"/>
      <c r="RZG14" s="135"/>
      <c r="RZH14" s="135"/>
      <c r="RZI14" s="135"/>
      <c r="RZJ14" s="135"/>
      <c r="RZK14" s="135"/>
      <c r="RZL14" s="135"/>
      <c r="RZM14" s="135"/>
      <c r="RZN14" s="135"/>
      <c r="RZO14" s="135"/>
      <c r="RZP14" s="135"/>
      <c r="RZQ14" s="135"/>
      <c r="RZR14" s="135"/>
      <c r="RZS14" s="135"/>
      <c r="RZT14" s="135"/>
      <c r="RZU14" s="135"/>
      <c r="RZV14" s="135"/>
      <c r="RZW14" s="135"/>
      <c r="RZX14" s="135"/>
      <c r="RZY14" s="135"/>
      <c r="RZZ14" s="135"/>
      <c r="SAA14" s="135"/>
      <c r="SAB14" s="135"/>
      <c r="SAC14" s="135"/>
      <c r="SAD14" s="135"/>
      <c r="SAE14" s="135"/>
      <c r="SAF14" s="135"/>
      <c r="SAG14" s="135"/>
      <c r="SAH14" s="135"/>
      <c r="SAI14" s="135"/>
      <c r="SAJ14" s="135"/>
      <c r="SAK14" s="135"/>
      <c r="SAL14" s="135"/>
      <c r="SAM14" s="135"/>
      <c r="SAN14" s="135"/>
      <c r="SAO14" s="135"/>
      <c r="SAP14" s="135"/>
      <c r="SAQ14" s="135"/>
      <c r="SAR14" s="135"/>
      <c r="SAS14" s="135"/>
      <c r="SAT14" s="135"/>
      <c r="SAU14" s="135"/>
      <c r="SAV14" s="135"/>
      <c r="SAW14" s="135"/>
      <c r="SAX14" s="135"/>
      <c r="SAY14" s="135"/>
      <c r="SAZ14" s="135"/>
      <c r="SBA14" s="135"/>
      <c r="SBB14" s="135"/>
      <c r="SBC14" s="135"/>
      <c r="SBD14" s="135"/>
      <c r="SBE14" s="135"/>
      <c r="SBF14" s="135"/>
      <c r="SBG14" s="135"/>
      <c r="SBH14" s="135"/>
      <c r="SBI14" s="135"/>
      <c r="SBJ14" s="135"/>
      <c r="SBK14" s="135"/>
      <c r="SBL14" s="135"/>
      <c r="SBM14" s="135"/>
      <c r="SBN14" s="135"/>
      <c r="SBO14" s="135"/>
      <c r="SBP14" s="135"/>
      <c r="SBQ14" s="135"/>
      <c r="SBR14" s="135"/>
      <c r="SBS14" s="135"/>
      <c r="SBT14" s="135"/>
      <c r="SBU14" s="135"/>
      <c r="SBV14" s="135"/>
      <c r="SBW14" s="135"/>
      <c r="SBX14" s="135"/>
      <c r="SBY14" s="135"/>
      <c r="SBZ14" s="135"/>
      <c r="SCA14" s="135"/>
      <c r="SCB14" s="135"/>
      <c r="SCC14" s="135"/>
      <c r="SCD14" s="135"/>
      <c r="SCE14" s="135"/>
      <c r="SCF14" s="135"/>
      <c r="SCG14" s="135"/>
      <c r="SCH14" s="135"/>
      <c r="SCI14" s="135"/>
      <c r="SCJ14" s="135"/>
      <c r="SCK14" s="135"/>
      <c r="SCL14" s="135"/>
      <c r="SCM14" s="135"/>
      <c r="SCN14" s="135"/>
      <c r="SCO14" s="135"/>
      <c r="SCP14" s="135"/>
      <c r="SCQ14" s="135"/>
      <c r="SCR14" s="135"/>
      <c r="SCS14" s="135"/>
      <c r="SCT14" s="135"/>
      <c r="SCU14" s="135"/>
      <c r="SCV14" s="135"/>
      <c r="SCW14" s="135"/>
      <c r="SCX14" s="135"/>
      <c r="SCY14" s="135"/>
      <c r="SCZ14" s="135"/>
      <c r="SDA14" s="135"/>
      <c r="SDB14" s="135"/>
      <c r="SDC14" s="135"/>
      <c r="SDD14" s="135"/>
      <c r="SDE14" s="135"/>
      <c r="SDF14" s="135"/>
      <c r="SDG14" s="135"/>
      <c r="SDH14" s="135"/>
      <c r="SDI14" s="135"/>
      <c r="SDJ14" s="135"/>
      <c r="SDK14" s="135"/>
      <c r="SDL14" s="135"/>
      <c r="SDM14" s="135"/>
      <c r="SDN14" s="135"/>
      <c r="SDO14" s="135"/>
      <c r="SDP14" s="135"/>
      <c r="SDQ14" s="135"/>
      <c r="SDR14" s="135"/>
      <c r="SDS14" s="135"/>
      <c r="SDT14" s="135"/>
      <c r="SDU14" s="135"/>
      <c r="SDV14" s="135"/>
      <c r="SDW14" s="135"/>
      <c r="SDX14" s="135"/>
      <c r="SDY14" s="135"/>
      <c r="SDZ14" s="135"/>
      <c r="SEA14" s="135"/>
      <c r="SEB14" s="135"/>
      <c r="SEC14" s="135"/>
      <c r="SED14" s="135"/>
      <c r="SEE14" s="135"/>
      <c r="SEF14" s="135"/>
      <c r="SEG14" s="135"/>
      <c r="SEH14" s="135"/>
      <c r="SEI14" s="135"/>
      <c r="SEJ14" s="135"/>
      <c r="SEK14" s="135"/>
      <c r="SEL14" s="135"/>
      <c r="SEM14" s="135"/>
      <c r="SEN14" s="135"/>
      <c r="SEO14" s="135"/>
      <c r="SEP14" s="135"/>
      <c r="SEQ14" s="135"/>
      <c r="SER14" s="135"/>
      <c r="SES14" s="135"/>
      <c r="SET14" s="135"/>
      <c r="SEU14" s="135"/>
      <c r="SEV14" s="135"/>
      <c r="SEW14" s="135"/>
      <c r="SEX14" s="135"/>
      <c r="SEY14" s="135"/>
      <c r="SEZ14" s="135"/>
      <c r="SFA14" s="135"/>
      <c r="SFB14" s="135"/>
      <c r="SFC14" s="135"/>
      <c r="SFD14" s="135"/>
      <c r="SFE14" s="135"/>
      <c r="SFF14" s="135"/>
      <c r="SFG14" s="135"/>
      <c r="SFH14" s="135"/>
      <c r="SFI14" s="135"/>
      <c r="SFJ14" s="135"/>
      <c r="SFK14" s="135"/>
      <c r="SFL14" s="135"/>
      <c r="SFM14" s="135"/>
      <c r="SFN14" s="135"/>
      <c r="SFO14" s="135"/>
      <c r="SFP14" s="135"/>
      <c r="SFQ14" s="135"/>
      <c r="SFR14" s="135"/>
      <c r="SFS14" s="135"/>
      <c r="SFT14" s="135"/>
      <c r="SFU14" s="135"/>
      <c r="SFV14" s="135"/>
      <c r="SFW14" s="135"/>
      <c r="SFX14" s="135"/>
      <c r="SFY14" s="135"/>
      <c r="SFZ14" s="135"/>
      <c r="SGA14" s="135"/>
      <c r="SGB14" s="135"/>
      <c r="SGC14" s="135"/>
      <c r="SGD14" s="135"/>
      <c r="SGE14" s="135"/>
      <c r="SGF14" s="135"/>
      <c r="SGG14" s="135"/>
      <c r="SGH14" s="135"/>
      <c r="SGI14" s="135"/>
      <c r="SGJ14" s="135"/>
      <c r="SGK14" s="135"/>
      <c r="SGL14" s="135"/>
      <c r="SGM14" s="135"/>
      <c r="SGN14" s="135"/>
      <c r="SGO14" s="135"/>
      <c r="SGP14" s="135"/>
      <c r="SGQ14" s="135"/>
      <c r="SGR14" s="135"/>
      <c r="SGS14" s="135"/>
      <c r="SGT14" s="135"/>
      <c r="SGU14" s="135"/>
      <c r="SGV14" s="135"/>
      <c r="SGW14" s="135"/>
      <c r="SGX14" s="135"/>
      <c r="SGY14" s="135"/>
      <c r="SGZ14" s="135"/>
      <c r="SHA14" s="135"/>
      <c r="SHB14" s="135"/>
      <c r="SHC14" s="135"/>
      <c r="SHD14" s="135"/>
      <c r="SHE14" s="135"/>
      <c r="SHF14" s="135"/>
      <c r="SHG14" s="135"/>
      <c r="SHH14" s="135"/>
      <c r="SHI14" s="135"/>
      <c r="SHJ14" s="135"/>
      <c r="SHK14" s="135"/>
      <c r="SHL14" s="135"/>
      <c r="SHM14" s="135"/>
      <c r="SHN14" s="135"/>
      <c r="SHO14" s="135"/>
      <c r="SHP14" s="135"/>
      <c r="SHQ14" s="135"/>
      <c r="SHR14" s="135"/>
      <c r="SHS14" s="135"/>
      <c r="SHT14" s="135"/>
      <c r="SHU14" s="135"/>
      <c r="SHV14" s="135"/>
      <c r="SHW14" s="135"/>
      <c r="SHX14" s="135"/>
      <c r="SHY14" s="135"/>
      <c r="SHZ14" s="135"/>
      <c r="SIA14" s="135"/>
      <c r="SIB14" s="135"/>
      <c r="SIC14" s="135"/>
      <c r="SID14" s="135"/>
      <c r="SIE14" s="135"/>
      <c r="SIF14" s="135"/>
      <c r="SIG14" s="135"/>
      <c r="SIH14" s="135"/>
      <c r="SII14" s="135"/>
      <c r="SIJ14" s="135"/>
      <c r="SIK14" s="135"/>
      <c r="SIL14" s="135"/>
      <c r="SIM14" s="135"/>
      <c r="SIN14" s="135"/>
      <c r="SIO14" s="135"/>
      <c r="SIP14" s="135"/>
      <c r="SIQ14" s="135"/>
      <c r="SIR14" s="135"/>
      <c r="SIS14" s="135"/>
      <c r="SIT14" s="135"/>
      <c r="SIU14" s="135"/>
      <c r="SIV14" s="135"/>
      <c r="SIW14" s="135"/>
      <c r="SIX14" s="135"/>
      <c r="SIY14" s="135"/>
      <c r="SIZ14" s="135"/>
      <c r="SJA14" s="135"/>
      <c r="SJB14" s="135"/>
      <c r="SJC14" s="135"/>
      <c r="SJD14" s="135"/>
      <c r="SJE14" s="135"/>
      <c r="SJF14" s="135"/>
      <c r="SJG14" s="135"/>
      <c r="SJH14" s="135"/>
      <c r="SJI14" s="135"/>
      <c r="SJJ14" s="135"/>
      <c r="SJK14" s="135"/>
      <c r="SJL14" s="135"/>
      <c r="SJM14" s="135"/>
      <c r="SJN14" s="135"/>
      <c r="SJO14" s="135"/>
      <c r="SJP14" s="135"/>
      <c r="SJQ14" s="135"/>
      <c r="SJR14" s="135"/>
      <c r="SJS14" s="135"/>
      <c r="SJT14" s="135"/>
      <c r="SJU14" s="135"/>
      <c r="SJV14" s="135"/>
      <c r="SJW14" s="135"/>
      <c r="SJX14" s="135"/>
      <c r="SJY14" s="135"/>
      <c r="SJZ14" s="135"/>
      <c r="SKA14" s="135"/>
      <c r="SKB14" s="135"/>
      <c r="SKC14" s="135"/>
      <c r="SKD14" s="135"/>
      <c r="SKE14" s="135"/>
      <c r="SKF14" s="135"/>
      <c r="SKG14" s="135"/>
      <c r="SKH14" s="135"/>
      <c r="SKI14" s="135"/>
      <c r="SKJ14" s="135"/>
      <c r="SKK14" s="135"/>
      <c r="SKL14" s="135"/>
      <c r="SKM14" s="135"/>
      <c r="SKN14" s="135"/>
      <c r="SKO14" s="135"/>
      <c r="SKP14" s="135"/>
      <c r="SKQ14" s="135"/>
      <c r="SKR14" s="135"/>
      <c r="SKS14" s="135"/>
      <c r="SKT14" s="135"/>
      <c r="SKU14" s="135"/>
      <c r="SKV14" s="135"/>
      <c r="SKW14" s="135"/>
      <c r="SKX14" s="135"/>
      <c r="SKY14" s="135"/>
      <c r="SKZ14" s="135"/>
      <c r="SLA14" s="135"/>
      <c r="SLB14" s="135"/>
      <c r="SLC14" s="135"/>
      <c r="SLD14" s="135"/>
      <c r="SLE14" s="135"/>
      <c r="SLF14" s="135"/>
      <c r="SLG14" s="135"/>
      <c r="SLH14" s="135"/>
      <c r="SLI14" s="135"/>
      <c r="SLJ14" s="135"/>
      <c r="SLK14" s="135"/>
      <c r="SLL14" s="135"/>
      <c r="SLM14" s="135"/>
      <c r="SLN14" s="135"/>
      <c r="SLO14" s="135"/>
      <c r="SLP14" s="135"/>
      <c r="SLQ14" s="135"/>
      <c r="SLR14" s="135"/>
      <c r="SLS14" s="135"/>
      <c r="SLT14" s="135"/>
      <c r="SLU14" s="135"/>
      <c r="SLV14" s="135"/>
      <c r="SLW14" s="135"/>
      <c r="SLX14" s="135"/>
      <c r="SLY14" s="135"/>
      <c r="SLZ14" s="135"/>
      <c r="SMA14" s="135"/>
      <c r="SMB14" s="135"/>
      <c r="SMC14" s="135"/>
      <c r="SMD14" s="135"/>
      <c r="SME14" s="135"/>
      <c r="SMF14" s="135"/>
      <c r="SMG14" s="135"/>
      <c r="SMH14" s="135"/>
      <c r="SMI14" s="135"/>
      <c r="SMJ14" s="135"/>
      <c r="SMK14" s="135"/>
      <c r="SML14" s="135"/>
      <c r="SMM14" s="135"/>
      <c r="SMN14" s="135"/>
      <c r="SMO14" s="135"/>
      <c r="SMP14" s="135"/>
      <c r="SMQ14" s="135"/>
      <c r="SMR14" s="135"/>
      <c r="SMS14" s="135"/>
      <c r="SMT14" s="135"/>
      <c r="SMU14" s="135"/>
      <c r="SMV14" s="135"/>
      <c r="SMW14" s="135"/>
      <c r="SMX14" s="135"/>
      <c r="SMY14" s="135"/>
      <c r="SMZ14" s="135"/>
      <c r="SNA14" s="135"/>
      <c r="SNB14" s="135"/>
      <c r="SNC14" s="135"/>
      <c r="SND14" s="135"/>
      <c r="SNE14" s="135"/>
      <c r="SNF14" s="135"/>
      <c r="SNG14" s="135"/>
      <c r="SNH14" s="135"/>
      <c r="SNI14" s="135"/>
      <c r="SNJ14" s="135"/>
      <c r="SNK14" s="135"/>
      <c r="SNL14" s="135"/>
      <c r="SNM14" s="135"/>
      <c r="SNN14" s="135"/>
      <c r="SNO14" s="135"/>
      <c r="SNP14" s="135"/>
      <c r="SNQ14" s="135"/>
      <c r="SNR14" s="135"/>
      <c r="SNS14" s="135"/>
      <c r="SNT14" s="135"/>
      <c r="SNU14" s="135"/>
      <c r="SNV14" s="135"/>
      <c r="SNW14" s="135"/>
      <c r="SNX14" s="135"/>
      <c r="SNY14" s="135"/>
      <c r="SNZ14" s="135"/>
      <c r="SOA14" s="135"/>
      <c r="SOB14" s="135"/>
      <c r="SOC14" s="135"/>
      <c r="SOD14" s="135"/>
      <c r="SOE14" s="135"/>
      <c r="SOF14" s="135"/>
      <c r="SOG14" s="135"/>
      <c r="SOH14" s="135"/>
      <c r="SOI14" s="135"/>
      <c r="SOJ14" s="135"/>
      <c r="SOK14" s="135"/>
      <c r="SOL14" s="135"/>
      <c r="SOM14" s="135"/>
      <c r="SON14" s="135"/>
      <c r="SOO14" s="135"/>
      <c r="SOP14" s="135"/>
      <c r="SOQ14" s="135"/>
      <c r="SOR14" s="135"/>
      <c r="SOS14" s="135"/>
      <c r="SOT14" s="135"/>
      <c r="SOU14" s="135"/>
      <c r="SOV14" s="135"/>
      <c r="SOW14" s="135"/>
      <c r="SOX14" s="135"/>
      <c r="SOY14" s="135"/>
      <c r="SOZ14" s="135"/>
      <c r="SPA14" s="135"/>
      <c r="SPB14" s="135"/>
      <c r="SPC14" s="135"/>
      <c r="SPD14" s="135"/>
      <c r="SPE14" s="135"/>
      <c r="SPF14" s="135"/>
      <c r="SPG14" s="135"/>
      <c r="SPH14" s="135"/>
      <c r="SPI14" s="135"/>
      <c r="SPJ14" s="135"/>
      <c r="SPK14" s="135"/>
      <c r="SPL14" s="135"/>
      <c r="SPM14" s="135"/>
      <c r="SPN14" s="135"/>
      <c r="SPO14" s="135"/>
      <c r="SPP14" s="135"/>
      <c r="SPQ14" s="135"/>
      <c r="SPR14" s="135"/>
      <c r="SPS14" s="135"/>
      <c r="SPT14" s="135"/>
      <c r="SPU14" s="135"/>
      <c r="SPV14" s="135"/>
      <c r="SPW14" s="135"/>
      <c r="SPX14" s="135"/>
      <c r="SPY14" s="135"/>
      <c r="SPZ14" s="135"/>
      <c r="SQA14" s="135"/>
      <c r="SQB14" s="135"/>
      <c r="SQC14" s="135"/>
      <c r="SQD14" s="135"/>
      <c r="SQE14" s="135"/>
      <c r="SQF14" s="135"/>
      <c r="SQG14" s="135"/>
      <c r="SQH14" s="135"/>
      <c r="SQI14" s="135"/>
      <c r="SQJ14" s="135"/>
      <c r="SQK14" s="135"/>
      <c r="SQL14" s="135"/>
      <c r="SQM14" s="135"/>
      <c r="SQN14" s="135"/>
      <c r="SQO14" s="135"/>
      <c r="SQP14" s="135"/>
      <c r="SQQ14" s="135"/>
      <c r="SQR14" s="135"/>
      <c r="SQS14" s="135"/>
      <c r="SQT14" s="135"/>
      <c r="SQU14" s="135"/>
      <c r="SQV14" s="135"/>
      <c r="SQW14" s="135"/>
      <c r="SQX14" s="135"/>
      <c r="SQY14" s="135"/>
      <c r="SQZ14" s="135"/>
      <c r="SRA14" s="135"/>
      <c r="SRB14" s="135"/>
      <c r="SRC14" s="135"/>
      <c r="SRD14" s="135"/>
      <c r="SRE14" s="135"/>
      <c r="SRF14" s="135"/>
      <c r="SRG14" s="135"/>
      <c r="SRH14" s="135"/>
      <c r="SRI14" s="135"/>
      <c r="SRJ14" s="135"/>
      <c r="SRK14" s="135"/>
      <c r="SRL14" s="135"/>
      <c r="SRM14" s="135"/>
      <c r="SRN14" s="135"/>
      <c r="SRO14" s="135"/>
      <c r="SRP14" s="135"/>
      <c r="SRQ14" s="135"/>
      <c r="SRR14" s="135"/>
      <c r="SRS14" s="135"/>
      <c r="SRT14" s="135"/>
      <c r="SRU14" s="135"/>
      <c r="SRV14" s="135"/>
      <c r="SRW14" s="135"/>
      <c r="SRX14" s="135"/>
      <c r="SRY14" s="135"/>
      <c r="SRZ14" s="135"/>
      <c r="SSA14" s="135"/>
      <c r="SSB14" s="135"/>
      <c r="SSC14" s="135"/>
      <c r="SSD14" s="135"/>
      <c r="SSE14" s="135"/>
      <c r="SSF14" s="135"/>
      <c r="SSG14" s="135"/>
      <c r="SSH14" s="135"/>
      <c r="SSI14" s="135"/>
      <c r="SSJ14" s="135"/>
      <c r="SSK14" s="135"/>
      <c r="SSL14" s="135"/>
      <c r="SSM14" s="135"/>
      <c r="SSN14" s="135"/>
      <c r="SSO14" s="135"/>
      <c r="SSP14" s="135"/>
      <c r="SSQ14" s="135"/>
      <c r="SSR14" s="135"/>
      <c r="SSS14" s="135"/>
      <c r="SST14" s="135"/>
      <c r="SSU14" s="135"/>
      <c r="SSV14" s="135"/>
      <c r="SSW14" s="135"/>
      <c r="SSX14" s="135"/>
      <c r="SSY14" s="135"/>
      <c r="SSZ14" s="135"/>
      <c r="STA14" s="135"/>
      <c r="STB14" s="135"/>
      <c r="STC14" s="135"/>
      <c r="STD14" s="135"/>
      <c r="STE14" s="135"/>
      <c r="STF14" s="135"/>
      <c r="STG14" s="135"/>
      <c r="STH14" s="135"/>
      <c r="STI14" s="135"/>
      <c r="STJ14" s="135"/>
      <c r="STK14" s="135"/>
      <c r="STL14" s="135"/>
      <c r="STM14" s="135"/>
      <c r="STN14" s="135"/>
      <c r="STO14" s="135"/>
      <c r="STP14" s="135"/>
      <c r="STQ14" s="135"/>
      <c r="STR14" s="135"/>
      <c r="STS14" s="135"/>
      <c r="STT14" s="135"/>
      <c r="STU14" s="135"/>
      <c r="STV14" s="135"/>
      <c r="STW14" s="135"/>
      <c r="STX14" s="135"/>
      <c r="STY14" s="135"/>
      <c r="STZ14" s="135"/>
      <c r="SUA14" s="135"/>
      <c r="SUB14" s="135"/>
      <c r="SUC14" s="135"/>
      <c r="SUD14" s="135"/>
      <c r="SUE14" s="135"/>
      <c r="SUF14" s="135"/>
      <c r="SUG14" s="135"/>
      <c r="SUH14" s="135"/>
      <c r="SUI14" s="135"/>
      <c r="SUJ14" s="135"/>
      <c r="SUK14" s="135"/>
      <c r="SUL14" s="135"/>
      <c r="SUM14" s="135"/>
      <c r="SUN14" s="135"/>
      <c r="SUO14" s="135"/>
      <c r="SUP14" s="135"/>
      <c r="SUQ14" s="135"/>
      <c r="SUR14" s="135"/>
      <c r="SUS14" s="135"/>
      <c r="SUT14" s="135"/>
      <c r="SUU14" s="135"/>
      <c r="SUV14" s="135"/>
      <c r="SUW14" s="135"/>
      <c r="SUX14" s="135"/>
      <c r="SUY14" s="135"/>
      <c r="SUZ14" s="135"/>
      <c r="SVA14" s="135"/>
      <c r="SVB14" s="135"/>
      <c r="SVC14" s="135"/>
      <c r="SVD14" s="135"/>
      <c r="SVE14" s="135"/>
      <c r="SVF14" s="135"/>
      <c r="SVG14" s="135"/>
      <c r="SVH14" s="135"/>
      <c r="SVI14" s="135"/>
      <c r="SVJ14" s="135"/>
      <c r="SVK14" s="135"/>
      <c r="SVL14" s="135"/>
      <c r="SVM14" s="135"/>
      <c r="SVN14" s="135"/>
      <c r="SVO14" s="135"/>
      <c r="SVP14" s="135"/>
      <c r="SVQ14" s="135"/>
      <c r="SVR14" s="135"/>
      <c r="SVS14" s="135"/>
      <c r="SVT14" s="135"/>
      <c r="SVU14" s="135"/>
      <c r="SVV14" s="135"/>
      <c r="SVW14" s="135"/>
      <c r="SVX14" s="135"/>
      <c r="SVY14" s="135"/>
      <c r="SVZ14" s="135"/>
      <c r="SWA14" s="135"/>
      <c r="SWB14" s="135"/>
      <c r="SWC14" s="135"/>
      <c r="SWD14" s="135"/>
      <c r="SWE14" s="135"/>
      <c r="SWF14" s="135"/>
      <c r="SWG14" s="135"/>
      <c r="SWH14" s="135"/>
      <c r="SWI14" s="135"/>
      <c r="SWJ14" s="135"/>
      <c r="SWK14" s="135"/>
      <c r="SWL14" s="135"/>
      <c r="SWM14" s="135"/>
      <c r="SWN14" s="135"/>
      <c r="SWO14" s="135"/>
      <c r="SWP14" s="135"/>
      <c r="SWQ14" s="135"/>
      <c r="SWR14" s="135"/>
      <c r="SWS14" s="135"/>
      <c r="SWT14" s="135"/>
      <c r="SWU14" s="135"/>
      <c r="SWV14" s="135"/>
      <c r="SWW14" s="135"/>
      <c r="SWX14" s="135"/>
      <c r="SWY14" s="135"/>
      <c r="SWZ14" s="135"/>
      <c r="SXA14" s="135"/>
      <c r="SXB14" s="135"/>
      <c r="SXC14" s="135"/>
      <c r="SXD14" s="135"/>
      <c r="SXE14" s="135"/>
      <c r="SXF14" s="135"/>
      <c r="SXG14" s="135"/>
      <c r="SXH14" s="135"/>
      <c r="SXI14" s="135"/>
      <c r="SXJ14" s="135"/>
      <c r="SXK14" s="135"/>
      <c r="SXL14" s="135"/>
      <c r="SXM14" s="135"/>
      <c r="SXN14" s="135"/>
      <c r="SXO14" s="135"/>
      <c r="SXP14" s="135"/>
      <c r="SXQ14" s="135"/>
      <c r="SXR14" s="135"/>
      <c r="SXS14" s="135"/>
      <c r="SXT14" s="135"/>
      <c r="SXU14" s="135"/>
      <c r="SXV14" s="135"/>
      <c r="SXW14" s="135"/>
      <c r="SXX14" s="135"/>
      <c r="SXY14" s="135"/>
      <c r="SXZ14" s="135"/>
      <c r="SYA14" s="135"/>
      <c r="SYB14" s="135"/>
      <c r="SYC14" s="135"/>
      <c r="SYD14" s="135"/>
      <c r="SYE14" s="135"/>
      <c r="SYF14" s="135"/>
      <c r="SYG14" s="135"/>
      <c r="SYH14" s="135"/>
      <c r="SYI14" s="135"/>
      <c r="SYJ14" s="135"/>
      <c r="SYK14" s="135"/>
      <c r="SYL14" s="135"/>
      <c r="SYM14" s="135"/>
      <c r="SYN14" s="135"/>
      <c r="SYO14" s="135"/>
      <c r="SYP14" s="135"/>
      <c r="SYQ14" s="135"/>
      <c r="SYR14" s="135"/>
      <c r="SYS14" s="135"/>
      <c r="SYT14" s="135"/>
      <c r="SYU14" s="135"/>
      <c r="SYV14" s="135"/>
      <c r="SYW14" s="135"/>
      <c r="SYX14" s="135"/>
      <c r="SYY14" s="135"/>
      <c r="SYZ14" s="135"/>
      <c r="SZA14" s="135"/>
      <c r="SZB14" s="135"/>
      <c r="SZC14" s="135"/>
      <c r="SZD14" s="135"/>
      <c r="SZE14" s="135"/>
      <c r="SZF14" s="135"/>
      <c r="SZG14" s="135"/>
      <c r="SZH14" s="135"/>
      <c r="SZI14" s="135"/>
      <c r="SZJ14" s="135"/>
      <c r="SZK14" s="135"/>
      <c r="SZL14" s="135"/>
      <c r="SZM14" s="135"/>
      <c r="SZN14" s="135"/>
      <c r="SZO14" s="135"/>
      <c r="SZP14" s="135"/>
      <c r="SZQ14" s="135"/>
      <c r="SZR14" s="135"/>
      <c r="SZS14" s="135"/>
      <c r="SZT14" s="135"/>
      <c r="SZU14" s="135"/>
      <c r="SZV14" s="135"/>
      <c r="SZW14" s="135"/>
      <c r="SZX14" s="135"/>
      <c r="SZY14" s="135"/>
      <c r="SZZ14" s="135"/>
      <c r="TAA14" s="135"/>
      <c r="TAB14" s="135"/>
      <c r="TAC14" s="135"/>
      <c r="TAD14" s="135"/>
      <c r="TAE14" s="135"/>
      <c r="TAF14" s="135"/>
      <c r="TAG14" s="135"/>
      <c r="TAH14" s="135"/>
      <c r="TAI14" s="135"/>
      <c r="TAJ14" s="135"/>
      <c r="TAK14" s="135"/>
      <c r="TAL14" s="135"/>
      <c r="TAM14" s="135"/>
      <c r="TAN14" s="135"/>
      <c r="TAO14" s="135"/>
      <c r="TAP14" s="135"/>
      <c r="TAQ14" s="135"/>
      <c r="TAR14" s="135"/>
      <c r="TAS14" s="135"/>
      <c r="TAT14" s="135"/>
      <c r="TAU14" s="135"/>
      <c r="TAV14" s="135"/>
      <c r="TAW14" s="135"/>
      <c r="TAX14" s="135"/>
      <c r="TAY14" s="135"/>
      <c r="TAZ14" s="135"/>
      <c r="TBA14" s="135"/>
      <c r="TBB14" s="135"/>
      <c r="TBC14" s="135"/>
      <c r="TBD14" s="135"/>
      <c r="TBE14" s="135"/>
      <c r="TBF14" s="135"/>
      <c r="TBG14" s="135"/>
      <c r="TBH14" s="135"/>
      <c r="TBI14" s="135"/>
      <c r="TBJ14" s="135"/>
      <c r="TBK14" s="135"/>
      <c r="TBL14" s="135"/>
      <c r="TBM14" s="135"/>
      <c r="TBN14" s="135"/>
      <c r="TBO14" s="135"/>
      <c r="TBP14" s="135"/>
      <c r="TBQ14" s="135"/>
      <c r="TBR14" s="135"/>
      <c r="TBS14" s="135"/>
      <c r="TBT14" s="135"/>
      <c r="TBU14" s="135"/>
      <c r="TBV14" s="135"/>
      <c r="TBW14" s="135"/>
      <c r="TBX14" s="135"/>
      <c r="TBY14" s="135"/>
      <c r="TBZ14" s="135"/>
      <c r="TCA14" s="135"/>
      <c r="TCB14" s="135"/>
      <c r="TCC14" s="135"/>
      <c r="TCD14" s="135"/>
      <c r="TCE14" s="135"/>
      <c r="TCF14" s="135"/>
      <c r="TCG14" s="135"/>
      <c r="TCH14" s="135"/>
      <c r="TCI14" s="135"/>
      <c r="TCJ14" s="135"/>
      <c r="TCK14" s="135"/>
      <c r="TCL14" s="135"/>
      <c r="TCM14" s="135"/>
      <c r="TCN14" s="135"/>
      <c r="TCO14" s="135"/>
      <c r="TCP14" s="135"/>
      <c r="TCQ14" s="135"/>
      <c r="TCR14" s="135"/>
      <c r="TCS14" s="135"/>
      <c r="TCT14" s="135"/>
      <c r="TCU14" s="135"/>
      <c r="TCV14" s="135"/>
      <c r="TCW14" s="135"/>
      <c r="TCX14" s="135"/>
      <c r="TCY14" s="135"/>
      <c r="TCZ14" s="135"/>
      <c r="TDA14" s="135"/>
      <c r="TDB14" s="135"/>
      <c r="TDC14" s="135"/>
      <c r="TDD14" s="135"/>
      <c r="TDE14" s="135"/>
      <c r="TDF14" s="135"/>
      <c r="TDG14" s="135"/>
      <c r="TDH14" s="135"/>
      <c r="TDI14" s="135"/>
      <c r="TDJ14" s="135"/>
      <c r="TDK14" s="135"/>
      <c r="TDL14" s="135"/>
      <c r="TDM14" s="135"/>
      <c r="TDN14" s="135"/>
      <c r="TDO14" s="135"/>
      <c r="TDP14" s="135"/>
      <c r="TDQ14" s="135"/>
      <c r="TDR14" s="135"/>
      <c r="TDS14" s="135"/>
      <c r="TDT14" s="135"/>
      <c r="TDU14" s="135"/>
      <c r="TDV14" s="135"/>
      <c r="TDW14" s="135"/>
      <c r="TDX14" s="135"/>
      <c r="TDY14" s="135"/>
      <c r="TDZ14" s="135"/>
      <c r="TEA14" s="135"/>
      <c r="TEB14" s="135"/>
      <c r="TEC14" s="135"/>
      <c r="TED14" s="135"/>
      <c r="TEE14" s="135"/>
      <c r="TEF14" s="135"/>
      <c r="TEG14" s="135"/>
      <c r="TEH14" s="135"/>
      <c r="TEI14" s="135"/>
      <c r="TEJ14" s="135"/>
      <c r="TEK14" s="135"/>
      <c r="TEL14" s="135"/>
      <c r="TEM14" s="135"/>
      <c r="TEN14" s="135"/>
      <c r="TEO14" s="135"/>
      <c r="TEP14" s="135"/>
      <c r="TEQ14" s="135"/>
      <c r="TER14" s="135"/>
      <c r="TES14" s="135"/>
      <c r="TET14" s="135"/>
      <c r="TEU14" s="135"/>
      <c r="TEV14" s="135"/>
      <c r="TEW14" s="135"/>
      <c r="TEX14" s="135"/>
      <c r="TEY14" s="135"/>
      <c r="TEZ14" s="135"/>
      <c r="TFA14" s="135"/>
      <c r="TFB14" s="135"/>
      <c r="TFC14" s="135"/>
      <c r="TFD14" s="135"/>
      <c r="TFE14" s="135"/>
      <c r="TFF14" s="135"/>
      <c r="TFG14" s="135"/>
      <c r="TFH14" s="135"/>
      <c r="TFI14" s="135"/>
      <c r="TFJ14" s="135"/>
      <c r="TFK14" s="135"/>
      <c r="TFL14" s="135"/>
      <c r="TFM14" s="135"/>
      <c r="TFN14" s="135"/>
      <c r="TFO14" s="135"/>
      <c r="TFP14" s="135"/>
      <c r="TFQ14" s="135"/>
      <c r="TFR14" s="135"/>
      <c r="TFS14" s="135"/>
      <c r="TFT14" s="135"/>
      <c r="TFU14" s="135"/>
      <c r="TFV14" s="135"/>
      <c r="TFW14" s="135"/>
      <c r="TFX14" s="135"/>
      <c r="TFY14" s="135"/>
      <c r="TFZ14" s="135"/>
      <c r="TGA14" s="135"/>
      <c r="TGB14" s="135"/>
      <c r="TGC14" s="135"/>
      <c r="TGD14" s="135"/>
      <c r="TGE14" s="135"/>
      <c r="TGF14" s="135"/>
      <c r="TGG14" s="135"/>
      <c r="TGH14" s="135"/>
      <c r="TGI14" s="135"/>
      <c r="TGJ14" s="135"/>
      <c r="TGK14" s="135"/>
      <c r="TGL14" s="135"/>
      <c r="TGM14" s="135"/>
      <c r="TGN14" s="135"/>
      <c r="TGO14" s="135"/>
      <c r="TGP14" s="135"/>
      <c r="TGQ14" s="135"/>
      <c r="TGR14" s="135"/>
      <c r="TGS14" s="135"/>
      <c r="TGT14" s="135"/>
      <c r="TGU14" s="135"/>
      <c r="TGV14" s="135"/>
      <c r="TGW14" s="135"/>
      <c r="TGX14" s="135"/>
      <c r="TGY14" s="135"/>
      <c r="TGZ14" s="135"/>
      <c r="THA14" s="135"/>
      <c r="THB14" s="135"/>
      <c r="THC14" s="135"/>
      <c r="THD14" s="135"/>
      <c r="THE14" s="135"/>
      <c r="THF14" s="135"/>
      <c r="THG14" s="135"/>
      <c r="THH14" s="135"/>
      <c r="THI14" s="135"/>
      <c r="THJ14" s="135"/>
      <c r="THK14" s="135"/>
      <c r="THL14" s="135"/>
      <c r="THM14" s="135"/>
      <c r="THN14" s="135"/>
      <c r="THO14" s="135"/>
      <c r="THP14" s="135"/>
      <c r="THQ14" s="135"/>
      <c r="THR14" s="135"/>
      <c r="THS14" s="135"/>
      <c r="THT14" s="135"/>
      <c r="THU14" s="135"/>
      <c r="THV14" s="135"/>
      <c r="THW14" s="135"/>
      <c r="THX14" s="135"/>
      <c r="THY14" s="135"/>
      <c r="THZ14" s="135"/>
      <c r="TIA14" s="135"/>
      <c r="TIB14" s="135"/>
      <c r="TIC14" s="135"/>
      <c r="TID14" s="135"/>
      <c r="TIE14" s="135"/>
      <c r="TIF14" s="135"/>
      <c r="TIG14" s="135"/>
      <c r="TIH14" s="135"/>
      <c r="TII14" s="135"/>
      <c r="TIJ14" s="135"/>
      <c r="TIK14" s="135"/>
      <c r="TIL14" s="135"/>
      <c r="TIM14" s="135"/>
      <c r="TIN14" s="135"/>
      <c r="TIO14" s="135"/>
      <c r="TIP14" s="135"/>
      <c r="TIQ14" s="135"/>
      <c r="TIR14" s="135"/>
      <c r="TIS14" s="135"/>
      <c r="TIT14" s="135"/>
      <c r="TIU14" s="135"/>
      <c r="TIV14" s="135"/>
      <c r="TIW14" s="135"/>
      <c r="TIX14" s="135"/>
      <c r="TIY14" s="135"/>
      <c r="TIZ14" s="135"/>
      <c r="TJA14" s="135"/>
      <c r="TJB14" s="135"/>
      <c r="TJC14" s="135"/>
      <c r="TJD14" s="135"/>
      <c r="TJE14" s="135"/>
      <c r="TJF14" s="135"/>
      <c r="TJG14" s="135"/>
      <c r="TJH14" s="135"/>
      <c r="TJI14" s="135"/>
      <c r="TJJ14" s="135"/>
      <c r="TJK14" s="135"/>
      <c r="TJL14" s="135"/>
      <c r="TJM14" s="135"/>
      <c r="TJN14" s="135"/>
      <c r="TJO14" s="135"/>
      <c r="TJP14" s="135"/>
      <c r="TJQ14" s="135"/>
      <c r="TJR14" s="135"/>
      <c r="TJS14" s="135"/>
      <c r="TJT14" s="135"/>
      <c r="TJU14" s="135"/>
      <c r="TJV14" s="135"/>
      <c r="TJW14" s="135"/>
      <c r="TJX14" s="135"/>
      <c r="TJY14" s="135"/>
      <c r="TJZ14" s="135"/>
      <c r="TKA14" s="135"/>
      <c r="TKB14" s="135"/>
      <c r="TKC14" s="135"/>
      <c r="TKD14" s="135"/>
      <c r="TKE14" s="135"/>
      <c r="TKF14" s="135"/>
      <c r="TKG14" s="135"/>
      <c r="TKH14" s="135"/>
      <c r="TKI14" s="135"/>
      <c r="TKJ14" s="135"/>
      <c r="TKK14" s="135"/>
      <c r="TKL14" s="135"/>
      <c r="TKM14" s="135"/>
      <c r="TKN14" s="135"/>
      <c r="TKO14" s="135"/>
      <c r="TKP14" s="135"/>
      <c r="TKQ14" s="135"/>
      <c r="TKR14" s="135"/>
      <c r="TKS14" s="135"/>
      <c r="TKT14" s="135"/>
      <c r="TKU14" s="135"/>
      <c r="TKV14" s="135"/>
      <c r="TKW14" s="135"/>
      <c r="TKX14" s="135"/>
      <c r="TKY14" s="135"/>
      <c r="TKZ14" s="135"/>
      <c r="TLA14" s="135"/>
      <c r="TLB14" s="135"/>
      <c r="TLC14" s="135"/>
      <c r="TLD14" s="135"/>
      <c r="TLE14" s="135"/>
      <c r="TLF14" s="135"/>
      <c r="TLG14" s="135"/>
      <c r="TLH14" s="135"/>
      <c r="TLI14" s="135"/>
      <c r="TLJ14" s="135"/>
      <c r="TLK14" s="135"/>
      <c r="TLL14" s="135"/>
      <c r="TLM14" s="135"/>
      <c r="TLN14" s="135"/>
      <c r="TLO14" s="135"/>
      <c r="TLP14" s="135"/>
      <c r="TLQ14" s="135"/>
      <c r="TLR14" s="135"/>
      <c r="TLS14" s="135"/>
      <c r="TLT14" s="135"/>
      <c r="TLU14" s="135"/>
      <c r="TLV14" s="135"/>
      <c r="TLW14" s="135"/>
      <c r="TLX14" s="135"/>
      <c r="TLY14" s="135"/>
      <c r="TLZ14" s="135"/>
      <c r="TMA14" s="135"/>
      <c r="TMB14" s="135"/>
      <c r="TMC14" s="135"/>
      <c r="TMD14" s="135"/>
      <c r="TME14" s="135"/>
      <c r="TMF14" s="135"/>
      <c r="TMG14" s="135"/>
      <c r="TMH14" s="135"/>
      <c r="TMI14" s="135"/>
      <c r="TMJ14" s="135"/>
      <c r="TMK14" s="135"/>
      <c r="TML14" s="135"/>
      <c r="TMM14" s="135"/>
      <c r="TMN14" s="135"/>
      <c r="TMO14" s="135"/>
      <c r="TMP14" s="135"/>
      <c r="TMQ14" s="135"/>
      <c r="TMR14" s="135"/>
      <c r="TMS14" s="135"/>
      <c r="TMT14" s="135"/>
      <c r="TMU14" s="135"/>
      <c r="TMV14" s="135"/>
      <c r="TMW14" s="135"/>
      <c r="TMX14" s="135"/>
      <c r="TMY14" s="135"/>
      <c r="TMZ14" s="135"/>
      <c r="TNA14" s="135"/>
      <c r="TNB14" s="135"/>
      <c r="TNC14" s="135"/>
      <c r="TND14" s="135"/>
      <c r="TNE14" s="135"/>
      <c r="TNF14" s="135"/>
      <c r="TNG14" s="135"/>
      <c r="TNH14" s="135"/>
      <c r="TNI14" s="135"/>
      <c r="TNJ14" s="135"/>
      <c r="TNK14" s="135"/>
      <c r="TNL14" s="135"/>
      <c r="TNM14" s="135"/>
      <c r="TNN14" s="135"/>
      <c r="TNO14" s="135"/>
      <c r="TNP14" s="135"/>
      <c r="TNQ14" s="135"/>
      <c r="TNR14" s="135"/>
      <c r="TNS14" s="135"/>
      <c r="TNT14" s="135"/>
      <c r="TNU14" s="135"/>
      <c r="TNV14" s="135"/>
      <c r="TNW14" s="135"/>
      <c r="TNX14" s="135"/>
      <c r="TNY14" s="135"/>
      <c r="TNZ14" s="135"/>
      <c r="TOA14" s="135"/>
      <c r="TOB14" s="135"/>
      <c r="TOC14" s="135"/>
      <c r="TOD14" s="135"/>
      <c r="TOE14" s="135"/>
      <c r="TOF14" s="135"/>
      <c r="TOG14" s="135"/>
      <c r="TOH14" s="135"/>
      <c r="TOI14" s="135"/>
      <c r="TOJ14" s="135"/>
      <c r="TOK14" s="135"/>
      <c r="TOL14" s="135"/>
      <c r="TOM14" s="135"/>
      <c r="TON14" s="135"/>
      <c r="TOO14" s="135"/>
      <c r="TOP14" s="135"/>
      <c r="TOQ14" s="135"/>
      <c r="TOR14" s="135"/>
      <c r="TOS14" s="135"/>
      <c r="TOT14" s="135"/>
      <c r="TOU14" s="135"/>
      <c r="TOV14" s="135"/>
      <c r="TOW14" s="135"/>
      <c r="TOX14" s="135"/>
      <c r="TOY14" s="135"/>
      <c r="TOZ14" s="135"/>
      <c r="TPA14" s="135"/>
      <c r="TPB14" s="135"/>
      <c r="TPC14" s="135"/>
      <c r="TPD14" s="135"/>
      <c r="TPE14" s="135"/>
      <c r="TPF14" s="135"/>
      <c r="TPG14" s="135"/>
      <c r="TPH14" s="135"/>
      <c r="TPI14" s="135"/>
      <c r="TPJ14" s="135"/>
      <c r="TPK14" s="135"/>
      <c r="TPL14" s="135"/>
      <c r="TPM14" s="135"/>
      <c r="TPN14" s="135"/>
      <c r="TPO14" s="135"/>
      <c r="TPP14" s="135"/>
      <c r="TPQ14" s="135"/>
      <c r="TPR14" s="135"/>
      <c r="TPS14" s="135"/>
      <c r="TPT14" s="135"/>
      <c r="TPU14" s="135"/>
      <c r="TPV14" s="135"/>
      <c r="TPW14" s="135"/>
      <c r="TPX14" s="135"/>
      <c r="TPY14" s="135"/>
      <c r="TPZ14" s="135"/>
      <c r="TQA14" s="135"/>
      <c r="TQB14" s="135"/>
      <c r="TQC14" s="135"/>
      <c r="TQD14" s="135"/>
      <c r="TQE14" s="135"/>
      <c r="TQF14" s="135"/>
      <c r="TQG14" s="135"/>
      <c r="TQH14" s="135"/>
      <c r="TQI14" s="135"/>
      <c r="TQJ14" s="135"/>
      <c r="TQK14" s="135"/>
      <c r="TQL14" s="135"/>
      <c r="TQM14" s="135"/>
      <c r="TQN14" s="135"/>
      <c r="TQO14" s="135"/>
      <c r="TQP14" s="135"/>
      <c r="TQQ14" s="135"/>
      <c r="TQR14" s="135"/>
      <c r="TQS14" s="135"/>
      <c r="TQT14" s="135"/>
      <c r="TQU14" s="135"/>
      <c r="TQV14" s="135"/>
      <c r="TQW14" s="135"/>
      <c r="TQX14" s="135"/>
      <c r="TQY14" s="135"/>
      <c r="TQZ14" s="135"/>
      <c r="TRA14" s="135"/>
      <c r="TRB14" s="135"/>
      <c r="TRC14" s="135"/>
      <c r="TRD14" s="135"/>
      <c r="TRE14" s="135"/>
      <c r="TRF14" s="135"/>
      <c r="TRG14" s="135"/>
      <c r="TRH14" s="135"/>
      <c r="TRI14" s="135"/>
      <c r="TRJ14" s="135"/>
      <c r="TRK14" s="135"/>
      <c r="TRL14" s="135"/>
      <c r="TRM14" s="135"/>
      <c r="TRN14" s="135"/>
      <c r="TRO14" s="135"/>
      <c r="TRP14" s="135"/>
      <c r="TRQ14" s="135"/>
      <c r="TRR14" s="135"/>
      <c r="TRS14" s="135"/>
      <c r="TRT14" s="135"/>
      <c r="TRU14" s="135"/>
      <c r="TRV14" s="135"/>
      <c r="TRW14" s="135"/>
      <c r="TRX14" s="135"/>
      <c r="TRY14" s="135"/>
      <c r="TRZ14" s="135"/>
      <c r="TSA14" s="135"/>
      <c r="TSB14" s="135"/>
      <c r="TSC14" s="135"/>
      <c r="TSD14" s="135"/>
      <c r="TSE14" s="135"/>
      <c r="TSF14" s="135"/>
      <c r="TSG14" s="135"/>
      <c r="TSH14" s="135"/>
      <c r="TSI14" s="135"/>
      <c r="TSJ14" s="135"/>
      <c r="TSK14" s="135"/>
      <c r="TSL14" s="135"/>
      <c r="TSM14" s="135"/>
      <c r="TSN14" s="135"/>
      <c r="TSO14" s="135"/>
      <c r="TSP14" s="135"/>
      <c r="TSQ14" s="135"/>
      <c r="TSR14" s="135"/>
      <c r="TSS14" s="135"/>
      <c r="TST14" s="135"/>
      <c r="TSU14" s="135"/>
      <c r="TSV14" s="135"/>
      <c r="TSW14" s="135"/>
      <c r="TSX14" s="135"/>
      <c r="TSY14" s="135"/>
      <c r="TSZ14" s="135"/>
      <c r="TTA14" s="135"/>
      <c r="TTB14" s="135"/>
      <c r="TTC14" s="135"/>
      <c r="TTD14" s="135"/>
      <c r="TTE14" s="135"/>
      <c r="TTF14" s="135"/>
      <c r="TTG14" s="135"/>
      <c r="TTH14" s="135"/>
      <c r="TTI14" s="135"/>
      <c r="TTJ14" s="135"/>
      <c r="TTK14" s="135"/>
      <c r="TTL14" s="135"/>
      <c r="TTM14" s="135"/>
      <c r="TTN14" s="135"/>
      <c r="TTO14" s="135"/>
      <c r="TTP14" s="135"/>
      <c r="TTQ14" s="135"/>
      <c r="TTR14" s="135"/>
      <c r="TTS14" s="135"/>
      <c r="TTT14" s="135"/>
      <c r="TTU14" s="135"/>
      <c r="TTV14" s="135"/>
      <c r="TTW14" s="135"/>
      <c r="TTX14" s="135"/>
      <c r="TTY14" s="135"/>
      <c r="TTZ14" s="135"/>
      <c r="TUA14" s="135"/>
      <c r="TUB14" s="135"/>
      <c r="TUC14" s="135"/>
      <c r="TUD14" s="135"/>
      <c r="TUE14" s="135"/>
      <c r="TUF14" s="135"/>
      <c r="TUG14" s="135"/>
      <c r="TUH14" s="135"/>
      <c r="TUI14" s="135"/>
      <c r="TUJ14" s="135"/>
      <c r="TUK14" s="135"/>
      <c r="TUL14" s="135"/>
      <c r="TUM14" s="135"/>
      <c r="TUN14" s="135"/>
      <c r="TUO14" s="135"/>
      <c r="TUP14" s="135"/>
      <c r="TUQ14" s="135"/>
      <c r="TUR14" s="135"/>
      <c r="TUS14" s="135"/>
      <c r="TUT14" s="135"/>
      <c r="TUU14" s="135"/>
      <c r="TUV14" s="135"/>
      <c r="TUW14" s="135"/>
      <c r="TUX14" s="135"/>
      <c r="TUY14" s="135"/>
      <c r="TUZ14" s="135"/>
      <c r="TVA14" s="135"/>
      <c r="TVB14" s="135"/>
      <c r="TVC14" s="135"/>
      <c r="TVD14" s="135"/>
      <c r="TVE14" s="135"/>
      <c r="TVF14" s="135"/>
      <c r="TVG14" s="135"/>
      <c r="TVH14" s="135"/>
      <c r="TVI14" s="135"/>
      <c r="TVJ14" s="135"/>
      <c r="TVK14" s="135"/>
      <c r="TVL14" s="135"/>
      <c r="TVM14" s="135"/>
      <c r="TVN14" s="135"/>
      <c r="TVO14" s="135"/>
      <c r="TVP14" s="135"/>
      <c r="TVQ14" s="135"/>
      <c r="TVR14" s="135"/>
      <c r="TVS14" s="135"/>
      <c r="TVT14" s="135"/>
      <c r="TVU14" s="135"/>
      <c r="TVV14" s="135"/>
      <c r="TVW14" s="135"/>
      <c r="TVX14" s="135"/>
      <c r="TVY14" s="135"/>
      <c r="TVZ14" s="135"/>
      <c r="TWA14" s="135"/>
      <c r="TWB14" s="135"/>
      <c r="TWC14" s="135"/>
      <c r="TWD14" s="135"/>
      <c r="TWE14" s="135"/>
      <c r="TWF14" s="135"/>
      <c r="TWG14" s="135"/>
      <c r="TWH14" s="135"/>
      <c r="TWI14" s="135"/>
      <c r="TWJ14" s="135"/>
      <c r="TWK14" s="135"/>
      <c r="TWL14" s="135"/>
      <c r="TWM14" s="135"/>
      <c r="TWN14" s="135"/>
      <c r="TWO14" s="135"/>
      <c r="TWP14" s="135"/>
      <c r="TWQ14" s="135"/>
      <c r="TWR14" s="135"/>
      <c r="TWS14" s="135"/>
      <c r="TWT14" s="135"/>
      <c r="TWU14" s="135"/>
      <c r="TWV14" s="135"/>
      <c r="TWW14" s="135"/>
      <c r="TWX14" s="135"/>
      <c r="TWY14" s="135"/>
      <c r="TWZ14" s="135"/>
      <c r="TXA14" s="135"/>
      <c r="TXB14" s="135"/>
      <c r="TXC14" s="135"/>
      <c r="TXD14" s="135"/>
      <c r="TXE14" s="135"/>
      <c r="TXF14" s="135"/>
      <c r="TXG14" s="135"/>
      <c r="TXH14" s="135"/>
      <c r="TXI14" s="135"/>
      <c r="TXJ14" s="135"/>
      <c r="TXK14" s="135"/>
      <c r="TXL14" s="135"/>
      <c r="TXM14" s="135"/>
      <c r="TXN14" s="135"/>
      <c r="TXO14" s="135"/>
      <c r="TXP14" s="135"/>
      <c r="TXQ14" s="135"/>
      <c r="TXR14" s="135"/>
      <c r="TXS14" s="135"/>
      <c r="TXT14" s="135"/>
      <c r="TXU14" s="135"/>
      <c r="TXV14" s="135"/>
      <c r="TXW14" s="135"/>
      <c r="TXX14" s="135"/>
      <c r="TXY14" s="135"/>
      <c r="TXZ14" s="135"/>
      <c r="TYA14" s="135"/>
      <c r="TYB14" s="135"/>
      <c r="TYC14" s="135"/>
      <c r="TYD14" s="135"/>
      <c r="TYE14" s="135"/>
      <c r="TYF14" s="135"/>
      <c r="TYG14" s="135"/>
      <c r="TYH14" s="135"/>
      <c r="TYI14" s="135"/>
      <c r="TYJ14" s="135"/>
      <c r="TYK14" s="135"/>
      <c r="TYL14" s="135"/>
      <c r="TYM14" s="135"/>
      <c r="TYN14" s="135"/>
      <c r="TYO14" s="135"/>
      <c r="TYP14" s="135"/>
      <c r="TYQ14" s="135"/>
      <c r="TYR14" s="135"/>
      <c r="TYS14" s="135"/>
      <c r="TYT14" s="135"/>
      <c r="TYU14" s="135"/>
      <c r="TYV14" s="135"/>
      <c r="TYW14" s="135"/>
      <c r="TYX14" s="135"/>
      <c r="TYY14" s="135"/>
      <c r="TYZ14" s="135"/>
      <c r="TZA14" s="135"/>
      <c r="TZB14" s="135"/>
      <c r="TZC14" s="135"/>
      <c r="TZD14" s="135"/>
      <c r="TZE14" s="135"/>
      <c r="TZF14" s="135"/>
      <c r="TZG14" s="135"/>
      <c r="TZH14" s="135"/>
      <c r="TZI14" s="135"/>
      <c r="TZJ14" s="135"/>
      <c r="TZK14" s="135"/>
      <c r="TZL14" s="135"/>
      <c r="TZM14" s="135"/>
      <c r="TZN14" s="135"/>
      <c r="TZO14" s="135"/>
      <c r="TZP14" s="135"/>
      <c r="TZQ14" s="135"/>
      <c r="TZR14" s="135"/>
      <c r="TZS14" s="135"/>
      <c r="TZT14" s="135"/>
      <c r="TZU14" s="135"/>
      <c r="TZV14" s="135"/>
      <c r="TZW14" s="135"/>
      <c r="TZX14" s="135"/>
      <c r="TZY14" s="135"/>
      <c r="TZZ14" s="135"/>
      <c r="UAA14" s="135"/>
      <c r="UAB14" s="135"/>
      <c r="UAC14" s="135"/>
      <c r="UAD14" s="135"/>
      <c r="UAE14" s="135"/>
      <c r="UAF14" s="135"/>
      <c r="UAG14" s="135"/>
      <c r="UAH14" s="135"/>
      <c r="UAI14" s="135"/>
      <c r="UAJ14" s="135"/>
      <c r="UAK14" s="135"/>
      <c r="UAL14" s="135"/>
      <c r="UAM14" s="135"/>
      <c r="UAN14" s="135"/>
      <c r="UAO14" s="135"/>
      <c r="UAP14" s="135"/>
      <c r="UAQ14" s="135"/>
      <c r="UAR14" s="135"/>
      <c r="UAS14" s="135"/>
      <c r="UAT14" s="135"/>
      <c r="UAU14" s="135"/>
      <c r="UAV14" s="135"/>
      <c r="UAW14" s="135"/>
      <c r="UAX14" s="135"/>
      <c r="UAY14" s="135"/>
      <c r="UAZ14" s="135"/>
      <c r="UBA14" s="135"/>
      <c r="UBB14" s="135"/>
      <c r="UBC14" s="135"/>
      <c r="UBD14" s="135"/>
      <c r="UBE14" s="135"/>
      <c r="UBF14" s="135"/>
      <c r="UBG14" s="135"/>
      <c r="UBH14" s="135"/>
      <c r="UBI14" s="135"/>
      <c r="UBJ14" s="135"/>
      <c r="UBK14" s="135"/>
      <c r="UBL14" s="135"/>
      <c r="UBM14" s="135"/>
      <c r="UBN14" s="135"/>
      <c r="UBO14" s="135"/>
      <c r="UBP14" s="135"/>
      <c r="UBQ14" s="135"/>
      <c r="UBR14" s="135"/>
      <c r="UBS14" s="135"/>
      <c r="UBT14" s="135"/>
      <c r="UBU14" s="135"/>
      <c r="UBV14" s="135"/>
      <c r="UBW14" s="135"/>
      <c r="UBX14" s="135"/>
      <c r="UBY14" s="135"/>
      <c r="UBZ14" s="135"/>
      <c r="UCA14" s="135"/>
      <c r="UCB14" s="135"/>
      <c r="UCC14" s="135"/>
      <c r="UCD14" s="135"/>
      <c r="UCE14" s="135"/>
      <c r="UCF14" s="135"/>
      <c r="UCG14" s="135"/>
      <c r="UCH14" s="135"/>
      <c r="UCI14" s="135"/>
      <c r="UCJ14" s="135"/>
      <c r="UCK14" s="135"/>
      <c r="UCL14" s="135"/>
      <c r="UCM14" s="135"/>
      <c r="UCN14" s="135"/>
      <c r="UCO14" s="135"/>
      <c r="UCP14" s="135"/>
      <c r="UCQ14" s="135"/>
      <c r="UCR14" s="135"/>
      <c r="UCS14" s="135"/>
      <c r="UCT14" s="135"/>
      <c r="UCU14" s="135"/>
      <c r="UCV14" s="135"/>
      <c r="UCW14" s="135"/>
      <c r="UCX14" s="135"/>
      <c r="UCY14" s="135"/>
      <c r="UCZ14" s="135"/>
      <c r="UDA14" s="135"/>
      <c r="UDB14" s="135"/>
      <c r="UDC14" s="135"/>
      <c r="UDD14" s="135"/>
      <c r="UDE14" s="135"/>
      <c r="UDF14" s="135"/>
      <c r="UDG14" s="135"/>
      <c r="UDH14" s="135"/>
      <c r="UDI14" s="135"/>
      <c r="UDJ14" s="135"/>
      <c r="UDK14" s="135"/>
      <c r="UDL14" s="135"/>
      <c r="UDM14" s="135"/>
      <c r="UDN14" s="135"/>
      <c r="UDO14" s="135"/>
      <c r="UDP14" s="135"/>
      <c r="UDQ14" s="135"/>
      <c r="UDR14" s="135"/>
      <c r="UDS14" s="135"/>
      <c r="UDT14" s="135"/>
      <c r="UDU14" s="135"/>
      <c r="UDV14" s="135"/>
      <c r="UDW14" s="135"/>
      <c r="UDX14" s="135"/>
      <c r="UDY14" s="135"/>
      <c r="UDZ14" s="135"/>
      <c r="UEA14" s="135"/>
      <c r="UEB14" s="135"/>
      <c r="UEC14" s="135"/>
      <c r="UED14" s="135"/>
      <c r="UEE14" s="135"/>
      <c r="UEF14" s="135"/>
      <c r="UEG14" s="135"/>
      <c r="UEH14" s="135"/>
      <c r="UEI14" s="135"/>
      <c r="UEJ14" s="135"/>
      <c r="UEK14" s="135"/>
      <c r="UEL14" s="135"/>
      <c r="UEM14" s="135"/>
      <c r="UEN14" s="135"/>
      <c r="UEO14" s="135"/>
      <c r="UEP14" s="135"/>
      <c r="UEQ14" s="135"/>
      <c r="UER14" s="135"/>
      <c r="UES14" s="135"/>
      <c r="UET14" s="135"/>
      <c r="UEU14" s="135"/>
      <c r="UEV14" s="135"/>
      <c r="UEW14" s="135"/>
      <c r="UEX14" s="135"/>
      <c r="UEY14" s="135"/>
      <c r="UEZ14" s="135"/>
      <c r="UFA14" s="135"/>
      <c r="UFB14" s="135"/>
      <c r="UFC14" s="135"/>
      <c r="UFD14" s="135"/>
      <c r="UFE14" s="135"/>
      <c r="UFF14" s="135"/>
      <c r="UFG14" s="135"/>
      <c r="UFH14" s="135"/>
      <c r="UFI14" s="135"/>
      <c r="UFJ14" s="135"/>
      <c r="UFK14" s="135"/>
      <c r="UFL14" s="135"/>
      <c r="UFM14" s="135"/>
      <c r="UFN14" s="135"/>
      <c r="UFO14" s="135"/>
      <c r="UFP14" s="135"/>
      <c r="UFQ14" s="135"/>
      <c r="UFR14" s="135"/>
      <c r="UFS14" s="135"/>
      <c r="UFT14" s="135"/>
      <c r="UFU14" s="135"/>
      <c r="UFV14" s="135"/>
      <c r="UFW14" s="135"/>
      <c r="UFX14" s="135"/>
      <c r="UFY14" s="135"/>
      <c r="UFZ14" s="135"/>
      <c r="UGA14" s="135"/>
      <c r="UGB14" s="135"/>
      <c r="UGC14" s="135"/>
      <c r="UGD14" s="135"/>
      <c r="UGE14" s="135"/>
      <c r="UGF14" s="135"/>
      <c r="UGG14" s="135"/>
      <c r="UGH14" s="135"/>
      <c r="UGI14" s="135"/>
      <c r="UGJ14" s="135"/>
      <c r="UGK14" s="135"/>
      <c r="UGL14" s="135"/>
      <c r="UGM14" s="135"/>
      <c r="UGN14" s="135"/>
      <c r="UGO14" s="135"/>
      <c r="UGP14" s="135"/>
      <c r="UGQ14" s="135"/>
      <c r="UGR14" s="135"/>
      <c r="UGS14" s="135"/>
      <c r="UGT14" s="135"/>
      <c r="UGU14" s="135"/>
      <c r="UGV14" s="135"/>
      <c r="UGW14" s="135"/>
      <c r="UGX14" s="135"/>
      <c r="UGY14" s="135"/>
      <c r="UGZ14" s="135"/>
      <c r="UHA14" s="135"/>
      <c r="UHB14" s="135"/>
      <c r="UHC14" s="135"/>
      <c r="UHD14" s="135"/>
      <c r="UHE14" s="135"/>
      <c r="UHF14" s="135"/>
      <c r="UHG14" s="135"/>
      <c r="UHH14" s="135"/>
      <c r="UHI14" s="135"/>
      <c r="UHJ14" s="135"/>
      <c r="UHK14" s="135"/>
      <c r="UHL14" s="135"/>
      <c r="UHM14" s="135"/>
      <c r="UHN14" s="135"/>
      <c r="UHO14" s="135"/>
      <c r="UHP14" s="135"/>
      <c r="UHQ14" s="135"/>
      <c r="UHR14" s="135"/>
      <c r="UHS14" s="135"/>
      <c r="UHT14" s="135"/>
      <c r="UHU14" s="135"/>
      <c r="UHV14" s="135"/>
      <c r="UHW14" s="135"/>
      <c r="UHX14" s="135"/>
      <c r="UHY14" s="135"/>
      <c r="UHZ14" s="135"/>
      <c r="UIA14" s="135"/>
      <c r="UIB14" s="135"/>
      <c r="UIC14" s="135"/>
      <c r="UID14" s="135"/>
      <c r="UIE14" s="135"/>
      <c r="UIF14" s="135"/>
      <c r="UIG14" s="135"/>
      <c r="UIH14" s="135"/>
      <c r="UII14" s="135"/>
      <c r="UIJ14" s="135"/>
      <c r="UIK14" s="135"/>
      <c r="UIL14" s="135"/>
      <c r="UIM14" s="135"/>
      <c r="UIN14" s="135"/>
      <c r="UIO14" s="135"/>
      <c r="UIP14" s="135"/>
      <c r="UIQ14" s="135"/>
      <c r="UIR14" s="135"/>
      <c r="UIS14" s="135"/>
      <c r="UIT14" s="135"/>
      <c r="UIU14" s="135"/>
      <c r="UIV14" s="135"/>
      <c r="UIW14" s="135"/>
      <c r="UIX14" s="135"/>
      <c r="UIY14" s="135"/>
      <c r="UIZ14" s="135"/>
      <c r="UJA14" s="135"/>
      <c r="UJB14" s="135"/>
      <c r="UJC14" s="135"/>
      <c r="UJD14" s="135"/>
      <c r="UJE14" s="135"/>
      <c r="UJF14" s="135"/>
      <c r="UJG14" s="135"/>
      <c r="UJH14" s="135"/>
      <c r="UJI14" s="135"/>
      <c r="UJJ14" s="135"/>
      <c r="UJK14" s="135"/>
      <c r="UJL14" s="135"/>
      <c r="UJM14" s="135"/>
      <c r="UJN14" s="135"/>
      <c r="UJO14" s="135"/>
      <c r="UJP14" s="135"/>
      <c r="UJQ14" s="135"/>
      <c r="UJR14" s="135"/>
      <c r="UJS14" s="135"/>
      <c r="UJT14" s="135"/>
      <c r="UJU14" s="135"/>
      <c r="UJV14" s="135"/>
      <c r="UJW14" s="135"/>
      <c r="UJX14" s="135"/>
      <c r="UJY14" s="135"/>
      <c r="UJZ14" s="135"/>
      <c r="UKA14" s="135"/>
      <c r="UKB14" s="135"/>
      <c r="UKC14" s="135"/>
      <c r="UKD14" s="135"/>
      <c r="UKE14" s="135"/>
      <c r="UKF14" s="135"/>
      <c r="UKG14" s="135"/>
      <c r="UKH14" s="135"/>
      <c r="UKI14" s="135"/>
      <c r="UKJ14" s="135"/>
      <c r="UKK14" s="135"/>
      <c r="UKL14" s="135"/>
      <c r="UKM14" s="135"/>
      <c r="UKN14" s="135"/>
      <c r="UKO14" s="135"/>
      <c r="UKP14" s="135"/>
      <c r="UKQ14" s="135"/>
      <c r="UKR14" s="135"/>
      <c r="UKS14" s="135"/>
      <c r="UKT14" s="135"/>
      <c r="UKU14" s="135"/>
      <c r="UKV14" s="135"/>
      <c r="UKW14" s="135"/>
      <c r="UKX14" s="135"/>
      <c r="UKY14" s="135"/>
      <c r="UKZ14" s="135"/>
      <c r="ULA14" s="135"/>
      <c r="ULB14" s="135"/>
      <c r="ULC14" s="135"/>
      <c r="ULD14" s="135"/>
      <c r="ULE14" s="135"/>
      <c r="ULF14" s="135"/>
      <c r="ULG14" s="135"/>
      <c r="ULH14" s="135"/>
      <c r="ULI14" s="135"/>
      <c r="ULJ14" s="135"/>
      <c r="ULK14" s="135"/>
      <c r="ULL14" s="135"/>
      <c r="ULM14" s="135"/>
      <c r="ULN14" s="135"/>
      <c r="ULO14" s="135"/>
      <c r="ULP14" s="135"/>
      <c r="ULQ14" s="135"/>
      <c r="ULR14" s="135"/>
      <c r="ULS14" s="135"/>
      <c r="ULT14" s="135"/>
      <c r="ULU14" s="135"/>
      <c r="ULV14" s="135"/>
      <c r="ULW14" s="135"/>
      <c r="ULX14" s="135"/>
      <c r="ULY14" s="135"/>
      <c r="ULZ14" s="135"/>
      <c r="UMA14" s="135"/>
      <c r="UMB14" s="135"/>
      <c r="UMC14" s="135"/>
      <c r="UMD14" s="135"/>
      <c r="UME14" s="135"/>
      <c r="UMF14" s="135"/>
      <c r="UMG14" s="135"/>
      <c r="UMH14" s="135"/>
      <c r="UMI14" s="135"/>
      <c r="UMJ14" s="135"/>
      <c r="UMK14" s="135"/>
      <c r="UML14" s="135"/>
      <c r="UMM14" s="135"/>
      <c r="UMN14" s="135"/>
      <c r="UMO14" s="135"/>
      <c r="UMP14" s="135"/>
      <c r="UMQ14" s="135"/>
      <c r="UMR14" s="135"/>
      <c r="UMS14" s="135"/>
      <c r="UMT14" s="135"/>
      <c r="UMU14" s="135"/>
      <c r="UMV14" s="135"/>
      <c r="UMW14" s="135"/>
      <c r="UMX14" s="135"/>
      <c r="UMY14" s="135"/>
      <c r="UMZ14" s="135"/>
      <c r="UNA14" s="135"/>
      <c r="UNB14" s="135"/>
      <c r="UNC14" s="135"/>
      <c r="UND14" s="135"/>
      <c r="UNE14" s="135"/>
      <c r="UNF14" s="135"/>
      <c r="UNG14" s="135"/>
      <c r="UNH14" s="135"/>
      <c r="UNI14" s="135"/>
      <c r="UNJ14" s="135"/>
      <c r="UNK14" s="135"/>
      <c r="UNL14" s="135"/>
      <c r="UNM14" s="135"/>
      <c r="UNN14" s="135"/>
      <c r="UNO14" s="135"/>
      <c r="UNP14" s="135"/>
      <c r="UNQ14" s="135"/>
      <c r="UNR14" s="135"/>
      <c r="UNS14" s="135"/>
      <c r="UNT14" s="135"/>
      <c r="UNU14" s="135"/>
      <c r="UNV14" s="135"/>
      <c r="UNW14" s="135"/>
      <c r="UNX14" s="135"/>
      <c r="UNY14" s="135"/>
      <c r="UNZ14" s="135"/>
      <c r="UOA14" s="135"/>
      <c r="UOB14" s="135"/>
      <c r="UOC14" s="135"/>
      <c r="UOD14" s="135"/>
      <c r="UOE14" s="135"/>
      <c r="UOF14" s="135"/>
      <c r="UOG14" s="135"/>
      <c r="UOH14" s="135"/>
      <c r="UOI14" s="135"/>
      <c r="UOJ14" s="135"/>
      <c r="UOK14" s="135"/>
      <c r="UOL14" s="135"/>
      <c r="UOM14" s="135"/>
      <c r="UON14" s="135"/>
      <c r="UOO14" s="135"/>
      <c r="UOP14" s="135"/>
      <c r="UOQ14" s="135"/>
      <c r="UOR14" s="135"/>
      <c r="UOS14" s="135"/>
      <c r="UOT14" s="135"/>
      <c r="UOU14" s="135"/>
      <c r="UOV14" s="135"/>
      <c r="UOW14" s="135"/>
      <c r="UOX14" s="135"/>
      <c r="UOY14" s="135"/>
      <c r="UOZ14" s="135"/>
      <c r="UPA14" s="135"/>
      <c r="UPB14" s="135"/>
      <c r="UPC14" s="135"/>
      <c r="UPD14" s="135"/>
      <c r="UPE14" s="135"/>
      <c r="UPF14" s="135"/>
      <c r="UPG14" s="135"/>
      <c r="UPH14" s="135"/>
      <c r="UPI14" s="135"/>
      <c r="UPJ14" s="135"/>
      <c r="UPK14" s="135"/>
      <c r="UPL14" s="135"/>
      <c r="UPM14" s="135"/>
      <c r="UPN14" s="135"/>
      <c r="UPO14" s="135"/>
      <c r="UPP14" s="135"/>
      <c r="UPQ14" s="135"/>
      <c r="UPR14" s="135"/>
      <c r="UPS14" s="135"/>
      <c r="UPT14" s="135"/>
      <c r="UPU14" s="135"/>
      <c r="UPV14" s="135"/>
      <c r="UPW14" s="135"/>
      <c r="UPX14" s="135"/>
      <c r="UPY14" s="135"/>
      <c r="UPZ14" s="135"/>
      <c r="UQA14" s="135"/>
      <c r="UQB14" s="135"/>
      <c r="UQC14" s="135"/>
      <c r="UQD14" s="135"/>
      <c r="UQE14" s="135"/>
      <c r="UQF14" s="135"/>
      <c r="UQG14" s="135"/>
      <c r="UQH14" s="135"/>
      <c r="UQI14" s="135"/>
      <c r="UQJ14" s="135"/>
      <c r="UQK14" s="135"/>
      <c r="UQL14" s="135"/>
      <c r="UQM14" s="135"/>
      <c r="UQN14" s="135"/>
      <c r="UQO14" s="135"/>
      <c r="UQP14" s="135"/>
      <c r="UQQ14" s="135"/>
      <c r="UQR14" s="135"/>
      <c r="UQS14" s="135"/>
      <c r="UQT14" s="135"/>
      <c r="UQU14" s="135"/>
      <c r="UQV14" s="135"/>
      <c r="UQW14" s="135"/>
      <c r="UQX14" s="135"/>
      <c r="UQY14" s="135"/>
      <c r="UQZ14" s="135"/>
      <c r="URA14" s="135"/>
      <c r="URB14" s="135"/>
      <c r="URC14" s="135"/>
      <c r="URD14" s="135"/>
      <c r="URE14" s="135"/>
      <c r="URF14" s="135"/>
      <c r="URG14" s="135"/>
      <c r="URH14" s="135"/>
      <c r="URI14" s="135"/>
      <c r="URJ14" s="135"/>
      <c r="URK14" s="135"/>
      <c r="URL14" s="135"/>
      <c r="URM14" s="135"/>
      <c r="URN14" s="135"/>
      <c r="URO14" s="135"/>
      <c r="URP14" s="135"/>
      <c r="URQ14" s="135"/>
      <c r="URR14" s="135"/>
      <c r="URS14" s="135"/>
      <c r="URT14" s="135"/>
      <c r="URU14" s="135"/>
      <c r="URV14" s="135"/>
      <c r="URW14" s="135"/>
      <c r="URX14" s="135"/>
      <c r="URY14" s="135"/>
      <c r="URZ14" s="135"/>
      <c r="USA14" s="135"/>
      <c r="USB14" s="135"/>
      <c r="USC14" s="135"/>
      <c r="USD14" s="135"/>
      <c r="USE14" s="135"/>
      <c r="USF14" s="135"/>
      <c r="USG14" s="135"/>
      <c r="USH14" s="135"/>
      <c r="USI14" s="135"/>
      <c r="USJ14" s="135"/>
      <c r="USK14" s="135"/>
      <c r="USL14" s="135"/>
      <c r="USM14" s="135"/>
      <c r="USN14" s="135"/>
      <c r="USO14" s="135"/>
      <c r="USP14" s="135"/>
      <c r="USQ14" s="135"/>
      <c r="USR14" s="135"/>
      <c r="USS14" s="135"/>
      <c r="UST14" s="135"/>
      <c r="USU14" s="135"/>
      <c r="USV14" s="135"/>
      <c r="USW14" s="135"/>
      <c r="USX14" s="135"/>
      <c r="USY14" s="135"/>
      <c r="USZ14" s="135"/>
      <c r="UTA14" s="135"/>
      <c r="UTB14" s="135"/>
      <c r="UTC14" s="135"/>
      <c r="UTD14" s="135"/>
      <c r="UTE14" s="135"/>
      <c r="UTF14" s="135"/>
      <c r="UTG14" s="135"/>
      <c r="UTH14" s="135"/>
      <c r="UTI14" s="135"/>
      <c r="UTJ14" s="135"/>
      <c r="UTK14" s="135"/>
      <c r="UTL14" s="135"/>
      <c r="UTM14" s="135"/>
      <c r="UTN14" s="135"/>
      <c r="UTO14" s="135"/>
      <c r="UTP14" s="135"/>
      <c r="UTQ14" s="135"/>
      <c r="UTR14" s="135"/>
      <c r="UTS14" s="135"/>
      <c r="UTT14" s="135"/>
      <c r="UTU14" s="135"/>
      <c r="UTV14" s="135"/>
      <c r="UTW14" s="135"/>
      <c r="UTX14" s="135"/>
      <c r="UTY14" s="135"/>
      <c r="UTZ14" s="135"/>
      <c r="UUA14" s="135"/>
      <c r="UUB14" s="135"/>
      <c r="UUC14" s="135"/>
      <c r="UUD14" s="135"/>
      <c r="UUE14" s="135"/>
      <c r="UUF14" s="135"/>
      <c r="UUG14" s="135"/>
      <c r="UUH14" s="135"/>
      <c r="UUI14" s="135"/>
      <c r="UUJ14" s="135"/>
      <c r="UUK14" s="135"/>
      <c r="UUL14" s="135"/>
      <c r="UUM14" s="135"/>
      <c r="UUN14" s="135"/>
      <c r="UUO14" s="135"/>
      <c r="UUP14" s="135"/>
      <c r="UUQ14" s="135"/>
      <c r="UUR14" s="135"/>
      <c r="UUS14" s="135"/>
      <c r="UUT14" s="135"/>
      <c r="UUU14" s="135"/>
      <c r="UUV14" s="135"/>
      <c r="UUW14" s="135"/>
      <c r="UUX14" s="135"/>
      <c r="UUY14" s="135"/>
      <c r="UUZ14" s="135"/>
      <c r="UVA14" s="135"/>
      <c r="UVB14" s="135"/>
      <c r="UVC14" s="135"/>
      <c r="UVD14" s="135"/>
      <c r="UVE14" s="135"/>
      <c r="UVF14" s="135"/>
      <c r="UVG14" s="135"/>
      <c r="UVH14" s="135"/>
      <c r="UVI14" s="135"/>
      <c r="UVJ14" s="135"/>
      <c r="UVK14" s="135"/>
      <c r="UVL14" s="135"/>
      <c r="UVM14" s="135"/>
      <c r="UVN14" s="135"/>
      <c r="UVO14" s="135"/>
      <c r="UVP14" s="135"/>
      <c r="UVQ14" s="135"/>
      <c r="UVR14" s="135"/>
      <c r="UVS14" s="135"/>
      <c r="UVT14" s="135"/>
      <c r="UVU14" s="135"/>
      <c r="UVV14" s="135"/>
      <c r="UVW14" s="135"/>
      <c r="UVX14" s="135"/>
      <c r="UVY14" s="135"/>
      <c r="UVZ14" s="135"/>
      <c r="UWA14" s="135"/>
      <c r="UWB14" s="135"/>
      <c r="UWC14" s="135"/>
      <c r="UWD14" s="135"/>
      <c r="UWE14" s="135"/>
      <c r="UWF14" s="135"/>
      <c r="UWG14" s="135"/>
      <c r="UWH14" s="135"/>
      <c r="UWI14" s="135"/>
      <c r="UWJ14" s="135"/>
      <c r="UWK14" s="135"/>
      <c r="UWL14" s="135"/>
      <c r="UWM14" s="135"/>
      <c r="UWN14" s="135"/>
      <c r="UWO14" s="135"/>
      <c r="UWP14" s="135"/>
      <c r="UWQ14" s="135"/>
      <c r="UWR14" s="135"/>
      <c r="UWS14" s="135"/>
      <c r="UWT14" s="135"/>
      <c r="UWU14" s="135"/>
      <c r="UWV14" s="135"/>
      <c r="UWW14" s="135"/>
      <c r="UWX14" s="135"/>
      <c r="UWY14" s="135"/>
      <c r="UWZ14" s="135"/>
      <c r="UXA14" s="135"/>
      <c r="UXB14" s="135"/>
      <c r="UXC14" s="135"/>
      <c r="UXD14" s="135"/>
      <c r="UXE14" s="135"/>
      <c r="UXF14" s="135"/>
      <c r="UXG14" s="135"/>
      <c r="UXH14" s="135"/>
      <c r="UXI14" s="135"/>
      <c r="UXJ14" s="135"/>
      <c r="UXK14" s="135"/>
      <c r="UXL14" s="135"/>
      <c r="UXM14" s="135"/>
      <c r="UXN14" s="135"/>
      <c r="UXO14" s="135"/>
      <c r="UXP14" s="135"/>
      <c r="UXQ14" s="135"/>
      <c r="UXR14" s="135"/>
      <c r="UXS14" s="135"/>
      <c r="UXT14" s="135"/>
      <c r="UXU14" s="135"/>
      <c r="UXV14" s="135"/>
      <c r="UXW14" s="135"/>
      <c r="UXX14" s="135"/>
      <c r="UXY14" s="135"/>
      <c r="UXZ14" s="135"/>
      <c r="UYA14" s="135"/>
      <c r="UYB14" s="135"/>
      <c r="UYC14" s="135"/>
      <c r="UYD14" s="135"/>
      <c r="UYE14" s="135"/>
      <c r="UYF14" s="135"/>
      <c r="UYG14" s="135"/>
      <c r="UYH14" s="135"/>
      <c r="UYI14" s="135"/>
      <c r="UYJ14" s="135"/>
      <c r="UYK14" s="135"/>
      <c r="UYL14" s="135"/>
      <c r="UYM14" s="135"/>
      <c r="UYN14" s="135"/>
      <c r="UYO14" s="135"/>
      <c r="UYP14" s="135"/>
      <c r="UYQ14" s="135"/>
      <c r="UYR14" s="135"/>
      <c r="UYS14" s="135"/>
      <c r="UYT14" s="135"/>
      <c r="UYU14" s="135"/>
      <c r="UYV14" s="135"/>
      <c r="UYW14" s="135"/>
      <c r="UYX14" s="135"/>
      <c r="UYY14" s="135"/>
      <c r="UYZ14" s="135"/>
      <c r="UZA14" s="135"/>
      <c r="UZB14" s="135"/>
      <c r="UZC14" s="135"/>
      <c r="UZD14" s="135"/>
      <c r="UZE14" s="135"/>
      <c r="UZF14" s="135"/>
      <c r="UZG14" s="135"/>
      <c r="UZH14" s="135"/>
      <c r="UZI14" s="135"/>
      <c r="UZJ14" s="135"/>
      <c r="UZK14" s="135"/>
      <c r="UZL14" s="135"/>
      <c r="UZM14" s="135"/>
      <c r="UZN14" s="135"/>
      <c r="UZO14" s="135"/>
      <c r="UZP14" s="135"/>
      <c r="UZQ14" s="135"/>
      <c r="UZR14" s="135"/>
      <c r="UZS14" s="135"/>
      <c r="UZT14" s="135"/>
      <c r="UZU14" s="135"/>
      <c r="UZV14" s="135"/>
      <c r="UZW14" s="135"/>
      <c r="UZX14" s="135"/>
      <c r="UZY14" s="135"/>
      <c r="UZZ14" s="135"/>
      <c r="VAA14" s="135"/>
      <c r="VAB14" s="135"/>
      <c r="VAC14" s="135"/>
      <c r="VAD14" s="135"/>
      <c r="VAE14" s="135"/>
      <c r="VAF14" s="135"/>
      <c r="VAG14" s="135"/>
      <c r="VAH14" s="135"/>
      <c r="VAI14" s="135"/>
      <c r="VAJ14" s="135"/>
      <c r="VAK14" s="135"/>
      <c r="VAL14" s="135"/>
      <c r="VAM14" s="135"/>
      <c r="VAN14" s="135"/>
      <c r="VAO14" s="135"/>
      <c r="VAP14" s="135"/>
      <c r="VAQ14" s="135"/>
      <c r="VAR14" s="135"/>
      <c r="VAS14" s="135"/>
      <c r="VAT14" s="135"/>
      <c r="VAU14" s="135"/>
      <c r="VAV14" s="135"/>
      <c r="VAW14" s="135"/>
      <c r="VAX14" s="135"/>
      <c r="VAY14" s="135"/>
      <c r="VAZ14" s="135"/>
      <c r="VBA14" s="135"/>
      <c r="VBB14" s="135"/>
      <c r="VBC14" s="135"/>
      <c r="VBD14" s="135"/>
      <c r="VBE14" s="135"/>
      <c r="VBF14" s="135"/>
      <c r="VBG14" s="135"/>
      <c r="VBH14" s="135"/>
      <c r="VBI14" s="135"/>
      <c r="VBJ14" s="135"/>
      <c r="VBK14" s="135"/>
      <c r="VBL14" s="135"/>
      <c r="VBM14" s="135"/>
      <c r="VBN14" s="135"/>
      <c r="VBO14" s="135"/>
      <c r="VBP14" s="135"/>
      <c r="VBQ14" s="135"/>
      <c r="VBR14" s="135"/>
      <c r="VBS14" s="135"/>
      <c r="VBT14" s="135"/>
      <c r="VBU14" s="135"/>
      <c r="VBV14" s="135"/>
      <c r="VBW14" s="135"/>
      <c r="VBX14" s="135"/>
      <c r="VBY14" s="135"/>
      <c r="VBZ14" s="135"/>
      <c r="VCA14" s="135"/>
      <c r="VCB14" s="135"/>
      <c r="VCC14" s="135"/>
      <c r="VCD14" s="135"/>
      <c r="VCE14" s="135"/>
      <c r="VCF14" s="135"/>
      <c r="VCG14" s="135"/>
      <c r="VCH14" s="135"/>
      <c r="VCI14" s="135"/>
      <c r="VCJ14" s="135"/>
      <c r="VCK14" s="135"/>
      <c r="VCL14" s="135"/>
      <c r="VCM14" s="135"/>
      <c r="VCN14" s="135"/>
      <c r="VCO14" s="135"/>
      <c r="VCP14" s="135"/>
      <c r="VCQ14" s="135"/>
      <c r="VCR14" s="135"/>
      <c r="VCS14" s="135"/>
      <c r="VCT14" s="135"/>
      <c r="VCU14" s="135"/>
      <c r="VCV14" s="135"/>
      <c r="VCW14" s="135"/>
      <c r="VCX14" s="135"/>
      <c r="VCY14" s="135"/>
      <c r="VCZ14" s="135"/>
      <c r="VDA14" s="135"/>
      <c r="VDB14" s="135"/>
      <c r="VDC14" s="135"/>
      <c r="VDD14" s="135"/>
      <c r="VDE14" s="135"/>
      <c r="VDF14" s="135"/>
      <c r="VDG14" s="135"/>
      <c r="VDH14" s="135"/>
      <c r="VDI14" s="135"/>
      <c r="VDJ14" s="135"/>
      <c r="VDK14" s="135"/>
      <c r="VDL14" s="135"/>
      <c r="VDM14" s="135"/>
      <c r="VDN14" s="135"/>
      <c r="VDO14" s="135"/>
      <c r="VDP14" s="135"/>
      <c r="VDQ14" s="135"/>
      <c r="VDR14" s="135"/>
      <c r="VDS14" s="135"/>
      <c r="VDT14" s="135"/>
      <c r="VDU14" s="135"/>
      <c r="VDV14" s="135"/>
      <c r="VDW14" s="135"/>
      <c r="VDX14" s="135"/>
      <c r="VDY14" s="135"/>
      <c r="VDZ14" s="135"/>
      <c r="VEA14" s="135"/>
      <c r="VEB14" s="135"/>
      <c r="VEC14" s="135"/>
      <c r="VED14" s="135"/>
      <c r="VEE14" s="135"/>
      <c r="VEF14" s="135"/>
      <c r="VEG14" s="135"/>
      <c r="VEH14" s="135"/>
      <c r="VEI14" s="135"/>
      <c r="VEJ14" s="135"/>
      <c r="VEK14" s="135"/>
      <c r="VEL14" s="135"/>
      <c r="VEM14" s="135"/>
      <c r="VEN14" s="135"/>
      <c r="VEO14" s="135"/>
      <c r="VEP14" s="135"/>
      <c r="VEQ14" s="135"/>
      <c r="VER14" s="135"/>
      <c r="VES14" s="135"/>
      <c r="VET14" s="135"/>
      <c r="VEU14" s="135"/>
      <c r="VEV14" s="135"/>
      <c r="VEW14" s="135"/>
      <c r="VEX14" s="135"/>
      <c r="VEY14" s="135"/>
      <c r="VEZ14" s="135"/>
      <c r="VFA14" s="135"/>
      <c r="VFB14" s="135"/>
      <c r="VFC14" s="135"/>
      <c r="VFD14" s="135"/>
      <c r="VFE14" s="135"/>
      <c r="VFF14" s="135"/>
      <c r="VFG14" s="135"/>
      <c r="VFH14" s="135"/>
      <c r="VFI14" s="135"/>
      <c r="VFJ14" s="135"/>
      <c r="VFK14" s="135"/>
      <c r="VFL14" s="135"/>
      <c r="VFM14" s="135"/>
      <c r="VFN14" s="135"/>
      <c r="VFO14" s="135"/>
      <c r="VFP14" s="135"/>
      <c r="VFQ14" s="135"/>
      <c r="VFR14" s="135"/>
      <c r="VFS14" s="135"/>
      <c r="VFT14" s="135"/>
      <c r="VFU14" s="135"/>
      <c r="VFV14" s="135"/>
      <c r="VFW14" s="135"/>
      <c r="VFX14" s="135"/>
      <c r="VFY14" s="135"/>
      <c r="VFZ14" s="135"/>
      <c r="VGA14" s="135"/>
      <c r="VGB14" s="135"/>
      <c r="VGC14" s="135"/>
      <c r="VGD14" s="135"/>
      <c r="VGE14" s="135"/>
      <c r="VGF14" s="135"/>
      <c r="VGG14" s="135"/>
      <c r="VGH14" s="135"/>
      <c r="VGI14" s="135"/>
      <c r="VGJ14" s="135"/>
      <c r="VGK14" s="135"/>
      <c r="VGL14" s="135"/>
      <c r="VGM14" s="135"/>
      <c r="VGN14" s="135"/>
      <c r="VGO14" s="135"/>
      <c r="VGP14" s="135"/>
      <c r="VGQ14" s="135"/>
      <c r="VGR14" s="135"/>
      <c r="VGS14" s="135"/>
      <c r="VGT14" s="135"/>
      <c r="VGU14" s="135"/>
      <c r="VGV14" s="135"/>
      <c r="VGW14" s="135"/>
      <c r="VGX14" s="135"/>
      <c r="VGY14" s="135"/>
      <c r="VGZ14" s="135"/>
      <c r="VHA14" s="135"/>
      <c r="VHB14" s="135"/>
      <c r="VHC14" s="135"/>
      <c r="VHD14" s="135"/>
      <c r="VHE14" s="135"/>
      <c r="VHF14" s="135"/>
      <c r="VHG14" s="135"/>
      <c r="VHH14" s="135"/>
      <c r="VHI14" s="135"/>
      <c r="VHJ14" s="135"/>
      <c r="VHK14" s="135"/>
      <c r="VHL14" s="135"/>
      <c r="VHM14" s="135"/>
      <c r="VHN14" s="135"/>
      <c r="VHO14" s="135"/>
      <c r="VHP14" s="135"/>
      <c r="VHQ14" s="135"/>
      <c r="VHR14" s="135"/>
      <c r="VHS14" s="135"/>
      <c r="VHT14" s="135"/>
      <c r="VHU14" s="135"/>
      <c r="VHV14" s="135"/>
      <c r="VHW14" s="135"/>
      <c r="VHX14" s="135"/>
      <c r="VHY14" s="135"/>
      <c r="VHZ14" s="135"/>
      <c r="VIA14" s="135"/>
      <c r="VIB14" s="135"/>
      <c r="VIC14" s="135"/>
      <c r="VID14" s="135"/>
      <c r="VIE14" s="135"/>
      <c r="VIF14" s="135"/>
      <c r="VIG14" s="135"/>
      <c r="VIH14" s="135"/>
      <c r="VII14" s="135"/>
      <c r="VIJ14" s="135"/>
      <c r="VIK14" s="135"/>
      <c r="VIL14" s="135"/>
      <c r="VIM14" s="135"/>
      <c r="VIN14" s="135"/>
      <c r="VIO14" s="135"/>
      <c r="VIP14" s="135"/>
      <c r="VIQ14" s="135"/>
      <c r="VIR14" s="135"/>
      <c r="VIS14" s="135"/>
      <c r="VIT14" s="135"/>
      <c r="VIU14" s="135"/>
      <c r="VIV14" s="135"/>
      <c r="VIW14" s="135"/>
      <c r="VIX14" s="135"/>
      <c r="VIY14" s="135"/>
      <c r="VIZ14" s="135"/>
      <c r="VJA14" s="135"/>
      <c r="VJB14" s="135"/>
      <c r="VJC14" s="135"/>
      <c r="VJD14" s="135"/>
      <c r="VJE14" s="135"/>
      <c r="VJF14" s="135"/>
      <c r="VJG14" s="135"/>
      <c r="VJH14" s="135"/>
      <c r="VJI14" s="135"/>
      <c r="VJJ14" s="135"/>
      <c r="VJK14" s="135"/>
      <c r="VJL14" s="135"/>
      <c r="VJM14" s="135"/>
      <c r="VJN14" s="135"/>
      <c r="VJO14" s="135"/>
      <c r="VJP14" s="135"/>
      <c r="VJQ14" s="135"/>
      <c r="VJR14" s="135"/>
      <c r="VJS14" s="135"/>
      <c r="VJT14" s="135"/>
      <c r="VJU14" s="135"/>
      <c r="VJV14" s="135"/>
      <c r="VJW14" s="135"/>
      <c r="VJX14" s="135"/>
      <c r="VJY14" s="135"/>
      <c r="VJZ14" s="135"/>
      <c r="VKA14" s="135"/>
      <c r="VKB14" s="135"/>
      <c r="VKC14" s="135"/>
      <c r="VKD14" s="135"/>
      <c r="VKE14" s="135"/>
      <c r="VKF14" s="135"/>
      <c r="VKG14" s="135"/>
      <c r="VKH14" s="135"/>
      <c r="VKI14" s="135"/>
      <c r="VKJ14" s="135"/>
      <c r="VKK14" s="135"/>
      <c r="VKL14" s="135"/>
      <c r="VKM14" s="135"/>
      <c r="VKN14" s="135"/>
      <c r="VKO14" s="135"/>
      <c r="VKP14" s="135"/>
      <c r="VKQ14" s="135"/>
      <c r="VKR14" s="135"/>
      <c r="VKS14" s="135"/>
      <c r="VKT14" s="135"/>
      <c r="VKU14" s="135"/>
      <c r="VKV14" s="135"/>
      <c r="VKW14" s="135"/>
      <c r="VKX14" s="135"/>
      <c r="VKY14" s="135"/>
      <c r="VKZ14" s="135"/>
      <c r="VLA14" s="135"/>
      <c r="VLB14" s="135"/>
      <c r="VLC14" s="135"/>
      <c r="VLD14" s="135"/>
      <c r="VLE14" s="135"/>
      <c r="VLF14" s="135"/>
      <c r="VLG14" s="135"/>
      <c r="VLH14" s="135"/>
      <c r="VLI14" s="135"/>
      <c r="VLJ14" s="135"/>
      <c r="VLK14" s="135"/>
      <c r="VLL14" s="135"/>
      <c r="VLM14" s="135"/>
      <c r="VLN14" s="135"/>
      <c r="VLO14" s="135"/>
      <c r="VLP14" s="135"/>
      <c r="VLQ14" s="135"/>
      <c r="VLR14" s="135"/>
      <c r="VLS14" s="135"/>
      <c r="VLT14" s="135"/>
      <c r="VLU14" s="135"/>
      <c r="VLV14" s="135"/>
      <c r="VLW14" s="135"/>
      <c r="VLX14" s="135"/>
      <c r="VLY14" s="135"/>
      <c r="VLZ14" s="135"/>
      <c r="VMA14" s="135"/>
      <c r="VMB14" s="135"/>
      <c r="VMC14" s="135"/>
      <c r="VMD14" s="135"/>
      <c r="VME14" s="135"/>
      <c r="VMF14" s="135"/>
      <c r="VMG14" s="135"/>
      <c r="VMH14" s="135"/>
      <c r="VMI14" s="135"/>
      <c r="VMJ14" s="135"/>
      <c r="VMK14" s="135"/>
      <c r="VML14" s="135"/>
      <c r="VMM14" s="135"/>
      <c r="VMN14" s="135"/>
      <c r="VMO14" s="135"/>
      <c r="VMP14" s="135"/>
      <c r="VMQ14" s="135"/>
      <c r="VMR14" s="135"/>
      <c r="VMS14" s="135"/>
      <c r="VMT14" s="135"/>
      <c r="VMU14" s="135"/>
      <c r="VMV14" s="135"/>
      <c r="VMW14" s="135"/>
      <c r="VMX14" s="135"/>
      <c r="VMY14" s="135"/>
      <c r="VMZ14" s="135"/>
      <c r="VNA14" s="135"/>
      <c r="VNB14" s="135"/>
      <c r="VNC14" s="135"/>
      <c r="VND14" s="135"/>
      <c r="VNE14" s="135"/>
      <c r="VNF14" s="135"/>
      <c r="VNG14" s="135"/>
      <c r="VNH14" s="135"/>
      <c r="VNI14" s="135"/>
      <c r="VNJ14" s="135"/>
      <c r="VNK14" s="135"/>
      <c r="VNL14" s="135"/>
      <c r="VNM14" s="135"/>
      <c r="VNN14" s="135"/>
      <c r="VNO14" s="135"/>
      <c r="VNP14" s="135"/>
      <c r="VNQ14" s="135"/>
      <c r="VNR14" s="135"/>
      <c r="VNS14" s="135"/>
      <c r="VNT14" s="135"/>
      <c r="VNU14" s="135"/>
      <c r="VNV14" s="135"/>
      <c r="VNW14" s="135"/>
      <c r="VNX14" s="135"/>
      <c r="VNY14" s="135"/>
      <c r="VNZ14" s="135"/>
      <c r="VOA14" s="135"/>
      <c r="VOB14" s="135"/>
      <c r="VOC14" s="135"/>
      <c r="VOD14" s="135"/>
      <c r="VOE14" s="135"/>
      <c r="VOF14" s="135"/>
      <c r="VOG14" s="135"/>
      <c r="VOH14" s="135"/>
      <c r="VOI14" s="135"/>
      <c r="VOJ14" s="135"/>
      <c r="VOK14" s="135"/>
      <c r="VOL14" s="135"/>
      <c r="VOM14" s="135"/>
      <c r="VON14" s="135"/>
      <c r="VOO14" s="135"/>
      <c r="VOP14" s="135"/>
      <c r="VOQ14" s="135"/>
      <c r="VOR14" s="135"/>
      <c r="VOS14" s="135"/>
      <c r="VOT14" s="135"/>
      <c r="VOU14" s="135"/>
      <c r="VOV14" s="135"/>
      <c r="VOW14" s="135"/>
      <c r="VOX14" s="135"/>
      <c r="VOY14" s="135"/>
      <c r="VOZ14" s="135"/>
      <c r="VPA14" s="135"/>
      <c r="VPB14" s="135"/>
      <c r="VPC14" s="135"/>
      <c r="VPD14" s="135"/>
      <c r="VPE14" s="135"/>
      <c r="VPF14" s="135"/>
      <c r="VPG14" s="135"/>
      <c r="VPH14" s="135"/>
      <c r="VPI14" s="135"/>
      <c r="VPJ14" s="135"/>
      <c r="VPK14" s="135"/>
      <c r="VPL14" s="135"/>
      <c r="VPM14" s="135"/>
      <c r="VPN14" s="135"/>
      <c r="VPO14" s="135"/>
      <c r="VPP14" s="135"/>
      <c r="VPQ14" s="135"/>
      <c r="VPR14" s="135"/>
      <c r="VPS14" s="135"/>
      <c r="VPT14" s="135"/>
      <c r="VPU14" s="135"/>
      <c r="VPV14" s="135"/>
      <c r="VPW14" s="135"/>
      <c r="VPX14" s="135"/>
      <c r="VPY14" s="135"/>
      <c r="VPZ14" s="135"/>
      <c r="VQA14" s="135"/>
      <c r="VQB14" s="135"/>
      <c r="VQC14" s="135"/>
      <c r="VQD14" s="135"/>
      <c r="VQE14" s="135"/>
      <c r="VQF14" s="135"/>
      <c r="VQG14" s="135"/>
      <c r="VQH14" s="135"/>
      <c r="VQI14" s="135"/>
      <c r="VQJ14" s="135"/>
      <c r="VQK14" s="135"/>
      <c r="VQL14" s="135"/>
      <c r="VQM14" s="135"/>
      <c r="VQN14" s="135"/>
      <c r="VQO14" s="135"/>
      <c r="VQP14" s="135"/>
      <c r="VQQ14" s="135"/>
      <c r="VQR14" s="135"/>
      <c r="VQS14" s="135"/>
      <c r="VQT14" s="135"/>
      <c r="VQU14" s="135"/>
      <c r="VQV14" s="135"/>
      <c r="VQW14" s="135"/>
      <c r="VQX14" s="135"/>
      <c r="VQY14" s="135"/>
      <c r="VQZ14" s="135"/>
      <c r="VRA14" s="135"/>
      <c r="VRB14" s="135"/>
      <c r="VRC14" s="135"/>
      <c r="VRD14" s="135"/>
      <c r="VRE14" s="135"/>
      <c r="VRF14" s="135"/>
      <c r="VRG14" s="135"/>
      <c r="VRH14" s="135"/>
      <c r="VRI14" s="135"/>
      <c r="VRJ14" s="135"/>
      <c r="VRK14" s="135"/>
      <c r="VRL14" s="135"/>
      <c r="VRM14" s="135"/>
      <c r="VRN14" s="135"/>
      <c r="VRO14" s="135"/>
      <c r="VRP14" s="135"/>
      <c r="VRQ14" s="135"/>
      <c r="VRR14" s="135"/>
      <c r="VRS14" s="135"/>
      <c r="VRT14" s="135"/>
      <c r="VRU14" s="135"/>
      <c r="VRV14" s="135"/>
      <c r="VRW14" s="135"/>
      <c r="VRX14" s="135"/>
      <c r="VRY14" s="135"/>
      <c r="VRZ14" s="135"/>
      <c r="VSA14" s="135"/>
      <c r="VSB14" s="135"/>
      <c r="VSC14" s="135"/>
      <c r="VSD14" s="135"/>
      <c r="VSE14" s="135"/>
      <c r="VSF14" s="135"/>
      <c r="VSG14" s="135"/>
      <c r="VSH14" s="135"/>
      <c r="VSI14" s="135"/>
      <c r="VSJ14" s="135"/>
      <c r="VSK14" s="135"/>
      <c r="VSL14" s="135"/>
      <c r="VSM14" s="135"/>
      <c r="VSN14" s="135"/>
      <c r="VSO14" s="135"/>
      <c r="VSP14" s="135"/>
      <c r="VSQ14" s="135"/>
      <c r="VSR14" s="135"/>
      <c r="VSS14" s="135"/>
      <c r="VST14" s="135"/>
      <c r="VSU14" s="135"/>
      <c r="VSV14" s="135"/>
      <c r="VSW14" s="135"/>
      <c r="VSX14" s="135"/>
      <c r="VSY14" s="135"/>
      <c r="VSZ14" s="135"/>
      <c r="VTA14" s="135"/>
      <c r="VTB14" s="135"/>
      <c r="VTC14" s="135"/>
      <c r="VTD14" s="135"/>
      <c r="VTE14" s="135"/>
      <c r="VTF14" s="135"/>
      <c r="VTG14" s="135"/>
      <c r="VTH14" s="135"/>
      <c r="VTI14" s="135"/>
      <c r="VTJ14" s="135"/>
      <c r="VTK14" s="135"/>
      <c r="VTL14" s="135"/>
      <c r="VTM14" s="135"/>
      <c r="VTN14" s="135"/>
      <c r="VTO14" s="135"/>
      <c r="VTP14" s="135"/>
      <c r="VTQ14" s="135"/>
      <c r="VTR14" s="135"/>
      <c r="VTS14" s="135"/>
      <c r="VTT14" s="135"/>
      <c r="VTU14" s="135"/>
      <c r="VTV14" s="135"/>
      <c r="VTW14" s="135"/>
      <c r="VTX14" s="135"/>
      <c r="VTY14" s="135"/>
      <c r="VTZ14" s="135"/>
      <c r="VUA14" s="135"/>
      <c r="VUB14" s="135"/>
      <c r="VUC14" s="135"/>
      <c r="VUD14" s="135"/>
      <c r="VUE14" s="135"/>
      <c r="VUF14" s="135"/>
      <c r="VUG14" s="135"/>
      <c r="VUH14" s="135"/>
      <c r="VUI14" s="135"/>
      <c r="VUJ14" s="135"/>
      <c r="VUK14" s="135"/>
      <c r="VUL14" s="135"/>
      <c r="VUM14" s="135"/>
      <c r="VUN14" s="135"/>
      <c r="VUO14" s="135"/>
      <c r="VUP14" s="135"/>
      <c r="VUQ14" s="135"/>
      <c r="VUR14" s="135"/>
      <c r="VUS14" s="135"/>
      <c r="VUT14" s="135"/>
      <c r="VUU14" s="135"/>
      <c r="VUV14" s="135"/>
      <c r="VUW14" s="135"/>
      <c r="VUX14" s="135"/>
      <c r="VUY14" s="135"/>
      <c r="VUZ14" s="135"/>
      <c r="VVA14" s="135"/>
      <c r="VVB14" s="135"/>
      <c r="VVC14" s="135"/>
      <c r="VVD14" s="135"/>
      <c r="VVE14" s="135"/>
      <c r="VVF14" s="135"/>
      <c r="VVG14" s="135"/>
      <c r="VVH14" s="135"/>
      <c r="VVI14" s="135"/>
      <c r="VVJ14" s="135"/>
      <c r="VVK14" s="135"/>
      <c r="VVL14" s="135"/>
      <c r="VVM14" s="135"/>
      <c r="VVN14" s="135"/>
      <c r="VVO14" s="135"/>
      <c r="VVP14" s="135"/>
      <c r="VVQ14" s="135"/>
      <c r="VVR14" s="135"/>
      <c r="VVS14" s="135"/>
      <c r="VVT14" s="135"/>
      <c r="VVU14" s="135"/>
      <c r="VVV14" s="135"/>
      <c r="VVW14" s="135"/>
      <c r="VVX14" s="135"/>
      <c r="VVY14" s="135"/>
      <c r="VVZ14" s="135"/>
      <c r="VWA14" s="135"/>
      <c r="VWB14" s="135"/>
      <c r="VWC14" s="135"/>
      <c r="VWD14" s="135"/>
      <c r="VWE14" s="135"/>
      <c r="VWF14" s="135"/>
      <c r="VWG14" s="135"/>
      <c r="VWH14" s="135"/>
      <c r="VWI14" s="135"/>
      <c r="VWJ14" s="135"/>
      <c r="VWK14" s="135"/>
      <c r="VWL14" s="135"/>
      <c r="VWM14" s="135"/>
      <c r="VWN14" s="135"/>
      <c r="VWO14" s="135"/>
      <c r="VWP14" s="135"/>
      <c r="VWQ14" s="135"/>
      <c r="VWR14" s="135"/>
      <c r="VWS14" s="135"/>
      <c r="VWT14" s="135"/>
      <c r="VWU14" s="135"/>
      <c r="VWV14" s="135"/>
      <c r="VWW14" s="135"/>
      <c r="VWX14" s="135"/>
      <c r="VWY14" s="135"/>
      <c r="VWZ14" s="135"/>
      <c r="VXA14" s="135"/>
      <c r="VXB14" s="135"/>
      <c r="VXC14" s="135"/>
      <c r="VXD14" s="135"/>
      <c r="VXE14" s="135"/>
      <c r="VXF14" s="135"/>
      <c r="VXG14" s="135"/>
      <c r="VXH14" s="135"/>
      <c r="VXI14" s="135"/>
      <c r="VXJ14" s="135"/>
      <c r="VXK14" s="135"/>
      <c r="VXL14" s="135"/>
      <c r="VXM14" s="135"/>
      <c r="VXN14" s="135"/>
      <c r="VXO14" s="135"/>
      <c r="VXP14" s="135"/>
      <c r="VXQ14" s="135"/>
      <c r="VXR14" s="135"/>
      <c r="VXS14" s="135"/>
      <c r="VXT14" s="135"/>
      <c r="VXU14" s="135"/>
      <c r="VXV14" s="135"/>
      <c r="VXW14" s="135"/>
      <c r="VXX14" s="135"/>
      <c r="VXY14" s="135"/>
      <c r="VXZ14" s="135"/>
      <c r="VYA14" s="135"/>
      <c r="VYB14" s="135"/>
      <c r="VYC14" s="135"/>
      <c r="VYD14" s="135"/>
      <c r="VYE14" s="135"/>
      <c r="VYF14" s="135"/>
      <c r="VYG14" s="135"/>
      <c r="VYH14" s="135"/>
      <c r="VYI14" s="135"/>
      <c r="VYJ14" s="135"/>
      <c r="VYK14" s="135"/>
      <c r="VYL14" s="135"/>
      <c r="VYM14" s="135"/>
      <c r="VYN14" s="135"/>
      <c r="VYO14" s="135"/>
      <c r="VYP14" s="135"/>
      <c r="VYQ14" s="135"/>
      <c r="VYR14" s="135"/>
      <c r="VYS14" s="135"/>
      <c r="VYT14" s="135"/>
      <c r="VYU14" s="135"/>
      <c r="VYV14" s="135"/>
      <c r="VYW14" s="135"/>
      <c r="VYX14" s="135"/>
      <c r="VYY14" s="135"/>
      <c r="VYZ14" s="135"/>
      <c r="VZA14" s="135"/>
      <c r="VZB14" s="135"/>
      <c r="VZC14" s="135"/>
      <c r="VZD14" s="135"/>
      <c r="VZE14" s="135"/>
      <c r="VZF14" s="135"/>
      <c r="VZG14" s="135"/>
      <c r="VZH14" s="135"/>
      <c r="VZI14" s="135"/>
      <c r="VZJ14" s="135"/>
      <c r="VZK14" s="135"/>
      <c r="VZL14" s="135"/>
      <c r="VZM14" s="135"/>
      <c r="VZN14" s="135"/>
      <c r="VZO14" s="135"/>
      <c r="VZP14" s="135"/>
      <c r="VZQ14" s="135"/>
      <c r="VZR14" s="135"/>
      <c r="VZS14" s="135"/>
      <c r="VZT14" s="135"/>
      <c r="VZU14" s="135"/>
      <c r="VZV14" s="135"/>
      <c r="VZW14" s="135"/>
      <c r="VZX14" s="135"/>
      <c r="VZY14" s="135"/>
      <c r="VZZ14" s="135"/>
      <c r="WAA14" s="135"/>
      <c r="WAB14" s="135"/>
      <c r="WAC14" s="135"/>
      <c r="WAD14" s="135"/>
      <c r="WAE14" s="135"/>
      <c r="WAF14" s="135"/>
      <c r="WAG14" s="135"/>
      <c r="WAH14" s="135"/>
      <c r="WAI14" s="135"/>
      <c r="WAJ14" s="135"/>
      <c r="WAK14" s="135"/>
      <c r="WAL14" s="135"/>
      <c r="WAM14" s="135"/>
      <c r="WAN14" s="135"/>
      <c r="WAO14" s="135"/>
      <c r="WAP14" s="135"/>
      <c r="WAQ14" s="135"/>
      <c r="WAR14" s="135"/>
      <c r="WAS14" s="135"/>
      <c r="WAT14" s="135"/>
      <c r="WAU14" s="135"/>
      <c r="WAV14" s="135"/>
      <c r="WAW14" s="135"/>
      <c r="WAX14" s="135"/>
      <c r="WAY14" s="135"/>
      <c r="WAZ14" s="135"/>
      <c r="WBA14" s="135"/>
      <c r="WBB14" s="135"/>
      <c r="WBC14" s="135"/>
      <c r="WBD14" s="135"/>
      <c r="WBE14" s="135"/>
      <c r="WBF14" s="135"/>
      <c r="WBG14" s="135"/>
      <c r="WBH14" s="135"/>
      <c r="WBI14" s="135"/>
      <c r="WBJ14" s="135"/>
      <c r="WBK14" s="135"/>
      <c r="WBL14" s="135"/>
      <c r="WBM14" s="135"/>
      <c r="WBN14" s="135"/>
      <c r="WBO14" s="135"/>
      <c r="WBP14" s="135"/>
      <c r="WBQ14" s="135"/>
      <c r="WBR14" s="135"/>
      <c r="WBS14" s="135"/>
      <c r="WBT14" s="135"/>
      <c r="WBU14" s="135"/>
      <c r="WBV14" s="135"/>
      <c r="WBW14" s="135"/>
      <c r="WBX14" s="135"/>
      <c r="WBY14" s="135"/>
      <c r="WBZ14" s="135"/>
      <c r="WCA14" s="135"/>
      <c r="WCB14" s="135"/>
      <c r="WCC14" s="135"/>
      <c r="WCD14" s="135"/>
      <c r="WCE14" s="135"/>
      <c r="WCF14" s="135"/>
      <c r="WCG14" s="135"/>
      <c r="WCH14" s="135"/>
      <c r="WCI14" s="135"/>
      <c r="WCJ14" s="135"/>
      <c r="WCK14" s="135"/>
      <c r="WCL14" s="135"/>
      <c r="WCM14" s="135"/>
      <c r="WCN14" s="135"/>
      <c r="WCO14" s="135"/>
      <c r="WCP14" s="135"/>
      <c r="WCQ14" s="135"/>
      <c r="WCR14" s="135"/>
      <c r="WCS14" s="135"/>
      <c r="WCT14" s="135"/>
      <c r="WCU14" s="135"/>
      <c r="WCV14" s="135"/>
      <c r="WCW14" s="135"/>
      <c r="WCX14" s="135"/>
      <c r="WCY14" s="135"/>
      <c r="WCZ14" s="135"/>
      <c r="WDA14" s="135"/>
      <c r="WDB14" s="135"/>
      <c r="WDC14" s="135"/>
      <c r="WDD14" s="135"/>
      <c r="WDE14" s="135"/>
      <c r="WDF14" s="135"/>
      <c r="WDG14" s="135"/>
      <c r="WDH14" s="135"/>
      <c r="WDI14" s="135"/>
      <c r="WDJ14" s="135"/>
      <c r="WDK14" s="135"/>
      <c r="WDL14" s="135"/>
      <c r="WDM14" s="135"/>
      <c r="WDN14" s="135"/>
      <c r="WDO14" s="135"/>
      <c r="WDP14" s="135"/>
      <c r="WDQ14" s="135"/>
      <c r="WDR14" s="135"/>
      <c r="WDS14" s="135"/>
      <c r="WDT14" s="135"/>
      <c r="WDU14" s="135"/>
      <c r="WDV14" s="135"/>
      <c r="WDW14" s="135"/>
      <c r="WDX14" s="135"/>
      <c r="WDY14" s="135"/>
      <c r="WDZ14" s="135"/>
      <c r="WEA14" s="135"/>
      <c r="WEB14" s="135"/>
      <c r="WEC14" s="135"/>
      <c r="WED14" s="135"/>
      <c r="WEE14" s="135"/>
      <c r="WEF14" s="135"/>
      <c r="WEG14" s="135"/>
      <c r="WEH14" s="135"/>
      <c r="WEI14" s="135"/>
      <c r="WEJ14" s="135"/>
      <c r="WEK14" s="135"/>
      <c r="WEL14" s="135"/>
      <c r="WEM14" s="135"/>
      <c r="WEN14" s="135"/>
      <c r="WEO14" s="135"/>
      <c r="WEP14" s="135"/>
      <c r="WEQ14" s="135"/>
      <c r="WER14" s="135"/>
      <c r="WES14" s="135"/>
      <c r="WET14" s="135"/>
      <c r="WEU14" s="135"/>
      <c r="WEV14" s="135"/>
      <c r="WEW14" s="135"/>
      <c r="WEX14" s="135"/>
      <c r="WEY14" s="135"/>
      <c r="WEZ14" s="135"/>
      <c r="WFA14" s="135"/>
      <c r="WFB14" s="135"/>
      <c r="WFC14" s="135"/>
      <c r="WFD14" s="135"/>
      <c r="WFE14" s="135"/>
      <c r="WFF14" s="135"/>
      <c r="WFG14" s="135"/>
      <c r="WFH14" s="135"/>
      <c r="WFI14" s="135"/>
      <c r="WFJ14" s="135"/>
      <c r="WFK14" s="135"/>
      <c r="WFL14" s="135"/>
      <c r="WFM14" s="135"/>
      <c r="WFN14" s="135"/>
      <c r="WFO14" s="135"/>
      <c r="WFP14" s="135"/>
      <c r="WFQ14" s="135"/>
      <c r="WFR14" s="135"/>
      <c r="WFS14" s="135"/>
      <c r="WFT14" s="135"/>
      <c r="WFU14" s="135"/>
      <c r="WFV14" s="135"/>
      <c r="WFW14" s="135"/>
      <c r="WFX14" s="135"/>
      <c r="WFY14" s="135"/>
      <c r="WFZ14" s="135"/>
      <c r="WGA14" s="135"/>
      <c r="WGB14" s="135"/>
      <c r="WGC14" s="135"/>
      <c r="WGD14" s="135"/>
      <c r="WGE14" s="135"/>
      <c r="WGF14" s="135"/>
      <c r="WGG14" s="135"/>
      <c r="WGH14" s="135"/>
      <c r="WGI14" s="135"/>
      <c r="WGJ14" s="135"/>
      <c r="WGK14" s="135"/>
      <c r="WGL14" s="135"/>
      <c r="WGM14" s="135"/>
      <c r="WGN14" s="135"/>
      <c r="WGO14" s="135"/>
      <c r="WGP14" s="135"/>
      <c r="WGQ14" s="135"/>
      <c r="WGR14" s="135"/>
      <c r="WGS14" s="135"/>
      <c r="WGT14" s="135"/>
      <c r="WGU14" s="135"/>
      <c r="WGV14" s="135"/>
      <c r="WGW14" s="135"/>
      <c r="WGX14" s="135"/>
      <c r="WGY14" s="135"/>
      <c r="WGZ14" s="135"/>
      <c r="WHA14" s="135"/>
      <c r="WHB14" s="135"/>
      <c r="WHC14" s="135"/>
      <c r="WHD14" s="135"/>
      <c r="WHE14" s="135"/>
      <c r="WHF14" s="135"/>
      <c r="WHG14" s="135"/>
      <c r="WHH14" s="135"/>
      <c r="WHI14" s="135"/>
      <c r="WHJ14" s="135"/>
      <c r="WHK14" s="135"/>
      <c r="WHL14" s="135"/>
      <c r="WHM14" s="135"/>
      <c r="WHN14" s="135"/>
      <c r="WHO14" s="135"/>
      <c r="WHP14" s="135"/>
      <c r="WHQ14" s="135"/>
      <c r="WHR14" s="135"/>
      <c r="WHS14" s="135"/>
      <c r="WHT14" s="135"/>
      <c r="WHU14" s="135"/>
      <c r="WHV14" s="135"/>
      <c r="WHW14" s="135"/>
      <c r="WHX14" s="135"/>
      <c r="WHY14" s="135"/>
      <c r="WHZ14" s="135"/>
      <c r="WIA14" s="135"/>
      <c r="WIB14" s="135"/>
      <c r="WIC14" s="135"/>
      <c r="WID14" s="135"/>
      <c r="WIE14" s="135"/>
      <c r="WIF14" s="135"/>
      <c r="WIG14" s="135"/>
      <c r="WIH14" s="135"/>
      <c r="WII14" s="135"/>
      <c r="WIJ14" s="135"/>
      <c r="WIK14" s="135"/>
      <c r="WIL14" s="135"/>
      <c r="WIM14" s="135"/>
      <c r="WIN14" s="135"/>
      <c r="WIO14" s="135"/>
      <c r="WIP14" s="135"/>
      <c r="WIQ14" s="135"/>
      <c r="WIR14" s="135"/>
      <c r="WIS14" s="135"/>
      <c r="WIT14" s="135"/>
      <c r="WIU14" s="135"/>
      <c r="WIV14" s="135"/>
      <c r="WIW14" s="135"/>
      <c r="WIX14" s="135"/>
      <c r="WIY14" s="135"/>
      <c r="WIZ14" s="135"/>
      <c r="WJA14" s="135"/>
      <c r="WJB14" s="135"/>
      <c r="WJC14" s="135"/>
      <c r="WJD14" s="135"/>
      <c r="WJE14" s="135"/>
      <c r="WJF14" s="135"/>
      <c r="WJG14" s="135"/>
      <c r="WJH14" s="135"/>
      <c r="WJI14" s="135"/>
      <c r="WJJ14" s="135"/>
      <c r="WJK14" s="135"/>
      <c r="WJL14" s="135"/>
      <c r="WJM14" s="135"/>
      <c r="WJN14" s="135"/>
      <c r="WJO14" s="135"/>
      <c r="WJP14" s="135"/>
      <c r="WJQ14" s="135"/>
      <c r="WJR14" s="135"/>
      <c r="WJS14" s="135"/>
      <c r="WJT14" s="135"/>
      <c r="WJU14" s="135"/>
      <c r="WJV14" s="135"/>
      <c r="WJW14" s="135"/>
      <c r="WJX14" s="135"/>
      <c r="WJY14" s="135"/>
      <c r="WJZ14" s="135"/>
      <c r="WKA14" s="135"/>
      <c r="WKB14" s="135"/>
      <c r="WKC14" s="135"/>
      <c r="WKD14" s="135"/>
      <c r="WKE14" s="135"/>
      <c r="WKF14" s="135"/>
      <c r="WKG14" s="135"/>
      <c r="WKH14" s="135"/>
      <c r="WKI14" s="135"/>
      <c r="WKJ14" s="135"/>
      <c r="WKK14" s="135"/>
      <c r="WKL14" s="135"/>
      <c r="WKM14" s="135"/>
      <c r="WKN14" s="135"/>
      <c r="WKO14" s="135"/>
      <c r="WKP14" s="135"/>
      <c r="WKQ14" s="135"/>
      <c r="WKR14" s="135"/>
      <c r="WKS14" s="135"/>
      <c r="WKT14" s="135"/>
      <c r="WKU14" s="135"/>
      <c r="WKV14" s="135"/>
      <c r="WKW14" s="135"/>
      <c r="WKX14" s="135"/>
      <c r="WKY14" s="135"/>
      <c r="WKZ14" s="135"/>
      <c r="WLA14" s="135"/>
      <c r="WLB14" s="135"/>
      <c r="WLC14" s="135"/>
      <c r="WLD14" s="135"/>
      <c r="WLE14" s="135"/>
      <c r="WLF14" s="135"/>
      <c r="WLG14" s="135"/>
      <c r="WLH14" s="135"/>
      <c r="WLI14" s="135"/>
      <c r="WLJ14" s="135"/>
      <c r="WLK14" s="135"/>
      <c r="WLL14" s="135"/>
      <c r="WLM14" s="135"/>
      <c r="WLN14" s="135"/>
      <c r="WLO14" s="135"/>
      <c r="WLP14" s="135"/>
      <c r="WLQ14" s="135"/>
      <c r="WLR14" s="135"/>
      <c r="WLS14" s="135"/>
      <c r="WLT14" s="135"/>
      <c r="WLU14" s="135"/>
      <c r="WLV14" s="135"/>
      <c r="WLW14" s="135"/>
      <c r="WLX14" s="135"/>
      <c r="WLY14" s="135"/>
      <c r="WLZ14" s="135"/>
      <c r="WMA14" s="135"/>
      <c r="WMB14" s="135"/>
      <c r="WMC14" s="135"/>
      <c r="WMD14" s="135"/>
      <c r="WME14" s="135"/>
      <c r="WMF14" s="135"/>
      <c r="WMG14" s="135"/>
      <c r="WMH14" s="135"/>
      <c r="WMI14" s="135"/>
      <c r="WMJ14" s="135"/>
      <c r="WMK14" s="135"/>
      <c r="WML14" s="135"/>
      <c r="WMM14" s="135"/>
      <c r="WMN14" s="135"/>
      <c r="WMO14" s="135"/>
      <c r="WMP14" s="135"/>
      <c r="WMQ14" s="135"/>
      <c r="WMR14" s="135"/>
      <c r="WMS14" s="135"/>
      <c r="WMT14" s="135"/>
      <c r="WMU14" s="135"/>
      <c r="WMV14" s="135"/>
      <c r="WMW14" s="135"/>
      <c r="WMX14" s="135"/>
      <c r="WMY14" s="135"/>
      <c r="WMZ14" s="135"/>
      <c r="WNA14" s="135"/>
      <c r="WNB14" s="135"/>
      <c r="WNC14" s="135"/>
      <c r="WND14" s="135"/>
      <c r="WNE14" s="135"/>
      <c r="WNF14" s="135"/>
      <c r="WNG14" s="135"/>
      <c r="WNH14" s="135"/>
      <c r="WNI14" s="135"/>
      <c r="WNJ14" s="135"/>
      <c r="WNK14" s="135"/>
      <c r="WNL14" s="135"/>
      <c r="WNM14" s="135"/>
      <c r="WNN14" s="135"/>
      <c r="WNO14" s="135"/>
      <c r="WNP14" s="135"/>
      <c r="WNQ14" s="135"/>
      <c r="WNR14" s="135"/>
      <c r="WNS14" s="135"/>
      <c r="WNT14" s="135"/>
      <c r="WNU14" s="135"/>
      <c r="WNV14" s="135"/>
      <c r="WNW14" s="135"/>
      <c r="WNX14" s="135"/>
      <c r="WNY14" s="135"/>
      <c r="WNZ14" s="135"/>
      <c r="WOA14" s="135"/>
      <c r="WOB14" s="135"/>
      <c r="WOC14" s="135"/>
      <c r="WOD14" s="135"/>
      <c r="WOE14" s="135"/>
      <c r="WOF14" s="135"/>
      <c r="WOG14" s="135"/>
      <c r="WOH14" s="135"/>
      <c r="WOI14" s="135"/>
      <c r="WOJ14" s="135"/>
      <c r="WOK14" s="135"/>
      <c r="WOL14" s="135"/>
      <c r="WOM14" s="135"/>
      <c r="WON14" s="135"/>
      <c r="WOO14" s="135"/>
      <c r="WOP14" s="135"/>
      <c r="WOQ14" s="135"/>
      <c r="WOR14" s="135"/>
      <c r="WOS14" s="135"/>
      <c r="WOT14" s="135"/>
      <c r="WOU14" s="135"/>
      <c r="WOV14" s="135"/>
      <c r="WOW14" s="135"/>
      <c r="WOX14" s="135"/>
      <c r="WOY14" s="135"/>
      <c r="WOZ14" s="135"/>
      <c r="WPA14" s="135"/>
      <c r="WPB14" s="135"/>
      <c r="WPC14" s="135"/>
      <c r="WPD14" s="135"/>
      <c r="WPE14" s="135"/>
      <c r="WPF14" s="135"/>
      <c r="WPG14" s="135"/>
      <c r="WPH14" s="135"/>
      <c r="WPI14" s="135"/>
      <c r="WPJ14" s="135"/>
      <c r="WPK14" s="135"/>
      <c r="WPL14" s="135"/>
      <c r="WPM14" s="135"/>
      <c r="WPN14" s="135"/>
      <c r="WPO14" s="135"/>
      <c r="WPP14" s="135"/>
      <c r="WPQ14" s="135"/>
      <c r="WPR14" s="135"/>
      <c r="WPS14" s="135"/>
      <c r="WPT14" s="135"/>
      <c r="WPU14" s="135"/>
      <c r="WPV14" s="135"/>
      <c r="WPW14" s="135"/>
      <c r="WPX14" s="135"/>
      <c r="WPY14" s="135"/>
      <c r="WPZ14" s="135"/>
      <c r="WQA14" s="135"/>
      <c r="WQB14" s="135"/>
      <c r="WQC14" s="135"/>
      <c r="WQD14" s="135"/>
      <c r="WQE14" s="135"/>
      <c r="WQF14" s="135"/>
      <c r="WQG14" s="135"/>
      <c r="WQH14" s="135"/>
      <c r="WQI14" s="135"/>
      <c r="WQJ14" s="135"/>
      <c r="WQK14" s="135"/>
      <c r="WQL14" s="135"/>
      <c r="WQM14" s="135"/>
      <c r="WQN14" s="135"/>
      <c r="WQO14" s="135"/>
      <c r="WQP14" s="135"/>
      <c r="WQQ14" s="135"/>
      <c r="WQR14" s="135"/>
      <c r="WQS14" s="135"/>
      <c r="WQT14" s="135"/>
      <c r="WQU14" s="135"/>
      <c r="WQV14" s="135"/>
      <c r="WQW14" s="135"/>
      <c r="WQX14" s="135"/>
      <c r="WQY14" s="135"/>
      <c r="WQZ14" s="135"/>
      <c r="WRA14" s="135"/>
      <c r="WRB14" s="135"/>
      <c r="WRC14" s="135"/>
      <c r="WRD14" s="135"/>
      <c r="WRE14" s="135"/>
      <c r="WRF14" s="135"/>
      <c r="WRG14" s="135"/>
      <c r="WRH14" s="135"/>
      <c r="WRI14" s="135"/>
      <c r="WRJ14" s="135"/>
      <c r="WRK14" s="135"/>
      <c r="WRL14" s="135"/>
      <c r="WRM14" s="135"/>
      <c r="WRN14" s="135"/>
      <c r="WRO14" s="135"/>
      <c r="WRP14" s="135"/>
      <c r="WRQ14" s="135"/>
      <c r="WRR14" s="135"/>
      <c r="WRS14" s="135"/>
      <c r="WRT14" s="135"/>
      <c r="WRU14" s="135"/>
      <c r="WRV14" s="135"/>
      <c r="WRW14" s="135"/>
      <c r="WRX14" s="135"/>
      <c r="WRY14" s="135"/>
      <c r="WRZ14" s="135"/>
      <c r="WSA14" s="135"/>
      <c r="WSB14" s="135"/>
      <c r="WSC14" s="135"/>
      <c r="WSD14" s="135"/>
      <c r="WSE14" s="135"/>
      <c r="WSF14" s="135"/>
      <c r="WSG14" s="135"/>
      <c r="WSH14" s="135"/>
      <c r="WSI14" s="135"/>
      <c r="WSJ14" s="135"/>
      <c r="WSK14" s="135"/>
      <c r="WSL14" s="135"/>
      <c r="WSM14" s="135"/>
      <c r="WSN14" s="135"/>
      <c r="WSO14" s="135"/>
      <c r="WSP14" s="135"/>
      <c r="WSQ14" s="135"/>
      <c r="WSR14" s="135"/>
      <c r="WSS14" s="135"/>
      <c r="WST14" s="135"/>
      <c r="WSU14" s="135"/>
      <c r="WSV14" s="135"/>
      <c r="WSW14" s="135"/>
      <c r="WSX14" s="135"/>
      <c r="WSY14" s="135"/>
      <c r="WSZ14" s="135"/>
      <c r="WTA14" s="135"/>
      <c r="WTB14" s="135"/>
      <c r="WTC14" s="135"/>
      <c r="WTD14" s="135"/>
      <c r="WTE14" s="135"/>
      <c r="WTF14" s="135"/>
      <c r="WTG14" s="135"/>
      <c r="WTH14" s="135"/>
      <c r="WTI14" s="135"/>
      <c r="WTJ14" s="135"/>
      <c r="WTK14" s="135"/>
      <c r="WTL14" s="135"/>
      <c r="WTM14" s="135"/>
      <c r="WTN14" s="135"/>
      <c r="WTO14" s="135"/>
      <c r="WTP14" s="135"/>
      <c r="WTQ14" s="135"/>
      <c r="WTR14" s="135"/>
      <c r="WTS14" s="135"/>
      <c r="WTT14" s="135"/>
      <c r="WTU14" s="135"/>
      <c r="WTV14" s="135"/>
      <c r="WTW14" s="135"/>
      <c r="WTX14" s="135"/>
      <c r="WTY14" s="135"/>
      <c r="WTZ14" s="135"/>
      <c r="WUA14" s="135"/>
      <c r="WUB14" s="135"/>
      <c r="WUC14" s="135"/>
      <c r="WUD14" s="135"/>
      <c r="WUE14" s="135"/>
      <c r="WUF14" s="135"/>
      <c r="WUG14" s="135"/>
      <c r="WUH14" s="135"/>
      <c r="WUI14" s="135"/>
      <c r="WUJ14" s="135"/>
      <c r="WUK14" s="135"/>
      <c r="WUL14" s="135"/>
      <c r="WUM14" s="135"/>
      <c r="WUN14" s="135"/>
      <c r="WUO14" s="135"/>
      <c r="WUP14" s="135"/>
      <c r="WUQ14" s="135"/>
      <c r="WUR14" s="135"/>
      <c r="WUS14" s="135"/>
      <c r="WUT14" s="135"/>
      <c r="WUU14" s="135"/>
      <c r="WUV14" s="135"/>
      <c r="WUW14" s="135"/>
      <c r="WUX14" s="135"/>
      <c r="WUY14" s="135"/>
      <c r="WUZ14" s="135"/>
      <c r="WVA14" s="135"/>
      <c r="WVB14" s="135"/>
      <c r="WVC14" s="135"/>
      <c r="WVD14" s="135"/>
      <c r="WVE14" s="135"/>
      <c r="WVF14" s="135"/>
      <c r="WVG14" s="135"/>
      <c r="WVH14" s="135"/>
      <c r="WVI14" s="135"/>
      <c r="WVJ14" s="135"/>
      <c r="WVK14" s="135"/>
      <c r="WVL14" s="135"/>
      <c r="WVM14" s="135"/>
      <c r="WVN14" s="135"/>
      <c r="WVO14" s="135"/>
      <c r="WVP14" s="135"/>
      <c r="WVQ14" s="135"/>
      <c r="WVR14" s="135"/>
      <c r="WVS14" s="135"/>
      <c r="WVT14" s="135"/>
      <c r="WVU14" s="135"/>
      <c r="WVV14" s="135"/>
      <c r="WVW14" s="135"/>
      <c r="WVX14" s="135"/>
      <c r="WVY14" s="135"/>
      <c r="WVZ14" s="135"/>
      <c r="WWA14" s="135"/>
      <c r="WWB14" s="135"/>
      <c r="WWC14" s="135"/>
      <c r="WWD14" s="135"/>
      <c r="WWE14" s="135"/>
      <c r="WWF14" s="135"/>
      <c r="WWG14" s="135"/>
      <c r="WWH14" s="135"/>
      <c r="WWI14" s="135"/>
      <c r="WWJ14" s="135"/>
      <c r="WWK14" s="135"/>
      <c r="WWL14" s="135"/>
      <c r="WWM14" s="135"/>
      <c r="WWN14" s="135"/>
      <c r="WWO14" s="135"/>
      <c r="WWP14" s="135"/>
      <c r="WWQ14" s="135"/>
      <c r="WWR14" s="135"/>
      <c r="WWS14" s="135"/>
      <c r="WWT14" s="135"/>
      <c r="WWU14" s="135"/>
      <c r="WWV14" s="135"/>
      <c r="WWW14" s="135"/>
      <c r="WWX14" s="135"/>
      <c r="WWY14" s="135"/>
      <c r="WWZ14" s="135"/>
      <c r="WXA14" s="135"/>
      <c r="WXB14" s="135"/>
      <c r="WXC14" s="135"/>
      <c r="WXD14" s="135"/>
      <c r="WXE14" s="135"/>
      <c r="WXF14" s="135"/>
      <c r="WXG14" s="135"/>
      <c r="WXH14" s="135"/>
      <c r="WXI14" s="135"/>
      <c r="WXJ14" s="135"/>
      <c r="WXK14" s="135"/>
      <c r="WXL14" s="135"/>
      <c r="WXM14" s="135"/>
      <c r="WXN14" s="135"/>
      <c r="WXO14" s="135"/>
      <c r="WXP14" s="135"/>
      <c r="WXQ14" s="135"/>
      <c r="WXR14" s="135"/>
      <c r="WXS14" s="135"/>
      <c r="WXT14" s="135"/>
      <c r="WXU14" s="135"/>
      <c r="WXV14" s="135"/>
      <c r="WXW14" s="135"/>
      <c r="WXX14" s="135"/>
      <c r="WXY14" s="135"/>
      <c r="WXZ14" s="135"/>
      <c r="WYA14" s="135"/>
      <c r="WYB14" s="135"/>
      <c r="WYC14" s="135"/>
      <c r="WYD14" s="135"/>
      <c r="WYE14" s="135"/>
      <c r="WYF14" s="135"/>
      <c r="WYG14" s="135"/>
      <c r="WYH14" s="135"/>
      <c r="WYI14" s="135"/>
      <c r="WYJ14" s="135"/>
      <c r="WYK14" s="135"/>
      <c r="WYL14" s="135"/>
      <c r="WYM14" s="135"/>
      <c r="WYN14" s="135"/>
      <c r="WYO14" s="135"/>
      <c r="WYP14" s="135"/>
      <c r="WYQ14" s="135"/>
      <c r="WYR14" s="135"/>
      <c r="WYS14" s="135"/>
      <c r="WYT14" s="135"/>
      <c r="WYU14" s="135"/>
      <c r="WYV14" s="135"/>
      <c r="WYW14" s="135"/>
      <c r="WYX14" s="135"/>
      <c r="WYY14" s="135"/>
      <c r="WYZ14" s="135"/>
      <c r="WZA14" s="135"/>
      <c r="WZB14" s="135"/>
      <c r="WZC14" s="135"/>
      <c r="WZD14" s="135"/>
      <c r="WZE14" s="135"/>
      <c r="WZF14" s="135"/>
      <c r="WZG14" s="135"/>
      <c r="WZH14" s="135"/>
      <c r="WZI14" s="135"/>
      <c r="WZJ14" s="135"/>
      <c r="WZK14" s="135"/>
      <c r="WZL14" s="135"/>
      <c r="WZM14" s="135"/>
      <c r="WZN14" s="135"/>
      <c r="WZO14" s="135"/>
      <c r="WZP14" s="135"/>
      <c r="WZQ14" s="135"/>
      <c r="WZR14" s="135"/>
      <c r="WZS14" s="135"/>
      <c r="WZT14" s="135"/>
      <c r="WZU14" s="135"/>
      <c r="WZV14" s="135"/>
      <c r="WZW14" s="135"/>
      <c r="WZX14" s="135"/>
      <c r="WZY14" s="135"/>
      <c r="WZZ14" s="135"/>
      <c r="XAA14" s="135"/>
      <c r="XAB14" s="135"/>
      <c r="XAC14" s="135"/>
      <c r="XAD14" s="135"/>
      <c r="XAE14" s="135"/>
      <c r="XAF14" s="135"/>
      <c r="XAG14" s="135"/>
      <c r="XAH14" s="135"/>
      <c r="XAI14" s="135"/>
      <c r="XAJ14" s="135"/>
      <c r="XAK14" s="135"/>
      <c r="XAL14" s="135"/>
      <c r="XAM14" s="135"/>
      <c r="XAN14" s="135"/>
      <c r="XAO14" s="135"/>
      <c r="XAP14" s="135"/>
      <c r="XAQ14" s="135"/>
      <c r="XAR14" s="135"/>
      <c r="XAS14" s="135"/>
      <c r="XAT14" s="135"/>
      <c r="XAU14" s="135"/>
      <c r="XAV14" s="135"/>
      <c r="XAW14" s="135"/>
      <c r="XAX14" s="135"/>
      <c r="XAY14" s="135"/>
      <c r="XAZ14" s="135"/>
      <c r="XBA14" s="135"/>
      <c r="XBB14" s="135"/>
      <c r="XBC14" s="135"/>
      <c r="XBD14" s="135"/>
      <c r="XBE14" s="135"/>
      <c r="XBF14" s="135"/>
      <c r="XBG14" s="135"/>
      <c r="XBH14" s="135"/>
      <c r="XBI14" s="135"/>
      <c r="XBJ14" s="135"/>
      <c r="XBK14" s="135"/>
      <c r="XBL14" s="135"/>
      <c r="XBM14" s="135"/>
      <c r="XBN14" s="135"/>
      <c r="XBO14" s="135"/>
      <c r="XBP14" s="135"/>
      <c r="XBQ14" s="135"/>
      <c r="XBR14" s="135"/>
      <c r="XBS14" s="135"/>
      <c r="XBT14" s="135"/>
      <c r="XBU14" s="135"/>
      <c r="XBV14" s="135"/>
      <c r="XBW14" s="135"/>
      <c r="XBX14" s="135"/>
      <c r="XBY14" s="135"/>
      <c r="XBZ14" s="135"/>
      <c r="XCA14" s="135"/>
      <c r="XCB14" s="135"/>
      <c r="XCC14" s="135"/>
      <c r="XCD14" s="135"/>
      <c r="XCE14" s="135"/>
    </row>
    <row r="15" spans="1:16307" ht="31.5" x14ac:dyDescent="0.25">
      <c r="A15" s="121">
        <v>3</v>
      </c>
      <c r="B15" s="146" t="s">
        <v>176</v>
      </c>
      <c r="C15" s="146" t="s">
        <v>655</v>
      </c>
      <c r="D15" s="128">
        <v>21.16</v>
      </c>
      <c r="E15" s="125">
        <v>55</v>
      </c>
      <c r="F15" s="125">
        <v>52</v>
      </c>
      <c r="G15" s="128">
        <v>2.4574669187145557</v>
      </c>
      <c r="H15" s="171">
        <f t="shared" ref="H15:H21" si="14">J15+K15+L15+M15</f>
        <v>3</v>
      </c>
      <c r="I15" s="127">
        <f t="shared" ref="I15:I21" si="15">H15*100/E15</f>
        <v>5.4545454545454541</v>
      </c>
      <c r="J15" s="125">
        <v>0</v>
      </c>
      <c r="K15" s="125">
        <v>0</v>
      </c>
      <c r="L15" s="125">
        <v>3</v>
      </c>
      <c r="M15" s="125">
        <v>0</v>
      </c>
      <c r="N15" s="171">
        <f t="shared" ref="N15:N21" si="16">O15+P15+Q15+R15</f>
        <v>1</v>
      </c>
      <c r="O15" s="125">
        <v>0</v>
      </c>
      <c r="P15" s="125">
        <v>0</v>
      </c>
      <c r="Q15" s="125">
        <v>1</v>
      </c>
      <c r="R15" s="125">
        <v>0</v>
      </c>
      <c r="S15" s="125">
        <f t="shared" ref="S15:S21" si="17">N15*100/H15</f>
        <v>33.333333333333336</v>
      </c>
      <c r="T15" s="131">
        <f t="shared" si="3"/>
        <v>7</v>
      </c>
      <c r="U15" s="172">
        <f t="shared" si="4"/>
        <v>3</v>
      </c>
      <c r="V15" s="132">
        <f t="shared" si="5"/>
        <v>3.64</v>
      </c>
      <c r="W15" s="183">
        <f t="shared" ref="W15:W21" si="18">U15</f>
        <v>3</v>
      </c>
      <c r="X15" s="265">
        <f t="shared" ref="X15:X21" si="19">W15*100/F15</f>
        <v>5.7692307692307692</v>
      </c>
      <c r="Y15" s="131">
        <f t="shared" si="6"/>
        <v>0</v>
      </c>
      <c r="Z15" s="132">
        <f t="shared" si="7"/>
        <v>0.45</v>
      </c>
      <c r="AA15" s="131">
        <f t="shared" si="8"/>
        <v>15</v>
      </c>
      <c r="AB15" s="131">
        <f t="shared" si="9"/>
        <v>0</v>
      </c>
      <c r="AC15" s="131">
        <f t="shared" si="10"/>
        <v>2</v>
      </c>
      <c r="AD15" s="131">
        <f t="shared" si="11"/>
        <v>1</v>
      </c>
      <c r="AE15" s="132">
        <f t="shared" si="12"/>
        <v>0.6</v>
      </c>
      <c r="AF15" s="131">
        <f t="shared" si="13"/>
        <v>20</v>
      </c>
      <c r="AG15" s="131">
        <v>3</v>
      </c>
    </row>
    <row r="16" spans="1:16307" ht="31.5" x14ac:dyDescent="0.25">
      <c r="A16" s="121">
        <v>4</v>
      </c>
      <c r="B16" s="146" t="s">
        <v>656</v>
      </c>
      <c r="C16" s="146" t="s">
        <v>655</v>
      </c>
      <c r="D16" s="128">
        <v>5.22</v>
      </c>
      <c r="E16" s="125">
        <v>22</v>
      </c>
      <c r="F16" s="125">
        <v>42</v>
      </c>
      <c r="G16" s="128">
        <v>8.0459770114942533</v>
      </c>
      <c r="H16" s="171">
        <f t="shared" si="14"/>
        <v>1</v>
      </c>
      <c r="I16" s="127">
        <f t="shared" si="15"/>
        <v>4.5454545454545459</v>
      </c>
      <c r="J16" s="125">
        <v>0</v>
      </c>
      <c r="K16" s="125">
        <v>0</v>
      </c>
      <c r="L16" s="125">
        <v>1</v>
      </c>
      <c r="M16" s="125">
        <v>0</v>
      </c>
      <c r="N16" s="171">
        <f t="shared" si="16"/>
        <v>1</v>
      </c>
      <c r="O16" s="125">
        <v>0</v>
      </c>
      <c r="P16" s="125">
        <v>0</v>
      </c>
      <c r="Q16" s="125">
        <v>1</v>
      </c>
      <c r="R16" s="125">
        <v>0</v>
      </c>
      <c r="S16" s="125">
        <f t="shared" si="17"/>
        <v>100</v>
      </c>
      <c r="T16" s="131">
        <f t="shared" si="3"/>
        <v>12</v>
      </c>
      <c r="U16" s="172">
        <f t="shared" si="4"/>
        <v>5</v>
      </c>
      <c r="V16" s="132">
        <f t="shared" si="5"/>
        <v>5.04</v>
      </c>
      <c r="W16" s="183">
        <f t="shared" si="18"/>
        <v>5</v>
      </c>
      <c r="X16" s="265">
        <f t="shared" si="19"/>
        <v>11.904761904761905</v>
      </c>
      <c r="Y16" s="131">
        <f t="shared" si="6"/>
        <v>0</v>
      </c>
      <c r="Z16" s="132">
        <f t="shared" si="7"/>
        <v>0.75</v>
      </c>
      <c r="AA16" s="131">
        <f t="shared" si="8"/>
        <v>15</v>
      </c>
      <c r="AB16" s="131">
        <f t="shared" si="9"/>
        <v>0</v>
      </c>
      <c r="AC16" s="131">
        <f t="shared" si="10"/>
        <v>4</v>
      </c>
      <c r="AD16" s="131">
        <f t="shared" si="11"/>
        <v>1</v>
      </c>
      <c r="AE16" s="132">
        <f t="shared" si="12"/>
        <v>1</v>
      </c>
      <c r="AF16" s="131">
        <f t="shared" si="13"/>
        <v>20</v>
      </c>
      <c r="AG16" s="131">
        <v>5</v>
      </c>
    </row>
    <row r="17" spans="1:33" ht="31.5" x14ac:dyDescent="0.25">
      <c r="A17" s="121">
        <v>5</v>
      </c>
      <c r="B17" s="146" t="s">
        <v>657</v>
      </c>
      <c r="C17" s="146" t="s">
        <v>655</v>
      </c>
      <c r="D17" s="128">
        <v>9.5299999999999994</v>
      </c>
      <c r="E17" s="125">
        <v>23</v>
      </c>
      <c r="F17" s="125">
        <v>35</v>
      </c>
      <c r="G17" s="128">
        <v>3.672612801678909</v>
      </c>
      <c r="H17" s="171">
        <f t="shared" si="14"/>
        <v>1</v>
      </c>
      <c r="I17" s="127">
        <f t="shared" si="15"/>
        <v>4.3478260869565215</v>
      </c>
      <c r="J17" s="125">
        <v>0</v>
      </c>
      <c r="K17" s="125">
        <v>0</v>
      </c>
      <c r="L17" s="125">
        <v>1</v>
      </c>
      <c r="M17" s="125">
        <v>0</v>
      </c>
      <c r="N17" s="171">
        <f t="shared" si="16"/>
        <v>1</v>
      </c>
      <c r="O17" s="125">
        <v>0</v>
      </c>
      <c r="P17" s="125">
        <v>0</v>
      </c>
      <c r="Q17" s="125">
        <v>1</v>
      </c>
      <c r="R17" s="125">
        <v>0</v>
      </c>
      <c r="S17" s="125">
        <f t="shared" si="17"/>
        <v>100</v>
      </c>
      <c r="T17" s="131">
        <f t="shared" si="3"/>
        <v>7</v>
      </c>
      <c r="U17" s="172">
        <f t="shared" si="4"/>
        <v>2</v>
      </c>
      <c r="V17" s="132">
        <f t="shared" si="5"/>
        <v>2.4500000000000002</v>
      </c>
      <c r="W17" s="183">
        <f t="shared" si="18"/>
        <v>2</v>
      </c>
      <c r="X17" s="265">
        <f t="shared" si="19"/>
        <v>5.7142857142857144</v>
      </c>
      <c r="Y17" s="131">
        <f t="shared" si="6"/>
        <v>0</v>
      </c>
      <c r="Z17" s="132">
        <f t="shared" si="7"/>
        <v>0.3</v>
      </c>
      <c r="AA17" s="131">
        <f t="shared" si="8"/>
        <v>15</v>
      </c>
      <c r="AB17" s="131">
        <f t="shared" si="9"/>
        <v>0</v>
      </c>
      <c r="AC17" s="131">
        <f t="shared" si="10"/>
        <v>1</v>
      </c>
      <c r="AD17" s="131">
        <f t="shared" si="11"/>
        <v>1</v>
      </c>
      <c r="AE17" s="132">
        <f t="shared" si="12"/>
        <v>0.4</v>
      </c>
      <c r="AF17" s="131">
        <f t="shared" si="13"/>
        <v>20</v>
      </c>
      <c r="AG17" s="131">
        <v>2</v>
      </c>
    </row>
    <row r="18" spans="1:33" ht="47.25" x14ac:dyDescent="0.25">
      <c r="A18" s="121">
        <v>6</v>
      </c>
      <c r="B18" s="146" t="s">
        <v>658</v>
      </c>
      <c r="C18" s="146" t="s">
        <v>655</v>
      </c>
      <c r="D18" s="128">
        <v>26.93</v>
      </c>
      <c r="E18" s="125">
        <v>131</v>
      </c>
      <c r="F18" s="125">
        <v>145</v>
      </c>
      <c r="G18" s="128">
        <v>5.3843297437801709</v>
      </c>
      <c r="H18" s="171">
        <f t="shared" si="14"/>
        <v>10</v>
      </c>
      <c r="I18" s="127">
        <f t="shared" si="15"/>
        <v>7.6335877862595423</v>
      </c>
      <c r="J18" s="125">
        <v>1</v>
      </c>
      <c r="K18" s="125">
        <v>1</v>
      </c>
      <c r="L18" s="125">
        <v>7</v>
      </c>
      <c r="M18" s="125">
        <v>1</v>
      </c>
      <c r="N18" s="171">
        <f t="shared" si="16"/>
        <v>5</v>
      </c>
      <c r="O18" s="125">
        <v>0</v>
      </c>
      <c r="P18" s="125">
        <v>0</v>
      </c>
      <c r="Q18" s="125">
        <v>5</v>
      </c>
      <c r="R18" s="125">
        <v>0</v>
      </c>
      <c r="S18" s="125">
        <f t="shared" si="17"/>
        <v>50</v>
      </c>
      <c r="T18" s="131">
        <f t="shared" si="3"/>
        <v>8</v>
      </c>
      <c r="U18" s="172">
        <f t="shared" si="4"/>
        <v>11</v>
      </c>
      <c r="V18" s="132">
        <f t="shared" si="5"/>
        <v>11.6</v>
      </c>
      <c r="W18" s="183">
        <f t="shared" si="18"/>
        <v>11</v>
      </c>
      <c r="X18" s="265">
        <f t="shared" si="19"/>
        <v>7.5862068965517242</v>
      </c>
      <c r="Y18" s="131">
        <f t="shared" si="6"/>
        <v>1</v>
      </c>
      <c r="Z18" s="132">
        <f t="shared" si="7"/>
        <v>1.65</v>
      </c>
      <c r="AA18" s="131">
        <f t="shared" si="8"/>
        <v>15</v>
      </c>
      <c r="AB18" s="131">
        <f t="shared" si="9"/>
        <v>0</v>
      </c>
      <c r="AC18" s="131">
        <f t="shared" si="10"/>
        <v>7</v>
      </c>
      <c r="AD18" s="131">
        <f t="shared" si="11"/>
        <v>3</v>
      </c>
      <c r="AE18" s="132">
        <f t="shared" si="12"/>
        <v>2.2000000000000002</v>
      </c>
      <c r="AF18" s="131">
        <f t="shared" si="13"/>
        <v>20</v>
      </c>
      <c r="AG18" s="131">
        <v>11</v>
      </c>
    </row>
    <row r="19" spans="1:33" ht="31.5" x14ac:dyDescent="0.25">
      <c r="A19" s="121">
        <v>7</v>
      </c>
      <c r="B19" s="146" t="s">
        <v>659</v>
      </c>
      <c r="C19" s="146" t="s">
        <v>901</v>
      </c>
      <c r="D19" s="187">
        <v>58.75</v>
      </c>
      <c r="E19" s="125">
        <v>217</v>
      </c>
      <c r="F19" s="125">
        <f>171+56</f>
        <v>227</v>
      </c>
      <c r="G19" s="128">
        <f>F19/D19</f>
        <v>3.8638297872340424</v>
      </c>
      <c r="H19" s="171">
        <f t="shared" si="14"/>
        <v>9</v>
      </c>
      <c r="I19" s="127">
        <f t="shared" si="15"/>
        <v>4.1474654377880187</v>
      </c>
      <c r="J19" s="125">
        <v>1</v>
      </c>
      <c r="K19" s="125">
        <v>1</v>
      </c>
      <c r="L19" s="125">
        <v>7</v>
      </c>
      <c r="M19" s="125">
        <v>0</v>
      </c>
      <c r="N19" s="171">
        <f t="shared" si="16"/>
        <v>1</v>
      </c>
      <c r="O19" s="125">
        <v>0</v>
      </c>
      <c r="P19" s="125">
        <v>0</v>
      </c>
      <c r="Q19" s="125">
        <v>1</v>
      </c>
      <c r="R19" s="125">
        <v>0</v>
      </c>
      <c r="S19" s="125">
        <f t="shared" si="17"/>
        <v>11.111111111111111</v>
      </c>
      <c r="T19" s="131">
        <f t="shared" si="3"/>
        <v>7</v>
      </c>
      <c r="U19" s="172">
        <f t="shared" si="4"/>
        <v>15</v>
      </c>
      <c r="V19" s="132">
        <f t="shared" si="5"/>
        <v>15.89</v>
      </c>
      <c r="W19" s="183">
        <f t="shared" si="18"/>
        <v>15</v>
      </c>
      <c r="X19" s="265">
        <f t="shared" si="19"/>
        <v>6.607929515418502</v>
      </c>
      <c r="Y19" s="131">
        <f t="shared" si="6"/>
        <v>2</v>
      </c>
      <c r="Z19" s="132">
        <f t="shared" si="7"/>
        <v>2.25</v>
      </c>
      <c r="AA19" s="131">
        <f t="shared" si="8"/>
        <v>15</v>
      </c>
      <c r="AB19" s="131">
        <f t="shared" si="9"/>
        <v>0</v>
      </c>
      <c r="AC19" s="131">
        <f t="shared" si="10"/>
        <v>10</v>
      </c>
      <c r="AD19" s="131">
        <f t="shared" si="11"/>
        <v>3</v>
      </c>
      <c r="AE19" s="132">
        <f t="shared" si="12"/>
        <v>3</v>
      </c>
      <c r="AF19" s="131">
        <f t="shared" si="13"/>
        <v>20</v>
      </c>
      <c r="AG19" s="266">
        <v>15</v>
      </c>
    </row>
    <row r="20" spans="1:33" ht="47.25" x14ac:dyDescent="0.25">
      <c r="A20" s="121">
        <v>8</v>
      </c>
      <c r="B20" s="146" t="s">
        <v>660</v>
      </c>
      <c r="C20" s="146" t="s">
        <v>655</v>
      </c>
      <c r="D20" s="128">
        <v>18.64</v>
      </c>
      <c r="E20" s="125">
        <v>58</v>
      </c>
      <c r="F20" s="125">
        <v>68</v>
      </c>
      <c r="G20" s="128">
        <v>3.648068669527897</v>
      </c>
      <c r="H20" s="171">
        <f t="shared" si="14"/>
        <v>4</v>
      </c>
      <c r="I20" s="127">
        <f t="shared" si="15"/>
        <v>6.8965517241379306</v>
      </c>
      <c r="J20" s="125">
        <v>0</v>
      </c>
      <c r="K20" s="125">
        <v>1</v>
      </c>
      <c r="L20" s="125">
        <v>3</v>
      </c>
      <c r="M20" s="125">
        <v>0</v>
      </c>
      <c r="N20" s="171">
        <f t="shared" si="16"/>
        <v>3</v>
      </c>
      <c r="O20" s="125">
        <v>0</v>
      </c>
      <c r="P20" s="125">
        <v>0</v>
      </c>
      <c r="Q20" s="125">
        <v>3</v>
      </c>
      <c r="R20" s="125">
        <v>0</v>
      </c>
      <c r="S20" s="125">
        <f t="shared" si="17"/>
        <v>75</v>
      </c>
      <c r="T20" s="131">
        <f t="shared" si="3"/>
        <v>7</v>
      </c>
      <c r="U20" s="172">
        <f t="shared" si="4"/>
        <v>4</v>
      </c>
      <c r="V20" s="132">
        <f t="shared" si="5"/>
        <v>4.76</v>
      </c>
      <c r="W20" s="183">
        <f t="shared" si="18"/>
        <v>4</v>
      </c>
      <c r="X20" s="265">
        <f t="shared" si="19"/>
        <v>5.882352941176471</v>
      </c>
      <c r="Y20" s="131">
        <f t="shared" si="6"/>
        <v>0</v>
      </c>
      <c r="Z20" s="132">
        <f t="shared" si="7"/>
        <v>0.6</v>
      </c>
      <c r="AA20" s="131">
        <f t="shared" si="8"/>
        <v>15</v>
      </c>
      <c r="AB20" s="131">
        <f t="shared" si="9"/>
        <v>0</v>
      </c>
      <c r="AC20" s="131">
        <f t="shared" si="10"/>
        <v>3</v>
      </c>
      <c r="AD20" s="131">
        <f t="shared" si="11"/>
        <v>1</v>
      </c>
      <c r="AE20" s="132">
        <f t="shared" si="12"/>
        <v>0.8</v>
      </c>
      <c r="AF20" s="131">
        <f t="shared" si="13"/>
        <v>20</v>
      </c>
      <c r="AG20" s="131">
        <v>4</v>
      </c>
    </row>
    <row r="21" spans="1:33" ht="31.5" x14ac:dyDescent="0.25">
      <c r="A21" s="121">
        <v>9</v>
      </c>
      <c r="B21" s="146" t="s">
        <v>661</v>
      </c>
      <c r="C21" s="146" t="s">
        <v>655</v>
      </c>
      <c r="D21" s="128">
        <v>28.76</v>
      </c>
      <c r="E21" s="125">
        <v>179</v>
      </c>
      <c r="F21" s="125">
        <v>188</v>
      </c>
      <c r="G21" s="128">
        <v>6.5368567454798328</v>
      </c>
      <c r="H21" s="171">
        <f t="shared" si="14"/>
        <v>17</v>
      </c>
      <c r="I21" s="127">
        <f t="shared" si="15"/>
        <v>9.4972067039106154</v>
      </c>
      <c r="J21" s="125">
        <v>2</v>
      </c>
      <c r="K21" s="125">
        <v>2</v>
      </c>
      <c r="L21" s="125">
        <v>10</v>
      </c>
      <c r="M21" s="125">
        <v>3</v>
      </c>
      <c r="N21" s="171">
        <f t="shared" si="16"/>
        <v>12</v>
      </c>
      <c r="O21" s="125">
        <v>0</v>
      </c>
      <c r="P21" s="125">
        <v>0</v>
      </c>
      <c r="Q21" s="125">
        <v>9</v>
      </c>
      <c r="R21" s="125">
        <v>3</v>
      </c>
      <c r="S21" s="125">
        <f t="shared" si="17"/>
        <v>70.588235294117652</v>
      </c>
      <c r="T21" s="131">
        <f t="shared" si="3"/>
        <v>10</v>
      </c>
      <c r="U21" s="172">
        <f t="shared" si="4"/>
        <v>18</v>
      </c>
      <c r="V21" s="132">
        <f t="shared" si="5"/>
        <v>18.8</v>
      </c>
      <c r="W21" s="183">
        <f t="shared" si="18"/>
        <v>18</v>
      </c>
      <c r="X21" s="265">
        <f t="shared" si="19"/>
        <v>9.5744680851063837</v>
      </c>
      <c r="Y21" s="131">
        <f t="shared" si="6"/>
        <v>2</v>
      </c>
      <c r="Z21" s="132">
        <f t="shared" si="7"/>
        <v>2.7</v>
      </c>
      <c r="AA21" s="131">
        <f t="shared" si="8"/>
        <v>15</v>
      </c>
      <c r="AB21" s="131">
        <f t="shared" si="9"/>
        <v>0</v>
      </c>
      <c r="AC21" s="131">
        <f t="shared" si="10"/>
        <v>12</v>
      </c>
      <c r="AD21" s="131">
        <f t="shared" si="11"/>
        <v>4</v>
      </c>
      <c r="AE21" s="132">
        <f t="shared" si="12"/>
        <v>3.6</v>
      </c>
      <c r="AF21" s="131">
        <f t="shared" si="13"/>
        <v>20</v>
      </c>
      <c r="AG21" s="131">
        <v>18</v>
      </c>
    </row>
    <row r="22" spans="1:33" ht="31.5" x14ac:dyDescent="0.25">
      <c r="A22" s="121">
        <v>10</v>
      </c>
      <c r="B22" s="146" t="s">
        <v>662</v>
      </c>
      <c r="C22" s="146" t="s">
        <v>655</v>
      </c>
      <c r="D22" s="128">
        <v>68.53</v>
      </c>
      <c r="E22" s="125">
        <v>236</v>
      </c>
      <c r="F22" s="125">
        <v>257</v>
      </c>
      <c r="G22" s="128">
        <v>3.7501824018677952</v>
      </c>
      <c r="H22" s="171">
        <f t="shared" ref="H22:H35" si="20">J22+K22+L22+M22</f>
        <v>16</v>
      </c>
      <c r="I22" s="127">
        <f t="shared" ref="I22:I35" si="21">H22*100/E22</f>
        <v>6.7796610169491522</v>
      </c>
      <c r="J22" s="125">
        <v>2</v>
      </c>
      <c r="K22" s="125">
        <v>2</v>
      </c>
      <c r="L22" s="125">
        <v>9</v>
      </c>
      <c r="M22" s="125">
        <v>3</v>
      </c>
      <c r="N22" s="171">
        <f t="shared" ref="N22:N35" si="22">O22+P22+Q22+R22</f>
        <v>6</v>
      </c>
      <c r="O22" s="125">
        <v>2</v>
      </c>
      <c r="P22" s="125">
        <v>0</v>
      </c>
      <c r="Q22" s="125">
        <v>3</v>
      </c>
      <c r="R22" s="125">
        <v>1</v>
      </c>
      <c r="S22" s="125">
        <f t="shared" ref="S22:S35" si="23">N22*100/H22</f>
        <v>37.5</v>
      </c>
      <c r="T22" s="131">
        <f t="shared" si="3"/>
        <v>7</v>
      </c>
      <c r="U22" s="172">
        <f t="shared" si="4"/>
        <v>17</v>
      </c>
      <c r="V22" s="132">
        <f t="shared" si="5"/>
        <v>17.989999999999998</v>
      </c>
      <c r="W22" s="183">
        <f t="shared" ref="W22:W35" si="24">U22</f>
        <v>17</v>
      </c>
      <c r="X22" s="265">
        <f t="shared" ref="X22:X35" si="25">W22*100/F22</f>
        <v>6.6147859922178984</v>
      </c>
      <c r="Y22" s="131">
        <f t="shared" si="6"/>
        <v>2</v>
      </c>
      <c r="Z22" s="132">
        <f t="shared" si="7"/>
        <v>2.5499999999999998</v>
      </c>
      <c r="AA22" s="131">
        <f t="shared" si="8"/>
        <v>15</v>
      </c>
      <c r="AB22" s="131">
        <f t="shared" si="9"/>
        <v>0</v>
      </c>
      <c r="AC22" s="131">
        <f t="shared" si="10"/>
        <v>11</v>
      </c>
      <c r="AD22" s="131">
        <f t="shared" si="11"/>
        <v>4</v>
      </c>
      <c r="AE22" s="132">
        <f t="shared" si="12"/>
        <v>3.4</v>
      </c>
      <c r="AF22" s="131">
        <f t="shared" si="13"/>
        <v>20</v>
      </c>
      <c r="AG22" s="131">
        <v>17</v>
      </c>
    </row>
    <row r="23" spans="1:33" x14ac:dyDescent="0.25">
      <c r="A23" s="121">
        <v>11</v>
      </c>
      <c r="B23" s="146" t="s">
        <v>2</v>
      </c>
      <c r="C23" s="146" t="s">
        <v>655</v>
      </c>
      <c r="D23" s="128">
        <v>179.89</v>
      </c>
      <c r="E23" s="125">
        <v>510</v>
      </c>
      <c r="F23" s="125">
        <v>476</v>
      </c>
      <c r="G23" s="128">
        <v>2.6460614820167883</v>
      </c>
      <c r="H23" s="171">
        <f t="shared" si="20"/>
        <v>35</v>
      </c>
      <c r="I23" s="127">
        <f t="shared" si="21"/>
        <v>6.8627450980392153</v>
      </c>
      <c r="J23" s="125">
        <v>0</v>
      </c>
      <c r="K23" s="125">
        <v>0</v>
      </c>
      <c r="L23" s="125">
        <v>28</v>
      </c>
      <c r="M23" s="125">
        <v>7</v>
      </c>
      <c r="N23" s="171">
        <f t="shared" si="22"/>
        <v>19</v>
      </c>
      <c r="O23" s="125"/>
      <c r="P23" s="125"/>
      <c r="Q23" s="125">
        <v>15</v>
      </c>
      <c r="R23" s="125">
        <v>4</v>
      </c>
      <c r="S23" s="125">
        <f t="shared" si="23"/>
        <v>54.285714285714285</v>
      </c>
      <c r="T23" s="131">
        <f t="shared" si="3"/>
        <v>7</v>
      </c>
      <c r="U23" s="172">
        <f t="shared" si="4"/>
        <v>33</v>
      </c>
      <c r="V23" s="132">
        <f t="shared" si="5"/>
        <v>33.32</v>
      </c>
      <c r="W23" s="183">
        <f t="shared" si="24"/>
        <v>33</v>
      </c>
      <c r="X23" s="265">
        <f t="shared" si="25"/>
        <v>6.9327731092436977</v>
      </c>
      <c r="Y23" s="131">
        <f>ROUNDDOWN(Z23,0)</f>
        <v>4</v>
      </c>
      <c r="Z23" s="132">
        <f t="shared" ref="Z23" si="26">W23*AA23/100</f>
        <v>4.95</v>
      </c>
      <c r="AA23" s="131">
        <f t="shared" ref="AA23" si="27">IF(F23&lt;VLOOKUP(G23,$N$115:$R$125,2),0,VLOOKUP(G23,$N$115:$R$125,4))</f>
        <v>15</v>
      </c>
      <c r="AB23" s="131">
        <f>ROUNDDOWN(Z23-Y23,0)</f>
        <v>0</v>
      </c>
      <c r="AC23" s="131">
        <f>W23-Y23-AD23</f>
        <v>22</v>
      </c>
      <c r="AD23" s="131">
        <f>_xlfn.CEILING.MATH(AE23,1)</f>
        <v>7</v>
      </c>
      <c r="AE23" s="132">
        <f t="shared" si="12"/>
        <v>6.6</v>
      </c>
      <c r="AF23" s="131">
        <f t="shared" si="13"/>
        <v>20</v>
      </c>
      <c r="AG23" s="131"/>
    </row>
    <row r="24" spans="1:33" ht="31.5" x14ac:dyDescent="0.25">
      <c r="A24" s="121">
        <v>12</v>
      </c>
      <c r="B24" s="146" t="s">
        <v>118</v>
      </c>
      <c r="C24" s="146" t="s">
        <v>655</v>
      </c>
      <c r="D24" s="128">
        <v>29.44</v>
      </c>
      <c r="E24" s="125">
        <v>135</v>
      </c>
      <c r="F24" s="125">
        <v>155</v>
      </c>
      <c r="G24" s="128">
        <v>5.2649456521739131</v>
      </c>
      <c r="H24" s="171">
        <f t="shared" si="20"/>
        <v>10</v>
      </c>
      <c r="I24" s="127">
        <f t="shared" si="21"/>
        <v>7.4074074074074074</v>
      </c>
      <c r="J24" s="125">
        <v>1</v>
      </c>
      <c r="K24" s="125">
        <v>1</v>
      </c>
      <c r="L24" s="125">
        <v>7</v>
      </c>
      <c r="M24" s="125">
        <v>1</v>
      </c>
      <c r="N24" s="171">
        <f t="shared" si="22"/>
        <v>2</v>
      </c>
      <c r="O24" s="125">
        <v>0</v>
      </c>
      <c r="P24" s="125">
        <v>0</v>
      </c>
      <c r="Q24" s="125">
        <v>2</v>
      </c>
      <c r="R24" s="125">
        <v>0</v>
      </c>
      <c r="S24" s="125">
        <f t="shared" si="23"/>
        <v>20</v>
      </c>
      <c r="T24" s="131">
        <f t="shared" si="3"/>
        <v>8</v>
      </c>
      <c r="U24" s="172">
        <f t="shared" si="4"/>
        <v>12</v>
      </c>
      <c r="V24" s="132">
        <f t="shared" si="5"/>
        <v>12.4</v>
      </c>
      <c r="W24" s="183">
        <f t="shared" si="24"/>
        <v>12</v>
      </c>
      <c r="X24" s="265">
        <f t="shared" si="25"/>
        <v>7.741935483870968</v>
      </c>
      <c r="Y24" s="131">
        <f t="shared" ref="Y24:Y87" si="28">ROUNDDOWN(Z24,0)</f>
        <v>1</v>
      </c>
      <c r="Z24" s="132">
        <f t="shared" ref="Z24:Z43" si="29">W24*AA24/100</f>
        <v>1.8</v>
      </c>
      <c r="AA24" s="131">
        <f t="shared" ref="AA24:AA43" si="30">IF(F24&lt;VLOOKUP(G24,$N$115:$R$125,2),0,VLOOKUP(G24,$N$115:$R$125,4))</f>
        <v>15</v>
      </c>
      <c r="AB24" s="131">
        <f t="shared" ref="AB24:AB43" si="31">ROUNDDOWN(Z24-Y24,0)</f>
        <v>0</v>
      </c>
      <c r="AC24" s="131">
        <f t="shared" ref="AC24:AC43" si="32">W24-Y24-AD24</f>
        <v>8</v>
      </c>
      <c r="AD24" s="131">
        <f t="shared" ref="AD24:AD87" si="33">_xlfn.CEILING.MATH(AE24,1)</f>
        <v>3</v>
      </c>
      <c r="AE24" s="132">
        <f t="shared" si="12"/>
        <v>2.4</v>
      </c>
      <c r="AF24" s="131">
        <f t="shared" si="13"/>
        <v>20</v>
      </c>
      <c r="AG24" s="131">
        <v>12</v>
      </c>
    </row>
    <row r="25" spans="1:33" ht="31.5" x14ac:dyDescent="0.25">
      <c r="A25" s="121">
        <v>13</v>
      </c>
      <c r="B25" s="146" t="s">
        <v>115</v>
      </c>
      <c r="C25" s="146" t="s">
        <v>655</v>
      </c>
      <c r="D25" s="128">
        <v>110.43</v>
      </c>
      <c r="E25" s="125">
        <v>170</v>
      </c>
      <c r="F25" s="125">
        <v>210</v>
      </c>
      <c r="G25" s="128">
        <v>1.9016571583808746</v>
      </c>
      <c r="H25" s="171">
        <f t="shared" si="20"/>
        <v>10</v>
      </c>
      <c r="I25" s="127">
        <f t="shared" si="21"/>
        <v>5.882352941176471</v>
      </c>
      <c r="J25" s="125">
        <v>1</v>
      </c>
      <c r="K25" s="125">
        <v>1</v>
      </c>
      <c r="L25" s="125">
        <v>7</v>
      </c>
      <c r="M25" s="125">
        <v>1</v>
      </c>
      <c r="N25" s="171">
        <f t="shared" si="22"/>
        <v>3</v>
      </c>
      <c r="O25" s="125">
        <v>0</v>
      </c>
      <c r="P25" s="125">
        <v>0</v>
      </c>
      <c r="Q25" s="125">
        <v>3</v>
      </c>
      <c r="R25" s="125">
        <v>0</v>
      </c>
      <c r="S25" s="125">
        <f t="shared" si="23"/>
        <v>30</v>
      </c>
      <c r="T25" s="131">
        <f t="shared" si="3"/>
        <v>5</v>
      </c>
      <c r="U25" s="172">
        <f t="shared" si="4"/>
        <v>10</v>
      </c>
      <c r="V25" s="132">
        <f t="shared" si="5"/>
        <v>10.5</v>
      </c>
      <c r="W25" s="183">
        <f t="shared" si="24"/>
        <v>10</v>
      </c>
      <c r="X25" s="265">
        <f t="shared" si="25"/>
        <v>4.7619047619047619</v>
      </c>
      <c r="Y25" s="131">
        <f t="shared" si="28"/>
        <v>1</v>
      </c>
      <c r="Z25" s="132">
        <f t="shared" si="29"/>
        <v>1.5</v>
      </c>
      <c r="AA25" s="131">
        <f t="shared" si="30"/>
        <v>15</v>
      </c>
      <c r="AB25" s="131">
        <f t="shared" si="31"/>
        <v>0</v>
      </c>
      <c r="AC25" s="131">
        <f t="shared" si="32"/>
        <v>7</v>
      </c>
      <c r="AD25" s="131">
        <f t="shared" si="33"/>
        <v>2</v>
      </c>
      <c r="AE25" s="132">
        <f t="shared" si="12"/>
        <v>2</v>
      </c>
      <c r="AF25" s="131">
        <f t="shared" si="13"/>
        <v>20</v>
      </c>
      <c r="AG25" s="131">
        <v>10</v>
      </c>
    </row>
    <row r="26" spans="1:33" ht="31.5" x14ac:dyDescent="0.25">
      <c r="A26" s="121">
        <v>14</v>
      </c>
      <c r="B26" s="146" t="s">
        <v>117</v>
      </c>
      <c r="C26" s="146" t="s">
        <v>655</v>
      </c>
      <c r="D26" s="128">
        <v>13.57</v>
      </c>
      <c r="E26" s="125">
        <v>86</v>
      </c>
      <c r="F26" s="125">
        <v>92</v>
      </c>
      <c r="G26" s="128">
        <v>6.7796610169491522</v>
      </c>
      <c r="H26" s="171">
        <f t="shared" si="20"/>
        <v>8</v>
      </c>
      <c r="I26" s="127">
        <f t="shared" si="21"/>
        <v>9.3023255813953494</v>
      </c>
      <c r="J26" s="125">
        <v>1</v>
      </c>
      <c r="K26" s="125">
        <v>1</v>
      </c>
      <c r="L26" s="125">
        <v>5</v>
      </c>
      <c r="M26" s="125">
        <v>1</v>
      </c>
      <c r="N26" s="171">
        <f t="shared" si="22"/>
        <v>4</v>
      </c>
      <c r="O26" s="125">
        <v>0</v>
      </c>
      <c r="P26" s="125">
        <v>0</v>
      </c>
      <c r="Q26" s="125">
        <v>4</v>
      </c>
      <c r="R26" s="125">
        <v>0</v>
      </c>
      <c r="S26" s="125">
        <f t="shared" si="23"/>
        <v>50</v>
      </c>
      <c r="T26" s="131">
        <f t="shared" si="3"/>
        <v>10</v>
      </c>
      <c r="U26" s="172">
        <f t="shared" si="4"/>
        <v>9</v>
      </c>
      <c r="V26" s="132">
        <f t="shared" si="5"/>
        <v>9.1999999999999993</v>
      </c>
      <c r="W26" s="183">
        <f t="shared" si="24"/>
        <v>9</v>
      </c>
      <c r="X26" s="265">
        <f t="shared" si="25"/>
        <v>9.7826086956521738</v>
      </c>
      <c r="Y26" s="131">
        <f t="shared" si="28"/>
        <v>1</v>
      </c>
      <c r="Z26" s="132">
        <f t="shared" si="29"/>
        <v>1.35</v>
      </c>
      <c r="AA26" s="131">
        <f t="shared" si="30"/>
        <v>15</v>
      </c>
      <c r="AB26" s="131">
        <f t="shared" si="31"/>
        <v>0</v>
      </c>
      <c r="AC26" s="131">
        <f t="shared" si="32"/>
        <v>6</v>
      </c>
      <c r="AD26" s="131">
        <f t="shared" si="33"/>
        <v>2</v>
      </c>
      <c r="AE26" s="132">
        <f t="shared" si="12"/>
        <v>1.8</v>
      </c>
      <c r="AF26" s="131">
        <f t="shared" si="13"/>
        <v>20</v>
      </c>
      <c r="AG26" s="131">
        <v>9</v>
      </c>
    </row>
    <row r="27" spans="1:33" ht="31.5" x14ac:dyDescent="0.25">
      <c r="A27" s="121">
        <v>15</v>
      </c>
      <c r="B27" s="146" t="s">
        <v>199</v>
      </c>
      <c r="C27" s="146" t="s">
        <v>655</v>
      </c>
      <c r="D27" s="128">
        <v>13.83</v>
      </c>
      <c r="E27" s="125">
        <v>77</v>
      </c>
      <c r="F27" s="125">
        <v>48</v>
      </c>
      <c r="G27" s="128">
        <v>3.4707158351409979</v>
      </c>
      <c r="H27" s="171">
        <f t="shared" si="20"/>
        <v>6</v>
      </c>
      <c r="I27" s="127">
        <f t="shared" si="21"/>
        <v>7.7922077922077921</v>
      </c>
      <c r="J27" s="125">
        <v>0</v>
      </c>
      <c r="K27" s="125">
        <v>1</v>
      </c>
      <c r="L27" s="125">
        <v>4</v>
      </c>
      <c r="M27" s="125">
        <v>1</v>
      </c>
      <c r="N27" s="171">
        <f t="shared" si="22"/>
        <v>1</v>
      </c>
      <c r="O27" s="125">
        <v>0</v>
      </c>
      <c r="P27" s="125">
        <v>0</v>
      </c>
      <c r="Q27" s="125">
        <v>1</v>
      </c>
      <c r="R27" s="125">
        <v>0</v>
      </c>
      <c r="S27" s="125">
        <f t="shared" si="23"/>
        <v>16.666666666666668</v>
      </c>
      <c r="T27" s="131">
        <f t="shared" si="3"/>
        <v>7</v>
      </c>
      <c r="U27" s="172">
        <f t="shared" si="4"/>
        <v>3</v>
      </c>
      <c r="V27" s="132">
        <f t="shared" si="5"/>
        <v>3.36</v>
      </c>
      <c r="W27" s="183">
        <f t="shared" si="24"/>
        <v>3</v>
      </c>
      <c r="X27" s="265">
        <f t="shared" si="25"/>
        <v>6.25</v>
      </c>
      <c r="Y27" s="131">
        <f t="shared" si="28"/>
        <v>0</v>
      </c>
      <c r="Z27" s="132">
        <f t="shared" si="29"/>
        <v>0.45</v>
      </c>
      <c r="AA27" s="131">
        <f t="shared" si="30"/>
        <v>15</v>
      </c>
      <c r="AB27" s="131">
        <f t="shared" si="31"/>
        <v>0</v>
      </c>
      <c r="AC27" s="131">
        <f t="shared" si="32"/>
        <v>2</v>
      </c>
      <c r="AD27" s="131">
        <f t="shared" si="33"/>
        <v>1</v>
      </c>
      <c r="AE27" s="132">
        <f t="shared" si="12"/>
        <v>0.6</v>
      </c>
      <c r="AF27" s="131">
        <f t="shared" si="13"/>
        <v>20</v>
      </c>
      <c r="AG27" s="131">
        <v>3</v>
      </c>
    </row>
    <row r="28" spans="1:33" ht="47.25" x14ac:dyDescent="0.25">
      <c r="A28" s="121">
        <v>16</v>
      </c>
      <c r="B28" s="146" t="s">
        <v>663</v>
      </c>
      <c r="C28" s="146" t="s">
        <v>655</v>
      </c>
      <c r="D28" s="128">
        <v>12.07</v>
      </c>
      <c r="E28" s="125">
        <v>46</v>
      </c>
      <c r="F28" s="125">
        <v>53</v>
      </c>
      <c r="G28" s="128">
        <v>4.3910521955260977</v>
      </c>
      <c r="H28" s="171">
        <f t="shared" si="20"/>
        <v>3</v>
      </c>
      <c r="I28" s="127">
        <f t="shared" si="21"/>
        <v>6.5217391304347823</v>
      </c>
      <c r="J28" s="125">
        <v>0</v>
      </c>
      <c r="K28" s="125">
        <v>0</v>
      </c>
      <c r="L28" s="125">
        <v>3</v>
      </c>
      <c r="M28" s="125">
        <v>0</v>
      </c>
      <c r="N28" s="171">
        <f t="shared" si="22"/>
        <v>3</v>
      </c>
      <c r="O28" s="125">
        <v>0</v>
      </c>
      <c r="P28" s="125">
        <v>0</v>
      </c>
      <c r="Q28" s="125">
        <v>3</v>
      </c>
      <c r="R28" s="125">
        <v>0</v>
      </c>
      <c r="S28" s="125">
        <f t="shared" si="23"/>
        <v>100</v>
      </c>
      <c r="T28" s="131">
        <f t="shared" si="3"/>
        <v>8</v>
      </c>
      <c r="U28" s="172">
        <f t="shared" si="4"/>
        <v>4</v>
      </c>
      <c r="V28" s="132">
        <f t="shared" si="5"/>
        <v>4.24</v>
      </c>
      <c r="W28" s="183">
        <f t="shared" si="24"/>
        <v>4</v>
      </c>
      <c r="X28" s="265">
        <f t="shared" si="25"/>
        <v>7.5471698113207548</v>
      </c>
      <c r="Y28" s="131">
        <f t="shared" si="28"/>
        <v>0</v>
      </c>
      <c r="Z28" s="132">
        <f t="shared" si="29"/>
        <v>0.6</v>
      </c>
      <c r="AA28" s="131">
        <f t="shared" si="30"/>
        <v>15</v>
      </c>
      <c r="AB28" s="131">
        <f t="shared" si="31"/>
        <v>0</v>
      </c>
      <c r="AC28" s="131">
        <f t="shared" si="32"/>
        <v>3</v>
      </c>
      <c r="AD28" s="131">
        <f t="shared" si="33"/>
        <v>1</v>
      </c>
      <c r="AE28" s="132">
        <f t="shared" si="12"/>
        <v>0.8</v>
      </c>
      <c r="AF28" s="131">
        <f t="shared" si="13"/>
        <v>20</v>
      </c>
      <c r="AG28" s="131">
        <v>4</v>
      </c>
    </row>
    <row r="29" spans="1:33" ht="31.5" x14ac:dyDescent="0.25">
      <c r="A29" s="121">
        <v>17</v>
      </c>
      <c r="B29" s="146" t="s">
        <v>196</v>
      </c>
      <c r="C29" s="146" t="s">
        <v>655</v>
      </c>
      <c r="D29" s="128">
        <v>11.74</v>
      </c>
      <c r="E29" s="125">
        <v>11</v>
      </c>
      <c r="F29" s="125">
        <v>21</v>
      </c>
      <c r="G29" s="128">
        <v>1.788756388415673</v>
      </c>
      <c r="H29" s="171">
        <f t="shared" si="20"/>
        <v>0</v>
      </c>
      <c r="I29" s="127"/>
      <c r="J29" s="125">
        <v>0</v>
      </c>
      <c r="K29" s="125">
        <v>0</v>
      </c>
      <c r="L29" s="125">
        <v>0</v>
      </c>
      <c r="M29" s="125">
        <v>0</v>
      </c>
      <c r="N29" s="171">
        <f t="shared" si="22"/>
        <v>0</v>
      </c>
      <c r="O29" s="125">
        <v>0</v>
      </c>
      <c r="P29" s="125">
        <v>0</v>
      </c>
      <c r="Q29" s="125">
        <v>0</v>
      </c>
      <c r="R29" s="125">
        <v>0</v>
      </c>
      <c r="S29" s="125"/>
      <c r="T29" s="131">
        <f t="shared" si="3"/>
        <v>5</v>
      </c>
      <c r="U29" s="172">
        <f t="shared" si="4"/>
        <v>1</v>
      </c>
      <c r="V29" s="132">
        <f t="shared" si="5"/>
        <v>1.05</v>
      </c>
      <c r="W29" s="183">
        <f t="shared" si="24"/>
        <v>1</v>
      </c>
      <c r="X29" s="265">
        <f t="shared" si="25"/>
        <v>4.7619047619047619</v>
      </c>
      <c r="Y29" s="131">
        <f t="shared" si="28"/>
        <v>0</v>
      </c>
      <c r="Z29" s="132">
        <f t="shared" si="29"/>
        <v>0.15</v>
      </c>
      <c r="AA29" s="131">
        <f t="shared" si="30"/>
        <v>15</v>
      </c>
      <c r="AB29" s="131">
        <f t="shared" si="31"/>
        <v>0</v>
      </c>
      <c r="AC29" s="131">
        <f t="shared" si="32"/>
        <v>0</v>
      </c>
      <c r="AD29" s="131">
        <f t="shared" si="33"/>
        <v>1</v>
      </c>
      <c r="AE29" s="132">
        <f t="shared" si="12"/>
        <v>0.2</v>
      </c>
      <c r="AF29" s="131">
        <f t="shared" si="13"/>
        <v>20</v>
      </c>
      <c r="AG29" s="131">
        <v>1</v>
      </c>
    </row>
    <row r="30" spans="1:33" ht="31.5" x14ac:dyDescent="0.25">
      <c r="A30" s="121">
        <v>18</v>
      </c>
      <c r="B30" s="146" t="s">
        <v>116</v>
      </c>
      <c r="C30" s="146" t="s">
        <v>655</v>
      </c>
      <c r="D30" s="128">
        <v>62.92</v>
      </c>
      <c r="E30" s="125">
        <v>90</v>
      </c>
      <c r="F30" s="125">
        <v>125</v>
      </c>
      <c r="G30" s="128">
        <v>1.9866497139224411</v>
      </c>
      <c r="H30" s="171">
        <f t="shared" si="20"/>
        <v>6</v>
      </c>
      <c r="I30" s="127">
        <f t="shared" si="21"/>
        <v>6.666666666666667</v>
      </c>
      <c r="J30" s="125">
        <v>0</v>
      </c>
      <c r="K30" s="125">
        <v>1</v>
      </c>
      <c r="L30" s="125">
        <v>4</v>
      </c>
      <c r="M30" s="125">
        <v>1</v>
      </c>
      <c r="N30" s="171">
        <f t="shared" si="22"/>
        <v>4</v>
      </c>
      <c r="O30" s="125">
        <v>0</v>
      </c>
      <c r="P30" s="125">
        <v>0</v>
      </c>
      <c r="Q30" s="125">
        <v>3</v>
      </c>
      <c r="R30" s="125">
        <v>1</v>
      </c>
      <c r="S30" s="125">
        <f t="shared" si="23"/>
        <v>66.666666666666671</v>
      </c>
      <c r="T30" s="131">
        <f t="shared" si="3"/>
        <v>5</v>
      </c>
      <c r="U30" s="172">
        <f t="shared" si="4"/>
        <v>6</v>
      </c>
      <c r="V30" s="132">
        <f t="shared" si="5"/>
        <v>6.25</v>
      </c>
      <c r="W30" s="183">
        <f t="shared" si="24"/>
        <v>6</v>
      </c>
      <c r="X30" s="265">
        <f t="shared" si="25"/>
        <v>4.8</v>
      </c>
      <c r="Y30" s="131">
        <f t="shared" si="28"/>
        <v>0</v>
      </c>
      <c r="Z30" s="132">
        <f t="shared" si="29"/>
        <v>0.9</v>
      </c>
      <c r="AA30" s="131">
        <f t="shared" si="30"/>
        <v>15</v>
      </c>
      <c r="AB30" s="131">
        <f t="shared" si="31"/>
        <v>0</v>
      </c>
      <c r="AC30" s="131">
        <f t="shared" si="32"/>
        <v>4</v>
      </c>
      <c r="AD30" s="131">
        <f t="shared" si="33"/>
        <v>2</v>
      </c>
      <c r="AE30" s="132">
        <f t="shared" si="12"/>
        <v>1.2</v>
      </c>
      <c r="AF30" s="131">
        <f t="shared" si="13"/>
        <v>20</v>
      </c>
      <c r="AG30" s="131">
        <v>6</v>
      </c>
    </row>
    <row r="31" spans="1:33" ht="31.5" x14ac:dyDescent="0.25">
      <c r="A31" s="121">
        <v>19</v>
      </c>
      <c r="B31" s="146" t="s">
        <v>126</v>
      </c>
      <c r="C31" s="146" t="s">
        <v>655</v>
      </c>
      <c r="D31" s="128">
        <v>15.14</v>
      </c>
      <c r="E31" s="125">
        <v>102</v>
      </c>
      <c r="F31" s="125">
        <v>127</v>
      </c>
      <c r="G31" s="128">
        <v>8.3883751651254954</v>
      </c>
      <c r="H31" s="171">
        <f t="shared" si="20"/>
        <v>10</v>
      </c>
      <c r="I31" s="127">
        <f t="shared" si="21"/>
        <v>9.8039215686274517</v>
      </c>
      <c r="J31" s="125">
        <v>1</v>
      </c>
      <c r="K31" s="125">
        <v>1</v>
      </c>
      <c r="L31" s="125">
        <v>7</v>
      </c>
      <c r="M31" s="125">
        <v>1</v>
      </c>
      <c r="N31" s="171">
        <f t="shared" si="22"/>
        <v>1</v>
      </c>
      <c r="O31" s="125">
        <v>0</v>
      </c>
      <c r="P31" s="125">
        <v>0</v>
      </c>
      <c r="Q31" s="125">
        <v>1</v>
      </c>
      <c r="R31" s="125">
        <v>0</v>
      </c>
      <c r="S31" s="125">
        <f t="shared" si="23"/>
        <v>10</v>
      </c>
      <c r="T31" s="131">
        <f t="shared" si="3"/>
        <v>12</v>
      </c>
      <c r="U31" s="172">
        <f t="shared" si="4"/>
        <v>15</v>
      </c>
      <c r="V31" s="132">
        <f t="shared" si="5"/>
        <v>15.24</v>
      </c>
      <c r="W31" s="183">
        <f t="shared" si="24"/>
        <v>15</v>
      </c>
      <c r="X31" s="265">
        <f t="shared" si="25"/>
        <v>11.811023622047244</v>
      </c>
      <c r="Y31" s="131">
        <f t="shared" si="28"/>
        <v>2</v>
      </c>
      <c r="Z31" s="132">
        <f t="shared" si="29"/>
        <v>2.25</v>
      </c>
      <c r="AA31" s="131">
        <f t="shared" si="30"/>
        <v>15</v>
      </c>
      <c r="AB31" s="131">
        <f t="shared" si="31"/>
        <v>0</v>
      </c>
      <c r="AC31" s="131">
        <f t="shared" si="32"/>
        <v>10</v>
      </c>
      <c r="AD31" s="131">
        <f t="shared" si="33"/>
        <v>3</v>
      </c>
      <c r="AE31" s="132">
        <f t="shared" si="12"/>
        <v>3</v>
      </c>
      <c r="AF31" s="131">
        <f t="shared" si="13"/>
        <v>20</v>
      </c>
      <c r="AG31" s="131">
        <v>15</v>
      </c>
    </row>
    <row r="32" spans="1:33" ht="31.5" x14ac:dyDescent="0.25">
      <c r="A32" s="121">
        <v>20</v>
      </c>
      <c r="B32" s="146" t="s">
        <v>88</v>
      </c>
      <c r="C32" s="146" t="s">
        <v>655</v>
      </c>
      <c r="D32" s="128">
        <v>73.3</v>
      </c>
      <c r="E32" s="125">
        <v>234</v>
      </c>
      <c r="F32" s="125">
        <v>255</v>
      </c>
      <c r="G32" s="128">
        <v>3.4788540245566169</v>
      </c>
      <c r="H32" s="171">
        <f t="shared" si="20"/>
        <v>16</v>
      </c>
      <c r="I32" s="127">
        <f t="shared" si="21"/>
        <v>6.8376068376068373</v>
      </c>
      <c r="J32" s="125">
        <v>1</v>
      </c>
      <c r="K32" s="125">
        <v>3</v>
      </c>
      <c r="L32" s="125">
        <v>9</v>
      </c>
      <c r="M32" s="125">
        <v>3</v>
      </c>
      <c r="N32" s="171">
        <f t="shared" si="22"/>
        <v>7</v>
      </c>
      <c r="O32" s="125">
        <v>1</v>
      </c>
      <c r="P32" s="125">
        <v>0</v>
      </c>
      <c r="Q32" s="125">
        <v>5</v>
      </c>
      <c r="R32" s="125">
        <v>1</v>
      </c>
      <c r="S32" s="125">
        <f t="shared" si="23"/>
        <v>43.75</v>
      </c>
      <c r="T32" s="131">
        <f t="shared" si="3"/>
        <v>7</v>
      </c>
      <c r="U32" s="172">
        <f t="shared" si="4"/>
        <v>17</v>
      </c>
      <c r="V32" s="132">
        <f t="shared" si="5"/>
        <v>17.850000000000001</v>
      </c>
      <c r="W32" s="183">
        <f t="shared" si="24"/>
        <v>17</v>
      </c>
      <c r="X32" s="265">
        <f t="shared" si="25"/>
        <v>6.666666666666667</v>
      </c>
      <c r="Y32" s="131">
        <f t="shared" si="28"/>
        <v>2</v>
      </c>
      <c r="Z32" s="132">
        <f t="shared" si="29"/>
        <v>2.5499999999999998</v>
      </c>
      <c r="AA32" s="131">
        <f t="shared" si="30"/>
        <v>15</v>
      </c>
      <c r="AB32" s="131">
        <f t="shared" si="31"/>
        <v>0</v>
      </c>
      <c r="AC32" s="131">
        <f t="shared" si="32"/>
        <v>11</v>
      </c>
      <c r="AD32" s="131">
        <f t="shared" si="33"/>
        <v>4</v>
      </c>
      <c r="AE32" s="132">
        <f t="shared" si="12"/>
        <v>3.4</v>
      </c>
      <c r="AF32" s="131">
        <f t="shared" si="13"/>
        <v>20</v>
      </c>
      <c r="AG32" s="131">
        <v>17</v>
      </c>
    </row>
    <row r="33" spans="1:33" ht="31.5" x14ac:dyDescent="0.25">
      <c r="A33" s="121">
        <v>21</v>
      </c>
      <c r="B33" s="146" t="s">
        <v>664</v>
      </c>
      <c r="C33" s="146" t="s">
        <v>655</v>
      </c>
      <c r="D33" s="128">
        <v>24.51</v>
      </c>
      <c r="E33" s="125">
        <v>89</v>
      </c>
      <c r="F33" s="125">
        <v>108</v>
      </c>
      <c r="G33" s="128">
        <v>4.406364749082007</v>
      </c>
      <c r="H33" s="171">
        <f t="shared" si="20"/>
        <v>6</v>
      </c>
      <c r="I33" s="127">
        <f t="shared" si="21"/>
        <v>6.7415730337078648</v>
      </c>
      <c r="J33" s="125">
        <v>0</v>
      </c>
      <c r="K33" s="125">
        <v>1</v>
      </c>
      <c r="L33" s="125">
        <v>4</v>
      </c>
      <c r="M33" s="125">
        <v>1</v>
      </c>
      <c r="N33" s="171">
        <f t="shared" si="22"/>
        <v>5</v>
      </c>
      <c r="O33" s="125">
        <v>0</v>
      </c>
      <c r="P33" s="125">
        <v>0</v>
      </c>
      <c r="Q33" s="125">
        <v>4</v>
      </c>
      <c r="R33" s="125">
        <v>1</v>
      </c>
      <c r="S33" s="125">
        <f t="shared" si="23"/>
        <v>83.333333333333329</v>
      </c>
      <c r="T33" s="131">
        <f t="shared" si="3"/>
        <v>8</v>
      </c>
      <c r="U33" s="172">
        <f t="shared" si="4"/>
        <v>8</v>
      </c>
      <c r="V33" s="132">
        <f t="shared" si="5"/>
        <v>8.64</v>
      </c>
      <c r="W33" s="183">
        <f t="shared" si="24"/>
        <v>8</v>
      </c>
      <c r="X33" s="265">
        <f t="shared" si="25"/>
        <v>7.4074074074074074</v>
      </c>
      <c r="Y33" s="131">
        <f t="shared" si="28"/>
        <v>1</v>
      </c>
      <c r="Z33" s="132">
        <f t="shared" si="29"/>
        <v>1.2</v>
      </c>
      <c r="AA33" s="131">
        <f t="shared" si="30"/>
        <v>15</v>
      </c>
      <c r="AB33" s="131">
        <f t="shared" si="31"/>
        <v>0</v>
      </c>
      <c r="AC33" s="131">
        <f t="shared" si="32"/>
        <v>5</v>
      </c>
      <c r="AD33" s="131">
        <f t="shared" si="33"/>
        <v>2</v>
      </c>
      <c r="AE33" s="132">
        <f t="shared" si="12"/>
        <v>1.6</v>
      </c>
      <c r="AF33" s="131">
        <f t="shared" si="13"/>
        <v>20</v>
      </c>
      <c r="AG33" s="131">
        <v>8</v>
      </c>
    </row>
    <row r="34" spans="1:33" ht="31.5" x14ac:dyDescent="0.25">
      <c r="A34" s="121">
        <v>22</v>
      </c>
      <c r="B34" s="146" t="s">
        <v>665</v>
      </c>
      <c r="C34" s="146" t="s">
        <v>655</v>
      </c>
      <c r="D34" s="128">
        <v>15.05</v>
      </c>
      <c r="E34" s="125">
        <v>45</v>
      </c>
      <c r="F34" s="125">
        <v>52</v>
      </c>
      <c r="G34" s="128">
        <v>3.4551495016611296</v>
      </c>
      <c r="H34" s="171">
        <f t="shared" si="20"/>
        <v>3</v>
      </c>
      <c r="I34" s="127">
        <f t="shared" si="21"/>
        <v>6.666666666666667</v>
      </c>
      <c r="J34" s="125">
        <v>0</v>
      </c>
      <c r="K34" s="125">
        <v>0</v>
      </c>
      <c r="L34" s="125">
        <v>3</v>
      </c>
      <c r="M34" s="125">
        <v>0</v>
      </c>
      <c r="N34" s="171">
        <f t="shared" si="22"/>
        <v>0</v>
      </c>
      <c r="O34" s="125">
        <v>0</v>
      </c>
      <c r="P34" s="125">
        <v>0</v>
      </c>
      <c r="Q34" s="125">
        <v>0</v>
      </c>
      <c r="R34" s="125">
        <v>0</v>
      </c>
      <c r="S34" s="125">
        <f t="shared" si="23"/>
        <v>0</v>
      </c>
      <c r="T34" s="131">
        <f t="shared" si="3"/>
        <v>7</v>
      </c>
      <c r="U34" s="172">
        <f t="shared" si="4"/>
        <v>3</v>
      </c>
      <c r="V34" s="132">
        <f t="shared" si="5"/>
        <v>3.64</v>
      </c>
      <c r="W34" s="183">
        <f t="shared" si="24"/>
        <v>3</v>
      </c>
      <c r="X34" s="265">
        <f t="shared" si="25"/>
        <v>5.7692307692307692</v>
      </c>
      <c r="Y34" s="131">
        <f t="shared" si="28"/>
        <v>0</v>
      </c>
      <c r="Z34" s="132">
        <f t="shared" si="29"/>
        <v>0.45</v>
      </c>
      <c r="AA34" s="131">
        <f t="shared" si="30"/>
        <v>15</v>
      </c>
      <c r="AB34" s="131">
        <f t="shared" si="31"/>
        <v>0</v>
      </c>
      <c r="AC34" s="131">
        <f t="shared" si="32"/>
        <v>2</v>
      </c>
      <c r="AD34" s="131">
        <f t="shared" si="33"/>
        <v>1</v>
      </c>
      <c r="AE34" s="132">
        <f t="shared" si="12"/>
        <v>0.6</v>
      </c>
      <c r="AF34" s="131">
        <f t="shared" si="13"/>
        <v>20</v>
      </c>
      <c r="AG34" s="266">
        <v>3</v>
      </c>
    </row>
    <row r="35" spans="1:33" ht="31.5" x14ac:dyDescent="0.25">
      <c r="A35" s="121">
        <v>23</v>
      </c>
      <c r="B35" s="146" t="s">
        <v>133</v>
      </c>
      <c r="C35" s="146" t="s">
        <v>655</v>
      </c>
      <c r="D35" s="128">
        <v>32.6</v>
      </c>
      <c r="E35" s="125">
        <v>152</v>
      </c>
      <c r="F35" s="125">
        <v>172</v>
      </c>
      <c r="G35" s="128">
        <v>5.2760736196319016</v>
      </c>
      <c r="H35" s="171">
        <f t="shared" si="20"/>
        <v>12</v>
      </c>
      <c r="I35" s="127">
        <f t="shared" si="21"/>
        <v>7.8947368421052628</v>
      </c>
      <c r="J35" s="125">
        <v>1</v>
      </c>
      <c r="K35" s="125">
        <v>2</v>
      </c>
      <c r="L35" s="125">
        <v>8</v>
      </c>
      <c r="M35" s="125">
        <v>1</v>
      </c>
      <c r="N35" s="171">
        <f t="shared" si="22"/>
        <v>1</v>
      </c>
      <c r="O35" s="125">
        <v>0</v>
      </c>
      <c r="P35" s="125">
        <v>0</v>
      </c>
      <c r="Q35" s="125">
        <v>1</v>
      </c>
      <c r="R35" s="125">
        <v>0</v>
      </c>
      <c r="S35" s="125">
        <f t="shared" si="23"/>
        <v>8.3333333333333339</v>
      </c>
      <c r="T35" s="131">
        <f t="shared" si="3"/>
        <v>8</v>
      </c>
      <c r="U35" s="172">
        <f t="shared" si="4"/>
        <v>13</v>
      </c>
      <c r="V35" s="132">
        <f t="shared" si="5"/>
        <v>13.76</v>
      </c>
      <c r="W35" s="183">
        <f t="shared" si="24"/>
        <v>13</v>
      </c>
      <c r="X35" s="265">
        <f t="shared" si="25"/>
        <v>7.558139534883721</v>
      </c>
      <c r="Y35" s="131">
        <f t="shared" si="28"/>
        <v>1</v>
      </c>
      <c r="Z35" s="132">
        <f t="shared" si="29"/>
        <v>1.95</v>
      </c>
      <c r="AA35" s="131">
        <f t="shared" si="30"/>
        <v>15</v>
      </c>
      <c r="AB35" s="131">
        <f t="shared" si="31"/>
        <v>0</v>
      </c>
      <c r="AC35" s="131">
        <f t="shared" si="32"/>
        <v>9</v>
      </c>
      <c r="AD35" s="131">
        <f t="shared" si="33"/>
        <v>3</v>
      </c>
      <c r="AE35" s="132">
        <f t="shared" si="12"/>
        <v>2.6</v>
      </c>
      <c r="AF35" s="131">
        <f t="shared" si="13"/>
        <v>20</v>
      </c>
      <c r="AG35" s="131">
        <v>13</v>
      </c>
    </row>
    <row r="36" spans="1:33" ht="47.25" x14ac:dyDescent="0.25">
      <c r="A36" s="121">
        <v>24</v>
      </c>
      <c r="B36" s="146" t="s">
        <v>134</v>
      </c>
      <c r="C36" s="146" t="s">
        <v>666</v>
      </c>
      <c r="D36" s="128">
        <v>25.64</v>
      </c>
      <c r="E36" s="125">
        <v>109</v>
      </c>
      <c r="F36" s="125">
        <v>210</v>
      </c>
      <c r="G36" s="128">
        <v>8.1903276131045235</v>
      </c>
      <c r="H36" s="171">
        <f t="shared" ref="H36:H45" si="34">J36+K36+L36+M36</f>
        <v>8</v>
      </c>
      <c r="I36" s="127">
        <f t="shared" ref="I36:I44" si="35">H36*100/E36</f>
        <v>7.3394495412844041</v>
      </c>
      <c r="J36" s="125">
        <v>1</v>
      </c>
      <c r="K36" s="125">
        <v>1</v>
      </c>
      <c r="L36" s="125">
        <v>5</v>
      </c>
      <c r="M36" s="125">
        <v>1</v>
      </c>
      <c r="N36" s="171">
        <f t="shared" ref="N36:N44" si="36">O36+P36+Q36+R36</f>
        <v>1</v>
      </c>
      <c r="O36" s="125">
        <v>0</v>
      </c>
      <c r="P36" s="125">
        <v>0</v>
      </c>
      <c r="Q36" s="125">
        <v>1</v>
      </c>
      <c r="R36" s="125">
        <v>0</v>
      </c>
      <c r="S36" s="125">
        <f t="shared" ref="S36:S44" si="37">N36*100/H36</f>
        <v>12.5</v>
      </c>
      <c r="T36" s="131">
        <f t="shared" si="3"/>
        <v>12</v>
      </c>
      <c r="U36" s="172">
        <f t="shared" si="4"/>
        <v>25</v>
      </c>
      <c r="V36" s="132">
        <f t="shared" si="5"/>
        <v>25.2</v>
      </c>
      <c r="W36" s="183">
        <v>21</v>
      </c>
      <c r="X36" s="265">
        <f t="shared" ref="X36:X44" si="38">W36*100/F36</f>
        <v>10</v>
      </c>
      <c r="Y36" s="131">
        <f t="shared" si="28"/>
        <v>3</v>
      </c>
      <c r="Z36" s="132">
        <f t="shared" si="29"/>
        <v>3.15</v>
      </c>
      <c r="AA36" s="131">
        <f t="shared" si="30"/>
        <v>15</v>
      </c>
      <c r="AB36" s="131">
        <f t="shared" si="31"/>
        <v>0</v>
      </c>
      <c r="AC36" s="131">
        <f t="shared" si="32"/>
        <v>13</v>
      </c>
      <c r="AD36" s="131">
        <f t="shared" si="33"/>
        <v>5</v>
      </c>
      <c r="AE36" s="132">
        <f t="shared" si="12"/>
        <v>4.2</v>
      </c>
      <c r="AF36" s="131">
        <f t="shared" si="13"/>
        <v>20</v>
      </c>
      <c r="AG36" s="131">
        <v>21</v>
      </c>
    </row>
    <row r="37" spans="1:33" ht="31.5" x14ac:dyDescent="0.25">
      <c r="A37" s="121">
        <v>25</v>
      </c>
      <c r="B37" s="146" t="s">
        <v>89</v>
      </c>
      <c r="C37" s="146" t="s">
        <v>902</v>
      </c>
      <c r="D37" s="187">
        <v>39.6</v>
      </c>
      <c r="E37" s="188">
        <v>255</v>
      </c>
      <c r="F37" s="188">
        <v>179</v>
      </c>
      <c r="G37" s="187">
        <f>F37/D37</f>
        <v>4.5202020202020199</v>
      </c>
      <c r="H37" s="171">
        <f t="shared" si="34"/>
        <v>15</v>
      </c>
      <c r="I37" s="127">
        <f t="shared" si="35"/>
        <v>5.882352941176471</v>
      </c>
      <c r="J37" s="125">
        <v>2</v>
      </c>
      <c r="K37" s="125">
        <v>1</v>
      </c>
      <c r="L37" s="125">
        <v>9</v>
      </c>
      <c r="M37" s="125">
        <v>3</v>
      </c>
      <c r="N37" s="171">
        <f t="shared" si="36"/>
        <v>11</v>
      </c>
      <c r="O37" s="125">
        <v>2</v>
      </c>
      <c r="P37" s="125">
        <v>0</v>
      </c>
      <c r="Q37" s="125">
        <v>6</v>
      </c>
      <c r="R37" s="125">
        <v>3</v>
      </c>
      <c r="S37" s="125">
        <f t="shared" si="37"/>
        <v>73.333333333333329</v>
      </c>
      <c r="T37" s="131">
        <f t="shared" si="3"/>
        <v>8</v>
      </c>
      <c r="U37" s="172">
        <f t="shared" si="4"/>
        <v>14</v>
      </c>
      <c r="V37" s="132">
        <f t="shared" si="5"/>
        <v>14.32</v>
      </c>
      <c r="W37" s="183">
        <f t="shared" ref="W37:W42" si="39">U37</f>
        <v>14</v>
      </c>
      <c r="X37" s="265">
        <f t="shared" si="38"/>
        <v>7.8212290502793298</v>
      </c>
      <c r="Y37" s="131">
        <f t="shared" si="28"/>
        <v>2</v>
      </c>
      <c r="Z37" s="132">
        <f t="shared" si="29"/>
        <v>2.1</v>
      </c>
      <c r="AA37" s="131">
        <f t="shared" si="30"/>
        <v>15</v>
      </c>
      <c r="AB37" s="131">
        <f t="shared" si="31"/>
        <v>0</v>
      </c>
      <c r="AC37" s="131">
        <f t="shared" si="32"/>
        <v>9</v>
      </c>
      <c r="AD37" s="131">
        <f t="shared" si="33"/>
        <v>3</v>
      </c>
      <c r="AE37" s="132">
        <f t="shared" si="12"/>
        <v>2.8</v>
      </c>
      <c r="AF37" s="131">
        <f t="shared" si="13"/>
        <v>20</v>
      </c>
      <c r="AG37" s="131">
        <v>14</v>
      </c>
    </row>
    <row r="38" spans="1:33" ht="31.5" x14ac:dyDescent="0.25">
      <c r="A38" s="121">
        <v>26</v>
      </c>
      <c r="B38" s="146" t="s">
        <v>667</v>
      </c>
      <c r="C38" s="146" t="s">
        <v>666</v>
      </c>
      <c r="D38" s="128">
        <v>17.59</v>
      </c>
      <c r="E38" s="125">
        <v>103</v>
      </c>
      <c r="F38" s="125">
        <v>121</v>
      </c>
      <c r="G38" s="128">
        <v>6.878908470722001</v>
      </c>
      <c r="H38" s="171">
        <f t="shared" si="34"/>
        <v>6</v>
      </c>
      <c r="I38" s="127">
        <f t="shared" si="35"/>
        <v>5.825242718446602</v>
      </c>
      <c r="J38" s="125">
        <v>0</v>
      </c>
      <c r="K38" s="125">
        <v>1</v>
      </c>
      <c r="L38" s="125">
        <v>4</v>
      </c>
      <c r="M38" s="125">
        <v>1</v>
      </c>
      <c r="N38" s="171">
        <f t="shared" si="36"/>
        <v>4</v>
      </c>
      <c r="O38" s="125">
        <v>0</v>
      </c>
      <c r="P38" s="125">
        <v>0</v>
      </c>
      <c r="Q38" s="125">
        <v>3</v>
      </c>
      <c r="R38" s="125">
        <v>1</v>
      </c>
      <c r="S38" s="125">
        <f t="shared" si="37"/>
        <v>66.666666666666671</v>
      </c>
      <c r="T38" s="131">
        <f t="shared" si="3"/>
        <v>10</v>
      </c>
      <c r="U38" s="172">
        <f t="shared" si="4"/>
        <v>12</v>
      </c>
      <c r="V38" s="132">
        <f t="shared" si="5"/>
        <v>12.1</v>
      </c>
      <c r="W38" s="183">
        <f t="shared" si="39"/>
        <v>12</v>
      </c>
      <c r="X38" s="265">
        <f t="shared" si="38"/>
        <v>9.9173553719008272</v>
      </c>
      <c r="Y38" s="131">
        <f t="shared" si="28"/>
        <v>1</v>
      </c>
      <c r="Z38" s="132">
        <f t="shared" si="29"/>
        <v>1.8</v>
      </c>
      <c r="AA38" s="131">
        <f t="shared" si="30"/>
        <v>15</v>
      </c>
      <c r="AB38" s="131">
        <f t="shared" si="31"/>
        <v>0</v>
      </c>
      <c r="AC38" s="131">
        <f t="shared" si="32"/>
        <v>8</v>
      </c>
      <c r="AD38" s="131">
        <f t="shared" si="33"/>
        <v>3</v>
      </c>
      <c r="AE38" s="132">
        <f t="shared" si="12"/>
        <v>2.4</v>
      </c>
      <c r="AF38" s="131">
        <f t="shared" si="13"/>
        <v>20</v>
      </c>
      <c r="AG38" s="131">
        <v>12</v>
      </c>
    </row>
    <row r="39" spans="1:33" ht="47.25" x14ac:dyDescent="0.25">
      <c r="A39" s="121">
        <v>27</v>
      </c>
      <c r="B39" s="146" t="s">
        <v>86</v>
      </c>
      <c r="C39" s="146" t="s">
        <v>666</v>
      </c>
      <c r="D39" s="128">
        <v>43.33</v>
      </c>
      <c r="E39" s="125">
        <v>226</v>
      </c>
      <c r="F39" s="125">
        <v>237</v>
      </c>
      <c r="G39" s="128">
        <v>5.4696515116547433</v>
      </c>
      <c r="H39" s="171">
        <f t="shared" si="34"/>
        <v>11</v>
      </c>
      <c r="I39" s="127">
        <f t="shared" si="35"/>
        <v>4.8672566371681416</v>
      </c>
      <c r="J39" s="125">
        <v>1</v>
      </c>
      <c r="K39" s="125">
        <v>1</v>
      </c>
      <c r="L39" s="125">
        <v>8</v>
      </c>
      <c r="M39" s="125">
        <v>1</v>
      </c>
      <c r="N39" s="171">
        <f t="shared" si="36"/>
        <v>4</v>
      </c>
      <c r="O39" s="125">
        <v>0</v>
      </c>
      <c r="P39" s="125">
        <v>0</v>
      </c>
      <c r="Q39" s="125">
        <v>3</v>
      </c>
      <c r="R39" s="125">
        <v>1</v>
      </c>
      <c r="S39" s="125">
        <f t="shared" si="37"/>
        <v>36.363636363636367</v>
      </c>
      <c r="T39" s="131">
        <f t="shared" si="3"/>
        <v>8</v>
      </c>
      <c r="U39" s="172">
        <f t="shared" si="4"/>
        <v>18</v>
      </c>
      <c r="V39" s="132">
        <f t="shared" si="5"/>
        <v>18.96</v>
      </c>
      <c r="W39" s="183">
        <f t="shared" si="39"/>
        <v>18</v>
      </c>
      <c r="X39" s="265">
        <f t="shared" si="38"/>
        <v>7.5949367088607591</v>
      </c>
      <c r="Y39" s="131">
        <f t="shared" si="28"/>
        <v>2</v>
      </c>
      <c r="Z39" s="132">
        <f t="shared" si="29"/>
        <v>2.7</v>
      </c>
      <c r="AA39" s="131">
        <f t="shared" si="30"/>
        <v>15</v>
      </c>
      <c r="AB39" s="131">
        <f t="shared" si="31"/>
        <v>0</v>
      </c>
      <c r="AC39" s="131">
        <f t="shared" si="32"/>
        <v>12</v>
      </c>
      <c r="AD39" s="131">
        <f t="shared" si="33"/>
        <v>4</v>
      </c>
      <c r="AE39" s="132">
        <f t="shared" si="12"/>
        <v>3.6</v>
      </c>
      <c r="AF39" s="131">
        <f t="shared" si="13"/>
        <v>20</v>
      </c>
      <c r="AG39" s="131">
        <v>18</v>
      </c>
    </row>
    <row r="40" spans="1:33" ht="47.25" x14ac:dyDescent="0.25">
      <c r="A40" s="121">
        <v>28</v>
      </c>
      <c r="B40" s="146" t="s">
        <v>170</v>
      </c>
      <c r="C40" s="146" t="s">
        <v>672</v>
      </c>
      <c r="D40" s="128">
        <v>993.68</v>
      </c>
      <c r="E40" s="125">
        <v>375</v>
      </c>
      <c r="F40" s="125">
        <v>419</v>
      </c>
      <c r="G40" s="128">
        <v>0.42166492230899283</v>
      </c>
      <c r="H40" s="171">
        <f t="shared" si="34"/>
        <v>11</v>
      </c>
      <c r="I40" s="127">
        <f t="shared" si="35"/>
        <v>2.9333333333333331</v>
      </c>
      <c r="J40" s="125">
        <v>1</v>
      </c>
      <c r="K40" s="125">
        <v>1</v>
      </c>
      <c r="L40" s="125">
        <v>9</v>
      </c>
      <c r="M40" s="125">
        <v>0</v>
      </c>
      <c r="N40" s="171">
        <f t="shared" si="36"/>
        <v>7</v>
      </c>
      <c r="O40" s="125">
        <v>0</v>
      </c>
      <c r="P40" s="125">
        <v>0</v>
      </c>
      <c r="Q40" s="125">
        <v>7</v>
      </c>
      <c r="R40" s="125">
        <v>0</v>
      </c>
      <c r="S40" s="125">
        <f t="shared" si="37"/>
        <v>63.636363636363633</v>
      </c>
      <c r="T40" s="131">
        <f t="shared" si="3"/>
        <v>3</v>
      </c>
      <c r="U40" s="172">
        <f t="shared" ref="U40:U49" si="40">ROUNDDOWN(V40,0)</f>
        <v>12</v>
      </c>
      <c r="V40" s="132">
        <f t="shared" ref="V40:V48" si="41">F40*T40/100</f>
        <v>12.57</v>
      </c>
      <c r="W40" s="183">
        <f t="shared" si="39"/>
        <v>12</v>
      </c>
      <c r="X40" s="265">
        <f t="shared" si="38"/>
        <v>2.8639618138424821</v>
      </c>
      <c r="Y40" s="131">
        <f t="shared" si="28"/>
        <v>1</v>
      </c>
      <c r="Z40" s="132">
        <f t="shared" si="29"/>
        <v>1.8</v>
      </c>
      <c r="AA40" s="131">
        <f t="shared" si="30"/>
        <v>15</v>
      </c>
      <c r="AB40" s="131">
        <f t="shared" si="31"/>
        <v>0</v>
      </c>
      <c r="AC40" s="131">
        <f t="shared" si="32"/>
        <v>8</v>
      </c>
      <c r="AD40" s="131">
        <f t="shared" si="33"/>
        <v>3</v>
      </c>
      <c r="AE40" s="132">
        <f t="shared" ref="AE40:AE48" si="42">W40*AF40/100</f>
        <v>2.4</v>
      </c>
      <c r="AF40" s="131">
        <f t="shared" si="13"/>
        <v>20</v>
      </c>
      <c r="AG40" s="131">
        <v>12</v>
      </c>
    </row>
    <row r="41" spans="1:33" x14ac:dyDescent="0.25">
      <c r="A41" s="121">
        <v>29</v>
      </c>
      <c r="B41" s="146" t="s">
        <v>2</v>
      </c>
      <c r="C41" s="146" t="s">
        <v>672</v>
      </c>
      <c r="D41" s="128">
        <v>1057.96</v>
      </c>
      <c r="E41" s="125">
        <v>661</v>
      </c>
      <c r="F41" s="125">
        <v>342</v>
      </c>
      <c r="G41" s="128">
        <v>0.32326363945706832</v>
      </c>
      <c r="H41" s="171">
        <f t="shared" si="34"/>
        <v>19</v>
      </c>
      <c r="I41" s="127">
        <f t="shared" si="35"/>
        <v>2.8744326777609683</v>
      </c>
      <c r="J41" s="125">
        <v>0</v>
      </c>
      <c r="K41" s="125">
        <v>0</v>
      </c>
      <c r="L41" s="125">
        <v>16</v>
      </c>
      <c r="M41" s="125">
        <v>3</v>
      </c>
      <c r="N41" s="171">
        <f t="shared" si="36"/>
        <v>16</v>
      </c>
      <c r="O41" s="125"/>
      <c r="P41" s="125"/>
      <c r="Q41" s="125">
        <v>14</v>
      </c>
      <c r="R41" s="125">
        <v>2</v>
      </c>
      <c r="S41" s="125">
        <f t="shared" si="37"/>
        <v>84.21052631578948</v>
      </c>
      <c r="T41" s="131">
        <f t="shared" si="3"/>
        <v>3</v>
      </c>
      <c r="U41" s="172">
        <f t="shared" si="40"/>
        <v>10</v>
      </c>
      <c r="V41" s="132">
        <f t="shared" si="41"/>
        <v>10.26</v>
      </c>
      <c r="W41" s="183">
        <f t="shared" si="39"/>
        <v>10</v>
      </c>
      <c r="X41" s="265">
        <f t="shared" si="38"/>
        <v>2.9239766081871346</v>
      </c>
      <c r="Y41" s="131">
        <f t="shared" si="28"/>
        <v>1</v>
      </c>
      <c r="Z41" s="132">
        <f t="shared" si="29"/>
        <v>1.5</v>
      </c>
      <c r="AA41" s="131">
        <f t="shared" si="30"/>
        <v>15</v>
      </c>
      <c r="AB41" s="131">
        <f t="shared" si="31"/>
        <v>0</v>
      </c>
      <c r="AC41" s="131">
        <f t="shared" si="32"/>
        <v>7</v>
      </c>
      <c r="AD41" s="131">
        <f t="shared" si="33"/>
        <v>2</v>
      </c>
      <c r="AE41" s="132">
        <f t="shared" si="42"/>
        <v>2</v>
      </c>
      <c r="AF41" s="131">
        <f t="shared" si="13"/>
        <v>20</v>
      </c>
      <c r="AG41" s="131"/>
    </row>
    <row r="42" spans="1:33" ht="31.5" x14ac:dyDescent="0.25">
      <c r="A42" s="121">
        <v>31</v>
      </c>
      <c r="B42" s="146" t="s">
        <v>211</v>
      </c>
      <c r="C42" s="146" t="s">
        <v>672</v>
      </c>
      <c r="D42" s="128">
        <v>1415.98</v>
      </c>
      <c r="E42" s="125">
        <v>386</v>
      </c>
      <c r="F42" s="125">
        <v>563</v>
      </c>
      <c r="G42" s="128">
        <v>0.39760448593906694</v>
      </c>
      <c r="H42" s="171">
        <f t="shared" si="34"/>
        <v>11</v>
      </c>
      <c r="I42" s="127">
        <f t="shared" si="35"/>
        <v>2.849740932642487</v>
      </c>
      <c r="J42" s="125">
        <v>1</v>
      </c>
      <c r="K42" s="125">
        <v>1</v>
      </c>
      <c r="L42" s="125">
        <v>7</v>
      </c>
      <c r="M42" s="125">
        <v>2</v>
      </c>
      <c r="N42" s="171">
        <f t="shared" si="36"/>
        <v>6</v>
      </c>
      <c r="O42" s="125">
        <v>1</v>
      </c>
      <c r="P42" s="125">
        <v>0</v>
      </c>
      <c r="Q42" s="125">
        <v>3</v>
      </c>
      <c r="R42" s="125">
        <v>2</v>
      </c>
      <c r="S42" s="125">
        <f t="shared" si="37"/>
        <v>54.545454545454547</v>
      </c>
      <c r="T42" s="131">
        <f t="shared" si="3"/>
        <v>3</v>
      </c>
      <c r="U42" s="172">
        <f t="shared" si="40"/>
        <v>16</v>
      </c>
      <c r="V42" s="132">
        <f t="shared" si="41"/>
        <v>16.89</v>
      </c>
      <c r="W42" s="183">
        <f t="shared" si="39"/>
        <v>16</v>
      </c>
      <c r="X42" s="265">
        <f t="shared" si="38"/>
        <v>2.8419182948490231</v>
      </c>
      <c r="Y42" s="131">
        <f t="shared" si="28"/>
        <v>2</v>
      </c>
      <c r="Z42" s="132">
        <f t="shared" si="29"/>
        <v>2.4</v>
      </c>
      <c r="AA42" s="131">
        <f t="shared" si="30"/>
        <v>15</v>
      </c>
      <c r="AB42" s="131">
        <f t="shared" si="31"/>
        <v>0</v>
      </c>
      <c r="AC42" s="131">
        <f t="shared" si="32"/>
        <v>10</v>
      </c>
      <c r="AD42" s="131">
        <f t="shared" si="33"/>
        <v>4</v>
      </c>
      <c r="AE42" s="132">
        <f t="shared" si="42"/>
        <v>3.2</v>
      </c>
      <c r="AF42" s="131">
        <f t="shared" si="13"/>
        <v>20</v>
      </c>
      <c r="AG42" s="131">
        <v>16</v>
      </c>
    </row>
    <row r="43" spans="1:33" ht="47.25" x14ac:dyDescent="0.25">
      <c r="A43" s="121">
        <v>32</v>
      </c>
      <c r="B43" s="146" t="s">
        <v>678</v>
      </c>
      <c r="C43" s="146" t="s">
        <v>55</v>
      </c>
      <c r="D43" s="128">
        <v>163.58000000000001</v>
      </c>
      <c r="E43" s="125">
        <v>168</v>
      </c>
      <c r="F43" s="125">
        <v>186</v>
      </c>
      <c r="G43" s="128">
        <v>1.1370583200880302</v>
      </c>
      <c r="H43" s="171">
        <f t="shared" si="34"/>
        <v>4</v>
      </c>
      <c r="I43" s="127">
        <f t="shared" si="35"/>
        <v>2.3809523809523809</v>
      </c>
      <c r="J43" s="125">
        <v>0</v>
      </c>
      <c r="K43" s="125">
        <v>1</v>
      </c>
      <c r="L43" s="125">
        <v>3</v>
      </c>
      <c r="M43" s="125">
        <v>0</v>
      </c>
      <c r="N43" s="171">
        <f t="shared" si="36"/>
        <v>1</v>
      </c>
      <c r="O43" s="125">
        <v>0</v>
      </c>
      <c r="P43" s="125">
        <v>0</v>
      </c>
      <c r="Q43" s="125">
        <v>1</v>
      </c>
      <c r="R43" s="125">
        <v>0</v>
      </c>
      <c r="S43" s="125">
        <f t="shared" si="37"/>
        <v>25</v>
      </c>
      <c r="T43" s="131">
        <f t="shared" si="3"/>
        <v>5</v>
      </c>
      <c r="U43" s="172">
        <f t="shared" si="40"/>
        <v>9</v>
      </c>
      <c r="V43" s="132">
        <f t="shared" si="41"/>
        <v>9.3000000000000007</v>
      </c>
      <c r="W43" s="183">
        <v>8</v>
      </c>
      <c r="X43" s="265">
        <f t="shared" si="38"/>
        <v>4.301075268817204</v>
      </c>
      <c r="Y43" s="131">
        <f t="shared" si="28"/>
        <v>1</v>
      </c>
      <c r="Z43" s="132">
        <f t="shared" si="29"/>
        <v>1.2</v>
      </c>
      <c r="AA43" s="131">
        <f t="shared" si="30"/>
        <v>15</v>
      </c>
      <c r="AB43" s="131">
        <f t="shared" si="31"/>
        <v>0</v>
      </c>
      <c r="AC43" s="131">
        <f t="shared" si="32"/>
        <v>5</v>
      </c>
      <c r="AD43" s="131">
        <f t="shared" si="33"/>
        <v>2</v>
      </c>
      <c r="AE43" s="132">
        <f t="shared" si="42"/>
        <v>1.6</v>
      </c>
      <c r="AF43" s="131">
        <f t="shared" si="13"/>
        <v>20</v>
      </c>
      <c r="AG43" s="131">
        <v>8</v>
      </c>
    </row>
    <row r="44" spans="1:33" ht="47.25" x14ac:dyDescent="0.25">
      <c r="A44" s="121">
        <v>33</v>
      </c>
      <c r="B44" s="146" t="s">
        <v>86</v>
      </c>
      <c r="C44" s="146" t="s">
        <v>910</v>
      </c>
      <c r="D44" s="187">
        <f>30.99+8.6</f>
        <v>39.589999999999996</v>
      </c>
      <c r="E44" s="125">
        <v>129</v>
      </c>
      <c r="F44" s="125">
        <f>112+30</f>
        <v>142</v>
      </c>
      <c r="G44" s="128">
        <f>F44/D44</f>
        <v>3.5867643344278863</v>
      </c>
      <c r="H44" s="171">
        <f t="shared" si="34"/>
        <v>9</v>
      </c>
      <c r="I44" s="127">
        <f t="shared" si="35"/>
        <v>6.9767441860465116</v>
      </c>
      <c r="J44" s="125">
        <v>1</v>
      </c>
      <c r="K44" s="125">
        <v>1</v>
      </c>
      <c r="L44" s="125">
        <v>6</v>
      </c>
      <c r="M44" s="125">
        <v>1</v>
      </c>
      <c r="N44" s="171">
        <f t="shared" si="36"/>
        <v>3</v>
      </c>
      <c r="O44" s="125">
        <v>0</v>
      </c>
      <c r="P44" s="125">
        <v>0</v>
      </c>
      <c r="Q44" s="125">
        <v>3</v>
      </c>
      <c r="R44" s="125">
        <v>0</v>
      </c>
      <c r="S44" s="125">
        <f t="shared" si="37"/>
        <v>33.333333333333336</v>
      </c>
      <c r="T44" s="131">
        <f t="shared" si="3"/>
        <v>7</v>
      </c>
      <c r="U44" s="172">
        <f t="shared" si="40"/>
        <v>9</v>
      </c>
      <c r="V44" s="132">
        <f t="shared" si="41"/>
        <v>9.94</v>
      </c>
      <c r="W44" s="183">
        <f>U44</f>
        <v>9</v>
      </c>
      <c r="X44" s="265">
        <f t="shared" si="38"/>
        <v>6.3380281690140849</v>
      </c>
      <c r="Y44" s="131">
        <f t="shared" si="28"/>
        <v>1</v>
      </c>
      <c r="Z44" s="132">
        <f t="shared" ref="Z44:Z107" si="43">W44*AA44/100</f>
        <v>1.35</v>
      </c>
      <c r="AA44" s="131">
        <f t="shared" ref="AA44:AA107" si="44">IF(F44&lt;VLOOKUP(G44,$N$115:$R$125,2),0,VLOOKUP(G44,$N$115:$R$125,4))</f>
        <v>15</v>
      </c>
      <c r="AB44" s="131">
        <f t="shared" ref="AB44:AB107" si="45">ROUNDDOWN(Z44-Y44,0)</f>
        <v>0</v>
      </c>
      <c r="AC44" s="131">
        <f t="shared" ref="AC44:AC107" si="46">W44-Y44-AD44</f>
        <v>6</v>
      </c>
      <c r="AD44" s="131">
        <f t="shared" si="33"/>
        <v>2</v>
      </c>
      <c r="AE44" s="132">
        <f t="shared" si="42"/>
        <v>1.8</v>
      </c>
      <c r="AF44" s="131">
        <f t="shared" si="13"/>
        <v>20</v>
      </c>
      <c r="AG44" s="266">
        <v>9</v>
      </c>
    </row>
    <row r="45" spans="1:33" ht="31.5" x14ac:dyDescent="0.25">
      <c r="A45" s="121">
        <v>34</v>
      </c>
      <c r="B45" s="146" t="s">
        <v>691</v>
      </c>
      <c r="C45" s="146" t="s">
        <v>690</v>
      </c>
      <c r="D45" s="128">
        <v>18.93</v>
      </c>
      <c r="E45" s="125">
        <v>77</v>
      </c>
      <c r="F45" s="125">
        <v>91</v>
      </c>
      <c r="G45" s="128">
        <v>4.8071843634442688</v>
      </c>
      <c r="H45" s="171">
        <f t="shared" si="34"/>
        <v>6</v>
      </c>
      <c r="I45" s="127">
        <f t="shared" ref="I45:I52" si="47">H45*100/E45</f>
        <v>7.7922077922077921</v>
      </c>
      <c r="J45" s="125">
        <v>0</v>
      </c>
      <c r="K45" s="125">
        <v>1</v>
      </c>
      <c r="L45" s="125">
        <v>4</v>
      </c>
      <c r="M45" s="125">
        <v>1</v>
      </c>
      <c r="N45" s="171">
        <f t="shared" ref="N45:N52" si="48">O45+P45+Q45+R45</f>
        <v>5</v>
      </c>
      <c r="O45" s="125">
        <v>0</v>
      </c>
      <c r="P45" s="125">
        <v>0</v>
      </c>
      <c r="Q45" s="125">
        <v>4</v>
      </c>
      <c r="R45" s="125">
        <v>1</v>
      </c>
      <c r="S45" s="125">
        <f t="shared" ref="S45:S52" si="49">N45*100/H45</f>
        <v>83.333333333333329</v>
      </c>
      <c r="T45" s="131">
        <f t="shared" si="3"/>
        <v>8</v>
      </c>
      <c r="U45" s="172">
        <f t="shared" si="40"/>
        <v>7</v>
      </c>
      <c r="V45" s="132">
        <f t="shared" si="41"/>
        <v>7.28</v>
      </c>
      <c r="W45" s="183">
        <f t="shared" ref="W45:W52" si="50">U45</f>
        <v>7</v>
      </c>
      <c r="X45" s="265">
        <f t="shared" ref="X45:X52" si="51">W45*100/F45</f>
        <v>7.6923076923076925</v>
      </c>
      <c r="Y45" s="131">
        <f t="shared" si="28"/>
        <v>1</v>
      </c>
      <c r="Z45" s="132">
        <f t="shared" si="43"/>
        <v>1.05</v>
      </c>
      <c r="AA45" s="131">
        <f t="shared" si="44"/>
        <v>15</v>
      </c>
      <c r="AB45" s="131">
        <f t="shared" si="45"/>
        <v>0</v>
      </c>
      <c r="AC45" s="131">
        <f t="shared" si="46"/>
        <v>4</v>
      </c>
      <c r="AD45" s="131">
        <f t="shared" si="33"/>
        <v>2</v>
      </c>
      <c r="AE45" s="132">
        <f t="shared" si="42"/>
        <v>1.4</v>
      </c>
      <c r="AF45" s="131">
        <f t="shared" si="13"/>
        <v>20</v>
      </c>
      <c r="AG45" s="131">
        <v>7</v>
      </c>
    </row>
    <row r="46" spans="1:33" ht="31.5" x14ac:dyDescent="0.25">
      <c r="A46" s="121">
        <v>35</v>
      </c>
      <c r="B46" s="146" t="s">
        <v>692</v>
      </c>
      <c r="C46" s="146" t="s">
        <v>690</v>
      </c>
      <c r="D46" s="128">
        <v>115.8</v>
      </c>
      <c r="E46" s="125">
        <v>109</v>
      </c>
      <c r="F46" s="125">
        <f>G46*D46</f>
        <v>107.79539170506912</v>
      </c>
      <c r="G46" s="128">
        <v>0.93087557603686633</v>
      </c>
      <c r="H46" s="171">
        <f t="shared" ref="H46:H52" si="52">J46+K46+L46+M46</f>
        <v>3</v>
      </c>
      <c r="I46" s="127">
        <f t="shared" si="47"/>
        <v>2.7522935779816513</v>
      </c>
      <c r="J46" s="125">
        <v>0</v>
      </c>
      <c r="K46" s="125">
        <v>0</v>
      </c>
      <c r="L46" s="125">
        <v>3</v>
      </c>
      <c r="M46" s="125">
        <v>0</v>
      </c>
      <c r="N46" s="171">
        <f t="shared" si="48"/>
        <v>3</v>
      </c>
      <c r="O46" s="125">
        <v>0</v>
      </c>
      <c r="P46" s="125">
        <v>0</v>
      </c>
      <c r="Q46" s="125">
        <v>3</v>
      </c>
      <c r="R46" s="125">
        <v>0</v>
      </c>
      <c r="S46" s="125">
        <f t="shared" si="49"/>
        <v>100</v>
      </c>
      <c r="T46" s="131">
        <f t="shared" ref="T46:T77" si="53">IF(F46&lt;VLOOKUP(G46,$N$115:$R$125,2),0,VLOOKUP(G46,$N$115:$R$125,3))</f>
        <v>3</v>
      </c>
      <c r="U46" s="172">
        <f t="shared" si="40"/>
        <v>3</v>
      </c>
      <c r="V46" s="132">
        <f t="shared" si="41"/>
        <v>3.233861751152074</v>
      </c>
      <c r="W46" s="183">
        <f t="shared" si="50"/>
        <v>3</v>
      </c>
      <c r="X46" s="265">
        <f t="shared" si="51"/>
        <v>2.7830503257579644</v>
      </c>
      <c r="Y46" s="131">
        <f t="shared" si="28"/>
        <v>0</v>
      </c>
      <c r="Z46" s="132">
        <f t="shared" si="43"/>
        <v>0.45</v>
      </c>
      <c r="AA46" s="131">
        <f t="shared" si="44"/>
        <v>15</v>
      </c>
      <c r="AB46" s="131">
        <f t="shared" si="45"/>
        <v>0</v>
      </c>
      <c r="AC46" s="131">
        <f t="shared" si="46"/>
        <v>2</v>
      </c>
      <c r="AD46" s="131">
        <f t="shared" si="33"/>
        <v>1</v>
      </c>
      <c r="AE46" s="132">
        <f t="shared" si="42"/>
        <v>0.6</v>
      </c>
      <c r="AF46" s="131">
        <f t="shared" ref="AF46:AF77" si="54">IF(F46&lt;VLOOKUP(G46,$N$115:$R$125,2),0,VLOOKUP(G46,$N$115:$R$125,5))</f>
        <v>20</v>
      </c>
      <c r="AG46" s="131">
        <v>3</v>
      </c>
    </row>
    <row r="47" spans="1:33" x14ac:dyDescent="0.25">
      <c r="A47" s="121">
        <v>36</v>
      </c>
      <c r="B47" s="146" t="s">
        <v>2</v>
      </c>
      <c r="C47" s="146" t="s">
        <v>690</v>
      </c>
      <c r="D47" s="128">
        <v>216.86</v>
      </c>
      <c r="E47" s="125">
        <v>135</v>
      </c>
      <c r="F47" s="125">
        <v>449</v>
      </c>
      <c r="G47" s="128">
        <v>2.0704602047403853</v>
      </c>
      <c r="H47" s="171">
        <f t="shared" si="52"/>
        <v>4</v>
      </c>
      <c r="I47" s="127">
        <f t="shared" si="47"/>
        <v>2.9629629629629628</v>
      </c>
      <c r="J47" s="125">
        <v>0</v>
      </c>
      <c r="K47" s="125">
        <v>0</v>
      </c>
      <c r="L47" s="125">
        <v>4</v>
      </c>
      <c r="M47" s="125">
        <v>0</v>
      </c>
      <c r="N47" s="171">
        <f t="shared" si="48"/>
        <v>4</v>
      </c>
      <c r="O47" s="125"/>
      <c r="P47" s="125"/>
      <c r="Q47" s="125">
        <v>4</v>
      </c>
      <c r="R47" s="125">
        <v>0</v>
      </c>
      <c r="S47" s="125">
        <f t="shared" si="49"/>
        <v>100</v>
      </c>
      <c r="T47" s="131">
        <f t="shared" si="53"/>
        <v>7</v>
      </c>
      <c r="U47" s="172">
        <f t="shared" si="40"/>
        <v>31</v>
      </c>
      <c r="V47" s="132">
        <f t="shared" si="41"/>
        <v>31.43</v>
      </c>
      <c r="W47" s="183">
        <f t="shared" si="50"/>
        <v>31</v>
      </c>
      <c r="X47" s="265">
        <f t="shared" si="51"/>
        <v>6.9042316258351892</v>
      </c>
      <c r="Y47" s="131">
        <f t="shared" si="28"/>
        <v>4</v>
      </c>
      <c r="Z47" s="132">
        <f t="shared" si="43"/>
        <v>4.6500000000000004</v>
      </c>
      <c r="AA47" s="131">
        <f t="shared" si="44"/>
        <v>15</v>
      </c>
      <c r="AB47" s="131">
        <f t="shared" si="45"/>
        <v>0</v>
      </c>
      <c r="AC47" s="131">
        <f t="shared" si="46"/>
        <v>20</v>
      </c>
      <c r="AD47" s="131">
        <f t="shared" si="33"/>
        <v>7</v>
      </c>
      <c r="AE47" s="132">
        <f t="shared" si="42"/>
        <v>6.2</v>
      </c>
      <c r="AF47" s="131">
        <f t="shared" si="54"/>
        <v>20</v>
      </c>
      <c r="AG47" s="131"/>
    </row>
    <row r="48" spans="1:33" ht="31.5" x14ac:dyDescent="0.25">
      <c r="A48" s="121">
        <v>37</v>
      </c>
      <c r="B48" s="146" t="s">
        <v>119</v>
      </c>
      <c r="C48" s="146" t="s">
        <v>690</v>
      </c>
      <c r="D48" s="128">
        <v>74.75</v>
      </c>
      <c r="E48" s="125">
        <v>196</v>
      </c>
      <c r="F48" s="125">
        <v>145</v>
      </c>
      <c r="G48" s="128">
        <v>1.939799331103679</v>
      </c>
      <c r="H48" s="171">
        <f t="shared" si="52"/>
        <v>13</v>
      </c>
      <c r="I48" s="127">
        <f t="shared" si="47"/>
        <v>6.6326530612244898</v>
      </c>
      <c r="J48" s="125">
        <v>2</v>
      </c>
      <c r="K48" s="125">
        <v>1</v>
      </c>
      <c r="L48" s="125">
        <v>8</v>
      </c>
      <c r="M48" s="125">
        <v>2</v>
      </c>
      <c r="N48" s="171">
        <f t="shared" si="48"/>
        <v>4</v>
      </c>
      <c r="O48" s="188">
        <v>1</v>
      </c>
      <c r="P48" s="188">
        <v>0</v>
      </c>
      <c r="Q48" s="188">
        <v>2</v>
      </c>
      <c r="R48" s="188">
        <v>1</v>
      </c>
      <c r="S48" s="125">
        <f t="shared" si="49"/>
        <v>30.76923076923077</v>
      </c>
      <c r="T48" s="131">
        <f t="shared" si="53"/>
        <v>5</v>
      </c>
      <c r="U48" s="172">
        <f t="shared" si="40"/>
        <v>7</v>
      </c>
      <c r="V48" s="132">
        <f t="shared" si="41"/>
        <v>7.25</v>
      </c>
      <c r="W48" s="183">
        <f t="shared" si="50"/>
        <v>7</v>
      </c>
      <c r="X48" s="265">
        <f t="shared" si="51"/>
        <v>4.8275862068965516</v>
      </c>
      <c r="Y48" s="131">
        <f t="shared" si="28"/>
        <v>1</v>
      </c>
      <c r="Z48" s="132">
        <f t="shared" si="43"/>
        <v>1.05</v>
      </c>
      <c r="AA48" s="131">
        <f t="shared" si="44"/>
        <v>15</v>
      </c>
      <c r="AB48" s="131">
        <f t="shared" si="45"/>
        <v>0</v>
      </c>
      <c r="AC48" s="131">
        <f t="shared" si="46"/>
        <v>4</v>
      </c>
      <c r="AD48" s="131">
        <f t="shared" si="33"/>
        <v>2</v>
      </c>
      <c r="AE48" s="132">
        <f t="shared" si="42"/>
        <v>1.4</v>
      </c>
      <c r="AF48" s="131">
        <f t="shared" si="54"/>
        <v>20</v>
      </c>
      <c r="AG48" s="131">
        <v>7</v>
      </c>
    </row>
    <row r="49" spans="1:33" ht="47.25" x14ac:dyDescent="0.25">
      <c r="A49" s="121">
        <v>38</v>
      </c>
      <c r="B49" s="146" t="s">
        <v>95</v>
      </c>
      <c r="C49" s="146" t="s">
        <v>690</v>
      </c>
      <c r="D49" s="128">
        <v>245.14</v>
      </c>
      <c r="E49" s="125">
        <v>265</v>
      </c>
      <c r="F49" s="125">
        <v>282</v>
      </c>
      <c r="G49" s="128">
        <v>1.150363057844497</v>
      </c>
      <c r="H49" s="171">
        <f t="shared" si="52"/>
        <v>13</v>
      </c>
      <c r="I49" s="127">
        <f t="shared" si="47"/>
        <v>4.9056603773584904</v>
      </c>
      <c r="J49" s="125">
        <v>1</v>
      </c>
      <c r="K49" s="125">
        <v>2</v>
      </c>
      <c r="L49" s="125">
        <v>8</v>
      </c>
      <c r="M49" s="125">
        <v>2</v>
      </c>
      <c r="N49" s="171">
        <f t="shared" si="48"/>
        <v>7</v>
      </c>
      <c r="O49" s="125">
        <v>1</v>
      </c>
      <c r="P49" s="125">
        <v>0</v>
      </c>
      <c r="Q49" s="125">
        <v>4</v>
      </c>
      <c r="R49" s="125">
        <v>2</v>
      </c>
      <c r="S49" s="125">
        <f t="shared" si="49"/>
        <v>53.846153846153847</v>
      </c>
      <c r="T49" s="131">
        <f t="shared" si="53"/>
        <v>5</v>
      </c>
      <c r="U49" s="172">
        <f t="shared" si="40"/>
        <v>14</v>
      </c>
      <c r="V49" s="132">
        <f t="shared" ref="V49:V78" si="55">F49*T49/100</f>
        <v>14.1</v>
      </c>
      <c r="W49" s="183">
        <f t="shared" si="50"/>
        <v>14</v>
      </c>
      <c r="X49" s="265">
        <f t="shared" si="51"/>
        <v>4.9645390070921982</v>
      </c>
      <c r="Y49" s="131">
        <f t="shared" si="28"/>
        <v>2</v>
      </c>
      <c r="Z49" s="132">
        <f t="shared" si="43"/>
        <v>2.1</v>
      </c>
      <c r="AA49" s="131">
        <f t="shared" si="44"/>
        <v>15</v>
      </c>
      <c r="AB49" s="131">
        <f t="shared" si="45"/>
        <v>0</v>
      </c>
      <c r="AC49" s="131">
        <f t="shared" si="46"/>
        <v>9</v>
      </c>
      <c r="AD49" s="131">
        <f t="shared" si="33"/>
        <v>3</v>
      </c>
      <c r="AE49" s="132">
        <f t="shared" ref="AE49:AE78" si="56">W49*AF49/100</f>
        <v>2.8</v>
      </c>
      <c r="AF49" s="131">
        <f t="shared" si="54"/>
        <v>20</v>
      </c>
      <c r="AG49" s="131">
        <v>14</v>
      </c>
    </row>
    <row r="50" spans="1:33" ht="31.5" x14ac:dyDescent="0.25">
      <c r="A50" s="121">
        <v>39</v>
      </c>
      <c r="B50" s="146" t="s">
        <v>693</v>
      </c>
      <c r="C50" s="146" t="s">
        <v>690</v>
      </c>
      <c r="D50" s="128">
        <v>41.43</v>
      </c>
      <c r="E50" s="125">
        <v>111</v>
      </c>
      <c r="F50" s="125">
        <v>99</v>
      </c>
      <c r="G50" s="128">
        <v>2.3895727733526431</v>
      </c>
      <c r="H50" s="171">
        <f t="shared" si="52"/>
        <v>7</v>
      </c>
      <c r="I50" s="127">
        <f t="shared" si="47"/>
        <v>6.3063063063063067</v>
      </c>
      <c r="J50" s="125">
        <v>0</v>
      </c>
      <c r="K50" s="125">
        <v>1</v>
      </c>
      <c r="L50" s="125">
        <v>5</v>
      </c>
      <c r="M50" s="125">
        <v>1</v>
      </c>
      <c r="N50" s="171">
        <f t="shared" si="48"/>
        <v>2</v>
      </c>
      <c r="O50" s="125">
        <v>0</v>
      </c>
      <c r="P50" s="125">
        <v>0</v>
      </c>
      <c r="Q50" s="125">
        <v>2</v>
      </c>
      <c r="R50" s="125">
        <v>0</v>
      </c>
      <c r="S50" s="125">
        <f t="shared" si="49"/>
        <v>28.571428571428573</v>
      </c>
      <c r="T50" s="131">
        <f t="shared" si="53"/>
        <v>7</v>
      </c>
      <c r="U50" s="172">
        <f t="shared" ref="U50:U79" si="57">ROUNDDOWN(V50,0)</f>
        <v>6</v>
      </c>
      <c r="V50" s="132">
        <f t="shared" si="55"/>
        <v>6.93</v>
      </c>
      <c r="W50" s="183">
        <f t="shared" si="50"/>
        <v>6</v>
      </c>
      <c r="X50" s="265">
        <f t="shared" si="51"/>
        <v>6.0606060606060606</v>
      </c>
      <c r="Y50" s="131">
        <f t="shared" si="28"/>
        <v>0</v>
      </c>
      <c r="Z50" s="132">
        <f t="shared" si="43"/>
        <v>0.9</v>
      </c>
      <c r="AA50" s="131">
        <f t="shared" si="44"/>
        <v>15</v>
      </c>
      <c r="AB50" s="131">
        <f t="shared" si="45"/>
        <v>0</v>
      </c>
      <c r="AC50" s="131">
        <f t="shared" si="46"/>
        <v>4</v>
      </c>
      <c r="AD50" s="131">
        <f t="shared" si="33"/>
        <v>2</v>
      </c>
      <c r="AE50" s="132">
        <f t="shared" si="56"/>
        <v>1.2</v>
      </c>
      <c r="AF50" s="131">
        <f t="shared" si="54"/>
        <v>20</v>
      </c>
      <c r="AG50" s="131">
        <v>6</v>
      </c>
    </row>
    <row r="51" spans="1:33" ht="31.5" x14ac:dyDescent="0.25">
      <c r="A51" s="121">
        <v>40</v>
      </c>
      <c r="B51" s="146" t="s">
        <v>694</v>
      </c>
      <c r="C51" s="146" t="s">
        <v>690</v>
      </c>
      <c r="D51" s="128">
        <v>197.6</v>
      </c>
      <c r="E51" s="125">
        <v>716</v>
      </c>
      <c r="F51" s="125">
        <v>671</v>
      </c>
      <c r="G51" s="128">
        <v>3.3957489878542511</v>
      </c>
      <c r="H51" s="171">
        <f t="shared" si="52"/>
        <v>27</v>
      </c>
      <c r="I51" s="127">
        <f t="shared" si="47"/>
        <v>3.7709497206703912</v>
      </c>
      <c r="J51" s="125">
        <v>6</v>
      </c>
      <c r="K51" s="125">
        <v>0</v>
      </c>
      <c r="L51" s="125">
        <v>16</v>
      </c>
      <c r="M51" s="125">
        <v>5</v>
      </c>
      <c r="N51" s="171">
        <f t="shared" si="48"/>
        <v>5</v>
      </c>
      <c r="O51" s="125">
        <v>2</v>
      </c>
      <c r="P51" s="125">
        <v>0</v>
      </c>
      <c r="Q51" s="125">
        <v>3</v>
      </c>
      <c r="R51" s="125">
        <v>0</v>
      </c>
      <c r="S51" s="125">
        <f t="shared" si="49"/>
        <v>18.518518518518519</v>
      </c>
      <c r="T51" s="131">
        <f t="shared" si="53"/>
        <v>7</v>
      </c>
      <c r="U51" s="172">
        <f t="shared" si="57"/>
        <v>46</v>
      </c>
      <c r="V51" s="132">
        <f t="shared" si="55"/>
        <v>46.97</v>
      </c>
      <c r="W51" s="183">
        <v>33</v>
      </c>
      <c r="X51" s="265">
        <f t="shared" si="51"/>
        <v>4.918032786885246</v>
      </c>
      <c r="Y51" s="131">
        <f t="shared" si="28"/>
        <v>4</v>
      </c>
      <c r="Z51" s="132">
        <f t="shared" si="43"/>
        <v>4.95</v>
      </c>
      <c r="AA51" s="131">
        <f t="shared" si="44"/>
        <v>15</v>
      </c>
      <c r="AB51" s="131">
        <f t="shared" si="45"/>
        <v>0</v>
      </c>
      <c r="AC51" s="131">
        <f t="shared" si="46"/>
        <v>22</v>
      </c>
      <c r="AD51" s="131">
        <f t="shared" si="33"/>
        <v>7</v>
      </c>
      <c r="AE51" s="132">
        <f t="shared" si="56"/>
        <v>6.6</v>
      </c>
      <c r="AF51" s="131">
        <f t="shared" si="54"/>
        <v>20</v>
      </c>
      <c r="AG51" s="131">
        <v>33</v>
      </c>
    </row>
    <row r="52" spans="1:33" ht="31.5" x14ac:dyDescent="0.25">
      <c r="A52" s="121">
        <v>41</v>
      </c>
      <c r="B52" s="146" t="s">
        <v>695</v>
      </c>
      <c r="C52" s="146" t="s">
        <v>690</v>
      </c>
      <c r="D52" s="128">
        <v>60.26</v>
      </c>
      <c r="E52" s="125">
        <v>134</v>
      </c>
      <c r="F52" s="125">
        <v>182</v>
      </c>
      <c r="G52" s="128">
        <v>3.0202456023896449</v>
      </c>
      <c r="H52" s="171">
        <f t="shared" si="52"/>
        <v>9</v>
      </c>
      <c r="I52" s="127">
        <f t="shared" si="47"/>
        <v>6.7164179104477615</v>
      </c>
      <c r="J52" s="125">
        <v>1</v>
      </c>
      <c r="K52" s="125">
        <v>1</v>
      </c>
      <c r="L52" s="125">
        <v>6</v>
      </c>
      <c r="M52" s="125">
        <v>1</v>
      </c>
      <c r="N52" s="171">
        <f t="shared" si="48"/>
        <v>3</v>
      </c>
      <c r="O52" s="125">
        <v>1</v>
      </c>
      <c r="P52" s="125">
        <v>0</v>
      </c>
      <c r="Q52" s="125">
        <v>2</v>
      </c>
      <c r="R52" s="125">
        <v>0</v>
      </c>
      <c r="S52" s="125">
        <f t="shared" si="49"/>
        <v>33.333333333333336</v>
      </c>
      <c r="T52" s="131">
        <f t="shared" si="53"/>
        <v>7</v>
      </c>
      <c r="U52" s="172">
        <f t="shared" si="57"/>
        <v>12</v>
      </c>
      <c r="V52" s="132">
        <f t="shared" si="55"/>
        <v>12.74</v>
      </c>
      <c r="W52" s="183">
        <f t="shared" si="50"/>
        <v>12</v>
      </c>
      <c r="X52" s="265">
        <f t="shared" si="51"/>
        <v>6.5934065934065931</v>
      </c>
      <c r="Y52" s="131">
        <f t="shared" si="28"/>
        <v>1</v>
      </c>
      <c r="Z52" s="132">
        <f t="shared" si="43"/>
        <v>1.8</v>
      </c>
      <c r="AA52" s="131">
        <f t="shared" si="44"/>
        <v>15</v>
      </c>
      <c r="AB52" s="131">
        <f t="shared" si="45"/>
        <v>0</v>
      </c>
      <c r="AC52" s="131">
        <f t="shared" si="46"/>
        <v>8</v>
      </c>
      <c r="AD52" s="131">
        <f t="shared" si="33"/>
        <v>3</v>
      </c>
      <c r="AE52" s="132">
        <f t="shared" si="56"/>
        <v>2.4</v>
      </c>
      <c r="AF52" s="131">
        <f t="shared" si="54"/>
        <v>20</v>
      </c>
      <c r="AG52" s="131">
        <v>12</v>
      </c>
    </row>
    <row r="53" spans="1:33" ht="31.5" x14ac:dyDescent="0.25">
      <c r="A53" s="121">
        <v>42</v>
      </c>
      <c r="B53" s="146" t="s">
        <v>697</v>
      </c>
      <c r="C53" s="146" t="s">
        <v>696</v>
      </c>
      <c r="D53" s="128">
        <v>349.38</v>
      </c>
      <c r="E53" s="125">
        <v>447</v>
      </c>
      <c r="F53" s="125">
        <v>519</v>
      </c>
      <c r="G53" s="128">
        <v>1.485488579769878</v>
      </c>
      <c r="H53" s="171">
        <f>J53+K53+L53+M53</f>
        <v>17</v>
      </c>
      <c r="I53" s="127">
        <f>H53*100/E53</f>
        <v>3.8031319910514543</v>
      </c>
      <c r="J53" s="125">
        <v>3</v>
      </c>
      <c r="K53" s="125">
        <v>1</v>
      </c>
      <c r="L53" s="125">
        <v>10</v>
      </c>
      <c r="M53" s="125">
        <v>3</v>
      </c>
      <c r="N53" s="171">
        <f>O53+P53+Q53+R53</f>
        <v>11</v>
      </c>
      <c r="O53" s="125">
        <v>0</v>
      </c>
      <c r="P53" s="125">
        <v>0</v>
      </c>
      <c r="Q53" s="125">
        <v>9</v>
      </c>
      <c r="R53" s="125">
        <v>2</v>
      </c>
      <c r="S53" s="125">
        <f>N53*100/H53</f>
        <v>64.705882352941174</v>
      </c>
      <c r="T53" s="131">
        <f t="shared" si="53"/>
        <v>5</v>
      </c>
      <c r="U53" s="172">
        <f t="shared" si="57"/>
        <v>25</v>
      </c>
      <c r="V53" s="132">
        <f t="shared" si="55"/>
        <v>25.95</v>
      </c>
      <c r="W53" s="183">
        <f>U53</f>
        <v>25</v>
      </c>
      <c r="X53" s="265">
        <f>W53*100/F53</f>
        <v>4.8169556840077075</v>
      </c>
      <c r="Y53" s="131">
        <f t="shared" si="28"/>
        <v>3</v>
      </c>
      <c r="Z53" s="132">
        <f t="shared" si="43"/>
        <v>3.75</v>
      </c>
      <c r="AA53" s="131">
        <f t="shared" si="44"/>
        <v>15</v>
      </c>
      <c r="AB53" s="131">
        <f t="shared" si="45"/>
        <v>0</v>
      </c>
      <c r="AC53" s="131">
        <f t="shared" si="46"/>
        <v>17</v>
      </c>
      <c r="AD53" s="131">
        <f t="shared" si="33"/>
        <v>5</v>
      </c>
      <c r="AE53" s="132">
        <f t="shared" si="56"/>
        <v>5</v>
      </c>
      <c r="AF53" s="131">
        <f t="shared" si="54"/>
        <v>20</v>
      </c>
      <c r="AG53" s="131">
        <v>25</v>
      </c>
    </row>
    <row r="54" spans="1:33" ht="31.5" x14ac:dyDescent="0.25">
      <c r="A54" s="121">
        <v>43</v>
      </c>
      <c r="B54" s="146" t="s">
        <v>96</v>
      </c>
      <c r="C54" s="146" t="s">
        <v>696</v>
      </c>
      <c r="D54" s="128">
        <v>22.38</v>
      </c>
      <c r="E54" s="125">
        <v>186</v>
      </c>
      <c r="F54" s="125">
        <v>162</v>
      </c>
      <c r="G54" s="128">
        <v>7.2386058981233248</v>
      </c>
      <c r="H54" s="171">
        <f>J54+K54+L54+M54</f>
        <v>16</v>
      </c>
      <c r="I54" s="127">
        <f>H54*100/E54</f>
        <v>8.6021505376344081</v>
      </c>
      <c r="J54" s="125">
        <v>2</v>
      </c>
      <c r="K54" s="125">
        <v>2</v>
      </c>
      <c r="L54" s="125">
        <v>10</v>
      </c>
      <c r="M54" s="125">
        <v>2</v>
      </c>
      <c r="N54" s="171">
        <f>O54+P54+Q54+R54</f>
        <v>11</v>
      </c>
      <c r="O54" s="125">
        <v>0</v>
      </c>
      <c r="P54" s="125">
        <v>0</v>
      </c>
      <c r="Q54" s="125">
        <v>10</v>
      </c>
      <c r="R54" s="125">
        <v>1</v>
      </c>
      <c r="S54" s="125">
        <f>N54*100/H54</f>
        <v>68.75</v>
      </c>
      <c r="T54" s="131">
        <f t="shared" si="53"/>
        <v>10</v>
      </c>
      <c r="U54" s="172">
        <f t="shared" si="57"/>
        <v>16</v>
      </c>
      <c r="V54" s="132">
        <f t="shared" si="55"/>
        <v>16.2</v>
      </c>
      <c r="W54" s="183">
        <f>U54</f>
        <v>16</v>
      </c>
      <c r="X54" s="265">
        <f>W54*100/F54</f>
        <v>9.8765432098765427</v>
      </c>
      <c r="Y54" s="131">
        <f t="shared" si="28"/>
        <v>2</v>
      </c>
      <c r="Z54" s="132">
        <f t="shared" si="43"/>
        <v>2.4</v>
      </c>
      <c r="AA54" s="131">
        <f t="shared" si="44"/>
        <v>15</v>
      </c>
      <c r="AB54" s="131">
        <f t="shared" si="45"/>
        <v>0</v>
      </c>
      <c r="AC54" s="131">
        <f t="shared" si="46"/>
        <v>10</v>
      </c>
      <c r="AD54" s="131">
        <f t="shared" si="33"/>
        <v>4</v>
      </c>
      <c r="AE54" s="132">
        <f t="shared" si="56"/>
        <v>3.2</v>
      </c>
      <c r="AF54" s="131">
        <f t="shared" si="54"/>
        <v>20</v>
      </c>
      <c r="AG54" s="131">
        <v>16</v>
      </c>
    </row>
    <row r="55" spans="1:33" ht="31.5" x14ac:dyDescent="0.25">
      <c r="A55" s="121">
        <v>44</v>
      </c>
      <c r="B55" s="146" t="s">
        <v>665</v>
      </c>
      <c r="C55" s="146" t="s">
        <v>696</v>
      </c>
      <c r="D55" s="128">
        <v>16.11</v>
      </c>
      <c r="E55" s="125">
        <v>69</v>
      </c>
      <c r="F55" s="125">
        <v>82</v>
      </c>
      <c r="G55" s="128">
        <v>5.0900062073246435</v>
      </c>
      <c r="H55" s="171">
        <f>J55+K55+L55+M55</f>
        <v>5</v>
      </c>
      <c r="I55" s="127">
        <f>H55*100/E55</f>
        <v>7.2463768115942031</v>
      </c>
      <c r="J55" s="125">
        <v>1</v>
      </c>
      <c r="K55" s="125">
        <v>0</v>
      </c>
      <c r="L55" s="125">
        <v>3</v>
      </c>
      <c r="M55" s="125">
        <v>1</v>
      </c>
      <c r="N55" s="171">
        <f>O55+P55+Q55+R55</f>
        <v>0</v>
      </c>
      <c r="O55" s="125">
        <v>0</v>
      </c>
      <c r="P55" s="125">
        <v>0</v>
      </c>
      <c r="Q55" s="125">
        <v>0</v>
      </c>
      <c r="R55" s="125">
        <v>0</v>
      </c>
      <c r="S55" s="125">
        <f>N55*100/H55</f>
        <v>0</v>
      </c>
      <c r="T55" s="131">
        <f t="shared" si="53"/>
        <v>8</v>
      </c>
      <c r="U55" s="172">
        <f t="shared" si="57"/>
        <v>6</v>
      </c>
      <c r="V55" s="132">
        <f t="shared" si="55"/>
        <v>6.56</v>
      </c>
      <c r="W55" s="183">
        <f>U55</f>
        <v>6</v>
      </c>
      <c r="X55" s="265">
        <f>W55*100/F55</f>
        <v>7.3170731707317076</v>
      </c>
      <c r="Y55" s="131">
        <f t="shared" si="28"/>
        <v>0</v>
      </c>
      <c r="Z55" s="132">
        <f t="shared" si="43"/>
        <v>0.9</v>
      </c>
      <c r="AA55" s="131">
        <f t="shared" si="44"/>
        <v>15</v>
      </c>
      <c r="AB55" s="131">
        <f t="shared" si="45"/>
        <v>0</v>
      </c>
      <c r="AC55" s="131">
        <f t="shared" si="46"/>
        <v>4</v>
      </c>
      <c r="AD55" s="131">
        <f t="shared" si="33"/>
        <v>2</v>
      </c>
      <c r="AE55" s="132">
        <f t="shared" si="56"/>
        <v>1.2</v>
      </c>
      <c r="AF55" s="131">
        <f t="shared" si="54"/>
        <v>20</v>
      </c>
      <c r="AG55" s="131">
        <v>6</v>
      </c>
    </row>
    <row r="56" spans="1:33" ht="31.5" x14ac:dyDescent="0.25">
      <c r="A56" s="121">
        <v>45</v>
      </c>
      <c r="B56" s="146" t="s">
        <v>221</v>
      </c>
      <c r="C56" s="146" t="s">
        <v>61</v>
      </c>
      <c r="D56" s="128">
        <v>165.23</v>
      </c>
      <c r="E56" s="125">
        <v>284</v>
      </c>
      <c r="F56" s="125">
        <v>251</v>
      </c>
      <c r="G56" s="128">
        <v>1.5190945954124555</v>
      </c>
      <c r="H56" s="171">
        <f>J56+K56+L56+M56</f>
        <v>14</v>
      </c>
      <c r="I56" s="127">
        <f>H56*100/E56</f>
        <v>4.929577464788732</v>
      </c>
      <c r="J56" s="125">
        <v>0</v>
      </c>
      <c r="K56" s="125">
        <v>0</v>
      </c>
      <c r="L56" s="125">
        <v>14</v>
      </c>
      <c r="M56" s="125">
        <v>0</v>
      </c>
      <c r="N56" s="171">
        <f>O56+P56+Q56+R56</f>
        <v>10</v>
      </c>
      <c r="O56" s="125">
        <v>0</v>
      </c>
      <c r="P56" s="125">
        <v>0</v>
      </c>
      <c r="Q56" s="125">
        <v>10</v>
      </c>
      <c r="R56" s="125">
        <v>0</v>
      </c>
      <c r="S56" s="125">
        <f>N56*100/H56</f>
        <v>71.428571428571431</v>
      </c>
      <c r="T56" s="131">
        <f t="shared" si="53"/>
        <v>5</v>
      </c>
      <c r="U56" s="172">
        <f t="shared" si="57"/>
        <v>12</v>
      </c>
      <c r="V56" s="132">
        <f t="shared" si="55"/>
        <v>12.55</v>
      </c>
      <c r="W56" s="183">
        <f>U56</f>
        <v>12</v>
      </c>
      <c r="X56" s="265">
        <f>W56*100/F56</f>
        <v>4.7808764940239046</v>
      </c>
      <c r="Y56" s="131">
        <f t="shared" si="28"/>
        <v>1</v>
      </c>
      <c r="Z56" s="132">
        <f t="shared" si="43"/>
        <v>1.8</v>
      </c>
      <c r="AA56" s="131">
        <f t="shared" si="44"/>
        <v>15</v>
      </c>
      <c r="AB56" s="131">
        <f t="shared" si="45"/>
        <v>0</v>
      </c>
      <c r="AC56" s="131">
        <f t="shared" si="46"/>
        <v>8</v>
      </c>
      <c r="AD56" s="131">
        <f t="shared" si="33"/>
        <v>3</v>
      </c>
      <c r="AE56" s="132">
        <f t="shared" si="56"/>
        <v>2.4</v>
      </c>
      <c r="AF56" s="131">
        <f t="shared" si="54"/>
        <v>20</v>
      </c>
      <c r="AG56" s="131">
        <v>12</v>
      </c>
    </row>
    <row r="57" spans="1:33" ht="31.5" x14ac:dyDescent="0.25">
      <c r="A57" s="121">
        <v>46</v>
      </c>
      <c r="B57" s="146" t="s">
        <v>87</v>
      </c>
      <c r="C57" s="146" t="s">
        <v>16</v>
      </c>
      <c r="D57" s="128">
        <v>241.09</v>
      </c>
      <c r="E57" s="125">
        <v>346</v>
      </c>
      <c r="F57" s="125">
        <v>355</v>
      </c>
      <c r="G57" s="128">
        <v>1.4724791571612261</v>
      </c>
      <c r="H57" s="171">
        <f t="shared" ref="H57:H66" si="58">J57+K57+L57+M57</f>
        <v>17</v>
      </c>
      <c r="I57" s="127">
        <f t="shared" ref="I57:I66" si="59">H57*100/E57</f>
        <v>4.9132947976878611</v>
      </c>
      <c r="J57" s="125">
        <v>2</v>
      </c>
      <c r="K57" s="125">
        <v>2</v>
      </c>
      <c r="L57" s="125">
        <v>11</v>
      </c>
      <c r="M57" s="125">
        <v>2</v>
      </c>
      <c r="N57" s="171">
        <f t="shared" ref="N57:N66" si="60">O57+P57+Q57+R57</f>
        <v>0</v>
      </c>
      <c r="O57" s="125">
        <v>0</v>
      </c>
      <c r="P57" s="125">
        <v>0</v>
      </c>
      <c r="Q57" s="125">
        <v>0</v>
      </c>
      <c r="R57" s="125">
        <v>0</v>
      </c>
      <c r="S57" s="125">
        <f t="shared" ref="S57:S66" si="61">N57*100/H57</f>
        <v>0</v>
      </c>
      <c r="T57" s="131">
        <f t="shared" si="53"/>
        <v>5</v>
      </c>
      <c r="U57" s="172">
        <f t="shared" si="57"/>
        <v>17</v>
      </c>
      <c r="V57" s="132">
        <f t="shared" si="55"/>
        <v>17.75</v>
      </c>
      <c r="W57" s="183">
        <f t="shared" ref="W57:W66" si="62">U57</f>
        <v>17</v>
      </c>
      <c r="X57" s="265">
        <f t="shared" ref="X57:X66" si="63">W57*100/F57</f>
        <v>4.788732394366197</v>
      </c>
      <c r="Y57" s="131">
        <f t="shared" si="28"/>
        <v>2</v>
      </c>
      <c r="Z57" s="132">
        <f t="shared" si="43"/>
        <v>2.5499999999999998</v>
      </c>
      <c r="AA57" s="131">
        <f t="shared" si="44"/>
        <v>15</v>
      </c>
      <c r="AB57" s="131">
        <f t="shared" si="45"/>
        <v>0</v>
      </c>
      <c r="AC57" s="131">
        <f t="shared" si="46"/>
        <v>11</v>
      </c>
      <c r="AD57" s="131">
        <f t="shared" si="33"/>
        <v>4</v>
      </c>
      <c r="AE57" s="132">
        <f t="shared" si="56"/>
        <v>3.4</v>
      </c>
      <c r="AF57" s="131">
        <f t="shared" si="54"/>
        <v>20</v>
      </c>
      <c r="AG57" s="131">
        <v>17</v>
      </c>
    </row>
    <row r="58" spans="1:33" x14ac:dyDescent="0.25">
      <c r="A58" s="121">
        <v>47</v>
      </c>
      <c r="B58" s="146" t="s">
        <v>2</v>
      </c>
      <c r="C58" s="146" t="s">
        <v>16</v>
      </c>
      <c r="D58" s="128">
        <v>271.14999999999998</v>
      </c>
      <c r="E58" s="125">
        <v>72</v>
      </c>
      <c r="F58" s="125">
        <v>41</v>
      </c>
      <c r="G58" s="128">
        <v>0.15120781855061774</v>
      </c>
      <c r="H58" s="171">
        <f>J58+K58+L58+M58</f>
        <v>2</v>
      </c>
      <c r="I58" s="127">
        <f t="shared" si="59"/>
        <v>2.7777777777777777</v>
      </c>
      <c r="J58" s="125">
        <v>0</v>
      </c>
      <c r="K58" s="125">
        <v>0</v>
      </c>
      <c r="L58" s="125">
        <v>2</v>
      </c>
      <c r="M58" s="125">
        <v>0</v>
      </c>
      <c r="N58" s="171">
        <f t="shared" si="60"/>
        <v>1</v>
      </c>
      <c r="O58" s="125"/>
      <c r="P58" s="125"/>
      <c r="Q58" s="125">
        <v>1</v>
      </c>
      <c r="R58" s="125">
        <v>0</v>
      </c>
      <c r="S58" s="125">
        <f t="shared" si="61"/>
        <v>50</v>
      </c>
      <c r="T58" s="131">
        <f t="shared" si="53"/>
        <v>3</v>
      </c>
      <c r="U58" s="172">
        <f t="shared" si="57"/>
        <v>1</v>
      </c>
      <c r="V58" s="132">
        <f t="shared" si="55"/>
        <v>1.23</v>
      </c>
      <c r="W58" s="183">
        <f t="shared" si="62"/>
        <v>1</v>
      </c>
      <c r="X58" s="265">
        <f t="shared" si="63"/>
        <v>2.4390243902439024</v>
      </c>
      <c r="Y58" s="131">
        <f t="shared" si="28"/>
        <v>0</v>
      </c>
      <c r="Z58" s="132">
        <f t="shared" si="43"/>
        <v>0.15</v>
      </c>
      <c r="AA58" s="131">
        <f t="shared" si="44"/>
        <v>15</v>
      </c>
      <c r="AB58" s="131">
        <f t="shared" si="45"/>
        <v>0</v>
      </c>
      <c r="AC58" s="131">
        <f t="shared" si="46"/>
        <v>0</v>
      </c>
      <c r="AD58" s="131">
        <f t="shared" si="33"/>
        <v>1</v>
      </c>
      <c r="AE58" s="132">
        <f t="shared" si="56"/>
        <v>0.2</v>
      </c>
      <c r="AF58" s="131">
        <f t="shared" si="54"/>
        <v>20</v>
      </c>
      <c r="AG58" s="131"/>
    </row>
    <row r="59" spans="1:33" ht="31.5" x14ac:dyDescent="0.25">
      <c r="A59" s="121">
        <v>48</v>
      </c>
      <c r="B59" s="146" t="s">
        <v>129</v>
      </c>
      <c r="C59" s="146" t="s">
        <v>16</v>
      </c>
      <c r="D59" s="128">
        <v>27.24</v>
      </c>
      <c r="E59" s="125">
        <v>114</v>
      </c>
      <c r="F59" s="125">
        <v>127</v>
      </c>
      <c r="G59" s="128">
        <v>4.6622613803230548</v>
      </c>
      <c r="H59" s="171">
        <f t="shared" si="58"/>
        <v>9</v>
      </c>
      <c r="I59" s="127">
        <f t="shared" si="59"/>
        <v>7.8947368421052628</v>
      </c>
      <c r="J59" s="125">
        <v>1</v>
      </c>
      <c r="K59" s="125">
        <v>1</v>
      </c>
      <c r="L59" s="125">
        <v>6</v>
      </c>
      <c r="M59" s="125">
        <v>1</v>
      </c>
      <c r="N59" s="171">
        <f t="shared" si="60"/>
        <v>3</v>
      </c>
      <c r="O59" s="125">
        <v>1</v>
      </c>
      <c r="P59" s="125">
        <v>0</v>
      </c>
      <c r="Q59" s="125">
        <v>2</v>
      </c>
      <c r="R59" s="125">
        <v>0</v>
      </c>
      <c r="S59" s="125">
        <f t="shared" si="61"/>
        <v>33.333333333333336</v>
      </c>
      <c r="T59" s="131">
        <f t="shared" si="53"/>
        <v>8</v>
      </c>
      <c r="U59" s="172">
        <f t="shared" si="57"/>
        <v>10</v>
      </c>
      <c r="V59" s="132">
        <f t="shared" si="55"/>
        <v>10.16</v>
      </c>
      <c r="W59" s="183">
        <f t="shared" si="62"/>
        <v>10</v>
      </c>
      <c r="X59" s="265">
        <f t="shared" si="63"/>
        <v>7.8740157480314963</v>
      </c>
      <c r="Y59" s="131">
        <f t="shared" si="28"/>
        <v>1</v>
      </c>
      <c r="Z59" s="132">
        <f t="shared" si="43"/>
        <v>1.5</v>
      </c>
      <c r="AA59" s="131">
        <f t="shared" si="44"/>
        <v>15</v>
      </c>
      <c r="AB59" s="131">
        <f t="shared" si="45"/>
        <v>0</v>
      </c>
      <c r="AC59" s="131">
        <f t="shared" si="46"/>
        <v>7</v>
      </c>
      <c r="AD59" s="131">
        <f t="shared" si="33"/>
        <v>2</v>
      </c>
      <c r="AE59" s="132">
        <f t="shared" si="56"/>
        <v>2</v>
      </c>
      <c r="AF59" s="131">
        <f t="shared" si="54"/>
        <v>20</v>
      </c>
      <c r="AG59" s="131">
        <v>10</v>
      </c>
    </row>
    <row r="60" spans="1:33" ht="31.5" x14ac:dyDescent="0.25">
      <c r="A60" s="121">
        <v>49</v>
      </c>
      <c r="B60" s="146" t="s">
        <v>698</v>
      </c>
      <c r="C60" s="146" t="s">
        <v>16</v>
      </c>
      <c r="D60" s="128">
        <v>69.260000000000005</v>
      </c>
      <c r="E60" s="125">
        <v>121</v>
      </c>
      <c r="F60" s="125">
        <v>140</v>
      </c>
      <c r="G60" s="128">
        <v>2.0213687554143807</v>
      </c>
      <c r="H60" s="171">
        <f t="shared" si="58"/>
        <v>6</v>
      </c>
      <c r="I60" s="127">
        <f t="shared" si="59"/>
        <v>4.9586776859504136</v>
      </c>
      <c r="J60" s="125">
        <v>0</v>
      </c>
      <c r="K60" s="125">
        <v>1</v>
      </c>
      <c r="L60" s="125">
        <v>4</v>
      </c>
      <c r="M60" s="125">
        <v>1</v>
      </c>
      <c r="N60" s="171">
        <f t="shared" si="60"/>
        <v>0</v>
      </c>
      <c r="O60" s="125">
        <v>0</v>
      </c>
      <c r="P60" s="125">
        <v>0</v>
      </c>
      <c r="Q60" s="125">
        <v>0</v>
      </c>
      <c r="R60" s="125">
        <v>0</v>
      </c>
      <c r="S60" s="125">
        <f t="shared" si="61"/>
        <v>0</v>
      </c>
      <c r="T60" s="131">
        <f t="shared" si="53"/>
        <v>7</v>
      </c>
      <c r="U60" s="172">
        <f t="shared" si="57"/>
        <v>9</v>
      </c>
      <c r="V60" s="132">
        <f t="shared" si="55"/>
        <v>9.8000000000000007</v>
      </c>
      <c r="W60" s="183">
        <f t="shared" si="62"/>
        <v>9</v>
      </c>
      <c r="X60" s="265">
        <f t="shared" si="63"/>
        <v>6.4285714285714288</v>
      </c>
      <c r="Y60" s="131">
        <f t="shared" si="28"/>
        <v>1</v>
      </c>
      <c r="Z60" s="132">
        <f t="shared" si="43"/>
        <v>1.35</v>
      </c>
      <c r="AA60" s="131">
        <f t="shared" si="44"/>
        <v>15</v>
      </c>
      <c r="AB60" s="131">
        <f t="shared" si="45"/>
        <v>0</v>
      </c>
      <c r="AC60" s="131">
        <f t="shared" si="46"/>
        <v>6</v>
      </c>
      <c r="AD60" s="131">
        <f t="shared" si="33"/>
        <v>2</v>
      </c>
      <c r="AE60" s="132">
        <f t="shared" si="56"/>
        <v>1.8</v>
      </c>
      <c r="AF60" s="131">
        <f t="shared" si="54"/>
        <v>20</v>
      </c>
      <c r="AG60" s="131">
        <v>9</v>
      </c>
    </row>
    <row r="61" spans="1:33" ht="31.5" x14ac:dyDescent="0.25">
      <c r="A61" s="121">
        <v>50</v>
      </c>
      <c r="B61" s="146" t="s">
        <v>699</v>
      </c>
      <c r="C61" s="146" t="s">
        <v>16</v>
      </c>
      <c r="D61" s="128">
        <v>73.510000000000005</v>
      </c>
      <c r="E61" s="125">
        <v>220</v>
      </c>
      <c r="F61" s="125">
        <v>314</v>
      </c>
      <c r="G61" s="128">
        <v>4.2715276833083928</v>
      </c>
      <c r="H61" s="171">
        <f t="shared" si="58"/>
        <v>15</v>
      </c>
      <c r="I61" s="127">
        <f t="shared" si="59"/>
        <v>6.8181818181818183</v>
      </c>
      <c r="J61" s="125">
        <v>1</v>
      </c>
      <c r="K61" s="125">
        <v>2</v>
      </c>
      <c r="L61" s="125">
        <v>9</v>
      </c>
      <c r="M61" s="125">
        <v>3</v>
      </c>
      <c r="N61" s="171">
        <f t="shared" si="60"/>
        <v>8</v>
      </c>
      <c r="O61" s="125">
        <v>1</v>
      </c>
      <c r="P61" s="125">
        <v>0</v>
      </c>
      <c r="Q61" s="125">
        <v>5</v>
      </c>
      <c r="R61" s="125">
        <v>2</v>
      </c>
      <c r="S61" s="125">
        <f t="shared" si="61"/>
        <v>53.333333333333336</v>
      </c>
      <c r="T61" s="131">
        <f t="shared" si="53"/>
        <v>8</v>
      </c>
      <c r="U61" s="172">
        <f t="shared" si="57"/>
        <v>25</v>
      </c>
      <c r="V61" s="132">
        <f t="shared" si="55"/>
        <v>25.12</v>
      </c>
      <c r="W61" s="183">
        <f t="shared" si="62"/>
        <v>25</v>
      </c>
      <c r="X61" s="265">
        <f t="shared" si="63"/>
        <v>7.9617834394904454</v>
      </c>
      <c r="Y61" s="131">
        <f t="shared" si="28"/>
        <v>3</v>
      </c>
      <c r="Z61" s="132">
        <f t="shared" si="43"/>
        <v>3.75</v>
      </c>
      <c r="AA61" s="131">
        <f t="shared" si="44"/>
        <v>15</v>
      </c>
      <c r="AB61" s="131">
        <f t="shared" si="45"/>
        <v>0</v>
      </c>
      <c r="AC61" s="131">
        <f t="shared" si="46"/>
        <v>17</v>
      </c>
      <c r="AD61" s="131">
        <f t="shared" si="33"/>
        <v>5</v>
      </c>
      <c r="AE61" s="132">
        <f t="shared" si="56"/>
        <v>5</v>
      </c>
      <c r="AF61" s="131">
        <f t="shared" si="54"/>
        <v>20</v>
      </c>
      <c r="AG61" s="131">
        <v>25</v>
      </c>
    </row>
    <row r="62" spans="1:33" ht="31.5" x14ac:dyDescent="0.25">
      <c r="A62" s="121">
        <v>51</v>
      </c>
      <c r="B62" s="146" t="s">
        <v>700</v>
      </c>
      <c r="C62" s="146" t="s">
        <v>16</v>
      </c>
      <c r="D62" s="128">
        <v>56.06</v>
      </c>
      <c r="E62" s="125">
        <v>157</v>
      </c>
      <c r="F62" s="125">
        <v>178</v>
      </c>
      <c r="G62" s="128">
        <v>3.1751694612914734</v>
      </c>
      <c r="H62" s="171">
        <f t="shared" si="58"/>
        <v>10</v>
      </c>
      <c r="I62" s="127">
        <f t="shared" si="59"/>
        <v>6.369426751592357</v>
      </c>
      <c r="J62" s="125">
        <v>1</v>
      </c>
      <c r="K62" s="125">
        <v>1</v>
      </c>
      <c r="L62" s="125">
        <v>6</v>
      </c>
      <c r="M62" s="125">
        <v>2</v>
      </c>
      <c r="N62" s="171">
        <f t="shared" si="60"/>
        <v>5</v>
      </c>
      <c r="O62" s="125">
        <v>1</v>
      </c>
      <c r="P62" s="125">
        <v>0</v>
      </c>
      <c r="Q62" s="125">
        <v>4</v>
      </c>
      <c r="R62" s="125">
        <v>0</v>
      </c>
      <c r="S62" s="125">
        <f t="shared" si="61"/>
        <v>50</v>
      </c>
      <c r="T62" s="131">
        <f t="shared" si="53"/>
        <v>7</v>
      </c>
      <c r="U62" s="172">
        <f t="shared" si="57"/>
        <v>12</v>
      </c>
      <c r="V62" s="132">
        <f t="shared" si="55"/>
        <v>12.46</v>
      </c>
      <c r="W62" s="183">
        <f t="shared" si="62"/>
        <v>12</v>
      </c>
      <c r="X62" s="265">
        <f t="shared" si="63"/>
        <v>6.7415730337078648</v>
      </c>
      <c r="Y62" s="131">
        <f t="shared" si="28"/>
        <v>1</v>
      </c>
      <c r="Z62" s="132">
        <f t="shared" si="43"/>
        <v>1.8</v>
      </c>
      <c r="AA62" s="131">
        <f t="shared" si="44"/>
        <v>15</v>
      </c>
      <c r="AB62" s="131">
        <f t="shared" si="45"/>
        <v>0</v>
      </c>
      <c r="AC62" s="131">
        <f t="shared" si="46"/>
        <v>8</v>
      </c>
      <c r="AD62" s="131">
        <f t="shared" si="33"/>
        <v>3</v>
      </c>
      <c r="AE62" s="132">
        <f t="shared" si="56"/>
        <v>2.4</v>
      </c>
      <c r="AF62" s="131">
        <f t="shared" si="54"/>
        <v>20</v>
      </c>
      <c r="AG62" s="131">
        <v>12</v>
      </c>
    </row>
    <row r="63" spans="1:33" ht="31.5" x14ac:dyDescent="0.25">
      <c r="A63" s="121">
        <v>52</v>
      </c>
      <c r="B63" s="146" t="s">
        <v>701</v>
      </c>
      <c r="C63" s="146" t="s">
        <v>16</v>
      </c>
      <c r="D63" s="128">
        <v>76.88</v>
      </c>
      <c r="E63" s="125"/>
      <c r="F63" s="125">
        <v>193</v>
      </c>
      <c r="G63" s="128">
        <v>2.5104058272632677</v>
      </c>
      <c r="H63" s="171">
        <f t="shared" si="58"/>
        <v>0</v>
      </c>
      <c r="I63" s="127"/>
      <c r="J63" s="125">
        <v>0</v>
      </c>
      <c r="K63" s="125">
        <v>0</v>
      </c>
      <c r="L63" s="125">
        <v>0</v>
      </c>
      <c r="M63" s="125">
        <v>0</v>
      </c>
      <c r="N63" s="171">
        <f t="shared" si="60"/>
        <v>0</v>
      </c>
      <c r="O63" s="125">
        <v>0</v>
      </c>
      <c r="P63" s="125">
        <v>0</v>
      </c>
      <c r="Q63" s="125">
        <v>0</v>
      </c>
      <c r="R63" s="125">
        <v>0</v>
      </c>
      <c r="S63" s="125"/>
      <c r="T63" s="131">
        <f t="shared" si="53"/>
        <v>7</v>
      </c>
      <c r="U63" s="172">
        <f t="shared" si="57"/>
        <v>13</v>
      </c>
      <c r="V63" s="132">
        <f t="shared" si="55"/>
        <v>13.51</v>
      </c>
      <c r="W63" s="183">
        <f t="shared" si="62"/>
        <v>13</v>
      </c>
      <c r="X63" s="265">
        <f t="shared" si="63"/>
        <v>6.7357512953367875</v>
      </c>
      <c r="Y63" s="131">
        <f t="shared" si="28"/>
        <v>1</v>
      </c>
      <c r="Z63" s="132">
        <f t="shared" si="43"/>
        <v>1.95</v>
      </c>
      <c r="AA63" s="131">
        <f t="shared" si="44"/>
        <v>15</v>
      </c>
      <c r="AB63" s="131">
        <f t="shared" si="45"/>
        <v>0</v>
      </c>
      <c r="AC63" s="131">
        <f t="shared" si="46"/>
        <v>9</v>
      </c>
      <c r="AD63" s="131">
        <f t="shared" si="33"/>
        <v>3</v>
      </c>
      <c r="AE63" s="132">
        <f t="shared" si="56"/>
        <v>2.6</v>
      </c>
      <c r="AF63" s="131">
        <f t="shared" si="54"/>
        <v>20</v>
      </c>
      <c r="AG63" s="131">
        <v>13</v>
      </c>
    </row>
    <row r="64" spans="1:33" ht="31.5" x14ac:dyDescent="0.25">
      <c r="A64" s="121">
        <v>53</v>
      </c>
      <c r="B64" s="146" t="s">
        <v>702</v>
      </c>
      <c r="C64" s="146" t="s">
        <v>16</v>
      </c>
      <c r="D64" s="128">
        <v>68.819999999999993</v>
      </c>
      <c r="E64" s="125">
        <v>206</v>
      </c>
      <c r="F64" s="125">
        <v>229</v>
      </c>
      <c r="G64" s="128">
        <v>3.3275210694565538</v>
      </c>
      <c r="H64" s="171">
        <f t="shared" si="58"/>
        <v>14</v>
      </c>
      <c r="I64" s="127">
        <f t="shared" si="59"/>
        <v>6.7961165048543686</v>
      </c>
      <c r="J64" s="125">
        <v>2</v>
      </c>
      <c r="K64" s="125">
        <v>1</v>
      </c>
      <c r="L64" s="125">
        <v>9</v>
      </c>
      <c r="M64" s="125">
        <v>2</v>
      </c>
      <c r="N64" s="171">
        <f t="shared" si="60"/>
        <v>3</v>
      </c>
      <c r="O64" s="125">
        <v>1</v>
      </c>
      <c r="P64" s="125">
        <v>0</v>
      </c>
      <c r="Q64" s="125">
        <v>2</v>
      </c>
      <c r="R64" s="125">
        <v>0</v>
      </c>
      <c r="S64" s="125">
        <f t="shared" si="61"/>
        <v>21.428571428571427</v>
      </c>
      <c r="T64" s="131">
        <f t="shared" si="53"/>
        <v>7</v>
      </c>
      <c r="U64" s="172">
        <f t="shared" si="57"/>
        <v>16</v>
      </c>
      <c r="V64" s="132">
        <f t="shared" si="55"/>
        <v>16.03</v>
      </c>
      <c r="W64" s="183">
        <f t="shared" si="62"/>
        <v>16</v>
      </c>
      <c r="X64" s="265">
        <f t="shared" si="63"/>
        <v>6.9868995633187776</v>
      </c>
      <c r="Y64" s="131">
        <f t="shared" si="28"/>
        <v>2</v>
      </c>
      <c r="Z64" s="132">
        <f t="shared" si="43"/>
        <v>2.4</v>
      </c>
      <c r="AA64" s="131">
        <f t="shared" si="44"/>
        <v>15</v>
      </c>
      <c r="AB64" s="131">
        <f t="shared" si="45"/>
        <v>0</v>
      </c>
      <c r="AC64" s="131">
        <f t="shared" si="46"/>
        <v>10</v>
      </c>
      <c r="AD64" s="131">
        <f t="shared" si="33"/>
        <v>4</v>
      </c>
      <c r="AE64" s="132">
        <f t="shared" si="56"/>
        <v>3.2</v>
      </c>
      <c r="AF64" s="131">
        <f t="shared" si="54"/>
        <v>20</v>
      </c>
      <c r="AG64" s="131">
        <v>16</v>
      </c>
    </row>
    <row r="65" spans="1:33" ht="31.5" x14ac:dyDescent="0.25">
      <c r="A65" s="121">
        <v>54</v>
      </c>
      <c r="B65" s="146" t="s">
        <v>703</v>
      </c>
      <c r="C65" s="146" t="s">
        <v>16</v>
      </c>
      <c r="D65" s="128">
        <v>66.61</v>
      </c>
      <c r="E65" s="125">
        <v>166</v>
      </c>
      <c r="F65" s="125">
        <v>190</v>
      </c>
      <c r="G65" s="128">
        <v>2.8524245608767451</v>
      </c>
      <c r="H65" s="171">
        <f t="shared" si="58"/>
        <v>11</v>
      </c>
      <c r="I65" s="127">
        <f t="shared" si="59"/>
        <v>6.6265060240963853</v>
      </c>
      <c r="J65" s="125">
        <v>1</v>
      </c>
      <c r="K65" s="125">
        <v>1</v>
      </c>
      <c r="L65" s="125">
        <v>7</v>
      </c>
      <c r="M65" s="125">
        <v>2</v>
      </c>
      <c r="N65" s="171">
        <f t="shared" si="60"/>
        <v>0</v>
      </c>
      <c r="O65" s="125">
        <v>0</v>
      </c>
      <c r="P65" s="125">
        <v>0</v>
      </c>
      <c r="Q65" s="125">
        <v>0</v>
      </c>
      <c r="R65" s="125">
        <v>0</v>
      </c>
      <c r="S65" s="125">
        <f t="shared" si="61"/>
        <v>0</v>
      </c>
      <c r="T65" s="131">
        <f t="shared" si="53"/>
        <v>7</v>
      </c>
      <c r="U65" s="172">
        <f t="shared" si="57"/>
        <v>13</v>
      </c>
      <c r="V65" s="132">
        <f t="shared" si="55"/>
        <v>13.3</v>
      </c>
      <c r="W65" s="183">
        <f t="shared" si="62"/>
        <v>13</v>
      </c>
      <c r="X65" s="265">
        <f t="shared" si="63"/>
        <v>6.8421052631578947</v>
      </c>
      <c r="Y65" s="131">
        <f t="shared" si="28"/>
        <v>1</v>
      </c>
      <c r="Z65" s="132">
        <f t="shared" si="43"/>
        <v>1.95</v>
      </c>
      <c r="AA65" s="131">
        <f t="shared" si="44"/>
        <v>15</v>
      </c>
      <c r="AB65" s="131">
        <f t="shared" si="45"/>
        <v>0</v>
      </c>
      <c r="AC65" s="131">
        <f t="shared" si="46"/>
        <v>9</v>
      </c>
      <c r="AD65" s="131">
        <f t="shared" si="33"/>
        <v>3</v>
      </c>
      <c r="AE65" s="132">
        <f t="shared" si="56"/>
        <v>2.6</v>
      </c>
      <c r="AF65" s="131">
        <f t="shared" si="54"/>
        <v>20</v>
      </c>
      <c r="AG65" s="131">
        <v>13</v>
      </c>
    </row>
    <row r="66" spans="1:33" ht="31.5" x14ac:dyDescent="0.25">
      <c r="A66" s="121">
        <v>55</v>
      </c>
      <c r="B66" s="146" t="s">
        <v>704</v>
      </c>
      <c r="C66" s="146" t="s">
        <v>16</v>
      </c>
      <c r="D66" s="128">
        <v>73.86</v>
      </c>
      <c r="E66" s="125">
        <v>221</v>
      </c>
      <c r="F66" s="125">
        <v>245</v>
      </c>
      <c r="G66" s="128">
        <v>3.3170863796371512</v>
      </c>
      <c r="H66" s="171">
        <f t="shared" si="58"/>
        <v>15</v>
      </c>
      <c r="I66" s="127">
        <f t="shared" si="59"/>
        <v>6.7873303167420813</v>
      </c>
      <c r="J66" s="125">
        <v>1</v>
      </c>
      <c r="K66" s="125">
        <v>2</v>
      </c>
      <c r="L66" s="125">
        <v>9</v>
      </c>
      <c r="M66" s="125">
        <v>3</v>
      </c>
      <c r="N66" s="171">
        <f t="shared" si="60"/>
        <v>2</v>
      </c>
      <c r="O66" s="125">
        <v>1</v>
      </c>
      <c r="P66" s="125">
        <v>0</v>
      </c>
      <c r="Q66" s="125">
        <v>1</v>
      </c>
      <c r="R66" s="125">
        <v>0</v>
      </c>
      <c r="S66" s="125">
        <f t="shared" si="61"/>
        <v>13.333333333333334</v>
      </c>
      <c r="T66" s="131">
        <f t="shared" si="53"/>
        <v>7</v>
      </c>
      <c r="U66" s="172">
        <f t="shared" si="57"/>
        <v>17</v>
      </c>
      <c r="V66" s="132">
        <f t="shared" si="55"/>
        <v>17.149999999999999</v>
      </c>
      <c r="W66" s="183">
        <f t="shared" si="62"/>
        <v>17</v>
      </c>
      <c r="X66" s="265">
        <f t="shared" si="63"/>
        <v>6.9387755102040813</v>
      </c>
      <c r="Y66" s="131">
        <f t="shared" si="28"/>
        <v>2</v>
      </c>
      <c r="Z66" s="132">
        <f t="shared" si="43"/>
        <v>2.5499999999999998</v>
      </c>
      <c r="AA66" s="131">
        <f t="shared" si="44"/>
        <v>15</v>
      </c>
      <c r="AB66" s="131">
        <f t="shared" si="45"/>
        <v>0</v>
      </c>
      <c r="AC66" s="131">
        <f t="shared" si="46"/>
        <v>11</v>
      </c>
      <c r="AD66" s="131">
        <f t="shared" si="33"/>
        <v>4</v>
      </c>
      <c r="AE66" s="132">
        <f t="shared" si="56"/>
        <v>3.4</v>
      </c>
      <c r="AF66" s="131">
        <f t="shared" si="54"/>
        <v>20</v>
      </c>
      <c r="AG66" s="131">
        <v>17</v>
      </c>
    </row>
    <row r="67" spans="1:33" ht="31.5" x14ac:dyDescent="0.25">
      <c r="A67" s="121">
        <v>56</v>
      </c>
      <c r="B67" s="146" t="s">
        <v>186</v>
      </c>
      <c r="C67" s="146" t="s">
        <v>20</v>
      </c>
      <c r="D67" s="128">
        <v>485.12</v>
      </c>
      <c r="E67" s="125">
        <v>395</v>
      </c>
      <c r="F67" s="125">
        <v>406</v>
      </c>
      <c r="G67" s="128">
        <v>0.83690633245382584</v>
      </c>
      <c r="H67" s="171">
        <f t="shared" ref="H67:H92" si="64">J67+K67+L67+M67</f>
        <v>11</v>
      </c>
      <c r="I67" s="127">
        <f>H67*100/E67</f>
        <v>2.7848101265822787</v>
      </c>
      <c r="J67" s="125">
        <v>1</v>
      </c>
      <c r="K67" s="125">
        <v>1</v>
      </c>
      <c r="L67" s="125">
        <v>7</v>
      </c>
      <c r="M67" s="125">
        <v>2</v>
      </c>
      <c r="N67" s="171">
        <f t="shared" ref="N67:N92" si="65">O67+P67+Q67+R67</f>
        <v>8</v>
      </c>
      <c r="O67" s="125">
        <v>0</v>
      </c>
      <c r="P67" s="125">
        <v>0</v>
      </c>
      <c r="Q67" s="125">
        <v>7</v>
      </c>
      <c r="R67" s="125">
        <v>1</v>
      </c>
      <c r="S67" s="125">
        <f>N67*100/H67</f>
        <v>72.727272727272734</v>
      </c>
      <c r="T67" s="131">
        <f t="shared" si="53"/>
        <v>3</v>
      </c>
      <c r="U67" s="172">
        <f t="shared" si="57"/>
        <v>12</v>
      </c>
      <c r="V67" s="132">
        <f t="shared" si="55"/>
        <v>12.18</v>
      </c>
      <c r="W67" s="183">
        <f t="shared" ref="W67:W75" si="66">U67</f>
        <v>12</v>
      </c>
      <c r="X67" s="265">
        <f t="shared" ref="X67:X92" si="67">W67*100/F67</f>
        <v>2.9556650246305418</v>
      </c>
      <c r="Y67" s="131">
        <f t="shared" si="28"/>
        <v>1</v>
      </c>
      <c r="Z67" s="132">
        <f t="shared" si="43"/>
        <v>1.8</v>
      </c>
      <c r="AA67" s="131">
        <f t="shared" si="44"/>
        <v>15</v>
      </c>
      <c r="AB67" s="131">
        <f t="shared" si="45"/>
        <v>0</v>
      </c>
      <c r="AC67" s="131">
        <f t="shared" si="46"/>
        <v>8</v>
      </c>
      <c r="AD67" s="131">
        <f t="shared" si="33"/>
        <v>3</v>
      </c>
      <c r="AE67" s="132">
        <f t="shared" si="56"/>
        <v>2.4</v>
      </c>
      <c r="AF67" s="131">
        <f t="shared" si="54"/>
        <v>20</v>
      </c>
      <c r="AG67" s="131">
        <v>12</v>
      </c>
    </row>
    <row r="68" spans="1:33" ht="31.5" x14ac:dyDescent="0.25">
      <c r="A68" s="121">
        <v>57</v>
      </c>
      <c r="B68" s="146" t="s">
        <v>21</v>
      </c>
      <c r="C68" s="146" t="s">
        <v>20</v>
      </c>
      <c r="D68" s="128">
        <v>227.38</v>
      </c>
      <c r="E68" s="125">
        <v>341</v>
      </c>
      <c r="F68" s="125">
        <v>358</v>
      </c>
      <c r="G68" s="128">
        <v>1.5744568563637964</v>
      </c>
      <c r="H68" s="171">
        <f t="shared" si="64"/>
        <v>15</v>
      </c>
      <c r="I68" s="127">
        <f>H68*100/E68</f>
        <v>4.3988269794721404</v>
      </c>
      <c r="J68" s="125">
        <v>2</v>
      </c>
      <c r="K68" s="125">
        <v>1</v>
      </c>
      <c r="L68" s="125">
        <v>10</v>
      </c>
      <c r="M68" s="125">
        <v>2</v>
      </c>
      <c r="N68" s="171">
        <f t="shared" si="65"/>
        <v>7</v>
      </c>
      <c r="O68" s="125">
        <v>0</v>
      </c>
      <c r="P68" s="125">
        <v>0</v>
      </c>
      <c r="Q68" s="125">
        <v>6</v>
      </c>
      <c r="R68" s="125">
        <v>1</v>
      </c>
      <c r="S68" s="125">
        <f>N68*100/H68</f>
        <v>46.666666666666664</v>
      </c>
      <c r="T68" s="131">
        <f t="shared" si="53"/>
        <v>5</v>
      </c>
      <c r="U68" s="172">
        <f t="shared" si="57"/>
        <v>17</v>
      </c>
      <c r="V68" s="132">
        <f t="shared" si="55"/>
        <v>17.899999999999999</v>
      </c>
      <c r="W68" s="183">
        <f t="shared" si="66"/>
        <v>17</v>
      </c>
      <c r="X68" s="265">
        <f t="shared" si="67"/>
        <v>4.7486033519553077</v>
      </c>
      <c r="Y68" s="131">
        <f t="shared" si="28"/>
        <v>2</v>
      </c>
      <c r="Z68" s="132">
        <f t="shared" si="43"/>
        <v>2.5499999999999998</v>
      </c>
      <c r="AA68" s="131">
        <f t="shared" si="44"/>
        <v>15</v>
      </c>
      <c r="AB68" s="131">
        <f t="shared" si="45"/>
        <v>0</v>
      </c>
      <c r="AC68" s="131">
        <f t="shared" si="46"/>
        <v>11</v>
      </c>
      <c r="AD68" s="131">
        <f t="shared" si="33"/>
        <v>4</v>
      </c>
      <c r="AE68" s="132">
        <f t="shared" si="56"/>
        <v>3.4</v>
      </c>
      <c r="AF68" s="131">
        <f t="shared" si="54"/>
        <v>20</v>
      </c>
      <c r="AG68" s="131">
        <v>17</v>
      </c>
    </row>
    <row r="69" spans="1:33" x14ac:dyDescent="0.25">
      <c r="A69" s="121">
        <v>58</v>
      </c>
      <c r="B69" s="146" t="s">
        <v>2</v>
      </c>
      <c r="C69" s="146" t="s">
        <v>20</v>
      </c>
      <c r="D69" s="128">
        <v>195.72</v>
      </c>
      <c r="E69" s="125">
        <v>201</v>
      </c>
      <c r="F69" s="125">
        <v>121</v>
      </c>
      <c r="G69" s="128">
        <v>0.61823012466789296</v>
      </c>
      <c r="H69" s="171">
        <f t="shared" si="64"/>
        <v>6</v>
      </c>
      <c r="I69" s="127">
        <f>H69*100/E69</f>
        <v>2.9850746268656718</v>
      </c>
      <c r="J69" s="125">
        <v>0</v>
      </c>
      <c r="K69" s="125">
        <v>0</v>
      </c>
      <c r="L69" s="125">
        <v>5</v>
      </c>
      <c r="M69" s="125">
        <v>1</v>
      </c>
      <c r="N69" s="171">
        <f t="shared" si="65"/>
        <v>4</v>
      </c>
      <c r="O69" s="125"/>
      <c r="P69" s="125"/>
      <c r="Q69" s="125">
        <v>4</v>
      </c>
      <c r="R69" s="125">
        <v>0</v>
      </c>
      <c r="S69" s="125">
        <f>N69*100/H69</f>
        <v>66.666666666666671</v>
      </c>
      <c r="T69" s="131">
        <f t="shared" si="53"/>
        <v>3</v>
      </c>
      <c r="U69" s="172">
        <f t="shared" si="57"/>
        <v>3</v>
      </c>
      <c r="V69" s="132">
        <f t="shared" si="55"/>
        <v>3.63</v>
      </c>
      <c r="W69" s="183">
        <f t="shared" si="66"/>
        <v>3</v>
      </c>
      <c r="X69" s="265">
        <f t="shared" si="67"/>
        <v>2.4793388429752068</v>
      </c>
      <c r="Y69" s="131">
        <f t="shared" si="28"/>
        <v>0</v>
      </c>
      <c r="Z69" s="132">
        <f t="shared" si="43"/>
        <v>0.45</v>
      </c>
      <c r="AA69" s="131">
        <f t="shared" si="44"/>
        <v>15</v>
      </c>
      <c r="AB69" s="131">
        <f t="shared" si="45"/>
        <v>0</v>
      </c>
      <c r="AC69" s="131">
        <f t="shared" si="46"/>
        <v>2</v>
      </c>
      <c r="AD69" s="131">
        <f t="shared" si="33"/>
        <v>1</v>
      </c>
      <c r="AE69" s="132">
        <f t="shared" si="56"/>
        <v>0.6</v>
      </c>
      <c r="AF69" s="131">
        <f t="shared" si="54"/>
        <v>20</v>
      </c>
      <c r="AG69" s="131"/>
    </row>
    <row r="70" spans="1:33" ht="31.5" x14ac:dyDescent="0.25">
      <c r="A70" s="121">
        <v>59</v>
      </c>
      <c r="B70" s="146" t="s">
        <v>706</v>
      </c>
      <c r="C70" s="146" t="s">
        <v>20</v>
      </c>
      <c r="D70" s="128">
        <v>61.56</v>
      </c>
      <c r="E70" s="125"/>
      <c r="F70" s="125">
        <v>215</v>
      </c>
      <c r="G70" s="128">
        <v>3.492527615334633</v>
      </c>
      <c r="H70" s="171">
        <f t="shared" si="64"/>
        <v>0</v>
      </c>
      <c r="I70" s="127"/>
      <c r="J70" s="125">
        <v>0</v>
      </c>
      <c r="K70" s="125">
        <v>0</v>
      </c>
      <c r="L70" s="125">
        <v>0</v>
      </c>
      <c r="M70" s="125">
        <v>0</v>
      </c>
      <c r="N70" s="171">
        <f t="shared" si="65"/>
        <v>0</v>
      </c>
      <c r="O70" s="125">
        <v>0</v>
      </c>
      <c r="P70" s="125">
        <v>0</v>
      </c>
      <c r="Q70" s="125">
        <v>0</v>
      </c>
      <c r="R70" s="125">
        <v>0</v>
      </c>
      <c r="S70" s="125"/>
      <c r="T70" s="131">
        <f t="shared" si="53"/>
        <v>7</v>
      </c>
      <c r="U70" s="172">
        <f t="shared" si="57"/>
        <v>15</v>
      </c>
      <c r="V70" s="132">
        <f t="shared" si="55"/>
        <v>15.05</v>
      </c>
      <c r="W70" s="183">
        <f t="shared" si="66"/>
        <v>15</v>
      </c>
      <c r="X70" s="265">
        <f t="shared" si="67"/>
        <v>6.9767441860465116</v>
      </c>
      <c r="Y70" s="131">
        <f t="shared" si="28"/>
        <v>2</v>
      </c>
      <c r="Z70" s="132">
        <f t="shared" si="43"/>
        <v>2.25</v>
      </c>
      <c r="AA70" s="131">
        <f t="shared" si="44"/>
        <v>15</v>
      </c>
      <c r="AB70" s="131">
        <f t="shared" si="45"/>
        <v>0</v>
      </c>
      <c r="AC70" s="131">
        <f t="shared" si="46"/>
        <v>10</v>
      </c>
      <c r="AD70" s="131">
        <f t="shared" si="33"/>
        <v>3</v>
      </c>
      <c r="AE70" s="132">
        <f t="shared" si="56"/>
        <v>3</v>
      </c>
      <c r="AF70" s="131">
        <f t="shared" si="54"/>
        <v>20</v>
      </c>
      <c r="AG70" s="131">
        <v>15</v>
      </c>
    </row>
    <row r="71" spans="1:33" x14ac:dyDescent="0.25">
      <c r="A71" s="121">
        <v>60</v>
      </c>
      <c r="B71" s="146" t="s">
        <v>2</v>
      </c>
      <c r="C71" s="146" t="s">
        <v>707</v>
      </c>
      <c r="D71" s="128">
        <v>891.37</v>
      </c>
      <c r="E71" s="125">
        <v>445</v>
      </c>
      <c r="F71" s="125">
        <v>477</v>
      </c>
      <c r="G71" s="128">
        <v>0.53513131471779396</v>
      </c>
      <c r="H71" s="171">
        <f t="shared" si="64"/>
        <v>13</v>
      </c>
      <c r="I71" s="127">
        <f t="shared" ref="I71:I89" si="68">H71*100/E71</f>
        <v>2.9213483146067416</v>
      </c>
      <c r="J71" s="125">
        <v>0</v>
      </c>
      <c r="K71" s="125">
        <v>0</v>
      </c>
      <c r="L71" s="125">
        <v>11</v>
      </c>
      <c r="M71" s="125">
        <v>2</v>
      </c>
      <c r="N71" s="171">
        <f t="shared" si="65"/>
        <v>5</v>
      </c>
      <c r="O71" s="125"/>
      <c r="P71" s="125"/>
      <c r="Q71" s="125">
        <v>5</v>
      </c>
      <c r="R71" s="125">
        <v>0</v>
      </c>
      <c r="S71" s="125">
        <f t="shared" ref="S71:S89" si="69">N71*100/H71</f>
        <v>38.46153846153846</v>
      </c>
      <c r="T71" s="131">
        <f t="shared" si="53"/>
        <v>3</v>
      </c>
      <c r="U71" s="172">
        <f t="shared" si="57"/>
        <v>14</v>
      </c>
      <c r="V71" s="132">
        <f t="shared" si="55"/>
        <v>14.31</v>
      </c>
      <c r="W71" s="183">
        <f t="shared" si="66"/>
        <v>14</v>
      </c>
      <c r="X71" s="265">
        <f t="shared" si="67"/>
        <v>2.9350104821802936</v>
      </c>
      <c r="Y71" s="131">
        <f t="shared" si="28"/>
        <v>2</v>
      </c>
      <c r="Z71" s="132">
        <f t="shared" si="43"/>
        <v>2.1</v>
      </c>
      <c r="AA71" s="131">
        <f t="shared" si="44"/>
        <v>15</v>
      </c>
      <c r="AB71" s="131">
        <f t="shared" si="45"/>
        <v>0</v>
      </c>
      <c r="AC71" s="131">
        <f t="shared" si="46"/>
        <v>9</v>
      </c>
      <c r="AD71" s="131">
        <f t="shared" si="33"/>
        <v>3</v>
      </c>
      <c r="AE71" s="132">
        <f t="shared" si="56"/>
        <v>2.8</v>
      </c>
      <c r="AF71" s="131">
        <f t="shared" si="54"/>
        <v>20</v>
      </c>
      <c r="AG71" s="131"/>
    </row>
    <row r="72" spans="1:33" ht="30" customHeight="1" x14ac:dyDescent="0.25">
      <c r="A72" s="121">
        <v>61</v>
      </c>
      <c r="B72" s="146" t="s">
        <v>708</v>
      </c>
      <c r="C72" s="146" t="s">
        <v>707</v>
      </c>
      <c r="D72" s="128">
        <v>837.74</v>
      </c>
      <c r="E72" s="125">
        <v>614</v>
      </c>
      <c r="F72" s="125">
        <v>443</v>
      </c>
      <c r="G72" s="128">
        <v>0.52880368610786166</v>
      </c>
      <c r="H72" s="171">
        <f t="shared" si="64"/>
        <v>18</v>
      </c>
      <c r="I72" s="127">
        <f t="shared" si="68"/>
        <v>2.9315960912052117</v>
      </c>
      <c r="J72" s="125">
        <v>2</v>
      </c>
      <c r="K72" s="125">
        <v>2</v>
      </c>
      <c r="L72" s="125">
        <v>14</v>
      </c>
      <c r="M72" s="125">
        <v>0</v>
      </c>
      <c r="N72" s="171">
        <f t="shared" si="65"/>
        <v>6</v>
      </c>
      <c r="O72" s="125">
        <v>0</v>
      </c>
      <c r="P72" s="125">
        <v>0</v>
      </c>
      <c r="Q72" s="125">
        <v>6</v>
      </c>
      <c r="R72" s="125">
        <v>0</v>
      </c>
      <c r="S72" s="125">
        <f t="shared" si="69"/>
        <v>33.333333333333336</v>
      </c>
      <c r="T72" s="131">
        <f t="shared" si="53"/>
        <v>3</v>
      </c>
      <c r="U72" s="172">
        <f t="shared" si="57"/>
        <v>13</v>
      </c>
      <c r="V72" s="132">
        <f t="shared" si="55"/>
        <v>13.29</v>
      </c>
      <c r="W72" s="183">
        <f t="shared" si="66"/>
        <v>13</v>
      </c>
      <c r="X72" s="265">
        <f t="shared" si="67"/>
        <v>2.9345372460496613</v>
      </c>
      <c r="Y72" s="131">
        <f t="shared" si="28"/>
        <v>1</v>
      </c>
      <c r="Z72" s="132">
        <f t="shared" si="43"/>
        <v>1.95</v>
      </c>
      <c r="AA72" s="131">
        <f t="shared" si="44"/>
        <v>15</v>
      </c>
      <c r="AB72" s="131">
        <f t="shared" si="45"/>
        <v>0</v>
      </c>
      <c r="AC72" s="131">
        <f t="shared" si="46"/>
        <v>9</v>
      </c>
      <c r="AD72" s="131">
        <f t="shared" si="33"/>
        <v>3</v>
      </c>
      <c r="AE72" s="132">
        <f t="shared" si="56"/>
        <v>2.6</v>
      </c>
      <c r="AF72" s="131">
        <f t="shared" si="54"/>
        <v>20</v>
      </c>
      <c r="AG72" s="131">
        <v>13</v>
      </c>
    </row>
    <row r="73" spans="1:33" ht="33.75" customHeight="1" x14ac:dyDescent="0.25">
      <c r="A73" s="121">
        <v>62</v>
      </c>
      <c r="B73" s="146" t="s">
        <v>165</v>
      </c>
      <c r="C73" s="146" t="s">
        <v>707</v>
      </c>
      <c r="D73" s="128">
        <v>1700.17</v>
      </c>
      <c r="E73" s="125">
        <v>904</v>
      </c>
      <c r="F73" s="125">
        <v>976</v>
      </c>
      <c r="G73" s="128">
        <v>0.57406024103472009</v>
      </c>
      <c r="H73" s="171">
        <f t="shared" si="64"/>
        <v>27</v>
      </c>
      <c r="I73" s="127">
        <f t="shared" si="68"/>
        <v>2.9867256637168142</v>
      </c>
      <c r="J73" s="125">
        <v>3</v>
      </c>
      <c r="K73" s="125">
        <v>3</v>
      </c>
      <c r="L73" s="125">
        <v>19</v>
      </c>
      <c r="M73" s="125">
        <v>2</v>
      </c>
      <c r="N73" s="171">
        <f t="shared" si="65"/>
        <v>13</v>
      </c>
      <c r="O73" s="125">
        <v>2</v>
      </c>
      <c r="P73" s="125">
        <v>0</v>
      </c>
      <c r="Q73" s="125">
        <v>9</v>
      </c>
      <c r="R73" s="125">
        <v>2</v>
      </c>
      <c r="S73" s="125">
        <f t="shared" si="69"/>
        <v>48.148148148148145</v>
      </c>
      <c r="T73" s="131">
        <f t="shared" si="53"/>
        <v>3</v>
      </c>
      <c r="U73" s="172">
        <f t="shared" si="57"/>
        <v>29</v>
      </c>
      <c r="V73" s="132">
        <f t="shared" si="55"/>
        <v>29.28</v>
      </c>
      <c r="W73" s="183">
        <f t="shared" si="66"/>
        <v>29</v>
      </c>
      <c r="X73" s="265">
        <f t="shared" si="67"/>
        <v>2.971311475409836</v>
      </c>
      <c r="Y73" s="131">
        <f t="shared" si="28"/>
        <v>4</v>
      </c>
      <c r="Z73" s="132">
        <f t="shared" si="43"/>
        <v>4.3499999999999996</v>
      </c>
      <c r="AA73" s="131">
        <f t="shared" si="44"/>
        <v>15</v>
      </c>
      <c r="AB73" s="131">
        <f t="shared" si="45"/>
        <v>0</v>
      </c>
      <c r="AC73" s="131">
        <f t="shared" si="46"/>
        <v>19</v>
      </c>
      <c r="AD73" s="131">
        <f t="shared" si="33"/>
        <v>6</v>
      </c>
      <c r="AE73" s="132">
        <f t="shared" si="56"/>
        <v>5.8</v>
      </c>
      <c r="AF73" s="131">
        <f t="shared" si="54"/>
        <v>20</v>
      </c>
      <c r="AG73" s="131">
        <v>29</v>
      </c>
    </row>
    <row r="74" spans="1:33" ht="31.5" x14ac:dyDescent="0.25">
      <c r="A74" s="121">
        <v>63</v>
      </c>
      <c r="B74" s="146" t="s">
        <v>24</v>
      </c>
      <c r="C74" s="146" t="s">
        <v>23</v>
      </c>
      <c r="D74" s="128">
        <v>297.57</v>
      </c>
      <c r="E74" s="125">
        <v>205</v>
      </c>
      <c r="F74" s="125">
        <v>235</v>
      </c>
      <c r="G74" s="128">
        <v>0.78973014752831272</v>
      </c>
      <c r="H74" s="171">
        <f t="shared" si="64"/>
        <v>4</v>
      </c>
      <c r="I74" s="127">
        <f t="shared" si="68"/>
        <v>1.9512195121951219</v>
      </c>
      <c r="J74" s="125">
        <v>0</v>
      </c>
      <c r="K74" s="125">
        <v>0</v>
      </c>
      <c r="L74" s="125">
        <v>4</v>
      </c>
      <c r="M74" s="125">
        <v>0</v>
      </c>
      <c r="N74" s="171">
        <f t="shared" si="65"/>
        <v>3</v>
      </c>
      <c r="O74" s="125">
        <v>0</v>
      </c>
      <c r="P74" s="125">
        <v>0</v>
      </c>
      <c r="Q74" s="125">
        <v>3</v>
      </c>
      <c r="R74" s="125">
        <v>0</v>
      </c>
      <c r="S74" s="125">
        <f t="shared" si="69"/>
        <v>75</v>
      </c>
      <c r="T74" s="131">
        <f t="shared" si="53"/>
        <v>3</v>
      </c>
      <c r="U74" s="172">
        <f t="shared" si="57"/>
        <v>7</v>
      </c>
      <c r="V74" s="132">
        <f t="shared" si="55"/>
        <v>7.05</v>
      </c>
      <c r="W74" s="183">
        <f t="shared" si="66"/>
        <v>7</v>
      </c>
      <c r="X74" s="265">
        <f t="shared" si="67"/>
        <v>2.978723404255319</v>
      </c>
      <c r="Y74" s="131">
        <f t="shared" si="28"/>
        <v>1</v>
      </c>
      <c r="Z74" s="132">
        <f t="shared" si="43"/>
        <v>1.05</v>
      </c>
      <c r="AA74" s="131">
        <f t="shared" si="44"/>
        <v>15</v>
      </c>
      <c r="AB74" s="131">
        <f t="shared" si="45"/>
        <v>0</v>
      </c>
      <c r="AC74" s="131">
        <f t="shared" si="46"/>
        <v>4</v>
      </c>
      <c r="AD74" s="131">
        <f t="shared" si="33"/>
        <v>2</v>
      </c>
      <c r="AE74" s="132">
        <f t="shared" si="56"/>
        <v>1.4</v>
      </c>
      <c r="AF74" s="131">
        <f t="shared" si="54"/>
        <v>20</v>
      </c>
      <c r="AG74" s="131">
        <v>7</v>
      </c>
    </row>
    <row r="75" spans="1:33" ht="31.5" x14ac:dyDescent="0.25">
      <c r="A75" s="121">
        <v>64</v>
      </c>
      <c r="B75" s="146" t="s">
        <v>97</v>
      </c>
      <c r="C75" s="146" t="s">
        <v>23</v>
      </c>
      <c r="D75" s="128">
        <v>17.87</v>
      </c>
      <c r="E75" s="125">
        <v>128</v>
      </c>
      <c r="F75" s="125">
        <v>119</v>
      </c>
      <c r="G75" s="128">
        <v>6.6592053721320648</v>
      </c>
      <c r="H75" s="171">
        <f t="shared" si="64"/>
        <v>7</v>
      </c>
      <c r="I75" s="127">
        <f t="shared" si="68"/>
        <v>5.46875</v>
      </c>
      <c r="J75" s="125">
        <v>1</v>
      </c>
      <c r="K75" s="125">
        <v>0</v>
      </c>
      <c r="L75" s="125">
        <v>6</v>
      </c>
      <c r="M75" s="125">
        <v>0</v>
      </c>
      <c r="N75" s="171">
        <f t="shared" si="65"/>
        <v>1</v>
      </c>
      <c r="O75" s="125">
        <v>1</v>
      </c>
      <c r="P75" s="125">
        <v>0</v>
      </c>
      <c r="Q75" s="125">
        <v>0</v>
      </c>
      <c r="R75" s="125">
        <v>0</v>
      </c>
      <c r="S75" s="125">
        <f t="shared" si="69"/>
        <v>14.285714285714286</v>
      </c>
      <c r="T75" s="131">
        <f t="shared" si="53"/>
        <v>10</v>
      </c>
      <c r="U75" s="172">
        <f t="shared" si="57"/>
        <v>11</v>
      </c>
      <c r="V75" s="132">
        <f t="shared" si="55"/>
        <v>11.9</v>
      </c>
      <c r="W75" s="183">
        <f t="shared" si="66"/>
        <v>11</v>
      </c>
      <c r="X75" s="265">
        <f t="shared" si="67"/>
        <v>9.2436974789915958</v>
      </c>
      <c r="Y75" s="131">
        <f t="shared" si="28"/>
        <v>1</v>
      </c>
      <c r="Z75" s="132">
        <f t="shared" si="43"/>
        <v>1.65</v>
      </c>
      <c r="AA75" s="131">
        <f t="shared" si="44"/>
        <v>15</v>
      </c>
      <c r="AB75" s="131">
        <f t="shared" si="45"/>
        <v>0</v>
      </c>
      <c r="AC75" s="131">
        <f t="shared" si="46"/>
        <v>7</v>
      </c>
      <c r="AD75" s="131">
        <f t="shared" si="33"/>
        <v>3</v>
      </c>
      <c r="AE75" s="132">
        <f t="shared" si="56"/>
        <v>2.2000000000000002</v>
      </c>
      <c r="AF75" s="131">
        <f t="shared" si="54"/>
        <v>20</v>
      </c>
      <c r="AG75" s="131">
        <v>11</v>
      </c>
    </row>
    <row r="76" spans="1:33" ht="31.5" x14ac:dyDescent="0.25">
      <c r="A76" s="121">
        <v>65</v>
      </c>
      <c r="B76" s="146" t="s">
        <v>115</v>
      </c>
      <c r="C76" s="146" t="s">
        <v>709</v>
      </c>
      <c r="D76" s="128">
        <v>91.06</v>
      </c>
      <c r="E76" s="125">
        <v>111</v>
      </c>
      <c r="F76" s="125">
        <v>130</v>
      </c>
      <c r="G76" s="128">
        <v>1.4276301339775972</v>
      </c>
      <c r="H76" s="171">
        <f t="shared" si="64"/>
        <v>3</v>
      </c>
      <c r="I76" s="127">
        <f t="shared" si="68"/>
        <v>2.7027027027027026</v>
      </c>
      <c r="J76" s="125">
        <v>0</v>
      </c>
      <c r="K76" s="125">
        <v>0</v>
      </c>
      <c r="L76" s="125">
        <v>3</v>
      </c>
      <c r="M76" s="125">
        <v>0</v>
      </c>
      <c r="N76" s="171">
        <f t="shared" si="65"/>
        <v>2</v>
      </c>
      <c r="O76" s="125">
        <v>0</v>
      </c>
      <c r="P76" s="125">
        <v>0</v>
      </c>
      <c r="Q76" s="125">
        <v>2</v>
      </c>
      <c r="R76" s="125">
        <v>0</v>
      </c>
      <c r="S76" s="125">
        <f t="shared" si="69"/>
        <v>66.666666666666671</v>
      </c>
      <c r="T76" s="131">
        <f t="shared" si="53"/>
        <v>5</v>
      </c>
      <c r="U76" s="172">
        <f t="shared" si="57"/>
        <v>6</v>
      </c>
      <c r="V76" s="132">
        <f t="shared" si="55"/>
        <v>6.5</v>
      </c>
      <c r="W76" s="183">
        <v>5</v>
      </c>
      <c r="X76" s="265">
        <f t="shared" si="67"/>
        <v>3.8461538461538463</v>
      </c>
      <c r="Y76" s="131">
        <f t="shared" si="28"/>
        <v>0</v>
      </c>
      <c r="Z76" s="132">
        <f t="shared" si="43"/>
        <v>0.75</v>
      </c>
      <c r="AA76" s="131">
        <f t="shared" si="44"/>
        <v>15</v>
      </c>
      <c r="AB76" s="131">
        <f t="shared" si="45"/>
        <v>0</v>
      </c>
      <c r="AC76" s="131">
        <f t="shared" si="46"/>
        <v>4</v>
      </c>
      <c r="AD76" s="131">
        <f t="shared" si="33"/>
        <v>1</v>
      </c>
      <c r="AE76" s="132">
        <f t="shared" si="56"/>
        <v>1</v>
      </c>
      <c r="AF76" s="131">
        <f t="shared" si="54"/>
        <v>20</v>
      </c>
      <c r="AG76" s="131">
        <v>5</v>
      </c>
    </row>
    <row r="77" spans="1:33" ht="31.5" x14ac:dyDescent="0.25">
      <c r="A77" s="121">
        <v>66</v>
      </c>
      <c r="B77" s="146" t="s">
        <v>235</v>
      </c>
      <c r="C77" s="146" t="s">
        <v>709</v>
      </c>
      <c r="D77" s="128">
        <v>20.38</v>
      </c>
      <c r="E77" s="125">
        <v>87</v>
      </c>
      <c r="F77" s="125">
        <v>106</v>
      </c>
      <c r="G77" s="128">
        <v>5.2011776251226696</v>
      </c>
      <c r="H77" s="171">
        <f t="shared" si="64"/>
        <v>6</v>
      </c>
      <c r="I77" s="127">
        <f t="shared" si="68"/>
        <v>6.8965517241379306</v>
      </c>
      <c r="J77" s="125">
        <v>0</v>
      </c>
      <c r="K77" s="125">
        <v>1</v>
      </c>
      <c r="L77" s="125">
        <v>4</v>
      </c>
      <c r="M77" s="125">
        <v>1</v>
      </c>
      <c r="N77" s="171">
        <f t="shared" si="65"/>
        <v>4</v>
      </c>
      <c r="O77" s="125">
        <v>0</v>
      </c>
      <c r="P77" s="125">
        <v>0</v>
      </c>
      <c r="Q77" s="125">
        <v>3</v>
      </c>
      <c r="R77" s="125">
        <v>1</v>
      </c>
      <c r="S77" s="125">
        <f t="shared" si="69"/>
        <v>66.666666666666671</v>
      </c>
      <c r="T77" s="131">
        <f t="shared" si="53"/>
        <v>8</v>
      </c>
      <c r="U77" s="172">
        <f t="shared" si="57"/>
        <v>8</v>
      </c>
      <c r="V77" s="132">
        <f t="shared" si="55"/>
        <v>8.48</v>
      </c>
      <c r="W77" s="183">
        <f t="shared" ref="W77:W92" si="70">U77</f>
        <v>8</v>
      </c>
      <c r="X77" s="265">
        <f t="shared" si="67"/>
        <v>7.5471698113207548</v>
      </c>
      <c r="Y77" s="131">
        <f t="shared" si="28"/>
        <v>1</v>
      </c>
      <c r="Z77" s="132">
        <f t="shared" si="43"/>
        <v>1.2</v>
      </c>
      <c r="AA77" s="131">
        <f t="shared" si="44"/>
        <v>15</v>
      </c>
      <c r="AB77" s="131">
        <f t="shared" si="45"/>
        <v>0</v>
      </c>
      <c r="AC77" s="131">
        <f t="shared" si="46"/>
        <v>5</v>
      </c>
      <c r="AD77" s="131">
        <f t="shared" si="33"/>
        <v>2</v>
      </c>
      <c r="AE77" s="132">
        <f t="shared" si="56"/>
        <v>1.6</v>
      </c>
      <c r="AF77" s="131">
        <f t="shared" si="54"/>
        <v>20</v>
      </c>
      <c r="AG77" s="131">
        <v>8</v>
      </c>
    </row>
    <row r="78" spans="1:33" ht="31.5" x14ac:dyDescent="0.25">
      <c r="A78" s="121">
        <v>67</v>
      </c>
      <c r="B78" s="146" t="s">
        <v>711</v>
      </c>
      <c r="C78" s="146" t="s">
        <v>26</v>
      </c>
      <c r="D78" s="128">
        <v>424.38</v>
      </c>
      <c r="E78" s="125">
        <v>107</v>
      </c>
      <c r="F78" s="125">
        <v>144</v>
      </c>
      <c r="G78" s="128">
        <v>0.3393185352749894</v>
      </c>
      <c r="H78" s="171">
        <f t="shared" si="64"/>
        <v>3</v>
      </c>
      <c r="I78" s="127">
        <f t="shared" si="68"/>
        <v>2.8037383177570092</v>
      </c>
      <c r="J78" s="125">
        <v>0</v>
      </c>
      <c r="K78" s="125">
        <v>0</v>
      </c>
      <c r="L78" s="125">
        <v>3</v>
      </c>
      <c r="M78" s="125">
        <v>0</v>
      </c>
      <c r="N78" s="171">
        <f t="shared" si="65"/>
        <v>3</v>
      </c>
      <c r="O78" s="125">
        <v>0</v>
      </c>
      <c r="P78" s="125">
        <v>0</v>
      </c>
      <c r="Q78" s="125">
        <v>3</v>
      </c>
      <c r="R78" s="125">
        <v>0</v>
      </c>
      <c r="S78" s="125">
        <f t="shared" si="69"/>
        <v>100</v>
      </c>
      <c r="T78" s="131">
        <f t="shared" ref="T78:T110" si="71">IF(F78&lt;VLOOKUP(G78,$N$115:$R$125,2),0,VLOOKUP(G78,$N$115:$R$125,3))</f>
        <v>3</v>
      </c>
      <c r="U78" s="172">
        <f t="shared" si="57"/>
        <v>4</v>
      </c>
      <c r="V78" s="132">
        <f t="shared" si="55"/>
        <v>4.32</v>
      </c>
      <c r="W78" s="183">
        <f t="shared" si="70"/>
        <v>4</v>
      </c>
      <c r="X78" s="265">
        <f t="shared" si="67"/>
        <v>2.7777777777777777</v>
      </c>
      <c r="Y78" s="131">
        <f t="shared" si="28"/>
        <v>0</v>
      </c>
      <c r="Z78" s="132">
        <f t="shared" si="43"/>
        <v>0.6</v>
      </c>
      <c r="AA78" s="131">
        <f t="shared" si="44"/>
        <v>15</v>
      </c>
      <c r="AB78" s="131">
        <f t="shared" si="45"/>
        <v>0</v>
      </c>
      <c r="AC78" s="131">
        <f t="shared" si="46"/>
        <v>3</v>
      </c>
      <c r="AD78" s="131">
        <f t="shared" si="33"/>
        <v>1</v>
      </c>
      <c r="AE78" s="132">
        <f t="shared" si="56"/>
        <v>0.8</v>
      </c>
      <c r="AF78" s="131">
        <f t="shared" ref="AF78:AF110" si="72">IF(F78&lt;VLOOKUP(G78,$N$115:$R$125,2),0,VLOOKUP(G78,$N$115:$R$125,5))</f>
        <v>20</v>
      </c>
      <c r="AG78" s="131">
        <v>4</v>
      </c>
    </row>
    <row r="79" spans="1:33" x14ac:dyDescent="0.25">
      <c r="A79" s="121">
        <v>68</v>
      </c>
      <c r="B79" s="146" t="s">
        <v>2</v>
      </c>
      <c r="C79" s="146" t="s">
        <v>26</v>
      </c>
      <c r="D79" s="128">
        <v>125.05</v>
      </c>
      <c r="E79" s="125">
        <v>72</v>
      </c>
      <c r="F79" s="125">
        <v>84</v>
      </c>
      <c r="G79" s="128">
        <v>0.67173130747700927</v>
      </c>
      <c r="H79" s="171">
        <f t="shared" si="64"/>
        <v>2</v>
      </c>
      <c r="I79" s="127">
        <f t="shared" si="68"/>
        <v>2.7777777777777777</v>
      </c>
      <c r="J79" s="125">
        <v>0</v>
      </c>
      <c r="K79" s="125">
        <v>0</v>
      </c>
      <c r="L79" s="125">
        <v>2</v>
      </c>
      <c r="M79" s="125">
        <v>0</v>
      </c>
      <c r="N79" s="171">
        <f t="shared" si="65"/>
        <v>2</v>
      </c>
      <c r="O79" s="125"/>
      <c r="P79" s="125"/>
      <c r="Q79" s="125">
        <v>2</v>
      </c>
      <c r="R79" s="125">
        <v>0</v>
      </c>
      <c r="S79" s="125">
        <f t="shared" si="69"/>
        <v>100</v>
      </c>
      <c r="T79" s="131">
        <f t="shared" si="71"/>
        <v>3</v>
      </c>
      <c r="U79" s="172">
        <f t="shared" si="57"/>
        <v>2</v>
      </c>
      <c r="V79" s="132">
        <f t="shared" ref="V79:V99" si="73">F79*T79/100</f>
        <v>2.52</v>
      </c>
      <c r="W79" s="183">
        <f t="shared" si="70"/>
        <v>2</v>
      </c>
      <c r="X79" s="265">
        <f t="shared" si="67"/>
        <v>2.3809523809523809</v>
      </c>
      <c r="Y79" s="131">
        <f t="shared" si="28"/>
        <v>0</v>
      </c>
      <c r="Z79" s="132">
        <f t="shared" si="43"/>
        <v>0.3</v>
      </c>
      <c r="AA79" s="131">
        <f t="shared" si="44"/>
        <v>15</v>
      </c>
      <c r="AB79" s="131">
        <f t="shared" si="45"/>
        <v>0</v>
      </c>
      <c r="AC79" s="131">
        <f t="shared" si="46"/>
        <v>1</v>
      </c>
      <c r="AD79" s="131">
        <f t="shared" si="33"/>
        <v>1</v>
      </c>
      <c r="AE79" s="132">
        <f t="shared" ref="AE79:AE99" si="74">W79*AF79/100</f>
        <v>0.4</v>
      </c>
      <c r="AF79" s="131">
        <f t="shared" si="72"/>
        <v>20</v>
      </c>
      <c r="AG79" s="131"/>
    </row>
    <row r="80" spans="1:33" ht="47.25" x14ac:dyDescent="0.25">
      <c r="A80" s="121">
        <v>69</v>
      </c>
      <c r="B80" s="146" t="s">
        <v>99</v>
      </c>
      <c r="C80" s="146" t="s">
        <v>26</v>
      </c>
      <c r="D80" s="128">
        <v>1715.11</v>
      </c>
      <c r="E80" s="125">
        <v>1634</v>
      </c>
      <c r="F80" s="125">
        <v>1616</v>
      </c>
      <c r="G80" s="128">
        <v>0.9422136189515542</v>
      </c>
      <c r="H80" s="171">
        <f t="shared" si="64"/>
        <v>35</v>
      </c>
      <c r="I80" s="127">
        <f t="shared" si="68"/>
        <v>2.1419828641370868</v>
      </c>
      <c r="J80" s="125">
        <v>4</v>
      </c>
      <c r="K80" s="125">
        <v>4</v>
      </c>
      <c r="L80" s="125">
        <v>27</v>
      </c>
      <c r="M80" s="125">
        <v>0</v>
      </c>
      <c r="N80" s="171">
        <f t="shared" si="65"/>
        <v>14</v>
      </c>
      <c r="O80" s="125">
        <v>4</v>
      </c>
      <c r="P80" s="125">
        <v>0</v>
      </c>
      <c r="Q80" s="125">
        <v>10</v>
      </c>
      <c r="R80" s="125">
        <v>0</v>
      </c>
      <c r="S80" s="125">
        <f t="shared" si="69"/>
        <v>40</v>
      </c>
      <c r="T80" s="131">
        <f t="shared" si="71"/>
        <v>3</v>
      </c>
      <c r="U80" s="172">
        <f t="shared" ref="U80:U99" si="75">ROUNDDOWN(V80,0)</f>
        <v>48</v>
      </c>
      <c r="V80" s="132">
        <f t="shared" si="73"/>
        <v>48.48</v>
      </c>
      <c r="W80" s="183">
        <f t="shared" si="70"/>
        <v>48</v>
      </c>
      <c r="X80" s="265">
        <f t="shared" si="67"/>
        <v>2.9702970297029703</v>
      </c>
      <c r="Y80" s="131">
        <f t="shared" si="28"/>
        <v>7</v>
      </c>
      <c r="Z80" s="132">
        <f t="shared" si="43"/>
        <v>7.2</v>
      </c>
      <c r="AA80" s="131">
        <f t="shared" si="44"/>
        <v>15</v>
      </c>
      <c r="AB80" s="131">
        <f t="shared" si="45"/>
        <v>0</v>
      </c>
      <c r="AC80" s="131">
        <f t="shared" si="46"/>
        <v>31</v>
      </c>
      <c r="AD80" s="131">
        <f t="shared" si="33"/>
        <v>10</v>
      </c>
      <c r="AE80" s="132">
        <f t="shared" si="74"/>
        <v>9.6</v>
      </c>
      <c r="AF80" s="131">
        <f t="shared" si="72"/>
        <v>20</v>
      </c>
      <c r="AG80" s="131">
        <v>48</v>
      </c>
    </row>
    <row r="81" spans="1:33" ht="31.5" x14ac:dyDescent="0.25">
      <c r="A81" s="121">
        <v>70</v>
      </c>
      <c r="B81" s="146" t="s">
        <v>29</v>
      </c>
      <c r="C81" s="146" t="s">
        <v>27</v>
      </c>
      <c r="D81" s="128">
        <v>19.32</v>
      </c>
      <c r="E81" s="125">
        <v>49</v>
      </c>
      <c r="F81" s="125">
        <v>53</v>
      </c>
      <c r="G81" s="128">
        <v>2.7432712215320909</v>
      </c>
      <c r="H81" s="171">
        <f t="shared" si="64"/>
        <v>3</v>
      </c>
      <c r="I81" s="127">
        <f t="shared" si="68"/>
        <v>6.1224489795918364</v>
      </c>
      <c r="J81" s="125">
        <v>0</v>
      </c>
      <c r="K81" s="125">
        <v>0</v>
      </c>
      <c r="L81" s="125">
        <v>3</v>
      </c>
      <c r="M81" s="125">
        <v>0</v>
      </c>
      <c r="N81" s="171">
        <f t="shared" si="65"/>
        <v>3</v>
      </c>
      <c r="O81" s="125">
        <v>0</v>
      </c>
      <c r="P81" s="125">
        <v>0</v>
      </c>
      <c r="Q81" s="125">
        <v>3</v>
      </c>
      <c r="R81" s="125">
        <v>0</v>
      </c>
      <c r="S81" s="125">
        <f t="shared" si="69"/>
        <v>100</v>
      </c>
      <c r="T81" s="131">
        <f t="shared" si="71"/>
        <v>7</v>
      </c>
      <c r="U81" s="172">
        <f t="shared" si="75"/>
        <v>3</v>
      </c>
      <c r="V81" s="132">
        <f t="shared" si="73"/>
        <v>3.71</v>
      </c>
      <c r="W81" s="183">
        <f t="shared" si="70"/>
        <v>3</v>
      </c>
      <c r="X81" s="265">
        <f t="shared" si="67"/>
        <v>5.6603773584905657</v>
      </c>
      <c r="Y81" s="131">
        <f t="shared" si="28"/>
        <v>0</v>
      </c>
      <c r="Z81" s="132">
        <f t="shared" si="43"/>
        <v>0.45</v>
      </c>
      <c r="AA81" s="131">
        <f t="shared" si="44"/>
        <v>15</v>
      </c>
      <c r="AB81" s="131">
        <f t="shared" si="45"/>
        <v>0</v>
      </c>
      <c r="AC81" s="131">
        <f t="shared" si="46"/>
        <v>2</v>
      </c>
      <c r="AD81" s="131">
        <f t="shared" si="33"/>
        <v>1</v>
      </c>
      <c r="AE81" s="132">
        <f t="shared" si="74"/>
        <v>0.6</v>
      </c>
      <c r="AF81" s="131">
        <f t="shared" si="72"/>
        <v>20</v>
      </c>
      <c r="AG81" s="131">
        <v>3</v>
      </c>
    </row>
    <row r="82" spans="1:33" ht="31.5" x14ac:dyDescent="0.25">
      <c r="A82" s="121">
        <v>71</v>
      </c>
      <c r="B82" s="146" t="s">
        <v>28</v>
      </c>
      <c r="C82" s="146" t="s">
        <v>27</v>
      </c>
      <c r="D82" s="128">
        <v>245.29</v>
      </c>
      <c r="E82" s="125">
        <v>180</v>
      </c>
      <c r="F82" s="125">
        <v>238</v>
      </c>
      <c r="G82" s="128">
        <v>0.97028007664397242</v>
      </c>
      <c r="H82" s="171">
        <f t="shared" si="64"/>
        <v>5</v>
      </c>
      <c r="I82" s="127">
        <f t="shared" si="68"/>
        <v>2.7777777777777777</v>
      </c>
      <c r="J82" s="125">
        <v>0</v>
      </c>
      <c r="K82" s="125">
        <v>1</v>
      </c>
      <c r="L82" s="125">
        <v>3</v>
      </c>
      <c r="M82" s="125">
        <v>1</v>
      </c>
      <c r="N82" s="171">
        <f t="shared" si="65"/>
        <v>3</v>
      </c>
      <c r="O82" s="125">
        <v>0</v>
      </c>
      <c r="P82" s="125">
        <v>0</v>
      </c>
      <c r="Q82" s="125">
        <v>2</v>
      </c>
      <c r="R82" s="125">
        <v>1</v>
      </c>
      <c r="S82" s="125">
        <f t="shared" si="69"/>
        <v>60</v>
      </c>
      <c r="T82" s="131">
        <f t="shared" si="71"/>
        <v>3</v>
      </c>
      <c r="U82" s="172">
        <f t="shared" si="75"/>
        <v>7</v>
      </c>
      <c r="V82" s="132">
        <f t="shared" si="73"/>
        <v>7.14</v>
      </c>
      <c r="W82" s="183">
        <f t="shared" si="70"/>
        <v>7</v>
      </c>
      <c r="X82" s="265">
        <f t="shared" si="67"/>
        <v>2.9411764705882355</v>
      </c>
      <c r="Y82" s="131">
        <f t="shared" si="28"/>
        <v>1</v>
      </c>
      <c r="Z82" s="132">
        <f t="shared" si="43"/>
        <v>1.05</v>
      </c>
      <c r="AA82" s="131">
        <f t="shared" si="44"/>
        <v>15</v>
      </c>
      <c r="AB82" s="131">
        <f t="shared" si="45"/>
        <v>0</v>
      </c>
      <c r="AC82" s="131">
        <f t="shared" si="46"/>
        <v>4</v>
      </c>
      <c r="AD82" s="131">
        <f t="shared" si="33"/>
        <v>2</v>
      </c>
      <c r="AE82" s="132">
        <f t="shared" si="74"/>
        <v>1.4</v>
      </c>
      <c r="AF82" s="131">
        <f t="shared" si="72"/>
        <v>20</v>
      </c>
      <c r="AG82" s="131">
        <v>7</v>
      </c>
    </row>
    <row r="83" spans="1:33" ht="31.5" x14ac:dyDescent="0.25">
      <c r="A83" s="121">
        <v>72</v>
      </c>
      <c r="B83" s="146" t="s">
        <v>712</v>
      </c>
      <c r="C83" s="146" t="s">
        <v>27</v>
      </c>
      <c r="D83" s="128">
        <v>99.66</v>
      </c>
      <c r="E83" s="125">
        <v>134</v>
      </c>
      <c r="F83" s="125">
        <v>176</v>
      </c>
      <c r="G83" s="128">
        <v>1.7660044150110377</v>
      </c>
      <c r="H83" s="171">
        <f t="shared" si="64"/>
        <v>4</v>
      </c>
      <c r="I83" s="127">
        <f t="shared" si="68"/>
        <v>2.9850746268656718</v>
      </c>
      <c r="J83" s="125">
        <v>0</v>
      </c>
      <c r="K83" s="125">
        <v>1</v>
      </c>
      <c r="L83" s="125">
        <v>3</v>
      </c>
      <c r="M83" s="125">
        <v>0</v>
      </c>
      <c r="N83" s="171">
        <f t="shared" si="65"/>
        <v>2</v>
      </c>
      <c r="O83" s="125">
        <v>0</v>
      </c>
      <c r="P83" s="125">
        <v>0</v>
      </c>
      <c r="Q83" s="125">
        <v>2</v>
      </c>
      <c r="R83" s="125">
        <v>0</v>
      </c>
      <c r="S83" s="125">
        <f t="shared" si="69"/>
        <v>50</v>
      </c>
      <c r="T83" s="131">
        <f t="shared" si="71"/>
        <v>5</v>
      </c>
      <c r="U83" s="172">
        <f t="shared" si="75"/>
        <v>8</v>
      </c>
      <c r="V83" s="132">
        <f t="shared" si="73"/>
        <v>8.8000000000000007</v>
      </c>
      <c r="W83" s="183">
        <f t="shared" si="70"/>
        <v>8</v>
      </c>
      <c r="X83" s="265">
        <f t="shared" si="67"/>
        <v>4.5454545454545459</v>
      </c>
      <c r="Y83" s="131">
        <f t="shared" si="28"/>
        <v>1</v>
      </c>
      <c r="Z83" s="132">
        <f t="shared" si="43"/>
        <v>1.2</v>
      </c>
      <c r="AA83" s="131">
        <f t="shared" si="44"/>
        <v>15</v>
      </c>
      <c r="AB83" s="131">
        <f t="shared" si="45"/>
        <v>0</v>
      </c>
      <c r="AC83" s="131">
        <f t="shared" si="46"/>
        <v>5</v>
      </c>
      <c r="AD83" s="131">
        <f t="shared" si="33"/>
        <v>2</v>
      </c>
      <c r="AE83" s="132">
        <f t="shared" si="74"/>
        <v>1.6</v>
      </c>
      <c r="AF83" s="131">
        <f t="shared" si="72"/>
        <v>20</v>
      </c>
      <c r="AG83" s="131">
        <v>8</v>
      </c>
    </row>
    <row r="84" spans="1:33" x14ac:dyDescent="0.25">
      <c r="A84" s="121">
        <v>73</v>
      </c>
      <c r="B84" s="146" t="s">
        <v>2</v>
      </c>
      <c r="C84" s="146" t="s">
        <v>27</v>
      </c>
      <c r="D84" s="128">
        <v>134.47</v>
      </c>
      <c r="E84" s="125">
        <v>40</v>
      </c>
      <c r="F84" s="125">
        <v>41</v>
      </c>
      <c r="G84" s="128">
        <v>0.30490072135048712</v>
      </c>
      <c r="H84" s="171">
        <f t="shared" si="64"/>
        <v>1</v>
      </c>
      <c r="I84" s="127">
        <f t="shared" si="68"/>
        <v>2.5</v>
      </c>
      <c r="J84" s="125">
        <v>0</v>
      </c>
      <c r="K84" s="125">
        <v>0</v>
      </c>
      <c r="L84" s="125">
        <v>1</v>
      </c>
      <c r="M84" s="125">
        <v>0</v>
      </c>
      <c r="N84" s="171">
        <f t="shared" si="65"/>
        <v>1</v>
      </c>
      <c r="O84" s="125"/>
      <c r="P84" s="125"/>
      <c r="Q84" s="125">
        <v>1</v>
      </c>
      <c r="R84" s="125">
        <v>0</v>
      </c>
      <c r="S84" s="125">
        <f t="shared" si="69"/>
        <v>100</v>
      </c>
      <c r="T84" s="131">
        <f t="shared" si="71"/>
        <v>3</v>
      </c>
      <c r="U84" s="172">
        <f t="shared" si="75"/>
        <v>1</v>
      </c>
      <c r="V84" s="132">
        <f t="shared" si="73"/>
        <v>1.23</v>
      </c>
      <c r="W84" s="183">
        <f t="shared" si="70"/>
        <v>1</v>
      </c>
      <c r="X84" s="265">
        <f t="shared" si="67"/>
        <v>2.4390243902439024</v>
      </c>
      <c r="Y84" s="131">
        <f t="shared" si="28"/>
        <v>0</v>
      </c>
      <c r="Z84" s="132">
        <f t="shared" si="43"/>
        <v>0.15</v>
      </c>
      <c r="AA84" s="131">
        <f t="shared" si="44"/>
        <v>15</v>
      </c>
      <c r="AB84" s="131">
        <f t="shared" si="45"/>
        <v>0</v>
      </c>
      <c r="AC84" s="131">
        <f t="shared" si="46"/>
        <v>0</v>
      </c>
      <c r="AD84" s="131">
        <f t="shared" si="33"/>
        <v>1</v>
      </c>
      <c r="AE84" s="132">
        <f t="shared" si="74"/>
        <v>0.2</v>
      </c>
      <c r="AF84" s="131">
        <f t="shared" si="72"/>
        <v>20</v>
      </c>
      <c r="AG84" s="131"/>
    </row>
    <row r="85" spans="1:33" ht="31.5" x14ac:dyDescent="0.25">
      <c r="A85" s="121">
        <v>74</v>
      </c>
      <c r="B85" s="146" t="s">
        <v>100</v>
      </c>
      <c r="C85" s="146" t="s">
        <v>31</v>
      </c>
      <c r="D85" s="128">
        <v>71.27</v>
      </c>
      <c r="E85" s="125">
        <v>87</v>
      </c>
      <c r="F85" s="125">
        <v>93</v>
      </c>
      <c r="G85" s="128">
        <v>1.3048968710537394</v>
      </c>
      <c r="H85" s="171">
        <f t="shared" si="64"/>
        <v>4</v>
      </c>
      <c r="I85" s="127">
        <f t="shared" si="68"/>
        <v>4.5977011494252871</v>
      </c>
      <c r="J85" s="125">
        <v>0</v>
      </c>
      <c r="K85" s="125">
        <v>1</v>
      </c>
      <c r="L85" s="125">
        <v>3</v>
      </c>
      <c r="M85" s="125">
        <v>0</v>
      </c>
      <c r="N85" s="171">
        <f t="shared" si="65"/>
        <v>3</v>
      </c>
      <c r="O85" s="125">
        <v>0</v>
      </c>
      <c r="P85" s="125">
        <v>0</v>
      </c>
      <c r="Q85" s="125">
        <v>3</v>
      </c>
      <c r="R85" s="125">
        <v>0</v>
      </c>
      <c r="S85" s="125">
        <f t="shared" si="69"/>
        <v>75</v>
      </c>
      <c r="T85" s="131">
        <f t="shared" si="71"/>
        <v>5</v>
      </c>
      <c r="U85" s="172">
        <f t="shared" si="75"/>
        <v>4</v>
      </c>
      <c r="V85" s="132">
        <f t="shared" si="73"/>
        <v>4.6500000000000004</v>
      </c>
      <c r="W85" s="183">
        <f t="shared" si="70"/>
        <v>4</v>
      </c>
      <c r="X85" s="265">
        <f t="shared" si="67"/>
        <v>4.301075268817204</v>
      </c>
      <c r="Y85" s="131">
        <f t="shared" si="28"/>
        <v>0</v>
      </c>
      <c r="Z85" s="132">
        <f t="shared" si="43"/>
        <v>0.6</v>
      </c>
      <c r="AA85" s="131">
        <f t="shared" si="44"/>
        <v>15</v>
      </c>
      <c r="AB85" s="131">
        <f t="shared" si="45"/>
        <v>0</v>
      </c>
      <c r="AC85" s="131">
        <f t="shared" si="46"/>
        <v>3</v>
      </c>
      <c r="AD85" s="131">
        <f t="shared" si="33"/>
        <v>1</v>
      </c>
      <c r="AE85" s="132">
        <f t="shared" si="74"/>
        <v>0.8</v>
      </c>
      <c r="AF85" s="131">
        <f t="shared" si="72"/>
        <v>20</v>
      </c>
      <c r="AG85" s="131">
        <v>4</v>
      </c>
    </row>
    <row r="86" spans="1:33" ht="31.5" x14ac:dyDescent="0.25">
      <c r="A86" s="121">
        <v>75</v>
      </c>
      <c r="B86" s="146" t="s">
        <v>240</v>
      </c>
      <c r="C86" s="146" t="s">
        <v>721</v>
      </c>
      <c r="D86" s="128">
        <v>15.54</v>
      </c>
      <c r="E86" s="125">
        <v>136</v>
      </c>
      <c r="F86" s="125">
        <v>125</v>
      </c>
      <c r="G86" s="128">
        <v>8.0437580437580447</v>
      </c>
      <c r="H86" s="171">
        <f t="shared" si="64"/>
        <v>12</v>
      </c>
      <c r="I86" s="127">
        <f t="shared" si="68"/>
        <v>8.8235294117647065</v>
      </c>
      <c r="J86" s="125">
        <v>1</v>
      </c>
      <c r="K86" s="125">
        <v>2</v>
      </c>
      <c r="L86" s="125">
        <v>8</v>
      </c>
      <c r="M86" s="125">
        <v>1</v>
      </c>
      <c r="N86" s="171">
        <f t="shared" si="65"/>
        <v>7</v>
      </c>
      <c r="O86" s="125">
        <v>0</v>
      </c>
      <c r="P86" s="125">
        <v>0</v>
      </c>
      <c r="Q86" s="125">
        <v>7</v>
      </c>
      <c r="R86" s="125">
        <v>0</v>
      </c>
      <c r="S86" s="125">
        <f t="shared" si="69"/>
        <v>58.333333333333336</v>
      </c>
      <c r="T86" s="131">
        <f t="shared" si="71"/>
        <v>12</v>
      </c>
      <c r="U86" s="172">
        <f t="shared" si="75"/>
        <v>15</v>
      </c>
      <c r="V86" s="132">
        <f t="shared" si="73"/>
        <v>15</v>
      </c>
      <c r="W86" s="183">
        <f t="shared" si="70"/>
        <v>15</v>
      </c>
      <c r="X86" s="265">
        <f t="shared" si="67"/>
        <v>12</v>
      </c>
      <c r="Y86" s="131">
        <f t="shared" si="28"/>
        <v>2</v>
      </c>
      <c r="Z86" s="132">
        <f t="shared" si="43"/>
        <v>2.25</v>
      </c>
      <c r="AA86" s="131">
        <f t="shared" si="44"/>
        <v>15</v>
      </c>
      <c r="AB86" s="131">
        <f t="shared" si="45"/>
        <v>0</v>
      </c>
      <c r="AC86" s="131">
        <f t="shared" si="46"/>
        <v>10</v>
      </c>
      <c r="AD86" s="131">
        <f t="shared" si="33"/>
        <v>3</v>
      </c>
      <c r="AE86" s="132">
        <f t="shared" si="74"/>
        <v>3</v>
      </c>
      <c r="AF86" s="131">
        <f t="shared" si="72"/>
        <v>20</v>
      </c>
      <c r="AG86" s="131">
        <v>15</v>
      </c>
    </row>
    <row r="87" spans="1:33" ht="31.5" x14ac:dyDescent="0.25">
      <c r="A87" s="121">
        <v>76</v>
      </c>
      <c r="B87" s="146" t="s">
        <v>128</v>
      </c>
      <c r="C87" s="146" t="s">
        <v>721</v>
      </c>
      <c r="D87" s="128">
        <v>30.98</v>
      </c>
      <c r="E87" s="125">
        <v>73</v>
      </c>
      <c r="F87" s="125">
        <v>69</v>
      </c>
      <c r="G87" s="128">
        <v>2.2272433828276306</v>
      </c>
      <c r="H87" s="171">
        <f t="shared" si="64"/>
        <v>2</v>
      </c>
      <c r="I87" s="127">
        <f t="shared" si="68"/>
        <v>2.7397260273972601</v>
      </c>
      <c r="J87" s="125">
        <v>0</v>
      </c>
      <c r="K87" s="125">
        <v>0</v>
      </c>
      <c r="L87" s="125">
        <v>2</v>
      </c>
      <c r="M87" s="125">
        <v>0</v>
      </c>
      <c r="N87" s="171">
        <f t="shared" si="65"/>
        <v>1</v>
      </c>
      <c r="O87" s="125">
        <v>0</v>
      </c>
      <c r="P87" s="125">
        <v>0</v>
      </c>
      <c r="Q87" s="125">
        <v>1</v>
      </c>
      <c r="R87" s="125">
        <v>0</v>
      </c>
      <c r="S87" s="125">
        <f t="shared" si="69"/>
        <v>50</v>
      </c>
      <c r="T87" s="131">
        <f t="shared" si="71"/>
        <v>7</v>
      </c>
      <c r="U87" s="172">
        <f t="shared" si="75"/>
        <v>4</v>
      </c>
      <c r="V87" s="132">
        <f t="shared" si="73"/>
        <v>4.83</v>
      </c>
      <c r="W87" s="183">
        <f t="shared" si="70"/>
        <v>4</v>
      </c>
      <c r="X87" s="265">
        <f t="shared" si="67"/>
        <v>5.7971014492753623</v>
      </c>
      <c r="Y87" s="131">
        <f t="shared" si="28"/>
        <v>0</v>
      </c>
      <c r="Z87" s="132">
        <f t="shared" si="43"/>
        <v>0.6</v>
      </c>
      <c r="AA87" s="131">
        <f t="shared" si="44"/>
        <v>15</v>
      </c>
      <c r="AB87" s="131">
        <f t="shared" si="45"/>
        <v>0</v>
      </c>
      <c r="AC87" s="131">
        <f t="shared" si="46"/>
        <v>3</v>
      </c>
      <c r="AD87" s="131">
        <f t="shared" si="33"/>
        <v>1</v>
      </c>
      <c r="AE87" s="132">
        <f t="shared" si="74"/>
        <v>0.8</v>
      </c>
      <c r="AF87" s="131">
        <f t="shared" si="72"/>
        <v>20</v>
      </c>
      <c r="AG87" s="131">
        <v>4</v>
      </c>
    </row>
    <row r="88" spans="1:33" ht="31.5" x14ac:dyDescent="0.25">
      <c r="A88" s="121">
        <v>77</v>
      </c>
      <c r="B88" s="146" t="s">
        <v>101</v>
      </c>
      <c r="C88" s="146" t="s">
        <v>721</v>
      </c>
      <c r="D88" s="128">
        <v>6.27</v>
      </c>
      <c r="E88" s="125">
        <v>48</v>
      </c>
      <c r="F88" s="125">
        <v>48</v>
      </c>
      <c r="G88" s="128">
        <v>7.6555023923444985</v>
      </c>
      <c r="H88" s="171">
        <f t="shared" si="64"/>
        <v>4</v>
      </c>
      <c r="I88" s="127">
        <f t="shared" si="68"/>
        <v>8.3333333333333339</v>
      </c>
      <c r="J88" s="125">
        <v>0</v>
      </c>
      <c r="K88" s="125">
        <v>1</v>
      </c>
      <c r="L88" s="125">
        <v>3</v>
      </c>
      <c r="M88" s="125">
        <v>0</v>
      </c>
      <c r="N88" s="171">
        <f t="shared" si="65"/>
        <v>2</v>
      </c>
      <c r="O88" s="125">
        <v>0</v>
      </c>
      <c r="P88" s="125">
        <v>0</v>
      </c>
      <c r="Q88" s="125">
        <v>2</v>
      </c>
      <c r="R88" s="125">
        <v>0</v>
      </c>
      <c r="S88" s="125">
        <f t="shared" si="69"/>
        <v>50</v>
      </c>
      <c r="T88" s="131">
        <f t="shared" si="71"/>
        <v>10</v>
      </c>
      <c r="U88" s="172">
        <f t="shared" si="75"/>
        <v>4</v>
      </c>
      <c r="V88" s="132">
        <f t="shared" si="73"/>
        <v>4.8</v>
      </c>
      <c r="W88" s="183">
        <f t="shared" si="70"/>
        <v>4</v>
      </c>
      <c r="X88" s="265">
        <f t="shared" si="67"/>
        <v>8.3333333333333339</v>
      </c>
      <c r="Y88" s="131">
        <f t="shared" ref="Y88:Y109" si="76">ROUNDDOWN(Z88,0)</f>
        <v>0</v>
      </c>
      <c r="Z88" s="132">
        <f t="shared" si="43"/>
        <v>0.6</v>
      </c>
      <c r="AA88" s="131">
        <f t="shared" si="44"/>
        <v>15</v>
      </c>
      <c r="AB88" s="131">
        <f t="shared" si="45"/>
        <v>0</v>
      </c>
      <c r="AC88" s="131">
        <f t="shared" si="46"/>
        <v>3</v>
      </c>
      <c r="AD88" s="131">
        <f t="shared" ref="AD88:AD109" si="77">_xlfn.CEILING.MATH(AE88,1)</f>
        <v>1</v>
      </c>
      <c r="AE88" s="132">
        <f t="shared" si="74"/>
        <v>0.8</v>
      </c>
      <c r="AF88" s="131">
        <f t="shared" si="72"/>
        <v>20</v>
      </c>
      <c r="AG88" s="131">
        <v>4</v>
      </c>
    </row>
    <row r="89" spans="1:33" ht="31.5" x14ac:dyDescent="0.25">
      <c r="A89" s="121">
        <v>78</v>
      </c>
      <c r="B89" s="146" t="s">
        <v>143</v>
      </c>
      <c r="C89" s="146" t="s">
        <v>721</v>
      </c>
      <c r="D89" s="128">
        <v>72.73</v>
      </c>
      <c r="E89" s="125">
        <v>123</v>
      </c>
      <c r="F89" s="125">
        <v>112</v>
      </c>
      <c r="G89" s="128">
        <v>1.5399422521655437</v>
      </c>
      <c r="H89" s="171">
        <f t="shared" si="64"/>
        <v>6</v>
      </c>
      <c r="I89" s="127">
        <f t="shared" si="68"/>
        <v>4.8780487804878048</v>
      </c>
      <c r="J89" s="125">
        <v>0</v>
      </c>
      <c r="K89" s="125">
        <v>1</v>
      </c>
      <c r="L89" s="125">
        <v>4</v>
      </c>
      <c r="M89" s="125">
        <v>1</v>
      </c>
      <c r="N89" s="171">
        <f t="shared" si="65"/>
        <v>0</v>
      </c>
      <c r="O89" s="125">
        <v>0</v>
      </c>
      <c r="P89" s="125">
        <v>0</v>
      </c>
      <c r="Q89" s="125">
        <v>0</v>
      </c>
      <c r="R89" s="125">
        <v>0</v>
      </c>
      <c r="S89" s="125">
        <f t="shared" si="69"/>
        <v>0</v>
      </c>
      <c r="T89" s="131">
        <f t="shared" si="71"/>
        <v>5</v>
      </c>
      <c r="U89" s="172">
        <f t="shared" si="75"/>
        <v>5</v>
      </c>
      <c r="V89" s="132">
        <f t="shared" si="73"/>
        <v>5.6</v>
      </c>
      <c r="W89" s="183">
        <f t="shared" si="70"/>
        <v>5</v>
      </c>
      <c r="X89" s="265">
        <f t="shared" si="67"/>
        <v>4.4642857142857144</v>
      </c>
      <c r="Y89" s="131">
        <f t="shared" si="76"/>
        <v>0</v>
      </c>
      <c r="Z89" s="132">
        <f t="shared" si="43"/>
        <v>0.75</v>
      </c>
      <c r="AA89" s="131">
        <f t="shared" si="44"/>
        <v>15</v>
      </c>
      <c r="AB89" s="131">
        <f t="shared" si="45"/>
        <v>0</v>
      </c>
      <c r="AC89" s="131">
        <f t="shared" si="46"/>
        <v>4</v>
      </c>
      <c r="AD89" s="131">
        <f t="shared" si="77"/>
        <v>1</v>
      </c>
      <c r="AE89" s="132">
        <f t="shared" si="74"/>
        <v>1</v>
      </c>
      <c r="AF89" s="131">
        <f t="shared" si="72"/>
        <v>20</v>
      </c>
      <c r="AG89" s="131">
        <v>5</v>
      </c>
    </row>
    <row r="90" spans="1:33" ht="47.25" x14ac:dyDescent="0.25">
      <c r="A90" s="121">
        <v>80</v>
      </c>
      <c r="B90" s="146" t="s">
        <v>34</v>
      </c>
      <c r="C90" s="146" t="s">
        <v>33</v>
      </c>
      <c r="D90" s="128">
        <v>54.46</v>
      </c>
      <c r="E90" s="125">
        <v>264</v>
      </c>
      <c r="F90" s="125">
        <v>308</v>
      </c>
      <c r="G90" s="128">
        <v>5.6555269922879177</v>
      </c>
      <c r="H90" s="171">
        <f t="shared" si="64"/>
        <v>21</v>
      </c>
      <c r="I90" s="127">
        <f>H90*100/E90</f>
        <v>7.9545454545454541</v>
      </c>
      <c r="J90" s="125">
        <v>2</v>
      </c>
      <c r="K90" s="125">
        <v>3</v>
      </c>
      <c r="L90" s="125">
        <v>12</v>
      </c>
      <c r="M90" s="125">
        <v>4</v>
      </c>
      <c r="N90" s="171">
        <f t="shared" si="65"/>
        <v>0</v>
      </c>
      <c r="O90" s="125">
        <v>0</v>
      </c>
      <c r="P90" s="125">
        <v>0</v>
      </c>
      <c r="Q90" s="125">
        <v>0</v>
      </c>
      <c r="R90" s="125">
        <v>0</v>
      </c>
      <c r="S90" s="125">
        <f>N90*100/H90</f>
        <v>0</v>
      </c>
      <c r="T90" s="131">
        <f t="shared" si="71"/>
        <v>8</v>
      </c>
      <c r="U90" s="172">
        <f t="shared" si="75"/>
        <v>24</v>
      </c>
      <c r="V90" s="132">
        <f t="shared" si="73"/>
        <v>24.64</v>
      </c>
      <c r="W90" s="183">
        <f t="shared" si="70"/>
        <v>24</v>
      </c>
      <c r="X90" s="265">
        <f t="shared" si="67"/>
        <v>7.7922077922077921</v>
      </c>
      <c r="Y90" s="131">
        <f t="shared" si="76"/>
        <v>3</v>
      </c>
      <c r="Z90" s="132">
        <f t="shared" si="43"/>
        <v>3.6</v>
      </c>
      <c r="AA90" s="131">
        <f t="shared" si="44"/>
        <v>15</v>
      </c>
      <c r="AB90" s="131">
        <f t="shared" si="45"/>
        <v>0</v>
      </c>
      <c r="AC90" s="131">
        <f t="shared" si="46"/>
        <v>16</v>
      </c>
      <c r="AD90" s="131">
        <f t="shared" si="77"/>
        <v>5</v>
      </c>
      <c r="AE90" s="132">
        <f t="shared" si="74"/>
        <v>4.8</v>
      </c>
      <c r="AF90" s="131">
        <f t="shared" si="72"/>
        <v>20</v>
      </c>
      <c r="AG90" s="131">
        <v>24</v>
      </c>
    </row>
    <row r="91" spans="1:33" ht="31.5" x14ac:dyDescent="0.25">
      <c r="A91" s="121">
        <v>81</v>
      </c>
      <c r="B91" s="146" t="s">
        <v>48</v>
      </c>
      <c r="C91" s="146" t="s">
        <v>33</v>
      </c>
      <c r="D91" s="128">
        <v>13.48</v>
      </c>
      <c r="E91" s="125">
        <v>133</v>
      </c>
      <c r="F91" s="125">
        <v>141</v>
      </c>
      <c r="G91" s="128">
        <v>10.459940652818991</v>
      </c>
      <c r="H91" s="171">
        <f t="shared" si="64"/>
        <v>13</v>
      </c>
      <c r="I91" s="127">
        <f>H91*100/E91</f>
        <v>9.7744360902255636</v>
      </c>
      <c r="J91" s="125">
        <v>2</v>
      </c>
      <c r="K91" s="125">
        <v>1</v>
      </c>
      <c r="L91" s="125">
        <v>8</v>
      </c>
      <c r="M91" s="125">
        <v>2</v>
      </c>
      <c r="N91" s="171">
        <f t="shared" si="65"/>
        <v>11</v>
      </c>
      <c r="O91" s="125">
        <v>2</v>
      </c>
      <c r="P91" s="125">
        <v>0</v>
      </c>
      <c r="Q91" s="125">
        <v>8</v>
      </c>
      <c r="R91" s="125">
        <v>1</v>
      </c>
      <c r="S91" s="125">
        <f>N91*100/H91</f>
        <v>84.615384615384613</v>
      </c>
      <c r="T91" s="131">
        <f t="shared" si="71"/>
        <v>15</v>
      </c>
      <c r="U91" s="172">
        <f t="shared" si="75"/>
        <v>21</v>
      </c>
      <c r="V91" s="132">
        <f t="shared" si="73"/>
        <v>21.15</v>
      </c>
      <c r="W91" s="183">
        <f t="shared" si="70"/>
        <v>21</v>
      </c>
      <c r="X91" s="265">
        <f t="shared" si="67"/>
        <v>14.893617021276595</v>
      </c>
      <c r="Y91" s="131">
        <f t="shared" si="76"/>
        <v>3</v>
      </c>
      <c r="Z91" s="132">
        <f t="shared" si="43"/>
        <v>3.15</v>
      </c>
      <c r="AA91" s="131">
        <f t="shared" si="44"/>
        <v>15</v>
      </c>
      <c r="AB91" s="131">
        <f t="shared" si="45"/>
        <v>0</v>
      </c>
      <c r="AC91" s="131">
        <f t="shared" si="46"/>
        <v>13</v>
      </c>
      <c r="AD91" s="131">
        <f t="shared" si="77"/>
        <v>5</v>
      </c>
      <c r="AE91" s="132">
        <f t="shared" si="74"/>
        <v>4.2</v>
      </c>
      <c r="AF91" s="131">
        <f t="shared" si="72"/>
        <v>20</v>
      </c>
      <c r="AG91" s="131">
        <v>21</v>
      </c>
    </row>
    <row r="92" spans="1:33" ht="31.5" x14ac:dyDescent="0.25">
      <c r="A92" s="121">
        <v>82</v>
      </c>
      <c r="B92" s="146" t="s">
        <v>29</v>
      </c>
      <c r="C92" s="146" t="s">
        <v>33</v>
      </c>
      <c r="D92" s="128">
        <v>8.51</v>
      </c>
      <c r="E92" s="125">
        <v>84</v>
      </c>
      <c r="F92" s="125">
        <v>97</v>
      </c>
      <c r="G92" s="128">
        <v>11.398354876615747</v>
      </c>
      <c r="H92" s="171">
        <f t="shared" si="64"/>
        <v>10</v>
      </c>
      <c r="I92" s="127">
        <f>H92*100/E92</f>
        <v>11.904761904761905</v>
      </c>
      <c r="J92" s="125">
        <v>1</v>
      </c>
      <c r="K92" s="125">
        <v>1</v>
      </c>
      <c r="L92" s="125">
        <v>6</v>
      </c>
      <c r="M92" s="125">
        <v>2</v>
      </c>
      <c r="N92" s="171">
        <f t="shared" si="65"/>
        <v>1</v>
      </c>
      <c r="O92" s="125">
        <v>0</v>
      </c>
      <c r="P92" s="125">
        <v>0</v>
      </c>
      <c r="Q92" s="125">
        <v>0</v>
      </c>
      <c r="R92" s="125">
        <v>1</v>
      </c>
      <c r="S92" s="125">
        <f>N92*100/H92</f>
        <v>10</v>
      </c>
      <c r="T92" s="131">
        <f t="shared" si="71"/>
        <v>15</v>
      </c>
      <c r="U92" s="172">
        <f t="shared" si="75"/>
        <v>14</v>
      </c>
      <c r="V92" s="132">
        <f t="shared" si="73"/>
        <v>14.55</v>
      </c>
      <c r="W92" s="183">
        <f t="shared" si="70"/>
        <v>14</v>
      </c>
      <c r="X92" s="265">
        <f t="shared" si="67"/>
        <v>14.43298969072165</v>
      </c>
      <c r="Y92" s="131">
        <f t="shared" si="76"/>
        <v>2</v>
      </c>
      <c r="Z92" s="132">
        <f t="shared" si="43"/>
        <v>2.1</v>
      </c>
      <c r="AA92" s="131">
        <f t="shared" si="44"/>
        <v>15</v>
      </c>
      <c r="AB92" s="131">
        <f t="shared" si="45"/>
        <v>0</v>
      </c>
      <c r="AC92" s="131">
        <f t="shared" si="46"/>
        <v>9</v>
      </c>
      <c r="AD92" s="131">
        <f t="shared" si="77"/>
        <v>3</v>
      </c>
      <c r="AE92" s="132">
        <f t="shared" si="74"/>
        <v>2.8</v>
      </c>
      <c r="AF92" s="131">
        <f t="shared" si="72"/>
        <v>20</v>
      </c>
      <c r="AG92" s="131">
        <v>14</v>
      </c>
    </row>
    <row r="93" spans="1:33" ht="31.5" x14ac:dyDescent="0.25">
      <c r="A93" s="121">
        <v>83</v>
      </c>
      <c r="B93" s="146" t="s">
        <v>103</v>
      </c>
      <c r="C93" s="146" t="s">
        <v>33</v>
      </c>
      <c r="D93" s="128">
        <v>35.26</v>
      </c>
      <c r="E93" s="125">
        <v>175</v>
      </c>
      <c r="F93" s="125">
        <v>185</v>
      </c>
      <c r="G93" s="128">
        <v>5.2467385138967675</v>
      </c>
      <c r="H93" s="171">
        <f t="shared" ref="H93:H99" si="78">J93+K93+L93+M93</f>
        <v>12</v>
      </c>
      <c r="I93" s="127">
        <f t="shared" ref="I93:I99" si="79">H93*100/E93</f>
        <v>6.8571428571428568</v>
      </c>
      <c r="J93" s="125">
        <v>2</v>
      </c>
      <c r="K93" s="125">
        <v>1</v>
      </c>
      <c r="L93" s="125">
        <v>7</v>
      </c>
      <c r="M93" s="125">
        <v>2</v>
      </c>
      <c r="N93" s="171">
        <f t="shared" ref="N93:N99" si="80">O93+P93+Q93+R93</f>
        <v>11</v>
      </c>
      <c r="O93" s="125">
        <v>0</v>
      </c>
      <c r="P93" s="125">
        <v>0</v>
      </c>
      <c r="Q93" s="125">
        <v>10</v>
      </c>
      <c r="R93" s="125">
        <v>1</v>
      </c>
      <c r="S93" s="125">
        <f t="shared" ref="S93:S99" si="81">N93*100/H93</f>
        <v>91.666666666666671</v>
      </c>
      <c r="T93" s="131">
        <f t="shared" si="71"/>
        <v>8</v>
      </c>
      <c r="U93" s="172">
        <f t="shared" si="75"/>
        <v>14</v>
      </c>
      <c r="V93" s="132">
        <f t="shared" si="73"/>
        <v>14.8</v>
      </c>
      <c r="W93" s="183">
        <f t="shared" ref="W93:W99" si="82">U93</f>
        <v>14</v>
      </c>
      <c r="X93" s="265">
        <f t="shared" ref="X93:X99" si="83">W93*100/F93</f>
        <v>7.5675675675675675</v>
      </c>
      <c r="Y93" s="131">
        <f t="shared" si="76"/>
        <v>2</v>
      </c>
      <c r="Z93" s="132">
        <f t="shared" si="43"/>
        <v>2.1</v>
      </c>
      <c r="AA93" s="131">
        <f t="shared" si="44"/>
        <v>15</v>
      </c>
      <c r="AB93" s="131">
        <f t="shared" si="45"/>
        <v>0</v>
      </c>
      <c r="AC93" s="131">
        <f t="shared" si="46"/>
        <v>9</v>
      </c>
      <c r="AD93" s="131">
        <f t="shared" si="77"/>
        <v>3</v>
      </c>
      <c r="AE93" s="132">
        <f t="shared" si="74"/>
        <v>2.8</v>
      </c>
      <c r="AF93" s="131">
        <f t="shared" si="72"/>
        <v>20</v>
      </c>
      <c r="AG93" s="131">
        <v>14</v>
      </c>
    </row>
    <row r="94" spans="1:33" ht="31.5" x14ac:dyDescent="0.25">
      <c r="A94" s="121">
        <v>84</v>
      </c>
      <c r="B94" s="146" t="s">
        <v>723</v>
      </c>
      <c r="C94" s="146" t="s">
        <v>33</v>
      </c>
      <c r="D94" s="128">
        <v>12.31</v>
      </c>
      <c r="E94" s="125">
        <v>101</v>
      </c>
      <c r="F94" s="125">
        <v>137</v>
      </c>
      <c r="G94" s="128">
        <v>11.129163281884646</v>
      </c>
      <c r="H94" s="171">
        <f t="shared" si="78"/>
        <v>12</v>
      </c>
      <c r="I94" s="127">
        <f t="shared" si="79"/>
        <v>11.881188118811881</v>
      </c>
      <c r="J94" s="125">
        <v>2</v>
      </c>
      <c r="K94" s="125">
        <v>1</v>
      </c>
      <c r="L94" s="125">
        <v>7</v>
      </c>
      <c r="M94" s="125">
        <v>2</v>
      </c>
      <c r="N94" s="171">
        <f t="shared" si="80"/>
        <v>1</v>
      </c>
      <c r="O94" s="125">
        <v>0</v>
      </c>
      <c r="P94" s="125">
        <v>0</v>
      </c>
      <c r="Q94" s="125">
        <v>1</v>
      </c>
      <c r="R94" s="125">
        <v>0</v>
      </c>
      <c r="S94" s="125">
        <f t="shared" si="81"/>
        <v>8.3333333333333339</v>
      </c>
      <c r="T94" s="131">
        <f t="shared" si="71"/>
        <v>15</v>
      </c>
      <c r="U94" s="172">
        <f t="shared" si="75"/>
        <v>20</v>
      </c>
      <c r="V94" s="132">
        <f t="shared" si="73"/>
        <v>20.55</v>
      </c>
      <c r="W94" s="183">
        <f t="shared" si="82"/>
        <v>20</v>
      </c>
      <c r="X94" s="265">
        <f t="shared" si="83"/>
        <v>14.598540145985401</v>
      </c>
      <c r="Y94" s="131">
        <f t="shared" si="76"/>
        <v>3</v>
      </c>
      <c r="Z94" s="132">
        <f t="shared" si="43"/>
        <v>3</v>
      </c>
      <c r="AA94" s="131">
        <f t="shared" si="44"/>
        <v>15</v>
      </c>
      <c r="AB94" s="131">
        <f t="shared" si="45"/>
        <v>0</v>
      </c>
      <c r="AC94" s="131">
        <f t="shared" si="46"/>
        <v>13</v>
      </c>
      <c r="AD94" s="131">
        <f t="shared" si="77"/>
        <v>4</v>
      </c>
      <c r="AE94" s="132">
        <f t="shared" si="74"/>
        <v>4</v>
      </c>
      <c r="AF94" s="131">
        <f t="shared" si="72"/>
        <v>20</v>
      </c>
      <c r="AG94" s="131">
        <v>20</v>
      </c>
    </row>
    <row r="95" spans="1:33" ht="31.5" x14ac:dyDescent="0.25">
      <c r="A95" s="121">
        <v>85</v>
      </c>
      <c r="B95" s="146" t="s">
        <v>724</v>
      </c>
      <c r="C95" s="146" t="s">
        <v>33</v>
      </c>
      <c r="D95" s="128">
        <v>53.49</v>
      </c>
      <c r="E95" s="125">
        <v>215</v>
      </c>
      <c r="F95" s="125">
        <v>230</v>
      </c>
      <c r="G95" s="128">
        <v>4.2998691344176478</v>
      </c>
      <c r="H95" s="171">
        <f t="shared" si="78"/>
        <v>17</v>
      </c>
      <c r="I95" s="127">
        <f t="shared" si="79"/>
        <v>7.9069767441860463</v>
      </c>
      <c r="J95" s="125">
        <v>2</v>
      </c>
      <c r="K95" s="125">
        <v>2</v>
      </c>
      <c r="L95" s="125">
        <v>11</v>
      </c>
      <c r="M95" s="125">
        <v>2</v>
      </c>
      <c r="N95" s="171">
        <f t="shared" si="80"/>
        <v>2</v>
      </c>
      <c r="O95" s="125">
        <v>0</v>
      </c>
      <c r="P95" s="125">
        <v>0</v>
      </c>
      <c r="Q95" s="125">
        <v>2</v>
      </c>
      <c r="R95" s="125">
        <v>0</v>
      </c>
      <c r="S95" s="125">
        <f t="shared" si="81"/>
        <v>11.764705882352942</v>
      </c>
      <c r="T95" s="131">
        <f t="shared" si="71"/>
        <v>8</v>
      </c>
      <c r="U95" s="172">
        <f t="shared" si="75"/>
        <v>18</v>
      </c>
      <c r="V95" s="132">
        <f t="shared" si="73"/>
        <v>18.399999999999999</v>
      </c>
      <c r="W95" s="183">
        <f t="shared" si="82"/>
        <v>18</v>
      </c>
      <c r="X95" s="265">
        <f t="shared" si="83"/>
        <v>7.8260869565217392</v>
      </c>
      <c r="Y95" s="131">
        <f t="shared" si="76"/>
        <v>2</v>
      </c>
      <c r="Z95" s="132">
        <f t="shared" si="43"/>
        <v>2.7</v>
      </c>
      <c r="AA95" s="131">
        <f t="shared" si="44"/>
        <v>15</v>
      </c>
      <c r="AB95" s="131">
        <f t="shared" si="45"/>
        <v>0</v>
      </c>
      <c r="AC95" s="131">
        <f t="shared" si="46"/>
        <v>12</v>
      </c>
      <c r="AD95" s="131">
        <f t="shared" si="77"/>
        <v>4</v>
      </c>
      <c r="AE95" s="132">
        <f t="shared" si="74"/>
        <v>3.6</v>
      </c>
      <c r="AF95" s="131">
        <f t="shared" si="72"/>
        <v>20</v>
      </c>
      <c r="AG95" s="131">
        <v>18</v>
      </c>
    </row>
    <row r="96" spans="1:33" ht="31.5" x14ac:dyDescent="0.25">
      <c r="A96" s="121">
        <v>86</v>
      </c>
      <c r="B96" s="146" t="s">
        <v>725</v>
      </c>
      <c r="C96" s="146" t="s">
        <v>33</v>
      </c>
      <c r="D96" s="128">
        <v>12.95</v>
      </c>
      <c r="E96" s="125">
        <v>50</v>
      </c>
      <c r="F96" s="125">
        <v>55</v>
      </c>
      <c r="G96" s="128">
        <v>4.2471042471042475</v>
      </c>
      <c r="H96" s="171">
        <f t="shared" si="78"/>
        <v>3</v>
      </c>
      <c r="I96" s="127">
        <f t="shared" si="79"/>
        <v>6</v>
      </c>
      <c r="J96" s="125">
        <v>0</v>
      </c>
      <c r="K96" s="125">
        <v>0</v>
      </c>
      <c r="L96" s="125">
        <v>3</v>
      </c>
      <c r="M96" s="125">
        <v>0</v>
      </c>
      <c r="N96" s="171">
        <f t="shared" si="80"/>
        <v>1</v>
      </c>
      <c r="O96" s="125">
        <v>0</v>
      </c>
      <c r="P96" s="125">
        <v>0</v>
      </c>
      <c r="Q96" s="125">
        <v>1</v>
      </c>
      <c r="R96" s="125">
        <v>0</v>
      </c>
      <c r="S96" s="125">
        <f t="shared" si="81"/>
        <v>33.333333333333336</v>
      </c>
      <c r="T96" s="131">
        <f t="shared" si="71"/>
        <v>8</v>
      </c>
      <c r="U96" s="172">
        <f t="shared" si="75"/>
        <v>4</v>
      </c>
      <c r="V96" s="132">
        <f t="shared" si="73"/>
        <v>4.4000000000000004</v>
      </c>
      <c r="W96" s="183">
        <f t="shared" si="82"/>
        <v>4</v>
      </c>
      <c r="X96" s="265">
        <f t="shared" si="83"/>
        <v>7.2727272727272725</v>
      </c>
      <c r="Y96" s="131">
        <f t="shared" si="76"/>
        <v>0</v>
      </c>
      <c r="Z96" s="132">
        <f t="shared" si="43"/>
        <v>0.6</v>
      </c>
      <c r="AA96" s="131">
        <f t="shared" si="44"/>
        <v>15</v>
      </c>
      <c r="AB96" s="131">
        <f t="shared" si="45"/>
        <v>0</v>
      </c>
      <c r="AC96" s="131">
        <f t="shared" si="46"/>
        <v>3</v>
      </c>
      <c r="AD96" s="131">
        <f t="shared" si="77"/>
        <v>1</v>
      </c>
      <c r="AE96" s="132">
        <f t="shared" si="74"/>
        <v>0.8</v>
      </c>
      <c r="AF96" s="131">
        <f t="shared" si="72"/>
        <v>20</v>
      </c>
      <c r="AG96" s="131">
        <v>4</v>
      </c>
    </row>
    <row r="97" spans="1:33" ht="31.5" customHeight="1" x14ac:dyDescent="0.25">
      <c r="A97" s="121">
        <v>87</v>
      </c>
      <c r="B97" s="146" t="s">
        <v>178</v>
      </c>
      <c r="C97" s="146" t="s">
        <v>33</v>
      </c>
      <c r="D97" s="128">
        <v>99.98</v>
      </c>
      <c r="E97" s="125">
        <v>46</v>
      </c>
      <c r="F97" s="125">
        <v>62</v>
      </c>
      <c r="G97" s="128">
        <v>0.62012402480496098</v>
      </c>
      <c r="H97" s="171">
        <f t="shared" si="78"/>
        <v>1</v>
      </c>
      <c r="I97" s="127">
        <f t="shared" si="79"/>
        <v>2.1739130434782608</v>
      </c>
      <c r="J97" s="125">
        <v>0</v>
      </c>
      <c r="K97" s="125">
        <v>0</v>
      </c>
      <c r="L97" s="125">
        <v>1</v>
      </c>
      <c r="M97" s="125">
        <v>0</v>
      </c>
      <c r="N97" s="171">
        <f t="shared" si="80"/>
        <v>0</v>
      </c>
      <c r="O97" s="125">
        <v>0</v>
      </c>
      <c r="P97" s="125">
        <v>0</v>
      </c>
      <c r="Q97" s="125">
        <v>0</v>
      </c>
      <c r="R97" s="125">
        <v>0</v>
      </c>
      <c r="S97" s="125">
        <f t="shared" si="81"/>
        <v>0</v>
      </c>
      <c r="T97" s="131">
        <f t="shared" si="71"/>
        <v>3</v>
      </c>
      <c r="U97" s="172">
        <f t="shared" si="75"/>
        <v>1</v>
      </c>
      <c r="V97" s="132">
        <f t="shared" si="73"/>
        <v>1.86</v>
      </c>
      <c r="W97" s="183">
        <f t="shared" si="82"/>
        <v>1</v>
      </c>
      <c r="X97" s="265">
        <f t="shared" si="83"/>
        <v>1.6129032258064515</v>
      </c>
      <c r="Y97" s="131">
        <f t="shared" si="76"/>
        <v>0</v>
      </c>
      <c r="Z97" s="132">
        <f t="shared" si="43"/>
        <v>0.15</v>
      </c>
      <c r="AA97" s="131">
        <f t="shared" si="44"/>
        <v>15</v>
      </c>
      <c r="AB97" s="131">
        <f t="shared" si="45"/>
        <v>0</v>
      </c>
      <c r="AC97" s="131">
        <f t="shared" si="46"/>
        <v>0</v>
      </c>
      <c r="AD97" s="131">
        <f t="shared" si="77"/>
        <v>1</v>
      </c>
      <c r="AE97" s="132">
        <f t="shared" si="74"/>
        <v>0.2</v>
      </c>
      <c r="AF97" s="131">
        <f t="shared" si="72"/>
        <v>20</v>
      </c>
      <c r="AG97" s="131">
        <v>1</v>
      </c>
    </row>
    <row r="98" spans="1:33" ht="31.5" x14ac:dyDescent="0.25">
      <c r="A98" s="121">
        <v>88</v>
      </c>
      <c r="B98" s="146" t="s">
        <v>102</v>
      </c>
      <c r="C98" s="146" t="s">
        <v>33</v>
      </c>
      <c r="D98" s="128">
        <v>54.74</v>
      </c>
      <c r="E98" s="125">
        <v>245</v>
      </c>
      <c r="F98" s="125">
        <v>259</v>
      </c>
      <c r="G98" s="128">
        <v>4.7314578005115084</v>
      </c>
      <c r="H98" s="171">
        <f t="shared" si="78"/>
        <v>15</v>
      </c>
      <c r="I98" s="127">
        <f t="shared" si="79"/>
        <v>6.1224489795918364</v>
      </c>
      <c r="J98" s="125">
        <v>1</v>
      </c>
      <c r="K98" s="125">
        <v>2</v>
      </c>
      <c r="L98" s="125">
        <v>10</v>
      </c>
      <c r="M98" s="125">
        <v>2</v>
      </c>
      <c r="N98" s="171">
        <f t="shared" si="80"/>
        <v>13</v>
      </c>
      <c r="O98" s="125">
        <v>1</v>
      </c>
      <c r="P98" s="125">
        <v>0</v>
      </c>
      <c r="Q98" s="125">
        <v>10</v>
      </c>
      <c r="R98" s="125">
        <v>2</v>
      </c>
      <c r="S98" s="125">
        <f t="shared" si="81"/>
        <v>86.666666666666671</v>
      </c>
      <c r="T98" s="131">
        <f t="shared" si="71"/>
        <v>8</v>
      </c>
      <c r="U98" s="172">
        <f t="shared" si="75"/>
        <v>20</v>
      </c>
      <c r="V98" s="132">
        <f t="shared" si="73"/>
        <v>20.72</v>
      </c>
      <c r="W98" s="183">
        <f t="shared" si="82"/>
        <v>20</v>
      </c>
      <c r="X98" s="265">
        <f t="shared" si="83"/>
        <v>7.7220077220077217</v>
      </c>
      <c r="Y98" s="131">
        <f t="shared" si="76"/>
        <v>3</v>
      </c>
      <c r="Z98" s="132">
        <f t="shared" si="43"/>
        <v>3</v>
      </c>
      <c r="AA98" s="131">
        <f t="shared" si="44"/>
        <v>15</v>
      </c>
      <c r="AB98" s="131">
        <f t="shared" si="45"/>
        <v>0</v>
      </c>
      <c r="AC98" s="131">
        <f t="shared" si="46"/>
        <v>13</v>
      </c>
      <c r="AD98" s="131">
        <f t="shared" si="77"/>
        <v>4</v>
      </c>
      <c r="AE98" s="132">
        <f t="shared" si="74"/>
        <v>4</v>
      </c>
      <c r="AF98" s="131">
        <f t="shared" si="72"/>
        <v>20</v>
      </c>
      <c r="AG98" s="131">
        <v>20</v>
      </c>
    </row>
    <row r="99" spans="1:33" x14ac:dyDescent="0.25">
      <c r="A99" s="121">
        <v>89</v>
      </c>
      <c r="B99" s="146" t="s">
        <v>259</v>
      </c>
      <c r="C99" s="146" t="s">
        <v>33</v>
      </c>
      <c r="D99" s="128">
        <v>37.1</v>
      </c>
      <c r="E99" s="125">
        <v>137</v>
      </c>
      <c r="F99" s="125">
        <v>135</v>
      </c>
      <c r="G99" s="128">
        <v>3.6388140161725064</v>
      </c>
      <c r="H99" s="171">
        <f t="shared" si="78"/>
        <v>8</v>
      </c>
      <c r="I99" s="127">
        <f t="shared" si="79"/>
        <v>5.8394160583941606</v>
      </c>
      <c r="J99" s="125">
        <v>1</v>
      </c>
      <c r="K99" s="125">
        <v>1</v>
      </c>
      <c r="L99" s="125">
        <v>5</v>
      </c>
      <c r="M99" s="125">
        <v>1</v>
      </c>
      <c r="N99" s="171">
        <f t="shared" si="80"/>
        <v>7</v>
      </c>
      <c r="O99" s="125">
        <v>0</v>
      </c>
      <c r="P99" s="125">
        <v>0</v>
      </c>
      <c r="Q99" s="125">
        <v>6</v>
      </c>
      <c r="R99" s="125">
        <v>1</v>
      </c>
      <c r="S99" s="125">
        <f t="shared" si="81"/>
        <v>87.5</v>
      </c>
      <c r="T99" s="131">
        <f t="shared" si="71"/>
        <v>7</v>
      </c>
      <c r="U99" s="172">
        <f t="shared" si="75"/>
        <v>9</v>
      </c>
      <c r="V99" s="132">
        <f t="shared" si="73"/>
        <v>9.4499999999999993</v>
      </c>
      <c r="W99" s="183">
        <f t="shared" si="82"/>
        <v>9</v>
      </c>
      <c r="X99" s="265">
        <f t="shared" si="83"/>
        <v>6.666666666666667</v>
      </c>
      <c r="Y99" s="131">
        <f t="shared" si="76"/>
        <v>1</v>
      </c>
      <c r="Z99" s="132">
        <f t="shared" si="43"/>
        <v>1.35</v>
      </c>
      <c r="AA99" s="131">
        <f t="shared" si="44"/>
        <v>15</v>
      </c>
      <c r="AB99" s="131">
        <f t="shared" si="45"/>
        <v>0</v>
      </c>
      <c r="AC99" s="131">
        <f t="shared" si="46"/>
        <v>6</v>
      </c>
      <c r="AD99" s="131">
        <f t="shared" si="77"/>
        <v>2</v>
      </c>
      <c r="AE99" s="132">
        <f t="shared" si="74"/>
        <v>1.8</v>
      </c>
      <c r="AF99" s="131">
        <f t="shared" si="72"/>
        <v>20</v>
      </c>
      <c r="AG99" s="266">
        <v>9</v>
      </c>
    </row>
    <row r="100" spans="1:33" ht="47.25" x14ac:dyDescent="0.25">
      <c r="A100" s="121">
        <v>90</v>
      </c>
      <c r="B100" s="146" t="s">
        <v>727</v>
      </c>
      <c r="C100" s="146" t="s">
        <v>36</v>
      </c>
      <c r="D100" s="128">
        <v>82.98</v>
      </c>
      <c r="E100" s="125">
        <v>72</v>
      </c>
      <c r="F100" s="125">
        <v>147</v>
      </c>
      <c r="G100" s="128">
        <v>1.7715112075198842</v>
      </c>
      <c r="H100" s="171">
        <f t="shared" ref="H100:H109" si="84">J100+K100+L100+M100</f>
        <v>2</v>
      </c>
      <c r="I100" s="127">
        <f>H100*100/E100</f>
        <v>2.7777777777777777</v>
      </c>
      <c r="J100" s="125">
        <v>0</v>
      </c>
      <c r="K100" s="125">
        <v>0</v>
      </c>
      <c r="L100" s="125">
        <v>2</v>
      </c>
      <c r="M100" s="125">
        <v>0</v>
      </c>
      <c r="N100" s="171">
        <f t="shared" ref="N100:N109" si="85">O100+P100+Q100+R100</f>
        <v>0</v>
      </c>
      <c r="O100" s="125">
        <v>0</v>
      </c>
      <c r="P100" s="125">
        <v>0</v>
      </c>
      <c r="Q100" s="125">
        <v>0</v>
      </c>
      <c r="R100" s="125">
        <v>0</v>
      </c>
      <c r="S100" s="125">
        <f>N100*100/H100</f>
        <v>0</v>
      </c>
      <c r="T100" s="131">
        <f t="shared" si="71"/>
        <v>5</v>
      </c>
      <c r="U100" s="172">
        <f t="shared" ref="U100:U107" si="86">ROUNDDOWN(V100,0)</f>
        <v>7</v>
      </c>
      <c r="V100" s="132">
        <f t="shared" ref="V100:V107" si="87">F100*T100/100</f>
        <v>7.35</v>
      </c>
      <c r="W100" s="183">
        <v>2</v>
      </c>
      <c r="X100" s="265">
        <f t="shared" ref="X100:X109" si="88">W100*100/F100</f>
        <v>1.3605442176870748</v>
      </c>
      <c r="Y100" s="131">
        <f t="shared" si="76"/>
        <v>0</v>
      </c>
      <c r="Z100" s="132">
        <f t="shared" si="43"/>
        <v>0.3</v>
      </c>
      <c r="AA100" s="131">
        <f t="shared" si="44"/>
        <v>15</v>
      </c>
      <c r="AB100" s="131">
        <f t="shared" si="45"/>
        <v>0</v>
      </c>
      <c r="AC100" s="131">
        <f t="shared" si="46"/>
        <v>1</v>
      </c>
      <c r="AD100" s="131">
        <f t="shared" si="77"/>
        <v>1</v>
      </c>
      <c r="AE100" s="132">
        <f t="shared" ref="AE100:AE107" si="89">W100*AF100/100</f>
        <v>0.4</v>
      </c>
      <c r="AF100" s="131">
        <f t="shared" si="72"/>
        <v>20</v>
      </c>
      <c r="AG100" s="131">
        <v>2</v>
      </c>
    </row>
    <row r="101" spans="1:33" ht="47.25" x14ac:dyDescent="0.25">
      <c r="A101" s="121">
        <v>91</v>
      </c>
      <c r="B101" s="146" t="s">
        <v>658</v>
      </c>
      <c r="C101" s="146" t="s">
        <v>728</v>
      </c>
      <c r="D101" s="128">
        <v>183.6</v>
      </c>
      <c r="E101" s="125">
        <v>375</v>
      </c>
      <c r="F101" s="125">
        <v>294</v>
      </c>
      <c r="G101" s="128">
        <v>1.6013071895424837</v>
      </c>
      <c r="H101" s="171">
        <f t="shared" si="84"/>
        <v>15</v>
      </c>
      <c r="I101" s="127">
        <f>H101*100/E101</f>
        <v>4</v>
      </c>
      <c r="J101" s="125">
        <v>1</v>
      </c>
      <c r="K101" s="125">
        <v>2</v>
      </c>
      <c r="L101" s="125">
        <v>10</v>
      </c>
      <c r="M101" s="125">
        <v>2</v>
      </c>
      <c r="N101" s="171">
        <f t="shared" si="85"/>
        <v>5</v>
      </c>
      <c r="O101" s="125">
        <v>0</v>
      </c>
      <c r="P101" s="125">
        <v>0</v>
      </c>
      <c r="Q101" s="125">
        <v>5</v>
      </c>
      <c r="R101" s="125">
        <v>0</v>
      </c>
      <c r="S101" s="125">
        <f>N101*100/H101</f>
        <v>33.333333333333336</v>
      </c>
      <c r="T101" s="131">
        <f t="shared" si="71"/>
        <v>5</v>
      </c>
      <c r="U101" s="172">
        <f t="shared" si="86"/>
        <v>14</v>
      </c>
      <c r="V101" s="132">
        <f t="shared" si="87"/>
        <v>14.7</v>
      </c>
      <c r="W101" s="183">
        <f>U101</f>
        <v>14</v>
      </c>
      <c r="X101" s="265">
        <f t="shared" si="88"/>
        <v>4.7619047619047619</v>
      </c>
      <c r="Y101" s="131">
        <f t="shared" si="76"/>
        <v>2</v>
      </c>
      <c r="Z101" s="132">
        <f t="shared" si="43"/>
        <v>2.1</v>
      </c>
      <c r="AA101" s="131">
        <f t="shared" si="44"/>
        <v>15</v>
      </c>
      <c r="AB101" s="131">
        <f t="shared" si="45"/>
        <v>0</v>
      </c>
      <c r="AC101" s="131">
        <f t="shared" si="46"/>
        <v>9</v>
      </c>
      <c r="AD101" s="131">
        <f t="shared" si="77"/>
        <v>3</v>
      </c>
      <c r="AE101" s="132">
        <f t="shared" si="89"/>
        <v>2.8</v>
      </c>
      <c r="AF101" s="131">
        <f t="shared" si="72"/>
        <v>20</v>
      </c>
      <c r="AG101" s="131">
        <v>14</v>
      </c>
    </row>
    <row r="102" spans="1:33" x14ac:dyDescent="0.25">
      <c r="A102" s="121">
        <v>92</v>
      </c>
      <c r="B102" s="146" t="s">
        <v>2</v>
      </c>
      <c r="C102" s="146" t="s">
        <v>728</v>
      </c>
      <c r="D102" s="128">
        <v>210.85</v>
      </c>
      <c r="E102" s="125">
        <v>366</v>
      </c>
      <c r="F102" s="125">
        <v>81</v>
      </c>
      <c r="G102" s="128">
        <v>0.38415935499170029</v>
      </c>
      <c r="H102" s="171">
        <f t="shared" si="84"/>
        <v>10</v>
      </c>
      <c r="I102" s="127">
        <f>H102*100/E102</f>
        <v>2.7322404371584699</v>
      </c>
      <c r="J102" s="125">
        <v>0</v>
      </c>
      <c r="K102" s="125">
        <v>0</v>
      </c>
      <c r="L102" s="125">
        <v>8</v>
      </c>
      <c r="M102" s="125">
        <v>2</v>
      </c>
      <c r="N102" s="171">
        <f t="shared" si="85"/>
        <v>4</v>
      </c>
      <c r="O102" s="125"/>
      <c r="P102" s="125"/>
      <c r="Q102" s="125">
        <v>3</v>
      </c>
      <c r="R102" s="125">
        <v>1</v>
      </c>
      <c r="S102" s="125">
        <f>N102*100/H102</f>
        <v>40</v>
      </c>
      <c r="T102" s="131">
        <f t="shared" si="71"/>
        <v>3</v>
      </c>
      <c r="U102" s="172">
        <f t="shared" si="86"/>
        <v>2</v>
      </c>
      <c r="V102" s="132">
        <f t="shared" si="87"/>
        <v>2.4300000000000002</v>
      </c>
      <c r="W102" s="183">
        <f>U102</f>
        <v>2</v>
      </c>
      <c r="X102" s="265">
        <f t="shared" si="88"/>
        <v>2.4691358024691357</v>
      </c>
      <c r="Y102" s="131">
        <f t="shared" si="76"/>
        <v>0</v>
      </c>
      <c r="Z102" s="132">
        <f t="shared" si="43"/>
        <v>0.3</v>
      </c>
      <c r="AA102" s="131">
        <f t="shared" si="44"/>
        <v>15</v>
      </c>
      <c r="AB102" s="131">
        <f t="shared" si="45"/>
        <v>0</v>
      </c>
      <c r="AC102" s="131">
        <f t="shared" si="46"/>
        <v>1</v>
      </c>
      <c r="AD102" s="131">
        <f t="shared" si="77"/>
        <v>1</v>
      </c>
      <c r="AE102" s="132">
        <f t="shared" si="89"/>
        <v>0.4</v>
      </c>
      <c r="AF102" s="131">
        <f t="shared" si="72"/>
        <v>20</v>
      </c>
      <c r="AG102" s="131"/>
    </row>
    <row r="103" spans="1:33" ht="31.5" x14ac:dyDescent="0.25">
      <c r="A103" s="121">
        <v>93</v>
      </c>
      <c r="B103" s="146" t="s">
        <v>123</v>
      </c>
      <c r="C103" s="146" t="s">
        <v>728</v>
      </c>
      <c r="D103" s="128">
        <v>15.16</v>
      </c>
      <c r="E103" s="125">
        <v>144</v>
      </c>
      <c r="F103" s="125">
        <v>94</v>
      </c>
      <c r="G103" s="128">
        <v>6.2005277044854878</v>
      </c>
      <c r="H103" s="171">
        <f t="shared" si="84"/>
        <v>9</v>
      </c>
      <c r="I103" s="127">
        <f>H103*100/E103</f>
        <v>6.25</v>
      </c>
      <c r="J103" s="125">
        <v>1</v>
      </c>
      <c r="K103" s="125">
        <v>1</v>
      </c>
      <c r="L103" s="125">
        <v>6</v>
      </c>
      <c r="M103" s="125">
        <v>1</v>
      </c>
      <c r="N103" s="171">
        <f t="shared" si="85"/>
        <v>4</v>
      </c>
      <c r="O103" s="125">
        <v>0</v>
      </c>
      <c r="P103" s="125">
        <v>0</v>
      </c>
      <c r="Q103" s="125">
        <v>3</v>
      </c>
      <c r="R103" s="125">
        <v>1</v>
      </c>
      <c r="S103" s="125">
        <f>N103*100/H103</f>
        <v>44.444444444444443</v>
      </c>
      <c r="T103" s="131">
        <f t="shared" si="71"/>
        <v>10</v>
      </c>
      <c r="U103" s="172">
        <f t="shared" si="86"/>
        <v>9</v>
      </c>
      <c r="V103" s="132">
        <f t="shared" si="87"/>
        <v>9.4</v>
      </c>
      <c r="W103" s="183">
        <v>8</v>
      </c>
      <c r="X103" s="265">
        <f t="shared" si="88"/>
        <v>8.5106382978723403</v>
      </c>
      <c r="Y103" s="131">
        <f t="shared" si="76"/>
        <v>1</v>
      </c>
      <c r="Z103" s="132">
        <f t="shared" si="43"/>
        <v>1.2</v>
      </c>
      <c r="AA103" s="131">
        <f t="shared" si="44"/>
        <v>15</v>
      </c>
      <c r="AB103" s="131">
        <f t="shared" si="45"/>
        <v>0</v>
      </c>
      <c r="AC103" s="131">
        <f t="shared" si="46"/>
        <v>5</v>
      </c>
      <c r="AD103" s="131">
        <f t="shared" si="77"/>
        <v>2</v>
      </c>
      <c r="AE103" s="132">
        <f t="shared" si="89"/>
        <v>1.6</v>
      </c>
      <c r="AF103" s="131">
        <f t="shared" si="72"/>
        <v>20</v>
      </c>
      <c r="AG103" s="131">
        <v>8</v>
      </c>
    </row>
    <row r="104" spans="1:33" ht="31.5" x14ac:dyDescent="0.25">
      <c r="A104" s="121">
        <v>94</v>
      </c>
      <c r="B104" s="146" t="s">
        <v>730</v>
      </c>
      <c r="C104" s="146" t="s">
        <v>728</v>
      </c>
      <c r="D104" s="128">
        <v>103.35</v>
      </c>
      <c r="E104" s="125"/>
      <c r="F104" s="125">
        <v>596</v>
      </c>
      <c r="G104" s="128">
        <v>5.766811804547654</v>
      </c>
      <c r="H104" s="171">
        <f t="shared" si="84"/>
        <v>0</v>
      </c>
      <c r="I104" s="127"/>
      <c r="J104" s="125">
        <v>0</v>
      </c>
      <c r="K104" s="125">
        <v>0</v>
      </c>
      <c r="L104" s="125">
        <v>0</v>
      </c>
      <c r="M104" s="125">
        <v>0</v>
      </c>
      <c r="N104" s="171">
        <f t="shared" si="85"/>
        <v>0</v>
      </c>
      <c r="O104" s="125">
        <v>0</v>
      </c>
      <c r="P104" s="125">
        <v>0</v>
      </c>
      <c r="Q104" s="125">
        <v>0</v>
      </c>
      <c r="R104" s="125">
        <v>0</v>
      </c>
      <c r="S104" s="125"/>
      <c r="T104" s="131">
        <f t="shared" si="71"/>
        <v>8</v>
      </c>
      <c r="U104" s="172">
        <f t="shared" si="86"/>
        <v>47</v>
      </c>
      <c r="V104" s="132">
        <f t="shared" si="87"/>
        <v>47.68</v>
      </c>
      <c r="W104" s="183">
        <f t="shared" ref="W104:W109" si="90">U104</f>
        <v>47</v>
      </c>
      <c r="X104" s="265">
        <f t="shared" si="88"/>
        <v>7.8859060402684564</v>
      </c>
      <c r="Y104" s="131">
        <f t="shared" si="76"/>
        <v>7</v>
      </c>
      <c r="Z104" s="132">
        <f t="shared" si="43"/>
        <v>7.05</v>
      </c>
      <c r="AA104" s="131">
        <f t="shared" si="44"/>
        <v>15</v>
      </c>
      <c r="AB104" s="131">
        <f t="shared" si="45"/>
        <v>0</v>
      </c>
      <c r="AC104" s="131">
        <f t="shared" si="46"/>
        <v>30</v>
      </c>
      <c r="AD104" s="131">
        <f t="shared" si="77"/>
        <v>10</v>
      </c>
      <c r="AE104" s="132">
        <f t="shared" si="89"/>
        <v>9.4</v>
      </c>
      <c r="AF104" s="131">
        <f t="shared" si="72"/>
        <v>20</v>
      </c>
      <c r="AG104" s="131">
        <v>47</v>
      </c>
    </row>
    <row r="105" spans="1:33" ht="31.5" x14ac:dyDescent="0.25">
      <c r="A105" s="121">
        <v>95</v>
      </c>
      <c r="B105" s="146" t="s">
        <v>731</v>
      </c>
      <c r="C105" s="146" t="s">
        <v>728</v>
      </c>
      <c r="D105" s="128">
        <v>55.36</v>
      </c>
      <c r="E105" s="125"/>
      <c r="F105" s="125">
        <v>201</v>
      </c>
      <c r="G105" s="128">
        <v>3.6307803468208091</v>
      </c>
      <c r="H105" s="171">
        <f t="shared" si="84"/>
        <v>0</v>
      </c>
      <c r="I105" s="127"/>
      <c r="J105" s="125">
        <v>0</v>
      </c>
      <c r="K105" s="125">
        <v>0</v>
      </c>
      <c r="L105" s="125">
        <v>0</v>
      </c>
      <c r="M105" s="125">
        <v>0</v>
      </c>
      <c r="N105" s="171">
        <f t="shared" si="85"/>
        <v>0</v>
      </c>
      <c r="O105" s="125">
        <v>0</v>
      </c>
      <c r="P105" s="125">
        <v>0</v>
      </c>
      <c r="Q105" s="125">
        <v>0</v>
      </c>
      <c r="R105" s="125">
        <v>0</v>
      </c>
      <c r="S105" s="125"/>
      <c r="T105" s="131">
        <f t="shared" si="71"/>
        <v>7</v>
      </c>
      <c r="U105" s="172">
        <f t="shared" si="86"/>
        <v>14</v>
      </c>
      <c r="V105" s="132">
        <f t="shared" si="87"/>
        <v>14.07</v>
      </c>
      <c r="W105" s="183">
        <f t="shared" si="90"/>
        <v>14</v>
      </c>
      <c r="X105" s="265">
        <f t="shared" si="88"/>
        <v>6.9651741293532341</v>
      </c>
      <c r="Y105" s="131">
        <f t="shared" si="76"/>
        <v>2</v>
      </c>
      <c r="Z105" s="132">
        <f t="shared" si="43"/>
        <v>2.1</v>
      </c>
      <c r="AA105" s="131">
        <f t="shared" si="44"/>
        <v>15</v>
      </c>
      <c r="AB105" s="131">
        <f t="shared" si="45"/>
        <v>0</v>
      </c>
      <c r="AC105" s="131">
        <f t="shared" si="46"/>
        <v>9</v>
      </c>
      <c r="AD105" s="131">
        <f t="shared" si="77"/>
        <v>3</v>
      </c>
      <c r="AE105" s="132">
        <f t="shared" si="89"/>
        <v>2.8</v>
      </c>
      <c r="AF105" s="131">
        <f t="shared" si="72"/>
        <v>20</v>
      </c>
      <c r="AG105" s="131">
        <v>14</v>
      </c>
    </row>
    <row r="106" spans="1:33" ht="31.5" x14ac:dyDescent="0.25">
      <c r="A106" s="121">
        <v>96</v>
      </c>
      <c r="B106" s="146" t="s">
        <v>732</v>
      </c>
      <c r="C106" s="146" t="s">
        <v>728</v>
      </c>
      <c r="D106" s="128">
        <v>33.46</v>
      </c>
      <c r="E106" s="125"/>
      <c r="F106" s="125">
        <v>72</v>
      </c>
      <c r="G106" s="128">
        <v>2.1518230723251643</v>
      </c>
      <c r="H106" s="171">
        <f t="shared" si="84"/>
        <v>0</v>
      </c>
      <c r="I106" s="127"/>
      <c r="J106" s="125">
        <v>0</v>
      </c>
      <c r="K106" s="125">
        <v>0</v>
      </c>
      <c r="L106" s="125">
        <v>0</v>
      </c>
      <c r="M106" s="125">
        <v>0</v>
      </c>
      <c r="N106" s="171">
        <f t="shared" si="85"/>
        <v>0</v>
      </c>
      <c r="O106" s="125">
        <v>0</v>
      </c>
      <c r="P106" s="125">
        <v>0</v>
      </c>
      <c r="Q106" s="125">
        <v>0</v>
      </c>
      <c r="R106" s="125">
        <v>0</v>
      </c>
      <c r="S106" s="125"/>
      <c r="T106" s="131">
        <f t="shared" si="71"/>
        <v>7</v>
      </c>
      <c r="U106" s="172">
        <f t="shared" si="86"/>
        <v>5</v>
      </c>
      <c r="V106" s="132">
        <f t="shared" si="87"/>
        <v>5.04</v>
      </c>
      <c r="W106" s="183">
        <f t="shared" si="90"/>
        <v>5</v>
      </c>
      <c r="X106" s="265">
        <f t="shared" si="88"/>
        <v>6.9444444444444446</v>
      </c>
      <c r="Y106" s="131">
        <f t="shared" si="76"/>
        <v>0</v>
      </c>
      <c r="Z106" s="132">
        <f t="shared" si="43"/>
        <v>0.75</v>
      </c>
      <c r="AA106" s="131">
        <f t="shared" si="44"/>
        <v>15</v>
      </c>
      <c r="AB106" s="131">
        <f t="shared" si="45"/>
        <v>0</v>
      </c>
      <c r="AC106" s="131">
        <f t="shared" si="46"/>
        <v>4</v>
      </c>
      <c r="AD106" s="131">
        <f t="shared" si="77"/>
        <v>1</v>
      </c>
      <c r="AE106" s="132">
        <f t="shared" si="89"/>
        <v>1</v>
      </c>
      <c r="AF106" s="131">
        <f t="shared" si="72"/>
        <v>20</v>
      </c>
      <c r="AG106" s="131">
        <v>5</v>
      </c>
    </row>
    <row r="107" spans="1:33" ht="31.5" x14ac:dyDescent="0.25">
      <c r="A107" s="121">
        <v>97</v>
      </c>
      <c r="B107" s="146" t="s">
        <v>733</v>
      </c>
      <c r="C107" s="146" t="s">
        <v>728</v>
      </c>
      <c r="D107" s="128">
        <v>108.07</v>
      </c>
      <c r="E107" s="125">
        <v>343</v>
      </c>
      <c r="F107" s="125">
        <v>469</v>
      </c>
      <c r="G107" s="128">
        <v>4.3397797723697602</v>
      </c>
      <c r="H107" s="171">
        <f t="shared" si="84"/>
        <v>16</v>
      </c>
      <c r="I107" s="127">
        <f>H107*100/E107</f>
        <v>4.6647230320699711</v>
      </c>
      <c r="J107" s="125">
        <v>2</v>
      </c>
      <c r="K107" s="125">
        <v>2</v>
      </c>
      <c r="L107" s="125">
        <v>9</v>
      </c>
      <c r="M107" s="125">
        <v>3</v>
      </c>
      <c r="N107" s="171">
        <f t="shared" si="85"/>
        <v>5</v>
      </c>
      <c r="O107" s="125">
        <v>1</v>
      </c>
      <c r="P107" s="125">
        <v>0</v>
      </c>
      <c r="Q107" s="125">
        <v>4</v>
      </c>
      <c r="R107" s="125">
        <v>0</v>
      </c>
      <c r="S107" s="125">
        <f>N107*100/H107</f>
        <v>31.25</v>
      </c>
      <c r="T107" s="131">
        <f t="shared" si="71"/>
        <v>8</v>
      </c>
      <c r="U107" s="172">
        <f t="shared" si="86"/>
        <v>37</v>
      </c>
      <c r="V107" s="132">
        <f t="shared" si="87"/>
        <v>37.520000000000003</v>
      </c>
      <c r="W107" s="183">
        <f t="shared" si="90"/>
        <v>37</v>
      </c>
      <c r="X107" s="265">
        <f t="shared" si="88"/>
        <v>7.8891257995735611</v>
      </c>
      <c r="Y107" s="131">
        <f t="shared" si="76"/>
        <v>5</v>
      </c>
      <c r="Z107" s="132">
        <f t="shared" si="43"/>
        <v>5.55</v>
      </c>
      <c r="AA107" s="131">
        <f t="shared" si="44"/>
        <v>15</v>
      </c>
      <c r="AB107" s="131">
        <f t="shared" si="45"/>
        <v>0</v>
      </c>
      <c r="AC107" s="131">
        <f t="shared" si="46"/>
        <v>24</v>
      </c>
      <c r="AD107" s="131">
        <f t="shared" si="77"/>
        <v>8</v>
      </c>
      <c r="AE107" s="132">
        <f t="shared" si="89"/>
        <v>7.4</v>
      </c>
      <c r="AF107" s="131">
        <f t="shared" si="72"/>
        <v>20</v>
      </c>
      <c r="AG107" s="131">
        <v>37</v>
      </c>
    </row>
    <row r="108" spans="1:33" ht="31.5" x14ac:dyDescent="0.25">
      <c r="A108" s="121">
        <v>99</v>
      </c>
      <c r="B108" s="146" t="s">
        <v>45</v>
      </c>
      <c r="C108" s="146" t="s">
        <v>44</v>
      </c>
      <c r="D108" s="128">
        <v>177.71</v>
      </c>
      <c r="E108" s="125">
        <v>110</v>
      </c>
      <c r="F108" s="125">
        <v>125</v>
      </c>
      <c r="G108" s="128">
        <v>0.70339316864554613</v>
      </c>
      <c r="H108" s="171">
        <f t="shared" si="84"/>
        <v>5</v>
      </c>
      <c r="I108" s="127">
        <f>H108*100/E108</f>
        <v>4.5454545454545459</v>
      </c>
      <c r="J108" s="125">
        <v>0</v>
      </c>
      <c r="K108" s="125">
        <v>0</v>
      </c>
      <c r="L108" s="125">
        <v>5</v>
      </c>
      <c r="M108" s="125">
        <v>0</v>
      </c>
      <c r="N108" s="171">
        <f t="shared" si="85"/>
        <v>2</v>
      </c>
      <c r="O108" s="125">
        <v>0</v>
      </c>
      <c r="P108" s="125">
        <v>0</v>
      </c>
      <c r="Q108" s="125">
        <v>2</v>
      </c>
      <c r="R108" s="125">
        <v>0</v>
      </c>
      <c r="S108" s="125">
        <f>N108*100/H108</f>
        <v>40</v>
      </c>
      <c r="T108" s="131">
        <f t="shared" si="71"/>
        <v>3</v>
      </c>
      <c r="U108" s="172">
        <f>ROUNDDOWN(V108,0)</f>
        <v>3</v>
      </c>
      <c r="V108" s="132">
        <f>F108*T108/100</f>
        <v>3.75</v>
      </c>
      <c r="W108" s="183">
        <f t="shared" si="90"/>
        <v>3</v>
      </c>
      <c r="X108" s="265">
        <f t="shared" si="88"/>
        <v>2.4</v>
      </c>
      <c r="Y108" s="131">
        <f t="shared" si="76"/>
        <v>0</v>
      </c>
      <c r="Z108" s="132">
        <f t="shared" ref="Z108:Z109" si="91">W108*AA108/100</f>
        <v>0.45</v>
      </c>
      <c r="AA108" s="131">
        <f t="shared" ref="AA108:AA109" si="92">IF(F108&lt;VLOOKUP(G108,$N$115:$R$125,2),0,VLOOKUP(G108,$N$115:$R$125,4))</f>
        <v>15</v>
      </c>
      <c r="AB108" s="131">
        <f t="shared" ref="AB108:AB109" si="93">ROUNDDOWN(Z108-Y108,0)</f>
        <v>0</v>
      </c>
      <c r="AC108" s="131">
        <f t="shared" ref="AC108:AC109" si="94">W108-Y108-AD108</f>
        <v>2</v>
      </c>
      <c r="AD108" s="131">
        <f t="shared" si="77"/>
        <v>1</v>
      </c>
      <c r="AE108" s="132">
        <f>W108*AF108/100</f>
        <v>0.6</v>
      </c>
      <c r="AF108" s="131">
        <f t="shared" si="72"/>
        <v>20</v>
      </c>
      <c r="AG108" s="131">
        <v>3</v>
      </c>
    </row>
    <row r="109" spans="1:33" ht="31.5" x14ac:dyDescent="0.25">
      <c r="A109" s="121">
        <v>100</v>
      </c>
      <c r="B109" s="146" t="s">
        <v>272</v>
      </c>
      <c r="C109" s="146" t="s">
        <v>44</v>
      </c>
      <c r="D109" s="128">
        <v>604.91</v>
      </c>
      <c r="E109" s="125">
        <v>1148</v>
      </c>
      <c r="F109" s="125">
        <v>1173</v>
      </c>
      <c r="G109" s="128">
        <v>1.939131441040816</v>
      </c>
      <c r="H109" s="171">
        <f t="shared" si="84"/>
        <v>56</v>
      </c>
      <c r="I109" s="127">
        <f>H109*100/E109</f>
        <v>4.8780487804878048</v>
      </c>
      <c r="J109" s="125">
        <v>3</v>
      </c>
      <c r="K109" s="125">
        <v>8</v>
      </c>
      <c r="L109" s="125">
        <v>34</v>
      </c>
      <c r="M109" s="125">
        <v>11</v>
      </c>
      <c r="N109" s="171">
        <f t="shared" si="85"/>
        <v>38</v>
      </c>
      <c r="O109" s="125">
        <v>3</v>
      </c>
      <c r="P109" s="125">
        <v>0</v>
      </c>
      <c r="Q109" s="125">
        <v>28</v>
      </c>
      <c r="R109" s="125">
        <v>7</v>
      </c>
      <c r="S109" s="125">
        <f>N109*100/H109</f>
        <v>67.857142857142861</v>
      </c>
      <c r="T109" s="131">
        <f t="shared" si="71"/>
        <v>5</v>
      </c>
      <c r="U109" s="172">
        <f>ROUNDDOWN(V109,0)</f>
        <v>58</v>
      </c>
      <c r="V109" s="132">
        <f>F109*T109/100</f>
        <v>58.65</v>
      </c>
      <c r="W109" s="183">
        <f t="shared" si="90"/>
        <v>58</v>
      </c>
      <c r="X109" s="265">
        <f t="shared" si="88"/>
        <v>4.9445865302642797</v>
      </c>
      <c r="Y109" s="131">
        <f t="shared" si="76"/>
        <v>8</v>
      </c>
      <c r="Z109" s="132">
        <f t="shared" si="91"/>
        <v>8.6999999999999993</v>
      </c>
      <c r="AA109" s="131">
        <f t="shared" si="92"/>
        <v>15</v>
      </c>
      <c r="AB109" s="131">
        <f t="shared" si="93"/>
        <v>0</v>
      </c>
      <c r="AC109" s="131">
        <f t="shared" si="94"/>
        <v>38</v>
      </c>
      <c r="AD109" s="131">
        <f t="shared" si="77"/>
        <v>12</v>
      </c>
      <c r="AE109" s="132">
        <f>W109*AF109/100</f>
        <v>11.6</v>
      </c>
      <c r="AF109" s="131">
        <f t="shared" si="72"/>
        <v>20</v>
      </c>
      <c r="AG109" s="131">
        <v>58</v>
      </c>
    </row>
    <row r="110" spans="1:33" hidden="1" x14ac:dyDescent="0.25">
      <c r="A110" s="121">
        <v>492</v>
      </c>
      <c r="B110" s="146">
        <v>0</v>
      </c>
      <c r="C110" s="146">
        <v>0</v>
      </c>
      <c r="D110" s="128">
        <v>0</v>
      </c>
      <c r="E110" s="125"/>
      <c r="F110" s="125">
        <v>0</v>
      </c>
      <c r="G110" s="128">
        <v>0</v>
      </c>
      <c r="H110" s="169"/>
      <c r="I110" s="127"/>
      <c r="J110" s="128"/>
      <c r="K110" s="128"/>
      <c r="L110" s="128"/>
      <c r="M110" s="128"/>
      <c r="N110" s="169"/>
      <c r="O110" s="128"/>
      <c r="P110" s="128"/>
      <c r="Q110" s="128"/>
      <c r="R110" s="128"/>
      <c r="S110" s="125"/>
      <c r="T110" s="131">
        <f t="shared" si="71"/>
        <v>0</v>
      </c>
      <c r="U110" s="172">
        <f>ROUNDDOWN(V110,0)</f>
        <v>0</v>
      </c>
      <c r="V110" s="132">
        <f>F110*T110/100</f>
        <v>0</v>
      </c>
      <c r="W110" s="183" t="e">
        <f>ROUNDDOWN(#REF!,0)</f>
        <v>#REF!</v>
      </c>
      <c r="X110" s="265">
        <f>T110</f>
        <v>0</v>
      </c>
      <c r="Y110" s="131" t="e">
        <f>ROUNDDOWN(Z110,0)</f>
        <v>#REF!</v>
      </c>
      <c r="Z110" s="132" t="e">
        <f>W110*AA110/100</f>
        <v>#REF!</v>
      </c>
      <c r="AA110" s="131">
        <f t="shared" ref="AA110" si="95">IF(F110&lt;VLOOKUP(G110,$N$115:$R$125,2),0,VLOOKUP(G110,$N$115:$R$125,4))</f>
        <v>0</v>
      </c>
      <c r="AB110" s="131" t="e">
        <f>ROUNDDOWN(Z110-Y110,0)</f>
        <v>#REF!</v>
      </c>
      <c r="AC110" s="131" t="e">
        <f>W110-Y110-AD110</f>
        <v>#REF!</v>
      </c>
      <c r="AD110" s="131" t="e">
        <f>ROUNDDOWN(AE110,0)</f>
        <v>#REF!</v>
      </c>
      <c r="AE110" s="132" t="e">
        <f>W110*AF110/100</f>
        <v>#REF!</v>
      </c>
      <c r="AF110" s="131">
        <f t="shared" si="72"/>
        <v>0</v>
      </c>
      <c r="AG110" s="131"/>
    </row>
    <row r="111" spans="1:33" s="271" customFormat="1" ht="66.75" customHeight="1" x14ac:dyDescent="0.25">
      <c r="A111" s="268" t="s">
        <v>854</v>
      </c>
      <c r="B111" s="268"/>
      <c r="C111" s="269"/>
      <c r="D111" s="270"/>
      <c r="E111" s="260"/>
      <c r="F111" s="260"/>
      <c r="G111" s="260"/>
      <c r="H111" s="231"/>
      <c r="I111" s="387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60"/>
      <c r="X111" s="272"/>
      <c r="Y111" s="260"/>
      <c r="Z111" s="224"/>
      <c r="AA111" s="222"/>
      <c r="AB111" s="222"/>
      <c r="AC111" s="222"/>
      <c r="AD111" s="222"/>
      <c r="AE111" s="140"/>
      <c r="AF111" s="141"/>
      <c r="AG111" s="141"/>
    </row>
    <row r="112" spans="1:33" ht="29.25" customHeight="1" x14ac:dyDescent="0.25">
      <c r="A112" s="346"/>
      <c r="B112" s="347"/>
      <c r="C112" s="347"/>
      <c r="D112" s="347"/>
      <c r="E112" s="347"/>
      <c r="F112" s="347"/>
      <c r="G112" s="347"/>
      <c r="H112" s="348"/>
      <c r="I112" s="390"/>
      <c r="J112" s="348"/>
      <c r="K112" s="348"/>
      <c r="L112" s="348"/>
      <c r="M112" s="348"/>
      <c r="N112" s="348"/>
      <c r="O112" s="348"/>
      <c r="P112" s="348"/>
      <c r="Q112" s="348"/>
      <c r="R112" s="348"/>
      <c r="S112" s="348"/>
      <c r="T112" s="348"/>
      <c r="U112" s="347"/>
      <c r="V112" s="347"/>
      <c r="W112" s="347"/>
      <c r="X112" s="389"/>
      <c r="Y112" s="347"/>
      <c r="Z112" s="140"/>
      <c r="AA112" s="141"/>
      <c r="AB112" s="141"/>
      <c r="AC112" s="141"/>
      <c r="AD112" s="141"/>
      <c r="AE112" s="140"/>
      <c r="AF112" s="141"/>
      <c r="AG112" s="141"/>
    </row>
    <row r="114" spans="1:33" hidden="1" x14ac:dyDescent="0.25">
      <c r="B114" s="158" t="s">
        <v>624</v>
      </c>
      <c r="C114" s="159" t="s">
        <v>619</v>
      </c>
      <c r="D114" s="144" t="s">
        <v>620</v>
      </c>
      <c r="E114" s="115"/>
      <c r="F114" s="115"/>
      <c r="G114" s="114"/>
      <c r="H114" s="114"/>
      <c r="N114" s="281" t="s">
        <v>616</v>
      </c>
      <c r="O114" s="281" t="s">
        <v>617</v>
      </c>
      <c r="P114" s="281" t="s">
        <v>613</v>
      </c>
      <c r="Q114" s="281" t="s">
        <v>615</v>
      </c>
      <c r="R114" s="281" t="s">
        <v>614</v>
      </c>
      <c r="U114" s="114"/>
      <c r="V114" s="181"/>
      <c r="W114" s="52"/>
      <c r="Z114" s="6"/>
      <c r="AA114" s="6"/>
      <c r="AB114" s="6"/>
      <c r="AC114" s="6"/>
      <c r="AD114" s="6"/>
      <c r="AE114" s="6"/>
      <c r="AF114" s="6"/>
      <c r="AG114" s="6"/>
    </row>
    <row r="115" spans="1:33" hidden="1" x14ac:dyDescent="0.25">
      <c r="B115" s="158"/>
      <c r="C115" s="159"/>
      <c r="D115" s="144"/>
      <c r="E115" s="115"/>
      <c r="F115" s="115"/>
      <c r="G115" s="114"/>
      <c r="H115" s="114"/>
      <c r="N115" s="281">
        <v>0</v>
      </c>
      <c r="O115" s="281">
        <v>33</v>
      </c>
      <c r="P115" s="281">
        <v>3</v>
      </c>
      <c r="Q115" s="281">
        <v>15</v>
      </c>
      <c r="R115" s="281">
        <v>20</v>
      </c>
      <c r="U115" s="114"/>
      <c r="V115" s="181"/>
      <c r="W115" s="52"/>
      <c r="Z115" s="6"/>
      <c r="AA115" s="6"/>
      <c r="AB115" s="6"/>
      <c r="AC115" s="6"/>
      <c r="AD115" s="6"/>
      <c r="AE115" s="6"/>
      <c r="AF115" s="6"/>
      <c r="AG115" s="6"/>
    </row>
    <row r="116" spans="1:33" hidden="1" x14ac:dyDescent="0.25">
      <c r="B116" s="158"/>
      <c r="C116" s="159"/>
      <c r="D116" s="144"/>
      <c r="E116" s="115"/>
      <c r="F116" s="115"/>
      <c r="G116" s="114"/>
      <c r="H116" s="114"/>
      <c r="N116" s="281">
        <v>1.01</v>
      </c>
      <c r="O116" s="281">
        <v>20</v>
      </c>
      <c r="P116" s="281">
        <v>5</v>
      </c>
      <c r="Q116" s="281">
        <v>15</v>
      </c>
      <c r="R116" s="281">
        <v>20</v>
      </c>
      <c r="U116" s="114"/>
      <c r="V116" s="181"/>
      <c r="W116" s="52"/>
      <c r="Z116" s="6"/>
      <c r="AA116" s="6"/>
      <c r="AB116" s="6"/>
      <c r="AC116" s="6"/>
      <c r="AD116" s="6"/>
      <c r="AE116" s="6"/>
      <c r="AF116" s="6"/>
      <c r="AG116" s="6"/>
    </row>
    <row r="117" spans="1:33" hidden="1" x14ac:dyDescent="0.25">
      <c r="B117" s="158" t="s">
        <v>623</v>
      </c>
      <c r="C117" s="159" t="s">
        <v>622</v>
      </c>
      <c r="D117" s="144" t="s">
        <v>917</v>
      </c>
      <c r="E117" s="115"/>
      <c r="F117" s="115"/>
      <c r="G117" s="114"/>
      <c r="H117" s="114"/>
      <c r="N117" s="281">
        <v>2.0099999999999998</v>
      </c>
      <c r="O117" s="281">
        <v>14</v>
      </c>
      <c r="P117" s="281">
        <v>7</v>
      </c>
      <c r="Q117" s="281">
        <v>15</v>
      </c>
      <c r="R117" s="281">
        <v>20</v>
      </c>
      <c r="U117" s="114"/>
      <c r="V117" s="181"/>
      <c r="W117" s="52"/>
      <c r="Z117" s="6"/>
      <c r="AA117" s="6"/>
      <c r="AB117" s="6"/>
      <c r="AC117" s="6"/>
      <c r="AD117" s="6"/>
      <c r="AE117" s="6"/>
      <c r="AF117" s="6"/>
      <c r="AG117" s="6"/>
    </row>
    <row r="118" spans="1:33" hidden="1" x14ac:dyDescent="0.25">
      <c r="E118" s="115"/>
      <c r="F118" s="115"/>
      <c r="G118" s="114"/>
      <c r="H118" s="114"/>
      <c r="N118" s="281">
        <v>4.01</v>
      </c>
      <c r="O118" s="281">
        <v>13</v>
      </c>
      <c r="P118" s="281">
        <v>8</v>
      </c>
      <c r="Q118" s="281">
        <v>15</v>
      </c>
      <c r="R118" s="281">
        <v>20</v>
      </c>
      <c r="U118" s="114"/>
      <c r="V118" s="181"/>
      <c r="W118" s="52"/>
      <c r="Z118" s="6"/>
      <c r="AA118" s="6"/>
      <c r="AB118" s="6"/>
      <c r="AC118" s="6"/>
      <c r="AD118" s="6"/>
      <c r="AE118" s="6"/>
      <c r="AF118" s="6"/>
      <c r="AG118" s="6"/>
    </row>
    <row r="119" spans="1:33" hidden="1" x14ac:dyDescent="0.25">
      <c r="A119" s="145"/>
      <c r="B119" s="164"/>
      <c r="C119" s="165"/>
      <c r="D119" s="177"/>
      <c r="E119" s="174"/>
      <c r="F119" s="115"/>
      <c r="G119" s="114"/>
      <c r="H119" s="114"/>
      <c r="N119" s="281">
        <v>6.01</v>
      </c>
      <c r="O119" s="281">
        <v>10</v>
      </c>
      <c r="P119" s="281">
        <v>10</v>
      </c>
      <c r="Q119" s="281">
        <v>15</v>
      </c>
      <c r="R119" s="281">
        <v>20</v>
      </c>
      <c r="U119" s="114"/>
      <c r="V119" s="181"/>
      <c r="W119" s="52"/>
      <c r="Z119" s="6"/>
      <c r="AA119" s="6"/>
      <c r="AB119" s="6"/>
      <c r="AC119" s="6"/>
      <c r="AD119" s="6"/>
      <c r="AE119" s="6"/>
      <c r="AF119" s="6"/>
      <c r="AG119" s="6"/>
    </row>
    <row r="120" spans="1:33" hidden="1" x14ac:dyDescent="0.25">
      <c r="A120" s="145"/>
      <c r="B120" s="164"/>
      <c r="C120" s="165"/>
      <c r="D120" s="177"/>
      <c r="E120" s="174"/>
      <c r="F120" s="115"/>
      <c r="G120" s="114"/>
      <c r="H120" s="114"/>
      <c r="N120" s="281">
        <v>8.01</v>
      </c>
      <c r="O120" s="281">
        <v>8</v>
      </c>
      <c r="P120" s="281">
        <v>12</v>
      </c>
      <c r="Q120" s="281">
        <v>15</v>
      </c>
      <c r="R120" s="281">
        <v>20</v>
      </c>
      <c r="U120" s="114"/>
      <c r="V120" s="181"/>
      <c r="W120" s="52"/>
      <c r="Z120" s="6"/>
      <c r="AA120" s="6"/>
      <c r="AB120" s="6"/>
      <c r="AC120" s="6"/>
      <c r="AD120" s="6"/>
      <c r="AE120" s="6"/>
      <c r="AF120" s="6"/>
      <c r="AG120" s="6"/>
    </row>
    <row r="121" spans="1:33" hidden="1" x14ac:dyDescent="0.25">
      <c r="A121" s="145"/>
      <c r="B121" s="164"/>
      <c r="C121" s="165"/>
      <c r="D121" s="177"/>
      <c r="E121" s="174"/>
      <c r="F121" s="115"/>
      <c r="G121" s="114"/>
      <c r="H121" s="114"/>
      <c r="N121" s="281">
        <v>10.01</v>
      </c>
      <c r="O121" s="281">
        <v>7</v>
      </c>
      <c r="P121" s="281">
        <v>15</v>
      </c>
      <c r="Q121" s="281">
        <v>15</v>
      </c>
      <c r="R121" s="281">
        <v>20</v>
      </c>
      <c r="U121" s="114"/>
      <c r="V121" s="181"/>
      <c r="W121" s="52"/>
      <c r="Z121" s="6"/>
      <c r="AA121" s="6"/>
      <c r="AB121" s="6"/>
      <c r="AC121" s="6"/>
      <c r="AD121" s="6"/>
      <c r="AE121" s="6"/>
      <c r="AF121" s="6"/>
      <c r="AG121" s="6"/>
    </row>
    <row r="122" spans="1:33" hidden="1" x14ac:dyDescent="0.25">
      <c r="A122" s="145"/>
      <c r="B122" s="164"/>
      <c r="C122" s="165"/>
      <c r="D122" s="177"/>
      <c r="E122" s="174"/>
      <c r="F122" s="115"/>
      <c r="G122" s="114"/>
      <c r="H122" s="114"/>
      <c r="N122" s="281">
        <v>12.01</v>
      </c>
      <c r="O122" s="281">
        <v>5</v>
      </c>
      <c r="P122" s="281">
        <v>20</v>
      </c>
      <c r="Q122" s="281">
        <v>15</v>
      </c>
      <c r="R122" s="281">
        <v>20</v>
      </c>
      <c r="U122" s="114"/>
      <c r="V122" s="181"/>
      <c r="W122" s="52"/>
      <c r="Z122" s="6"/>
      <c r="AA122" s="6"/>
      <c r="AB122" s="6"/>
      <c r="AC122" s="6"/>
      <c r="AD122" s="6"/>
      <c r="AE122" s="6"/>
      <c r="AF122" s="6"/>
      <c r="AG122" s="6"/>
    </row>
    <row r="123" spans="1:33" hidden="1" x14ac:dyDescent="0.25">
      <c r="A123" s="145"/>
      <c r="B123" s="164"/>
      <c r="C123" s="165"/>
      <c r="D123" s="177"/>
      <c r="E123" s="174"/>
      <c r="F123" s="115"/>
      <c r="G123" s="114"/>
      <c r="H123" s="114"/>
      <c r="N123" s="281">
        <v>15.01</v>
      </c>
      <c r="O123" s="281">
        <v>4</v>
      </c>
      <c r="P123" s="281">
        <v>25</v>
      </c>
      <c r="Q123" s="281">
        <v>15</v>
      </c>
      <c r="R123" s="281">
        <v>20</v>
      </c>
      <c r="U123" s="114"/>
      <c r="V123" s="181"/>
      <c r="W123" s="52"/>
      <c r="Z123" s="6"/>
      <c r="AA123" s="6"/>
      <c r="AB123" s="6"/>
      <c r="AC123" s="6"/>
      <c r="AD123" s="6"/>
      <c r="AE123" s="6"/>
      <c r="AF123" s="6"/>
      <c r="AG123" s="6"/>
    </row>
    <row r="124" spans="1:33" hidden="1" x14ac:dyDescent="0.25">
      <c r="A124" s="145"/>
      <c r="B124" s="164"/>
      <c r="C124" s="165"/>
      <c r="D124" s="177"/>
      <c r="E124" s="174"/>
      <c r="F124" s="115"/>
      <c r="G124" s="114"/>
      <c r="H124" s="114"/>
      <c r="N124" s="281">
        <v>20.010000000000002</v>
      </c>
      <c r="O124" s="281">
        <v>3</v>
      </c>
      <c r="P124" s="281">
        <v>30</v>
      </c>
      <c r="Q124" s="281">
        <v>15</v>
      </c>
      <c r="R124" s="281">
        <v>20</v>
      </c>
      <c r="U124" s="114"/>
      <c r="V124" s="181"/>
      <c r="W124" s="52"/>
      <c r="Z124" s="6"/>
      <c r="AA124" s="6"/>
      <c r="AB124" s="6"/>
      <c r="AC124" s="6"/>
      <c r="AD124" s="6"/>
      <c r="AE124" s="6"/>
      <c r="AF124" s="6"/>
      <c r="AG124" s="6"/>
    </row>
    <row r="125" spans="1:33" hidden="1" x14ac:dyDescent="0.25">
      <c r="A125" s="145"/>
      <c r="B125" s="164"/>
      <c r="C125" s="165"/>
      <c r="D125" s="177"/>
      <c r="E125" s="174"/>
      <c r="F125" s="115"/>
      <c r="G125" s="114"/>
      <c r="H125" s="114"/>
      <c r="N125" s="281">
        <v>100000</v>
      </c>
      <c r="O125" s="282">
        <v>3</v>
      </c>
      <c r="P125" s="281">
        <v>30</v>
      </c>
      <c r="Q125" s="281">
        <v>15</v>
      </c>
      <c r="R125" s="281">
        <v>20</v>
      </c>
      <c r="U125" s="114"/>
      <c r="V125" s="181"/>
      <c r="W125" s="52"/>
      <c r="Z125" s="6"/>
      <c r="AA125" s="6"/>
      <c r="AB125" s="6"/>
      <c r="AC125" s="6"/>
      <c r="AD125" s="6"/>
      <c r="AE125" s="6"/>
      <c r="AF125" s="6"/>
      <c r="AG125" s="6"/>
    </row>
    <row r="126" spans="1:33" hidden="1" x14ac:dyDescent="0.25">
      <c r="E126" s="115"/>
      <c r="F126" s="115"/>
      <c r="G126" s="114"/>
      <c r="H126" s="114"/>
      <c r="N126" s="114"/>
      <c r="U126" s="114"/>
      <c r="V126" s="114"/>
      <c r="W126" s="181"/>
      <c r="Z126" s="114"/>
      <c r="AA126" s="6"/>
      <c r="AB126" s="6"/>
      <c r="AC126" s="6"/>
      <c r="AD126" s="6"/>
      <c r="AE126" s="6"/>
      <c r="AF126" s="6"/>
      <c r="AG126" s="6"/>
    </row>
  </sheetData>
  <sheetProtection formatRows="0"/>
  <autoFilter ref="A9:AG112"/>
  <mergeCells count="32">
    <mergeCell ref="I6:I8"/>
    <mergeCell ref="J6:M6"/>
    <mergeCell ref="J7:L7"/>
    <mergeCell ref="M7:M8"/>
    <mergeCell ref="O7:Q7"/>
    <mergeCell ref="N6:N8"/>
    <mergeCell ref="T5:U7"/>
    <mergeCell ref="O6:R6"/>
    <mergeCell ref="W5:AF5"/>
    <mergeCell ref="AF7:AF8"/>
    <mergeCell ref="S6:S8"/>
    <mergeCell ref="W6:W8"/>
    <mergeCell ref="X6:X8"/>
    <mergeCell ref="Y6:AF6"/>
    <mergeCell ref="AD7:AD8"/>
    <mergeCell ref="V5:V8"/>
    <mergeCell ref="H6:H8"/>
    <mergeCell ref="AE7:AE8"/>
    <mergeCell ref="A2:AG2"/>
    <mergeCell ref="A4:A8"/>
    <mergeCell ref="B4:B8"/>
    <mergeCell ref="C4:C8"/>
    <mergeCell ref="D4:D8"/>
    <mergeCell ref="E4:F7"/>
    <mergeCell ref="G4:G8"/>
    <mergeCell ref="H4:S4"/>
    <mergeCell ref="T4:AF4"/>
    <mergeCell ref="AG4:AG8"/>
    <mergeCell ref="H5:M5"/>
    <mergeCell ref="N5:S5"/>
    <mergeCell ref="R7:R8"/>
    <mergeCell ref="Y7:AC7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CC156"/>
  <sheetViews>
    <sheetView view="pageBreakPreview" zoomScale="90" zoomScaleSheetLayoutView="90" workbookViewId="0">
      <pane xSplit="3" ySplit="11" topLeftCell="D12" activePane="bottomRight" state="frozen"/>
      <selection activeCell="AD401" sqref="AD401"/>
      <selection pane="topRight" activeCell="AD401" sqref="AD401"/>
      <selection pane="bottomLeft" activeCell="AD401" sqref="AD401"/>
      <selection pane="bottomRight" activeCell="W1" sqref="W1:W1048576"/>
    </sheetView>
  </sheetViews>
  <sheetFormatPr defaultRowHeight="15.75" outlineLevelRow="1" outlineLevelCol="1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hidden="1" customWidth="1"/>
    <col min="5" max="5" width="6.85546875" style="114" hidden="1" customWidth="1"/>
    <col min="6" max="6" width="7" style="114" hidden="1" customWidth="1"/>
    <col min="7" max="7" width="8.140625" style="52" hidden="1" customWidth="1"/>
    <col min="8" max="8" width="6.5703125" style="173" hidden="1" customWidth="1" outlineLevel="1"/>
    <col min="9" max="9" width="8.140625" style="115" hidden="1" customWidth="1" outlineLevel="1"/>
    <col min="10" max="10" width="7.7109375" style="114" hidden="1" customWidth="1" outlineLevel="1"/>
    <col min="11" max="11" width="10.85546875" style="114" hidden="1" customWidth="1" outlineLevel="1"/>
    <col min="12" max="12" width="6" style="114" hidden="1" customWidth="1" outlineLevel="1"/>
    <col min="13" max="13" width="7.140625" style="173" hidden="1" customWidth="1" outlineLevel="1"/>
    <col min="14" max="14" width="7.7109375" style="114" hidden="1" customWidth="1" outlineLevel="1"/>
    <col min="15" max="15" width="10.5703125" style="114" hidden="1" customWidth="1" outlineLevel="1"/>
    <col min="16" max="16" width="8.28515625" style="114" hidden="1" customWidth="1" outlineLevel="1"/>
    <col min="17" max="17" width="7.42578125" style="114" hidden="1" customWidth="1" outlineLevel="1"/>
    <col min="18" max="18" width="9.28515625" style="114" hidden="1" customWidth="1"/>
    <col min="19" max="19" width="8.140625" style="173" hidden="1" customWidth="1"/>
    <col min="20" max="20" width="7.7109375" style="52" hidden="1" customWidth="1" outlineLevel="1"/>
    <col min="21" max="21" width="7.7109375" style="182" customWidth="1" collapsed="1"/>
    <col min="22" max="22" width="7.7109375" style="52" hidden="1" customWidth="1" outlineLevel="1"/>
    <col min="23" max="23" width="7.7109375" style="272" hidden="1" customWidth="1" collapsed="1"/>
    <col min="24" max="24" width="11.85546875" style="114" customWidth="1"/>
    <col min="25" max="25" width="9.28515625" style="52" hidden="1" customWidth="1" outlineLevel="1"/>
    <col min="26" max="26" width="5" style="114" hidden="1" customWidth="1" outlineLevel="1"/>
    <col min="27" max="27" width="22.5703125" style="114" customWidth="1" collapsed="1"/>
    <col min="28" max="28" width="7.85546875" style="114" customWidth="1"/>
    <col min="29" max="29" width="8.42578125" style="52" hidden="1" customWidth="1" outlineLevel="1"/>
    <col min="30" max="30" width="5" style="114" hidden="1" customWidth="1" outlineLevel="1"/>
    <col min="31" max="31" width="8.28515625" style="114" customWidth="1" collapsed="1"/>
    <col min="32" max="16384" width="9.140625" style="6"/>
  </cols>
  <sheetData>
    <row r="1" spans="1:16305" s="198" customFormat="1" ht="18.75" x14ac:dyDescent="0.3">
      <c r="A1" s="192"/>
      <c r="B1" s="193"/>
      <c r="C1" s="193"/>
      <c r="D1" s="257"/>
      <c r="E1" s="195"/>
      <c r="F1" s="195"/>
      <c r="G1" s="257"/>
      <c r="H1" s="195"/>
      <c r="I1" s="258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84"/>
      <c r="U1" s="257"/>
      <c r="V1" s="84"/>
      <c r="W1" s="258"/>
      <c r="X1" s="195"/>
      <c r="Y1" s="84"/>
      <c r="Z1" s="82"/>
      <c r="AA1" s="195"/>
      <c r="AB1" s="195"/>
      <c r="AC1" s="84"/>
      <c r="AD1" s="82"/>
      <c r="AE1" s="195"/>
    </row>
    <row r="2" spans="1:16305" s="200" customFormat="1" ht="39.75" customHeight="1" x14ac:dyDescent="0.3">
      <c r="A2" s="503" t="s">
        <v>911</v>
      </c>
      <c r="B2" s="503"/>
      <c r="C2" s="503"/>
      <c r="D2" s="503"/>
      <c r="E2" s="503"/>
      <c r="F2" s="503"/>
      <c r="G2" s="503"/>
      <c r="H2" s="504"/>
      <c r="I2" s="505"/>
      <c r="J2" s="504"/>
      <c r="K2" s="504"/>
      <c r="L2" s="504"/>
      <c r="M2" s="504"/>
      <c r="N2" s="504"/>
      <c r="O2" s="504"/>
      <c r="P2" s="504"/>
      <c r="Q2" s="504"/>
      <c r="R2" s="503"/>
      <c r="S2" s="503"/>
      <c r="T2" s="506"/>
      <c r="U2" s="507"/>
      <c r="V2" s="506"/>
      <c r="W2" s="507"/>
      <c r="X2" s="507"/>
      <c r="Y2" s="506"/>
      <c r="Z2" s="506"/>
      <c r="AA2" s="507"/>
      <c r="AB2" s="507"/>
      <c r="AC2" s="506"/>
      <c r="AD2" s="506"/>
      <c r="AE2" s="507"/>
      <c r="AF2" s="421"/>
    </row>
    <row r="3" spans="1:16305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02"/>
      <c r="U3" s="197"/>
      <c r="V3" s="102"/>
      <c r="W3" s="259"/>
      <c r="X3" s="196"/>
      <c r="Y3" s="102"/>
      <c r="Z3" s="101"/>
      <c r="AA3" s="196"/>
      <c r="AB3" s="196"/>
      <c r="AC3" s="102"/>
      <c r="AD3" s="101"/>
      <c r="AE3" s="196"/>
    </row>
    <row r="4" spans="1:16305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19"/>
      <c r="K4" s="519"/>
      <c r="L4" s="519"/>
      <c r="M4" s="519"/>
      <c r="N4" s="519"/>
      <c r="O4" s="519"/>
      <c r="P4" s="519"/>
      <c r="Q4" s="519"/>
      <c r="R4" s="520" t="s">
        <v>632</v>
      </c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3"/>
      <c r="AE4" s="519" t="s">
        <v>608</v>
      </c>
    </row>
    <row r="5" spans="1:16305" s="116" customFormat="1" ht="15.75" customHeight="1" x14ac:dyDescent="0.25">
      <c r="A5" s="509"/>
      <c r="B5" s="509"/>
      <c r="C5" s="509"/>
      <c r="D5" s="512"/>
      <c r="E5" s="515"/>
      <c r="F5" s="516"/>
      <c r="G5" s="512"/>
      <c r="H5" s="519" t="s">
        <v>634</v>
      </c>
      <c r="I5" s="502"/>
      <c r="J5" s="519"/>
      <c r="K5" s="519"/>
      <c r="L5" s="519"/>
      <c r="M5" s="519" t="s">
        <v>640</v>
      </c>
      <c r="N5" s="519"/>
      <c r="O5" s="519"/>
      <c r="P5" s="519"/>
      <c r="Q5" s="519"/>
      <c r="R5" s="527" t="s">
        <v>630</v>
      </c>
      <c r="S5" s="528"/>
      <c r="T5" s="540" t="s">
        <v>606</v>
      </c>
      <c r="U5" s="502" t="s">
        <v>642</v>
      </c>
      <c r="V5" s="502"/>
      <c r="W5" s="502"/>
      <c r="X5" s="502"/>
      <c r="Y5" s="502"/>
      <c r="Z5" s="502"/>
      <c r="AA5" s="502"/>
      <c r="AB5" s="502"/>
      <c r="AC5" s="502"/>
      <c r="AD5" s="502"/>
      <c r="AE5" s="519"/>
    </row>
    <row r="6" spans="1:16305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13" t="s">
        <v>636</v>
      </c>
      <c r="K6" s="533"/>
      <c r="L6" s="514"/>
      <c r="M6" s="500" t="s">
        <v>299</v>
      </c>
      <c r="N6" s="513" t="s">
        <v>636</v>
      </c>
      <c r="O6" s="533"/>
      <c r="P6" s="514"/>
      <c r="Q6" s="524" t="s">
        <v>641</v>
      </c>
      <c r="R6" s="529"/>
      <c r="S6" s="530"/>
      <c r="T6" s="541"/>
      <c r="U6" s="537" t="s">
        <v>646</v>
      </c>
      <c r="V6" s="512" t="s">
        <v>645</v>
      </c>
      <c r="W6" s="538" t="s">
        <v>631</v>
      </c>
      <c r="X6" s="531" t="s">
        <v>594</v>
      </c>
      <c r="Y6" s="539"/>
      <c r="Z6" s="539"/>
      <c r="AA6" s="539"/>
      <c r="AB6" s="539"/>
      <c r="AC6" s="539"/>
      <c r="AD6" s="532"/>
      <c r="AE6" s="519"/>
    </row>
    <row r="7" spans="1:16305" s="116" customFormat="1" ht="31.5" customHeight="1" x14ac:dyDescent="0.25">
      <c r="A7" s="509"/>
      <c r="B7" s="509"/>
      <c r="C7" s="509"/>
      <c r="D7" s="512"/>
      <c r="E7" s="517"/>
      <c r="F7" s="518"/>
      <c r="G7" s="512"/>
      <c r="H7" s="501"/>
      <c r="I7" s="544"/>
      <c r="J7" s="519" t="s">
        <v>637</v>
      </c>
      <c r="K7" s="519"/>
      <c r="L7" s="524" t="s">
        <v>638</v>
      </c>
      <c r="M7" s="501"/>
      <c r="N7" s="519" t="s">
        <v>637</v>
      </c>
      <c r="O7" s="519"/>
      <c r="P7" s="524" t="s">
        <v>638</v>
      </c>
      <c r="Q7" s="525"/>
      <c r="R7" s="531"/>
      <c r="S7" s="532"/>
      <c r="T7" s="541"/>
      <c r="U7" s="537"/>
      <c r="V7" s="512"/>
      <c r="W7" s="538"/>
      <c r="X7" s="526" t="s">
        <v>912</v>
      </c>
      <c r="Y7" s="526"/>
      <c r="Z7" s="526"/>
      <c r="AA7" s="526"/>
      <c r="AB7" s="519" t="s">
        <v>605</v>
      </c>
      <c r="AC7" s="502" t="s">
        <v>607</v>
      </c>
      <c r="AD7" s="524" t="s">
        <v>595</v>
      </c>
      <c r="AE7" s="519"/>
    </row>
    <row r="8" spans="1:16305" s="118" customFormat="1" ht="38.25" customHeight="1" x14ac:dyDescent="0.25">
      <c r="A8" s="509"/>
      <c r="B8" s="509"/>
      <c r="C8" s="509"/>
      <c r="D8" s="542"/>
      <c r="E8" s="296">
        <v>2020</v>
      </c>
      <c r="F8" s="296">
        <v>2021</v>
      </c>
      <c r="G8" s="542"/>
      <c r="H8" s="545"/>
      <c r="I8" s="548"/>
      <c r="J8" s="297" t="s">
        <v>639</v>
      </c>
      <c r="K8" s="297" t="s">
        <v>592</v>
      </c>
      <c r="L8" s="536"/>
      <c r="M8" s="545"/>
      <c r="N8" s="297" t="s">
        <v>639</v>
      </c>
      <c r="O8" s="297" t="s">
        <v>592</v>
      </c>
      <c r="P8" s="536"/>
      <c r="Q8" s="536"/>
      <c r="R8" s="344" t="s">
        <v>631</v>
      </c>
      <c r="S8" s="170" t="s">
        <v>610</v>
      </c>
      <c r="T8" s="542"/>
      <c r="U8" s="546"/>
      <c r="V8" s="542"/>
      <c r="W8" s="547"/>
      <c r="X8" s="296" t="s">
        <v>907</v>
      </c>
      <c r="Y8" s="295" t="s">
        <v>908</v>
      </c>
      <c r="Z8" s="296" t="s">
        <v>595</v>
      </c>
      <c r="AA8" s="296" t="s">
        <v>592</v>
      </c>
      <c r="AB8" s="519"/>
      <c r="AC8" s="502"/>
      <c r="AD8" s="536"/>
      <c r="AE8" s="519"/>
    </row>
    <row r="9" spans="1:16305" s="123" customFormat="1" x14ac:dyDescent="0.25">
      <c r="A9" s="119">
        <v>1</v>
      </c>
      <c r="B9" s="189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6">
        <v>9</v>
      </c>
      <c r="J9" s="366">
        <v>10</v>
      </c>
      <c r="K9" s="366">
        <v>11</v>
      </c>
      <c r="L9" s="366">
        <v>12</v>
      </c>
      <c r="M9" s="372">
        <v>13</v>
      </c>
      <c r="N9" s="366">
        <v>14</v>
      </c>
      <c r="O9" s="366">
        <v>15</v>
      </c>
      <c r="P9" s="366">
        <v>16</v>
      </c>
      <c r="Q9" s="366">
        <v>17</v>
      </c>
      <c r="R9" s="366">
        <v>18</v>
      </c>
      <c r="S9" s="372">
        <v>19</v>
      </c>
      <c r="T9" s="366"/>
      <c r="U9" s="178">
        <v>20</v>
      </c>
      <c r="V9" s="366">
        <v>20</v>
      </c>
      <c r="W9" s="380">
        <v>21</v>
      </c>
      <c r="X9" s="366">
        <v>22</v>
      </c>
      <c r="Y9" s="366">
        <v>23</v>
      </c>
      <c r="Z9" s="366"/>
      <c r="AA9" s="366">
        <v>23</v>
      </c>
      <c r="AB9" s="366">
        <v>24</v>
      </c>
      <c r="AC9" s="371"/>
      <c r="AD9" s="371"/>
      <c r="AE9" s="371">
        <v>25</v>
      </c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</row>
    <row r="10" spans="1:16305" s="124" customFormat="1" x14ac:dyDescent="0.25">
      <c r="A10" s="121">
        <v>1</v>
      </c>
      <c r="B10" s="455" t="s">
        <v>627</v>
      </c>
      <c r="C10" s="454"/>
      <c r="D10" s="434"/>
      <c r="E10" s="434"/>
      <c r="F10" s="434"/>
      <c r="G10" s="434"/>
      <c r="H10" s="435"/>
      <c r="I10" s="434"/>
      <c r="J10" s="434"/>
      <c r="K10" s="434"/>
      <c r="L10" s="434"/>
      <c r="M10" s="435"/>
      <c r="N10" s="434"/>
      <c r="O10" s="434"/>
      <c r="P10" s="434"/>
      <c r="Q10" s="434"/>
      <c r="R10" s="434"/>
      <c r="S10" s="435">
        <f>S11</f>
        <v>4271</v>
      </c>
      <c r="T10" s="434"/>
      <c r="U10" s="178">
        <f>U11</f>
        <v>3165</v>
      </c>
      <c r="V10" s="434"/>
      <c r="W10" s="440"/>
      <c r="X10" s="434"/>
      <c r="Y10" s="434"/>
      <c r="Z10" s="434"/>
      <c r="AA10" s="434"/>
      <c r="AB10" s="434"/>
      <c r="AC10" s="433"/>
      <c r="AD10" s="433"/>
      <c r="AE10" s="433"/>
    </row>
    <row r="11" spans="1:16305" s="129" customFormat="1" hidden="1" outlineLevel="1" x14ac:dyDescent="0.25">
      <c r="A11" s="121">
        <v>1</v>
      </c>
      <c r="B11" s="146" t="s">
        <v>935</v>
      </c>
      <c r="C11" s="268"/>
      <c r="D11" s="128">
        <f>SUBTOTAL(9,D14:D140)</f>
        <v>17744.224999999991</v>
      </c>
      <c r="E11" s="125">
        <f>SUBTOTAL(9,E14:E139)</f>
        <v>40689</v>
      </c>
      <c r="F11" s="125">
        <f>SUBTOTAL(9,F14:F139)</f>
        <v>47918.27604320411</v>
      </c>
      <c r="G11" s="128">
        <f>F11/D11</f>
        <v>2.7004997988474635</v>
      </c>
      <c r="H11" s="171">
        <f>SUBTOTAL(9,H14:H139)</f>
        <v>2457</v>
      </c>
      <c r="I11" s="127">
        <f>H11*100/E11</f>
        <v>6.0384870603848704</v>
      </c>
      <c r="J11" s="125">
        <f t="shared" ref="J11:P11" si="0">SUBTOTAL(9,J14:J139)</f>
        <v>294</v>
      </c>
      <c r="K11" s="125">
        <f t="shared" si="0"/>
        <v>1201</v>
      </c>
      <c r="L11" s="125">
        <f t="shared" si="0"/>
        <v>962</v>
      </c>
      <c r="M11" s="171">
        <f t="shared" si="0"/>
        <v>1689</v>
      </c>
      <c r="N11" s="125">
        <f t="shared" si="0"/>
        <v>86</v>
      </c>
      <c r="O11" s="125">
        <f t="shared" si="0"/>
        <v>963</v>
      </c>
      <c r="P11" s="125">
        <f t="shared" si="0"/>
        <v>640</v>
      </c>
      <c r="Q11" s="125">
        <f>M11*100/H11</f>
        <v>68.74236874236874</v>
      </c>
      <c r="R11" s="125">
        <f>S11*100/F11</f>
        <v>8.9130919404303643</v>
      </c>
      <c r="S11" s="171">
        <f>SUBTOTAL(9,S14:S139)</f>
        <v>4271</v>
      </c>
      <c r="T11" s="125"/>
      <c r="U11" s="179">
        <f>SUBTOTAL(9,U14:U139)</f>
        <v>3165</v>
      </c>
      <c r="V11" s="125"/>
      <c r="W11" s="241">
        <f>U11*100/F11</f>
        <v>6.6049955493940775</v>
      </c>
      <c r="X11" s="121" t="s">
        <v>82</v>
      </c>
      <c r="Y11" s="121">
        <f>SUBTOTAL(9,Y14:Y139)</f>
        <v>474.75000000000023</v>
      </c>
      <c r="Z11" s="121">
        <f>SUBTOTAL(9,Z14:Z139)</f>
        <v>1890</v>
      </c>
      <c r="AA11" s="121" t="s">
        <v>82</v>
      </c>
      <c r="AB11" s="121" t="s">
        <v>82</v>
      </c>
      <c r="AC11" s="125"/>
      <c r="AD11" s="125"/>
      <c r="AE11" s="125">
        <f>SUBTOTAL(9,AE14:AE139)</f>
        <v>2902</v>
      </c>
    </row>
    <row r="12" spans="1:16305" s="129" customFormat="1" hidden="1" outlineLevel="1" x14ac:dyDescent="0.25">
      <c r="A12" s="352" t="s">
        <v>938</v>
      </c>
      <c r="B12" s="190" t="s">
        <v>948</v>
      </c>
      <c r="C12" s="384"/>
      <c r="D12" s="128">
        <f>D15+D25+D44+D49+D53+D62+D66+D77+D79+D81+D83+D90+D92+D97+D99+D109+D116+D120+D125+D132+D134+D52</f>
        <v>4931.22</v>
      </c>
      <c r="E12" s="151">
        <f t="shared" ref="E12:F12" si="1">E15+E25+E44+E49+E53+E62+E66+E77+E79+E81+E83+E90+E92+E97+E99+E109+E116+E120+E125+E132+E134+E52</f>
        <v>5741</v>
      </c>
      <c r="F12" s="151">
        <f t="shared" si="1"/>
        <v>5677.5465437788016</v>
      </c>
      <c r="G12" s="152">
        <f>F12/D12</f>
        <v>1.1513472414085766</v>
      </c>
      <c r="H12" s="353">
        <f>H15+H25+H44+H49+H53+H62+H66+H77+H79+H81+H83+H90+H92+H97+H99+H109+H116+H120+H125+H132+H134+H52</f>
        <v>260</v>
      </c>
      <c r="I12" s="127">
        <f>H12*100/E12</f>
        <v>4.5288277303605646</v>
      </c>
      <c r="J12" s="151">
        <f t="shared" ref="J12:P12" si="2">J15+J25+J44+J49+J53+J62+J66+J77+J79+J81+J83+J90+J92+J97+J99+J109+J116+J120+J125+J132+J134+J52</f>
        <v>0</v>
      </c>
      <c r="K12" s="151">
        <f t="shared" si="2"/>
        <v>135</v>
      </c>
      <c r="L12" s="151">
        <f t="shared" si="2"/>
        <v>125</v>
      </c>
      <c r="M12" s="353">
        <f t="shared" si="2"/>
        <v>183</v>
      </c>
      <c r="N12" s="151">
        <f t="shared" si="2"/>
        <v>0</v>
      </c>
      <c r="O12" s="151">
        <f t="shared" si="2"/>
        <v>96</v>
      </c>
      <c r="P12" s="151">
        <f t="shared" si="2"/>
        <v>87</v>
      </c>
      <c r="Q12" s="125">
        <f>M12*100/H12</f>
        <v>70.384615384615387</v>
      </c>
      <c r="R12" s="131"/>
      <c r="S12" s="353">
        <f t="shared" ref="S12:U12" si="3">S15+S25+S44+S49+S53+S62+S66+S77+S79+S81+S83+S90+S92+S97+S99+S109+S116+S120+S125+S132+S134+S52</f>
        <v>345</v>
      </c>
      <c r="T12" s="125">
        <f t="shared" si="3"/>
        <v>356.03639631336409</v>
      </c>
      <c r="U12" s="354">
        <f t="shared" si="3"/>
        <v>264</v>
      </c>
      <c r="V12" s="265">
        <f>U12*100/F12</f>
        <v>4.6498958302557512</v>
      </c>
      <c r="W12" s="150">
        <f>U12*100/F12</f>
        <v>4.6498958302557512</v>
      </c>
      <c r="X12" s="125">
        <f t="shared" ref="X12:AB12" si="4">X15+X25+X44+X49+X53+X62+X66+X77+X79+X81+X83+X90+X92+X97+X99+X109+X116+X120+X125+X132+X134+X52</f>
        <v>30</v>
      </c>
      <c r="Y12" s="125">
        <f t="shared" si="4"/>
        <v>39.599999999999994</v>
      </c>
      <c r="Z12" s="151">
        <f t="shared" si="4"/>
        <v>330</v>
      </c>
      <c r="AA12" s="151">
        <f t="shared" si="4"/>
        <v>145</v>
      </c>
      <c r="AB12" s="125">
        <f t="shared" si="4"/>
        <v>89</v>
      </c>
      <c r="AC12" s="125">
        <f>U12*AD12/100</f>
        <v>79.2</v>
      </c>
      <c r="AD12" s="151">
        <f t="shared" ref="AD12:AD44" si="5">IF(F12&lt;VLOOKUP(G12,$M$145:$Q$155,2),0,VLOOKUP(G12,$M$145:$Q$155,5))</f>
        <v>30</v>
      </c>
      <c r="AE12" s="203">
        <f>AE15+AE25+AE44+AE49+AE53+AE62+AE66+AE77+AE79+AE81+AE83+AE90+AE92+AE97+AE99+AE109+AE116+AE120+AE125+AE132+AE134+AE52</f>
        <v>1</v>
      </c>
    </row>
    <row r="13" spans="1:16305" s="129" customFormat="1" hidden="1" outlineLevel="1" x14ac:dyDescent="0.25">
      <c r="A13" s="352" t="s">
        <v>940</v>
      </c>
      <c r="B13" s="190" t="s">
        <v>439</v>
      </c>
      <c r="C13" s="384"/>
      <c r="D13" s="128">
        <f>D11-D12</f>
        <v>12813.00499999999</v>
      </c>
      <c r="E13" s="151">
        <f>E11-E12</f>
        <v>34948</v>
      </c>
      <c r="F13" s="151">
        <f>F11-F12</f>
        <v>42240.72949942531</v>
      </c>
      <c r="G13" s="152">
        <f>F13/D13</f>
        <v>3.2967074858259511</v>
      </c>
      <c r="H13" s="353">
        <f>H11-H12</f>
        <v>2197</v>
      </c>
      <c r="I13" s="127">
        <f>H13*100/E13</f>
        <v>6.2864827744076912</v>
      </c>
      <c r="J13" s="151">
        <f t="shared" ref="J13:P13" si="6">J11-J12</f>
        <v>294</v>
      </c>
      <c r="K13" s="151">
        <f t="shared" si="6"/>
        <v>1066</v>
      </c>
      <c r="L13" s="151">
        <f t="shared" si="6"/>
        <v>837</v>
      </c>
      <c r="M13" s="353">
        <f t="shared" si="6"/>
        <v>1506</v>
      </c>
      <c r="N13" s="151">
        <f t="shared" si="6"/>
        <v>86</v>
      </c>
      <c r="O13" s="151">
        <f t="shared" si="6"/>
        <v>867</v>
      </c>
      <c r="P13" s="151">
        <f t="shared" si="6"/>
        <v>553</v>
      </c>
      <c r="Q13" s="125">
        <f>M13*100/H13</f>
        <v>68.548020027309974</v>
      </c>
      <c r="R13" s="131"/>
      <c r="S13" s="353">
        <f>S11-S12</f>
        <v>3926</v>
      </c>
      <c r="T13" s="125">
        <f>T11-T12</f>
        <v>-356.03639631336409</v>
      </c>
      <c r="U13" s="354">
        <f>U11-U12</f>
        <v>2901</v>
      </c>
      <c r="V13" s="265">
        <f>U13*100/F13</f>
        <v>6.8677791183494321</v>
      </c>
      <c r="W13" s="150">
        <f>U13*100/F13</f>
        <v>6.8677791183494321</v>
      </c>
      <c r="X13" s="121" t="s">
        <v>82</v>
      </c>
      <c r="Y13" s="121"/>
      <c r="Z13" s="352"/>
      <c r="AA13" s="352" t="s">
        <v>82</v>
      </c>
      <c r="AB13" s="121" t="s">
        <v>82</v>
      </c>
      <c r="AC13" s="125">
        <f>U13*AD13/100</f>
        <v>870.3</v>
      </c>
      <c r="AD13" s="151">
        <f t="shared" si="5"/>
        <v>30</v>
      </c>
      <c r="AE13" s="203">
        <f>SUM(AE14:AE139)-AE12</f>
        <v>2901</v>
      </c>
    </row>
    <row r="14" spans="1:16305" s="133" customFormat="1" ht="31.5" collapsed="1" x14ac:dyDescent="0.25">
      <c r="A14" s="121">
        <v>2</v>
      </c>
      <c r="B14" s="146" t="s">
        <v>47</v>
      </c>
      <c r="C14" s="146" t="s">
        <v>653</v>
      </c>
      <c r="D14" s="128">
        <v>385.33</v>
      </c>
      <c r="E14" s="125">
        <v>281</v>
      </c>
      <c r="F14" s="125">
        <v>227</v>
      </c>
      <c r="G14" s="128">
        <v>0.58899999999999997</v>
      </c>
      <c r="H14" s="171">
        <f>J14+K14+L14</f>
        <v>8</v>
      </c>
      <c r="I14" s="127">
        <f>H14*100/E14</f>
        <v>2.8469750889679717</v>
      </c>
      <c r="J14" s="125">
        <v>2</v>
      </c>
      <c r="K14" s="125">
        <v>2</v>
      </c>
      <c r="L14" s="125">
        <v>4</v>
      </c>
      <c r="M14" s="171">
        <f>N14+O14+P14</f>
        <v>4</v>
      </c>
      <c r="N14" s="125">
        <v>1</v>
      </c>
      <c r="O14" s="125">
        <v>1</v>
      </c>
      <c r="P14" s="125">
        <v>2</v>
      </c>
      <c r="Q14" s="125">
        <f>M14*100/H14</f>
        <v>50</v>
      </c>
      <c r="R14" s="131">
        <f t="shared" ref="R14:R44" si="7">IF(F14&lt;VLOOKUP(G14,$M$145:$Q$155,2),0,VLOOKUP(G14,$M$145:$Q$155,3))</f>
        <v>3</v>
      </c>
      <c r="S14" s="172">
        <f t="shared" ref="S14:S42" si="8">ROUNDDOWN(T14,0)</f>
        <v>6</v>
      </c>
      <c r="T14" s="132">
        <f t="shared" ref="T14:T42" si="9">F14*R14/100</f>
        <v>6.81</v>
      </c>
      <c r="U14" s="183">
        <v>4</v>
      </c>
      <c r="V14" s="132">
        <f t="shared" ref="V14:V42" si="10">F14*W14/100</f>
        <v>4</v>
      </c>
      <c r="W14" s="265">
        <f t="shared" ref="W14:W42" si="11">U14*100/F14</f>
        <v>1.7621145374449338</v>
      </c>
      <c r="X14" s="131">
        <f>ROUNDDOWN(Y14,0)</f>
        <v>0</v>
      </c>
      <c r="Y14" s="132">
        <f t="shared" ref="Y14" si="12">U14*Z14/100</f>
        <v>0.6</v>
      </c>
      <c r="Z14" s="131">
        <f t="shared" ref="Z14" si="13">IF(F14&lt;VLOOKUP(G14,$M$145:$Q$155,2),0,VLOOKUP(G14,$M$145:$Q$155,4))</f>
        <v>15</v>
      </c>
      <c r="AA14" s="131">
        <f>U14-X14-AB14</f>
        <v>2</v>
      </c>
      <c r="AB14" s="131">
        <f>_xlfn.CEILING.MATH(AC14,1)</f>
        <v>2</v>
      </c>
      <c r="AC14" s="132">
        <f t="shared" ref="AC14:AC42" si="14">U14*AD14/100</f>
        <v>1.2</v>
      </c>
      <c r="AD14" s="131">
        <f t="shared" si="5"/>
        <v>30</v>
      </c>
      <c r="AE14" s="266">
        <v>4</v>
      </c>
    </row>
    <row r="15" spans="1:16305" s="133" customFormat="1" x14ac:dyDescent="0.25">
      <c r="A15" s="121">
        <v>3</v>
      </c>
      <c r="B15" s="146" t="s">
        <v>2</v>
      </c>
      <c r="C15" s="146" t="s">
        <v>653</v>
      </c>
      <c r="D15" s="128">
        <v>221.72</v>
      </c>
      <c r="E15" s="125">
        <v>0</v>
      </c>
      <c r="F15" s="125">
        <v>63</v>
      </c>
      <c r="G15" s="128">
        <v>0.28399999999999997</v>
      </c>
      <c r="H15" s="171">
        <f>J15+K15+L15</f>
        <v>0</v>
      </c>
      <c r="I15" s="127">
        <v>0</v>
      </c>
      <c r="J15" s="125">
        <v>0</v>
      </c>
      <c r="K15" s="125">
        <v>0</v>
      </c>
      <c r="L15" s="125">
        <v>0</v>
      </c>
      <c r="M15" s="171">
        <f>N15+O15+P15</f>
        <v>0</v>
      </c>
      <c r="N15" s="125"/>
      <c r="O15" s="125">
        <v>0</v>
      </c>
      <c r="P15" s="125">
        <v>0</v>
      </c>
      <c r="Q15" s="125"/>
      <c r="R15" s="131">
        <f t="shared" si="7"/>
        <v>3</v>
      </c>
      <c r="S15" s="172">
        <f t="shared" si="8"/>
        <v>1</v>
      </c>
      <c r="T15" s="132">
        <f t="shared" si="9"/>
        <v>1.89</v>
      </c>
      <c r="U15" s="183">
        <f t="shared" ref="U15:U42" si="15">S15</f>
        <v>1</v>
      </c>
      <c r="V15" s="132">
        <f t="shared" si="10"/>
        <v>1</v>
      </c>
      <c r="W15" s="265">
        <f t="shared" si="11"/>
        <v>1.5873015873015872</v>
      </c>
      <c r="X15" s="131">
        <f t="shared" ref="X15:X78" si="16">ROUNDDOWN(Y15,0)</f>
        <v>0</v>
      </c>
      <c r="Y15" s="132">
        <f t="shared" ref="Y15:Y78" si="17">U15*Z15/100</f>
        <v>0.15</v>
      </c>
      <c r="Z15" s="131">
        <f t="shared" ref="Z15:Z78" si="18">IF(F15&lt;VLOOKUP(G15,$M$145:$Q$155,2),0,VLOOKUP(G15,$M$145:$Q$155,4))</f>
        <v>15</v>
      </c>
      <c r="AA15" s="131">
        <f t="shared" ref="AA15:AA78" si="19">U15-X15-AB15</f>
        <v>0</v>
      </c>
      <c r="AB15" s="131">
        <f t="shared" ref="AB15:AB78" si="20">_xlfn.CEILING.MATH(AC15,1)</f>
        <v>1</v>
      </c>
      <c r="AC15" s="132">
        <f t="shared" si="14"/>
        <v>0.3</v>
      </c>
      <c r="AD15" s="131">
        <f t="shared" si="5"/>
        <v>30</v>
      </c>
      <c r="AE15" s="131"/>
    </row>
    <row r="16" spans="1:16305" s="133" customFormat="1" ht="31.5" x14ac:dyDescent="0.25">
      <c r="A16" s="121">
        <v>4</v>
      </c>
      <c r="B16" s="146" t="s">
        <v>195</v>
      </c>
      <c r="C16" s="146" t="s">
        <v>653</v>
      </c>
      <c r="D16" s="128">
        <v>280.86</v>
      </c>
      <c r="E16" s="125">
        <v>68</v>
      </c>
      <c r="F16" s="125">
        <v>86</v>
      </c>
      <c r="G16" s="128">
        <v>0.30599999999999999</v>
      </c>
      <c r="H16" s="171">
        <f>J16+K16+L16</f>
        <v>2</v>
      </c>
      <c r="I16" s="127">
        <f>H16*100/E16</f>
        <v>2.9411764705882355</v>
      </c>
      <c r="J16" s="125">
        <v>0</v>
      </c>
      <c r="K16" s="125">
        <v>1</v>
      </c>
      <c r="L16" s="125">
        <v>1</v>
      </c>
      <c r="M16" s="171">
        <f>N16+O16+P16</f>
        <v>0</v>
      </c>
      <c r="N16" s="125">
        <v>0</v>
      </c>
      <c r="O16" s="125">
        <v>0</v>
      </c>
      <c r="P16" s="125">
        <v>0</v>
      </c>
      <c r="Q16" s="125">
        <f>M16*100/H16</f>
        <v>0</v>
      </c>
      <c r="R16" s="131">
        <f t="shared" si="7"/>
        <v>3</v>
      </c>
      <c r="S16" s="172">
        <f t="shared" si="8"/>
        <v>2</v>
      </c>
      <c r="T16" s="132">
        <f t="shared" si="9"/>
        <v>2.58</v>
      </c>
      <c r="U16" s="183">
        <f t="shared" si="15"/>
        <v>2</v>
      </c>
      <c r="V16" s="132">
        <f t="shared" si="10"/>
        <v>2</v>
      </c>
      <c r="W16" s="265">
        <f t="shared" si="11"/>
        <v>2.3255813953488373</v>
      </c>
      <c r="X16" s="131">
        <f t="shared" si="16"/>
        <v>0</v>
      </c>
      <c r="Y16" s="132">
        <f t="shared" si="17"/>
        <v>0.3</v>
      </c>
      <c r="Z16" s="131">
        <f t="shared" si="18"/>
        <v>15</v>
      </c>
      <c r="AA16" s="131">
        <f t="shared" si="19"/>
        <v>1</v>
      </c>
      <c r="AB16" s="131">
        <f t="shared" si="20"/>
        <v>1</v>
      </c>
      <c r="AC16" s="132">
        <f t="shared" si="14"/>
        <v>0.6</v>
      </c>
      <c r="AD16" s="131">
        <f t="shared" si="5"/>
        <v>30</v>
      </c>
      <c r="AE16" s="131">
        <v>2</v>
      </c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  <c r="CZ16" s="135"/>
      <c r="DA16" s="135"/>
      <c r="DB16" s="135"/>
      <c r="DC16" s="135"/>
      <c r="DD16" s="135"/>
      <c r="DE16" s="135"/>
      <c r="DF16" s="135"/>
      <c r="DG16" s="135"/>
      <c r="DH16" s="135"/>
      <c r="DI16" s="135"/>
      <c r="DJ16" s="135"/>
      <c r="DK16" s="135"/>
      <c r="DL16" s="135"/>
      <c r="DM16" s="135"/>
      <c r="DN16" s="135"/>
      <c r="DO16" s="135"/>
      <c r="DP16" s="135"/>
      <c r="DQ16" s="135"/>
      <c r="DR16" s="135"/>
      <c r="DS16" s="135"/>
      <c r="DT16" s="135"/>
      <c r="DU16" s="135"/>
      <c r="DV16" s="135"/>
      <c r="DW16" s="135"/>
      <c r="DX16" s="135"/>
      <c r="DY16" s="135"/>
      <c r="DZ16" s="135"/>
      <c r="EA16" s="135"/>
      <c r="EB16" s="135"/>
      <c r="EC16" s="135"/>
      <c r="ED16" s="135"/>
      <c r="EE16" s="135"/>
      <c r="EF16" s="135"/>
      <c r="EG16" s="135"/>
      <c r="EH16" s="135"/>
      <c r="EI16" s="135"/>
      <c r="EJ16" s="135"/>
      <c r="EK16" s="135"/>
      <c r="EL16" s="135"/>
      <c r="EM16" s="135"/>
      <c r="EN16" s="135"/>
      <c r="EO16" s="135"/>
      <c r="EP16" s="135"/>
      <c r="EQ16" s="135"/>
      <c r="ER16" s="135"/>
      <c r="ES16" s="135"/>
      <c r="ET16" s="135"/>
      <c r="EU16" s="135"/>
      <c r="EV16" s="135"/>
      <c r="EW16" s="135"/>
      <c r="EX16" s="135"/>
      <c r="EY16" s="135"/>
      <c r="EZ16" s="135"/>
      <c r="FA16" s="135"/>
      <c r="FB16" s="135"/>
      <c r="FC16" s="135"/>
      <c r="FD16" s="135"/>
      <c r="FE16" s="135"/>
      <c r="FF16" s="135"/>
      <c r="FG16" s="135"/>
      <c r="FH16" s="135"/>
      <c r="FI16" s="135"/>
      <c r="FJ16" s="135"/>
      <c r="FK16" s="135"/>
      <c r="FL16" s="135"/>
      <c r="FM16" s="135"/>
      <c r="FN16" s="135"/>
      <c r="FO16" s="135"/>
      <c r="FP16" s="135"/>
      <c r="FQ16" s="135"/>
      <c r="FR16" s="135"/>
      <c r="FS16" s="135"/>
      <c r="FT16" s="135"/>
      <c r="FU16" s="135"/>
      <c r="FV16" s="135"/>
      <c r="FW16" s="135"/>
      <c r="FX16" s="135"/>
      <c r="FY16" s="135"/>
      <c r="FZ16" s="135"/>
      <c r="GA16" s="135"/>
      <c r="GB16" s="135"/>
      <c r="GC16" s="135"/>
      <c r="GD16" s="135"/>
      <c r="GE16" s="135"/>
      <c r="GF16" s="135"/>
      <c r="GG16" s="135"/>
      <c r="GH16" s="135"/>
      <c r="GI16" s="135"/>
      <c r="GJ16" s="135"/>
      <c r="GK16" s="135"/>
      <c r="GL16" s="135"/>
      <c r="GM16" s="135"/>
      <c r="GN16" s="135"/>
      <c r="GO16" s="135"/>
      <c r="GP16" s="135"/>
      <c r="GQ16" s="135"/>
      <c r="GR16" s="135"/>
      <c r="GS16" s="135"/>
      <c r="GT16" s="135"/>
      <c r="GU16" s="135"/>
      <c r="GV16" s="135"/>
      <c r="GW16" s="135"/>
      <c r="GX16" s="135"/>
      <c r="GY16" s="135"/>
      <c r="GZ16" s="135"/>
      <c r="HA16" s="135"/>
      <c r="HB16" s="135"/>
      <c r="HC16" s="135"/>
      <c r="HD16" s="135"/>
      <c r="HE16" s="135"/>
      <c r="HF16" s="135"/>
      <c r="HG16" s="135"/>
      <c r="HH16" s="135"/>
      <c r="HI16" s="135"/>
      <c r="HJ16" s="135"/>
      <c r="HK16" s="135"/>
      <c r="HL16" s="135"/>
      <c r="HM16" s="135"/>
      <c r="HN16" s="135"/>
      <c r="HO16" s="135"/>
      <c r="HP16" s="135"/>
      <c r="HQ16" s="135"/>
      <c r="HR16" s="135"/>
      <c r="HS16" s="135"/>
      <c r="HT16" s="135"/>
      <c r="HU16" s="135"/>
      <c r="HV16" s="135"/>
      <c r="HW16" s="135"/>
      <c r="HX16" s="135"/>
      <c r="HY16" s="135"/>
      <c r="HZ16" s="135"/>
      <c r="IA16" s="135"/>
      <c r="IB16" s="135"/>
      <c r="IC16" s="135"/>
      <c r="ID16" s="135"/>
      <c r="IE16" s="135"/>
      <c r="IF16" s="135"/>
      <c r="IG16" s="135"/>
      <c r="IH16" s="135"/>
      <c r="II16" s="135"/>
      <c r="IJ16" s="135"/>
      <c r="IK16" s="135"/>
      <c r="IL16" s="135"/>
      <c r="IM16" s="135"/>
      <c r="IN16" s="135"/>
      <c r="IO16" s="135"/>
      <c r="IP16" s="135"/>
      <c r="IQ16" s="135"/>
      <c r="IR16" s="135"/>
      <c r="IS16" s="135"/>
      <c r="IT16" s="135"/>
      <c r="IU16" s="135"/>
      <c r="IV16" s="135"/>
      <c r="IW16" s="135"/>
      <c r="IX16" s="135"/>
      <c r="IY16" s="135"/>
      <c r="IZ16" s="135"/>
      <c r="JA16" s="135"/>
      <c r="JB16" s="135"/>
      <c r="JC16" s="135"/>
      <c r="JD16" s="135"/>
      <c r="JE16" s="135"/>
      <c r="JF16" s="135"/>
      <c r="JG16" s="135"/>
      <c r="JH16" s="135"/>
      <c r="JI16" s="135"/>
      <c r="JJ16" s="135"/>
      <c r="JK16" s="135"/>
      <c r="JL16" s="135"/>
      <c r="JM16" s="135"/>
      <c r="JN16" s="135"/>
      <c r="JO16" s="135"/>
      <c r="JP16" s="135"/>
      <c r="JQ16" s="135"/>
      <c r="JR16" s="135"/>
      <c r="JS16" s="135"/>
      <c r="JT16" s="135"/>
      <c r="JU16" s="135"/>
      <c r="JV16" s="135"/>
      <c r="JW16" s="135"/>
      <c r="JX16" s="135"/>
      <c r="JY16" s="135"/>
      <c r="JZ16" s="135"/>
      <c r="KA16" s="135"/>
      <c r="KB16" s="135"/>
      <c r="KC16" s="135"/>
      <c r="KD16" s="135"/>
      <c r="KE16" s="135"/>
      <c r="KF16" s="135"/>
      <c r="KG16" s="135"/>
      <c r="KH16" s="135"/>
      <c r="KI16" s="135"/>
      <c r="KJ16" s="135"/>
      <c r="KK16" s="135"/>
      <c r="KL16" s="135"/>
      <c r="KM16" s="135"/>
      <c r="KN16" s="135"/>
      <c r="KO16" s="135"/>
      <c r="KP16" s="135"/>
      <c r="KQ16" s="135"/>
      <c r="KR16" s="135"/>
      <c r="KS16" s="135"/>
      <c r="KT16" s="135"/>
      <c r="KU16" s="135"/>
      <c r="KV16" s="135"/>
      <c r="KW16" s="135"/>
      <c r="KX16" s="135"/>
      <c r="KY16" s="135"/>
      <c r="KZ16" s="135"/>
      <c r="LA16" s="135"/>
      <c r="LB16" s="135"/>
      <c r="LC16" s="135"/>
      <c r="LD16" s="135"/>
      <c r="LE16" s="135"/>
      <c r="LF16" s="135"/>
      <c r="LG16" s="135"/>
      <c r="LH16" s="135"/>
      <c r="LI16" s="135"/>
      <c r="LJ16" s="135"/>
      <c r="LK16" s="135"/>
      <c r="LL16" s="135"/>
      <c r="LM16" s="135"/>
      <c r="LN16" s="135"/>
      <c r="LO16" s="135"/>
      <c r="LP16" s="135"/>
      <c r="LQ16" s="135"/>
      <c r="LR16" s="135"/>
      <c r="LS16" s="135"/>
      <c r="LT16" s="135"/>
      <c r="LU16" s="135"/>
      <c r="LV16" s="135"/>
      <c r="LW16" s="135"/>
      <c r="LX16" s="135"/>
      <c r="LY16" s="135"/>
      <c r="LZ16" s="135"/>
      <c r="MA16" s="135"/>
      <c r="MB16" s="135"/>
      <c r="MC16" s="135"/>
      <c r="MD16" s="135"/>
      <c r="ME16" s="135"/>
      <c r="MF16" s="135"/>
      <c r="MG16" s="135"/>
      <c r="MH16" s="135"/>
      <c r="MI16" s="135"/>
      <c r="MJ16" s="135"/>
      <c r="MK16" s="135"/>
      <c r="ML16" s="135"/>
      <c r="MM16" s="135"/>
      <c r="MN16" s="135"/>
      <c r="MO16" s="135"/>
      <c r="MP16" s="135"/>
      <c r="MQ16" s="135"/>
      <c r="MR16" s="135"/>
      <c r="MS16" s="135"/>
      <c r="MT16" s="135"/>
      <c r="MU16" s="135"/>
      <c r="MV16" s="135"/>
      <c r="MW16" s="135"/>
      <c r="MX16" s="135"/>
      <c r="MY16" s="135"/>
      <c r="MZ16" s="135"/>
      <c r="NA16" s="135"/>
      <c r="NB16" s="135"/>
      <c r="NC16" s="135"/>
      <c r="ND16" s="135"/>
      <c r="NE16" s="135"/>
      <c r="NF16" s="135"/>
      <c r="NG16" s="135"/>
      <c r="NH16" s="135"/>
      <c r="NI16" s="135"/>
      <c r="NJ16" s="135"/>
      <c r="NK16" s="135"/>
      <c r="NL16" s="135"/>
      <c r="NM16" s="135"/>
      <c r="NN16" s="135"/>
      <c r="NO16" s="135"/>
      <c r="NP16" s="135"/>
      <c r="NQ16" s="135"/>
      <c r="NR16" s="135"/>
      <c r="NS16" s="135"/>
      <c r="NT16" s="135"/>
      <c r="NU16" s="135"/>
      <c r="NV16" s="135"/>
      <c r="NW16" s="135"/>
      <c r="NX16" s="135"/>
      <c r="NY16" s="135"/>
      <c r="NZ16" s="135"/>
      <c r="OA16" s="135"/>
      <c r="OB16" s="135"/>
      <c r="OC16" s="135"/>
      <c r="OD16" s="135"/>
      <c r="OE16" s="135"/>
      <c r="OF16" s="135"/>
      <c r="OG16" s="135"/>
      <c r="OH16" s="135"/>
      <c r="OI16" s="135"/>
      <c r="OJ16" s="135"/>
      <c r="OK16" s="135"/>
      <c r="OL16" s="135"/>
      <c r="OM16" s="135"/>
      <c r="ON16" s="135"/>
      <c r="OO16" s="135"/>
      <c r="OP16" s="135"/>
      <c r="OQ16" s="135"/>
      <c r="OR16" s="135"/>
      <c r="OS16" s="135"/>
      <c r="OT16" s="135"/>
      <c r="OU16" s="135"/>
      <c r="OV16" s="135"/>
      <c r="OW16" s="135"/>
      <c r="OX16" s="135"/>
      <c r="OY16" s="135"/>
      <c r="OZ16" s="135"/>
      <c r="PA16" s="135"/>
      <c r="PB16" s="135"/>
      <c r="PC16" s="135"/>
      <c r="PD16" s="135"/>
      <c r="PE16" s="135"/>
      <c r="PF16" s="135"/>
      <c r="PG16" s="135"/>
      <c r="PH16" s="135"/>
      <c r="PI16" s="135"/>
      <c r="PJ16" s="135"/>
      <c r="PK16" s="135"/>
      <c r="PL16" s="135"/>
      <c r="PM16" s="135"/>
      <c r="PN16" s="135"/>
      <c r="PO16" s="135"/>
      <c r="PP16" s="135"/>
      <c r="PQ16" s="135"/>
      <c r="PR16" s="135"/>
      <c r="PS16" s="135"/>
      <c r="PT16" s="135"/>
      <c r="PU16" s="135"/>
      <c r="PV16" s="135"/>
      <c r="PW16" s="135"/>
      <c r="PX16" s="135"/>
      <c r="PY16" s="135"/>
      <c r="PZ16" s="135"/>
      <c r="QA16" s="135"/>
      <c r="QB16" s="135"/>
      <c r="QC16" s="135"/>
      <c r="QD16" s="135"/>
      <c r="QE16" s="135"/>
      <c r="QF16" s="135"/>
      <c r="QG16" s="135"/>
      <c r="QH16" s="135"/>
      <c r="QI16" s="135"/>
      <c r="QJ16" s="135"/>
      <c r="QK16" s="135"/>
      <c r="QL16" s="135"/>
      <c r="QM16" s="135"/>
      <c r="QN16" s="135"/>
      <c r="QO16" s="135"/>
      <c r="QP16" s="135"/>
      <c r="QQ16" s="135"/>
      <c r="QR16" s="135"/>
      <c r="QS16" s="135"/>
      <c r="QT16" s="135"/>
      <c r="QU16" s="135"/>
      <c r="QV16" s="135"/>
      <c r="QW16" s="135"/>
      <c r="QX16" s="135"/>
      <c r="QY16" s="135"/>
      <c r="QZ16" s="135"/>
      <c r="RA16" s="135"/>
      <c r="RB16" s="135"/>
      <c r="RC16" s="135"/>
      <c r="RD16" s="135"/>
      <c r="RE16" s="135"/>
      <c r="RF16" s="135"/>
      <c r="RG16" s="135"/>
      <c r="RH16" s="135"/>
      <c r="RI16" s="135"/>
      <c r="RJ16" s="135"/>
      <c r="RK16" s="135"/>
      <c r="RL16" s="135"/>
      <c r="RM16" s="135"/>
      <c r="RN16" s="135"/>
      <c r="RO16" s="135"/>
      <c r="RP16" s="135"/>
      <c r="RQ16" s="135"/>
      <c r="RR16" s="135"/>
      <c r="RS16" s="135"/>
      <c r="RT16" s="135"/>
      <c r="RU16" s="135"/>
      <c r="RV16" s="135"/>
      <c r="RW16" s="135"/>
      <c r="RX16" s="135"/>
      <c r="RY16" s="135"/>
      <c r="RZ16" s="135"/>
      <c r="SA16" s="135"/>
      <c r="SB16" s="135"/>
      <c r="SC16" s="135"/>
      <c r="SD16" s="135"/>
      <c r="SE16" s="135"/>
      <c r="SF16" s="135"/>
      <c r="SG16" s="135"/>
      <c r="SH16" s="135"/>
      <c r="SI16" s="135"/>
      <c r="SJ16" s="135"/>
      <c r="SK16" s="135"/>
      <c r="SL16" s="135"/>
      <c r="SM16" s="135"/>
      <c r="SN16" s="135"/>
      <c r="SO16" s="135"/>
      <c r="SP16" s="135"/>
      <c r="SQ16" s="135"/>
      <c r="SR16" s="135"/>
      <c r="SS16" s="135"/>
      <c r="ST16" s="135"/>
      <c r="SU16" s="135"/>
      <c r="SV16" s="135"/>
      <c r="SW16" s="135"/>
      <c r="SX16" s="135"/>
      <c r="SY16" s="135"/>
      <c r="SZ16" s="135"/>
      <c r="TA16" s="135"/>
      <c r="TB16" s="135"/>
      <c r="TC16" s="135"/>
      <c r="TD16" s="135"/>
      <c r="TE16" s="135"/>
      <c r="TF16" s="135"/>
      <c r="TG16" s="135"/>
      <c r="TH16" s="135"/>
      <c r="TI16" s="135"/>
      <c r="TJ16" s="135"/>
      <c r="TK16" s="135"/>
      <c r="TL16" s="135"/>
      <c r="TM16" s="135"/>
      <c r="TN16" s="135"/>
      <c r="TO16" s="135"/>
      <c r="TP16" s="135"/>
      <c r="TQ16" s="135"/>
      <c r="TR16" s="135"/>
      <c r="TS16" s="135"/>
      <c r="TT16" s="135"/>
      <c r="TU16" s="135"/>
      <c r="TV16" s="135"/>
      <c r="TW16" s="135"/>
      <c r="TX16" s="135"/>
      <c r="TY16" s="135"/>
      <c r="TZ16" s="135"/>
      <c r="UA16" s="135"/>
      <c r="UB16" s="135"/>
      <c r="UC16" s="135"/>
      <c r="UD16" s="135"/>
      <c r="UE16" s="135"/>
      <c r="UF16" s="135"/>
      <c r="UG16" s="135"/>
      <c r="UH16" s="135"/>
      <c r="UI16" s="135"/>
      <c r="UJ16" s="135"/>
      <c r="UK16" s="135"/>
      <c r="UL16" s="135"/>
      <c r="UM16" s="135"/>
      <c r="UN16" s="135"/>
      <c r="UO16" s="135"/>
      <c r="UP16" s="135"/>
      <c r="UQ16" s="135"/>
      <c r="UR16" s="135"/>
      <c r="US16" s="135"/>
      <c r="UT16" s="135"/>
      <c r="UU16" s="135"/>
      <c r="UV16" s="135"/>
      <c r="UW16" s="135"/>
      <c r="UX16" s="135"/>
      <c r="UY16" s="135"/>
      <c r="UZ16" s="135"/>
      <c r="VA16" s="135"/>
      <c r="VB16" s="135"/>
      <c r="VC16" s="135"/>
      <c r="VD16" s="135"/>
      <c r="VE16" s="135"/>
      <c r="VF16" s="135"/>
      <c r="VG16" s="135"/>
      <c r="VH16" s="135"/>
      <c r="VI16" s="135"/>
      <c r="VJ16" s="135"/>
      <c r="VK16" s="135"/>
      <c r="VL16" s="135"/>
      <c r="VM16" s="135"/>
      <c r="VN16" s="135"/>
      <c r="VO16" s="135"/>
      <c r="VP16" s="135"/>
      <c r="VQ16" s="135"/>
      <c r="VR16" s="135"/>
      <c r="VS16" s="135"/>
      <c r="VT16" s="135"/>
      <c r="VU16" s="135"/>
      <c r="VV16" s="135"/>
      <c r="VW16" s="135"/>
      <c r="VX16" s="135"/>
      <c r="VY16" s="135"/>
      <c r="VZ16" s="135"/>
      <c r="WA16" s="135"/>
      <c r="WB16" s="135"/>
      <c r="WC16" s="135"/>
      <c r="WD16" s="135"/>
      <c r="WE16" s="135"/>
      <c r="WF16" s="135"/>
      <c r="WG16" s="135"/>
      <c r="WH16" s="135"/>
      <c r="WI16" s="135"/>
      <c r="WJ16" s="135"/>
      <c r="WK16" s="135"/>
      <c r="WL16" s="135"/>
      <c r="WM16" s="135"/>
      <c r="WN16" s="135"/>
      <c r="WO16" s="135"/>
      <c r="WP16" s="135"/>
      <c r="WQ16" s="135"/>
      <c r="WR16" s="135"/>
      <c r="WS16" s="135"/>
      <c r="WT16" s="135"/>
      <c r="WU16" s="135"/>
      <c r="WV16" s="135"/>
      <c r="WW16" s="135"/>
      <c r="WX16" s="135"/>
      <c r="WY16" s="135"/>
      <c r="WZ16" s="135"/>
      <c r="XA16" s="135"/>
      <c r="XB16" s="135"/>
      <c r="XC16" s="135"/>
      <c r="XD16" s="135"/>
      <c r="XE16" s="135"/>
      <c r="XF16" s="135"/>
      <c r="XG16" s="135"/>
      <c r="XH16" s="135"/>
      <c r="XI16" s="135"/>
      <c r="XJ16" s="135"/>
      <c r="XK16" s="135"/>
      <c r="XL16" s="135"/>
      <c r="XM16" s="135"/>
      <c r="XN16" s="135"/>
      <c r="XO16" s="135"/>
      <c r="XP16" s="135"/>
      <c r="XQ16" s="135"/>
      <c r="XR16" s="135"/>
      <c r="XS16" s="135"/>
      <c r="XT16" s="135"/>
      <c r="XU16" s="135"/>
      <c r="XV16" s="135"/>
      <c r="XW16" s="135"/>
      <c r="XX16" s="135"/>
      <c r="XY16" s="135"/>
      <c r="XZ16" s="135"/>
      <c r="YA16" s="135"/>
      <c r="YB16" s="135"/>
      <c r="YC16" s="135"/>
      <c r="YD16" s="135"/>
      <c r="YE16" s="135"/>
      <c r="YF16" s="135"/>
      <c r="YG16" s="135"/>
      <c r="YH16" s="135"/>
      <c r="YI16" s="135"/>
      <c r="YJ16" s="135"/>
      <c r="YK16" s="135"/>
      <c r="YL16" s="135"/>
      <c r="YM16" s="135"/>
      <c r="YN16" s="135"/>
      <c r="YO16" s="135"/>
      <c r="YP16" s="135"/>
      <c r="YQ16" s="135"/>
      <c r="YR16" s="135"/>
      <c r="YS16" s="135"/>
      <c r="YT16" s="135"/>
      <c r="YU16" s="135"/>
      <c r="YV16" s="135"/>
      <c r="YW16" s="135"/>
      <c r="YX16" s="135"/>
      <c r="YY16" s="135"/>
      <c r="YZ16" s="135"/>
      <c r="ZA16" s="135"/>
      <c r="ZB16" s="135"/>
      <c r="ZC16" s="135"/>
      <c r="ZD16" s="135"/>
      <c r="ZE16" s="135"/>
      <c r="ZF16" s="135"/>
      <c r="ZG16" s="135"/>
      <c r="ZH16" s="135"/>
      <c r="ZI16" s="135"/>
      <c r="ZJ16" s="135"/>
      <c r="ZK16" s="135"/>
      <c r="ZL16" s="135"/>
      <c r="ZM16" s="135"/>
      <c r="ZN16" s="135"/>
      <c r="ZO16" s="135"/>
      <c r="ZP16" s="135"/>
      <c r="ZQ16" s="135"/>
      <c r="ZR16" s="135"/>
      <c r="ZS16" s="135"/>
      <c r="ZT16" s="135"/>
      <c r="ZU16" s="135"/>
      <c r="ZV16" s="135"/>
      <c r="ZW16" s="135"/>
      <c r="ZX16" s="135"/>
      <c r="ZY16" s="135"/>
      <c r="ZZ16" s="135"/>
      <c r="AAA16" s="135"/>
      <c r="AAB16" s="135"/>
      <c r="AAC16" s="135"/>
      <c r="AAD16" s="135"/>
      <c r="AAE16" s="135"/>
      <c r="AAF16" s="135"/>
      <c r="AAG16" s="135"/>
      <c r="AAH16" s="135"/>
      <c r="AAI16" s="135"/>
      <c r="AAJ16" s="135"/>
      <c r="AAK16" s="135"/>
      <c r="AAL16" s="135"/>
      <c r="AAM16" s="135"/>
      <c r="AAN16" s="135"/>
      <c r="AAO16" s="135"/>
      <c r="AAP16" s="135"/>
      <c r="AAQ16" s="135"/>
      <c r="AAR16" s="135"/>
      <c r="AAS16" s="135"/>
      <c r="AAT16" s="135"/>
      <c r="AAU16" s="135"/>
      <c r="AAV16" s="135"/>
      <c r="AAW16" s="135"/>
      <c r="AAX16" s="135"/>
      <c r="AAY16" s="135"/>
      <c r="AAZ16" s="135"/>
      <c r="ABA16" s="135"/>
      <c r="ABB16" s="135"/>
      <c r="ABC16" s="135"/>
      <c r="ABD16" s="135"/>
      <c r="ABE16" s="135"/>
      <c r="ABF16" s="135"/>
      <c r="ABG16" s="135"/>
      <c r="ABH16" s="135"/>
      <c r="ABI16" s="135"/>
      <c r="ABJ16" s="135"/>
      <c r="ABK16" s="135"/>
      <c r="ABL16" s="135"/>
      <c r="ABM16" s="135"/>
      <c r="ABN16" s="135"/>
      <c r="ABO16" s="135"/>
      <c r="ABP16" s="135"/>
      <c r="ABQ16" s="135"/>
      <c r="ABR16" s="135"/>
      <c r="ABS16" s="135"/>
      <c r="ABT16" s="135"/>
      <c r="ABU16" s="135"/>
      <c r="ABV16" s="135"/>
      <c r="ABW16" s="135"/>
      <c r="ABX16" s="135"/>
      <c r="ABY16" s="135"/>
      <c r="ABZ16" s="135"/>
      <c r="ACA16" s="135"/>
      <c r="ACB16" s="135"/>
      <c r="ACC16" s="135"/>
      <c r="ACD16" s="135"/>
      <c r="ACE16" s="135"/>
      <c r="ACF16" s="135"/>
      <c r="ACG16" s="135"/>
      <c r="ACH16" s="135"/>
      <c r="ACI16" s="135"/>
      <c r="ACJ16" s="135"/>
      <c r="ACK16" s="135"/>
      <c r="ACL16" s="135"/>
      <c r="ACM16" s="135"/>
      <c r="ACN16" s="135"/>
      <c r="ACO16" s="135"/>
      <c r="ACP16" s="135"/>
      <c r="ACQ16" s="135"/>
      <c r="ACR16" s="135"/>
      <c r="ACS16" s="135"/>
      <c r="ACT16" s="135"/>
      <c r="ACU16" s="135"/>
      <c r="ACV16" s="135"/>
      <c r="ACW16" s="135"/>
      <c r="ACX16" s="135"/>
      <c r="ACY16" s="135"/>
      <c r="ACZ16" s="135"/>
      <c r="ADA16" s="135"/>
      <c r="ADB16" s="135"/>
      <c r="ADC16" s="135"/>
      <c r="ADD16" s="135"/>
      <c r="ADE16" s="135"/>
      <c r="ADF16" s="135"/>
      <c r="ADG16" s="135"/>
      <c r="ADH16" s="135"/>
      <c r="ADI16" s="135"/>
      <c r="ADJ16" s="135"/>
      <c r="ADK16" s="135"/>
      <c r="ADL16" s="135"/>
      <c r="ADM16" s="135"/>
      <c r="ADN16" s="135"/>
      <c r="ADO16" s="135"/>
      <c r="ADP16" s="135"/>
      <c r="ADQ16" s="135"/>
      <c r="ADR16" s="135"/>
      <c r="ADS16" s="135"/>
      <c r="ADT16" s="135"/>
      <c r="ADU16" s="135"/>
      <c r="ADV16" s="135"/>
      <c r="ADW16" s="135"/>
      <c r="ADX16" s="135"/>
      <c r="ADY16" s="135"/>
      <c r="ADZ16" s="135"/>
      <c r="AEA16" s="135"/>
      <c r="AEB16" s="135"/>
      <c r="AEC16" s="135"/>
      <c r="AED16" s="135"/>
      <c r="AEE16" s="135"/>
      <c r="AEF16" s="135"/>
      <c r="AEG16" s="135"/>
      <c r="AEH16" s="135"/>
      <c r="AEI16" s="135"/>
      <c r="AEJ16" s="135"/>
      <c r="AEK16" s="135"/>
      <c r="AEL16" s="135"/>
      <c r="AEM16" s="135"/>
      <c r="AEN16" s="135"/>
      <c r="AEO16" s="135"/>
      <c r="AEP16" s="135"/>
      <c r="AEQ16" s="135"/>
      <c r="AER16" s="135"/>
      <c r="AES16" s="135"/>
      <c r="AET16" s="135"/>
      <c r="AEU16" s="135"/>
      <c r="AEV16" s="135"/>
      <c r="AEW16" s="135"/>
      <c r="AEX16" s="135"/>
      <c r="AEY16" s="135"/>
      <c r="AEZ16" s="135"/>
      <c r="AFA16" s="135"/>
      <c r="AFB16" s="135"/>
      <c r="AFC16" s="135"/>
      <c r="AFD16" s="135"/>
      <c r="AFE16" s="135"/>
      <c r="AFF16" s="135"/>
      <c r="AFG16" s="135"/>
      <c r="AFH16" s="135"/>
      <c r="AFI16" s="135"/>
      <c r="AFJ16" s="135"/>
      <c r="AFK16" s="135"/>
      <c r="AFL16" s="135"/>
      <c r="AFM16" s="135"/>
      <c r="AFN16" s="135"/>
      <c r="AFO16" s="135"/>
      <c r="AFP16" s="135"/>
      <c r="AFQ16" s="135"/>
      <c r="AFR16" s="135"/>
      <c r="AFS16" s="135"/>
      <c r="AFT16" s="135"/>
      <c r="AFU16" s="135"/>
      <c r="AFV16" s="135"/>
      <c r="AFW16" s="135"/>
      <c r="AFX16" s="135"/>
      <c r="AFY16" s="135"/>
      <c r="AFZ16" s="135"/>
      <c r="AGA16" s="135"/>
      <c r="AGB16" s="135"/>
      <c r="AGC16" s="135"/>
      <c r="AGD16" s="135"/>
      <c r="AGE16" s="135"/>
      <c r="AGF16" s="135"/>
      <c r="AGG16" s="135"/>
      <c r="AGH16" s="135"/>
      <c r="AGI16" s="135"/>
      <c r="AGJ16" s="135"/>
      <c r="AGK16" s="135"/>
      <c r="AGL16" s="135"/>
      <c r="AGM16" s="135"/>
      <c r="AGN16" s="135"/>
      <c r="AGO16" s="135"/>
      <c r="AGP16" s="135"/>
      <c r="AGQ16" s="135"/>
      <c r="AGR16" s="135"/>
      <c r="AGS16" s="135"/>
      <c r="AGT16" s="135"/>
      <c r="AGU16" s="135"/>
      <c r="AGV16" s="135"/>
      <c r="AGW16" s="135"/>
      <c r="AGX16" s="135"/>
      <c r="AGY16" s="135"/>
      <c r="AGZ16" s="135"/>
      <c r="AHA16" s="135"/>
      <c r="AHB16" s="135"/>
      <c r="AHC16" s="135"/>
      <c r="AHD16" s="135"/>
      <c r="AHE16" s="135"/>
      <c r="AHF16" s="135"/>
      <c r="AHG16" s="135"/>
      <c r="AHH16" s="135"/>
      <c r="AHI16" s="135"/>
      <c r="AHJ16" s="135"/>
      <c r="AHK16" s="135"/>
      <c r="AHL16" s="135"/>
      <c r="AHM16" s="135"/>
      <c r="AHN16" s="135"/>
      <c r="AHO16" s="135"/>
      <c r="AHP16" s="135"/>
      <c r="AHQ16" s="135"/>
      <c r="AHR16" s="135"/>
      <c r="AHS16" s="135"/>
      <c r="AHT16" s="135"/>
      <c r="AHU16" s="135"/>
      <c r="AHV16" s="135"/>
      <c r="AHW16" s="135"/>
      <c r="AHX16" s="135"/>
      <c r="AHY16" s="135"/>
      <c r="AHZ16" s="135"/>
      <c r="AIA16" s="135"/>
      <c r="AIB16" s="135"/>
      <c r="AIC16" s="135"/>
      <c r="AID16" s="135"/>
      <c r="AIE16" s="135"/>
      <c r="AIF16" s="135"/>
      <c r="AIG16" s="135"/>
      <c r="AIH16" s="135"/>
      <c r="AII16" s="135"/>
      <c r="AIJ16" s="135"/>
      <c r="AIK16" s="135"/>
      <c r="AIL16" s="135"/>
      <c r="AIM16" s="135"/>
      <c r="AIN16" s="135"/>
      <c r="AIO16" s="135"/>
      <c r="AIP16" s="135"/>
      <c r="AIQ16" s="135"/>
      <c r="AIR16" s="135"/>
      <c r="AIS16" s="135"/>
      <c r="AIT16" s="135"/>
      <c r="AIU16" s="135"/>
      <c r="AIV16" s="135"/>
      <c r="AIW16" s="135"/>
      <c r="AIX16" s="135"/>
      <c r="AIY16" s="135"/>
      <c r="AIZ16" s="135"/>
      <c r="AJA16" s="135"/>
      <c r="AJB16" s="135"/>
      <c r="AJC16" s="135"/>
      <c r="AJD16" s="135"/>
      <c r="AJE16" s="135"/>
      <c r="AJF16" s="135"/>
      <c r="AJG16" s="135"/>
      <c r="AJH16" s="135"/>
      <c r="AJI16" s="135"/>
      <c r="AJJ16" s="135"/>
      <c r="AJK16" s="135"/>
      <c r="AJL16" s="135"/>
      <c r="AJM16" s="135"/>
      <c r="AJN16" s="135"/>
      <c r="AJO16" s="135"/>
      <c r="AJP16" s="135"/>
      <c r="AJQ16" s="135"/>
      <c r="AJR16" s="135"/>
      <c r="AJS16" s="135"/>
      <c r="AJT16" s="135"/>
      <c r="AJU16" s="135"/>
      <c r="AJV16" s="135"/>
      <c r="AJW16" s="135"/>
      <c r="AJX16" s="135"/>
      <c r="AJY16" s="135"/>
      <c r="AJZ16" s="135"/>
      <c r="AKA16" s="135"/>
      <c r="AKB16" s="135"/>
      <c r="AKC16" s="135"/>
      <c r="AKD16" s="135"/>
      <c r="AKE16" s="135"/>
      <c r="AKF16" s="135"/>
      <c r="AKG16" s="135"/>
      <c r="AKH16" s="135"/>
      <c r="AKI16" s="135"/>
      <c r="AKJ16" s="135"/>
      <c r="AKK16" s="135"/>
      <c r="AKL16" s="135"/>
      <c r="AKM16" s="135"/>
      <c r="AKN16" s="135"/>
      <c r="AKO16" s="135"/>
      <c r="AKP16" s="135"/>
      <c r="AKQ16" s="135"/>
      <c r="AKR16" s="135"/>
      <c r="AKS16" s="135"/>
      <c r="AKT16" s="135"/>
      <c r="AKU16" s="135"/>
      <c r="AKV16" s="135"/>
      <c r="AKW16" s="135"/>
      <c r="AKX16" s="135"/>
      <c r="AKY16" s="135"/>
      <c r="AKZ16" s="135"/>
      <c r="ALA16" s="135"/>
      <c r="ALB16" s="135"/>
      <c r="ALC16" s="135"/>
      <c r="ALD16" s="135"/>
      <c r="ALE16" s="135"/>
      <c r="ALF16" s="135"/>
      <c r="ALG16" s="135"/>
      <c r="ALH16" s="135"/>
      <c r="ALI16" s="135"/>
      <c r="ALJ16" s="135"/>
      <c r="ALK16" s="135"/>
      <c r="ALL16" s="135"/>
      <c r="ALM16" s="135"/>
      <c r="ALN16" s="135"/>
      <c r="ALO16" s="135"/>
      <c r="ALP16" s="135"/>
      <c r="ALQ16" s="135"/>
      <c r="ALR16" s="135"/>
      <c r="ALS16" s="135"/>
      <c r="ALT16" s="135"/>
      <c r="ALU16" s="135"/>
      <c r="ALV16" s="135"/>
      <c r="ALW16" s="135"/>
      <c r="ALX16" s="135"/>
      <c r="ALY16" s="135"/>
      <c r="ALZ16" s="135"/>
      <c r="AMA16" s="135"/>
      <c r="AMB16" s="135"/>
      <c r="AMC16" s="135"/>
      <c r="AMD16" s="135"/>
      <c r="AME16" s="135"/>
      <c r="AMF16" s="135"/>
      <c r="AMG16" s="135"/>
      <c r="AMH16" s="135"/>
      <c r="AMI16" s="135"/>
      <c r="AMJ16" s="135"/>
      <c r="AMK16" s="135"/>
      <c r="AML16" s="135"/>
      <c r="AMM16" s="135"/>
      <c r="AMN16" s="135"/>
      <c r="AMO16" s="135"/>
      <c r="AMP16" s="135"/>
      <c r="AMQ16" s="135"/>
      <c r="AMR16" s="135"/>
      <c r="AMS16" s="135"/>
      <c r="AMT16" s="135"/>
      <c r="AMU16" s="135"/>
      <c r="AMV16" s="135"/>
      <c r="AMW16" s="135"/>
      <c r="AMX16" s="135"/>
      <c r="AMY16" s="135"/>
      <c r="AMZ16" s="135"/>
      <c r="ANA16" s="135"/>
      <c r="ANB16" s="135"/>
      <c r="ANC16" s="135"/>
      <c r="AND16" s="135"/>
      <c r="ANE16" s="135"/>
      <c r="ANF16" s="135"/>
      <c r="ANG16" s="135"/>
      <c r="ANH16" s="135"/>
      <c r="ANI16" s="135"/>
      <c r="ANJ16" s="135"/>
      <c r="ANK16" s="135"/>
      <c r="ANL16" s="135"/>
      <c r="ANM16" s="135"/>
      <c r="ANN16" s="135"/>
      <c r="ANO16" s="135"/>
      <c r="ANP16" s="135"/>
      <c r="ANQ16" s="135"/>
      <c r="ANR16" s="135"/>
      <c r="ANS16" s="135"/>
      <c r="ANT16" s="135"/>
      <c r="ANU16" s="135"/>
      <c r="ANV16" s="135"/>
      <c r="ANW16" s="135"/>
      <c r="ANX16" s="135"/>
      <c r="ANY16" s="135"/>
      <c r="ANZ16" s="135"/>
      <c r="AOA16" s="135"/>
      <c r="AOB16" s="135"/>
      <c r="AOC16" s="135"/>
      <c r="AOD16" s="135"/>
      <c r="AOE16" s="135"/>
      <c r="AOF16" s="135"/>
      <c r="AOG16" s="135"/>
      <c r="AOH16" s="135"/>
      <c r="AOI16" s="135"/>
      <c r="AOJ16" s="135"/>
      <c r="AOK16" s="135"/>
      <c r="AOL16" s="135"/>
      <c r="AOM16" s="135"/>
      <c r="AON16" s="135"/>
      <c r="AOO16" s="135"/>
      <c r="AOP16" s="135"/>
      <c r="AOQ16" s="135"/>
      <c r="AOR16" s="135"/>
      <c r="AOS16" s="135"/>
      <c r="AOT16" s="135"/>
      <c r="AOU16" s="135"/>
      <c r="AOV16" s="135"/>
      <c r="AOW16" s="135"/>
      <c r="AOX16" s="135"/>
      <c r="AOY16" s="135"/>
      <c r="AOZ16" s="135"/>
      <c r="APA16" s="135"/>
      <c r="APB16" s="135"/>
      <c r="APC16" s="135"/>
      <c r="APD16" s="135"/>
      <c r="APE16" s="135"/>
      <c r="APF16" s="135"/>
      <c r="APG16" s="135"/>
      <c r="APH16" s="135"/>
      <c r="API16" s="135"/>
      <c r="APJ16" s="135"/>
      <c r="APK16" s="135"/>
      <c r="APL16" s="135"/>
      <c r="APM16" s="135"/>
      <c r="APN16" s="135"/>
      <c r="APO16" s="135"/>
      <c r="APP16" s="135"/>
      <c r="APQ16" s="135"/>
      <c r="APR16" s="135"/>
      <c r="APS16" s="135"/>
      <c r="APT16" s="135"/>
      <c r="APU16" s="135"/>
      <c r="APV16" s="135"/>
      <c r="APW16" s="135"/>
      <c r="APX16" s="135"/>
      <c r="APY16" s="135"/>
      <c r="APZ16" s="135"/>
      <c r="AQA16" s="135"/>
      <c r="AQB16" s="135"/>
      <c r="AQC16" s="135"/>
      <c r="AQD16" s="135"/>
      <c r="AQE16" s="135"/>
      <c r="AQF16" s="135"/>
      <c r="AQG16" s="135"/>
      <c r="AQH16" s="135"/>
      <c r="AQI16" s="135"/>
      <c r="AQJ16" s="135"/>
      <c r="AQK16" s="135"/>
      <c r="AQL16" s="135"/>
      <c r="AQM16" s="135"/>
      <c r="AQN16" s="135"/>
      <c r="AQO16" s="135"/>
      <c r="AQP16" s="135"/>
      <c r="AQQ16" s="135"/>
      <c r="AQR16" s="135"/>
      <c r="AQS16" s="135"/>
      <c r="AQT16" s="135"/>
      <c r="AQU16" s="135"/>
      <c r="AQV16" s="135"/>
      <c r="AQW16" s="135"/>
      <c r="AQX16" s="135"/>
      <c r="AQY16" s="135"/>
      <c r="AQZ16" s="135"/>
      <c r="ARA16" s="135"/>
      <c r="ARB16" s="135"/>
      <c r="ARC16" s="135"/>
      <c r="ARD16" s="135"/>
      <c r="ARE16" s="135"/>
      <c r="ARF16" s="135"/>
      <c r="ARG16" s="135"/>
      <c r="ARH16" s="135"/>
      <c r="ARI16" s="135"/>
      <c r="ARJ16" s="135"/>
      <c r="ARK16" s="135"/>
      <c r="ARL16" s="135"/>
      <c r="ARM16" s="135"/>
      <c r="ARN16" s="135"/>
      <c r="ARO16" s="135"/>
      <c r="ARP16" s="135"/>
      <c r="ARQ16" s="135"/>
      <c r="ARR16" s="135"/>
      <c r="ARS16" s="135"/>
      <c r="ART16" s="135"/>
      <c r="ARU16" s="135"/>
      <c r="ARV16" s="135"/>
      <c r="ARW16" s="135"/>
      <c r="ARX16" s="135"/>
      <c r="ARY16" s="135"/>
      <c r="ARZ16" s="135"/>
      <c r="ASA16" s="135"/>
      <c r="ASB16" s="135"/>
      <c r="ASC16" s="135"/>
      <c r="ASD16" s="135"/>
      <c r="ASE16" s="135"/>
      <c r="ASF16" s="135"/>
      <c r="ASG16" s="135"/>
      <c r="ASH16" s="135"/>
      <c r="ASI16" s="135"/>
      <c r="ASJ16" s="135"/>
      <c r="ASK16" s="135"/>
      <c r="ASL16" s="135"/>
      <c r="ASM16" s="135"/>
      <c r="ASN16" s="135"/>
      <c r="ASO16" s="135"/>
      <c r="ASP16" s="135"/>
      <c r="ASQ16" s="135"/>
      <c r="ASR16" s="135"/>
      <c r="ASS16" s="135"/>
      <c r="AST16" s="135"/>
      <c r="ASU16" s="135"/>
      <c r="ASV16" s="135"/>
      <c r="ASW16" s="135"/>
      <c r="ASX16" s="135"/>
      <c r="ASY16" s="135"/>
      <c r="ASZ16" s="135"/>
      <c r="ATA16" s="135"/>
      <c r="ATB16" s="135"/>
      <c r="ATC16" s="135"/>
      <c r="ATD16" s="135"/>
      <c r="ATE16" s="135"/>
      <c r="ATF16" s="135"/>
      <c r="ATG16" s="135"/>
      <c r="ATH16" s="135"/>
      <c r="ATI16" s="135"/>
      <c r="ATJ16" s="135"/>
      <c r="ATK16" s="135"/>
      <c r="ATL16" s="135"/>
      <c r="ATM16" s="135"/>
      <c r="ATN16" s="135"/>
      <c r="ATO16" s="135"/>
      <c r="ATP16" s="135"/>
      <c r="ATQ16" s="135"/>
      <c r="ATR16" s="135"/>
      <c r="ATS16" s="135"/>
      <c r="ATT16" s="135"/>
      <c r="ATU16" s="135"/>
      <c r="ATV16" s="135"/>
      <c r="ATW16" s="135"/>
      <c r="ATX16" s="135"/>
      <c r="ATY16" s="135"/>
      <c r="ATZ16" s="135"/>
      <c r="AUA16" s="135"/>
      <c r="AUB16" s="135"/>
      <c r="AUC16" s="135"/>
      <c r="AUD16" s="135"/>
      <c r="AUE16" s="135"/>
      <c r="AUF16" s="135"/>
      <c r="AUG16" s="135"/>
      <c r="AUH16" s="135"/>
      <c r="AUI16" s="135"/>
      <c r="AUJ16" s="135"/>
      <c r="AUK16" s="135"/>
      <c r="AUL16" s="135"/>
      <c r="AUM16" s="135"/>
      <c r="AUN16" s="135"/>
      <c r="AUO16" s="135"/>
      <c r="AUP16" s="135"/>
      <c r="AUQ16" s="135"/>
      <c r="AUR16" s="135"/>
      <c r="AUS16" s="135"/>
      <c r="AUT16" s="135"/>
      <c r="AUU16" s="135"/>
      <c r="AUV16" s="135"/>
      <c r="AUW16" s="135"/>
      <c r="AUX16" s="135"/>
      <c r="AUY16" s="135"/>
      <c r="AUZ16" s="135"/>
      <c r="AVA16" s="135"/>
      <c r="AVB16" s="135"/>
      <c r="AVC16" s="135"/>
      <c r="AVD16" s="135"/>
      <c r="AVE16" s="135"/>
      <c r="AVF16" s="135"/>
      <c r="AVG16" s="135"/>
      <c r="AVH16" s="135"/>
      <c r="AVI16" s="135"/>
      <c r="AVJ16" s="135"/>
      <c r="AVK16" s="135"/>
      <c r="AVL16" s="135"/>
      <c r="AVM16" s="135"/>
      <c r="AVN16" s="135"/>
      <c r="AVO16" s="135"/>
      <c r="AVP16" s="135"/>
      <c r="AVQ16" s="135"/>
      <c r="AVR16" s="135"/>
      <c r="AVS16" s="135"/>
      <c r="AVT16" s="135"/>
      <c r="AVU16" s="135"/>
      <c r="AVV16" s="135"/>
      <c r="AVW16" s="135"/>
      <c r="AVX16" s="135"/>
      <c r="AVY16" s="135"/>
      <c r="AVZ16" s="135"/>
      <c r="AWA16" s="135"/>
      <c r="AWB16" s="135"/>
      <c r="AWC16" s="135"/>
      <c r="AWD16" s="135"/>
      <c r="AWE16" s="135"/>
      <c r="AWF16" s="135"/>
      <c r="AWG16" s="135"/>
      <c r="AWH16" s="135"/>
      <c r="AWI16" s="135"/>
      <c r="AWJ16" s="135"/>
      <c r="AWK16" s="135"/>
      <c r="AWL16" s="135"/>
      <c r="AWM16" s="135"/>
      <c r="AWN16" s="135"/>
      <c r="AWO16" s="135"/>
      <c r="AWP16" s="135"/>
      <c r="AWQ16" s="135"/>
      <c r="AWR16" s="135"/>
      <c r="AWS16" s="135"/>
      <c r="AWT16" s="135"/>
      <c r="AWU16" s="135"/>
      <c r="AWV16" s="135"/>
      <c r="AWW16" s="135"/>
      <c r="AWX16" s="135"/>
      <c r="AWY16" s="135"/>
      <c r="AWZ16" s="135"/>
      <c r="AXA16" s="135"/>
      <c r="AXB16" s="135"/>
      <c r="AXC16" s="135"/>
      <c r="AXD16" s="135"/>
      <c r="AXE16" s="135"/>
      <c r="AXF16" s="135"/>
      <c r="AXG16" s="135"/>
      <c r="AXH16" s="135"/>
      <c r="AXI16" s="135"/>
      <c r="AXJ16" s="135"/>
      <c r="AXK16" s="135"/>
      <c r="AXL16" s="135"/>
      <c r="AXM16" s="135"/>
      <c r="AXN16" s="135"/>
      <c r="AXO16" s="135"/>
      <c r="AXP16" s="135"/>
      <c r="AXQ16" s="135"/>
      <c r="AXR16" s="135"/>
      <c r="AXS16" s="135"/>
      <c r="AXT16" s="135"/>
      <c r="AXU16" s="135"/>
      <c r="AXV16" s="135"/>
      <c r="AXW16" s="135"/>
      <c r="AXX16" s="135"/>
      <c r="AXY16" s="135"/>
      <c r="AXZ16" s="135"/>
      <c r="AYA16" s="135"/>
      <c r="AYB16" s="135"/>
      <c r="AYC16" s="135"/>
      <c r="AYD16" s="135"/>
      <c r="AYE16" s="135"/>
      <c r="AYF16" s="135"/>
      <c r="AYG16" s="135"/>
      <c r="AYH16" s="135"/>
      <c r="AYI16" s="135"/>
      <c r="AYJ16" s="135"/>
      <c r="AYK16" s="135"/>
      <c r="AYL16" s="135"/>
      <c r="AYM16" s="135"/>
      <c r="AYN16" s="135"/>
      <c r="AYO16" s="135"/>
      <c r="AYP16" s="135"/>
      <c r="AYQ16" s="135"/>
      <c r="AYR16" s="135"/>
      <c r="AYS16" s="135"/>
      <c r="AYT16" s="135"/>
      <c r="AYU16" s="135"/>
      <c r="AYV16" s="135"/>
      <c r="AYW16" s="135"/>
      <c r="AYX16" s="135"/>
      <c r="AYY16" s="135"/>
      <c r="AYZ16" s="135"/>
      <c r="AZA16" s="135"/>
      <c r="AZB16" s="135"/>
      <c r="AZC16" s="135"/>
      <c r="AZD16" s="135"/>
      <c r="AZE16" s="135"/>
      <c r="AZF16" s="135"/>
      <c r="AZG16" s="135"/>
      <c r="AZH16" s="135"/>
      <c r="AZI16" s="135"/>
      <c r="AZJ16" s="135"/>
      <c r="AZK16" s="135"/>
      <c r="AZL16" s="135"/>
      <c r="AZM16" s="135"/>
      <c r="AZN16" s="135"/>
      <c r="AZO16" s="135"/>
      <c r="AZP16" s="135"/>
      <c r="AZQ16" s="135"/>
      <c r="AZR16" s="135"/>
      <c r="AZS16" s="135"/>
      <c r="AZT16" s="135"/>
      <c r="AZU16" s="135"/>
      <c r="AZV16" s="135"/>
      <c r="AZW16" s="135"/>
      <c r="AZX16" s="135"/>
      <c r="AZY16" s="135"/>
      <c r="AZZ16" s="135"/>
      <c r="BAA16" s="135"/>
      <c r="BAB16" s="135"/>
      <c r="BAC16" s="135"/>
      <c r="BAD16" s="135"/>
      <c r="BAE16" s="135"/>
      <c r="BAF16" s="135"/>
      <c r="BAG16" s="135"/>
      <c r="BAH16" s="135"/>
      <c r="BAI16" s="135"/>
      <c r="BAJ16" s="135"/>
      <c r="BAK16" s="135"/>
      <c r="BAL16" s="135"/>
      <c r="BAM16" s="135"/>
      <c r="BAN16" s="135"/>
      <c r="BAO16" s="135"/>
      <c r="BAP16" s="135"/>
      <c r="BAQ16" s="135"/>
      <c r="BAR16" s="135"/>
      <c r="BAS16" s="135"/>
      <c r="BAT16" s="135"/>
      <c r="BAU16" s="135"/>
      <c r="BAV16" s="135"/>
      <c r="BAW16" s="135"/>
      <c r="BAX16" s="135"/>
      <c r="BAY16" s="135"/>
      <c r="BAZ16" s="135"/>
      <c r="BBA16" s="135"/>
      <c r="BBB16" s="135"/>
      <c r="BBC16" s="135"/>
      <c r="BBD16" s="135"/>
      <c r="BBE16" s="135"/>
      <c r="BBF16" s="135"/>
      <c r="BBG16" s="135"/>
      <c r="BBH16" s="135"/>
      <c r="BBI16" s="135"/>
      <c r="BBJ16" s="135"/>
      <c r="BBK16" s="135"/>
      <c r="BBL16" s="135"/>
      <c r="BBM16" s="135"/>
      <c r="BBN16" s="135"/>
      <c r="BBO16" s="135"/>
      <c r="BBP16" s="135"/>
      <c r="BBQ16" s="135"/>
      <c r="BBR16" s="135"/>
      <c r="BBS16" s="135"/>
      <c r="BBT16" s="135"/>
      <c r="BBU16" s="135"/>
      <c r="BBV16" s="135"/>
      <c r="BBW16" s="135"/>
      <c r="BBX16" s="135"/>
      <c r="BBY16" s="135"/>
      <c r="BBZ16" s="135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35"/>
      <c r="BCX16" s="135"/>
      <c r="BCY16" s="135"/>
      <c r="BCZ16" s="135"/>
      <c r="BDA16" s="135"/>
      <c r="BDB16" s="135"/>
      <c r="BDC16" s="135"/>
      <c r="BDD16" s="135"/>
      <c r="BDE16" s="135"/>
      <c r="BDF16" s="135"/>
      <c r="BDG16" s="135"/>
      <c r="BDH16" s="135"/>
      <c r="BDI16" s="135"/>
      <c r="BDJ16" s="135"/>
      <c r="BDK16" s="135"/>
      <c r="BDL16" s="135"/>
      <c r="BDM16" s="135"/>
      <c r="BDN16" s="135"/>
      <c r="BDO16" s="135"/>
      <c r="BDP16" s="135"/>
      <c r="BDQ16" s="135"/>
      <c r="BDR16" s="135"/>
      <c r="BDS16" s="135"/>
      <c r="BDT16" s="135"/>
      <c r="BDU16" s="135"/>
      <c r="BDV16" s="135"/>
      <c r="BDW16" s="135"/>
      <c r="BDX16" s="135"/>
      <c r="BDY16" s="135"/>
      <c r="BDZ16" s="135"/>
      <c r="BEA16" s="135"/>
      <c r="BEB16" s="135"/>
      <c r="BEC16" s="135"/>
      <c r="BED16" s="135"/>
      <c r="BEE16" s="135"/>
      <c r="BEF16" s="135"/>
      <c r="BEG16" s="135"/>
      <c r="BEH16" s="135"/>
      <c r="BEI16" s="135"/>
      <c r="BEJ16" s="135"/>
      <c r="BEK16" s="135"/>
      <c r="BEL16" s="135"/>
      <c r="BEM16" s="135"/>
      <c r="BEN16" s="135"/>
      <c r="BEO16" s="135"/>
      <c r="BEP16" s="135"/>
      <c r="BEQ16" s="135"/>
      <c r="BER16" s="135"/>
      <c r="BES16" s="135"/>
      <c r="BET16" s="135"/>
      <c r="BEU16" s="135"/>
      <c r="BEV16" s="135"/>
      <c r="BEW16" s="135"/>
      <c r="BEX16" s="135"/>
      <c r="BEY16" s="135"/>
      <c r="BEZ16" s="135"/>
      <c r="BFA16" s="135"/>
      <c r="BFB16" s="135"/>
      <c r="BFC16" s="135"/>
      <c r="BFD16" s="135"/>
      <c r="BFE16" s="135"/>
      <c r="BFF16" s="135"/>
      <c r="BFG16" s="135"/>
      <c r="BFH16" s="135"/>
      <c r="BFI16" s="135"/>
      <c r="BFJ16" s="135"/>
      <c r="BFK16" s="135"/>
      <c r="BFL16" s="135"/>
      <c r="BFM16" s="135"/>
      <c r="BFN16" s="135"/>
      <c r="BFO16" s="135"/>
      <c r="BFP16" s="135"/>
      <c r="BFQ16" s="135"/>
      <c r="BFR16" s="135"/>
      <c r="BFS16" s="135"/>
      <c r="BFT16" s="135"/>
      <c r="BFU16" s="135"/>
      <c r="BFV16" s="135"/>
      <c r="BFW16" s="135"/>
      <c r="BFX16" s="135"/>
      <c r="BFY16" s="135"/>
      <c r="BFZ16" s="135"/>
      <c r="BGA16" s="135"/>
      <c r="BGB16" s="135"/>
      <c r="BGC16" s="135"/>
      <c r="BGD16" s="135"/>
      <c r="BGE16" s="135"/>
      <c r="BGF16" s="135"/>
      <c r="BGG16" s="135"/>
      <c r="BGH16" s="135"/>
      <c r="BGI16" s="135"/>
      <c r="BGJ16" s="135"/>
      <c r="BGK16" s="135"/>
      <c r="BGL16" s="135"/>
      <c r="BGM16" s="135"/>
      <c r="BGN16" s="135"/>
      <c r="BGO16" s="135"/>
      <c r="BGP16" s="135"/>
      <c r="BGQ16" s="135"/>
      <c r="BGR16" s="135"/>
      <c r="BGS16" s="135"/>
      <c r="BGT16" s="135"/>
      <c r="BGU16" s="135"/>
      <c r="BGV16" s="135"/>
      <c r="BGW16" s="135"/>
      <c r="BGX16" s="135"/>
      <c r="BGY16" s="135"/>
      <c r="BGZ16" s="135"/>
      <c r="BHA16" s="135"/>
      <c r="BHB16" s="135"/>
      <c r="BHC16" s="135"/>
      <c r="BHD16" s="135"/>
      <c r="BHE16" s="135"/>
      <c r="BHF16" s="135"/>
      <c r="BHG16" s="135"/>
      <c r="BHH16" s="135"/>
      <c r="BHI16" s="135"/>
      <c r="BHJ16" s="135"/>
      <c r="BHK16" s="135"/>
      <c r="BHL16" s="135"/>
      <c r="BHM16" s="135"/>
      <c r="BHN16" s="135"/>
      <c r="BHO16" s="135"/>
      <c r="BHP16" s="135"/>
      <c r="BHQ16" s="135"/>
      <c r="BHR16" s="135"/>
      <c r="BHS16" s="135"/>
      <c r="BHT16" s="135"/>
      <c r="BHU16" s="135"/>
      <c r="BHV16" s="135"/>
      <c r="BHW16" s="135"/>
      <c r="BHX16" s="135"/>
      <c r="BHY16" s="135"/>
      <c r="BHZ16" s="135"/>
      <c r="BIA16" s="135"/>
      <c r="BIB16" s="135"/>
      <c r="BIC16" s="135"/>
      <c r="BID16" s="135"/>
      <c r="BIE16" s="135"/>
      <c r="BIF16" s="135"/>
      <c r="BIG16" s="135"/>
      <c r="BIH16" s="135"/>
      <c r="BII16" s="135"/>
      <c r="BIJ16" s="135"/>
      <c r="BIK16" s="135"/>
      <c r="BIL16" s="135"/>
      <c r="BIM16" s="135"/>
      <c r="BIN16" s="135"/>
      <c r="BIO16" s="135"/>
      <c r="BIP16" s="135"/>
      <c r="BIQ16" s="135"/>
      <c r="BIR16" s="135"/>
      <c r="BIS16" s="135"/>
      <c r="BIT16" s="135"/>
      <c r="BIU16" s="135"/>
      <c r="BIV16" s="135"/>
      <c r="BIW16" s="135"/>
      <c r="BIX16" s="135"/>
      <c r="BIY16" s="135"/>
      <c r="BIZ16" s="135"/>
      <c r="BJA16" s="135"/>
      <c r="BJB16" s="135"/>
      <c r="BJC16" s="135"/>
      <c r="BJD16" s="135"/>
      <c r="BJE16" s="135"/>
      <c r="BJF16" s="135"/>
      <c r="BJG16" s="135"/>
      <c r="BJH16" s="135"/>
      <c r="BJI16" s="135"/>
      <c r="BJJ16" s="135"/>
      <c r="BJK16" s="135"/>
      <c r="BJL16" s="135"/>
      <c r="BJM16" s="135"/>
      <c r="BJN16" s="135"/>
      <c r="BJO16" s="135"/>
      <c r="BJP16" s="135"/>
      <c r="BJQ16" s="135"/>
      <c r="BJR16" s="135"/>
      <c r="BJS16" s="135"/>
      <c r="BJT16" s="135"/>
      <c r="BJU16" s="135"/>
      <c r="BJV16" s="135"/>
      <c r="BJW16" s="135"/>
      <c r="BJX16" s="135"/>
      <c r="BJY16" s="135"/>
      <c r="BJZ16" s="135"/>
      <c r="BKA16" s="135"/>
      <c r="BKB16" s="135"/>
      <c r="BKC16" s="135"/>
      <c r="BKD16" s="135"/>
      <c r="BKE16" s="135"/>
      <c r="BKF16" s="135"/>
      <c r="BKG16" s="135"/>
      <c r="BKH16" s="135"/>
      <c r="BKI16" s="135"/>
      <c r="BKJ16" s="135"/>
      <c r="BKK16" s="135"/>
      <c r="BKL16" s="135"/>
      <c r="BKM16" s="135"/>
      <c r="BKN16" s="135"/>
      <c r="BKO16" s="135"/>
      <c r="BKP16" s="135"/>
      <c r="BKQ16" s="135"/>
      <c r="BKR16" s="135"/>
      <c r="BKS16" s="135"/>
      <c r="BKT16" s="135"/>
      <c r="BKU16" s="135"/>
      <c r="BKV16" s="135"/>
      <c r="BKW16" s="135"/>
      <c r="BKX16" s="135"/>
      <c r="BKY16" s="135"/>
      <c r="BKZ16" s="135"/>
      <c r="BLA16" s="135"/>
      <c r="BLB16" s="135"/>
      <c r="BLC16" s="135"/>
      <c r="BLD16" s="135"/>
      <c r="BLE16" s="135"/>
      <c r="BLF16" s="135"/>
      <c r="BLG16" s="135"/>
      <c r="BLH16" s="135"/>
      <c r="BLI16" s="135"/>
      <c r="BLJ16" s="135"/>
      <c r="BLK16" s="135"/>
      <c r="BLL16" s="135"/>
      <c r="BLM16" s="135"/>
      <c r="BLN16" s="135"/>
      <c r="BLO16" s="135"/>
      <c r="BLP16" s="135"/>
      <c r="BLQ16" s="135"/>
      <c r="BLR16" s="135"/>
      <c r="BLS16" s="135"/>
      <c r="BLT16" s="135"/>
      <c r="BLU16" s="135"/>
      <c r="BLV16" s="135"/>
      <c r="BLW16" s="135"/>
      <c r="BLX16" s="135"/>
      <c r="BLY16" s="135"/>
      <c r="BLZ16" s="135"/>
      <c r="BMA16" s="135"/>
      <c r="BMB16" s="135"/>
      <c r="BMC16" s="135"/>
      <c r="BMD16" s="135"/>
      <c r="BME16" s="135"/>
      <c r="BMF16" s="135"/>
      <c r="BMG16" s="135"/>
      <c r="BMH16" s="135"/>
      <c r="BMI16" s="135"/>
      <c r="BMJ16" s="135"/>
      <c r="BMK16" s="135"/>
      <c r="BML16" s="135"/>
      <c r="BMM16" s="135"/>
      <c r="BMN16" s="135"/>
      <c r="BMO16" s="135"/>
      <c r="BMP16" s="135"/>
      <c r="BMQ16" s="135"/>
      <c r="BMR16" s="135"/>
      <c r="BMS16" s="135"/>
      <c r="BMT16" s="135"/>
      <c r="BMU16" s="135"/>
      <c r="BMV16" s="135"/>
      <c r="BMW16" s="135"/>
      <c r="BMX16" s="135"/>
      <c r="BMY16" s="135"/>
      <c r="BMZ16" s="135"/>
      <c r="BNA16" s="135"/>
      <c r="BNB16" s="135"/>
      <c r="BNC16" s="135"/>
      <c r="BND16" s="135"/>
      <c r="BNE16" s="135"/>
      <c r="BNF16" s="135"/>
      <c r="BNG16" s="135"/>
      <c r="BNH16" s="135"/>
      <c r="BNI16" s="135"/>
      <c r="BNJ16" s="135"/>
      <c r="BNK16" s="135"/>
      <c r="BNL16" s="135"/>
      <c r="BNM16" s="135"/>
      <c r="BNN16" s="135"/>
      <c r="BNO16" s="135"/>
      <c r="BNP16" s="135"/>
      <c r="BNQ16" s="135"/>
      <c r="BNR16" s="135"/>
      <c r="BNS16" s="135"/>
      <c r="BNT16" s="135"/>
      <c r="BNU16" s="135"/>
      <c r="BNV16" s="135"/>
      <c r="BNW16" s="135"/>
      <c r="BNX16" s="135"/>
      <c r="BNY16" s="135"/>
      <c r="BNZ16" s="135"/>
      <c r="BOA16" s="135"/>
      <c r="BOB16" s="135"/>
      <c r="BOC16" s="135"/>
      <c r="BOD16" s="135"/>
      <c r="BOE16" s="135"/>
      <c r="BOF16" s="135"/>
      <c r="BOG16" s="135"/>
      <c r="BOH16" s="135"/>
      <c r="BOI16" s="135"/>
      <c r="BOJ16" s="135"/>
      <c r="BOK16" s="135"/>
      <c r="BOL16" s="135"/>
      <c r="BOM16" s="135"/>
      <c r="BON16" s="135"/>
      <c r="BOO16" s="135"/>
      <c r="BOP16" s="135"/>
      <c r="BOQ16" s="135"/>
      <c r="BOR16" s="135"/>
      <c r="BOS16" s="135"/>
      <c r="BOT16" s="135"/>
      <c r="BOU16" s="135"/>
      <c r="BOV16" s="135"/>
      <c r="BOW16" s="135"/>
      <c r="BOX16" s="135"/>
      <c r="BOY16" s="135"/>
      <c r="BOZ16" s="135"/>
      <c r="BPA16" s="135"/>
      <c r="BPB16" s="135"/>
      <c r="BPC16" s="135"/>
      <c r="BPD16" s="135"/>
      <c r="BPE16" s="135"/>
      <c r="BPF16" s="135"/>
      <c r="BPG16" s="135"/>
      <c r="BPH16" s="135"/>
      <c r="BPI16" s="135"/>
      <c r="BPJ16" s="135"/>
      <c r="BPK16" s="135"/>
      <c r="BPL16" s="135"/>
      <c r="BPM16" s="135"/>
      <c r="BPN16" s="135"/>
      <c r="BPO16" s="135"/>
      <c r="BPP16" s="135"/>
      <c r="BPQ16" s="135"/>
      <c r="BPR16" s="135"/>
      <c r="BPS16" s="135"/>
      <c r="BPT16" s="135"/>
      <c r="BPU16" s="135"/>
      <c r="BPV16" s="135"/>
      <c r="BPW16" s="135"/>
      <c r="BPX16" s="135"/>
      <c r="BPY16" s="135"/>
      <c r="BPZ16" s="135"/>
      <c r="BQA16" s="135"/>
      <c r="BQB16" s="135"/>
      <c r="BQC16" s="135"/>
      <c r="BQD16" s="135"/>
      <c r="BQE16" s="135"/>
      <c r="BQF16" s="135"/>
      <c r="BQG16" s="135"/>
      <c r="BQH16" s="135"/>
      <c r="BQI16" s="135"/>
      <c r="BQJ16" s="135"/>
      <c r="BQK16" s="135"/>
      <c r="BQL16" s="135"/>
      <c r="BQM16" s="135"/>
      <c r="BQN16" s="135"/>
      <c r="BQO16" s="135"/>
      <c r="BQP16" s="135"/>
      <c r="BQQ16" s="135"/>
      <c r="BQR16" s="135"/>
      <c r="BQS16" s="135"/>
      <c r="BQT16" s="135"/>
      <c r="BQU16" s="135"/>
      <c r="BQV16" s="135"/>
      <c r="BQW16" s="135"/>
      <c r="BQX16" s="135"/>
      <c r="BQY16" s="135"/>
      <c r="BQZ16" s="135"/>
      <c r="BRA16" s="135"/>
      <c r="BRB16" s="135"/>
      <c r="BRC16" s="135"/>
      <c r="BRD16" s="135"/>
      <c r="BRE16" s="135"/>
      <c r="BRF16" s="135"/>
      <c r="BRG16" s="135"/>
      <c r="BRH16" s="135"/>
      <c r="BRI16" s="135"/>
      <c r="BRJ16" s="135"/>
      <c r="BRK16" s="135"/>
      <c r="BRL16" s="135"/>
      <c r="BRM16" s="135"/>
      <c r="BRN16" s="135"/>
      <c r="BRO16" s="135"/>
      <c r="BRP16" s="135"/>
      <c r="BRQ16" s="135"/>
      <c r="BRR16" s="135"/>
      <c r="BRS16" s="135"/>
      <c r="BRT16" s="135"/>
      <c r="BRU16" s="135"/>
      <c r="BRV16" s="135"/>
      <c r="BRW16" s="135"/>
      <c r="BRX16" s="135"/>
      <c r="BRY16" s="135"/>
      <c r="BRZ16" s="135"/>
      <c r="BSA16" s="135"/>
      <c r="BSB16" s="135"/>
      <c r="BSC16" s="135"/>
      <c r="BSD16" s="135"/>
      <c r="BSE16" s="135"/>
      <c r="BSF16" s="135"/>
      <c r="BSG16" s="135"/>
      <c r="BSH16" s="135"/>
      <c r="BSI16" s="135"/>
      <c r="BSJ16" s="135"/>
      <c r="BSK16" s="135"/>
      <c r="BSL16" s="135"/>
      <c r="BSM16" s="135"/>
      <c r="BSN16" s="135"/>
      <c r="BSO16" s="135"/>
      <c r="BSP16" s="135"/>
      <c r="BSQ16" s="135"/>
      <c r="BSR16" s="135"/>
      <c r="BSS16" s="135"/>
      <c r="BST16" s="135"/>
      <c r="BSU16" s="135"/>
      <c r="BSV16" s="135"/>
      <c r="BSW16" s="135"/>
      <c r="BSX16" s="135"/>
      <c r="BSY16" s="135"/>
      <c r="BSZ16" s="135"/>
      <c r="BTA16" s="135"/>
      <c r="BTB16" s="135"/>
      <c r="BTC16" s="135"/>
      <c r="BTD16" s="135"/>
      <c r="BTE16" s="135"/>
      <c r="BTF16" s="135"/>
      <c r="BTG16" s="135"/>
      <c r="BTH16" s="135"/>
      <c r="BTI16" s="135"/>
      <c r="BTJ16" s="135"/>
      <c r="BTK16" s="135"/>
      <c r="BTL16" s="135"/>
      <c r="BTM16" s="135"/>
      <c r="BTN16" s="135"/>
      <c r="BTO16" s="135"/>
      <c r="BTP16" s="135"/>
      <c r="BTQ16" s="135"/>
      <c r="BTR16" s="135"/>
      <c r="BTS16" s="135"/>
      <c r="BTT16" s="135"/>
      <c r="BTU16" s="135"/>
      <c r="BTV16" s="135"/>
      <c r="BTW16" s="135"/>
      <c r="BTX16" s="135"/>
      <c r="BTY16" s="135"/>
      <c r="BTZ16" s="135"/>
      <c r="BUA16" s="135"/>
      <c r="BUB16" s="135"/>
      <c r="BUC16" s="135"/>
      <c r="BUD16" s="135"/>
      <c r="BUE16" s="135"/>
      <c r="BUF16" s="135"/>
      <c r="BUG16" s="135"/>
      <c r="BUH16" s="135"/>
      <c r="BUI16" s="135"/>
      <c r="BUJ16" s="135"/>
      <c r="BUK16" s="135"/>
      <c r="BUL16" s="135"/>
      <c r="BUM16" s="135"/>
      <c r="BUN16" s="135"/>
      <c r="BUO16" s="135"/>
      <c r="BUP16" s="135"/>
      <c r="BUQ16" s="135"/>
      <c r="BUR16" s="135"/>
      <c r="BUS16" s="135"/>
      <c r="BUT16" s="135"/>
      <c r="BUU16" s="135"/>
      <c r="BUV16" s="135"/>
      <c r="BUW16" s="135"/>
      <c r="BUX16" s="135"/>
      <c r="BUY16" s="135"/>
      <c r="BUZ16" s="135"/>
      <c r="BVA16" s="135"/>
      <c r="BVB16" s="135"/>
      <c r="BVC16" s="135"/>
      <c r="BVD16" s="135"/>
      <c r="BVE16" s="135"/>
      <c r="BVF16" s="135"/>
      <c r="BVG16" s="135"/>
      <c r="BVH16" s="135"/>
      <c r="BVI16" s="135"/>
      <c r="BVJ16" s="135"/>
      <c r="BVK16" s="135"/>
      <c r="BVL16" s="135"/>
      <c r="BVM16" s="135"/>
      <c r="BVN16" s="135"/>
      <c r="BVO16" s="135"/>
      <c r="BVP16" s="135"/>
      <c r="BVQ16" s="135"/>
      <c r="BVR16" s="135"/>
      <c r="BVS16" s="135"/>
      <c r="BVT16" s="135"/>
      <c r="BVU16" s="135"/>
      <c r="BVV16" s="135"/>
      <c r="BVW16" s="135"/>
      <c r="BVX16" s="135"/>
      <c r="BVY16" s="135"/>
      <c r="BVZ16" s="135"/>
      <c r="BWA16" s="135"/>
      <c r="BWB16" s="135"/>
      <c r="BWC16" s="135"/>
      <c r="BWD16" s="135"/>
      <c r="BWE16" s="135"/>
      <c r="BWF16" s="135"/>
      <c r="BWG16" s="135"/>
      <c r="BWH16" s="135"/>
      <c r="BWI16" s="135"/>
      <c r="BWJ16" s="135"/>
      <c r="BWK16" s="135"/>
      <c r="BWL16" s="135"/>
      <c r="BWM16" s="135"/>
      <c r="BWN16" s="135"/>
      <c r="BWO16" s="135"/>
      <c r="BWP16" s="135"/>
      <c r="BWQ16" s="135"/>
      <c r="BWR16" s="135"/>
      <c r="BWS16" s="135"/>
      <c r="BWT16" s="135"/>
      <c r="BWU16" s="135"/>
      <c r="BWV16" s="135"/>
      <c r="BWW16" s="135"/>
      <c r="BWX16" s="135"/>
      <c r="BWY16" s="135"/>
      <c r="BWZ16" s="135"/>
      <c r="BXA16" s="135"/>
      <c r="BXB16" s="135"/>
      <c r="BXC16" s="135"/>
      <c r="BXD16" s="135"/>
      <c r="BXE16" s="135"/>
      <c r="BXF16" s="135"/>
      <c r="BXG16" s="135"/>
      <c r="BXH16" s="135"/>
      <c r="BXI16" s="135"/>
      <c r="BXJ16" s="135"/>
      <c r="BXK16" s="135"/>
      <c r="BXL16" s="135"/>
      <c r="BXM16" s="135"/>
      <c r="BXN16" s="135"/>
      <c r="BXO16" s="135"/>
      <c r="BXP16" s="135"/>
      <c r="BXQ16" s="135"/>
      <c r="BXR16" s="135"/>
      <c r="BXS16" s="135"/>
      <c r="BXT16" s="135"/>
      <c r="BXU16" s="135"/>
      <c r="BXV16" s="135"/>
      <c r="BXW16" s="135"/>
      <c r="BXX16" s="135"/>
      <c r="BXY16" s="135"/>
      <c r="BXZ16" s="135"/>
      <c r="BYA16" s="135"/>
      <c r="BYB16" s="135"/>
      <c r="BYC16" s="135"/>
      <c r="BYD16" s="135"/>
      <c r="BYE16" s="135"/>
      <c r="BYF16" s="135"/>
      <c r="BYG16" s="135"/>
      <c r="BYH16" s="135"/>
      <c r="BYI16" s="135"/>
      <c r="BYJ16" s="135"/>
      <c r="BYK16" s="135"/>
      <c r="BYL16" s="135"/>
      <c r="BYM16" s="135"/>
      <c r="BYN16" s="135"/>
      <c r="BYO16" s="135"/>
      <c r="BYP16" s="135"/>
      <c r="BYQ16" s="135"/>
      <c r="BYR16" s="135"/>
      <c r="BYS16" s="135"/>
      <c r="BYT16" s="135"/>
      <c r="BYU16" s="135"/>
      <c r="BYV16" s="135"/>
      <c r="BYW16" s="135"/>
      <c r="BYX16" s="135"/>
      <c r="BYY16" s="135"/>
      <c r="BYZ16" s="135"/>
      <c r="BZA16" s="135"/>
      <c r="BZB16" s="135"/>
      <c r="BZC16" s="135"/>
      <c r="BZD16" s="135"/>
      <c r="BZE16" s="135"/>
      <c r="BZF16" s="135"/>
      <c r="BZG16" s="135"/>
      <c r="BZH16" s="135"/>
      <c r="BZI16" s="135"/>
      <c r="BZJ16" s="135"/>
      <c r="BZK16" s="135"/>
      <c r="BZL16" s="135"/>
      <c r="BZM16" s="135"/>
      <c r="BZN16" s="135"/>
      <c r="BZO16" s="135"/>
      <c r="BZP16" s="135"/>
      <c r="BZQ16" s="135"/>
      <c r="BZR16" s="135"/>
      <c r="BZS16" s="135"/>
      <c r="BZT16" s="135"/>
      <c r="BZU16" s="135"/>
      <c r="BZV16" s="135"/>
      <c r="BZW16" s="135"/>
      <c r="BZX16" s="135"/>
      <c r="BZY16" s="135"/>
      <c r="BZZ16" s="135"/>
      <c r="CAA16" s="135"/>
      <c r="CAB16" s="135"/>
      <c r="CAC16" s="135"/>
      <c r="CAD16" s="135"/>
      <c r="CAE16" s="135"/>
      <c r="CAF16" s="135"/>
      <c r="CAG16" s="135"/>
      <c r="CAH16" s="135"/>
      <c r="CAI16" s="135"/>
      <c r="CAJ16" s="135"/>
      <c r="CAK16" s="135"/>
      <c r="CAL16" s="135"/>
      <c r="CAM16" s="135"/>
      <c r="CAN16" s="135"/>
      <c r="CAO16" s="135"/>
      <c r="CAP16" s="135"/>
      <c r="CAQ16" s="135"/>
      <c r="CAR16" s="135"/>
      <c r="CAS16" s="135"/>
      <c r="CAT16" s="135"/>
      <c r="CAU16" s="135"/>
      <c r="CAV16" s="135"/>
      <c r="CAW16" s="135"/>
      <c r="CAX16" s="135"/>
      <c r="CAY16" s="135"/>
      <c r="CAZ16" s="135"/>
      <c r="CBA16" s="135"/>
      <c r="CBB16" s="135"/>
      <c r="CBC16" s="135"/>
      <c r="CBD16" s="135"/>
      <c r="CBE16" s="135"/>
      <c r="CBF16" s="135"/>
      <c r="CBG16" s="135"/>
      <c r="CBH16" s="135"/>
      <c r="CBI16" s="135"/>
      <c r="CBJ16" s="135"/>
      <c r="CBK16" s="135"/>
      <c r="CBL16" s="135"/>
      <c r="CBM16" s="135"/>
      <c r="CBN16" s="135"/>
      <c r="CBO16" s="135"/>
      <c r="CBP16" s="135"/>
      <c r="CBQ16" s="135"/>
      <c r="CBR16" s="135"/>
      <c r="CBS16" s="135"/>
      <c r="CBT16" s="135"/>
      <c r="CBU16" s="135"/>
      <c r="CBV16" s="135"/>
      <c r="CBW16" s="135"/>
      <c r="CBX16" s="135"/>
      <c r="CBY16" s="135"/>
      <c r="CBZ16" s="135"/>
      <c r="CCA16" s="135"/>
      <c r="CCB16" s="135"/>
      <c r="CCC16" s="135"/>
      <c r="CCD16" s="135"/>
      <c r="CCE16" s="135"/>
      <c r="CCF16" s="135"/>
      <c r="CCG16" s="135"/>
      <c r="CCH16" s="135"/>
      <c r="CCI16" s="135"/>
      <c r="CCJ16" s="135"/>
      <c r="CCK16" s="135"/>
      <c r="CCL16" s="135"/>
      <c r="CCM16" s="135"/>
      <c r="CCN16" s="135"/>
      <c r="CCO16" s="135"/>
      <c r="CCP16" s="135"/>
      <c r="CCQ16" s="135"/>
      <c r="CCR16" s="135"/>
      <c r="CCS16" s="135"/>
      <c r="CCT16" s="135"/>
      <c r="CCU16" s="135"/>
      <c r="CCV16" s="135"/>
      <c r="CCW16" s="135"/>
      <c r="CCX16" s="135"/>
      <c r="CCY16" s="135"/>
      <c r="CCZ16" s="135"/>
      <c r="CDA16" s="135"/>
      <c r="CDB16" s="135"/>
      <c r="CDC16" s="135"/>
      <c r="CDD16" s="135"/>
      <c r="CDE16" s="135"/>
      <c r="CDF16" s="135"/>
      <c r="CDG16" s="135"/>
      <c r="CDH16" s="135"/>
      <c r="CDI16" s="135"/>
      <c r="CDJ16" s="135"/>
      <c r="CDK16" s="135"/>
      <c r="CDL16" s="135"/>
      <c r="CDM16" s="135"/>
      <c r="CDN16" s="135"/>
      <c r="CDO16" s="135"/>
      <c r="CDP16" s="135"/>
      <c r="CDQ16" s="135"/>
      <c r="CDR16" s="135"/>
      <c r="CDS16" s="135"/>
      <c r="CDT16" s="135"/>
      <c r="CDU16" s="135"/>
      <c r="CDV16" s="135"/>
      <c r="CDW16" s="135"/>
      <c r="CDX16" s="135"/>
      <c r="CDY16" s="135"/>
      <c r="CDZ16" s="135"/>
      <c r="CEA16" s="135"/>
      <c r="CEB16" s="135"/>
      <c r="CEC16" s="135"/>
      <c r="CED16" s="135"/>
      <c r="CEE16" s="135"/>
      <c r="CEF16" s="135"/>
      <c r="CEG16" s="135"/>
      <c r="CEH16" s="135"/>
      <c r="CEI16" s="135"/>
      <c r="CEJ16" s="135"/>
      <c r="CEK16" s="135"/>
      <c r="CEL16" s="135"/>
      <c r="CEM16" s="135"/>
      <c r="CEN16" s="135"/>
      <c r="CEO16" s="135"/>
      <c r="CEP16" s="135"/>
      <c r="CEQ16" s="135"/>
      <c r="CER16" s="135"/>
      <c r="CES16" s="135"/>
      <c r="CET16" s="135"/>
      <c r="CEU16" s="135"/>
      <c r="CEV16" s="135"/>
      <c r="CEW16" s="135"/>
      <c r="CEX16" s="135"/>
      <c r="CEY16" s="135"/>
      <c r="CEZ16" s="135"/>
      <c r="CFA16" s="135"/>
      <c r="CFB16" s="135"/>
      <c r="CFC16" s="135"/>
      <c r="CFD16" s="135"/>
      <c r="CFE16" s="135"/>
      <c r="CFF16" s="135"/>
      <c r="CFG16" s="135"/>
      <c r="CFH16" s="135"/>
      <c r="CFI16" s="135"/>
      <c r="CFJ16" s="135"/>
      <c r="CFK16" s="135"/>
      <c r="CFL16" s="135"/>
      <c r="CFM16" s="135"/>
      <c r="CFN16" s="135"/>
      <c r="CFO16" s="135"/>
      <c r="CFP16" s="135"/>
      <c r="CFQ16" s="135"/>
      <c r="CFR16" s="135"/>
      <c r="CFS16" s="135"/>
      <c r="CFT16" s="135"/>
      <c r="CFU16" s="135"/>
      <c r="CFV16" s="135"/>
      <c r="CFW16" s="135"/>
      <c r="CFX16" s="135"/>
      <c r="CFY16" s="135"/>
      <c r="CFZ16" s="135"/>
      <c r="CGA16" s="135"/>
      <c r="CGB16" s="135"/>
      <c r="CGC16" s="135"/>
      <c r="CGD16" s="135"/>
      <c r="CGE16" s="135"/>
      <c r="CGF16" s="135"/>
      <c r="CGG16" s="135"/>
      <c r="CGH16" s="135"/>
      <c r="CGI16" s="135"/>
      <c r="CGJ16" s="135"/>
      <c r="CGK16" s="135"/>
      <c r="CGL16" s="135"/>
      <c r="CGM16" s="135"/>
      <c r="CGN16" s="135"/>
      <c r="CGO16" s="135"/>
      <c r="CGP16" s="135"/>
      <c r="CGQ16" s="135"/>
      <c r="CGR16" s="135"/>
      <c r="CGS16" s="135"/>
      <c r="CGT16" s="135"/>
      <c r="CGU16" s="135"/>
      <c r="CGV16" s="135"/>
      <c r="CGW16" s="135"/>
      <c r="CGX16" s="135"/>
      <c r="CGY16" s="135"/>
      <c r="CGZ16" s="135"/>
      <c r="CHA16" s="135"/>
      <c r="CHB16" s="135"/>
      <c r="CHC16" s="135"/>
      <c r="CHD16" s="135"/>
      <c r="CHE16" s="135"/>
      <c r="CHF16" s="135"/>
      <c r="CHG16" s="135"/>
      <c r="CHH16" s="135"/>
      <c r="CHI16" s="135"/>
      <c r="CHJ16" s="135"/>
      <c r="CHK16" s="135"/>
      <c r="CHL16" s="135"/>
      <c r="CHM16" s="135"/>
      <c r="CHN16" s="135"/>
      <c r="CHO16" s="135"/>
      <c r="CHP16" s="135"/>
      <c r="CHQ16" s="135"/>
      <c r="CHR16" s="135"/>
      <c r="CHS16" s="135"/>
      <c r="CHT16" s="135"/>
      <c r="CHU16" s="135"/>
      <c r="CHV16" s="135"/>
      <c r="CHW16" s="135"/>
      <c r="CHX16" s="135"/>
      <c r="CHY16" s="135"/>
      <c r="CHZ16" s="135"/>
      <c r="CIA16" s="135"/>
      <c r="CIB16" s="135"/>
      <c r="CIC16" s="135"/>
      <c r="CID16" s="135"/>
      <c r="CIE16" s="135"/>
      <c r="CIF16" s="135"/>
      <c r="CIG16" s="135"/>
      <c r="CIH16" s="135"/>
      <c r="CII16" s="135"/>
      <c r="CIJ16" s="135"/>
      <c r="CIK16" s="135"/>
      <c r="CIL16" s="135"/>
      <c r="CIM16" s="135"/>
      <c r="CIN16" s="135"/>
      <c r="CIO16" s="135"/>
      <c r="CIP16" s="135"/>
      <c r="CIQ16" s="135"/>
      <c r="CIR16" s="135"/>
      <c r="CIS16" s="135"/>
      <c r="CIT16" s="135"/>
      <c r="CIU16" s="135"/>
      <c r="CIV16" s="135"/>
      <c r="CIW16" s="135"/>
      <c r="CIX16" s="135"/>
      <c r="CIY16" s="135"/>
      <c r="CIZ16" s="135"/>
      <c r="CJA16" s="135"/>
      <c r="CJB16" s="135"/>
      <c r="CJC16" s="135"/>
      <c r="CJD16" s="135"/>
      <c r="CJE16" s="135"/>
      <c r="CJF16" s="135"/>
      <c r="CJG16" s="135"/>
      <c r="CJH16" s="135"/>
      <c r="CJI16" s="135"/>
      <c r="CJJ16" s="135"/>
      <c r="CJK16" s="135"/>
      <c r="CJL16" s="135"/>
      <c r="CJM16" s="135"/>
      <c r="CJN16" s="135"/>
      <c r="CJO16" s="135"/>
      <c r="CJP16" s="135"/>
      <c r="CJQ16" s="135"/>
      <c r="CJR16" s="135"/>
      <c r="CJS16" s="135"/>
      <c r="CJT16" s="135"/>
      <c r="CJU16" s="135"/>
      <c r="CJV16" s="135"/>
      <c r="CJW16" s="135"/>
      <c r="CJX16" s="135"/>
      <c r="CJY16" s="135"/>
      <c r="CJZ16" s="135"/>
      <c r="CKA16" s="135"/>
      <c r="CKB16" s="135"/>
      <c r="CKC16" s="135"/>
      <c r="CKD16" s="135"/>
      <c r="CKE16" s="135"/>
      <c r="CKF16" s="135"/>
      <c r="CKG16" s="135"/>
      <c r="CKH16" s="135"/>
      <c r="CKI16" s="135"/>
      <c r="CKJ16" s="135"/>
      <c r="CKK16" s="135"/>
      <c r="CKL16" s="135"/>
      <c r="CKM16" s="135"/>
      <c r="CKN16" s="135"/>
      <c r="CKO16" s="135"/>
      <c r="CKP16" s="135"/>
      <c r="CKQ16" s="135"/>
      <c r="CKR16" s="135"/>
      <c r="CKS16" s="135"/>
      <c r="CKT16" s="135"/>
      <c r="CKU16" s="135"/>
      <c r="CKV16" s="135"/>
      <c r="CKW16" s="135"/>
      <c r="CKX16" s="135"/>
      <c r="CKY16" s="135"/>
      <c r="CKZ16" s="135"/>
      <c r="CLA16" s="135"/>
      <c r="CLB16" s="135"/>
      <c r="CLC16" s="135"/>
      <c r="CLD16" s="135"/>
      <c r="CLE16" s="135"/>
      <c r="CLF16" s="135"/>
      <c r="CLG16" s="135"/>
      <c r="CLH16" s="135"/>
      <c r="CLI16" s="135"/>
      <c r="CLJ16" s="135"/>
      <c r="CLK16" s="135"/>
      <c r="CLL16" s="135"/>
      <c r="CLM16" s="135"/>
      <c r="CLN16" s="135"/>
      <c r="CLO16" s="135"/>
      <c r="CLP16" s="135"/>
      <c r="CLQ16" s="135"/>
      <c r="CLR16" s="135"/>
      <c r="CLS16" s="135"/>
      <c r="CLT16" s="135"/>
      <c r="CLU16" s="135"/>
      <c r="CLV16" s="135"/>
      <c r="CLW16" s="135"/>
      <c r="CLX16" s="135"/>
      <c r="CLY16" s="135"/>
      <c r="CLZ16" s="135"/>
      <c r="CMA16" s="135"/>
      <c r="CMB16" s="135"/>
      <c r="CMC16" s="135"/>
      <c r="CMD16" s="135"/>
      <c r="CME16" s="135"/>
      <c r="CMF16" s="135"/>
      <c r="CMG16" s="135"/>
      <c r="CMH16" s="135"/>
      <c r="CMI16" s="135"/>
      <c r="CMJ16" s="135"/>
      <c r="CMK16" s="135"/>
      <c r="CML16" s="135"/>
      <c r="CMM16" s="135"/>
      <c r="CMN16" s="135"/>
      <c r="CMO16" s="135"/>
      <c r="CMP16" s="135"/>
      <c r="CMQ16" s="135"/>
      <c r="CMR16" s="135"/>
      <c r="CMS16" s="135"/>
      <c r="CMT16" s="135"/>
      <c r="CMU16" s="135"/>
      <c r="CMV16" s="135"/>
      <c r="CMW16" s="135"/>
      <c r="CMX16" s="135"/>
      <c r="CMY16" s="135"/>
      <c r="CMZ16" s="135"/>
      <c r="CNA16" s="135"/>
      <c r="CNB16" s="135"/>
      <c r="CNC16" s="135"/>
      <c r="CND16" s="135"/>
      <c r="CNE16" s="135"/>
      <c r="CNF16" s="135"/>
      <c r="CNG16" s="135"/>
      <c r="CNH16" s="135"/>
      <c r="CNI16" s="135"/>
      <c r="CNJ16" s="135"/>
      <c r="CNK16" s="135"/>
      <c r="CNL16" s="135"/>
      <c r="CNM16" s="135"/>
      <c r="CNN16" s="135"/>
      <c r="CNO16" s="135"/>
      <c r="CNP16" s="135"/>
      <c r="CNQ16" s="135"/>
      <c r="CNR16" s="135"/>
      <c r="CNS16" s="135"/>
      <c r="CNT16" s="135"/>
      <c r="CNU16" s="135"/>
      <c r="CNV16" s="135"/>
      <c r="CNW16" s="135"/>
      <c r="CNX16" s="135"/>
      <c r="CNY16" s="135"/>
      <c r="CNZ16" s="135"/>
      <c r="COA16" s="135"/>
      <c r="COB16" s="135"/>
      <c r="COC16" s="135"/>
      <c r="COD16" s="135"/>
      <c r="COE16" s="135"/>
      <c r="COF16" s="135"/>
      <c r="COG16" s="135"/>
      <c r="COH16" s="135"/>
      <c r="COI16" s="135"/>
      <c r="COJ16" s="135"/>
      <c r="COK16" s="135"/>
      <c r="COL16" s="135"/>
      <c r="COM16" s="135"/>
      <c r="CON16" s="135"/>
      <c r="COO16" s="135"/>
      <c r="COP16" s="135"/>
      <c r="COQ16" s="135"/>
      <c r="COR16" s="135"/>
      <c r="COS16" s="135"/>
      <c r="COT16" s="135"/>
      <c r="COU16" s="135"/>
      <c r="COV16" s="135"/>
      <c r="COW16" s="135"/>
      <c r="COX16" s="135"/>
      <c r="COY16" s="135"/>
      <c r="COZ16" s="135"/>
      <c r="CPA16" s="135"/>
      <c r="CPB16" s="135"/>
      <c r="CPC16" s="135"/>
      <c r="CPD16" s="135"/>
      <c r="CPE16" s="135"/>
      <c r="CPF16" s="135"/>
      <c r="CPG16" s="135"/>
      <c r="CPH16" s="135"/>
      <c r="CPI16" s="135"/>
      <c r="CPJ16" s="135"/>
      <c r="CPK16" s="135"/>
      <c r="CPL16" s="135"/>
      <c r="CPM16" s="135"/>
      <c r="CPN16" s="135"/>
      <c r="CPO16" s="135"/>
      <c r="CPP16" s="135"/>
      <c r="CPQ16" s="135"/>
      <c r="CPR16" s="135"/>
      <c r="CPS16" s="135"/>
      <c r="CPT16" s="135"/>
      <c r="CPU16" s="135"/>
      <c r="CPV16" s="135"/>
      <c r="CPW16" s="135"/>
      <c r="CPX16" s="135"/>
      <c r="CPY16" s="135"/>
      <c r="CPZ16" s="135"/>
      <c r="CQA16" s="135"/>
      <c r="CQB16" s="135"/>
      <c r="CQC16" s="135"/>
      <c r="CQD16" s="135"/>
      <c r="CQE16" s="135"/>
      <c r="CQF16" s="135"/>
      <c r="CQG16" s="135"/>
      <c r="CQH16" s="135"/>
      <c r="CQI16" s="135"/>
      <c r="CQJ16" s="135"/>
      <c r="CQK16" s="135"/>
      <c r="CQL16" s="135"/>
      <c r="CQM16" s="135"/>
      <c r="CQN16" s="135"/>
      <c r="CQO16" s="135"/>
      <c r="CQP16" s="135"/>
      <c r="CQQ16" s="135"/>
      <c r="CQR16" s="135"/>
      <c r="CQS16" s="135"/>
      <c r="CQT16" s="135"/>
      <c r="CQU16" s="135"/>
      <c r="CQV16" s="135"/>
      <c r="CQW16" s="135"/>
      <c r="CQX16" s="135"/>
      <c r="CQY16" s="135"/>
      <c r="CQZ16" s="135"/>
      <c r="CRA16" s="135"/>
      <c r="CRB16" s="135"/>
      <c r="CRC16" s="135"/>
      <c r="CRD16" s="135"/>
      <c r="CRE16" s="135"/>
      <c r="CRF16" s="135"/>
      <c r="CRG16" s="135"/>
      <c r="CRH16" s="135"/>
      <c r="CRI16" s="135"/>
      <c r="CRJ16" s="135"/>
      <c r="CRK16" s="135"/>
      <c r="CRL16" s="135"/>
      <c r="CRM16" s="135"/>
      <c r="CRN16" s="135"/>
      <c r="CRO16" s="135"/>
      <c r="CRP16" s="135"/>
      <c r="CRQ16" s="135"/>
      <c r="CRR16" s="135"/>
      <c r="CRS16" s="135"/>
      <c r="CRT16" s="135"/>
      <c r="CRU16" s="135"/>
      <c r="CRV16" s="135"/>
      <c r="CRW16" s="135"/>
      <c r="CRX16" s="135"/>
      <c r="CRY16" s="135"/>
      <c r="CRZ16" s="135"/>
      <c r="CSA16" s="135"/>
      <c r="CSB16" s="135"/>
      <c r="CSC16" s="135"/>
      <c r="CSD16" s="135"/>
      <c r="CSE16" s="135"/>
      <c r="CSF16" s="135"/>
      <c r="CSG16" s="135"/>
      <c r="CSH16" s="135"/>
      <c r="CSI16" s="135"/>
      <c r="CSJ16" s="135"/>
      <c r="CSK16" s="135"/>
      <c r="CSL16" s="135"/>
      <c r="CSM16" s="135"/>
      <c r="CSN16" s="135"/>
      <c r="CSO16" s="135"/>
      <c r="CSP16" s="135"/>
      <c r="CSQ16" s="135"/>
      <c r="CSR16" s="135"/>
      <c r="CSS16" s="135"/>
      <c r="CST16" s="135"/>
      <c r="CSU16" s="135"/>
      <c r="CSV16" s="135"/>
      <c r="CSW16" s="135"/>
      <c r="CSX16" s="135"/>
      <c r="CSY16" s="135"/>
      <c r="CSZ16" s="135"/>
      <c r="CTA16" s="135"/>
      <c r="CTB16" s="135"/>
      <c r="CTC16" s="135"/>
      <c r="CTD16" s="135"/>
      <c r="CTE16" s="135"/>
      <c r="CTF16" s="135"/>
      <c r="CTG16" s="135"/>
      <c r="CTH16" s="135"/>
      <c r="CTI16" s="135"/>
      <c r="CTJ16" s="135"/>
      <c r="CTK16" s="135"/>
      <c r="CTL16" s="135"/>
      <c r="CTM16" s="135"/>
      <c r="CTN16" s="135"/>
      <c r="CTO16" s="135"/>
      <c r="CTP16" s="135"/>
      <c r="CTQ16" s="135"/>
      <c r="CTR16" s="135"/>
      <c r="CTS16" s="135"/>
      <c r="CTT16" s="135"/>
      <c r="CTU16" s="135"/>
      <c r="CTV16" s="135"/>
      <c r="CTW16" s="135"/>
      <c r="CTX16" s="135"/>
      <c r="CTY16" s="135"/>
      <c r="CTZ16" s="135"/>
      <c r="CUA16" s="135"/>
      <c r="CUB16" s="135"/>
      <c r="CUC16" s="135"/>
      <c r="CUD16" s="135"/>
      <c r="CUE16" s="135"/>
      <c r="CUF16" s="135"/>
      <c r="CUG16" s="135"/>
      <c r="CUH16" s="135"/>
      <c r="CUI16" s="135"/>
      <c r="CUJ16" s="135"/>
      <c r="CUK16" s="135"/>
      <c r="CUL16" s="135"/>
      <c r="CUM16" s="135"/>
      <c r="CUN16" s="135"/>
      <c r="CUO16" s="135"/>
      <c r="CUP16" s="135"/>
      <c r="CUQ16" s="135"/>
      <c r="CUR16" s="135"/>
      <c r="CUS16" s="135"/>
      <c r="CUT16" s="135"/>
      <c r="CUU16" s="135"/>
      <c r="CUV16" s="135"/>
      <c r="CUW16" s="135"/>
      <c r="CUX16" s="135"/>
      <c r="CUY16" s="135"/>
      <c r="CUZ16" s="135"/>
      <c r="CVA16" s="135"/>
      <c r="CVB16" s="135"/>
      <c r="CVC16" s="135"/>
      <c r="CVD16" s="135"/>
      <c r="CVE16" s="135"/>
      <c r="CVF16" s="135"/>
      <c r="CVG16" s="135"/>
      <c r="CVH16" s="135"/>
      <c r="CVI16" s="135"/>
      <c r="CVJ16" s="135"/>
      <c r="CVK16" s="135"/>
      <c r="CVL16" s="135"/>
      <c r="CVM16" s="135"/>
      <c r="CVN16" s="135"/>
      <c r="CVO16" s="135"/>
      <c r="CVP16" s="135"/>
      <c r="CVQ16" s="135"/>
      <c r="CVR16" s="135"/>
      <c r="CVS16" s="135"/>
      <c r="CVT16" s="135"/>
      <c r="CVU16" s="135"/>
      <c r="CVV16" s="135"/>
      <c r="CVW16" s="135"/>
      <c r="CVX16" s="135"/>
      <c r="CVY16" s="135"/>
      <c r="CVZ16" s="135"/>
      <c r="CWA16" s="135"/>
      <c r="CWB16" s="135"/>
      <c r="CWC16" s="135"/>
      <c r="CWD16" s="135"/>
      <c r="CWE16" s="135"/>
      <c r="CWF16" s="135"/>
      <c r="CWG16" s="135"/>
      <c r="CWH16" s="135"/>
      <c r="CWI16" s="135"/>
      <c r="CWJ16" s="135"/>
      <c r="CWK16" s="135"/>
      <c r="CWL16" s="135"/>
      <c r="CWM16" s="135"/>
      <c r="CWN16" s="135"/>
      <c r="CWO16" s="135"/>
      <c r="CWP16" s="135"/>
      <c r="CWQ16" s="135"/>
      <c r="CWR16" s="135"/>
      <c r="CWS16" s="135"/>
      <c r="CWT16" s="135"/>
      <c r="CWU16" s="135"/>
      <c r="CWV16" s="135"/>
      <c r="CWW16" s="135"/>
      <c r="CWX16" s="135"/>
      <c r="CWY16" s="135"/>
      <c r="CWZ16" s="135"/>
      <c r="CXA16" s="135"/>
      <c r="CXB16" s="135"/>
      <c r="CXC16" s="135"/>
      <c r="CXD16" s="135"/>
      <c r="CXE16" s="135"/>
      <c r="CXF16" s="135"/>
      <c r="CXG16" s="135"/>
      <c r="CXH16" s="135"/>
      <c r="CXI16" s="135"/>
      <c r="CXJ16" s="135"/>
      <c r="CXK16" s="135"/>
      <c r="CXL16" s="135"/>
      <c r="CXM16" s="135"/>
      <c r="CXN16" s="135"/>
      <c r="CXO16" s="135"/>
      <c r="CXP16" s="135"/>
      <c r="CXQ16" s="135"/>
      <c r="CXR16" s="135"/>
      <c r="CXS16" s="135"/>
      <c r="CXT16" s="135"/>
      <c r="CXU16" s="135"/>
      <c r="CXV16" s="135"/>
      <c r="CXW16" s="135"/>
      <c r="CXX16" s="135"/>
      <c r="CXY16" s="135"/>
      <c r="CXZ16" s="135"/>
      <c r="CYA16" s="135"/>
      <c r="CYB16" s="135"/>
      <c r="CYC16" s="135"/>
      <c r="CYD16" s="135"/>
      <c r="CYE16" s="135"/>
      <c r="CYF16" s="135"/>
      <c r="CYG16" s="135"/>
      <c r="CYH16" s="135"/>
      <c r="CYI16" s="135"/>
      <c r="CYJ16" s="135"/>
      <c r="CYK16" s="135"/>
      <c r="CYL16" s="135"/>
      <c r="CYM16" s="135"/>
      <c r="CYN16" s="135"/>
      <c r="CYO16" s="135"/>
      <c r="CYP16" s="135"/>
      <c r="CYQ16" s="135"/>
      <c r="CYR16" s="135"/>
      <c r="CYS16" s="135"/>
      <c r="CYT16" s="135"/>
      <c r="CYU16" s="135"/>
      <c r="CYV16" s="135"/>
      <c r="CYW16" s="135"/>
      <c r="CYX16" s="135"/>
      <c r="CYY16" s="135"/>
      <c r="CYZ16" s="135"/>
      <c r="CZA16" s="135"/>
      <c r="CZB16" s="135"/>
      <c r="CZC16" s="135"/>
      <c r="CZD16" s="135"/>
      <c r="CZE16" s="135"/>
      <c r="CZF16" s="135"/>
      <c r="CZG16" s="135"/>
      <c r="CZH16" s="135"/>
      <c r="CZI16" s="135"/>
      <c r="CZJ16" s="135"/>
      <c r="CZK16" s="135"/>
      <c r="CZL16" s="135"/>
      <c r="CZM16" s="135"/>
      <c r="CZN16" s="135"/>
      <c r="CZO16" s="135"/>
      <c r="CZP16" s="135"/>
      <c r="CZQ16" s="135"/>
      <c r="CZR16" s="135"/>
      <c r="CZS16" s="135"/>
      <c r="CZT16" s="135"/>
      <c r="CZU16" s="135"/>
      <c r="CZV16" s="135"/>
      <c r="CZW16" s="135"/>
      <c r="CZX16" s="135"/>
      <c r="CZY16" s="135"/>
      <c r="CZZ16" s="135"/>
      <c r="DAA16" s="135"/>
      <c r="DAB16" s="135"/>
      <c r="DAC16" s="135"/>
      <c r="DAD16" s="135"/>
      <c r="DAE16" s="135"/>
      <c r="DAF16" s="135"/>
      <c r="DAG16" s="135"/>
      <c r="DAH16" s="135"/>
      <c r="DAI16" s="135"/>
      <c r="DAJ16" s="135"/>
      <c r="DAK16" s="135"/>
      <c r="DAL16" s="135"/>
      <c r="DAM16" s="135"/>
      <c r="DAN16" s="135"/>
      <c r="DAO16" s="135"/>
      <c r="DAP16" s="135"/>
      <c r="DAQ16" s="135"/>
      <c r="DAR16" s="135"/>
      <c r="DAS16" s="135"/>
      <c r="DAT16" s="135"/>
      <c r="DAU16" s="135"/>
      <c r="DAV16" s="135"/>
      <c r="DAW16" s="135"/>
      <c r="DAX16" s="135"/>
      <c r="DAY16" s="135"/>
      <c r="DAZ16" s="135"/>
      <c r="DBA16" s="135"/>
      <c r="DBB16" s="135"/>
      <c r="DBC16" s="135"/>
      <c r="DBD16" s="135"/>
      <c r="DBE16" s="135"/>
      <c r="DBF16" s="135"/>
      <c r="DBG16" s="135"/>
      <c r="DBH16" s="135"/>
      <c r="DBI16" s="135"/>
      <c r="DBJ16" s="135"/>
      <c r="DBK16" s="135"/>
      <c r="DBL16" s="135"/>
      <c r="DBM16" s="135"/>
      <c r="DBN16" s="135"/>
      <c r="DBO16" s="135"/>
      <c r="DBP16" s="135"/>
      <c r="DBQ16" s="135"/>
      <c r="DBR16" s="135"/>
      <c r="DBS16" s="135"/>
      <c r="DBT16" s="135"/>
      <c r="DBU16" s="135"/>
      <c r="DBV16" s="135"/>
      <c r="DBW16" s="135"/>
      <c r="DBX16" s="135"/>
      <c r="DBY16" s="135"/>
      <c r="DBZ16" s="135"/>
      <c r="DCA16" s="135"/>
      <c r="DCB16" s="135"/>
      <c r="DCC16" s="135"/>
      <c r="DCD16" s="135"/>
      <c r="DCE16" s="135"/>
      <c r="DCF16" s="135"/>
      <c r="DCG16" s="135"/>
      <c r="DCH16" s="135"/>
      <c r="DCI16" s="135"/>
      <c r="DCJ16" s="135"/>
      <c r="DCK16" s="135"/>
      <c r="DCL16" s="135"/>
      <c r="DCM16" s="135"/>
      <c r="DCN16" s="135"/>
      <c r="DCO16" s="135"/>
      <c r="DCP16" s="135"/>
      <c r="DCQ16" s="135"/>
      <c r="DCR16" s="135"/>
      <c r="DCS16" s="135"/>
      <c r="DCT16" s="135"/>
      <c r="DCU16" s="135"/>
      <c r="DCV16" s="135"/>
      <c r="DCW16" s="135"/>
      <c r="DCX16" s="135"/>
      <c r="DCY16" s="135"/>
      <c r="DCZ16" s="135"/>
      <c r="DDA16" s="135"/>
      <c r="DDB16" s="135"/>
      <c r="DDC16" s="135"/>
      <c r="DDD16" s="135"/>
      <c r="DDE16" s="135"/>
      <c r="DDF16" s="135"/>
      <c r="DDG16" s="135"/>
      <c r="DDH16" s="135"/>
      <c r="DDI16" s="135"/>
      <c r="DDJ16" s="135"/>
      <c r="DDK16" s="135"/>
      <c r="DDL16" s="135"/>
      <c r="DDM16" s="135"/>
      <c r="DDN16" s="135"/>
      <c r="DDO16" s="135"/>
      <c r="DDP16" s="135"/>
      <c r="DDQ16" s="135"/>
      <c r="DDR16" s="135"/>
      <c r="DDS16" s="135"/>
      <c r="DDT16" s="135"/>
      <c r="DDU16" s="135"/>
      <c r="DDV16" s="135"/>
      <c r="DDW16" s="135"/>
      <c r="DDX16" s="135"/>
      <c r="DDY16" s="135"/>
      <c r="DDZ16" s="135"/>
      <c r="DEA16" s="135"/>
      <c r="DEB16" s="135"/>
      <c r="DEC16" s="135"/>
      <c r="DED16" s="135"/>
      <c r="DEE16" s="135"/>
      <c r="DEF16" s="135"/>
      <c r="DEG16" s="135"/>
      <c r="DEH16" s="135"/>
      <c r="DEI16" s="135"/>
      <c r="DEJ16" s="135"/>
      <c r="DEK16" s="135"/>
      <c r="DEL16" s="135"/>
      <c r="DEM16" s="135"/>
      <c r="DEN16" s="135"/>
      <c r="DEO16" s="135"/>
      <c r="DEP16" s="135"/>
      <c r="DEQ16" s="135"/>
      <c r="DER16" s="135"/>
      <c r="DES16" s="135"/>
      <c r="DET16" s="135"/>
      <c r="DEU16" s="135"/>
      <c r="DEV16" s="135"/>
      <c r="DEW16" s="135"/>
      <c r="DEX16" s="135"/>
      <c r="DEY16" s="135"/>
      <c r="DEZ16" s="135"/>
      <c r="DFA16" s="135"/>
      <c r="DFB16" s="135"/>
      <c r="DFC16" s="135"/>
      <c r="DFD16" s="135"/>
      <c r="DFE16" s="135"/>
      <c r="DFF16" s="135"/>
      <c r="DFG16" s="135"/>
      <c r="DFH16" s="135"/>
      <c r="DFI16" s="135"/>
      <c r="DFJ16" s="135"/>
      <c r="DFK16" s="135"/>
      <c r="DFL16" s="135"/>
      <c r="DFM16" s="135"/>
      <c r="DFN16" s="135"/>
      <c r="DFO16" s="135"/>
      <c r="DFP16" s="135"/>
      <c r="DFQ16" s="135"/>
      <c r="DFR16" s="135"/>
      <c r="DFS16" s="135"/>
      <c r="DFT16" s="135"/>
      <c r="DFU16" s="135"/>
      <c r="DFV16" s="135"/>
      <c r="DFW16" s="135"/>
      <c r="DFX16" s="135"/>
      <c r="DFY16" s="135"/>
      <c r="DFZ16" s="135"/>
      <c r="DGA16" s="135"/>
      <c r="DGB16" s="135"/>
      <c r="DGC16" s="135"/>
      <c r="DGD16" s="135"/>
      <c r="DGE16" s="135"/>
      <c r="DGF16" s="135"/>
      <c r="DGG16" s="135"/>
      <c r="DGH16" s="135"/>
      <c r="DGI16" s="135"/>
      <c r="DGJ16" s="135"/>
      <c r="DGK16" s="135"/>
      <c r="DGL16" s="135"/>
      <c r="DGM16" s="135"/>
      <c r="DGN16" s="135"/>
      <c r="DGO16" s="135"/>
      <c r="DGP16" s="135"/>
      <c r="DGQ16" s="135"/>
      <c r="DGR16" s="135"/>
      <c r="DGS16" s="135"/>
      <c r="DGT16" s="135"/>
      <c r="DGU16" s="135"/>
      <c r="DGV16" s="135"/>
      <c r="DGW16" s="135"/>
      <c r="DGX16" s="135"/>
      <c r="DGY16" s="135"/>
      <c r="DGZ16" s="135"/>
      <c r="DHA16" s="135"/>
      <c r="DHB16" s="135"/>
      <c r="DHC16" s="135"/>
      <c r="DHD16" s="135"/>
      <c r="DHE16" s="135"/>
      <c r="DHF16" s="135"/>
      <c r="DHG16" s="135"/>
      <c r="DHH16" s="135"/>
      <c r="DHI16" s="135"/>
      <c r="DHJ16" s="135"/>
      <c r="DHK16" s="135"/>
      <c r="DHL16" s="135"/>
      <c r="DHM16" s="135"/>
      <c r="DHN16" s="135"/>
      <c r="DHO16" s="135"/>
      <c r="DHP16" s="135"/>
      <c r="DHQ16" s="135"/>
      <c r="DHR16" s="135"/>
      <c r="DHS16" s="135"/>
      <c r="DHT16" s="135"/>
      <c r="DHU16" s="135"/>
      <c r="DHV16" s="135"/>
      <c r="DHW16" s="135"/>
      <c r="DHX16" s="135"/>
      <c r="DHY16" s="135"/>
      <c r="DHZ16" s="135"/>
      <c r="DIA16" s="135"/>
      <c r="DIB16" s="135"/>
      <c r="DIC16" s="135"/>
      <c r="DID16" s="135"/>
      <c r="DIE16" s="135"/>
      <c r="DIF16" s="135"/>
      <c r="DIG16" s="135"/>
      <c r="DIH16" s="135"/>
      <c r="DII16" s="135"/>
      <c r="DIJ16" s="135"/>
      <c r="DIK16" s="135"/>
      <c r="DIL16" s="135"/>
      <c r="DIM16" s="135"/>
      <c r="DIN16" s="135"/>
      <c r="DIO16" s="135"/>
      <c r="DIP16" s="135"/>
      <c r="DIQ16" s="135"/>
      <c r="DIR16" s="135"/>
      <c r="DIS16" s="135"/>
      <c r="DIT16" s="135"/>
      <c r="DIU16" s="135"/>
      <c r="DIV16" s="135"/>
      <c r="DIW16" s="135"/>
      <c r="DIX16" s="135"/>
      <c r="DIY16" s="135"/>
      <c r="DIZ16" s="135"/>
      <c r="DJA16" s="135"/>
      <c r="DJB16" s="135"/>
      <c r="DJC16" s="135"/>
      <c r="DJD16" s="135"/>
      <c r="DJE16" s="135"/>
      <c r="DJF16" s="135"/>
      <c r="DJG16" s="135"/>
      <c r="DJH16" s="135"/>
      <c r="DJI16" s="135"/>
      <c r="DJJ16" s="135"/>
      <c r="DJK16" s="135"/>
      <c r="DJL16" s="135"/>
      <c r="DJM16" s="135"/>
      <c r="DJN16" s="135"/>
      <c r="DJO16" s="135"/>
      <c r="DJP16" s="135"/>
      <c r="DJQ16" s="135"/>
      <c r="DJR16" s="135"/>
      <c r="DJS16" s="135"/>
      <c r="DJT16" s="135"/>
      <c r="DJU16" s="135"/>
      <c r="DJV16" s="135"/>
      <c r="DJW16" s="135"/>
      <c r="DJX16" s="135"/>
      <c r="DJY16" s="135"/>
      <c r="DJZ16" s="135"/>
      <c r="DKA16" s="135"/>
      <c r="DKB16" s="135"/>
      <c r="DKC16" s="135"/>
      <c r="DKD16" s="135"/>
      <c r="DKE16" s="135"/>
      <c r="DKF16" s="135"/>
      <c r="DKG16" s="135"/>
      <c r="DKH16" s="135"/>
      <c r="DKI16" s="135"/>
      <c r="DKJ16" s="135"/>
      <c r="DKK16" s="135"/>
      <c r="DKL16" s="135"/>
      <c r="DKM16" s="135"/>
      <c r="DKN16" s="135"/>
      <c r="DKO16" s="135"/>
      <c r="DKP16" s="135"/>
      <c r="DKQ16" s="135"/>
      <c r="DKR16" s="135"/>
      <c r="DKS16" s="135"/>
      <c r="DKT16" s="135"/>
      <c r="DKU16" s="135"/>
      <c r="DKV16" s="135"/>
      <c r="DKW16" s="135"/>
      <c r="DKX16" s="135"/>
      <c r="DKY16" s="135"/>
      <c r="DKZ16" s="135"/>
      <c r="DLA16" s="135"/>
      <c r="DLB16" s="135"/>
      <c r="DLC16" s="135"/>
      <c r="DLD16" s="135"/>
      <c r="DLE16" s="135"/>
      <c r="DLF16" s="135"/>
      <c r="DLG16" s="135"/>
      <c r="DLH16" s="135"/>
      <c r="DLI16" s="135"/>
      <c r="DLJ16" s="135"/>
      <c r="DLK16" s="135"/>
      <c r="DLL16" s="135"/>
      <c r="DLM16" s="135"/>
      <c r="DLN16" s="135"/>
      <c r="DLO16" s="135"/>
      <c r="DLP16" s="135"/>
      <c r="DLQ16" s="135"/>
      <c r="DLR16" s="135"/>
      <c r="DLS16" s="135"/>
      <c r="DLT16" s="135"/>
      <c r="DLU16" s="135"/>
      <c r="DLV16" s="135"/>
      <c r="DLW16" s="135"/>
      <c r="DLX16" s="135"/>
      <c r="DLY16" s="135"/>
      <c r="DLZ16" s="135"/>
      <c r="DMA16" s="135"/>
      <c r="DMB16" s="135"/>
      <c r="DMC16" s="135"/>
      <c r="DMD16" s="135"/>
      <c r="DME16" s="135"/>
      <c r="DMF16" s="135"/>
      <c r="DMG16" s="135"/>
      <c r="DMH16" s="135"/>
      <c r="DMI16" s="135"/>
      <c r="DMJ16" s="135"/>
      <c r="DMK16" s="135"/>
      <c r="DML16" s="135"/>
      <c r="DMM16" s="135"/>
      <c r="DMN16" s="135"/>
      <c r="DMO16" s="135"/>
      <c r="DMP16" s="135"/>
      <c r="DMQ16" s="135"/>
      <c r="DMR16" s="135"/>
      <c r="DMS16" s="135"/>
      <c r="DMT16" s="135"/>
      <c r="DMU16" s="135"/>
      <c r="DMV16" s="135"/>
      <c r="DMW16" s="135"/>
      <c r="DMX16" s="135"/>
      <c r="DMY16" s="135"/>
      <c r="DMZ16" s="135"/>
      <c r="DNA16" s="135"/>
      <c r="DNB16" s="135"/>
      <c r="DNC16" s="135"/>
      <c r="DND16" s="135"/>
      <c r="DNE16" s="135"/>
      <c r="DNF16" s="135"/>
      <c r="DNG16" s="135"/>
      <c r="DNH16" s="135"/>
      <c r="DNI16" s="135"/>
      <c r="DNJ16" s="135"/>
      <c r="DNK16" s="135"/>
      <c r="DNL16" s="135"/>
      <c r="DNM16" s="135"/>
      <c r="DNN16" s="135"/>
      <c r="DNO16" s="135"/>
      <c r="DNP16" s="135"/>
      <c r="DNQ16" s="135"/>
      <c r="DNR16" s="135"/>
      <c r="DNS16" s="135"/>
      <c r="DNT16" s="135"/>
      <c r="DNU16" s="135"/>
      <c r="DNV16" s="135"/>
      <c r="DNW16" s="135"/>
      <c r="DNX16" s="135"/>
      <c r="DNY16" s="135"/>
      <c r="DNZ16" s="135"/>
      <c r="DOA16" s="135"/>
      <c r="DOB16" s="135"/>
      <c r="DOC16" s="135"/>
      <c r="DOD16" s="135"/>
      <c r="DOE16" s="135"/>
      <c r="DOF16" s="135"/>
      <c r="DOG16" s="135"/>
      <c r="DOH16" s="135"/>
      <c r="DOI16" s="135"/>
      <c r="DOJ16" s="135"/>
      <c r="DOK16" s="135"/>
      <c r="DOL16" s="135"/>
      <c r="DOM16" s="135"/>
      <c r="DON16" s="135"/>
      <c r="DOO16" s="135"/>
      <c r="DOP16" s="135"/>
      <c r="DOQ16" s="135"/>
      <c r="DOR16" s="135"/>
      <c r="DOS16" s="135"/>
      <c r="DOT16" s="135"/>
      <c r="DOU16" s="135"/>
      <c r="DOV16" s="135"/>
      <c r="DOW16" s="135"/>
      <c r="DOX16" s="135"/>
      <c r="DOY16" s="135"/>
      <c r="DOZ16" s="135"/>
      <c r="DPA16" s="135"/>
      <c r="DPB16" s="135"/>
      <c r="DPC16" s="135"/>
      <c r="DPD16" s="135"/>
      <c r="DPE16" s="135"/>
      <c r="DPF16" s="135"/>
      <c r="DPG16" s="135"/>
      <c r="DPH16" s="135"/>
      <c r="DPI16" s="135"/>
      <c r="DPJ16" s="135"/>
      <c r="DPK16" s="135"/>
      <c r="DPL16" s="135"/>
      <c r="DPM16" s="135"/>
      <c r="DPN16" s="135"/>
      <c r="DPO16" s="135"/>
      <c r="DPP16" s="135"/>
      <c r="DPQ16" s="135"/>
      <c r="DPR16" s="135"/>
      <c r="DPS16" s="135"/>
      <c r="DPT16" s="135"/>
      <c r="DPU16" s="135"/>
      <c r="DPV16" s="135"/>
      <c r="DPW16" s="135"/>
      <c r="DPX16" s="135"/>
      <c r="DPY16" s="135"/>
      <c r="DPZ16" s="135"/>
      <c r="DQA16" s="135"/>
      <c r="DQB16" s="135"/>
      <c r="DQC16" s="135"/>
      <c r="DQD16" s="135"/>
      <c r="DQE16" s="135"/>
      <c r="DQF16" s="135"/>
      <c r="DQG16" s="135"/>
      <c r="DQH16" s="135"/>
      <c r="DQI16" s="135"/>
      <c r="DQJ16" s="135"/>
      <c r="DQK16" s="135"/>
      <c r="DQL16" s="135"/>
      <c r="DQM16" s="135"/>
      <c r="DQN16" s="135"/>
      <c r="DQO16" s="135"/>
      <c r="DQP16" s="135"/>
      <c r="DQQ16" s="135"/>
      <c r="DQR16" s="135"/>
      <c r="DQS16" s="135"/>
      <c r="DQT16" s="135"/>
      <c r="DQU16" s="135"/>
      <c r="DQV16" s="135"/>
      <c r="DQW16" s="135"/>
      <c r="DQX16" s="135"/>
      <c r="DQY16" s="135"/>
      <c r="DQZ16" s="135"/>
      <c r="DRA16" s="135"/>
      <c r="DRB16" s="135"/>
      <c r="DRC16" s="135"/>
      <c r="DRD16" s="135"/>
      <c r="DRE16" s="135"/>
      <c r="DRF16" s="135"/>
      <c r="DRG16" s="135"/>
      <c r="DRH16" s="135"/>
      <c r="DRI16" s="135"/>
      <c r="DRJ16" s="135"/>
      <c r="DRK16" s="135"/>
      <c r="DRL16" s="135"/>
      <c r="DRM16" s="135"/>
      <c r="DRN16" s="135"/>
      <c r="DRO16" s="135"/>
      <c r="DRP16" s="135"/>
      <c r="DRQ16" s="135"/>
      <c r="DRR16" s="135"/>
      <c r="DRS16" s="135"/>
      <c r="DRT16" s="135"/>
      <c r="DRU16" s="135"/>
      <c r="DRV16" s="135"/>
      <c r="DRW16" s="135"/>
      <c r="DRX16" s="135"/>
      <c r="DRY16" s="135"/>
      <c r="DRZ16" s="135"/>
      <c r="DSA16" s="135"/>
      <c r="DSB16" s="135"/>
      <c r="DSC16" s="135"/>
      <c r="DSD16" s="135"/>
      <c r="DSE16" s="135"/>
      <c r="DSF16" s="135"/>
      <c r="DSG16" s="135"/>
      <c r="DSH16" s="135"/>
      <c r="DSI16" s="135"/>
      <c r="DSJ16" s="135"/>
      <c r="DSK16" s="135"/>
      <c r="DSL16" s="135"/>
      <c r="DSM16" s="135"/>
      <c r="DSN16" s="135"/>
      <c r="DSO16" s="135"/>
      <c r="DSP16" s="135"/>
      <c r="DSQ16" s="135"/>
      <c r="DSR16" s="135"/>
      <c r="DSS16" s="135"/>
      <c r="DST16" s="135"/>
      <c r="DSU16" s="135"/>
      <c r="DSV16" s="135"/>
      <c r="DSW16" s="135"/>
      <c r="DSX16" s="135"/>
      <c r="DSY16" s="135"/>
      <c r="DSZ16" s="135"/>
      <c r="DTA16" s="135"/>
      <c r="DTB16" s="135"/>
      <c r="DTC16" s="135"/>
      <c r="DTD16" s="135"/>
      <c r="DTE16" s="135"/>
      <c r="DTF16" s="135"/>
      <c r="DTG16" s="135"/>
      <c r="DTH16" s="135"/>
      <c r="DTI16" s="135"/>
      <c r="DTJ16" s="135"/>
      <c r="DTK16" s="135"/>
      <c r="DTL16" s="135"/>
      <c r="DTM16" s="135"/>
      <c r="DTN16" s="135"/>
      <c r="DTO16" s="135"/>
      <c r="DTP16" s="135"/>
      <c r="DTQ16" s="135"/>
      <c r="DTR16" s="135"/>
      <c r="DTS16" s="135"/>
      <c r="DTT16" s="135"/>
      <c r="DTU16" s="135"/>
      <c r="DTV16" s="135"/>
      <c r="DTW16" s="135"/>
      <c r="DTX16" s="135"/>
      <c r="DTY16" s="135"/>
      <c r="DTZ16" s="135"/>
      <c r="DUA16" s="135"/>
      <c r="DUB16" s="135"/>
      <c r="DUC16" s="135"/>
      <c r="DUD16" s="135"/>
      <c r="DUE16" s="135"/>
      <c r="DUF16" s="135"/>
      <c r="DUG16" s="135"/>
      <c r="DUH16" s="135"/>
      <c r="DUI16" s="135"/>
      <c r="DUJ16" s="135"/>
      <c r="DUK16" s="135"/>
      <c r="DUL16" s="135"/>
      <c r="DUM16" s="135"/>
      <c r="DUN16" s="135"/>
      <c r="DUO16" s="135"/>
      <c r="DUP16" s="135"/>
      <c r="DUQ16" s="135"/>
      <c r="DUR16" s="135"/>
      <c r="DUS16" s="135"/>
      <c r="DUT16" s="135"/>
      <c r="DUU16" s="135"/>
      <c r="DUV16" s="135"/>
      <c r="DUW16" s="135"/>
      <c r="DUX16" s="135"/>
      <c r="DUY16" s="135"/>
      <c r="DUZ16" s="135"/>
      <c r="DVA16" s="135"/>
      <c r="DVB16" s="135"/>
      <c r="DVC16" s="135"/>
      <c r="DVD16" s="135"/>
      <c r="DVE16" s="135"/>
      <c r="DVF16" s="135"/>
      <c r="DVG16" s="135"/>
      <c r="DVH16" s="135"/>
      <c r="DVI16" s="135"/>
      <c r="DVJ16" s="135"/>
      <c r="DVK16" s="135"/>
      <c r="DVL16" s="135"/>
      <c r="DVM16" s="135"/>
      <c r="DVN16" s="135"/>
      <c r="DVO16" s="135"/>
      <c r="DVP16" s="135"/>
      <c r="DVQ16" s="135"/>
      <c r="DVR16" s="135"/>
      <c r="DVS16" s="135"/>
      <c r="DVT16" s="135"/>
      <c r="DVU16" s="135"/>
      <c r="DVV16" s="135"/>
      <c r="DVW16" s="135"/>
      <c r="DVX16" s="135"/>
      <c r="DVY16" s="135"/>
      <c r="DVZ16" s="135"/>
      <c r="DWA16" s="135"/>
      <c r="DWB16" s="135"/>
      <c r="DWC16" s="135"/>
      <c r="DWD16" s="135"/>
      <c r="DWE16" s="135"/>
      <c r="DWF16" s="135"/>
      <c r="DWG16" s="135"/>
      <c r="DWH16" s="135"/>
      <c r="DWI16" s="135"/>
      <c r="DWJ16" s="135"/>
      <c r="DWK16" s="135"/>
      <c r="DWL16" s="135"/>
      <c r="DWM16" s="135"/>
      <c r="DWN16" s="135"/>
      <c r="DWO16" s="135"/>
      <c r="DWP16" s="135"/>
      <c r="DWQ16" s="135"/>
      <c r="DWR16" s="135"/>
      <c r="DWS16" s="135"/>
      <c r="DWT16" s="135"/>
      <c r="DWU16" s="135"/>
      <c r="DWV16" s="135"/>
      <c r="DWW16" s="135"/>
      <c r="DWX16" s="135"/>
      <c r="DWY16" s="135"/>
      <c r="DWZ16" s="135"/>
      <c r="DXA16" s="135"/>
      <c r="DXB16" s="135"/>
      <c r="DXC16" s="135"/>
      <c r="DXD16" s="135"/>
      <c r="DXE16" s="135"/>
      <c r="DXF16" s="135"/>
      <c r="DXG16" s="135"/>
      <c r="DXH16" s="135"/>
      <c r="DXI16" s="135"/>
      <c r="DXJ16" s="135"/>
      <c r="DXK16" s="135"/>
      <c r="DXL16" s="135"/>
      <c r="DXM16" s="135"/>
      <c r="DXN16" s="135"/>
      <c r="DXO16" s="135"/>
      <c r="DXP16" s="135"/>
      <c r="DXQ16" s="135"/>
      <c r="DXR16" s="135"/>
      <c r="DXS16" s="135"/>
      <c r="DXT16" s="135"/>
      <c r="DXU16" s="135"/>
      <c r="DXV16" s="135"/>
      <c r="DXW16" s="135"/>
      <c r="DXX16" s="135"/>
      <c r="DXY16" s="135"/>
      <c r="DXZ16" s="135"/>
      <c r="DYA16" s="135"/>
      <c r="DYB16" s="135"/>
      <c r="DYC16" s="135"/>
      <c r="DYD16" s="135"/>
      <c r="DYE16" s="135"/>
      <c r="DYF16" s="135"/>
      <c r="DYG16" s="135"/>
      <c r="DYH16" s="135"/>
      <c r="DYI16" s="135"/>
      <c r="DYJ16" s="135"/>
      <c r="DYK16" s="135"/>
      <c r="DYL16" s="135"/>
      <c r="DYM16" s="135"/>
      <c r="DYN16" s="135"/>
      <c r="DYO16" s="135"/>
      <c r="DYP16" s="135"/>
      <c r="DYQ16" s="135"/>
      <c r="DYR16" s="135"/>
      <c r="DYS16" s="135"/>
      <c r="DYT16" s="135"/>
      <c r="DYU16" s="135"/>
      <c r="DYV16" s="135"/>
      <c r="DYW16" s="135"/>
      <c r="DYX16" s="135"/>
      <c r="DYY16" s="135"/>
      <c r="DYZ16" s="135"/>
      <c r="DZA16" s="135"/>
      <c r="DZB16" s="135"/>
      <c r="DZC16" s="135"/>
      <c r="DZD16" s="135"/>
      <c r="DZE16" s="135"/>
      <c r="DZF16" s="135"/>
      <c r="DZG16" s="135"/>
      <c r="DZH16" s="135"/>
      <c r="DZI16" s="135"/>
      <c r="DZJ16" s="135"/>
      <c r="DZK16" s="135"/>
      <c r="DZL16" s="135"/>
      <c r="DZM16" s="135"/>
      <c r="DZN16" s="135"/>
      <c r="DZO16" s="135"/>
      <c r="DZP16" s="135"/>
      <c r="DZQ16" s="135"/>
      <c r="DZR16" s="135"/>
      <c r="DZS16" s="135"/>
      <c r="DZT16" s="135"/>
      <c r="DZU16" s="135"/>
      <c r="DZV16" s="135"/>
      <c r="DZW16" s="135"/>
      <c r="DZX16" s="135"/>
      <c r="DZY16" s="135"/>
      <c r="DZZ16" s="135"/>
      <c r="EAA16" s="135"/>
      <c r="EAB16" s="135"/>
      <c r="EAC16" s="135"/>
      <c r="EAD16" s="135"/>
      <c r="EAE16" s="135"/>
      <c r="EAF16" s="135"/>
      <c r="EAG16" s="135"/>
      <c r="EAH16" s="135"/>
      <c r="EAI16" s="135"/>
      <c r="EAJ16" s="135"/>
      <c r="EAK16" s="135"/>
      <c r="EAL16" s="135"/>
      <c r="EAM16" s="135"/>
      <c r="EAN16" s="135"/>
      <c r="EAO16" s="135"/>
      <c r="EAP16" s="135"/>
      <c r="EAQ16" s="135"/>
      <c r="EAR16" s="135"/>
      <c r="EAS16" s="135"/>
      <c r="EAT16" s="135"/>
      <c r="EAU16" s="135"/>
      <c r="EAV16" s="135"/>
      <c r="EAW16" s="135"/>
      <c r="EAX16" s="135"/>
      <c r="EAY16" s="135"/>
      <c r="EAZ16" s="135"/>
      <c r="EBA16" s="135"/>
      <c r="EBB16" s="135"/>
      <c r="EBC16" s="135"/>
      <c r="EBD16" s="135"/>
      <c r="EBE16" s="135"/>
      <c r="EBF16" s="135"/>
      <c r="EBG16" s="135"/>
      <c r="EBH16" s="135"/>
      <c r="EBI16" s="135"/>
      <c r="EBJ16" s="135"/>
      <c r="EBK16" s="135"/>
      <c r="EBL16" s="135"/>
      <c r="EBM16" s="135"/>
      <c r="EBN16" s="135"/>
      <c r="EBO16" s="135"/>
      <c r="EBP16" s="135"/>
      <c r="EBQ16" s="135"/>
      <c r="EBR16" s="135"/>
      <c r="EBS16" s="135"/>
      <c r="EBT16" s="135"/>
      <c r="EBU16" s="135"/>
      <c r="EBV16" s="135"/>
      <c r="EBW16" s="135"/>
      <c r="EBX16" s="135"/>
      <c r="EBY16" s="135"/>
      <c r="EBZ16" s="135"/>
      <c r="ECA16" s="135"/>
      <c r="ECB16" s="135"/>
      <c r="ECC16" s="135"/>
      <c r="ECD16" s="135"/>
      <c r="ECE16" s="135"/>
      <c r="ECF16" s="135"/>
      <c r="ECG16" s="135"/>
      <c r="ECH16" s="135"/>
      <c r="ECI16" s="135"/>
      <c r="ECJ16" s="135"/>
      <c r="ECK16" s="135"/>
      <c r="ECL16" s="135"/>
      <c r="ECM16" s="135"/>
      <c r="ECN16" s="135"/>
      <c r="ECO16" s="135"/>
      <c r="ECP16" s="135"/>
      <c r="ECQ16" s="135"/>
      <c r="ECR16" s="135"/>
      <c r="ECS16" s="135"/>
      <c r="ECT16" s="135"/>
      <c r="ECU16" s="135"/>
      <c r="ECV16" s="135"/>
      <c r="ECW16" s="135"/>
      <c r="ECX16" s="135"/>
      <c r="ECY16" s="135"/>
      <c r="ECZ16" s="135"/>
      <c r="EDA16" s="135"/>
      <c r="EDB16" s="135"/>
      <c r="EDC16" s="135"/>
      <c r="EDD16" s="135"/>
      <c r="EDE16" s="135"/>
      <c r="EDF16" s="135"/>
      <c r="EDG16" s="135"/>
      <c r="EDH16" s="135"/>
      <c r="EDI16" s="135"/>
      <c r="EDJ16" s="135"/>
      <c r="EDK16" s="135"/>
      <c r="EDL16" s="135"/>
      <c r="EDM16" s="135"/>
      <c r="EDN16" s="135"/>
      <c r="EDO16" s="135"/>
      <c r="EDP16" s="135"/>
      <c r="EDQ16" s="135"/>
      <c r="EDR16" s="135"/>
      <c r="EDS16" s="135"/>
      <c r="EDT16" s="135"/>
      <c r="EDU16" s="135"/>
      <c r="EDV16" s="135"/>
      <c r="EDW16" s="135"/>
      <c r="EDX16" s="135"/>
      <c r="EDY16" s="135"/>
      <c r="EDZ16" s="135"/>
      <c r="EEA16" s="135"/>
      <c r="EEB16" s="135"/>
      <c r="EEC16" s="135"/>
      <c r="EED16" s="135"/>
      <c r="EEE16" s="135"/>
      <c r="EEF16" s="135"/>
      <c r="EEG16" s="135"/>
      <c r="EEH16" s="135"/>
      <c r="EEI16" s="135"/>
      <c r="EEJ16" s="135"/>
      <c r="EEK16" s="135"/>
      <c r="EEL16" s="135"/>
      <c r="EEM16" s="135"/>
      <c r="EEN16" s="135"/>
      <c r="EEO16" s="135"/>
      <c r="EEP16" s="135"/>
      <c r="EEQ16" s="135"/>
      <c r="EER16" s="135"/>
      <c r="EES16" s="135"/>
      <c r="EET16" s="135"/>
      <c r="EEU16" s="135"/>
      <c r="EEV16" s="135"/>
      <c r="EEW16" s="135"/>
      <c r="EEX16" s="135"/>
      <c r="EEY16" s="135"/>
      <c r="EEZ16" s="135"/>
      <c r="EFA16" s="135"/>
      <c r="EFB16" s="135"/>
      <c r="EFC16" s="135"/>
      <c r="EFD16" s="135"/>
      <c r="EFE16" s="135"/>
      <c r="EFF16" s="135"/>
      <c r="EFG16" s="135"/>
      <c r="EFH16" s="135"/>
      <c r="EFI16" s="135"/>
      <c r="EFJ16" s="135"/>
      <c r="EFK16" s="135"/>
      <c r="EFL16" s="135"/>
      <c r="EFM16" s="135"/>
      <c r="EFN16" s="135"/>
      <c r="EFO16" s="135"/>
      <c r="EFP16" s="135"/>
      <c r="EFQ16" s="135"/>
      <c r="EFR16" s="135"/>
      <c r="EFS16" s="135"/>
      <c r="EFT16" s="135"/>
      <c r="EFU16" s="135"/>
      <c r="EFV16" s="135"/>
      <c r="EFW16" s="135"/>
      <c r="EFX16" s="135"/>
      <c r="EFY16" s="135"/>
      <c r="EFZ16" s="135"/>
      <c r="EGA16" s="135"/>
      <c r="EGB16" s="135"/>
      <c r="EGC16" s="135"/>
      <c r="EGD16" s="135"/>
      <c r="EGE16" s="135"/>
      <c r="EGF16" s="135"/>
      <c r="EGG16" s="135"/>
      <c r="EGH16" s="135"/>
      <c r="EGI16" s="135"/>
      <c r="EGJ16" s="135"/>
      <c r="EGK16" s="135"/>
      <c r="EGL16" s="135"/>
      <c r="EGM16" s="135"/>
      <c r="EGN16" s="135"/>
      <c r="EGO16" s="135"/>
      <c r="EGP16" s="135"/>
      <c r="EGQ16" s="135"/>
      <c r="EGR16" s="135"/>
      <c r="EGS16" s="135"/>
      <c r="EGT16" s="135"/>
      <c r="EGU16" s="135"/>
      <c r="EGV16" s="135"/>
      <c r="EGW16" s="135"/>
      <c r="EGX16" s="135"/>
      <c r="EGY16" s="135"/>
      <c r="EGZ16" s="135"/>
      <c r="EHA16" s="135"/>
      <c r="EHB16" s="135"/>
      <c r="EHC16" s="135"/>
      <c r="EHD16" s="135"/>
      <c r="EHE16" s="135"/>
      <c r="EHF16" s="135"/>
      <c r="EHG16" s="135"/>
      <c r="EHH16" s="135"/>
      <c r="EHI16" s="135"/>
      <c r="EHJ16" s="135"/>
      <c r="EHK16" s="135"/>
      <c r="EHL16" s="135"/>
      <c r="EHM16" s="135"/>
      <c r="EHN16" s="135"/>
      <c r="EHO16" s="135"/>
      <c r="EHP16" s="135"/>
      <c r="EHQ16" s="135"/>
      <c r="EHR16" s="135"/>
      <c r="EHS16" s="135"/>
      <c r="EHT16" s="135"/>
      <c r="EHU16" s="135"/>
      <c r="EHV16" s="135"/>
      <c r="EHW16" s="135"/>
      <c r="EHX16" s="135"/>
      <c r="EHY16" s="135"/>
      <c r="EHZ16" s="135"/>
      <c r="EIA16" s="135"/>
      <c r="EIB16" s="135"/>
      <c r="EIC16" s="135"/>
      <c r="EID16" s="135"/>
      <c r="EIE16" s="135"/>
      <c r="EIF16" s="135"/>
      <c r="EIG16" s="135"/>
      <c r="EIH16" s="135"/>
      <c r="EII16" s="135"/>
      <c r="EIJ16" s="135"/>
      <c r="EIK16" s="135"/>
      <c r="EIL16" s="135"/>
      <c r="EIM16" s="135"/>
      <c r="EIN16" s="135"/>
      <c r="EIO16" s="135"/>
      <c r="EIP16" s="135"/>
      <c r="EIQ16" s="135"/>
      <c r="EIR16" s="135"/>
      <c r="EIS16" s="135"/>
      <c r="EIT16" s="135"/>
      <c r="EIU16" s="135"/>
      <c r="EIV16" s="135"/>
      <c r="EIW16" s="135"/>
      <c r="EIX16" s="135"/>
      <c r="EIY16" s="135"/>
      <c r="EIZ16" s="135"/>
      <c r="EJA16" s="135"/>
      <c r="EJB16" s="135"/>
      <c r="EJC16" s="135"/>
      <c r="EJD16" s="135"/>
      <c r="EJE16" s="135"/>
      <c r="EJF16" s="135"/>
      <c r="EJG16" s="135"/>
      <c r="EJH16" s="135"/>
      <c r="EJI16" s="135"/>
      <c r="EJJ16" s="135"/>
      <c r="EJK16" s="135"/>
      <c r="EJL16" s="135"/>
      <c r="EJM16" s="135"/>
      <c r="EJN16" s="135"/>
      <c r="EJO16" s="135"/>
      <c r="EJP16" s="135"/>
      <c r="EJQ16" s="135"/>
      <c r="EJR16" s="135"/>
      <c r="EJS16" s="135"/>
      <c r="EJT16" s="135"/>
      <c r="EJU16" s="135"/>
      <c r="EJV16" s="135"/>
      <c r="EJW16" s="135"/>
      <c r="EJX16" s="135"/>
      <c r="EJY16" s="135"/>
      <c r="EJZ16" s="135"/>
      <c r="EKA16" s="135"/>
      <c r="EKB16" s="135"/>
      <c r="EKC16" s="135"/>
      <c r="EKD16" s="135"/>
      <c r="EKE16" s="135"/>
      <c r="EKF16" s="135"/>
      <c r="EKG16" s="135"/>
      <c r="EKH16" s="135"/>
      <c r="EKI16" s="135"/>
      <c r="EKJ16" s="135"/>
      <c r="EKK16" s="135"/>
      <c r="EKL16" s="135"/>
      <c r="EKM16" s="135"/>
      <c r="EKN16" s="135"/>
      <c r="EKO16" s="135"/>
      <c r="EKP16" s="135"/>
      <c r="EKQ16" s="135"/>
      <c r="EKR16" s="135"/>
      <c r="EKS16" s="135"/>
      <c r="EKT16" s="135"/>
      <c r="EKU16" s="135"/>
      <c r="EKV16" s="135"/>
      <c r="EKW16" s="135"/>
      <c r="EKX16" s="135"/>
      <c r="EKY16" s="135"/>
      <c r="EKZ16" s="135"/>
      <c r="ELA16" s="135"/>
      <c r="ELB16" s="135"/>
      <c r="ELC16" s="135"/>
      <c r="ELD16" s="135"/>
      <c r="ELE16" s="135"/>
      <c r="ELF16" s="135"/>
      <c r="ELG16" s="135"/>
      <c r="ELH16" s="135"/>
      <c r="ELI16" s="135"/>
      <c r="ELJ16" s="135"/>
      <c r="ELK16" s="135"/>
      <c r="ELL16" s="135"/>
      <c r="ELM16" s="135"/>
      <c r="ELN16" s="135"/>
      <c r="ELO16" s="135"/>
      <c r="ELP16" s="135"/>
      <c r="ELQ16" s="135"/>
      <c r="ELR16" s="135"/>
      <c r="ELS16" s="135"/>
      <c r="ELT16" s="135"/>
      <c r="ELU16" s="135"/>
      <c r="ELV16" s="135"/>
      <c r="ELW16" s="135"/>
      <c r="ELX16" s="135"/>
      <c r="ELY16" s="135"/>
      <c r="ELZ16" s="135"/>
      <c r="EMA16" s="135"/>
      <c r="EMB16" s="135"/>
      <c r="EMC16" s="135"/>
      <c r="EMD16" s="135"/>
      <c r="EME16" s="135"/>
      <c r="EMF16" s="135"/>
      <c r="EMG16" s="135"/>
      <c r="EMH16" s="135"/>
      <c r="EMI16" s="135"/>
      <c r="EMJ16" s="135"/>
      <c r="EMK16" s="135"/>
      <c r="EML16" s="135"/>
      <c r="EMM16" s="135"/>
      <c r="EMN16" s="135"/>
      <c r="EMO16" s="135"/>
      <c r="EMP16" s="135"/>
      <c r="EMQ16" s="135"/>
      <c r="EMR16" s="135"/>
      <c r="EMS16" s="135"/>
      <c r="EMT16" s="135"/>
      <c r="EMU16" s="135"/>
      <c r="EMV16" s="135"/>
      <c r="EMW16" s="135"/>
      <c r="EMX16" s="135"/>
      <c r="EMY16" s="135"/>
      <c r="EMZ16" s="135"/>
      <c r="ENA16" s="135"/>
      <c r="ENB16" s="135"/>
      <c r="ENC16" s="135"/>
      <c r="END16" s="135"/>
      <c r="ENE16" s="135"/>
      <c r="ENF16" s="135"/>
      <c r="ENG16" s="135"/>
      <c r="ENH16" s="135"/>
      <c r="ENI16" s="135"/>
      <c r="ENJ16" s="135"/>
      <c r="ENK16" s="135"/>
      <c r="ENL16" s="135"/>
      <c r="ENM16" s="135"/>
      <c r="ENN16" s="135"/>
      <c r="ENO16" s="135"/>
      <c r="ENP16" s="135"/>
      <c r="ENQ16" s="135"/>
      <c r="ENR16" s="135"/>
      <c r="ENS16" s="135"/>
      <c r="ENT16" s="135"/>
      <c r="ENU16" s="135"/>
      <c r="ENV16" s="135"/>
      <c r="ENW16" s="135"/>
      <c r="ENX16" s="135"/>
      <c r="ENY16" s="135"/>
      <c r="ENZ16" s="135"/>
      <c r="EOA16" s="135"/>
      <c r="EOB16" s="135"/>
      <c r="EOC16" s="135"/>
      <c r="EOD16" s="135"/>
      <c r="EOE16" s="135"/>
      <c r="EOF16" s="135"/>
      <c r="EOG16" s="135"/>
      <c r="EOH16" s="135"/>
      <c r="EOI16" s="135"/>
      <c r="EOJ16" s="135"/>
      <c r="EOK16" s="135"/>
      <c r="EOL16" s="135"/>
      <c r="EOM16" s="135"/>
      <c r="EON16" s="135"/>
      <c r="EOO16" s="135"/>
      <c r="EOP16" s="135"/>
      <c r="EOQ16" s="135"/>
      <c r="EOR16" s="135"/>
      <c r="EOS16" s="135"/>
      <c r="EOT16" s="135"/>
      <c r="EOU16" s="135"/>
      <c r="EOV16" s="135"/>
      <c r="EOW16" s="135"/>
      <c r="EOX16" s="135"/>
      <c r="EOY16" s="135"/>
      <c r="EOZ16" s="135"/>
      <c r="EPA16" s="135"/>
      <c r="EPB16" s="135"/>
      <c r="EPC16" s="135"/>
      <c r="EPD16" s="135"/>
      <c r="EPE16" s="135"/>
      <c r="EPF16" s="135"/>
      <c r="EPG16" s="135"/>
      <c r="EPH16" s="135"/>
      <c r="EPI16" s="135"/>
      <c r="EPJ16" s="135"/>
      <c r="EPK16" s="135"/>
      <c r="EPL16" s="135"/>
      <c r="EPM16" s="135"/>
      <c r="EPN16" s="135"/>
      <c r="EPO16" s="135"/>
      <c r="EPP16" s="135"/>
      <c r="EPQ16" s="135"/>
      <c r="EPR16" s="135"/>
      <c r="EPS16" s="135"/>
      <c r="EPT16" s="135"/>
      <c r="EPU16" s="135"/>
      <c r="EPV16" s="135"/>
      <c r="EPW16" s="135"/>
      <c r="EPX16" s="135"/>
      <c r="EPY16" s="135"/>
      <c r="EPZ16" s="135"/>
      <c r="EQA16" s="135"/>
      <c r="EQB16" s="135"/>
      <c r="EQC16" s="135"/>
      <c r="EQD16" s="135"/>
      <c r="EQE16" s="135"/>
      <c r="EQF16" s="135"/>
      <c r="EQG16" s="135"/>
      <c r="EQH16" s="135"/>
      <c r="EQI16" s="135"/>
      <c r="EQJ16" s="135"/>
      <c r="EQK16" s="135"/>
      <c r="EQL16" s="135"/>
      <c r="EQM16" s="135"/>
      <c r="EQN16" s="135"/>
      <c r="EQO16" s="135"/>
      <c r="EQP16" s="135"/>
      <c r="EQQ16" s="135"/>
      <c r="EQR16" s="135"/>
      <c r="EQS16" s="135"/>
      <c r="EQT16" s="135"/>
      <c r="EQU16" s="135"/>
      <c r="EQV16" s="135"/>
      <c r="EQW16" s="135"/>
      <c r="EQX16" s="135"/>
      <c r="EQY16" s="135"/>
      <c r="EQZ16" s="135"/>
      <c r="ERA16" s="135"/>
      <c r="ERB16" s="135"/>
      <c r="ERC16" s="135"/>
      <c r="ERD16" s="135"/>
      <c r="ERE16" s="135"/>
      <c r="ERF16" s="135"/>
      <c r="ERG16" s="135"/>
      <c r="ERH16" s="135"/>
      <c r="ERI16" s="135"/>
      <c r="ERJ16" s="135"/>
      <c r="ERK16" s="135"/>
      <c r="ERL16" s="135"/>
      <c r="ERM16" s="135"/>
      <c r="ERN16" s="135"/>
      <c r="ERO16" s="135"/>
      <c r="ERP16" s="135"/>
      <c r="ERQ16" s="135"/>
      <c r="ERR16" s="135"/>
      <c r="ERS16" s="135"/>
      <c r="ERT16" s="135"/>
      <c r="ERU16" s="135"/>
      <c r="ERV16" s="135"/>
      <c r="ERW16" s="135"/>
      <c r="ERX16" s="135"/>
      <c r="ERY16" s="135"/>
      <c r="ERZ16" s="135"/>
      <c r="ESA16" s="135"/>
      <c r="ESB16" s="135"/>
      <c r="ESC16" s="135"/>
      <c r="ESD16" s="135"/>
      <c r="ESE16" s="135"/>
      <c r="ESF16" s="135"/>
      <c r="ESG16" s="135"/>
      <c r="ESH16" s="135"/>
      <c r="ESI16" s="135"/>
      <c r="ESJ16" s="135"/>
      <c r="ESK16" s="135"/>
      <c r="ESL16" s="135"/>
      <c r="ESM16" s="135"/>
      <c r="ESN16" s="135"/>
      <c r="ESO16" s="135"/>
      <c r="ESP16" s="135"/>
      <c r="ESQ16" s="135"/>
      <c r="ESR16" s="135"/>
      <c r="ESS16" s="135"/>
      <c r="EST16" s="135"/>
      <c r="ESU16" s="135"/>
      <c r="ESV16" s="135"/>
      <c r="ESW16" s="135"/>
      <c r="ESX16" s="135"/>
      <c r="ESY16" s="135"/>
      <c r="ESZ16" s="135"/>
      <c r="ETA16" s="135"/>
      <c r="ETB16" s="135"/>
      <c r="ETC16" s="135"/>
      <c r="ETD16" s="135"/>
      <c r="ETE16" s="135"/>
      <c r="ETF16" s="135"/>
      <c r="ETG16" s="135"/>
      <c r="ETH16" s="135"/>
      <c r="ETI16" s="135"/>
      <c r="ETJ16" s="135"/>
      <c r="ETK16" s="135"/>
      <c r="ETL16" s="135"/>
      <c r="ETM16" s="135"/>
      <c r="ETN16" s="135"/>
      <c r="ETO16" s="135"/>
      <c r="ETP16" s="135"/>
      <c r="ETQ16" s="135"/>
      <c r="ETR16" s="135"/>
      <c r="ETS16" s="135"/>
      <c r="ETT16" s="135"/>
      <c r="ETU16" s="135"/>
      <c r="ETV16" s="135"/>
      <c r="ETW16" s="135"/>
      <c r="ETX16" s="135"/>
      <c r="ETY16" s="135"/>
      <c r="ETZ16" s="135"/>
      <c r="EUA16" s="135"/>
      <c r="EUB16" s="135"/>
      <c r="EUC16" s="135"/>
      <c r="EUD16" s="135"/>
      <c r="EUE16" s="135"/>
      <c r="EUF16" s="135"/>
      <c r="EUG16" s="135"/>
      <c r="EUH16" s="135"/>
      <c r="EUI16" s="135"/>
      <c r="EUJ16" s="135"/>
      <c r="EUK16" s="135"/>
      <c r="EUL16" s="135"/>
      <c r="EUM16" s="135"/>
      <c r="EUN16" s="135"/>
      <c r="EUO16" s="135"/>
      <c r="EUP16" s="135"/>
      <c r="EUQ16" s="135"/>
      <c r="EUR16" s="135"/>
      <c r="EUS16" s="135"/>
      <c r="EUT16" s="135"/>
      <c r="EUU16" s="135"/>
      <c r="EUV16" s="135"/>
      <c r="EUW16" s="135"/>
      <c r="EUX16" s="135"/>
      <c r="EUY16" s="135"/>
      <c r="EUZ16" s="135"/>
      <c r="EVA16" s="135"/>
      <c r="EVB16" s="135"/>
      <c r="EVC16" s="135"/>
      <c r="EVD16" s="135"/>
      <c r="EVE16" s="135"/>
      <c r="EVF16" s="135"/>
      <c r="EVG16" s="135"/>
      <c r="EVH16" s="135"/>
      <c r="EVI16" s="135"/>
      <c r="EVJ16" s="135"/>
      <c r="EVK16" s="135"/>
      <c r="EVL16" s="135"/>
      <c r="EVM16" s="135"/>
      <c r="EVN16" s="135"/>
      <c r="EVO16" s="135"/>
      <c r="EVP16" s="135"/>
      <c r="EVQ16" s="135"/>
      <c r="EVR16" s="135"/>
      <c r="EVS16" s="135"/>
      <c r="EVT16" s="135"/>
      <c r="EVU16" s="135"/>
      <c r="EVV16" s="135"/>
      <c r="EVW16" s="135"/>
      <c r="EVX16" s="135"/>
      <c r="EVY16" s="135"/>
      <c r="EVZ16" s="135"/>
      <c r="EWA16" s="135"/>
      <c r="EWB16" s="135"/>
      <c r="EWC16" s="135"/>
      <c r="EWD16" s="135"/>
      <c r="EWE16" s="135"/>
      <c r="EWF16" s="135"/>
      <c r="EWG16" s="135"/>
      <c r="EWH16" s="135"/>
      <c r="EWI16" s="135"/>
      <c r="EWJ16" s="135"/>
      <c r="EWK16" s="135"/>
      <c r="EWL16" s="135"/>
      <c r="EWM16" s="135"/>
      <c r="EWN16" s="135"/>
      <c r="EWO16" s="135"/>
      <c r="EWP16" s="135"/>
      <c r="EWQ16" s="135"/>
      <c r="EWR16" s="135"/>
      <c r="EWS16" s="135"/>
      <c r="EWT16" s="135"/>
      <c r="EWU16" s="135"/>
      <c r="EWV16" s="135"/>
      <c r="EWW16" s="135"/>
      <c r="EWX16" s="135"/>
      <c r="EWY16" s="135"/>
      <c r="EWZ16" s="135"/>
      <c r="EXA16" s="135"/>
      <c r="EXB16" s="135"/>
      <c r="EXC16" s="135"/>
      <c r="EXD16" s="135"/>
      <c r="EXE16" s="135"/>
      <c r="EXF16" s="135"/>
      <c r="EXG16" s="135"/>
      <c r="EXH16" s="135"/>
      <c r="EXI16" s="135"/>
      <c r="EXJ16" s="135"/>
      <c r="EXK16" s="135"/>
      <c r="EXL16" s="135"/>
      <c r="EXM16" s="135"/>
      <c r="EXN16" s="135"/>
      <c r="EXO16" s="135"/>
      <c r="EXP16" s="135"/>
      <c r="EXQ16" s="135"/>
      <c r="EXR16" s="135"/>
      <c r="EXS16" s="135"/>
      <c r="EXT16" s="135"/>
      <c r="EXU16" s="135"/>
      <c r="EXV16" s="135"/>
      <c r="EXW16" s="135"/>
      <c r="EXX16" s="135"/>
      <c r="EXY16" s="135"/>
      <c r="EXZ16" s="135"/>
      <c r="EYA16" s="135"/>
      <c r="EYB16" s="135"/>
      <c r="EYC16" s="135"/>
      <c r="EYD16" s="135"/>
      <c r="EYE16" s="135"/>
      <c r="EYF16" s="135"/>
      <c r="EYG16" s="135"/>
      <c r="EYH16" s="135"/>
      <c r="EYI16" s="135"/>
      <c r="EYJ16" s="135"/>
      <c r="EYK16" s="135"/>
      <c r="EYL16" s="135"/>
      <c r="EYM16" s="135"/>
      <c r="EYN16" s="135"/>
      <c r="EYO16" s="135"/>
      <c r="EYP16" s="135"/>
      <c r="EYQ16" s="135"/>
      <c r="EYR16" s="135"/>
      <c r="EYS16" s="135"/>
      <c r="EYT16" s="135"/>
      <c r="EYU16" s="135"/>
      <c r="EYV16" s="135"/>
      <c r="EYW16" s="135"/>
      <c r="EYX16" s="135"/>
      <c r="EYY16" s="135"/>
      <c r="EYZ16" s="135"/>
      <c r="EZA16" s="135"/>
      <c r="EZB16" s="135"/>
      <c r="EZC16" s="135"/>
      <c r="EZD16" s="135"/>
      <c r="EZE16" s="135"/>
      <c r="EZF16" s="135"/>
      <c r="EZG16" s="135"/>
      <c r="EZH16" s="135"/>
      <c r="EZI16" s="135"/>
      <c r="EZJ16" s="135"/>
      <c r="EZK16" s="135"/>
      <c r="EZL16" s="135"/>
      <c r="EZM16" s="135"/>
      <c r="EZN16" s="135"/>
      <c r="EZO16" s="135"/>
      <c r="EZP16" s="135"/>
      <c r="EZQ16" s="135"/>
      <c r="EZR16" s="135"/>
      <c r="EZS16" s="135"/>
      <c r="EZT16" s="135"/>
      <c r="EZU16" s="135"/>
      <c r="EZV16" s="135"/>
      <c r="EZW16" s="135"/>
      <c r="EZX16" s="135"/>
      <c r="EZY16" s="135"/>
      <c r="EZZ16" s="135"/>
      <c r="FAA16" s="135"/>
      <c r="FAB16" s="135"/>
      <c r="FAC16" s="135"/>
      <c r="FAD16" s="135"/>
      <c r="FAE16" s="135"/>
      <c r="FAF16" s="135"/>
      <c r="FAG16" s="135"/>
      <c r="FAH16" s="135"/>
      <c r="FAI16" s="135"/>
      <c r="FAJ16" s="135"/>
      <c r="FAK16" s="135"/>
      <c r="FAL16" s="135"/>
      <c r="FAM16" s="135"/>
      <c r="FAN16" s="135"/>
      <c r="FAO16" s="135"/>
      <c r="FAP16" s="135"/>
      <c r="FAQ16" s="135"/>
      <c r="FAR16" s="135"/>
      <c r="FAS16" s="135"/>
      <c r="FAT16" s="135"/>
      <c r="FAU16" s="135"/>
      <c r="FAV16" s="135"/>
      <c r="FAW16" s="135"/>
      <c r="FAX16" s="135"/>
      <c r="FAY16" s="135"/>
      <c r="FAZ16" s="135"/>
      <c r="FBA16" s="135"/>
      <c r="FBB16" s="135"/>
      <c r="FBC16" s="135"/>
      <c r="FBD16" s="135"/>
      <c r="FBE16" s="135"/>
      <c r="FBF16" s="135"/>
      <c r="FBG16" s="135"/>
      <c r="FBH16" s="135"/>
      <c r="FBI16" s="135"/>
      <c r="FBJ16" s="135"/>
      <c r="FBK16" s="135"/>
      <c r="FBL16" s="135"/>
      <c r="FBM16" s="135"/>
      <c r="FBN16" s="135"/>
      <c r="FBO16" s="135"/>
      <c r="FBP16" s="135"/>
      <c r="FBQ16" s="135"/>
      <c r="FBR16" s="135"/>
      <c r="FBS16" s="135"/>
      <c r="FBT16" s="135"/>
      <c r="FBU16" s="135"/>
      <c r="FBV16" s="135"/>
      <c r="FBW16" s="135"/>
      <c r="FBX16" s="135"/>
      <c r="FBY16" s="135"/>
      <c r="FBZ16" s="135"/>
      <c r="FCA16" s="135"/>
      <c r="FCB16" s="135"/>
      <c r="FCC16" s="135"/>
      <c r="FCD16" s="135"/>
      <c r="FCE16" s="135"/>
      <c r="FCF16" s="135"/>
      <c r="FCG16" s="135"/>
      <c r="FCH16" s="135"/>
      <c r="FCI16" s="135"/>
      <c r="FCJ16" s="135"/>
      <c r="FCK16" s="135"/>
      <c r="FCL16" s="135"/>
      <c r="FCM16" s="135"/>
      <c r="FCN16" s="135"/>
      <c r="FCO16" s="135"/>
      <c r="FCP16" s="135"/>
      <c r="FCQ16" s="135"/>
      <c r="FCR16" s="135"/>
      <c r="FCS16" s="135"/>
      <c r="FCT16" s="135"/>
      <c r="FCU16" s="135"/>
      <c r="FCV16" s="135"/>
      <c r="FCW16" s="135"/>
      <c r="FCX16" s="135"/>
      <c r="FCY16" s="135"/>
      <c r="FCZ16" s="135"/>
      <c r="FDA16" s="135"/>
      <c r="FDB16" s="135"/>
      <c r="FDC16" s="135"/>
      <c r="FDD16" s="135"/>
      <c r="FDE16" s="135"/>
      <c r="FDF16" s="135"/>
      <c r="FDG16" s="135"/>
      <c r="FDH16" s="135"/>
      <c r="FDI16" s="135"/>
      <c r="FDJ16" s="135"/>
      <c r="FDK16" s="135"/>
      <c r="FDL16" s="135"/>
      <c r="FDM16" s="135"/>
      <c r="FDN16" s="135"/>
      <c r="FDO16" s="135"/>
      <c r="FDP16" s="135"/>
      <c r="FDQ16" s="135"/>
      <c r="FDR16" s="135"/>
      <c r="FDS16" s="135"/>
      <c r="FDT16" s="135"/>
      <c r="FDU16" s="135"/>
      <c r="FDV16" s="135"/>
      <c r="FDW16" s="135"/>
      <c r="FDX16" s="135"/>
      <c r="FDY16" s="135"/>
      <c r="FDZ16" s="135"/>
      <c r="FEA16" s="135"/>
      <c r="FEB16" s="135"/>
      <c r="FEC16" s="135"/>
      <c r="FED16" s="135"/>
      <c r="FEE16" s="135"/>
      <c r="FEF16" s="135"/>
      <c r="FEG16" s="135"/>
      <c r="FEH16" s="135"/>
      <c r="FEI16" s="135"/>
      <c r="FEJ16" s="135"/>
      <c r="FEK16" s="135"/>
      <c r="FEL16" s="135"/>
      <c r="FEM16" s="135"/>
      <c r="FEN16" s="135"/>
      <c r="FEO16" s="135"/>
      <c r="FEP16" s="135"/>
      <c r="FEQ16" s="135"/>
      <c r="FER16" s="135"/>
      <c r="FES16" s="135"/>
      <c r="FET16" s="135"/>
      <c r="FEU16" s="135"/>
      <c r="FEV16" s="135"/>
      <c r="FEW16" s="135"/>
      <c r="FEX16" s="135"/>
      <c r="FEY16" s="135"/>
      <c r="FEZ16" s="135"/>
      <c r="FFA16" s="135"/>
      <c r="FFB16" s="135"/>
      <c r="FFC16" s="135"/>
      <c r="FFD16" s="135"/>
      <c r="FFE16" s="135"/>
      <c r="FFF16" s="135"/>
      <c r="FFG16" s="135"/>
      <c r="FFH16" s="135"/>
      <c r="FFI16" s="135"/>
      <c r="FFJ16" s="135"/>
      <c r="FFK16" s="135"/>
      <c r="FFL16" s="135"/>
      <c r="FFM16" s="135"/>
      <c r="FFN16" s="135"/>
      <c r="FFO16" s="135"/>
      <c r="FFP16" s="135"/>
      <c r="FFQ16" s="135"/>
      <c r="FFR16" s="135"/>
      <c r="FFS16" s="135"/>
      <c r="FFT16" s="135"/>
      <c r="FFU16" s="135"/>
      <c r="FFV16" s="135"/>
      <c r="FFW16" s="135"/>
      <c r="FFX16" s="135"/>
      <c r="FFY16" s="135"/>
      <c r="FFZ16" s="135"/>
      <c r="FGA16" s="135"/>
      <c r="FGB16" s="135"/>
      <c r="FGC16" s="135"/>
      <c r="FGD16" s="135"/>
      <c r="FGE16" s="135"/>
      <c r="FGF16" s="135"/>
      <c r="FGG16" s="135"/>
      <c r="FGH16" s="135"/>
      <c r="FGI16" s="135"/>
      <c r="FGJ16" s="135"/>
      <c r="FGK16" s="135"/>
      <c r="FGL16" s="135"/>
      <c r="FGM16" s="135"/>
      <c r="FGN16" s="135"/>
      <c r="FGO16" s="135"/>
      <c r="FGP16" s="135"/>
      <c r="FGQ16" s="135"/>
      <c r="FGR16" s="135"/>
      <c r="FGS16" s="135"/>
      <c r="FGT16" s="135"/>
      <c r="FGU16" s="135"/>
      <c r="FGV16" s="135"/>
      <c r="FGW16" s="135"/>
      <c r="FGX16" s="135"/>
      <c r="FGY16" s="135"/>
      <c r="FGZ16" s="135"/>
      <c r="FHA16" s="135"/>
      <c r="FHB16" s="135"/>
      <c r="FHC16" s="135"/>
      <c r="FHD16" s="135"/>
      <c r="FHE16" s="135"/>
      <c r="FHF16" s="135"/>
      <c r="FHG16" s="135"/>
      <c r="FHH16" s="135"/>
      <c r="FHI16" s="135"/>
      <c r="FHJ16" s="135"/>
      <c r="FHK16" s="135"/>
      <c r="FHL16" s="135"/>
      <c r="FHM16" s="135"/>
      <c r="FHN16" s="135"/>
      <c r="FHO16" s="135"/>
      <c r="FHP16" s="135"/>
      <c r="FHQ16" s="135"/>
      <c r="FHR16" s="135"/>
      <c r="FHS16" s="135"/>
      <c r="FHT16" s="135"/>
      <c r="FHU16" s="135"/>
      <c r="FHV16" s="135"/>
      <c r="FHW16" s="135"/>
      <c r="FHX16" s="135"/>
      <c r="FHY16" s="135"/>
      <c r="FHZ16" s="135"/>
      <c r="FIA16" s="135"/>
      <c r="FIB16" s="135"/>
      <c r="FIC16" s="135"/>
      <c r="FID16" s="135"/>
      <c r="FIE16" s="135"/>
      <c r="FIF16" s="135"/>
      <c r="FIG16" s="135"/>
      <c r="FIH16" s="135"/>
      <c r="FII16" s="135"/>
      <c r="FIJ16" s="135"/>
      <c r="FIK16" s="135"/>
      <c r="FIL16" s="135"/>
      <c r="FIM16" s="135"/>
      <c r="FIN16" s="135"/>
      <c r="FIO16" s="135"/>
      <c r="FIP16" s="135"/>
      <c r="FIQ16" s="135"/>
      <c r="FIR16" s="135"/>
      <c r="FIS16" s="135"/>
      <c r="FIT16" s="135"/>
      <c r="FIU16" s="135"/>
      <c r="FIV16" s="135"/>
      <c r="FIW16" s="135"/>
      <c r="FIX16" s="135"/>
      <c r="FIY16" s="135"/>
      <c r="FIZ16" s="135"/>
      <c r="FJA16" s="135"/>
      <c r="FJB16" s="135"/>
      <c r="FJC16" s="135"/>
      <c r="FJD16" s="135"/>
      <c r="FJE16" s="135"/>
      <c r="FJF16" s="135"/>
      <c r="FJG16" s="135"/>
      <c r="FJH16" s="135"/>
      <c r="FJI16" s="135"/>
      <c r="FJJ16" s="135"/>
      <c r="FJK16" s="135"/>
      <c r="FJL16" s="135"/>
      <c r="FJM16" s="135"/>
      <c r="FJN16" s="135"/>
      <c r="FJO16" s="135"/>
      <c r="FJP16" s="135"/>
      <c r="FJQ16" s="135"/>
      <c r="FJR16" s="135"/>
      <c r="FJS16" s="135"/>
      <c r="FJT16" s="135"/>
      <c r="FJU16" s="135"/>
      <c r="FJV16" s="135"/>
      <c r="FJW16" s="135"/>
      <c r="FJX16" s="135"/>
      <c r="FJY16" s="135"/>
      <c r="FJZ16" s="135"/>
      <c r="FKA16" s="135"/>
      <c r="FKB16" s="135"/>
      <c r="FKC16" s="135"/>
      <c r="FKD16" s="135"/>
      <c r="FKE16" s="135"/>
      <c r="FKF16" s="135"/>
      <c r="FKG16" s="135"/>
      <c r="FKH16" s="135"/>
      <c r="FKI16" s="135"/>
      <c r="FKJ16" s="135"/>
      <c r="FKK16" s="135"/>
      <c r="FKL16" s="135"/>
      <c r="FKM16" s="135"/>
      <c r="FKN16" s="135"/>
      <c r="FKO16" s="135"/>
      <c r="FKP16" s="135"/>
      <c r="FKQ16" s="135"/>
      <c r="FKR16" s="135"/>
      <c r="FKS16" s="135"/>
      <c r="FKT16" s="135"/>
      <c r="FKU16" s="135"/>
      <c r="FKV16" s="135"/>
      <c r="FKW16" s="135"/>
      <c r="FKX16" s="135"/>
      <c r="FKY16" s="135"/>
      <c r="FKZ16" s="135"/>
      <c r="FLA16" s="135"/>
      <c r="FLB16" s="135"/>
      <c r="FLC16" s="135"/>
      <c r="FLD16" s="135"/>
      <c r="FLE16" s="135"/>
      <c r="FLF16" s="135"/>
      <c r="FLG16" s="135"/>
      <c r="FLH16" s="135"/>
      <c r="FLI16" s="135"/>
      <c r="FLJ16" s="135"/>
      <c r="FLK16" s="135"/>
      <c r="FLL16" s="135"/>
      <c r="FLM16" s="135"/>
      <c r="FLN16" s="135"/>
      <c r="FLO16" s="135"/>
      <c r="FLP16" s="135"/>
      <c r="FLQ16" s="135"/>
      <c r="FLR16" s="135"/>
      <c r="FLS16" s="135"/>
      <c r="FLT16" s="135"/>
      <c r="FLU16" s="135"/>
      <c r="FLV16" s="135"/>
      <c r="FLW16" s="135"/>
      <c r="FLX16" s="135"/>
      <c r="FLY16" s="135"/>
      <c r="FLZ16" s="135"/>
      <c r="FMA16" s="135"/>
      <c r="FMB16" s="135"/>
      <c r="FMC16" s="135"/>
      <c r="FMD16" s="135"/>
      <c r="FME16" s="135"/>
      <c r="FMF16" s="135"/>
      <c r="FMG16" s="135"/>
      <c r="FMH16" s="135"/>
      <c r="FMI16" s="135"/>
      <c r="FMJ16" s="135"/>
      <c r="FMK16" s="135"/>
      <c r="FML16" s="135"/>
      <c r="FMM16" s="135"/>
      <c r="FMN16" s="135"/>
      <c r="FMO16" s="135"/>
      <c r="FMP16" s="135"/>
      <c r="FMQ16" s="135"/>
      <c r="FMR16" s="135"/>
      <c r="FMS16" s="135"/>
      <c r="FMT16" s="135"/>
      <c r="FMU16" s="135"/>
      <c r="FMV16" s="135"/>
      <c r="FMW16" s="135"/>
      <c r="FMX16" s="135"/>
      <c r="FMY16" s="135"/>
      <c r="FMZ16" s="135"/>
      <c r="FNA16" s="135"/>
      <c r="FNB16" s="135"/>
      <c r="FNC16" s="135"/>
      <c r="FND16" s="135"/>
      <c r="FNE16" s="135"/>
      <c r="FNF16" s="135"/>
      <c r="FNG16" s="135"/>
      <c r="FNH16" s="135"/>
      <c r="FNI16" s="135"/>
      <c r="FNJ16" s="135"/>
      <c r="FNK16" s="135"/>
      <c r="FNL16" s="135"/>
      <c r="FNM16" s="135"/>
      <c r="FNN16" s="135"/>
      <c r="FNO16" s="135"/>
      <c r="FNP16" s="135"/>
      <c r="FNQ16" s="135"/>
      <c r="FNR16" s="135"/>
      <c r="FNS16" s="135"/>
      <c r="FNT16" s="135"/>
      <c r="FNU16" s="135"/>
      <c r="FNV16" s="135"/>
      <c r="FNW16" s="135"/>
      <c r="FNX16" s="135"/>
      <c r="FNY16" s="135"/>
      <c r="FNZ16" s="135"/>
      <c r="FOA16" s="135"/>
      <c r="FOB16" s="135"/>
      <c r="FOC16" s="135"/>
      <c r="FOD16" s="135"/>
      <c r="FOE16" s="135"/>
      <c r="FOF16" s="135"/>
      <c r="FOG16" s="135"/>
      <c r="FOH16" s="135"/>
      <c r="FOI16" s="135"/>
      <c r="FOJ16" s="135"/>
      <c r="FOK16" s="135"/>
      <c r="FOL16" s="135"/>
      <c r="FOM16" s="135"/>
      <c r="FON16" s="135"/>
      <c r="FOO16" s="135"/>
      <c r="FOP16" s="135"/>
      <c r="FOQ16" s="135"/>
      <c r="FOR16" s="135"/>
      <c r="FOS16" s="135"/>
      <c r="FOT16" s="135"/>
      <c r="FOU16" s="135"/>
      <c r="FOV16" s="135"/>
      <c r="FOW16" s="135"/>
      <c r="FOX16" s="135"/>
      <c r="FOY16" s="135"/>
      <c r="FOZ16" s="135"/>
      <c r="FPA16" s="135"/>
      <c r="FPB16" s="135"/>
      <c r="FPC16" s="135"/>
      <c r="FPD16" s="135"/>
      <c r="FPE16" s="135"/>
      <c r="FPF16" s="135"/>
      <c r="FPG16" s="135"/>
      <c r="FPH16" s="135"/>
      <c r="FPI16" s="135"/>
      <c r="FPJ16" s="135"/>
      <c r="FPK16" s="135"/>
      <c r="FPL16" s="135"/>
      <c r="FPM16" s="135"/>
      <c r="FPN16" s="135"/>
      <c r="FPO16" s="135"/>
      <c r="FPP16" s="135"/>
      <c r="FPQ16" s="135"/>
      <c r="FPR16" s="135"/>
      <c r="FPS16" s="135"/>
      <c r="FPT16" s="135"/>
      <c r="FPU16" s="135"/>
      <c r="FPV16" s="135"/>
      <c r="FPW16" s="135"/>
      <c r="FPX16" s="135"/>
      <c r="FPY16" s="135"/>
      <c r="FPZ16" s="135"/>
      <c r="FQA16" s="135"/>
      <c r="FQB16" s="135"/>
      <c r="FQC16" s="135"/>
      <c r="FQD16" s="135"/>
      <c r="FQE16" s="135"/>
      <c r="FQF16" s="135"/>
      <c r="FQG16" s="135"/>
      <c r="FQH16" s="135"/>
      <c r="FQI16" s="135"/>
      <c r="FQJ16" s="135"/>
      <c r="FQK16" s="135"/>
      <c r="FQL16" s="135"/>
      <c r="FQM16" s="135"/>
      <c r="FQN16" s="135"/>
      <c r="FQO16" s="135"/>
      <c r="FQP16" s="135"/>
      <c r="FQQ16" s="135"/>
      <c r="FQR16" s="135"/>
      <c r="FQS16" s="135"/>
      <c r="FQT16" s="135"/>
      <c r="FQU16" s="135"/>
      <c r="FQV16" s="135"/>
      <c r="FQW16" s="135"/>
      <c r="FQX16" s="135"/>
      <c r="FQY16" s="135"/>
      <c r="FQZ16" s="135"/>
      <c r="FRA16" s="135"/>
      <c r="FRB16" s="135"/>
      <c r="FRC16" s="135"/>
      <c r="FRD16" s="135"/>
      <c r="FRE16" s="135"/>
      <c r="FRF16" s="135"/>
      <c r="FRG16" s="135"/>
      <c r="FRH16" s="135"/>
      <c r="FRI16" s="135"/>
      <c r="FRJ16" s="135"/>
      <c r="FRK16" s="135"/>
      <c r="FRL16" s="135"/>
      <c r="FRM16" s="135"/>
      <c r="FRN16" s="135"/>
      <c r="FRO16" s="135"/>
      <c r="FRP16" s="135"/>
      <c r="FRQ16" s="135"/>
      <c r="FRR16" s="135"/>
      <c r="FRS16" s="135"/>
      <c r="FRT16" s="135"/>
      <c r="FRU16" s="135"/>
      <c r="FRV16" s="135"/>
      <c r="FRW16" s="135"/>
      <c r="FRX16" s="135"/>
      <c r="FRY16" s="135"/>
      <c r="FRZ16" s="135"/>
      <c r="FSA16" s="135"/>
      <c r="FSB16" s="135"/>
      <c r="FSC16" s="135"/>
      <c r="FSD16" s="135"/>
      <c r="FSE16" s="135"/>
      <c r="FSF16" s="135"/>
      <c r="FSG16" s="135"/>
      <c r="FSH16" s="135"/>
      <c r="FSI16" s="135"/>
      <c r="FSJ16" s="135"/>
      <c r="FSK16" s="135"/>
      <c r="FSL16" s="135"/>
      <c r="FSM16" s="135"/>
      <c r="FSN16" s="135"/>
      <c r="FSO16" s="135"/>
      <c r="FSP16" s="135"/>
      <c r="FSQ16" s="135"/>
      <c r="FSR16" s="135"/>
      <c r="FSS16" s="135"/>
      <c r="FST16" s="135"/>
      <c r="FSU16" s="135"/>
      <c r="FSV16" s="135"/>
      <c r="FSW16" s="135"/>
      <c r="FSX16" s="135"/>
      <c r="FSY16" s="135"/>
      <c r="FSZ16" s="135"/>
      <c r="FTA16" s="135"/>
      <c r="FTB16" s="135"/>
      <c r="FTC16" s="135"/>
      <c r="FTD16" s="135"/>
      <c r="FTE16" s="135"/>
      <c r="FTF16" s="135"/>
      <c r="FTG16" s="135"/>
      <c r="FTH16" s="135"/>
      <c r="FTI16" s="135"/>
      <c r="FTJ16" s="135"/>
      <c r="FTK16" s="135"/>
      <c r="FTL16" s="135"/>
      <c r="FTM16" s="135"/>
      <c r="FTN16" s="135"/>
      <c r="FTO16" s="135"/>
      <c r="FTP16" s="135"/>
      <c r="FTQ16" s="135"/>
      <c r="FTR16" s="135"/>
      <c r="FTS16" s="135"/>
      <c r="FTT16" s="135"/>
      <c r="FTU16" s="135"/>
      <c r="FTV16" s="135"/>
      <c r="FTW16" s="135"/>
      <c r="FTX16" s="135"/>
      <c r="FTY16" s="135"/>
      <c r="FTZ16" s="135"/>
      <c r="FUA16" s="135"/>
      <c r="FUB16" s="135"/>
      <c r="FUC16" s="135"/>
      <c r="FUD16" s="135"/>
      <c r="FUE16" s="135"/>
      <c r="FUF16" s="135"/>
      <c r="FUG16" s="135"/>
      <c r="FUH16" s="135"/>
      <c r="FUI16" s="135"/>
      <c r="FUJ16" s="135"/>
      <c r="FUK16" s="135"/>
      <c r="FUL16" s="135"/>
      <c r="FUM16" s="135"/>
      <c r="FUN16" s="135"/>
      <c r="FUO16" s="135"/>
      <c r="FUP16" s="135"/>
      <c r="FUQ16" s="135"/>
      <c r="FUR16" s="135"/>
      <c r="FUS16" s="135"/>
      <c r="FUT16" s="135"/>
      <c r="FUU16" s="135"/>
      <c r="FUV16" s="135"/>
      <c r="FUW16" s="135"/>
      <c r="FUX16" s="135"/>
      <c r="FUY16" s="135"/>
      <c r="FUZ16" s="135"/>
      <c r="FVA16" s="135"/>
      <c r="FVB16" s="135"/>
      <c r="FVC16" s="135"/>
      <c r="FVD16" s="135"/>
      <c r="FVE16" s="135"/>
      <c r="FVF16" s="135"/>
      <c r="FVG16" s="135"/>
      <c r="FVH16" s="135"/>
      <c r="FVI16" s="135"/>
      <c r="FVJ16" s="135"/>
      <c r="FVK16" s="135"/>
      <c r="FVL16" s="135"/>
      <c r="FVM16" s="135"/>
      <c r="FVN16" s="135"/>
      <c r="FVO16" s="135"/>
      <c r="FVP16" s="135"/>
      <c r="FVQ16" s="135"/>
      <c r="FVR16" s="135"/>
      <c r="FVS16" s="135"/>
      <c r="FVT16" s="135"/>
      <c r="FVU16" s="135"/>
      <c r="FVV16" s="135"/>
      <c r="FVW16" s="135"/>
      <c r="FVX16" s="135"/>
      <c r="FVY16" s="135"/>
      <c r="FVZ16" s="135"/>
      <c r="FWA16" s="135"/>
      <c r="FWB16" s="135"/>
      <c r="FWC16" s="135"/>
      <c r="FWD16" s="135"/>
      <c r="FWE16" s="135"/>
      <c r="FWF16" s="135"/>
      <c r="FWG16" s="135"/>
      <c r="FWH16" s="135"/>
      <c r="FWI16" s="135"/>
      <c r="FWJ16" s="135"/>
      <c r="FWK16" s="135"/>
      <c r="FWL16" s="135"/>
      <c r="FWM16" s="135"/>
      <c r="FWN16" s="135"/>
      <c r="FWO16" s="135"/>
      <c r="FWP16" s="135"/>
      <c r="FWQ16" s="135"/>
      <c r="FWR16" s="135"/>
      <c r="FWS16" s="135"/>
      <c r="FWT16" s="135"/>
      <c r="FWU16" s="135"/>
      <c r="FWV16" s="135"/>
      <c r="FWW16" s="135"/>
      <c r="FWX16" s="135"/>
      <c r="FWY16" s="135"/>
      <c r="FWZ16" s="135"/>
      <c r="FXA16" s="135"/>
      <c r="FXB16" s="135"/>
      <c r="FXC16" s="135"/>
      <c r="FXD16" s="135"/>
      <c r="FXE16" s="135"/>
      <c r="FXF16" s="135"/>
      <c r="FXG16" s="135"/>
      <c r="FXH16" s="135"/>
      <c r="FXI16" s="135"/>
      <c r="FXJ16" s="135"/>
      <c r="FXK16" s="135"/>
      <c r="FXL16" s="135"/>
      <c r="FXM16" s="135"/>
      <c r="FXN16" s="135"/>
      <c r="FXO16" s="135"/>
      <c r="FXP16" s="135"/>
      <c r="FXQ16" s="135"/>
      <c r="FXR16" s="135"/>
      <c r="FXS16" s="135"/>
      <c r="FXT16" s="135"/>
      <c r="FXU16" s="135"/>
      <c r="FXV16" s="135"/>
      <c r="FXW16" s="135"/>
      <c r="FXX16" s="135"/>
      <c r="FXY16" s="135"/>
      <c r="FXZ16" s="135"/>
      <c r="FYA16" s="135"/>
      <c r="FYB16" s="135"/>
      <c r="FYC16" s="135"/>
      <c r="FYD16" s="135"/>
      <c r="FYE16" s="135"/>
      <c r="FYF16" s="135"/>
      <c r="FYG16" s="135"/>
      <c r="FYH16" s="135"/>
      <c r="FYI16" s="135"/>
      <c r="FYJ16" s="135"/>
      <c r="FYK16" s="135"/>
      <c r="FYL16" s="135"/>
      <c r="FYM16" s="135"/>
      <c r="FYN16" s="135"/>
      <c r="FYO16" s="135"/>
      <c r="FYP16" s="135"/>
      <c r="FYQ16" s="135"/>
      <c r="FYR16" s="135"/>
      <c r="FYS16" s="135"/>
      <c r="FYT16" s="135"/>
      <c r="FYU16" s="135"/>
      <c r="FYV16" s="135"/>
      <c r="FYW16" s="135"/>
      <c r="FYX16" s="135"/>
      <c r="FYY16" s="135"/>
      <c r="FYZ16" s="135"/>
      <c r="FZA16" s="135"/>
      <c r="FZB16" s="135"/>
      <c r="FZC16" s="135"/>
      <c r="FZD16" s="135"/>
      <c r="FZE16" s="135"/>
      <c r="FZF16" s="135"/>
      <c r="FZG16" s="135"/>
      <c r="FZH16" s="135"/>
      <c r="FZI16" s="135"/>
      <c r="FZJ16" s="135"/>
      <c r="FZK16" s="135"/>
      <c r="FZL16" s="135"/>
      <c r="FZM16" s="135"/>
      <c r="FZN16" s="135"/>
      <c r="FZO16" s="135"/>
      <c r="FZP16" s="135"/>
      <c r="FZQ16" s="135"/>
      <c r="FZR16" s="135"/>
      <c r="FZS16" s="135"/>
      <c r="FZT16" s="135"/>
      <c r="FZU16" s="135"/>
      <c r="FZV16" s="135"/>
      <c r="FZW16" s="135"/>
      <c r="FZX16" s="135"/>
      <c r="FZY16" s="135"/>
      <c r="FZZ16" s="135"/>
      <c r="GAA16" s="135"/>
      <c r="GAB16" s="135"/>
      <c r="GAC16" s="135"/>
      <c r="GAD16" s="135"/>
      <c r="GAE16" s="135"/>
      <c r="GAF16" s="135"/>
      <c r="GAG16" s="135"/>
      <c r="GAH16" s="135"/>
      <c r="GAI16" s="135"/>
      <c r="GAJ16" s="135"/>
      <c r="GAK16" s="135"/>
      <c r="GAL16" s="135"/>
      <c r="GAM16" s="135"/>
      <c r="GAN16" s="135"/>
      <c r="GAO16" s="135"/>
      <c r="GAP16" s="135"/>
      <c r="GAQ16" s="135"/>
      <c r="GAR16" s="135"/>
      <c r="GAS16" s="135"/>
      <c r="GAT16" s="135"/>
      <c r="GAU16" s="135"/>
      <c r="GAV16" s="135"/>
      <c r="GAW16" s="135"/>
      <c r="GAX16" s="135"/>
      <c r="GAY16" s="135"/>
      <c r="GAZ16" s="135"/>
      <c r="GBA16" s="135"/>
      <c r="GBB16" s="135"/>
      <c r="GBC16" s="135"/>
      <c r="GBD16" s="135"/>
      <c r="GBE16" s="135"/>
      <c r="GBF16" s="135"/>
      <c r="GBG16" s="135"/>
      <c r="GBH16" s="135"/>
      <c r="GBI16" s="135"/>
      <c r="GBJ16" s="135"/>
      <c r="GBK16" s="135"/>
      <c r="GBL16" s="135"/>
      <c r="GBM16" s="135"/>
      <c r="GBN16" s="135"/>
      <c r="GBO16" s="135"/>
      <c r="GBP16" s="135"/>
      <c r="GBQ16" s="135"/>
      <c r="GBR16" s="135"/>
      <c r="GBS16" s="135"/>
      <c r="GBT16" s="135"/>
      <c r="GBU16" s="135"/>
      <c r="GBV16" s="135"/>
      <c r="GBW16" s="135"/>
      <c r="GBX16" s="135"/>
      <c r="GBY16" s="135"/>
      <c r="GBZ16" s="135"/>
      <c r="GCA16" s="135"/>
      <c r="GCB16" s="135"/>
      <c r="GCC16" s="135"/>
      <c r="GCD16" s="135"/>
      <c r="GCE16" s="135"/>
      <c r="GCF16" s="135"/>
      <c r="GCG16" s="135"/>
      <c r="GCH16" s="135"/>
      <c r="GCI16" s="135"/>
      <c r="GCJ16" s="135"/>
      <c r="GCK16" s="135"/>
      <c r="GCL16" s="135"/>
      <c r="GCM16" s="135"/>
      <c r="GCN16" s="135"/>
      <c r="GCO16" s="135"/>
      <c r="GCP16" s="135"/>
      <c r="GCQ16" s="135"/>
      <c r="GCR16" s="135"/>
      <c r="GCS16" s="135"/>
      <c r="GCT16" s="135"/>
      <c r="GCU16" s="135"/>
      <c r="GCV16" s="135"/>
      <c r="GCW16" s="135"/>
      <c r="GCX16" s="135"/>
      <c r="GCY16" s="135"/>
      <c r="GCZ16" s="135"/>
      <c r="GDA16" s="135"/>
      <c r="GDB16" s="135"/>
      <c r="GDC16" s="135"/>
      <c r="GDD16" s="135"/>
      <c r="GDE16" s="135"/>
      <c r="GDF16" s="135"/>
      <c r="GDG16" s="135"/>
      <c r="GDH16" s="135"/>
      <c r="GDI16" s="135"/>
      <c r="GDJ16" s="135"/>
      <c r="GDK16" s="135"/>
      <c r="GDL16" s="135"/>
      <c r="GDM16" s="135"/>
      <c r="GDN16" s="135"/>
      <c r="GDO16" s="135"/>
      <c r="GDP16" s="135"/>
      <c r="GDQ16" s="135"/>
      <c r="GDR16" s="135"/>
      <c r="GDS16" s="135"/>
      <c r="GDT16" s="135"/>
      <c r="GDU16" s="135"/>
      <c r="GDV16" s="135"/>
      <c r="GDW16" s="135"/>
      <c r="GDX16" s="135"/>
      <c r="GDY16" s="135"/>
      <c r="GDZ16" s="135"/>
      <c r="GEA16" s="135"/>
      <c r="GEB16" s="135"/>
      <c r="GEC16" s="135"/>
      <c r="GED16" s="135"/>
      <c r="GEE16" s="135"/>
      <c r="GEF16" s="135"/>
      <c r="GEG16" s="135"/>
      <c r="GEH16" s="135"/>
      <c r="GEI16" s="135"/>
      <c r="GEJ16" s="135"/>
      <c r="GEK16" s="135"/>
      <c r="GEL16" s="135"/>
      <c r="GEM16" s="135"/>
      <c r="GEN16" s="135"/>
      <c r="GEO16" s="135"/>
      <c r="GEP16" s="135"/>
      <c r="GEQ16" s="135"/>
      <c r="GER16" s="135"/>
      <c r="GES16" s="135"/>
      <c r="GET16" s="135"/>
      <c r="GEU16" s="135"/>
      <c r="GEV16" s="135"/>
      <c r="GEW16" s="135"/>
      <c r="GEX16" s="135"/>
      <c r="GEY16" s="135"/>
      <c r="GEZ16" s="135"/>
      <c r="GFA16" s="135"/>
      <c r="GFB16" s="135"/>
      <c r="GFC16" s="135"/>
      <c r="GFD16" s="135"/>
      <c r="GFE16" s="135"/>
      <c r="GFF16" s="135"/>
      <c r="GFG16" s="135"/>
      <c r="GFH16" s="135"/>
      <c r="GFI16" s="135"/>
      <c r="GFJ16" s="135"/>
      <c r="GFK16" s="135"/>
      <c r="GFL16" s="135"/>
      <c r="GFM16" s="135"/>
      <c r="GFN16" s="135"/>
      <c r="GFO16" s="135"/>
      <c r="GFP16" s="135"/>
      <c r="GFQ16" s="135"/>
      <c r="GFR16" s="135"/>
      <c r="GFS16" s="135"/>
      <c r="GFT16" s="135"/>
      <c r="GFU16" s="135"/>
      <c r="GFV16" s="135"/>
      <c r="GFW16" s="135"/>
      <c r="GFX16" s="135"/>
      <c r="GFY16" s="135"/>
      <c r="GFZ16" s="135"/>
      <c r="GGA16" s="135"/>
      <c r="GGB16" s="135"/>
      <c r="GGC16" s="135"/>
      <c r="GGD16" s="135"/>
      <c r="GGE16" s="135"/>
      <c r="GGF16" s="135"/>
      <c r="GGG16" s="135"/>
      <c r="GGH16" s="135"/>
      <c r="GGI16" s="135"/>
      <c r="GGJ16" s="135"/>
      <c r="GGK16" s="135"/>
      <c r="GGL16" s="135"/>
      <c r="GGM16" s="135"/>
      <c r="GGN16" s="135"/>
      <c r="GGO16" s="135"/>
      <c r="GGP16" s="135"/>
      <c r="GGQ16" s="135"/>
      <c r="GGR16" s="135"/>
      <c r="GGS16" s="135"/>
      <c r="GGT16" s="135"/>
      <c r="GGU16" s="135"/>
      <c r="GGV16" s="135"/>
      <c r="GGW16" s="135"/>
      <c r="GGX16" s="135"/>
      <c r="GGY16" s="135"/>
      <c r="GGZ16" s="135"/>
      <c r="GHA16" s="135"/>
      <c r="GHB16" s="135"/>
      <c r="GHC16" s="135"/>
      <c r="GHD16" s="135"/>
      <c r="GHE16" s="135"/>
      <c r="GHF16" s="135"/>
      <c r="GHG16" s="135"/>
      <c r="GHH16" s="135"/>
      <c r="GHI16" s="135"/>
      <c r="GHJ16" s="135"/>
      <c r="GHK16" s="135"/>
      <c r="GHL16" s="135"/>
      <c r="GHM16" s="135"/>
      <c r="GHN16" s="135"/>
      <c r="GHO16" s="135"/>
      <c r="GHP16" s="135"/>
      <c r="GHQ16" s="135"/>
      <c r="GHR16" s="135"/>
      <c r="GHS16" s="135"/>
      <c r="GHT16" s="135"/>
      <c r="GHU16" s="135"/>
      <c r="GHV16" s="135"/>
      <c r="GHW16" s="135"/>
      <c r="GHX16" s="135"/>
      <c r="GHY16" s="135"/>
      <c r="GHZ16" s="135"/>
      <c r="GIA16" s="135"/>
      <c r="GIB16" s="135"/>
      <c r="GIC16" s="135"/>
      <c r="GID16" s="135"/>
      <c r="GIE16" s="135"/>
      <c r="GIF16" s="135"/>
      <c r="GIG16" s="135"/>
      <c r="GIH16" s="135"/>
      <c r="GII16" s="135"/>
      <c r="GIJ16" s="135"/>
      <c r="GIK16" s="135"/>
      <c r="GIL16" s="135"/>
      <c r="GIM16" s="135"/>
      <c r="GIN16" s="135"/>
      <c r="GIO16" s="135"/>
      <c r="GIP16" s="135"/>
      <c r="GIQ16" s="135"/>
      <c r="GIR16" s="135"/>
      <c r="GIS16" s="135"/>
      <c r="GIT16" s="135"/>
      <c r="GIU16" s="135"/>
      <c r="GIV16" s="135"/>
      <c r="GIW16" s="135"/>
      <c r="GIX16" s="135"/>
      <c r="GIY16" s="135"/>
      <c r="GIZ16" s="135"/>
      <c r="GJA16" s="135"/>
      <c r="GJB16" s="135"/>
      <c r="GJC16" s="135"/>
      <c r="GJD16" s="135"/>
      <c r="GJE16" s="135"/>
      <c r="GJF16" s="135"/>
      <c r="GJG16" s="135"/>
      <c r="GJH16" s="135"/>
      <c r="GJI16" s="135"/>
      <c r="GJJ16" s="135"/>
      <c r="GJK16" s="135"/>
      <c r="GJL16" s="135"/>
      <c r="GJM16" s="135"/>
      <c r="GJN16" s="135"/>
      <c r="GJO16" s="135"/>
      <c r="GJP16" s="135"/>
      <c r="GJQ16" s="135"/>
      <c r="GJR16" s="135"/>
      <c r="GJS16" s="135"/>
      <c r="GJT16" s="135"/>
      <c r="GJU16" s="135"/>
      <c r="GJV16" s="135"/>
      <c r="GJW16" s="135"/>
      <c r="GJX16" s="135"/>
      <c r="GJY16" s="135"/>
      <c r="GJZ16" s="135"/>
      <c r="GKA16" s="135"/>
      <c r="GKB16" s="135"/>
      <c r="GKC16" s="135"/>
      <c r="GKD16" s="135"/>
      <c r="GKE16" s="135"/>
      <c r="GKF16" s="135"/>
      <c r="GKG16" s="135"/>
      <c r="GKH16" s="135"/>
      <c r="GKI16" s="135"/>
      <c r="GKJ16" s="135"/>
      <c r="GKK16" s="135"/>
      <c r="GKL16" s="135"/>
      <c r="GKM16" s="135"/>
      <c r="GKN16" s="135"/>
      <c r="GKO16" s="135"/>
      <c r="GKP16" s="135"/>
      <c r="GKQ16" s="135"/>
      <c r="GKR16" s="135"/>
      <c r="GKS16" s="135"/>
      <c r="GKT16" s="135"/>
      <c r="GKU16" s="135"/>
      <c r="GKV16" s="135"/>
      <c r="GKW16" s="135"/>
      <c r="GKX16" s="135"/>
      <c r="GKY16" s="135"/>
      <c r="GKZ16" s="135"/>
      <c r="GLA16" s="135"/>
      <c r="GLB16" s="135"/>
      <c r="GLC16" s="135"/>
      <c r="GLD16" s="135"/>
      <c r="GLE16" s="135"/>
      <c r="GLF16" s="135"/>
      <c r="GLG16" s="135"/>
      <c r="GLH16" s="135"/>
      <c r="GLI16" s="135"/>
      <c r="GLJ16" s="135"/>
      <c r="GLK16" s="135"/>
      <c r="GLL16" s="135"/>
      <c r="GLM16" s="135"/>
      <c r="GLN16" s="135"/>
      <c r="GLO16" s="135"/>
      <c r="GLP16" s="135"/>
      <c r="GLQ16" s="135"/>
      <c r="GLR16" s="135"/>
      <c r="GLS16" s="135"/>
      <c r="GLT16" s="135"/>
      <c r="GLU16" s="135"/>
      <c r="GLV16" s="135"/>
      <c r="GLW16" s="135"/>
      <c r="GLX16" s="135"/>
      <c r="GLY16" s="135"/>
      <c r="GLZ16" s="135"/>
      <c r="GMA16" s="135"/>
      <c r="GMB16" s="135"/>
      <c r="GMC16" s="135"/>
      <c r="GMD16" s="135"/>
      <c r="GME16" s="135"/>
      <c r="GMF16" s="135"/>
      <c r="GMG16" s="135"/>
      <c r="GMH16" s="135"/>
      <c r="GMI16" s="135"/>
      <c r="GMJ16" s="135"/>
      <c r="GMK16" s="135"/>
      <c r="GML16" s="135"/>
      <c r="GMM16" s="135"/>
      <c r="GMN16" s="135"/>
      <c r="GMO16" s="135"/>
      <c r="GMP16" s="135"/>
      <c r="GMQ16" s="135"/>
      <c r="GMR16" s="135"/>
      <c r="GMS16" s="135"/>
      <c r="GMT16" s="135"/>
      <c r="GMU16" s="135"/>
      <c r="GMV16" s="135"/>
      <c r="GMW16" s="135"/>
      <c r="GMX16" s="135"/>
      <c r="GMY16" s="135"/>
      <c r="GMZ16" s="135"/>
      <c r="GNA16" s="135"/>
      <c r="GNB16" s="135"/>
      <c r="GNC16" s="135"/>
      <c r="GND16" s="135"/>
      <c r="GNE16" s="135"/>
      <c r="GNF16" s="135"/>
      <c r="GNG16" s="135"/>
      <c r="GNH16" s="135"/>
      <c r="GNI16" s="135"/>
      <c r="GNJ16" s="135"/>
      <c r="GNK16" s="135"/>
      <c r="GNL16" s="135"/>
      <c r="GNM16" s="135"/>
      <c r="GNN16" s="135"/>
      <c r="GNO16" s="135"/>
      <c r="GNP16" s="135"/>
      <c r="GNQ16" s="135"/>
      <c r="GNR16" s="135"/>
      <c r="GNS16" s="135"/>
      <c r="GNT16" s="135"/>
      <c r="GNU16" s="135"/>
      <c r="GNV16" s="135"/>
      <c r="GNW16" s="135"/>
      <c r="GNX16" s="135"/>
      <c r="GNY16" s="135"/>
      <c r="GNZ16" s="135"/>
      <c r="GOA16" s="135"/>
      <c r="GOB16" s="135"/>
      <c r="GOC16" s="135"/>
      <c r="GOD16" s="135"/>
      <c r="GOE16" s="135"/>
      <c r="GOF16" s="135"/>
      <c r="GOG16" s="135"/>
      <c r="GOH16" s="135"/>
      <c r="GOI16" s="135"/>
      <c r="GOJ16" s="135"/>
      <c r="GOK16" s="135"/>
      <c r="GOL16" s="135"/>
      <c r="GOM16" s="135"/>
      <c r="GON16" s="135"/>
      <c r="GOO16" s="135"/>
      <c r="GOP16" s="135"/>
      <c r="GOQ16" s="135"/>
      <c r="GOR16" s="135"/>
      <c r="GOS16" s="135"/>
      <c r="GOT16" s="135"/>
      <c r="GOU16" s="135"/>
      <c r="GOV16" s="135"/>
      <c r="GOW16" s="135"/>
      <c r="GOX16" s="135"/>
      <c r="GOY16" s="135"/>
      <c r="GOZ16" s="135"/>
      <c r="GPA16" s="135"/>
      <c r="GPB16" s="135"/>
      <c r="GPC16" s="135"/>
      <c r="GPD16" s="135"/>
      <c r="GPE16" s="135"/>
      <c r="GPF16" s="135"/>
      <c r="GPG16" s="135"/>
      <c r="GPH16" s="135"/>
      <c r="GPI16" s="135"/>
      <c r="GPJ16" s="135"/>
      <c r="GPK16" s="135"/>
      <c r="GPL16" s="135"/>
      <c r="GPM16" s="135"/>
      <c r="GPN16" s="135"/>
      <c r="GPO16" s="135"/>
      <c r="GPP16" s="135"/>
      <c r="GPQ16" s="135"/>
      <c r="GPR16" s="135"/>
      <c r="GPS16" s="135"/>
      <c r="GPT16" s="135"/>
      <c r="GPU16" s="135"/>
      <c r="GPV16" s="135"/>
      <c r="GPW16" s="135"/>
      <c r="GPX16" s="135"/>
      <c r="GPY16" s="135"/>
      <c r="GPZ16" s="135"/>
      <c r="GQA16" s="135"/>
      <c r="GQB16" s="135"/>
      <c r="GQC16" s="135"/>
      <c r="GQD16" s="135"/>
      <c r="GQE16" s="135"/>
      <c r="GQF16" s="135"/>
      <c r="GQG16" s="135"/>
      <c r="GQH16" s="135"/>
      <c r="GQI16" s="135"/>
      <c r="GQJ16" s="135"/>
      <c r="GQK16" s="135"/>
      <c r="GQL16" s="135"/>
      <c r="GQM16" s="135"/>
      <c r="GQN16" s="135"/>
      <c r="GQO16" s="135"/>
      <c r="GQP16" s="135"/>
      <c r="GQQ16" s="135"/>
      <c r="GQR16" s="135"/>
      <c r="GQS16" s="135"/>
      <c r="GQT16" s="135"/>
      <c r="GQU16" s="135"/>
      <c r="GQV16" s="135"/>
      <c r="GQW16" s="135"/>
      <c r="GQX16" s="135"/>
      <c r="GQY16" s="135"/>
      <c r="GQZ16" s="135"/>
      <c r="GRA16" s="135"/>
      <c r="GRB16" s="135"/>
      <c r="GRC16" s="135"/>
      <c r="GRD16" s="135"/>
      <c r="GRE16" s="135"/>
      <c r="GRF16" s="135"/>
      <c r="GRG16" s="135"/>
      <c r="GRH16" s="135"/>
      <c r="GRI16" s="135"/>
      <c r="GRJ16" s="135"/>
      <c r="GRK16" s="135"/>
      <c r="GRL16" s="135"/>
      <c r="GRM16" s="135"/>
      <c r="GRN16" s="135"/>
      <c r="GRO16" s="135"/>
      <c r="GRP16" s="135"/>
      <c r="GRQ16" s="135"/>
      <c r="GRR16" s="135"/>
      <c r="GRS16" s="135"/>
      <c r="GRT16" s="135"/>
      <c r="GRU16" s="135"/>
      <c r="GRV16" s="135"/>
      <c r="GRW16" s="135"/>
      <c r="GRX16" s="135"/>
      <c r="GRY16" s="135"/>
      <c r="GRZ16" s="135"/>
      <c r="GSA16" s="135"/>
      <c r="GSB16" s="135"/>
      <c r="GSC16" s="135"/>
      <c r="GSD16" s="135"/>
      <c r="GSE16" s="135"/>
      <c r="GSF16" s="135"/>
      <c r="GSG16" s="135"/>
      <c r="GSH16" s="135"/>
      <c r="GSI16" s="135"/>
      <c r="GSJ16" s="135"/>
      <c r="GSK16" s="135"/>
      <c r="GSL16" s="135"/>
      <c r="GSM16" s="135"/>
      <c r="GSN16" s="135"/>
      <c r="GSO16" s="135"/>
      <c r="GSP16" s="135"/>
      <c r="GSQ16" s="135"/>
      <c r="GSR16" s="135"/>
      <c r="GSS16" s="135"/>
      <c r="GST16" s="135"/>
      <c r="GSU16" s="135"/>
      <c r="GSV16" s="135"/>
      <c r="GSW16" s="135"/>
      <c r="GSX16" s="135"/>
      <c r="GSY16" s="135"/>
      <c r="GSZ16" s="135"/>
      <c r="GTA16" s="135"/>
      <c r="GTB16" s="135"/>
      <c r="GTC16" s="135"/>
      <c r="GTD16" s="135"/>
      <c r="GTE16" s="135"/>
      <c r="GTF16" s="135"/>
      <c r="GTG16" s="135"/>
      <c r="GTH16" s="135"/>
      <c r="GTI16" s="135"/>
      <c r="GTJ16" s="135"/>
      <c r="GTK16" s="135"/>
      <c r="GTL16" s="135"/>
      <c r="GTM16" s="135"/>
      <c r="GTN16" s="135"/>
      <c r="GTO16" s="135"/>
      <c r="GTP16" s="135"/>
      <c r="GTQ16" s="135"/>
      <c r="GTR16" s="135"/>
      <c r="GTS16" s="135"/>
      <c r="GTT16" s="135"/>
      <c r="GTU16" s="135"/>
      <c r="GTV16" s="135"/>
      <c r="GTW16" s="135"/>
      <c r="GTX16" s="135"/>
      <c r="GTY16" s="135"/>
      <c r="GTZ16" s="135"/>
      <c r="GUA16" s="135"/>
      <c r="GUB16" s="135"/>
      <c r="GUC16" s="135"/>
      <c r="GUD16" s="135"/>
      <c r="GUE16" s="135"/>
      <c r="GUF16" s="135"/>
      <c r="GUG16" s="135"/>
      <c r="GUH16" s="135"/>
      <c r="GUI16" s="135"/>
      <c r="GUJ16" s="135"/>
      <c r="GUK16" s="135"/>
      <c r="GUL16" s="135"/>
      <c r="GUM16" s="135"/>
      <c r="GUN16" s="135"/>
      <c r="GUO16" s="135"/>
      <c r="GUP16" s="135"/>
      <c r="GUQ16" s="135"/>
      <c r="GUR16" s="135"/>
      <c r="GUS16" s="135"/>
      <c r="GUT16" s="135"/>
      <c r="GUU16" s="135"/>
      <c r="GUV16" s="135"/>
      <c r="GUW16" s="135"/>
      <c r="GUX16" s="135"/>
      <c r="GUY16" s="135"/>
      <c r="GUZ16" s="135"/>
      <c r="GVA16" s="135"/>
      <c r="GVB16" s="135"/>
      <c r="GVC16" s="135"/>
      <c r="GVD16" s="135"/>
      <c r="GVE16" s="135"/>
      <c r="GVF16" s="135"/>
      <c r="GVG16" s="135"/>
      <c r="GVH16" s="135"/>
      <c r="GVI16" s="135"/>
      <c r="GVJ16" s="135"/>
      <c r="GVK16" s="135"/>
      <c r="GVL16" s="135"/>
      <c r="GVM16" s="135"/>
      <c r="GVN16" s="135"/>
      <c r="GVO16" s="135"/>
      <c r="GVP16" s="135"/>
      <c r="GVQ16" s="135"/>
      <c r="GVR16" s="135"/>
      <c r="GVS16" s="135"/>
      <c r="GVT16" s="135"/>
      <c r="GVU16" s="135"/>
      <c r="GVV16" s="135"/>
      <c r="GVW16" s="135"/>
      <c r="GVX16" s="135"/>
      <c r="GVY16" s="135"/>
      <c r="GVZ16" s="135"/>
      <c r="GWA16" s="135"/>
      <c r="GWB16" s="135"/>
      <c r="GWC16" s="135"/>
      <c r="GWD16" s="135"/>
      <c r="GWE16" s="135"/>
      <c r="GWF16" s="135"/>
      <c r="GWG16" s="135"/>
      <c r="GWH16" s="135"/>
      <c r="GWI16" s="135"/>
      <c r="GWJ16" s="135"/>
      <c r="GWK16" s="135"/>
      <c r="GWL16" s="135"/>
      <c r="GWM16" s="135"/>
      <c r="GWN16" s="135"/>
      <c r="GWO16" s="135"/>
      <c r="GWP16" s="135"/>
      <c r="GWQ16" s="135"/>
      <c r="GWR16" s="135"/>
      <c r="GWS16" s="135"/>
      <c r="GWT16" s="135"/>
      <c r="GWU16" s="135"/>
      <c r="GWV16" s="135"/>
      <c r="GWW16" s="135"/>
      <c r="GWX16" s="135"/>
      <c r="GWY16" s="135"/>
      <c r="GWZ16" s="135"/>
      <c r="GXA16" s="135"/>
      <c r="GXB16" s="135"/>
      <c r="GXC16" s="135"/>
      <c r="GXD16" s="135"/>
      <c r="GXE16" s="135"/>
      <c r="GXF16" s="135"/>
      <c r="GXG16" s="135"/>
      <c r="GXH16" s="135"/>
      <c r="GXI16" s="135"/>
      <c r="GXJ16" s="135"/>
      <c r="GXK16" s="135"/>
      <c r="GXL16" s="135"/>
      <c r="GXM16" s="135"/>
      <c r="GXN16" s="135"/>
      <c r="GXO16" s="135"/>
      <c r="GXP16" s="135"/>
      <c r="GXQ16" s="135"/>
      <c r="GXR16" s="135"/>
      <c r="GXS16" s="135"/>
      <c r="GXT16" s="135"/>
      <c r="GXU16" s="135"/>
      <c r="GXV16" s="135"/>
      <c r="GXW16" s="135"/>
      <c r="GXX16" s="135"/>
      <c r="GXY16" s="135"/>
      <c r="GXZ16" s="135"/>
      <c r="GYA16" s="135"/>
      <c r="GYB16" s="135"/>
      <c r="GYC16" s="135"/>
      <c r="GYD16" s="135"/>
      <c r="GYE16" s="135"/>
      <c r="GYF16" s="135"/>
      <c r="GYG16" s="135"/>
      <c r="GYH16" s="135"/>
      <c r="GYI16" s="135"/>
      <c r="GYJ16" s="135"/>
      <c r="GYK16" s="135"/>
      <c r="GYL16" s="135"/>
      <c r="GYM16" s="135"/>
      <c r="GYN16" s="135"/>
      <c r="GYO16" s="135"/>
      <c r="GYP16" s="135"/>
      <c r="GYQ16" s="135"/>
      <c r="GYR16" s="135"/>
      <c r="GYS16" s="135"/>
      <c r="GYT16" s="135"/>
      <c r="GYU16" s="135"/>
      <c r="GYV16" s="135"/>
      <c r="GYW16" s="135"/>
      <c r="GYX16" s="135"/>
      <c r="GYY16" s="135"/>
      <c r="GYZ16" s="135"/>
      <c r="GZA16" s="135"/>
      <c r="GZB16" s="135"/>
      <c r="GZC16" s="135"/>
      <c r="GZD16" s="135"/>
      <c r="GZE16" s="135"/>
      <c r="GZF16" s="135"/>
      <c r="GZG16" s="135"/>
      <c r="GZH16" s="135"/>
      <c r="GZI16" s="135"/>
      <c r="GZJ16" s="135"/>
      <c r="GZK16" s="135"/>
      <c r="GZL16" s="135"/>
      <c r="GZM16" s="135"/>
      <c r="GZN16" s="135"/>
      <c r="GZO16" s="135"/>
      <c r="GZP16" s="135"/>
      <c r="GZQ16" s="135"/>
      <c r="GZR16" s="135"/>
      <c r="GZS16" s="135"/>
      <c r="GZT16" s="135"/>
      <c r="GZU16" s="135"/>
      <c r="GZV16" s="135"/>
      <c r="GZW16" s="135"/>
      <c r="GZX16" s="135"/>
      <c r="GZY16" s="135"/>
      <c r="GZZ16" s="135"/>
      <c r="HAA16" s="135"/>
      <c r="HAB16" s="135"/>
      <c r="HAC16" s="135"/>
      <c r="HAD16" s="135"/>
      <c r="HAE16" s="135"/>
      <c r="HAF16" s="135"/>
      <c r="HAG16" s="135"/>
      <c r="HAH16" s="135"/>
      <c r="HAI16" s="135"/>
      <c r="HAJ16" s="135"/>
      <c r="HAK16" s="135"/>
      <c r="HAL16" s="135"/>
      <c r="HAM16" s="135"/>
      <c r="HAN16" s="135"/>
      <c r="HAO16" s="135"/>
      <c r="HAP16" s="135"/>
      <c r="HAQ16" s="135"/>
      <c r="HAR16" s="135"/>
      <c r="HAS16" s="135"/>
      <c r="HAT16" s="135"/>
      <c r="HAU16" s="135"/>
      <c r="HAV16" s="135"/>
      <c r="HAW16" s="135"/>
      <c r="HAX16" s="135"/>
      <c r="HAY16" s="135"/>
      <c r="HAZ16" s="135"/>
      <c r="HBA16" s="135"/>
      <c r="HBB16" s="135"/>
      <c r="HBC16" s="135"/>
      <c r="HBD16" s="135"/>
      <c r="HBE16" s="135"/>
      <c r="HBF16" s="135"/>
      <c r="HBG16" s="135"/>
      <c r="HBH16" s="135"/>
      <c r="HBI16" s="135"/>
      <c r="HBJ16" s="135"/>
      <c r="HBK16" s="135"/>
      <c r="HBL16" s="135"/>
      <c r="HBM16" s="135"/>
      <c r="HBN16" s="135"/>
      <c r="HBO16" s="135"/>
      <c r="HBP16" s="135"/>
      <c r="HBQ16" s="135"/>
      <c r="HBR16" s="135"/>
      <c r="HBS16" s="135"/>
      <c r="HBT16" s="135"/>
      <c r="HBU16" s="135"/>
      <c r="HBV16" s="135"/>
      <c r="HBW16" s="135"/>
      <c r="HBX16" s="135"/>
      <c r="HBY16" s="135"/>
      <c r="HBZ16" s="135"/>
      <c r="HCA16" s="135"/>
      <c r="HCB16" s="135"/>
      <c r="HCC16" s="135"/>
      <c r="HCD16" s="135"/>
      <c r="HCE16" s="135"/>
      <c r="HCF16" s="135"/>
      <c r="HCG16" s="135"/>
      <c r="HCH16" s="135"/>
      <c r="HCI16" s="135"/>
      <c r="HCJ16" s="135"/>
      <c r="HCK16" s="135"/>
      <c r="HCL16" s="135"/>
      <c r="HCM16" s="135"/>
      <c r="HCN16" s="135"/>
      <c r="HCO16" s="135"/>
      <c r="HCP16" s="135"/>
      <c r="HCQ16" s="135"/>
      <c r="HCR16" s="135"/>
      <c r="HCS16" s="135"/>
      <c r="HCT16" s="135"/>
      <c r="HCU16" s="135"/>
      <c r="HCV16" s="135"/>
      <c r="HCW16" s="135"/>
      <c r="HCX16" s="135"/>
      <c r="HCY16" s="135"/>
      <c r="HCZ16" s="135"/>
      <c r="HDA16" s="135"/>
      <c r="HDB16" s="135"/>
      <c r="HDC16" s="135"/>
      <c r="HDD16" s="135"/>
      <c r="HDE16" s="135"/>
      <c r="HDF16" s="135"/>
      <c r="HDG16" s="135"/>
      <c r="HDH16" s="135"/>
      <c r="HDI16" s="135"/>
      <c r="HDJ16" s="135"/>
      <c r="HDK16" s="135"/>
      <c r="HDL16" s="135"/>
      <c r="HDM16" s="135"/>
      <c r="HDN16" s="135"/>
      <c r="HDO16" s="135"/>
      <c r="HDP16" s="135"/>
      <c r="HDQ16" s="135"/>
      <c r="HDR16" s="135"/>
      <c r="HDS16" s="135"/>
      <c r="HDT16" s="135"/>
      <c r="HDU16" s="135"/>
      <c r="HDV16" s="135"/>
      <c r="HDW16" s="135"/>
      <c r="HDX16" s="135"/>
      <c r="HDY16" s="135"/>
      <c r="HDZ16" s="135"/>
      <c r="HEA16" s="135"/>
      <c r="HEB16" s="135"/>
      <c r="HEC16" s="135"/>
      <c r="HED16" s="135"/>
      <c r="HEE16" s="135"/>
      <c r="HEF16" s="135"/>
      <c r="HEG16" s="135"/>
      <c r="HEH16" s="135"/>
      <c r="HEI16" s="135"/>
      <c r="HEJ16" s="135"/>
      <c r="HEK16" s="135"/>
      <c r="HEL16" s="135"/>
      <c r="HEM16" s="135"/>
      <c r="HEN16" s="135"/>
      <c r="HEO16" s="135"/>
      <c r="HEP16" s="135"/>
      <c r="HEQ16" s="135"/>
      <c r="HER16" s="135"/>
      <c r="HES16" s="135"/>
      <c r="HET16" s="135"/>
      <c r="HEU16" s="135"/>
      <c r="HEV16" s="135"/>
      <c r="HEW16" s="135"/>
      <c r="HEX16" s="135"/>
      <c r="HEY16" s="135"/>
      <c r="HEZ16" s="135"/>
      <c r="HFA16" s="135"/>
      <c r="HFB16" s="135"/>
      <c r="HFC16" s="135"/>
      <c r="HFD16" s="135"/>
      <c r="HFE16" s="135"/>
      <c r="HFF16" s="135"/>
      <c r="HFG16" s="135"/>
      <c r="HFH16" s="135"/>
      <c r="HFI16" s="135"/>
      <c r="HFJ16" s="135"/>
      <c r="HFK16" s="135"/>
      <c r="HFL16" s="135"/>
      <c r="HFM16" s="135"/>
      <c r="HFN16" s="135"/>
      <c r="HFO16" s="135"/>
      <c r="HFP16" s="135"/>
      <c r="HFQ16" s="135"/>
      <c r="HFR16" s="135"/>
      <c r="HFS16" s="135"/>
      <c r="HFT16" s="135"/>
      <c r="HFU16" s="135"/>
      <c r="HFV16" s="135"/>
      <c r="HFW16" s="135"/>
      <c r="HFX16" s="135"/>
      <c r="HFY16" s="135"/>
      <c r="HFZ16" s="135"/>
      <c r="HGA16" s="135"/>
      <c r="HGB16" s="135"/>
      <c r="HGC16" s="135"/>
      <c r="HGD16" s="135"/>
      <c r="HGE16" s="135"/>
      <c r="HGF16" s="135"/>
      <c r="HGG16" s="135"/>
      <c r="HGH16" s="135"/>
      <c r="HGI16" s="135"/>
      <c r="HGJ16" s="135"/>
      <c r="HGK16" s="135"/>
      <c r="HGL16" s="135"/>
      <c r="HGM16" s="135"/>
      <c r="HGN16" s="135"/>
      <c r="HGO16" s="135"/>
      <c r="HGP16" s="135"/>
      <c r="HGQ16" s="135"/>
      <c r="HGR16" s="135"/>
      <c r="HGS16" s="135"/>
      <c r="HGT16" s="135"/>
      <c r="HGU16" s="135"/>
      <c r="HGV16" s="135"/>
      <c r="HGW16" s="135"/>
      <c r="HGX16" s="135"/>
      <c r="HGY16" s="135"/>
      <c r="HGZ16" s="135"/>
      <c r="HHA16" s="135"/>
      <c r="HHB16" s="135"/>
      <c r="HHC16" s="135"/>
      <c r="HHD16" s="135"/>
      <c r="HHE16" s="135"/>
      <c r="HHF16" s="135"/>
      <c r="HHG16" s="135"/>
      <c r="HHH16" s="135"/>
      <c r="HHI16" s="135"/>
      <c r="HHJ16" s="135"/>
      <c r="HHK16" s="135"/>
      <c r="HHL16" s="135"/>
      <c r="HHM16" s="135"/>
      <c r="HHN16" s="135"/>
      <c r="HHO16" s="135"/>
      <c r="HHP16" s="135"/>
      <c r="HHQ16" s="135"/>
      <c r="HHR16" s="135"/>
      <c r="HHS16" s="135"/>
      <c r="HHT16" s="135"/>
      <c r="HHU16" s="135"/>
      <c r="HHV16" s="135"/>
      <c r="HHW16" s="135"/>
      <c r="HHX16" s="135"/>
      <c r="HHY16" s="135"/>
      <c r="HHZ16" s="135"/>
      <c r="HIA16" s="135"/>
      <c r="HIB16" s="135"/>
      <c r="HIC16" s="135"/>
      <c r="HID16" s="135"/>
      <c r="HIE16" s="135"/>
      <c r="HIF16" s="135"/>
      <c r="HIG16" s="135"/>
      <c r="HIH16" s="135"/>
      <c r="HII16" s="135"/>
      <c r="HIJ16" s="135"/>
      <c r="HIK16" s="135"/>
      <c r="HIL16" s="135"/>
      <c r="HIM16" s="135"/>
      <c r="HIN16" s="135"/>
      <c r="HIO16" s="135"/>
      <c r="HIP16" s="135"/>
      <c r="HIQ16" s="135"/>
      <c r="HIR16" s="135"/>
      <c r="HIS16" s="135"/>
      <c r="HIT16" s="135"/>
      <c r="HIU16" s="135"/>
      <c r="HIV16" s="135"/>
      <c r="HIW16" s="135"/>
      <c r="HIX16" s="135"/>
      <c r="HIY16" s="135"/>
      <c r="HIZ16" s="135"/>
      <c r="HJA16" s="135"/>
      <c r="HJB16" s="135"/>
      <c r="HJC16" s="135"/>
      <c r="HJD16" s="135"/>
      <c r="HJE16" s="135"/>
      <c r="HJF16" s="135"/>
      <c r="HJG16" s="135"/>
      <c r="HJH16" s="135"/>
      <c r="HJI16" s="135"/>
      <c r="HJJ16" s="135"/>
      <c r="HJK16" s="135"/>
      <c r="HJL16" s="135"/>
      <c r="HJM16" s="135"/>
      <c r="HJN16" s="135"/>
      <c r="HJO16" s="135"/>
      <c r="HJP16" s="135"/>
      <c r="HJQ16" s="135"/>
      <c r="HJR16" s="135"/>
      <c r="HJS16" s="135"/>
      <c r="HJT16" s="135"/>
      <c r="HJU16" s="135"/>
      <c r="HJV16" s="135"/>
      <c r="HJW16" s="135"/>
      <c r="HJX16" s="135"/>
      <c r="HJY16" s="135"/>
      <c r="HJZ16" s="135"/>
      <c r="HKA16" s="135"/>
      <c r="HKB16" s="135"/>
      <c r="HKC16" s="135"/>
      <c r="HKD16" s="135"/>
      <c r="HKE16" s="135"/>
      <c r="HKF16" s="135"/>
      <c r="HKG16" s="135"/>
      <c r="HKH16" s="135"/>
      <c r="HKI16" s="135"/>
      <c r="HKJ16" s="135"/>
      <c r="HKK16" s="135"/>
      <c r="HKL16" s="135"/>
      <c r="HKM16" s="135"/>
      <c r="HKN16" s="135"/>
      <c r="HKO16" s="135"/>
      <c r="HKP16" s="135"/>
      <c r="HKQ16" s="135"/>
      <c r="HKR16" s="135"/>
      <c r="HKS16" s="135"/>
      <c r="HKT16" s="135"/>
      <c r="HKU16" s="135"/>
      <c r="HKV16" s="135"/>
      <c r="HKW16" s="135"/>
      <c r="HKX16" s="135"/>
      <c r="HKY16" s="135"/>
      <c r="HKZ16" s="135"/>
      <c r="HLA16" s="135"/>
      <c r="HLB16" s="135"/>
      <c r="HLC16" s="135"/>
      <c r="HLD16" s="135"/>
      <c r="HLE16" s="135"/>
      <c r="HLF16" s="135"/>
      <c r="HLG16" s="135"/>
      <c r="HLH16" s="135"/>
      <c r="HLI16" s="135"/>
      <c r="HLJ16" s="135"/>
      <c r="HLK16" s="135"/>
      <c r="HLL16" s="135"/>
      <c r="HLM16" s="135"/>
      <c r="HLN16" s="135"/>
      <c r="HLO16" s="135"/>
      <c r="HLP16" s="135"/>
      <c r="HLQ16" s="135"/>
      <c r="HLR16" s="135"/>
      <c r="HLS16" s="135"/>
      <c r="HLT16" s="135"/>
      <c r="HLU16" s="135"/>
      <c r="HLV16" s="135"/>
      <c r="HLW16" s="135"/>
      <c r="HLX16" s="135"/>
      <c r="HLY16" s="135"/>
      <c r="HLZ16" s="135"/>
      <c r="HMA16" s="135"/>
      <c r="HMB16" s="135"/>
      <c r="HMC16" s="135"/>
      <c r="HMD16" s="135"/>
      <c r="HME16" s="135"/>
      <c r="HMF16" s="135"/>
      <c r="HMG16" s="135"/>
      <c r="HMH16" s="135"/>
      <c r="HMI16" s="135"/>
      <c r="HMJ16" s="135"/>
      <c r="HMK16" s="135"/>
      <c r="HML16" s="135"/>
      <c r="HMM16" s="135"/>
      <c r="HMN16" s="135"/>
      <c r="HMO16" s="135"/>
      <c r="HMP16" s="135"/>
      <c r="HMQ16" s="135"/>
      <c r="HMR16" s="135"/>
      <c r="HMS16" s="135"/>
      <c r="HMT16" s="135"/>
      <c r="HMU16" s="135"/>
      <c r="HMV16" s="135"/>
      <c r="HMW16" s="135"/>
      <c r="HMX16" s="135"/>
      <c r="HMY16" s="135"/>
      <c r="HMZ16" s="135"/>
      <c r="HNA16" s="135"/>
      <c r="HNB16" s="135"/>
      <c r="HNC16" s="135"/>
      <c r="HND16" s="135"/>
      <c r="HNE16" s="135"/>
      <c r="HNF16" s="135"/>
      <c r="HNG16" s="135"/>
      <c r="HNH16" s="135"/>
      <c r="HNI16" s="135"/>
      <c r="HNJ16" s="135"/>
      <c r="HNK16" s="135"/>
      <c r="HNL16" s="135"/>
      <c r="HNM16" s="135"/>
      <c r="HNN16" s="135"/>
      <c r="HNO16" s="135"/>
      <c r="HNP16" s="135"/>
      <c r="HNQ16" s="135"/>
      <c r="HNR16" s="135"/>
      <c r="HNS16" s="135"/>
      <c r="HNT16" s="135"/>
      <c r="HNU16" s="135"/>
      <c r="HNV16" s="135"/>
      <c r="HNW16" s="135"/>
      <c r="HNX16" s="135"/>
      <c r="HNY16" s="135"/>
      <c r="HNZ16" s="135"/>
      <c r="HOA16" s="135"/>
      <c r="HOB16" s="135"/>
      <c r="HOC16" s="135"/>
      <c r="HOD16" s="135"/>
      <c r="HOE16" s="135"/>
      <c r="HOF16" s="135"/>
      <c r="HOG16" s="135"/>
      <c r="HOH16" s="135"/>
      <c r="HOI16" s="135"/>
      <c r="HOJ16" s="135"/>
      <c r="HOK16" s="135"/>
      <c r="HOL16" s="135"/>
      <c r="HOM16" s="135"/>
      <c r="HON16" s="135"/>
      <c r="HOO16" s="135"/>
      <c r="HOP16" s="135"/>
      <c r="HOQ16" s="135"/>
      <c r="HOR16" s="135"/>
      <c r="HOS16" s="135"/>
      <c r="HOT16" s="135"/>
      <c r="HOU16" s="135"/>
      <c r="HOV16" s="135"/>
      <c r="HOW16" s="135"/>
      <c r="HOX16" s="135"/>
      <c r="HOY16" s="135"/>
      <c r="HOZ16" s="135"/>
      <c r="HPA16" s="135"/>
      <c r="HPB16" s="135"/>
      <c r="HPC16" s="135"/>
      <c r="HPD16" s="135"/>
      <c r="HPE16" s="135"/>
      <c r="HPF16" s="135"/>
      <c r="HPG16" s="135"/>
      <c r="HPH16" s="135"/>
      <c r="HPI16" s="135"/>
      <c r="HPJ16" s="135"/>
      <c r="HPK16" s="135"/>
      <c r="HPL16" s="135"/>
      <c r="HPM16" s="135"/>
      <c r="HPN16" s="135"/>
      <c r="HPO16" s="135"/>
      <c r="HPP16" s="135"/>
      <c r="HPQ16" s="135"/>
      <c r="HPR16" s="135"/>
      <c r="HPS16" s="135"/>
      <c r="HPT16" s="135"/>
      <c r="HPU16" s="135"/>
      <c r="HPV16" s="135"/>
      <c r="HPW16" s="135"/>
      <c r="HPX16" s="135"/>
      <c r="HPY16" s="135"/>
      <c r="HPZ16" s="135"/>
      <c r="HQA16" s="135"/>
      <c r="HQB16" s="135"/>
      <c r="HQC16" s="135"/>
      <c r="HQD16" s="135"/>
      <c r="HQE16" s="135"/>
      <c r="HQF16" s="135"/>
      <c r="HQG16" s="135"/>
      <c r="HQH16" s="135"/>
      <c r="HQI16" s="135"/>
      <c r="HQJ16" s="135"/>
      <c r="HQK16" s="135"/>
      <c r="HQL16" s="135"/>
      <c r="HQM16" s="135"/>
      <c r="HQN16" s="135"/>
      <c r="HQO16" s="135"/>
      <c r="HQP16" s="135"/>
      <c r="HQQ16" s="135"/>
      <c r="HQR16" s="135"/>
      <c r="HQS16" s="135"/>
      <c r="HQT16" s="135"/>
      <c r="HQU16" s="135"/>
      <c r="HQV16" s="135"/>
      <c r="HQW16" s="135"/>
      <c r="HQX16" s="135"/>
      <c r="HQY16" s="135"/>
      <c r="HQZ16" s="135"/>
      <c r="HRA16" s="135"/>
      <c r="HRB16" s="135"/>
      <c r="HRC16" s="135"/>
      <c r="HRD16" s="135"/>
      <c r="HRE16" s="135"/>
      <c r="HRF16" s="135"/>
      <c r="HRG16" s="135"/>
      <c r="HRH16" s="135"/>
      <c r="HRI16" s="135"/>
      <c r="HRJ16" s="135"/>
      <c r="HRK16" s="135"/>
      <c r="HRL16" s="135"/>
      <c r="HRM16" s="135"/>
      <c r="HRN16" s="135"/>
      <c r="HRO16" s="135"/>
      <c r="HRP16" s="135"/>
      <c r="HRQ16" s="135"/>
      <c r="HRR16" s="135"/>
      <c r="HRS16" s="135"/>
      <c r="HRT16" s="135"/>
      <c r="HRU16" s="135"/>
      <c r="HRV16" s="135"/>
      <c r="HRW16" s="135"/>
      <c r="HRX16" s="135"/>
      <c r="HRY16" s="135"/>
      <c r="HRZ16" s="135"/>
      <c r="HSA16" s="135"/>
      <c r="HSB16" s="135"/>
      <c r="HSC16" s="135"/>
      <c r="HSD16" s="135"/>
      <c r="HSE16" s="135"/>
      <c r="HSF16" s="135"/>
      <c r="HSG16" s="135"/>
      <c r="HSH16" s="135"/>
      <c r="HSI16" s="135"/>
      <c r="HSJ16" s="135"/>
      <c r="HSK16" s="135"/>
      <c r="HSL16" s="135"/>
      <c r="HSM16" s="135"/>
      <c r="HSN16" s="135"/>
      <c r="HSO16" s="135"/>
      <c r="HSP16" s="135"/>
      <c r="HSQ16" s="135"/>
      <c r="HSR16" s="135"/>
      <c r="HSS16" s="135"/>
      <c r="HST16" s="135"/>
      <c r="HSU16" s="135"/>
      <c r="HSV16" s="135"/>
      <c r="HSW16" s="135"/>
      <c r="HSX16" s="135"/>
      <c r="HSY16" s="135"/>
      <c r="HSZ16" s="135"/>
      <c r="HTA16" s="135"/>
      <c r="HTB16" s="135"/>
      <c r="HTC16" s="135"/>
      <c r="HTD16" s="135"/>
      <c r="HTE16" s="135"/>
      <c r="HTF16" s="135"/>
      <c r="HTG16" s="135"/>
      <c r="HTH16" s="135"/>
      <c r="HTI16" s="135"/>
      <c r="HTJ16" s="135"/>
      <c r="HTK16" s="135"/>
      <c r="HTL16" s="135"/>
      <c r="HTM16" s="135"/>
      <c r="HTN16" s="135"/>
      <c r="HTO16" s="135"/>
      <c r="HTP16" s="135"/>
      <c r="HTQ16" s="135"/>
      <c r="HTR16" s="135"/>
      <c r="HTS16" s="135"/>
      <c r="HTT16" s="135"/>
      <c r="HTU16" s="135"/>
      <c r="HTV16" s="135"/>
      <c r="HTW16" s="135"/>
      <c r="HTX16" s="135"/>
      <c r="HTY16" s="135"/>
      <c r="HTZ16" s="135"/>
      <c r="HUA16" s="135"/>
      <c r="HUB16" s="135"/>
      <c r="HUC16" s="135"/>
      <c r="HUD16" s="135"/>
      <c r="HUE16" s="135"/>
      <c r="HUF16" s="135"/>
      <c r="HUG16" s="135"/>
      <c r="HUH16" s="135"/>
      <c r="HUI16" s="135"/>
      <c r="HUJ16" s="135"/>
      <c r="HUK16" s="135"/>
      <c r="HUL16" s="135"/>
      <c r="HUM16" s="135"/>
      <c r="HUN16" s="135"/>
      <c r="HUO16" s="135"/>
      <c r="HUP16" s="135"/>
      <c r="HUQ16" s="135"/>
      <c r="HUR16" s="135"/>
      <c r="HUS16" s="135"/>
      <c r="HUT16" s="135"/>
      <c r="HUU16" s="135"/>
      <c r="HUV16" s="135"/>
      <c r="HUW16" s="135"/>
      <c r="HUX16" s="135"/>
      <c r="HUY16" s="135"/>
      <c r="HUZ16" s="135"/>
      <c r="HVA16" s="135"/>
      <c r="HVB16" s="135"/>
      <c r="HVC16" s="135"/>
      <c r="HVD16" s="135"/>
      <c r="HVE16" s="135"/>
      <c r="HVF16" s="135"/>
      <c r="HVG16" s="135"/>
      <c r="HVH16" s="135"/>
      <c r="HVI16" s="135"/>
      <c r="HVJ16" s="135"/>
      <c r="HVK16" s="135"/>
      <c r="HVL16" s="135"/>
      <c r="HVM16" s="135"/>
      <c r="HVN16" s="135"/>
      <c r="HVO16" s="135"/>
      <c r="HVP16" s="135"/>
      <c r="HVQ16" s="135"/>
      <c r="HVR16" s="135"/>
      <c r="HVS16" s="135"/>
      <c r="HVT16" s="135"/>
      <c r="HVU16" s="135"/>
      <c r="HVV16" s="135"/>
      <c r="HVW16" s="135"/>
      <c r="HVX16" s="135"/>
      <c r="HVY16" s="135"/>
      <c r="HVZ16" s="135"/>
      <c r="HWA16" s="135"/>
      <c r="HWB16" s="135"/>
      <c r="HWC16" s="135"/>
      <c r="HWD16" s="135"/>
      <c r="HWE16" s="135"/>
      <c r="HWF16" s="135"/>
      <c r="HWG16" s="135"/>
      <c r="HWH16" s="135"/>
      <c r="HWI16" s="135"/>
      <c r="HWJ16" s="135"/>
      <c r="HWK16" s="135"/>
      <c r="HWL16" s="135"/>
      <c r="HWM16" s="135"/>
      <c r="HWN16" s="135"/>
      <c r="HWO16" s="135"/>
      <c r="HWP16" s="135"/>
      <c r="HWQ16" s="135"/>
      <c r="HWR16" s="135"/>
      <c r="HWS16" s="135"/>
      <c r="HWT16" s="135"/>
      <c r="HWU16" s="135"/>
      <c r="HWV16" s="135"/>
      <c r="HWW16" s="135"/>
      <c r="HWX16" s="135"/>
      <c r="HWY16" s="135"/>
      <c r="HWZ16" s="135"/>
      <c r="HXA16" s="135"/>
      <c r="HXB16" s="135"/>
      <c r="HXC16" s="135"/>
      <c r="HXD16" s="135"/>
      <c r="HXE16" s="135"/>
      <c r="HXF16" s="135"/>
      <c r="HXG16" s="135"/>
      <c r="HXH16" s="135"/>
      <c r="HXI16" s="135"/>
      <c r="HXJ16" s="135"/>
      <c r="HXK16" s="135"/>
      <c r="HXL16" s="135"/>
      <c r="HXM16" s="135"/>
      <c r="HXN16" s="135"/>
      <c r="HXO16" s="135"/>
      <c r="HXP16" s="135"/>
      <c r="HXQ16" s="135"/>
      <c r="HXR16" s="135"/>
      <c r="HXS16" s="135"/>
      <c r="HXT16" s="135"/>
      <c r="HXU16" s="135"/>
      <c r="HXV16" s="135"/>
      <c r="HXW16" s="135"/>
      <c r="HXX16" s="135"/>
      <c r="HXY16" s="135"/>
      <c r="HXZ16" s="135"/>
      <c r="HYA16" s="135"/>
      <c r="HYB16" s="135"/>
      <c r="HYC16" s="135"/>
      <c r="HYD16" s="135"/>
      <c r="HYE16" s="135"/>
      <c r="HYF16" s="135"/>
      <c r="HYG16" s="135"/>
      <c r="HYH16" s="135"/>
      <c r="HYI16" s="135"/>
      <c r="HYJ16" s="135"/>
      <c r="HYK16" s="135"/>
      <c r="HYL16" s="135"/>
      <c r="HYM16" s="135"/>
      <c r="HYN16" s="135"/>
      <c r="HYO16" s="135"/>
      <c r="HYP16" s="135"/>
      <c r="HYQ16" s="135"/>
      <c r="HYR16" s="135"/>
      <c r="HYS16" s="135"/>
      <c r="HYT16" s="135"/>
      <c r="HYU16" s="135"/>
      <c r="HYV16" s="135"/>
      <c r="HYW16" s="135"/>
      <c r="HYX16" s="135"/>
      <c r="HYY16" s="135"/>
      <c r="HYZ16" s="135"/>
      <c r="HZA16" s="135"/>
      <c r="HZB16" s="135"/>
      <c r="HZC16" s="135"/>
      <c r="HZD16" s="135"/>
      <c r="HZE16" s="135"/>
      <c r="HZF16" s="135"/>
      <c r="HZG16" s="135"/>
      <c r="HZH16" s="135"/>
      <c r="HZI16" s="135"/>
      <c r="HZJ16" s="135"/>
      <c r="HZK16" s="135"/>
      <c r="HZL16" s="135"/>
      <c r="HZM16" s="135"/>
      <c r="HZN16" s="135"/>
      <c r="HZO16" s="135"/>
      <c r="HZP16" s="135"/>
      <c r="HZQ16" s="135"/>
      <c r="HZR16" s="135"/>
      <c r="HZS16" s="135"/>
      <c r="HZT16" s="135"/>
      <c r="HZU16" s="135"/>
      <c r="HZV16" s="135"/>
      <c r="HZW16" s="135"/>
      <c r="HZX16" s="135"/>
      <c r="HZY16" s="135"/>
      <c r="HZZ16" s="135"/>
      <c r="IAA16" s="135"/>
      <c r="IAB16" s="135"/>
      <c r="IAC16" s="135"/>
      <c r="IAD16" s="135"/>
      <c r="IAE16" s="135"/>
      <c r="IAF16" s="135"/>
      <c r="IAG16" s="135"/>
      <c r="IAH16" s="135"/>
      <c r="IAI16" s="135"/>
      <c r="IAJ16" s="135"/>
      <c r="IAK16" s="135"/>
      <c r="IAL16" s="135"/>
      <c r="IAM16" s="135"/>
      <c r="IAN16" s="135"/>
      <c r="IAO16" s="135"/>
      <c r="IAP16" s="135"/>
      <c r="IAQ16" s="135"/>
      <c r="IAR16" s="135"/>
      <c r="IAS16" s="135"/>
      <c r="IAT16" s="135"/>
      <c r="IAU16" s="135"/>
      <c r="IAV16" s="135"/>
      <c r="IAW16" s="135"/>
      <c r="IAX16" s="135"/>
      <c r="IAY16" s="135"/>
      <c r="IAZ16" s="135"/>
      <c r="IBA16" s="135"/>
      <c r="IBB16" s="135"/>
      <c r="IBC16" s="135"/>
      <c r="IBD16" s="135"/>
      <c r="IBE16" s="135"/>
      <c r="IBF16" s="135"/>
      <c r="IBG16" s="135"/>
      <c r="IBH16" s="135"/>
      <c r="IBI16" s="135"/>
      <c r="IBJ16" s="135"/>
      <c r="IBK16" s="135"/>
      <c r="IBL16" s="135"/>
      <c r="IBM16" s="135"/>
      <c r="IBN16" s="135"/>
      <c r="IBO16" s="135"/>
      <c r="IBP16" s="135"/>
      <c r="IBQ16" s="135"/>
      <c r="IBR16" s="135"/>
      <c r="IBS16" s="135"/>
      <c r="IBT16" s="135"/>
      <c r="IBU16" s="135"/>
      <c r="IBV16" s="135"/>
      <c r="IBW16" s="135"/>
      <c r="IBX16" s="135"/>
      <c r="IBY16" s="135"/>
      <c r="IBZ16" s="135"/>
      <c r="ICA16" s="135"/>
      <c r="ICB16" s="135"/>
      <c r="ICC16" s="135"/>
      <c r="ICD16" s="135"/>
      <c r="ICE16" s="135"/>
      <c r="ICF16" s="135"/>
      <c r="ICG16" s="135"/>
      <c r="ICH16" s="135"/>
      <c r="ICI16" s="135"/>
      <c r="ICJ16" s="135"/>
      <c r="ICK16" s="135"/>
      <c r="ICL16" s="135"/>
      <c r="ICM16" s="135"/>
      <c r="ICN16" s="135"/>
      <c r="ICO16" s="135"/>
      <c r="ICP16" s="135"/>
      <c r="ICQ16" s="135"/>
      <c r="ICR16" s="135"/>
      <c r="ICS16" s="135"/>
      <c r="ICT16" s="135"/>
      <c r="ICU16" s="135"/>
      <c r="ICV16" s="135"/>
      <c r="ICW16" s="135"/>
      <c r="ICX16" s="135"/>
      <c r="ICY16" s="135"/>
      <c r="ICZ16" s="135"/>
      <c r="IDA16" s="135"/>
      <c r="IDB16" s="135"/>
      <c r="IDC16" s="135"/>
      <c r="IDD16" s="135"/>
      <c r="IDE16" s="135"/>
      <c r="IDF16" s="135"/>
      <c r="IDG16" s="135"/>
      <c r="IDH16" s="135"/>
      <c r="IDI16" s="135"/>
      <c r="IDJ16" s="135"/>
      <c r="IDK16" s="135"/>
      <c r="IDL16" s="135"/>
      <c r="IDM16" s="135"/>
      <c r="IDN16" s="135"/>
      <c r="IDO16" s="135"/>
      <c r="IDP16" s="135"/>
      <c r="IDQ16" s="135"/>
      <c r="IDR16" s="135"/>
      <c r="IDS16" s="135"/>
      <c r="IDT16" s="135"/>
      <c r="IDU16" s="135"/>
      <c r="IDV16" s="135"/>
      <c r="IDW16" s="135"/>
      <c r="IDX16" s="135"/>
      <c r="IDY16" s="135"/>
      <c r="IDZ16" s="135"/>
      <c r="IEA16" s="135"/>
      <c r="IEB16" s="135"/>
      <c r="IEC16" s="135"/>
      <c r="IED16" s="135"/>
      <c r="IEE16" s="135"/>
      <c r="IEF16" s="135"/>
      <c r="IEG16" s="135"/>
      <c r="IEH16" s="135"/>
      <c r="IEI16" s="135"/>
      <c r="IEJ16" s="135"/>
      <c r="IEK16" s="135"/>
      <c r="IEL16" s="135"/>
      <c r="IEM16" s="135"/>
      <c r="IEN16" s="135"/>
      <c r="IEO16" s="135"/>
      <c r="IEP16" s="135"/>
      <c r="IEQ16" s="135"/>
      <c r="IER16" s="135"/>
      <c r="IES16" s="135"/>
      <c r="IET16" s="135"/>
      <c r="IEU16" s="135"/>
      <c r="IEV16" s="135"/>
      <c r="IEW16" s="135"/>
      <c r="IEX16" s="135"/>
      <c r="IEY16" s="135"/>
      <c r="IEZ16" s="135"/>
      <c r="IFA16" s="135"/>
      <c r="IFB16" s="135"/>
      <c r="IFC16" s="135"/>
      <c r="IFD16" s="135"/>
      <c r="IFE16" s="135"/>
      <c r="IFF16" s="135"/>
      <c r="IFG16" s="135"/>
      <c r="IFH16" s="135"/>
      <c r="IFI16" s="135"/>
      <c r="IFJ16" s="135"/>
      <c r="IFK16" s="135"/>
      <c r="IFL16" s="135"/>
      <c r="IFM16" s="135"/>
      <c r="IFN16" s="135"/>
      <c r="IFO16" s="135"/>
      <c r="IFP16" s="135"/>
      <c r="IFQ16" s="135"/>
      <c r="IFR16" s="135"/>
      <c r="IFS16" s="135"/>
      <c r="IFT16" s="135"/>
      <c r="IFU16" s="135"/>
      <c r="IFV16" s="135"/>
      <c r="IFW16" s="135"/>
      <c r="IFX16" s="135"/>
      <c r="IFY16" s="135"/>
      <c r="IFZ16" s="135"/>
      <c r="IGA16" s="135"/>
      <c r="IGB16" s="135"/>
      <c r="IGC16" s="135"/>
      <c r="IGD16" s="135"/>
      <c r="IGE16" s="135"/>
      <c r="IGF16" s="135"/>
      <c r="IGG16" s="135"/>
      <c r="IGH16" s="135"/>
      <c r="IGI16" s="135"/>
      <c r="IGJ16" s="135"/>
      <c r="IGK16" s="135"/>
      <c r="IGL16" s="135"/>
      <c r="IGM16" s="135"/>
      <c r="IGN16" s="135"/>
      <c r="IGO16" s="135"/>
      <c r="IGP16" s="135"/>
      <c r="IGQ16" s="135"/>
      <c r="IGR16" s="135"/>
      <c r="IGS16" s="135"/>
      <c r="IGT16" s="135"/>
      <c r="IGU16" s="135"/>
      <c r="IGV16" s="135"/>
      <c r="IGW16" s="135"/>
      <c r="IGX16" s="135"/>
      <c r="IGY16" s="135"/>
      <c r="IGZ16" s="135"/>
      <c r="IHA16" s="135"/>
      <c r="IHB16" s="135"/>
      <c r="IHC16" s="135"/>
      <c r="IHD16" s="135"/>
      <c r="IHE16" s="135"/>
      <c r="IHF16" s="135"/>
      <c r="IHG16" s="135"/>
      <c r="IHH16" s="135"/>
      <c r="IHI16" s="135"/>
      <c r="IHJ16" s="135"/>
      <c r="IHK16" s="135"/>
      <c r="IHL16" s="135"/>
      <c r="IHM16" s="135"/>
      <c r="IHN16" s="135"/>
      <c r="IHO16" s="135"/>
      <c r="IHP16" s="135"/>
      <c r="IHQ16" s="135"/>
      <c r="IHR16" s="135"/>
      <c r="IHS16" s="135"/>
      <c r="IHT16" s="135"/>
      <c r="IHU16" s="135"/>
      <c r="IHV16" s="135"/>
      <c r="IHW16" s="135"/>
      <c r="IHX16" s="135"/>
      <c r="IHY16" s="135"/>
      <c r="IHZ16" s="135"/>
      <c r="IIA16" s="135"/>
      <c r="IIB16" s="135"/>
      <c r="IIC16" s="135"/>
      <c r="IID16" s="135"/>
      <c r="IIE16" s="135"/>
      <c r="IIF16" s="135"/>
      <c r="IIG16" s="135"/>
      <c r="IIH16" s="135"/>
      <c r="III16" s="135"/>
      <c r="IIJ16" s="135"/>
      <c r="IIK16" s="135"/>
      <c r="IIL16" s="135"/>
      <c r="IIM16" s="135"/>
      <c r="IIN16" s="135"/>
      <c r="IIO16" s="135"/>
      <c r="IIP16" s="135"/>
      <c r="IIQ16" s="135"/>
      <c r="IIR16" s="135"/>
      <c r="IIS16" s="135"/>
      <c r="IIT16" s="135"/>
      <c r="IIU16" s="135"/>
      <c r="IIV16" s="135"/>
      <c r="IIW16" s="135"/>
      <c r="IIX16" s="135"/>
      <c r="IIY16" s="135"/>
      <c r="IIZ16" s="135"/>
      <c r="IJA16" s="135"/>
      <c r="IJB16" s="135"/>
      <c r="IJC16" s="135"/>
      <c r="IJD16" s="135"/>
      <c r="IJE16" s="135"/>
      <c r="IJF16" s="135"/>
      <c r="IJG16" s="135"/>
      <c r="IJH16" s="135"/>
      <c r="IJI16" s="135"/>
      <c r="IJJ16" s="135"/>
      <c r="IJK16" s="135"/>
      <c r="IJL16" s="135"/>
      <c r="IJM16" s="135"/>
      <c r="IJN16" s="135"/>
      <c r="IJO16" s="135"/>
      <c r="IJP16" s="135"/>
      <c r="IJQ16" s="135"/>
      <c r="IJR16" s="135"/>
      <c r="IJS16" s="135"/>
      <c r="IJT16" s="135"/>
      <c r="IJU16" s="135"/>
      <c r="IJV16" s="135"/>
      <c r="IJW16" s="135"/>
      <c r="IJX16" s="135"/>
      <c r="IJY16" s="135"/>
      <c r="IJZ16" s="135"/>
      <c r="IKA16" s="135"/>
      <c r="IKB16" s="135"/>
      <c r="IKC16" s="135"/>
      <c r="IKD16" s="135"/>
      <c r="IKE16" s="135"/>
      <c r="IKF16" s="135"/>
      <c r="IKG16" s="135"/>
      <c r="IKH16" s="135"/>
      <c r="IKI16" s="135"/>
      <c r="IKJ16" s="135"/>
      <c r="IKK16" s="135"/>
      <c r="IKL16" s="135"/>
      <c r="IKM16" s="135"/>
      <c r="IKN16" s="135"/>
      <c r="IKO16" s="135"/>
      <c r="IKP16" s="135"/>
      <c r="IKQ16" s="135"/>
      <c r="IKR16" s="135"/>
      <c r="IKS16" s="135"/>
      <c r="IKT16" s="135"/>
      <c r="IKU16" s="135"/>
      <c r="IKV16" s="135"/>
      <c r="IKW16" s="135"/>
      <c r="IKX16" s="135"/>
      <c r="IKY16" s="135"/>
      <c r="IKZ16" s="135"/>
      <c r="ILA16" s="135"/>
      <c r="ILB16" s="135"/>
      <c r="ILC16" s="135"/>
      <c r="ILD16" s="135"/>
      <c r="ILE16" s="135"/>
      <c r="ILF16" s="135"/>
      <c r="ILG16" s="135"/>
      <c r="ILH16" s="135"/>
      <c r="ILI16" s="135"/>
      <c r="ILJ16" s="135"/>
      <c r="ILK16" s="135"/>
      <c r="ILL16" s="135"/>
      <c r="ILM16" s="135"/>
      <c r="ILN16" s="135"/>
      <c r="ILO16" s="135"/>
      <c r="ILP16" s="135"/>
      <c r="ILQ16" s="135"/>
      <c r="ILR16" s="135"/>
      <c r="ILS16" s="135"/>
      <c r="ILT16" s="135"/>
      <c r="ILU16" s="135"/>
      <c r="ILV16" s="135"/>
      <c r="ILW16" s="135"/>
      <c r="ILX16" s="135"/>
      <c r="ILY16" s="135"/>
      <c r="ILZ16" s="135"/>
      <c r="IMA16" s="135"/>
      <c r="IMB16" s="135"/>
      <c r="IMC16" s="135"/>
      <c r="IMD16" s="135"/>
      <c r="IME16" s="135"/>
      <c r="IMF16" s="135"/>
      <c r="IMG16" s="135"/>
      <c r="IMH16" s="135"/>
      <c r="IMI16" s="135"/>
      <c r="IMJ16" s="135"/>
      <c r="IMK16" s="135"/>
      <c r="IML16" s="135"/>
      <c r="IMM16" s="135"/>
      <c r="IMN16" s="135"/>
      <c r="IMO16" s="135"/>
      <c r="IMP16" s="135"/>
      <c r="IMQ16" s="135"/>
      <c r="IMR16" s="135"/>
      <c r="IMS16" s="135"/>
      <c r="IMT16" s="135"/>
      <c r="IMU16" s="135"/>
      <c r="IMV16" s="135"/>
      <c r="IMW16" s="135"/>
      <c r="IMX16" s="135"/>
      <c r="IMY16" s="135"/>
      <c r="IMZ16" s="135"/>
      <c r="INA16" s="135"/>
      <c r="INB16" s="135"/>
      <c r="INC16" s="135"/>
      <c r="IND16" s="135"/>
      <c r="INE16" s="135"/>
      <c r="INF16" s="135"/>
      <c r="ING16" s="135"/>
      <c r="INH16" s="135"/>
      <c r="INI16" s="135"/>
      <c r="INJ16" s="135"/>
      <c r="INK16" s="135"/>
      <c r="INL16" s="135"/>
      <c r="INM16" s="135"/>
      <c r="INN16" s="135"/>
      <c r="INO16" s="135"/>
      <c r="INP16" s="135"/>
      <c r="INQ16" s="135"/>
      <c r="INR16" s="135"/>
      <c r="INS16" s="135"/>
      <c r="INT16" s="135"/>
      <c r="INU16" s="135"/>
      <c r="INV16" s="135"/>
      <c r="INW16" s="135"/>
      <c r="INX16" s="135"/>
      <c r="INY16" s="135"/>
      <c r="INZ16" s="135"/>
      <c r="IOA16" s="135"/>
      <c r="IOB16" s="135"/>
      <c r="IOC16" s="135"/>
      <c r="IOD16" s="135"/>
      <c r="IOE16" s="135"/>
      <c r="IOF16" s="135"/>
      <c r="IOG16" s="135"/>
      <c r="IOH16" s="135"/>
      <c r="IOI16" s="135"/>
      <c r="IOJ16" s="135"/>
      <c r="IOK16" s="135"/>
      <c r="IOL16" s="135"/>
      <c r="IOM16" s="135"/>
      <c r="ION16" s="135"/>
      <c r="IOO16" s="135"/>
      <c r="IOP16" s="135"/>
      <c r="IOQ16" s="135"/>
      <c r="IOR16" s="135"/>
      <c r="IOS16" s="135"/>
      <c r="IOT16" s="135"/>
      <c r="IOU16" s="135"/>
      <c r="IOV16" s="135"/>
      <c r="IOW16" s="135"/>
      <c r="IOX16" s="135"/>
      <c r="IOY16" s="135"/>
      <c r="IOZ16" s="135"/>
      <c r="IPA16" s="135"/>
      <c r="IPB16" s="135"/>
      <c r="IPC16" s="135"/>
      <c r="IPD16" s="135"/>
      <c r="IPE16" s="135"/>
      <c r="IPF16" s="135"/>
      <c r="IPG16" s="135"/>
      <c r="IPH16" s="135"/>
      <c r="IPI16" s="135"/>
      <c r="IPJ16" s="135"/>
      <c r="IPK16" s="135"/>
      <c r="IPL16" s="135"/>
      <c r="IPM16" s="135"/>
      <c r="IPN16" s="135"/>
      <c r="IPO16" s="135"/>
      <c r="IPP16" s="135"/>
      <c r="IPQ16" s="135"/>
      <c r="IPR16" s="135"/>
      <c r="IPS16" s="135"/>
      <c r="IPT16" s="135"/>
      <c r="IPU16" s="135"/>
      <c r="IPV16" s="135"/>
      <c r="IPW16" s="135"/>
      <c r="IPX16" s="135"/>
      <c r="IPY16" s="135"/>
      <c r="IPZ16" s="135"/>
      <c r="IQA16" s="135"/>
      <c r="IQB16" s="135"/>
      <c r="IQC16" s="135"/>
      <c r="IQD16" s="135"/>
      <c r="IQE16" s="135"/>
      <c r="IQF16" s="135"/>
      <c r="IQG16" s="135"/>
      <c r="IQH16" s="135"/>
      <c r="IQI16" s="135"/>
      <c r="IQJ16" s="135"/>
      <c r="IQK16" s="135"/>
      <c r="IQL16" s="135"/>
      <c r="IQM16" s="135"/>
      <c r="IQN16" s="135"/>
      <c r="IQO16" s="135"/>
      <c r="IQP16" s="135"/>
      <c r="IQQ16" s="135"/>
      <c r="IQR16" s="135"/>
      <c r="IQS16" s="135"/>
      <c r="IQT16" s="135"/>
      <c r="IQU16" s="135"/>
      <c r="IQV16" s="135"/>
      <c r="IQW16" s="135"/>
      <c r="IQX16" s="135"/>
      <c r="IQY16" s="135"/>
      <c r="IQZ16" s="135"/>
      <c r="IRA16" s="135"/>
      <c r="IRB16" s="135"/>
      <c r="IRC16" s="135"/>
      <c r="IRD16" s="135"/>
      <c r="IRE16" s="135"/>
      <c r="IRF16" s="135"/>
      <c r="IRG16" s="135"/>
      <c r="IRH16" s="135"/>
      <c r="IRI16" s="135"/>
      <c r="IRJ16" s="135"/>
      <c r="IRK16" s="135"/>
      <c r="IRL16" s="135"/>
      <c r="IRM16" s="135"/>
      <c r="IRN16" s="135"/>
      <c r="IRO16" s="135"/>
      <c r="IRP16" s="135"/>
      <c r="IRQ16" s="135"/>
      <c r="IRR16" s="135"/>
      <c r="IRS16" s="135"/>
      <c r="IRT16" s="135"/>
      <c r="IRU16" s="135"/>
      <c r="IRV16" s="135"/>
      <c r="IRW16" s="135"/>
      <c r="IRX16" s="135"/>
      <c r="IRY16" s="135"/>
      <c r="IRZ16" s="135"/>
      <c r="ISA16" s="135"/>
      <c r="ISB16" s="135"/>
      <c r="ISC16" s="135"/>
      <c r="ISD16" s="135"/>
      <c r="ISE16" s="135"/>
      <c r="ISF16" s="135"/>
      <c r="ISG16" s="135"/>
      <c r="ISH16" s="135"/>
      <c r="ISI16" s="135"/>
      <c r="ISJ16" s="135"/>
      <c r="ISK16" s="135"/>
      <c r="ISL16" s="135"/>
      <c r="ISM16" s="135"/>
      <c r="ISN16" s="135"/>
      <c r="ISO16" s="135"/>
      <c r="ISP16" s="135"/>
      <c r="ISQ16" s="135"/>
      <c r="ISR16" s="135"/>
      <c r="ISS16" s="135"/>
      <c r="IST16" s="135"/>
      <c r="ISU16" s="135"/>
      <c r="ISV16" s="135"/>
      <c r="ISW16" s="135"/>
      <c r="ISX16" s="135"/>
      <c r="ISY16" s="135"/>
      <c r="ISZ16" s="135"/>
      <c r="ITA16" s="135"/>
      <c r="ITB16" s="135"/>
      <c r="ITC16" s="135"/>
      <c r="ITD16" s="135"/>
      <c r="ITE16" s="135"/>
      <c r="ITF16" s="135"/>
      <c r="ITG16" s="135"/>
      <c r="ITH16" s="135"/>
      <c r="ITI16" s="135"/>
      <c r="ITJ16" s="135"/>
      <c r="ITK16" s="135"/>
      <c r="ITL16" s="135"/>
      <c r="ITM16" s="135"/>
      <c r="ITN16" s="135"/>
      <c r="ITO16" s="135"/>
      <c r="ITP16" s="135"/>
      <c r="ITQ16" s="135"/>
      <c r="ITR16" s="135"/>
      <c r="ITS16" s="135"/>
      <c r="ITT16" s="135"/>
      <c r="ITU16" s="135"/>
      <c r="ITV16" s="135"/>
      <c r="ITW16" s="135"/>
      <c r="ITX16" s="135"/>
      <c r="ITY16" s="135"/>
      <c r="ITZ16" s="135"/>
      <c r="IUA16" s="135"/>
      <c r="IUB16" s="135"/>
      <c r="IUC16" s="135"/>
      <c r="IUD16" s="135"/>
      <c r="IUE16" s="135"/>
      <c r="IUF16" s="135"/>
      <c r="IUG16" s="135"/>
      <c r="IUH16" s="135"/>
      <c r="IUI16" s="135"/>
      <c r="IUJ16" s="135"/>
      <c r="IUK16" s="135"/>
      <c r="IUL16" s="135"/>
      <c r="IUM16" s="135"/>
      <c r="IUN16" s="135"/>
      <c r="IUO16" s="135"/>
      <c r="IUP16" s="135"/>
      <c r="IUQ16" s="135"/>
      <c r="IUR16" s="135"/>
      <c r="IUS16" s="135"/>
      <c r="IUT16" s="135"/>
      <c r="IUU16" s="135"/>
      <c r="IUV16" s="135"/>
      <c r="IUW16" s="135"/>
      <c r="IUX16" s="135"/>
      <c r="IUY16" s="135"/>
      <c r="IUZ16" s="135"/>
      <c r="IVA16" s="135"/>
      <c r="IVB16" s="135"/>
      <c r="IVC16" s="135"/>
      <c r="IVD16" s="135"/>
      <c r="IVE16" s="135"/>
      <c r="IVF16" s="135"/>
      <c r="IVG16" s="135"/>
      <c r="IVH16" s="135"/>
      <c r="IVI16" s="135"/>
      <c r="IVJ16" s="135"/>
      <c r="IVK16" s="135"/>
      <c r="IVL16" s="135"/>
      <c r="IVM16" s="135"/>
      <c r="IVN16" s="135"/>
      <c r="IVO16" s="135"/>
      <c r="IVP16" s="135"/>
      <c r="IVQ16" s="135"/>
      <c r="IVR16" s="135"/>
      <c r="IVS16" s="135"/>
      <c r="IVT16" s="135"/>
      <c r="IVU16" s="135"/>
      <c r="IVV16" s="135"/>
      <c r="IVW16" s="135"/>
      <c r="IVX16" s="135"/>
      <c r="IVY16" s="135"/>
      <c r="IVZ16" s="135"/>
      <c r="IWA16" s="135"/>
      <c r="IWB16" s="135"/>
      <c r="IWC16" s="135"/>
      <c r="IWD16" s="135"/>
      <c r="IWE16" s="135"/>
      <c r="IWF16" s="135"/>
      <c r="IWG16" s="135"/>
      <c r="IWH16" s="135"/>
      <c r="IWI16" s="135"/>
      <c r="IWJ16" s="135"/>
      <c r="IWK16" s="135"/>
      <c r="IWL16" s="135"/>
      <c r="IWM16" s="135"/>
      <c r="IWN16" s="135"/>
      <c r="IWO16" s="135"/>
      <c r="IWP16" s="135"/>
      <c r="IWQ16" s="135"/>
      <c r="IWR16" s="135"/>
      <c r="IWS16" s="135"/>
      <c r="IWT16" s="135"/>
      <c r="IWU16" s="135"/>
      <c r="IWV16" s="135"/>
      <c r="IWW16" s="135"/>
      <c r="IWX16" s="135"/>
      <c r="IWY16" s="135"/>
      <c r="IWZ16" s="135"/>
      <c r="IXA16" s="135"/>
      <c r="IXB16" s="135"/>
      <c r="IXC16" s="135"/>
      <c r="IXD16" s="135"/>
      <c r="IXE16" s="135"/>
      <c r="IXF16" s="135"/>
      <c r="IXG16" s="135"/>
      <c r="IXH16" s="135"/>
      <c r="IXI16" s="135"/>
      <c r="IXJ16" s="135"/>
      <c r="IXK16" s="135"/>
      <c r="IXL16" s="135"/>
      <c r="IXM16" s="135"/>
      <c r="IXN16" s="135"/>
      <c r="IXO16" s="135"/>
      <c r="IXP16" s="135"/>
      <c r="IXQ16" s="135"/>
      <c r="IXR16" s="135"/>
      <c r="IXS16" s="135"/>
      <c r="IXT16" s="135"/>
      <c r="IXU16" s="135"/>
      <c r="IXV16" s="135"/>
      <c r="IXW16" s="135"/>
      <c r="IXX16" s="135"/>
      <c r="IXY16" s="135"/>
      <c r="IXZ16" s="135"/>
      <c r="IYA16" s="135"/>
      <c r="IYB16" s="135"/>
      <c r="IYC16" s="135"/>
      <c r="IYD16" s="135"/>
      <c r="IYE16" s="135"/>
      <c r="IYF16" s="135"/>
      <c r="IYG16" s="135"/>
      <c r="IYH16" s="135"/>
      <c r="IYI16" s="135"/>
      <c r="IYJ16" s="135"/>
      <c r="IYK16" s="135"/>
      <c r="IYL16" s="135"/>
      <c r="IYM16" s="135"/>
      <c r="IYN16" s="135"/>
      <c r="IYO16" s="135"/>
      <c r="IYP16" s="135"/>
      <c r="IYQ16" s="135"/>
      <c r="IYR16" s="135"/>
      <c r="IYS16" s="135"/>
      <c r="IYT16" s="135"/>
      <c r="IYU16" s="135"/>
      <c r="IYV16" s="135"/>
      <c r="IYW16" s="135"/>
      <c r="IYX16" s="135"/>
      <c r="IYY16" s="135"/>
      <c r="IYZ16" s="135"/>
      <c r="IZA16" s="135"/>
      <c r="IZB16" s="135"/>
      <c r="IZC16" s="135"/>
      <c r="IZD16" s="135"/>
      <c r="IZE16" s="135"/>
      <c r="IZF16" s="135"/>
      <c r="IZG16" s="135"/>
      <c r="IZH16" s="135"/>
      <c r="IZI16" s="135"/>
      <c r="IZJ16" s="135"/>
      <c r="IZK16" s="135"/>
      <c r="IZL16" s="135"/>
      <c r="IZM16" s="135"/>
      <c r="IZN16" s="135"/>
      <c r="IZO16" s="135"/>
      <c r="IZP16" s="135"/>
      <c r="IZQ16" s="135"/>
      <c r="IZR16" s="135"/>
      <c r="IZS16" s="135"/>
      <c r="IZT16" s="135"/>
      <c r="IZU16" s="135"/>
      <c r="IZV16" s="135"/>
      <c r="IZW16" s="135"/>
      <c r="IZX16" s="135"/>
      <c r="IZY16" s="135"/>
      <c r="IZZ16" s="135"/>
      <c r="JAA16" s="135"/>
      <c r="JAB16" s="135"/>
      <c r="JAC16" s="135"/>
      <c r="JAD16" s="135"/>
      <c r="JAE16" s="135"/>
      <c r="JAF16" s="135"/>
      <c r="JAG16" s="135"/>
      <c r="JAH16" s="135"/>
      <c r="JAI16" s="135"/>
      <c r="JAJ16" s="135"/>
      <c r="JAK16" s="135"/>
      <c r="JAL16" s="135"/>
      <c r="JAM16" s="135"/>
      <c r="JAN16" s="135"/>
      <c r="JAO16" s="135"/>
      <c r="JAP16" s="135"/>
      <c r="JAQ16" s="135"/>
      <c r="JAR16" s="135"/>
      <c r="JAS16" s="135"/>
      <c r="JAT16" s="135"/>
      <c r="JAU16" s="135"/>
      <c r="JAV16" s="135"/>
      <c r="JAW16" s="135"/>
      <c r="JAX16" s="135"/>
      <c r="JAY16" s="135"/>
      <c r="JAZ16" s="135"/>
      <c r="JBA16" s="135"/>
      <c r="JBB16" s="135"/>
      <c r="JBC16" s="135"/>
      <c r="JBD16" s="135"/>
      <c r="JBE16" s="135"/>
      <c r="JBF16" s="135"/>
      <c r="JBG16" s="135"/>
      <c r="JBH16" s="135"/>
      <c r="JBI16" s="135"/>
      <c r="JBJ16" s="135"/>
      <c r="JBK16" s="135"/>
      <c r="JBL16" s="135"/>
      <c r="JBM16" s="135"/>
      <c r="JBN16" s="135"/>
      <c r="JBO16" s="135"/>
      <c r="JBP16" s="135"/>
      <c r="JBQ16" s="135"/>
      <c r="JBR16" s="135"/>
      <c r="JBS16" s="135"/>
      <c r="JBT16" s="135"/>
      <c r="JBU16" s="135"/>
      <c r="JBV16" s="135"/>
      <c r="JBW16" s="135"/>
      <c r="JBX16" s="135"/>
      <c r="JBY16" s="135"/>
      <c r="JBZ16" s="135"/>
      <c r="JCA16" s="135"/>
      <c r="JCB16" s="135"/>
      <c r="JCC16" s="135"/>
      <c r="JCD16" s="135"/>
      <c r="JCE16" s="135"/>
      <c r="JCF16" s="135"/>
      <c r="JCG16" s="135"/>
      <c r="JCH16" s="135"/>
      <c r="JCI16" s="135"/>
      <c r="JCJ16" s="135"/>
      <c r="JCK16" s="135"/>
      <c r="JCL16" s="135"/>
      <c r="JCM16" s="135"/>
      <c r="JCN16" s="135"/>
      <c r="JCO16" s="135"/>
      <c r="JCP16" s="135"/>
      <c r="JCQ16" s="135"/>
      <c r="JCR16" s="135"/>
      <c r="JCS16" s="135"/>
      <c r="JCT16" s="135"/>
      <c r="JCU16" s="135"/>
      <c r="JCV16" s="135"/>
      <c r="JCW16" s="135"/>
      <c r="JCX16" s="135"/>
      <c r="JCY16" s="135"/>
      <c r="JCZ16" s="135"/>
      <c r="JDA16" s="135"/>
      <c r="JDB16" s="135"/>
      <c r="JDC16" s="135"/>
      <c r="JDD16" s="135"/>
      <c r="JDE16" s="135"/>
      <c r="JDF16" s="135"/>
      <c r="JDG16" s="135"/>
      <c r="JDH16" s="135"/>
      <c r="JDI16" s="135"/>
      <c r="JDJ16" s="135"/>
      <c r="JDK16" s="135"/>
      <c r="JDL16" s="135"/>
      <c r="JDM16" s="135"/>
      <c r="JDN16" s="135"/>
      <c r="JDO16" s="135"/>
      <c r="JDP16" s="135"/>
      <c r="JDQ16" s="135"/>
      <c r="JDR16" s="135"/>
      <c r="JDS16" s="135"/>
      <c r="JDT16" s="135"/>
      <c r="JDU16" s="135"/>
      <c r="JDV16" s="135"/>
      <c r="JDW16" s="135"/>
      <c r="JDX16" s="135"/>
      <c r="JDY16" s="135"/>
      <c r="JDZ16" s="135"/>
      <c r="JEA16" s="135"/>
      <c r="JEB16" s="135"/>
      <c r="JEC16" s="135"/>
      <c r="JED16" s="135"/>
      <c r="JEE16" s="135"/>
      <c r="JEF16" s="135"/>
      <c r="JEG16" s="135"/>
      <c r="JEH16" s="135"/>
      <c r="JEI16" s="135"/>
      <c r="JEJ16" s="135"/>
      <c r="JEK16" s="135"/>
      <c r="JEL16" s="135"/>
      <c r="JEM16" s="135"/>
      <c r="JEN16" s="135"/>
      <c r="JEO16" s="135"/>
      <c r="JEP16" s="135"/>
      <c r="JEQ16" s="135"/>
      <c r="JER16" s="135"/>
      <c r="JES16" s="135"/>
      <c r="JET16" s="135"/>
      <c r="JEU16" s="135"/>
      <c r="JEV16" s="135"/>
      <c r="JEW16" s="135"/>
      <c r="JEX16" s="135"/>
      <c r="JEY16" s="135"/>
      <c r="JEZ16" s="135"/>
      <c r="JFA16" s="135"/>
      <c r="JFB16" s="135"/>
      <c r="JFC16" s="135"/>
      <c r="JFD16" s="135"/>
      <c r="JFE16" s="135"/>
      <c r="JFF16" s="135"/>
      <c r="JFG16" s="135"/>
      <c r="JFH16" s="135"/>
      <c r="JFI16" s="135"/>
      <c r="JFJ16" s="135"/>
      <c r="JFK16" s="135"/>
      <c r="JFL16" s="135"/>
      <c r="JFM16" s="135"/>
      <c r="JFN16" s="135"/>
      <c r="JFO16" s="135"/>
      <c r="JFP16" s="135"/>
      <c r="JFQ16" s="135"/>
      <c r="JFR16" s="135"/>
      <c r="JFS16" s="135"/>
      <c r="JFT16" s="135"/>
      <c r="JFU16" s="135"/>
      <c r="JFV16" s="135"/>
      <c r="JFW16" s="135"/>
      <c r="JFX16" s="135"/>
      <c r="JFY16" s="135"/>
      <c r="JFZ16" s="135"/>
      <c r="JGA16" s="135"/>
      <c r="JGB16" s="135"/>
      <c r="JGC16" s="135"/>
      <c r="JGD16" s="135"/>
      <c r="JGE16" s="135"/>
      <c r="JGF16" s="135"/>
      <c r="JGG16" s="135"/>
      <c r="JGH16" s="135"/>
      <c r="JGI16" s="135"/>
      <c r="JGJ16" s="135"/>
      <c r="JGK16" s="135"/>
      <c r="JGL16" s="135"/>
      <c r="JGM16" s="135"/>
      <c r="JGN16" s="135"/>
      <c r="JGO16" s="135"/>
      <c r="JGP16" s="135"/>
      <c r="JGQ16" s="135"/>
      <c r="JGR16" s="135"/>
      <c r="JGS16" s="135"/>
      <c r="JGT16" s="135"/>
      <c r="JGU16" s="135"/>
      <c r="JGV16" s="135"/>
      <c r="JGW16" s="135"/>
      <c r="JGX16" s="135"/>
      <c r="JGY16" s="135"/>
      <c r="JGZ16" s="135"/>
      <c r="JHA16" s="135"/>
      <c r="JHB16" s="135"/>
      <c r="JHC16" s="135"/>
      <c r="JHD16" s="135"/>
      <c r="JHE16" s="135"/>
      <c r="JHF16" s="135"/>
      <c r="JHG16" s="135"/>
      <c r="JHH16" s="135"/>
      <c r="JHI16" s="135"/>
      <c r="JHJ16" s="135"/>
      <c r="JHK16" s="135"/>
      <c r="JHL16" s="135"/>
      <c r="JHM16" s="135"/>
      <c r="JHN16" s="135"/>
      <c r="JHO16" s="135"/>
      <c r="JHP16" s="135"/>
      <c r="JHQ16" s="135"/>
      <c r="JHR16" s="135"/>
      <c r="JHS16" s="135"/>
      <c r="JHT16" s="135"/>
      <c r="JHU16" s="135"/>
      <c r="JHV16" s="135"/>
      <c r="JHW16" s="135"/>
      <c r="JHX16" s="135"/>
      <c r="JHY16" s="135"/>
      <c r="JHZ16" s="135"/>
      <c r="JIA16" s="135"/>
      <c r="JIB16" s="135"/>
      <c r="JIC16" s="135"/>
      <c r="JID16" s="135"/>
      <c r="JIE16" s="135"/>
      <c r="JIF16" s="135"/>
      <c r="JIG16" s="135"/>
      <c r="JIH16" s="135"/>
      <c r="JII16" s="135"/>
      <c r="JIJ16" s="135"/>
      <c r="JIK16" s="135"/>
      <c r="JIL16" s="135"/>
      <c r="JIM16" s="135"/>
      <c r="JIN16" s="135"/>
      <c r="JIO16" s="135"/>
      <c r="JIP16" s="135"/>
      <c r="JIQ16" s="135"/>
      <c r="JIR16" s="135"/>
      <c r="JIS16" s="135"/>
      <c r="JIT16" s="135"/>
      <c r="JIU16" s="135"/>
      <c r="JIV16" s="135"/>
      <c r="JIW16" s="135"/>
      <c r="JIX16" s="135"/>
      <c r="JIY16" s="135"/>
      <c r="JIZ16" s="135"/>
      <c r="JJA16" s="135"/>
      <c r="JJB16" s="135"/>
      <c r="JJC16" s="135"/>
      <c r="JJD16" s="135"/>
      <c r="JJE16" s="135"/>
      <c r="JJF16" s="135"/>
      <c r="JJG16" s="135"/>
      <c r="JJH16" s="135"/>
      <c r="JJI16" s="135"/>
      <c r="JJJ16" s="135"/>
      <c r="JJK16" s="135"/>
      <c r="JJL16" s="135"/>
      <c r="JJM16" s="135"/>
      <c r="JJN16" s="135"/>
      <c r="JJO16" s="135"/>
      <c r="JJP16" s="135"/>
      <c r="JJQ16" s="135"/>
      <c r="JJR16" s="135"/>
      <c r="JJS16" s="135"/>
      <c r="JJT16" s="135"/>
      <c r="JJU16" s="135"/>
      <c r="JJV16" s="135"/>
      <c r="JJW16" s="135"/>
      <c r="JJX16" s="135"/>
      <c r="JJY16" s="135"/>
      <c r="JJZ16" s="135"/>
      <c r="JKA16" s="135"/>
      <c r="JKB16" s="135"/>
      <c r="JKC16" s="135"/>
      <c r="JKD16" s="135"/>
      <c r="JKE16" s="135"/>
      <c r="JKF16" s="135"/>
      <c r="JKG16" s="135"/>
      <c r="JKH16" s="135"/>
      <c r="JKI16" s="135"/>
      <c r="JKJ16" s="135"/>
      <c r="JKK16" s="135"/>
      <c r="JKL16" s="135"/>
      <c r="JKM16" s="135"/>
      <c r="JKN16" s="135"/>
      <c r="JKO16" s="135"/>
      <c r="JKP16" s="135"/>
      <c r="JKQ16" s="135"/>
      <c r="JKR16" s="135"/>
      <c r="JKS16" s="135"/>
      <c r="JKT16" s="135"/>
      <c r="JKU16" s="135"/>
      <c r="JKV16" s="135"/>
      <c r="JKW16" s="135"/>
      <c r="JKX16" s="135"/>
      <c r="JKY16" s="135"/>
      <c r="JKZ16" s="135"/>
      <c r="JLA16" s="135"/>
      <c r="JLB16" s="135"/>
      <c r="JLC16" s="135"/>
      <c r="JLD16" s="135"/>
      <c r="JLE16" s="135"/>
      <c r="JLF16" s="135"/>
      <c r="JLG16" s="135"/>
      <c r="JLH16" s="135"/>
      <c r="JLI16" s="135"/>
      <c r="JLJ16" s="135"/>
      <c r="JLK16" s="135"/>
      <c r="JLL16" s="135"/>
      <c r="JLM16" s="135"/>
      <c r="JLN16" s="135"/>
      <c r="JLO16" s="135"/>
      <c r="JLP16" s="135"/>
      <c r="JLQ16" s="135"/>
      <c r="JLR16" s="135"/>
      <c r="JLS16" s="135"/>
      <c r="JLT16" s="135"/>
      <c r="JLU16" s="135"/>
      <c r="JLV16" s="135"/>
      <c r="JLW16" s="135"/>
      <c r="JLX16" s="135"/>
      <c r="JLY16" s="135"/>
      <c r="JLZ16" s="135"/>
      <c r="JMA16" s="135"/>
      <c r="JMB16" s="135"/>
      <c r="JMC16" s="135"/>
      <c r="JMD16" s="135"/>
      <c r="JME16" s="135"/>
      <c r="JMF16" s="135"/>
      <c r="JMG16" s="135"/>
      <c r="JMH16" s="135"/>
      <c r="JMI16" s="135"/>
      <c r="JMJ16" s="135"/>
      <c r="JMK16" s="135"/>
      <c r="JML16" s="135"/>
      <c r="JMM16" s="135"/>
      <c r="JMN16" s="135"/>
      <c r="JMO16" s="135"/>
      <c r="JMP16" s="135"/>
      <c r="JMQ16" s="135"/>
      <c r="JMR16" s="135"/>
      <c r="JMS16" s="135"/>
      <c r="JMT16" s="135"/>
      <c r="JMU16" s="135"/>
      <c r="JMV16" s="135"/>
      <c r="JMW16" s="135"/>
      <c r="JMX16" s="135"/>
      <c r="JMY16" s="135"/>
      <c r="JMZ16" s="135"/>
      <c r="JNA16" s="135"/>
      <c r="JNB16" s="135"/>
      <c r="JNC16" s="135"/>
      <c r="JND16" s="135"/>
      <c r="JNE16" s="135"/>
      <c r="JNF16" s="135"/>
      <c r="JNG16" s="135"/>
      <c r="JNH16" s="135"/>
      <c r="JNI16" s="135"/>
      <c r="JNJ16" s="135"/>
      <c r="JNK16" s="135"/>
      <c r="JNL16" s="135"/>
      <c r="JNM16" s="135"/>
      <c r="JNN16" s="135"/>
      <c r="JNO16" s="135"/>
      <c r="JNP16" s="135"/>
      <c r="JNQ16" s="135"/>
      <c r="JNR16" s="135"/>
      <c r="JNS16" s="135"/>
      <c r="JNT16" s="135"/>
      <c r="JNU16" s="135"/>
      <c r="JNV16" s="135"/>
      <c r="JNW16" s="135"/>
      <c r="JNX16" s="135"/>
      <c r="JNY16" s="135"/>
      <c r="JNZ16" s="135"/>
      <c r="JOA16" s="135"/>
      <c r="JOB16" s="135"/>
      <c r="JOC16" s="135"/>
      <c r="JOD16" s="135"/>
      <c r="JOE16" s="135"/>
      <c r="JOF16" s="135"/>
      <c r="JOG16" s="135"/>
      <c r="JOH16" s="135"/>
      <c r="JOI16" s="135"/>
      <c r="JOJ16" s="135"/>
      <c r="JOK16" s="135"/>
      <c r="JOL16" s="135"/>
      <c r="JOM16" s="135"/>
      <c r="JON16" s="135"/>
      <c r="JOO16" s="135"/>
      <c r="JOP16" s="135"/>
      <c r="JOQ16" s="135"/>
      <c r="JOR16" s="135"/>
      <c r="JOS16" s="135"/>
      <c r="JOT16" s="135"/>
      <c r="JOU16" s="135"/>
      <c r="JOV16" s="135"/>
      <c r="JOW16" s="135"/>
      <c r="JOX16" s="135"/>
      <c r="JOY16" s="135"/>
      <c r="JOZ16" s="135"/>
      <c r="JPA16" s="135"/>
      <c r="JPB16" s="135"/>
      <c r="JPC16" s="135"/>
      <c r="JPD16" s="135"/>
      <c r="JPE16" s="135"/>
      <c r="JPF16" s="135"/>
      <c r="JPG16" s="135"/>
      <c r="JPH16" s="135"/>
      <c r="JPI16" s="135"/>
      <c r="JPJ16" s="135"/>
      <c r="JPK16" s="135"/>
      <c r="JPL16" s="135"/>
      <c r="JPM16" s="135"/>
      <c r="JPN16" s="135"/>
      <c r="JPO16" s="135"/>
      <c r="JPP16" s="135"/>
      <c r="JPQ16" s="135"/>
      <c r="JPR16" s="135"/>
      <c r="JPS16" s="135"/>
      <c r="JPT16" s="135"/>
      <c r="JPU16" s="135"/>
      <c r="JPV16" s="135"/>
      <c r="JPW16" s="135"/>
      <c r="JPX16" s="135"/>
      <c r="JPY16" s="135"/>
      <c r="JPZ16" s="135"/>
      <c r="JQA16" s="135"/>
      <c r="JQB16" s="135"/>
      <c r="JQC16" s="135"/>
      <c r="JQD16" s="135"/>
      <c r="JQE16" s="135"/>
      <c r="JQF16" s="135"/>
      <c r="JQG16" s="135"/>
      <c r="JQH16" s="135"/>
      <c r="JQI16" s="135"/>
      <c r="JQJ16" s="135"/>
      <c r="JQK16" s="135"/>
      <c r="JQL16" s="135"/>
      <c r="JQM16" s="135"/>
      <c r="JQN16" s="135"/>
      <c r="JQO16" s="135"/>
      <c r="JQP16" s="135"/>
      <c r="JQQ16" s="135"/>
      <c r="JQR16" s="135"/>
      <c r="JQS16" s="135"/>
      <c r="JQT16" s="135"/>
      <c r="JQU16" s="135"/>
      <c r="JQV16" s="135"/>
      <c r="JQW16" s="135"/>
      <c r="JQX16" s="135"/>
      <c r="JQY16" s="135"/>
      <c r="JQZ16" s="135"/>
      <c r="JRA16" s="135"/>
      <c r="JRB16" s="135"/>
      <c r="JRC16" s="135"/>
      <c r="JRD16" s="135"/>
      <c r="JRE16" s="135"/>
      <c r="JRF16" s="135"/>
      <c r="JRG16" s="135"/>
      <c r="JRH16" s="135"/>
      <c r="JRI16" s="135"/>
      <c r="JRJ16" s="135"/>
      <c r="JRK16" s="135"/>
      <c r="JRL16" s="135"/>
      <c r="JRM16" s="135"/>
      <c r="JRN16" s="135"/>
      <c r="JRO16" s="135"/>
      <c r="JRP16" s="135"/>
      <c r="JRQ16" s="135"/>
      <c r="JRR16" s="135"/>
      <c r="JRS16" s="135"/>
      <c r="JRT16" s="135"/>
      <c r="JRU16" s="135"/>
      <c r="JRV16" s="135"/>
      <c r="JRW16" s="135"/>
      <c r="JRX16" s="135"/>
      <c r="JRY16" s="135"/>
      <c r="JRZ16" s="135"/>
      <c r="JSA16" s="135"/>
      <c r="JSB16" s="135"/>
      <c r="JSC16" s="135"/>
      <c r="JSD16" s="135"/>
      <c r="JSE16" s="135"/>
      <c r="JSF16" s="135"/>
      <c r="JSG16" s="135"/>
      <c r="JSH16" s="135"/>
      <c r="JSI16" s="135"/>
      <c r="JSJ16" s="135"/>
      <c r="JSK16" s="135"/>
      <c r="JSL16" s="135"/>
      <c r="JSM16" s="135"/>
      <c r="JSN16" s="135"/>
      <c r="JSO16" s="135"/>
      <c r="JSP16" s="135"/>
      <c r="JSQ16" s="135"/>
      <c r="JSR16" s="135"/>
      <c r="JSS16" s="135"/>
      <c r="JST16" s="135"/>
      <c r="JSU16" s="135"/>
      <c r="JSV16" s="135"/>
      <c r="JSW16" s="135"/>
      <c r="JSX16" s="135"/>
      <c r="JSY16" s="135"/>
      <c r="JSZ16" s="135"/>
      <c r="JTA16" s="135"/>
      <c r="JTB16" s="135"/>
      <c r="JTC16" s="135"/>
      <c r="JTD16" s="135"/>
      <c r="JTE16" s="135"/>
      <c r="JTF16" s="135"/>
      <c r="JTG16" s="135"/>
      <c r="JTH16" s="135"/>
      <c r="JTI16" s="135"/>
      <c r="JTJ16" s="135"/>
      <c r="JTK16" s="135"/>
      <c r="JTL16" s="135"/>
      <c r="JTM16" s="135"/>
      <c r="JTN16" s="135"/>
      <c r="JTO16" s="135"/>
      <c r="JTP16" s="135"/>
      <c r="JTQ16" s="135"/>
      <c r="JTR16" s="135"/>
      <c r="JTS16" s="135"/>
      <c r="JTT16" s="135"/>
      <c r="JTU16" s="135"/>
      <c r="JTV16" s="135"/>
      <c r="JTW16" s="135"/>
      <c r="JTX16" s="135"/>
      <c r="JTY16" s="135"/>
      <c r="JTZ16" s="135"/>
      <c r="JUA16" s="135"/>
      <c r="JUB16" s="135"/>
      <c r="JUC16" s="135"/>
      <c r="JUD16" s="135"/>
      <c r="JUE16" s="135"/>
      <c r="JUF16" s="135"/>
      <c r="JUG16" s="135"/>
      <c r="JUH16" s="135"/>
      <c r="JUI16" s="135"/>
      <c r="JUJ16" s="135"/>
      <c r="JUK16" s="135"/>
      <c r="JUL16" s="135"/>
      <c r="JUM16" s="135"/>
      <c r="JUN16" s="135"/>
      <c r="JUO16" s="135"/>
      <c r="JUP16" s="135"/>
      <c r="JUQ16" s="135"/>
      <c r="JUR16" s="135"/>
      <c r="JUS16" s="135"/>
      <c r="JUT16" s="135"/>
      <c r="JUU16" s="135"/>
      <c r="JUV16" s="135"/>
      <c r="JUW16" s="135"/>
      <c r="JUX16" s="135"/>
      <c r="JUY16" s="135"/>
      <c r="JUZ16" s="135"/>
      <c r="JVA16" s="135"/>
      <c r="JVB16" s="135"/>
      <c r="JVC16" s="135"/>
      <c r="JVD16" s="135"/>
      <c r="JVE16" s="135"/>
      <c r="JVF16" s="135"/>
      <c r="JVG16" s="135"/>
      <c r="JVH16" s="135"/>
      <c r="JVI16" s="135"/>
      <c r="JVJ16" s="135"/>
      <c r="JVK16" s="135"/>
      <c r="JVL16" s="135"/>
      <c r="JVM16" s="135"/>
      <c r="JVN16" s="135"/>
      <c r="JVO16" s="135"/>
      <c r="JVP16" s="135"/>
      <c r="JVQ16" s="135"/>
      <c r="JVR16" s="135"/>
      <c r="JVS16" s="135"/>
      <c r="JVT16" s="135"/>
      <c r="JVU16" s="135"/>
      <c r="JVV16" s="135"/>
      <c r="JVW16" s="135"/>
      <c r="JVX16" s="135"/>
      <c r="JVY16" s="135"/>
      <c r="JVZ16" s="135"/>
      <c r="JWA16" s="135"/>
      <c r="JWB16" s="135"/>
      <c r="JWC16" s="135"/>
      <c r="JWD16" s="135"/>
      <c r="JWE16" s="135"/>
      <c r="JWF16" s="135"/>
      <c r="JWG16" s="135"/>
      <c r="JWH16" s="135"/>
      <c r="JWI16" s="135"/>
      <c r="JWJ16" s="135"/>
      <c r="JWK16" s="135"/>
      <c r="JWL16" s="135"/>
      <c r="JWM16" s="135"/>
      <c r="JWN16" s="135"/>
      <c r="JWO16" s="135"/>
      <c r="JWP16" s="135"/>
      <c r="JWQ16" s="135"/>
      <c r="JWR16" s="135"/>
      <c r="JWS16" s="135"/>
      <c r="JWT16" s="135"/>
      <c r="JWU16" s="135"/>
      <c r="JWV16" s="135"/>
      <c r="JWW16" s="135"/>
      <c r="JWX16" s="135"/>
      <c r="JWY16" s="135"/>
      <c r="JWZ16" s="135"/>
      <c r="JXA16" s="135"/>
      <c r="JXB16" s="135"/>
      <c r="JXC16" s="135"/>
      <c r="JXD16" s="135"/>
      <c r="JXE16" s="135"/>
      <c r="JXF16" s="135"/>
      <c r="JXG16" s="135"/>
      <c r="JXH16" s="135"/>
      <c r="JXI16" s="135"/>
      <c r="JXJ16" s="135"/>
      <c r="JXK16" s="135"/>
      <c r="JXL16" s="135"/>
      <c r="JXM16" s="135"/>
      <c r="JXN16" s="135"/>
      <c r="JXO16" s="135"/>
      <c r="JXP16" s="135"/>
      <c r="JXQ16" s="135"/>
      <c r="JXR16" s="135"/>
      <c r="JXS16" s="135"/>
      <c r="JXT16" s="135"/>
      <c r="JXU16" s="135"/>
      <c r="JXV16" s="135"/>
      <c r="JXW16" s="135"/>
      <c r="JXX16" s="135"/>
      <c r="JXY16" s="135"/>
      <c r="JXZ16" s="135"/>
      <c r="JYA16" s="135"/>
      <c r="JYB16" s="135"/>
      <c r="JYC16" s="135"/>
      <c r="JYD16" s="135"/>
      <c r="JYE16" s="135"/>
      <c r="JYF16" s="135"/>
      <c r="JYG16" s="135"/>
      <c r="JYH16" s="135"/>
      <c r="JYI16" s="135"/>
      <c r="JYJ16" s="135"/>
      <c r="JYK16" s="135"/>
      <c r="JYL16" s="135"/>
      <c r="JYM16" s="135"/>
      <c r="JYN16" s="135"/>
      <c r="JYO16" s="135"/>
      <c r="JYP16" s="135"/>
      <c r="JYQ16" s="135"/>
      <c r="JYR16" s="135"/>
      <c r="JYS16" s="135"/>
      <c r="JYT16" s="135"/>
      <c r="JYU16" s="135"/>
      <c r="JYV16" s="135"/>
      <c r="JYW16" s="135"/>
      <c r="JYX16" s="135"/>
      <c r="JYY16" s="135"/>
      <c r="JYZ16" s="135"/>
      <c r="JZA16" s="135"/>
      <c r="JZB16" s="135"/>
      <c r="JZC16" s="135"/>
      <c r="JZD16" s="135"/>
      <c r="JZE16" s="135"/>
      <c r="JZF16" s="135"/>
      <c r="JZG16" s="135"/>
      <c r="JZH16" s="135"/>
      <c r="JZI16" s="135"/>
      <c r="JZJ16" s="135"/>
      <c r="JZK16" s="135"/>
      <c r="JZL16" s="135"/>
      <c r="JZM16" s="135"/>
      <c r="JZN16" s="135"/>
      <c r="JZO16" s="135"/>
      <c r="JZP16" s="135"/>
      <c r="JZQ16" s="135"/>
      <c r="JZR16" s="135"/>
      <c r="JZS16" s="135"/>
      <c r="JZT16" s="135"/>
      <c r="JZU16" s="135"/>
      <c r="JZV16" s="135"/>
      <c r="JZW16" s="135"/>
      <c r="JZX16" s="135"/>
      <c r="JZY16" s="135"/>
      <c r="JZZ16" s="135"/>
      <c r="KAA16" s="135"/>
      <c r="KAB16" s="135"/>
      <c r="KAC16" s="135"/>
      <c r="KAD16" s="135"/>
      <c r="KAE16" s="135"/>
      <c r="KAF16" s="135"/>
      <c r="KAG16" s="135"/>
      <c r="KAH16" s="135"/>
      <c r="KAI16" s="135"/>
      <c r="KAJ16" s="135"/>
      <c r="KAK16" s="135"/>
      <c r="KAL16" s="135"/>
      <c r="KAM16" s="135"/>
      <c r="KAN16" s="135"/>
      <c r="KAO16" s="135"/>
      <c r="KAP16" s="135"/>
      <c r="KAQ16" s="135"/>
      <c r="KAR16" s="135"/>
      <c r="KAS16" s="135"/>
      <c r="KAT16" s="135"/>
      <c r="KAU16" s="135"/>
      <c r="KAV16" s="135"/>
      <c r="KAW16" s="135"/>
      <c r="KAX16" s="135"/>
      <c r="KAY16" s="135"/>
      <c r="KAZ16" s="135"/>
      <c r="KBA16" s="135"/>
      <c r="KBB16" s="135"/>
      <c r="KBC16" s="135"/>
      <c r="KBD16" s="135"/>
      <c r="KBE16" s="135"/>
      <c r="KBF16" s="135"/>
      <c r="KBG16" s="135"/>
      <c r="KBH16" s="135"/>
      <c r="KBI16" s="135"/>
      <c r="KBJ16" s="135"/>
      <c r="KBK16" s="135"/>
      <c r="KBL16" s="135"/>
      <c r="KBM16" s="135"/>
      <c r="KBN16" s="135"/>
      <c r="KBO16" s="135"/>
      <c r="KBP16" s="135"/>
      <c r="KBQ16" s="135"/>
      <c r="KBR16" s="135"/>
      <c r="KBS16" s="135"/>
      <c r="KBT16" s="135"/>
      <c r="KBU16" s="135"/>
      <c r="KBV16" s="135"/>
      <c r="KBW16" s="135"/>
      <c r="KBX16" s="135"/>
      <c r="KBY16" s="135"/>
      <c r="KBZ16" s="135"/>
      <c r="KCA16" s="135"/>
      <c r="KCB16" s="135"/>
      <c r="KCC16" s="135"/>
      <c r="KCD16" s="135"/>
      <c r="KCE16" s="135"/>
      <c r="KCF16" s="135"/>
      <c r="KCG16" s="135"/>
      <c r="KCH16" s="135"/>
      <c r="KCI16" s="135"/>
      <c r="KCJ16" s="135"/>
      <c r="KCK16" s="135"/>
      <c r="KCL16" s="135"/>
      <c r="KCM16" s="135"/>
      <c r="KCN16" s="135"/>
      <c r="KCO16" s="135"/>
      <c r="KCP16" s="135"/>
      <c r="KCQ16" s="135"/>
      <c r="KCR16" s="135"/>
      <c r="KCS16" s="135"/>
      <c r="KCT16" s="135"/>
      <c r="KCU16" s="135"/>
      <c r="KCV16" s="135"/>
      <c r="KCW16" s="135"/>
      <c r="KCX16" s="135"/>
      <c r="KCY16" s="135"/>
      <c r="KCZ16" s="135"/>
      <c r="KDA16" s="135"/>
      <c r="KDB16" s="135"/>
      <c r="KDC16" s="135"/>
      <c r="KDD16" s="135"/>
      <c r="KDE16" s="135"/>
      <c r="KDF16" s="135"/>
      <c r="KDG16" s="135"/>
      <c r="KDH16" s="135"/>
      <c r="KDI16" s="135"/>
      <c r="KDJ16" s="135"/>
      <c r="KDK16" s="135"/>
      <c r="KDL16" s="135"/>
      <c r="KDM16" s="135"/>
      <c r="KDN16" s="135"/>
      <c r="KDO16" s="135"/>
      <c r="KDP16" s="135"/>
      <c r="KDQ16" s="135"/>
      <c r="KDR16" s="135"/>
      <c r="KDS16" s="135"/>
      <c r="KDT16" s="135"/>
      <c r="KDU16" s="135"/>
      <c r="KDV16" s="135"/>
      <c r="KDW16" s="135"/>
      <c r="KDX16" s="135"/>
      <c r="KDY16" s="135"/>
      <c r="KDZ16" s="135"/>
      <c r="KEA16" s="135"/>
      <c r="KEB16" s="135"/>
      <c r="KEC16" s="135"/>
      <c r="KED16" s="135"/>
      <c r="KEE16" s="135"/>
      <c r="KEF16" s="135"/>
      <c r="KEG16" s="135"/>
      <c r="KEH16" s="135"/>
      <c r="KEI16" s="135"/>
      <c r="KEJ16" s="135"/>
      <c r="KEK16" s="135"/>
      <c r="KEL16" s="135"/>
      <c r="KEM16" s="135"/>
      <c r="KEN16" s="135"/>
      <c r="KEO16" s="135"/>
      <c r="KEP16" s="135"/>
      <c r="KEQ16" s="135"/>
      <c r="KER16" s="135"/>
      <c r="KES16" s="135"/>
      <c r="KET16" s="135"/>
      <c r="KEU16" s="135"/>
      <c r="KEV16" s="135"/>
      <c r="KEW16" s="135"/>
      <c r="KEX16" s="135"/>
      <c r="KEY16" s="135"/>
      <c r="KEZ16" s="135"/>
      <c r="KFA16" s="135"/>
      <c r="KFB16" s="135"/>
      <c r="KFC16" s="135"/>
      <c r="KFD16" s="135"/>
      <c r="KFE16" s="135"/>
      <c r="KFF16" s="135"/>
      <c r="KFG16" s="135"/>
      <c r="KFH16" s="135"/>
      <c r="KFI16" s="135"/>
      <c r="KFJ16" s="135"/>
      <c r="KFK16" s="135"/>
      <c r="KFL16" s="135"/>
      <c r="KFM16" s="135"/>
      <c r="KFN16" s="135"/>
      <c r="KFO16" s="135"/>
      <c r="KFP16" s="135"/>
      <c r="KFQ16" s="135"/>
      <c r="KFR16" s="135"/>
      <c r="KFS16" s="135"/>
      <c r="KFT16" s="135"/>
      <c r="KFU16" s="135"/>
      <c r="KFV16" s="135"/>
      <c r="KFW16" s="135"/>
      <c r="KFX16" s="135"/>
      <c r="KFY16" s="135"/>
      <c r="KFZ16" s="135"/>
      <c r="KGA16" s="135"/>
      <c r="KGB16" s="135"/>
      <c r="KGC16" s="135"/>
      <c r="KGD16" s="135"/>
      <c r="KGE16" s="135"/>
      <c r="KGF16" s="135"/>
      <c r="KGG16" s="135"/>
      <c r="KGH16" s="135"/>
      <c r="KGI16" s="135"/>
      <c r="KGJ16" s="135"/>
      <c r="KGK16" s="135"/>
      <c r="KGL16" s="135"/>
      <c r="KGM16" s="135"/>
      <c r="KGN16" s="135"/>
      <c r="KGO16" s="135"/>
      <c r="KGP16" s="135"/>
      <c r="KGQ16" s="135"/>
      <c r="KGR16" s="135"/>
      <c r="KGS16" s="135"/>
      <c r="KGT16" s="135"/>
      <c r="KGU16" s="135"/>
      <c r="KGV16" s="135"/>
      <c r="KGW16" s="135"/>
      <c r="KGX16" s="135"/>
      <c r="KGY16" s="135"/>
      <c r="KGZ16" s="135"/>
      <c r="KHA16" s="135"/>
      <c r="KHB16" s="135"/>
      <c r="KHC16" s="135"/>
      <c r="KHD16" s="135"/>
      <c r="KHE16" s="135"/>
      <c r="KHF16" s="135"/>
      <c r="KHG16" s="135"/>
      <c r="KHH16" s="135"/>
      <c r="KHI16" s="135"/>
      <c r="KHJ16" s="135"/>
      <c r="KHK16" s="135"/>
      <c r="KHL16" s="135"/>
      <c r="KHM16" s="135"/>
      <c r="KHN16" s="135"/>
      <c r="KHO16" s="135"/>
      <c r="KHP16" s="135"/>
      <c r="KHQ16" s="135"/>
      <c r="KHR16" s="135"/>
      <c r="KHS16" s="135"/>
      <c r="KHT16" s="135"/>
      <c r="KHU16" s="135"/>
      <c r="KHV16" s="135"/>
      <c r="KHW16" s="135"/>
      <c r="KHX16" s="135"/>
      <c r="KHY16" s="135"/>
      <c r="KHZ16" s="135"/>
      <c r="KIA16" s="135"/>
      <c r="KIB16" s="135"/>
      <c r="KIC16" s="135"/>
      <c r="KID16" s="135"/>
      <c r="KIE16" s="135"/>
      <c r="KIF16" s="135"/>
      <c r="KIG16" s="135"/>
      <c r="KIH16" s="135"/>
      <c r="KII16" s="135"/>
      <c r="KIJ16" s="135"/>
      <c r="KIK16" s="135"/>
      <c r="KIL16" s="135"/>
      <c r="KIM16" s="135"/>
      <c r="KIN16" s="135"/>
      <c r="KIO16" s="135"/>
      <c r="KIP16" s="135"/>
      <c r="KIQ16" s="135"/>
      <c r="KIR16" s="135"/>
      <c r="KIS16" s="135"/>
      <c r="KIT16" s="135"/>
      <c r="KIU16" s="135"/>
      <c r="KIV16" s="135"/>
      <c r="KIW16" s="135"/>
      <c r="KIX16" s="135"/>
      <c r="KIY16" s="135"/>
      <c r="KIZ16" s="135"/>
      <c r="KJA16" s="135"/>
      <c r="KJB16" s="135"/>
      <c r="KJC16" s="135"/>
      <c r="KJD16" s="135"/>
      <c r="KJE16" s="135"/>
      <c r="KJF16" s="135"/>
      <c r="KJG16" s="135"/>
      <c r="KJH16" s="135"/>
      <c r="KJI16" s="135"/>
      <c r="KJJ16" s="135"/>
      <c r="KJK16" s="135"/>
      <c r="KJL16" s="135"/>
      <c r="KJM16" s="135"/>
      <c r="KJN16" s="135"/>
      <c r="KJO16" s="135"/>
      <c r="KJP16" s="135"/>
      <c r="KJQ16" s="135"/>
      <c r="KJR16" s="135"/>
      <c r="KJS16" s="135"/>
      <c r="KJT16" s="135"/>
      <c r="KJU16" s="135"/>
      <c r="KJV16" s="135"/>
      <c r="KJW16" s="135"/>
      <c r="KJX16" s="135"/>
      <c r="KJY16" s="135"/>
      <c r="KJZ16" s="135"/>
      <c r="KKA16" s="135"/>
      <c r="KKB16" s="135"/>
      <c r="KKC16" s="135"/>
      <c r="KKD16" s="135"/>
      <c r="KKE16" s="135"/>
      <c r="KKF16" s="135"/>
      <c r="KKG16" s="135"/>
      <c r="KKH16" s="135"/>
      <c r="KKI16" s="135"/>
      <c r="KKJ16" s="135"/>
      <c r="KKK16" s="135"/>
      <c r="KKL16" s="135"/>
      <c r="KKM16" s="135"/>
      <c r="KKN16" s="135"/>
      <c r="KKO16" s="135"/>
      <c r="KKP16" s="135"/>
      <c r="KKQ16" s="135"/>
      <c r="KKR16" s="135"/>
      <c r="KKS16" s="135"/>
      <c r="KKT16" s="135"/>
      <c r="KKU16" s="135"/>
      <c r="KKV16" s="135"/>
      <c r="KKW16" s="135"/>
      <c r="KKX16" s="135"/>
      <c r="KKY16" s="135"/>
      <c r="KKZ16" s="135"/>
      <c r="KLA16" s="135"/>
      <c r="KLB16" s="135"/>
      <c r="KLC16" s="135"/>
      <c r="KLD16" s="135"/>
      <c r="KLE16" s="135"/>
      <c r="KLF16" s="135"/>
      <c r="KLG16" s="135"/>
      <c r="KLH16" s="135"/>
      <c r="KLI16" s="135"/>
      <c r="KLJ16" s="135"/>
      <c r="KLK16" s="135"/>
      <c r="KLL16" s="135"/>
      <c r="KLM16" s="135"/>
      <c r="KLN16" s="135"/>
      <c r="KLO16" s="135"/>
      <c r="KLP16" s="135"/>
      <c r="KLQ16" s="135"/>
      <c r="KLR16" s="135"/>
      <c r="KLS16" s="135"/>
      <c r="KLT16" s="135"/>
      <c r="KLU16" s="135"/>
      <c r="KLV16" s="135"/>
      <c r="KLW16" s="135"/>
      <c r="KLX16" s="135"/>
      <c r="KLY16" s="135"/>
      <c r="KLZ16" s="135"/>
      <c r="KMA16" s="135"/>
      <c r="KMB16" s="135"/>
      <c r="KMC16" s="135"/>
      <c r="KMD16" s="135"/>
      <c r="KME16" s="135"/>
      <c r="KMF16" s="135"/>
      <c r="KMG16" s="135"/>
      <c r="KMH16" s="135"/>
      <c r="KMI16" s="135"/>
      <c r="KMJ16" s="135"/>
      <c r="KMK16" s="135"/>
      <c r="KML16" s="135"/>
      <c r="KMM16" s="135"/>
      <c r="KMN16" s="135"/>
      <c r="KMO16" s="135"/>
      <c r="KMP16" s="135"/>
      <c r="KMQ16" s="135"/>
      <c r="KMR16" s="135"/>
      <c r="KMS16" s="135"/>
      <c r="KMT16" s="135"/>
      <c r="KMU16" s="135"/>
      <c r="KMV16" s="135"/>
      <c r="KMW16" s="135"/>
      <c r="KMX16" s="135"/>
      <c r="KMY16" s="135"/>
      <c r="KMZ16" s="135"/>
      <c r="KNA16" s="135"/>
      <c r="KNB16" s="135"/>
      <c r="KNC16" s="135"/>
      <c r="KND16" s="135"/>
      <c r="KNE16" s="135"/>
      <c r="KNF16" s="135"/>
      <c r="KNG16" s="135"/>
      <c r="KNH16" s="135"/>
      <c r="KNI16" s="135"/>
      <c r="KNJ16" s="135"/>
      <c r="KNK16" s="135"/>
      <c r="KNL16" s="135"/>
      <c r="KNM16" s="135"/>
      <c r="KNN16" s="135"/>
      <c r="KNO16" s="135"/>
      <c r="KNP16" s="135"/>
      <c r="KNQ16" s="135"/>
      <c r="KNR16" s="135"/>
      <c r="KNS16" s="135"/>
      <c r="KNT16" s="135"/>
      <c r="KNU16" s="135"/>
      <c r="KNV16" s="135"/>
      <c r="KNW16" s="135"/>
      <c r="KNX16" s="135"/>
      <c r="KNY16" s="135"/>
      <c r="KNZ16" s="135"/>
      <c r="KOA16" s="135"/>
      <c r="KOB16" s="135"/>
      <c r="KOC16" s="135"/>
      <c r="KOD16" s="135"/>
      <c r="KOE16" s="135"/>
      <c r="KOF16" s="135"/>
      <c r="KOG16" s="135"/>
      <c r="KOH16" s="135"/>
      <c r="KOI16" s="135"/>
      <c r="KOJ16" s="135"/>
      <c r="KOK16" s="135"/>
      <c r="KOL16" s="135"/>
      <c r="KOM16" s="135"/>
      <c r="KON16" s="135"/>
      <c r="KOO16" s="135"/>
      <c r="KOP16" s="135"/>
      <c r="KOQ16" s="135"/>
      <c r="KOR16" s="135"/>
      <c r="KOS16" s="135"/>
      <c r="KOT16" s="135"/>
      <c r="KOU16" s="135"/>
      <c r="KOV16" s="135"/>
      <c r="KOW16" s="135"/>
      <c r="KOX16" s="135"/>
      <c r="KOY16" s="135"/>
      <c r="KOZ16" s="135"/>
      <c r="KPA16" s="135"/>
      <c r="KPB16" s="135"/>
      <c r="KPC16" s="135"/>
      <c r="KPD16" s="135"/>
      <c r="KPE16" s="135"/>
      <c r="KPF16" s="135"/>
      <c r="KPG16" s="135"/>
      <c r="KPH16" s="135"/>
      <c r="KPI16" s="135"/>
      <c r="KPJ16" s="135"/>
      <c r="KPK16" s="135"/>
      <c r="KPL16" s="135"/>
      <c r="KPM16" s="135"/>
      <c r="KPN16" s="135"/>
      <c r="KPO16" s="135"/>
      <c r="KPP16" s="135"/>
      <c r="KPQ16" s="135"/>
      <c r="KPR16" s="135"/>
      <c r="KPS16" s="135"/>
      <c r="KPT16" s="135"/>
      <c r="KPU16" s="135"/>
      <c r="KPV16" s="135"/>
      <c r="KPW16" s="135"/>
      <c r="KPX16" s="135"/>
      <c r="KPY16" s="135"/>
      <c r="KPZ16" s="135"/>
      <c r="KQA16" s="135"/>
      <c r="KQB16" s="135"/>
      <c r="KQC16" s="135"/>
      <c r="KQD16" s="135"/>
      <c r="KQE16" s="135"/>
      <c r="KQF16" s="135"/>
      <c r="KQG16" s="135"/>
      <c r="KQH16" s="135"/>
      <c r="KQI16" s="135"/>
      <c r="KQJ16" s="135"/>
      <c r="KQK16" s="135"/>
      <c r="KQL16" s="135"/>
      <c r="KQM16" s="135"/>
      <c r="KQN16" s="135"/>
      <c r="KQO16" s="135"/>
      <c r="KQP16" s="135"/>
      <c r="KQQ16" s="135"/>
      <c r="KQR16" s="135"/>
      <c r="KQS16" s="135"/>
      <c r="KQT16" s="135"/>
      <c r="KQU16" s="135"/>
      <c r="KQV16" s="135"/>
      <c r="KQW16" s="135"/>
      <c r="KQX16" s="135"/>
      <c r="KQY16" s="135"/>
      <c r="KQZ16" s="135"/>
      <c r="KRA16" s="135"/>
      <c r="KRB16" s="135"/>
      <c r="KRC16" s="135"/>
      <c r="KRD16" s="135"/>
      <c r="KRE16" s="135"/>
      <c r="KRF16" s="135"/>
      <c r="KRG16" s="135"/>
      <c r="KRH16" s="135"/>
      <c r="KRI16" s="135"/>
      <c r="KRJ16" s="135"/>
      <c r="KRK16" s="135"/>
      <c r="KRL16" s="135"/>
      <c r="KRM16" s="135"/>
      <c r="KRN16" s="135"/>
      <c r="KRO16" s="135"/>
      <c r="KRP16" s="135"/>
      <c r="KRQ16" s="135"/>
      <c r="KRR16" s="135"/>
      <c r="KRS16" s="135"/>
      <c r="KRT16" s="135"/>
      <c r="KRU16" s="135"/>
      <c r="KRV16" s="135"/>
      <c r="KRW16" s="135"/>
      <c r="KRX16" s="135"/>
      <c r="KRY16" s="135"/>
      <c r="KRZ16" s="135"/>
      <c r="KSA16" s="135"/>
      <c r="KSB16" s="135"/>
      <c r="KSC16" s="135"/>
      <c r="KSD16" s="135"/>
      <c r="KSE16" s="135"/>
      <c r="KSF16" s="135"/>
      <c r="KSG16" s="135"/>
      <c r="KSH16" s="135"/>
      <c r="KSI16" s="135"/>
      <c r="KSJ16" s="135"/>
      <c r="KSK16" s="135"/>
      <c r="KSL16" s="135"/>
      <c r="KSM16" s="135"/>
      <c r="KSN16" s="135"/>
      <c r="KSO16" s="135"/>
      <c r="KSP16" s="135"/>
      <c r="KSQ16" s="135"/>
      <c r="KSR16" s="135"/>
      <c r="KSS16" s="135"/>
      <c r="KST16" s="135"/>
      <c r="KSU16" s="135"/>
      <c r="KSV16" s="135"/>
      <c r="KSW16" s="135"/>
      <c r="KSX16" s="135"/>
      <c r="KSY16" s="135"/>
      <c r="KSZ16" s="135"/>
      <c r="KTA16" s="135"/>
      <c r="KTB16" s="135"/>
      <c r="KTC16" s="135"/>
      <c r="KTD16" s="135"/>
      <c r="KTE16" s="135"/>
      <c r="KTF16" s="135"/>
      <c r="KTG16" s="135"/>
      <c r="KTH16" s="135"/>
      <c r="KTI16" s="135"/>
      <c r="KTJ16" s="135"/>
      <c r="KTK16" s="135"/>
      <c r="KTL16" s="135"/>
      <c r="KTM16" s="135"/>
      <c r="KTN16" s="135"/>
      <c r="KTO16" s="135"/>
      <c r="KTP16" s="135"/>
      <c r="KTQ16" s="135"/>
      <c r="KTR16" s="135"/>
      <c r="KTS16" s="135"/>
      <c r="KTT16" s="135"/>
      <c r="KTU16" s="135"/>
      <c r="KTV16" s="135"/>
      <c r="KTW16" s="135"/>
      <c r="KTX16" s="135"/>
      <c r="KTY16" s="135"/>
      <c r="KTZ16" s="135"/>
      <c r="KUA16" s="135"/>
      <c r="KUB16" s="135"/>
      <c r="KUC16" s="135"/>
      <c r="KUD16" s="135"/>
      <c r="KUE16" s="135"/>
      <c r="KUF16" s="135"/>
      <c r="KUG16" s="135"/>
      <c r="KUH16" s="135"/>
      <c r="KUI16" s="135"/>
      <c r="KUJ16" s="135"/>
      <c r="KUK16" s="135"/>
      <c r="KUL16" s="135"/>
      <c r="KUM16" s="135"/>
      <c r="KUN16" s="135"/>
      <c r="KUO16" s="135"/>
      <c r="KUP16" s="135"/>
      <c r="KUQ16" s="135"/>
      <c r="KUR16" s="135"/>
      <c r="KUS16" s="135"/>
      <c r="KUT16" s="135"/>
      <c r="KUU16" s="135"/>
      <c r="KUV16" s="135"/>
      <c r="KUW16" s="135"/>
      <c r="KUX16" s="135"/>
      <c r="KUY16" s="135"/>
      <c r="KUZ16" s="135"/>
      <c r="KVA16" s="135"/>
      <c r="KVB16" s="135"/>
      <c r="KVC16" s="135"/>
      <c r="KVD16" s="135"/>
      <c r="KVE16" s="135"/>
      <c r="KVF16" s="135"/>
      <c r="KVG16" s="135"/>
      <c r="KVH16" s="135"/>
      <c r="KVI16" s="135"/>
      <c r="KVJ16" s="135"/>
      <c r="KVK16" s="135"/>
      <c r="KVL16" s="135"/>
      <c r="KVM16" s="135"/>
      <c r="KVN16" s="135"/>
      <c r="KVO16" s="135"/>
      <c r="KVP16" s="135"/>
      <c r="KVQ16" s="135"/>
      <c r="KVR16" s="135"/>
      <c r="KVS16" s="135"/>
      <c r="KVT16" s="135"/>
      <c r="KVU16" s="135"/>
      <c r="KVV16" s="135"/>
      <c r="KVW16" s="135"/>
      <c r="KVX16" s="135"/>
      <c r="KVY16" s="135"/>
      <c r="KVZ16" s="135"/>
      <c r="KWA16" s="135"/>
      <c r="KWB16" s="135"/>
      <c r="KWC16" s="135"/>
      <c r="KWD16" s="135"/>
      <c r="KWE16" s="135"/>
      <c r="KWF16" s="135"/>
      <c r="KWG16" s="135"/>
      <c r="KWH16" s="135"/>
      <c r="KWI16" s="135"/>
      <c r="KWJ16" s="135"/>
      <c r="KWK16" s="135"/>
      <c r="KWL16" s="135"/>
      <c r="KWM16" s="135"/>
      <c r="KWN16" s="135"/>
      <c r="KWO16" s="135"/>
      <c r="KWP16" s="135"/>
      <c r="KWQ16" s="135"/>
      <c r="KWR16" s="135"/>
      <c r="KWS16" s="135"/>
      <c r="KWT16" s="135"/>
      <c r="KWU16" s="135"/>
      <c r="KWV16" s="135"/>
      <c r="KWW16" s="135"/>
      <c r="KWX16" s="135"/>
      <c r="KWY16" s="135"/>
      <c r="KWZ16" s="135"/>
      <c r="KXA16" s="135"/>
      <c r="KXB16" s="135"/>
      <c r="KXC16" s="135"/>
      <c r="KXD16" s="135"/>
      <c r="KXE16" s="135"/>
      <c r="KXF16" s="135"/>
      <c r="KXG16" s="135"/>
      <c r="KXH16" s="135"/>
      <c r="KXI16" s="135"/>
      <c r="KXJ16" s="135"/>
      <c r="KXK16" s="135"/>
      <c r="KXL16" s="135"/>
      <c r="KXM16" s="135"/>
      <c r="KXN16" s="135"/>
      <c r="KXO16" s="135"/>
      <c r="KXP16" s="135"/>
      <c r="KXQ16" s="135"/>
      <c r="KXR16" s="135"/>
      <c r="KXS16" s="135"/>
      <c r="KXT16" s="135"/>
      <c r="KXU16" s="135"/>
      <c r="KXV16" s="135"/>
      <c r="KXW16" s="135"/>
      <c r="KXX16" s="135"/>
      <c r="KXY16" s="135"/>
      <c r="KXZ16" s="135"/>
      <c r="KYA16" s="135"/>
      <c r="KYB16" s="135"/>
      <c r="KYC16" s="135"/>
      <c r="KYD16" s="135"/>
      <c r="KYE16" s="135"/>
      <c r="KYF16" s="135"/>
      <c r="KYG16" s="135"/>
      <c r="KYH16" s="135"/>
      <c r="KYI16" s="135"/>
      <c r="KYJ16" s="135"/>
      <c r="KYK16" s="135"/>
      <c r="KYL16" s="135"/>
      <c r="KYM16" s="135"/>
      <c r="KYN16" s="135"/>
      <c r="KYO16" s="135"/>
      <c r="KYP16" s="135"/>
      <c r="KYQ16" s="135"/>
      <c r="KYR16" s="135"/>
      <c r="KYS16" s="135"/>
      <c r="KYT16" s="135"/>
      <c r="KYU16" s="135"/>
      <c r="KYV16" s="135"/>
      <c r="KYW16" s="135"/>
      <c r="KYX16" s="135"/>
      <c r="KYY16" s="135"/>
      <c r="KYZ16" s="135"/>
      <c r="KZA16" s="135"/>
      <c r="KZB16" s="135"/>
      <c r="KZC16" s="135"/>
      <c r="KZD16" s="135"/>
      <c r="KZE16" s="135"/>
      <c r="KZF16" s="135"/>
      <c r="KZG16" s="135"/>
      <c r="KZH16" s="135"/>
      <c r="KZI16" s="135"/>
      <c r="KZJ16" s="135"/>
      <c r="KZK16" s="135"/>
      <c r="KZL16" s="135"/>
      <c r="KZM16" s="135"/>
      <c r="KZN16" s="135"/>
      <c r="KZO16" s="135"/>
      <c r="KZP16" s="135"/>
      <c r="KZQ16" s="135"/>
      <c r="KZR16" s="135"/>
      <c r="KZS16" s="135"/>
      <c r="KZT16" s="135"/>
      <c r="KZU16" s="135"/>
      <c r="KZV16" s="135"/>
      <c r="KZW16" s="135"/>
      <c r="KZX16" s="135"/>
      <c r="KZY16" s="135"/>
      <c r="KZZ16" s="135"/>
      <c r="LAA16" s="135"/>
      <c r="LAB16" s="135"/>
      <c r="LAC16" s="135"/>
      <c r="LAD16" s="135"/>
      <c r="LAE16" s="135"/>
      <c r="LAF16" s="135"/>
      <c r="LAG16" s="135"/>
      <c r="LAH16" s="135"/>
      <c r="LAI16" s="135"/>
      <c r="LAJ16" s="135"/>
      <c r="LAK16" s="135"/>
      <c r="LAL16" s="135"/>
      <c r="LAM16" s="135"/>
      <c r="LAN16" s="135"/>
      <c r="LAO16" s="135"/>
      <c r="LAP16" s="135"/>
      <c r="LAQ16" s="135"/>
      <c r="LAR16" s="135"/>
      <c r="LAS16" s="135"/>
      <c r="LAT16" s="135"/>
      <c r="LAU16" s="135"/>
      <c r="LAV16" s="135"/>
      <c r="LAW16" s="135"/>
      <c r="LAX16" s="135"/>
      <c r="LAY16" s="135"/>
      <c r="LAZ16" s="135"/>
      <c r="LBA16" s="135"/>
      <c r="LBB16" s="135"/>
      <c r="LBC16" s="135"/>
      <c r="LBD16" s="135"/>
      <c r="LBE16" s="135"/>
      <c r="LBF16" s="135"/>
      <c r="LBG16" s="135"/>
      <c r="LBH16" s="135"/>
      <c r="LBI16" s="135"/>
      <c r="LBJ16" s="135"/>
      <c r="LBK16" s="135"/>
      <c r="LBL16" s="135"/>
      <c r="LBM16" s="135"/>
      <c r="LBN16" s="135"/>
      <c r="LBO16" s="135"/>
      <c r="LBP16" s="135"/>
      <c r="LBQ16" s="135"/>
      <c r="LBR16" s="135"/>
      <c r="LBS16" s="135"/>
      <c r="LBT16" s="135"/>
      <c r="LBU16" s="135"/>
      <c r="LBV16" s="135"/>
      <c r="LBW16" s="135"/>
      <c r="LBX16" s="135"/>
      <c r="LBY16" s="135"/>
      <c r="LBZ16" s="135"/>
      <c r="LCA16" s="135"/>
      <c r="LCB16" s="135"/>
      <c r="LCC16" s="135"/>
      <c r="LCD16" s="135"/>
      <c r="LCE16" s="135"/>
      <c r="LCF16" s="135"/>
      <c r="LCG16" s="135"/>
      <c r="LCH16" s="135"/>
      <c r="LCI16" s="135"/>
      <c r="LCJ16" s="135"/>
      <c r="LCK16" s="135"/>
      <c r="LCL16" s="135"/>
      <c r="LCM16" s="135"/>
      <c r="LCN16" s="135"/>
      <c r="LCO16" s="135"/>
      <c r="LCP16" s="135"/>
      <c r="LCQ16" s="135"/>
      <c r="LCR16" s="135"/>
      <c r="LCS16" s="135"/>
      <c r="LCT16" s="135"/>
      <c r="LCU16" s="135"/>
      <c r="LCV16" s="135"/>
      <c r="LCW16" s="135"/>
      <c r="LCX16" s="135"/>
      <c r="LCY16" s="135"/>
      <c r="LCZ16" s="135"/>
      <c r="LDA16" s="135"/>
      <c r="LDB16" s="135"/>
      <c r="LDC16" s="135"/>
      <c r="LDD16" s="135"/>
      <c r="LDE16" s="135"/>
      <c r="LDF16" s="135"/>
      <c r="LDG16" s="135"/>
      <c r="LDH16" s="135"/>
      <c r="LDI16" s="135"/>
      <c r="LDJ16" s="135"/>
      <c r="LDK16" s="135"/>
      <c r="LDL16" s="135"/>
      <c r="LDM16" s="135"/>
      <c r="LDN16" s="135"/>
      <c r="LDO16" s="135"/>
      <c r="LDP16" s="135"/>
      <c r="LDQ16" s="135"/>
      <c r="LDR16" s="135"/>
      <c r="LDS16" s="135"/>
      <c r="LDT16" s="135"/>
      <c r="LDU16" s="135"/>
      <c r="LDV16" s="135"/>
      <c r="LDW16" s="135"/>
      <c r="LDX16" s="135"/>
      <c r="LDY16" s="135"/>
      <c r="LDZ16" s="135"/>
      <c r="LEA16" s="135"/>
      <c r="LEB16" s="135"/>
      <c r="LEC16" s="135"/>
      <c r="LED16" s="135"/>
      <c r="LEE16" s="135"/>
      <c r="LEF16" s="135"/>
      <c r="LEG16" s="135"/>
      <c r="LEH16" s="135"/>
      <c r="LEI16" s="135"/>
      <c r="LEJ16" s="135"/>
      <c r="LEK16" s="135"/>
      <c r="LEL16" s="135"/>
      <c r="LEM16" s="135"/>
      <c r="LEN16" s="135"/>
      <c r="LEO16" s="135"/>
      <c r="LEP16" s="135"/>
      <c r="LEQ16" s="135"/>
      <c r="LER16" s="135"/>
      <c r="LES16" s="135"/>
      <c r="LET16" s="135"/>
      <c r="LEU16" s="135"/>
      <c r="LEV16" s="135"/>
      <c r="LEW16" s="135"/>
      <c r="LEX16" s="135"/>
      <c r="LEY16" s="135"/>
      <c r="LEZ16" s="135"/>
      <c r="LFA16" s="135"/>
      <c r="LFB16" s="135"/>
      <c r="LFC16" s="135"/>
      <c r="LFD16" s="135"/>
      <c r="LFE16" s="135"/>
      <c r="LFF16" s="135"/>
      <c r="LFG16" s="135"/>
      <c r="LFH16" s="135"/>
      <c r="LFI16" s="135"/>
      <c r="LFJ16" s="135"/>
      <c r="LFK16" s="135"/>
      <c r="LFL16" s="135"/>
      <c r="LFM16" s="135"/>
      <c r="LFN16" s="135"/>
      <c r="LFO16" s="135"/>
      <c r="LFP16" s="135"/>
      <c r="LFQ16" s="135"/>
      <c r="LFR16" s="135"/>
      <c r="LFS16" s="135"/>
      <c r="LFT16" s="135"/>
      <c r="LFU16" s="135"/>
      <c r="LFV16" s="135"/>
      <c r="LFW16" s="135"/>
      <c r="LFX16" s="135"/>
      <c r="LFY16" s="135"/>
      <c r="LFZ16" s="135"/>
      <c r="LGA16" s="135"/>
      <c r="LGB16" s="135"/>
      <c r="LGC16" s="135"/>
      <c r="LGD16" s="135"/>
      <c r="LGE16" s="135"/>
      <c r="LGF16" s="135"/>
      <c r="LGG16" s="135"/>
      <c r="LGH16" s="135"/>
      <c r="LGI16" s="135"/>
      <c r="LGJ16" s="135"/>
      <c r="LGK16" s="135"/>
      <c r="LGL16" s="135"/>
      <c r="LGM16" s="135"/>
      <c r="LGN16" s="135"/>
      <c r="LGO16" s="135"/>
      <c r="LGP16" s="135"/>
      <c r="LGQ16" s="135"/>
      <c r="LGR16" s="135"/>
      <c r="LGS16" s="135"/>
      <c r="LGT16" s="135"/>
      <c r="LGU16" s="135"/>
      <c r="LGV16" s="135"/>
      <c r="LGW16" s="135"/>
      <c r="LGX16" s="135"/>
      <c r="LGY16" s="135"/>
      <c r="LGZ16" s="135"/>
      <c r="LHA16" s="135"/>
      <c r="LHB16" s="135"/>
      <c r="LHC16" s="135"/>
      <c r="LHD16" s="135"/>
      <c r="LHE16" s="135"/>
      <c r="LHF16" s="135"/>
      <c r="LHG16" s="135"/>
      <c r="LHH16" s="135"/>
      <c r="LHI16" s="135"/>
      <c r="LHJ16" s="135"/>
      <c r="LHK16" s="135"/>
      <c r="LHL16" s="135"/>
      <c r="LHM16" s="135"/>
      <c r="LHN16" s="135"/>
      <c r="LHO16" s="135"/>
      <c r="LHP16" s="135"/>
      <c r="LHQ16" s="135"/>
      <c r="LHR16" s="135"/>
      <c r="LHS16" s="135"/>
      <c r="LHT16" s="135"/>
      <c r="LHU16" s="135"/>
      <c r="LHV16" s="135"/>
      <c r="LHW16" s="135"/>
      <c r="LHX16" s="135"/>
      <c r="LHY16" s="135"/>
      <c r="LHZ16" s="135"/>
      <c r="LIA16" s="135"/>
      <c r="LIB16" s="135"/>
      <c r="LIC16" s="135"/>
      <c r="LID16" s="135"/>
      <c r="LIE16" s="135"/>
      <c r="LIF16" s="135"/>
      <c r="LIG16" s="135"/>
      <c r="LIH16" s="135"/>
      <c r="LII16" s="135"/>
      <c r="LIJ16" s="135"/>
      <c r="LIK16" s="135"/>
      <c r="LIL16" s="135"/>
      <c r="LIM16" s="135"/>
      <c r="LIN16" s="135"/>
      <c r="LIO16" s="135"/>
      <c r="LIP16" s="135"/>
      <c r="LIQ16" s="135"/>
      <c r="LIR16" s="135"/>
      <c r="LIS16" s="135"/>
      <c r="LIT16" s="135"/>
      <c r="LIU16" s="135"/>
      <c r="LIV16" s="135"/>
      <c r="LIW16" s="135"/>
      <c r="LIX16" s="135"/>
      <c r="LIY16" s="135"/>
      <c r="LIZ16" s="135"/>
      <c r="LJA16" s="135"/>
      <c r="LJB16" s="135"/>
      <c r="LJC16" s="135"/>
      <c r="LJD16" s="135"/>
      <c r="LJE16" s="135"/>
      <c r="LJF16" s="135"/>
      <c r="LJG16" s="135"/>
      <c r="LJH16" s="135"/>
      <c r="LJI16" s="135"/>
      <c r="LJJ16" s="135"/>
      <c r="LJK16" s="135"/>
      <c r="LJL16" s="135"/>
      <c r="LJM16" s="135"/>
      <c r="LJN16" s="135"/>
      <c r="LJO16" s="135"/>
      <c r="LJP16" s="135"/>
      <c r="LJQ16" s="135"/>
      <c r="LJR16" s="135"/>
      <c r="LJS16" s="135"/>
      <c r="LJT16" s="135"/>
      <c r="LJU16" s="135"/>
      <c r="LJV16" s="135"/>
      <c r="LJW16" s="135"/>
      <c r="LJX16" s="135"/>
      <c r="LJY16" s="135"/>
      <c r="LJZ16" s="135"/>
      <c r="LKA16" s="135"/>
      <c r="LKB16" s="135"/>
      <c r="LKC16" s="135"/>
      <c r="LKD16" s="135"/>
      <c r="LKE16" s="135"/>
      <c r="LKF16" s="135"/>
      <c r="LKG16" s="135"/>
      <c r="LKH16" s="135"/>
      <c r="LKI16" s="135"/>
      <c r="LKJ16" s="135"/>
      <c r="LKK16" s="135"/>
      <c r="LKL16" s="135"/>
      <c r="LKM16" s="135"/>
      <c r="LKN16" s="135"/>
      <c r="LKO16" s="135"/>
      <c r="LKP16" s="135"/>
      <c r="LKQ16" s="135"/>
      <c r="LKR16" s="135"/>
      <c r="LKS16" s="135"/>
      <c r="LKT16" s="135"/>
      <c r="LKU16" s="135"/>
      <c r="LKV16" s="135"/>
      <c r="LKW16" s="135"/>
      <c r="LKX16" s="135"/>
      <c r="LKY16" s="135"/>
      <c r="LKZ16" s="135"/>
      <c r="LLA16" s="135"/>
      <c r="LLB16" s="135"/>
      <c r="LLC16" s="135"/>
      <c r="LLD16" s="135"/>
      <c r="LLE16" s="135"/>
      <c r="LLF16" s="135"/>
      <c r="LLG16" s="135"/>
      <c r="LLH16" s="135"/>
      <c r="LLI16" s="135"/>
      <c r="LLJ16" s="135"/>
      <c r="LLK16" s="135"/>
      <c r="LLL16" s="135"/>
      <c r="LLM16" s="135"/>
      <c r="LLN16" s="135"/>
      <c r="LLO16" s="135"/>
      <c r="LLP16" s="135"/>
      <c r="LLQ16" s="135"/>
      <c r="LLR16" s="135"/>
      <c r="LLS16" s="135"/>
      <c r="LLT16" s="135"/>
      <c r="LLU16" s="135"/>
      <c r="LLV16" s="135"/>
      <c r="LLW16" s="135"/>
      <c r="LLX16" s="135"/>
      <c r="LLY16" s="135"/>
      <c r="LLZ16" s="135"/>
      <c r="LMA16" s="135"/>
      <c r="LMB16" s="135"/>
      <c r="LMC16" s="135"/>
      <c r="LMD16" s="135"/>
      <c r="LME16" s="135"/>
      <c r="LMF16" s="135"/>
      <c r="LMG16" s="135"/>
      <c r="LMH16" s="135"/>
      <c r="LMI16" s="135"/>
      <c r="LMJ16" s="135"/>
      <c r="LMK16" s="135"/>
      <c r="LML16" s="135"/>
      <c r="LMM16" s="135"/>
      <c r="LMN16" s="135"/>
      <c r="LMO16" s="135"/>
      <c r="LMP16" s="135"/>
      <c r="LMQ16" s="135"/>
      <c r="LMR16" s="135"/>
      <c r="LMS16" s="135"/>
      <c r="LMT16" s="135"/>
      <c r="LMU16" s="135"/>
      <c r="LMV16" s="135"/>
      <c r="LMW16" s="135"/>
      <c r="LMX16" s="135"/>
      <c r="LMY16" s="135"/>
      <c r="LMZ16" s="135"/>
      <c r="LNA16" s="135"/>
      <c r="LNB16" s="135"/>
      <c r="LNC16" s="135"/>
      <c r="LND16" s="135"/>
      <c r="LNE16" s="135"/>
      <c r="LNF16" s="135"/>
      <c r="LNG16" s="135"/>
      <c r="LNH16" s="135"/>
      <c r="LNI16" s="135"/>
      <c r="LNJ16" s="135"/>
      <c r="LNK16" s="135"/>
      <c r="LNL16" s="135"/>
      <c r="LNM16" s="135"/>
      <c r="LNN16" s="135"/>
      <c r="LNO16" s="135"/>
      <c r="LNP16" s="135"/>
      <c r="LNQ16" s="135"/>
      <c r="LNR16" s="135"/>
      <c r="LNS16" s="135"/>
      <c r="LNT16" s="135"/>
      <c r="LNU16" s="135"/>
      <c r="LNV16" s="135"/>
      <c r="LNW16" s="135"/>
      <c r="LNX16" s="135"/>
      <c r="LNY16" s="135"/>
      <c r="LNZ16" s="135"/>
      <c r="LOA16" s="135"/>
      <c r="LOB16" s="135"/>
      <c r="LOC16" s="135"/>
      <c r="LOD16" s="135"/>
      <c r="LOE16" s="135"/>
      <c r="LOF16" s="135"/>
      <c r="LOG16" s="135"/>
      <c r="LOH16" s="135"/>
      <c r="LOI16" s="135"/>
      <c r="LOJ16" s="135"/>
      <c r="LOK16" s="135"/>
      <c r="LOL16" s="135"/>
      <c r="LOM16" s="135"/>
      <c r="LON16" s="135"/>
      <c r="LOO16" s="135"/>
      <c r="LOP16" s="135"/>
      <c r="LOQ16" s="135"/>
      <c r="LOR16" s="135"/>
      <c r="LOS16" s="135"/>
      <c r="LOT16" s="135"/>
      <c r="LOU16" s="135"/>
      <c r="LOV16" s="135"/>
      <c r="LOW16" s="135"/>
      <c r="LOX16" s="135"/>
      <c r="LOY16" s="135"/>
      <c r="LOZ16" s="135"/>
      <c r="LPA16" s="135"/>
      <c r="LPB16" s="135"/>
      <c r="LPC16" s="135"/>
      <c r="LPD16" s="135"/>
      <c r="LPE16" s="135"/>
      <c r="LPF16" s="135"/>
      <c r="LPG16" s="135"/>
      <c r="LPH16" s="135"/>
      <c r="LPI16" s="135"/>
      <c r="LPJ16" s="135"/>
      <c r="LPK16" s="135"/>
      <c r="LPL16" s="135"/>
      <c r="LPM16" s="135"/>
      <c r="LPN16" s="135"/>
      <c r="LPO16" s="135"/>
      <c r="LPP16" s="135"/>
      <c r="LPQ16" s="135"/>
      <c r="LPR16" s="135"/>
      <c r="LPS16" s="135"/>
      <c r="LPT16" s="135"/>
      <c r="LPU16" s="135"/>
      <c r="LPV16" s="135"/>
      <c r="LPW16" s="135"/>
      <c r="LPX16" s="135"/>
      <c r="LPY16" s="135"/>
      <c r="LPZ16" s="135"/>
      <c r="LQA16" s="135"/>
      <c r="LQB16" s="135"/>
      <c r="LQC16" s="135"/>
      <c r="LQD16" s="135"/>
      <c r="LQE16" s="135"/>
      <c r="LQF16" s="135"/>
      <c r="LQG16" s="135"/>
      <c r="LQH16" s="135"/>
      <c r="LQI16" s="135"/>
      <c r="LQJ16" s="135"/>
      <c r="LQK16" s="135"/>
      <c r="LQL16" s="135"/>
      <c r="LQM16" s="135"/>
      <c r="LQN16" s="135"/>
      <c r="LQO16" s="135"/>
      <c r="LQP16" s="135"/>
      <c r="LQQ16" s="135"/>
      <c r="LQR16" s="135"/>
      <c r="LQS16" s="135"/>
      <c r="LQT16" s="135"/>
      <c r="LQU16" s="135"/>
      <c r="LQV16" s="135"/>
      <c r="LQW16" s="135"/>
      <c r="LQX16" s="135"/>
      <c r="LQY16" s="135"/>
      <c r="LQZ16" s="135"/>
      <c r="LRA16" s="135"/>
      <c r="LRB16" s="135"/>
      <c r="LRC16" s="135"/>
      <c r="LRD16" s="135"/>
      <c r="LRE16" s="135"/>
      <c r="LRF16" s="135"/>
      <c r="LRG16" s="135"/>
      <c r="LRH16" s="135"/>
      <c r="LRI16" s="135"/>
      <c r="LRJ16" s="135"/>
      <c r="LRK16" s="135"/>
      <c r="LRL16" s="135"/>
      <c r="LRM16" s="135"/>
      <c r="LRN16" s="135"/>
      <c r="LRO16" s="135"/>
      <c r="LRP16" s="135"/>
      <c r="LRQ16" s="135"/>
      <c r="LRR16" s="135"/>
      <c r="LRS16" s="135"/>
      <c r="LRT16" s="135"/>
      <c r="LRU16" s="135"/>
      <c r="LRV16" s="135"/>
      <c r="LRW16" s="135"/>
      <c r="LRX16" s="135"/>
      <c r="LRY16" s="135"/>
      <c r="LRZ16" s="135"/>
      <c r="LSA16" s="135"/>
      <c r="LSB16" s="135"/>
      <c r="LSC16" s="135"/>
      <c r="LSD16" s="135"/>
      <c r="LSE16" s="135"/>
      <c r="LSF16" s="135"/>
      <c r="LSG16" s="135"/>
      <c r="LSH16" s="135"/>
      <c r="LSI16" s="135"/>
      <c r="LSJ16" s="135"/>
      <c r="LSK16" s="135"/>
      <c r="LSL16" s="135"/>
      <c r="LSM16" s="135"/>
      <c r="LSN16" s="135"/>
      <c r="LSO16" s="135"/>
      <c r="LSP16" s="135"/>
      <c r="LSQ16" s="135"/>
      <c r="LSR16" s="135"/>
      <c r="LSS16" s="135"/>
      <c r="LST16" s="135"/>
      <c r="LSU16" s="135"/>
      <c r="LSV16" s="135"/>
      <c r="LSW16" s="135"/>
      <c r="LSX16" s="135"/>
      <c r="LSY16" s="135"/>
      <c r="LSZ16" s="135"/>
      <c r="LTA16" s="135"/>
      <c r="LTB16" s="135"/>
      <c r="LTC16" s="135"/>
      <c r="LTD16" s="135"/>
      <c r="LTE16" s="135"/>
      <c r="LTF16" s="135"/>
      <c r="LTG16" s="135"/>
      <c r="LTH16" s="135"/>
      <c r="LTI16" s="135"/>
      <c r="LTJ16" s="135"/>
      <c r="LTK16" s="135"/>
      <c r="LTL16" s="135"/>
      <c r="LTM16" s="135"/>
      <c r="LTN16" s="135"/>
      <c r="LTO16" s="135"/>
      <c r="LTP16" s="135"/>
      <c r="LTQ16" s="135"/>
      <c r="LTR16" s="135"/>
      <c r="LTS16" s="135"/>
      <c r="LTT16" s="135"/>
      <c r="LTU16" s="135"/>
      <c r="LTV16" s="135"/>
      <c r="LTW16" s="135"/>
      <c r="LTX16" s="135"/>
      <c r="LTY16" s="135"/>
      <c r="LTZ16" s="135"/>
      <c r="LUA16" s="135"/>
      <c r="LUB16" s="135"/>
      <c r="LUC16" s="135"/>
      <c r="LUD16" s="135"/>
      <c r="LUE16" s="135"/>
      <c r="LUF16" s="135"/>
      <c r="LUG16" s="135"/>
      <c r="LUH16" s="135"/>
      <c r="LUI16" s="135"/>
      <c r="LUJ16" s="135"/>
      <c r="LUK16" s="135"/>
      <c r="LUL16" s="135"/>
      <c r="LUM16" s="135"/>
      <c r="LUN16" s="135"/>
      <c r="LUO16" s="135"/>
      <c r="LUP16" s="135"/>
      <c r="LUQ16" s="135"/>
      <c r="LUR16" s="135"/>
      <c r="LUS16" s="135"/>
      <c r="LUT16" s="135"/>
      <c r="LUU16" s="135"/>
      <c r="LUV16" s="135"/>
      <c r="LUW16" s="135"/>
      <c r="LUX16" s="135"/>
      <c r="LUY16" s="135"/>
      <c r="LUZ16" s="135"/>
      <c r="LVA16" s="135"/>
      <c r="LVB16" s="135"/>
      <c r="LVC16" s="135"/>
      <c r="LVD16" s="135"/>
      <c r="LVE16" s="135"/>
      <c r="LVF16" s="135"/>
      <c r="LVG16" s="135"/>
      <c r="LVH16" s="135"/>
      <c r="LVI16" s="135"/>
      <c r="LVJ16" s="135"/>
      <c r="LVK16" s="135"/>
      <c r="LVL16" s="135"/>
      <c r="LVM16" s="135"/>
      <c r="LVN16" s="135"/>
      <c r="LVO16" s="135"/>
      <c r="LVP16" s="135"/>
      <c r="LVQ16" s="135"/>
      <c r="LVR16" s="135"/>
      <c r="LVS16" s="135"/>
      <c r="LVT16" s="135"/>
      <c r="LVU16" s="135"/>
      <c r="LVV16" s="135"/>
      <c r="LVW16" s="135"/>
      <c r="LVX16" s="135"/>
      <c r="LVY16" s="135"/>
      <c r="LVZ16" s="135"/>
      <c r="LWA16" s="135"/>
      <c r="LWB16" s="135"/>
      <c r="LWC16" s="135"/>
      <c r="LWD16" s="135"/>
      <c r="LWE16" s="135"/>
      <c r="LWF16" s="135"/>
      <c r="LWG16" s="135"/>
      <c r="LWH16" s="135"/>
      <c r="LWI16" s="135"/>
      <c r="LWJ16" s="135"/>
      <c r="LWK16" s="135"/>
      <c r="LWL16" s="135"/>
      <c r="LWM16" s="135"/>
      <c r="LWN16" s="135"/>
      <c r="LWO16" s="135"/>
      <c r="LWP16" s="135"/>
      <c r="LWQ16" s="135"/>
      <c r="LWR16" s="135"/>
      <c r="LWS16" s="135"/>
      <c r="LWT16" s="135"/>
      <c r="LWU16" s="135"/>
      <c r="LWV16" s="135"/>
      <c r="LWW16" s="135"/>
      <c r="LWX16" s="135"/>
      <c r="LWY16" s="135"/>
      <c r="LWZ16" s="135"/>
      <c r="LXA16" s="135"/>
      <c r="LXB16" s="135"/>
      <c r="LXC16" s="135"/>
      <c r="LXD16" s="135"/>
      <c r="LXE16" s="135"/>
      <c r="LXF16" s="135"/>
      <c r="LXG16" s="135"/>
      <c r="LXH16" s="135"/>
      <c r="LXI16" s="135"/>
      <c r="LXJ16" s="135"/>
      <c r="LXK16" s="135"/>
      <c r="LXL16" s="135"/>
      <c r="LXM16" s="135"/>
      <c r="LXN16" s="135"/>
      <c r="LXO16" s="135"/>
      <c r="LXP16" s="135"/>
      <c r="LXQ16" s="135"/>
      <c r="LXR16" s="135"/>
      <c r="LXS16" s="135"/>
      <c r="LXT16" s="135"/>
      <c r="LXU16" s="135"/>
      <c r="LXV16" s="135"/>
      <c r="LXW16" s="135"/>
      <c r="LXX16" s="135"/>
      <c r="LXY16" s="135"/>
      <c r="LXZ16" s="135"/>
      <c r="LYA16" s="135"/>
      <c r="LYB16" s="135"/>
      <c r="LYC16" s="135"/>
      <c r="LYD16" s="135"/>
      <c r="LYE16" s="135"/>
      <c r="LYF16" s="135"/>
      <c r="LYG16" s="135"/>
      <c r="LYH16" s="135"/>
      <c r="LYI16" s="135"/>
      <c r="LYJ16" s="135"/>
      <c r="LYK16" s="135"/>
      <c r="LYL16" s="135"/>
      <c r="LYM16" s="135"/>
      <c r="LYN16" s="135"/>
      <c r="LYO16" s="135"/>
      <c r="LYP16" s="135"/>
      <c r="LYQ16" s="135"/>
      <c r="LYR16" s="135"/>
      <c r="LYS16" s="135"/>
      <c r="LYT16" s="135"/>
      <c r="LYU16" s="135"/>
      <c r="LYV16" s="135"/>
      <c r="LYW16" s="135"/>
      <c r="LYX16" s="135"/>
      <c r="LYY16" s="135"/>
      <c r="LYZ16" s="135"/>
      <c r="LZA16" s="135"/>
      <c r="LZB16" s="135"/>
      <c r="LZC16" s="135"/>
      <c r="LZD16" s="135"/>
      <c r="LZE16" s="135"/>
      <c r="LZF16" s="135"/>
      <c r="LZG16" s="135"/>
      <c r="LZH16" s="135"/>
      <c r="LZI16" s="135"/>
      <c r="LZJ16" s="135"/>
      <c r="LZK16" s="135"/>
      <c r="LZL16" s="135"/>
      <c r="LZM16" s="135"/>
      <c r="LZN16" s="135"/>
      <c r="LZO16" s="135"/>
      <c r="LZP16" s="135"/>
      <c r="LZQ16" s="135"/>
      <c r="LZR16" s="135"/>
      <c r="LZS16" s="135"/>
      <c r="LZT16" s="135"/>
      <c r="LZU16" s="135"/>
      <c r="LZV16" s="135"/>
      <c r="LZW16" s="135"/>
      <c r="LZX16" s="135"/>
      <c r="LZY16" s="135"/>
      <c r="LZZ16" s="135"/>
      <c r="MAA16" s="135"/>
      <c r="MAB16" s="135"/>
      <c r="MAC16" s="135"/>
      <c r="MAD16" s="135"/>
      <c r="MAE16" s="135"/>
      <c r="MAF16" s="135"/>
      <c r="MAG16" s="135"/>
      <c r="MAH16" s="135"/>
      <c r="MAI16" s="135"/>
      <c r="MAJ16" s="135"/>
      <c r="MAK16" s="135"/>
      <c r="MAL16" s="135"/>
      <c r="MAM16" s="135"/>
      <c r="MAN16" s="135"/>
      <c r="MAO16" s="135"/>
      <c r="MAP16" s="135"/>
      <c r="MAQ16" s="135"/>
      <c r="MAR16" s="135"/>
      <c r="MAS16" s="135"/>
      <c r="MAT16" s="135"/>
      <c r="MAU16" s="135"/>
      <c r="MAV16" s="135"/>
      <c r="MAW16" s="135"/>
      <c r="MAX16" s="135"/>
      <c r="MAY16" s="135"/>
      <c r="MAZ16" s="135"/>
      <c r="MBA16" s="135"/>
      <c r="MBB16" s="135"/>
      <c r="MBC16" s="135"/>
      <c r="MBD16" s="135"/>
      <c r="MBE16" s="135"/>
      <c r="MBF16" s="135"/>
      <c r="MBG16" s="135"/>
      <c r="MBH16" s="135"/>
      <c r="MBI16" s="135"/>
      <c r="MBJ16" s="135"/>
      <c r="MBK16" s="135"/>
      <c r="MBL16" s="135"/>
      <c r="MBM16" s="135"/>
      <c r="MBN16" s="135"/>
      <c r="MBO16" s="135"/>
      <c r="MBP16" s="135"/>
      <c r="MBQ16" s="135"/>
      <c r="MBR16" s="135"/>
      <c r="MBS16" s="135"/>
      <c r="MBT16" s="135"/>
      <c r="MBU16" s="135"/>
      <c r="MBV16" s="135"/>
      <c r="MBW16" s="135"/>
      <c r="MBX16" s="135"/>
      <c r="MBY16" s="135"/>
      <c r="MBZ16" s="135"/>
      <c r="MCA16" s="135"/>
      <c r="MCB16" s="135"/>
      <c r="MCC16" s="135"/>
      <c r="MCD16" s="135"/>
      <c r="MCE16" s="135"/>
      <c r="MCF16" s="135"/>
      <c r="MCG16" s="135"/>
      <c r="MCH16" s="135"/>
      <c r="MCI16" s="135"/>
      <c r="MCJ16" s="135"/>
      <c r="MCK16" s="135"/>
      <c r="MCL16" s="135"/>
      <c r="MCM16" s="135"/>
      <c r="MCN16" s="135"/>
      <c r="MCO16" s="135"/>
      <c r="MCP16" s="135"/>
      <c r="MCQ16" s="135"/>
      <c r="MCR16" s="135"/>
      <c r="MCS16" s="135"/>
      <c r="MCT16" s="135"/>
      <c r="MCU16" s="135"/>
      <c r="MCV16" s="135"/>
      <c r="MCW16" s="135"/>
      <c r="MCX16" s="135"/>
      <c r="MCY16" s="135"/>
      <c r="MCZ16" s="135"/>
      <c r="MDA16" s="135"/>
      <c r="MDB16" s="135"/>
      <c r="MDC16" s="135"/>
      <c r="MDD16" s="135"/>
      <c r="MDE16" s="135"/>
      <c r="MDF16" s="135"/>
      <c r="MDG16" s="135"/>
      <c r="MDH16" s="135"/>
      <c r="MDI16" s="135"/>
      <c r="MDJ16" s="135"/>
      <c r="MDK16" s="135"/>
      <c r="MDL16" s="135"/>
      <c r="MDM16" s="135"/>
      <c r="MDN16" s="135"/>
      <c r="MDO16" s="135"/>
      <c r="MDP16" s="135"/>
      <c r="MDQ16" s="135"/>
      <c r="MDR16" s="135"/>
      <c r="MDS16" s="135"/>
      <c r="MDT16" s="135"/>
      <c r="MDU16" s="135"/>
      <c r="MDV16" s="135"/>
      <c r="MDW16" s="135"/>
      <c r="MDX16" s="135"/>
      <c r="MDY16" s="135"/>
      <c r="MDZ16" s="135"/>
      <c r="MEA16" s="135"/>
      <c r="MEB16" s="135"/>
      <c r="MEC16" s="135"/>
      <c r="MED16" s="135"/>
      <c r="MEE16" s="135"/>
      <c r="MEF16" s="135"/>
      <c r="MEG16" s="135"/>
      <c r="MEH16" s="135"/>
      <c r="MEI16" s="135"/>
      <c r="MEJ16" s="135"/>
      <c r="MEK16" s="135"/>
      <c r="MEL16" s="135"/>
      <c r="MEM16" s="135"/>
      <c r="MEN16" s="135"/>
      <c r="MEO16" s="135"/>
      <c r="MEP16" s="135"/>
      <c r="MEQ16" s="135"/>
      <c r="MER16" s="135"/>
      <c r="MES16" s="135"/>
      <c r="MET16" s="135"/>
      <c r="MEU16" s="135"/>
      <c r="MEV16" s="135"/>
      <c r="MEW16" s="135"/>
      <c r="MEX16" s="135"/>
      <c r="MEY16" s="135"/>
      <c r="MEZ16" s="135"/>
      <c r="MFA16" s="135"/>
      <c r="MFB16" s="135"/>
      <c r="MFC16" s="135"/>
      <c r="MFD16" s="135"/>
      <c r="MFE16" s="135"/>
      <c r="MFF16" s="135"/>
      <c r="MFG16" s="135"/>
      <c r="MFH16" s="135"/>
      <c r="MFI16" s="135"/>
      <c r="MFJ16" s="135"/>
      <c r="MFK16" s="135"/>
      <c r="MFL16" s="135"/>
      <c r="MFM16" s="135"/>
      <c r="MFN16" s="135"/>
      <c r="MFO16" s="135"/>
      <c r="MFP16" s="135"/>
      <c r="MFQ16" s="135"/>
      <c r="MFR16" s="135"/>
      <c r="MFS16" s="135"/>
      <c r="MFT16" s="135"/>
      <c r="MFU16" s="135"/>
      <c r="MFV16" s="135"/>
      <c r="MFW16" s="135"/>
      <c r="MFX16" s="135"/>
      <c r="MFY16" s="135"/>
      <c r="MFZ16" s="135"/>
      <c r="MGA16" s="135"/>
      <c r="MGB16" s="135"/>
      <c r="MGC16" s="135"/>
      <c r="MGD16" s="135"/>
      <c r="MGE16" s="135"/>
      <c r="MGF16" s="135"/>
      <c r="MGG16" s="135"/>
      <c r="MGH16" s="135"/>
      <c r="MGI16" s="135"/>
      <c r="MGJ16" s="135"/>
      <c r="MGK16" s="135"/>
      <c r="MGL16" s="135"/>
      <c r="MGM16" s="135"/>
      <c r="MGN16" s="135"/>
      <c r="MGO16" s="135"/>
      <c r="MGP16" s="135"/>
      <c r="MGQ16" s="135"/>
      <c r="MGR16" s="135"/>
      <c r="MGS16" s="135"/>
      <c r="MGT16" s="135"/>
      <c r="MGU16" s="135"/>
      <c r="MGV16" s="135"/>
      <c r="MGW16" s="135"/>
      <c r="MGX16" s="135"/>
      <c r="MGY16" s="135"/>
      <c r="MGZ16" s="135"/>
      <c r="MHA16" s="135"/>
      <c r="MHB16" s="135"/>
      <c r="MHC16" s="135"/>
      <c r="MHD16" s="135"/>
      <c r="MHE16" s="135"/>
      <c r="MHF16" s="135"/>
      <c r="MHG16" s="135"/>
      <c r="MHH16" s="135"/>
      <c r="MHI16" s="135"/>
      <c r="MHJ16" s="135"/>
      <c r="MHK16" s="135"/>
      <c r="MHL16" s="135"/>
      <c r="MHM16" s="135"/>
      <c r="MHN16" s="135"/>
      <c r="MHO16" s="135"/>
      <c r="MHP16" s="135"/>
      <c r="MHQ16" s="135"/>
      <c r="MHR16" s="135"/>
      <c r="MHS16" s="135"/>
      <c r="MHT16" s="135"/>
      <c r="MHU16" s="135"/>
      <c r="MHV16" s="135"/>
      <c r="MHW16" s="135"/>
      <c r="MHX16" s="135"/>
      <c r="MHY16" s="135"/>
      <c r="MHZ16" s="135"/>
      <c r="MIA16" s="135"/>
      <c r="MIB16" s="135"/>
      <c r="MIC16" s="135"/>
      <c r="MID16" s="135"/>
      <c r="MIE16" s="135"/>
      <c r="MIF16" s="135"/>
      <c r="MIG16" s="135"/>
      <c r="MIH16" s="135"/>
      <c r="MII16" s="135"/>
      <c r="MIJ16" s="135"/>
      <c r="MIK16" s="135"/>
      <c r="MIL16" s="135"/>
      <c r="MIM16" s="135"/>
      <c r="MIN16" s="135"/>
      <c r="MIO16" s="135"/>
      <c r="MIP16" s="135"/>
      <c r="MIQ16" s="135"/>
      <c r="MIR16" s="135"/>
      <c r="MIS16" s="135"/>
      <c r="MIT16" s="135"/>
      <c r="MIU16" s="135"/>
      <c r="MIV16" s="135"/>
      <c r="MIW16" s="135"/>
      <c r="MIX16" s="135"/>
      <c r="MIY16" s="135"/>
      <c r="MIZ16" s="135"/>
      <c r="MJA16" s="135"/>
      <c r="MJB16" s="135"/>
      <c r="MJC16" s="135"/>
      <c r="MJD16" s="135"/>
      <c r="MJE16" s="135"/>
      <c r="MJF16" s="135"/>
      <c r="MJG16" s="135"/>
      <c r="MJH16" s="135"/>
      <c r="MJI16" s="135"/>
      <c r="MJJ16" s="135"/>
      <c r="MJK16" s="135"/>
      <c r="MJL16" s="135"/>
      <c r="MJM16" s="135"/>
      <c r="MJN16" s="135"/>
      <c r="MJO16" s="135"/>
      <c r="MJP16" s="135"/>
      <c r="MJQ16" s="135"/>
      <c r="MJR16" s="135"/>
      <c r="MJS16" s="135"/>
      <c r="MJT16" s="135"/>
      <c r="MJU16" s="135"/>
      <c r="MJV16" s="135"/>
      <c r="MJW16" s="135"/>
      <c r="MJX16" s="135"/>
      <c r="MJY16" s="135"/>
      <c r="MJZ16" s="135"/>
      <c r="MKA16" s="135"/>
      <c r="MKB16" s="135"/>
      <c r="MKC16" s="135"/>
      <c r="MKD16" s="135"/>
      <c r="MKE16" s="135"/>
      <c r="MKF16" s="135"/>
      <c r="MKG16" s="135"/>
      <c r="MKH16" s="135"/>
      <c r="MKI16" s="135"/>
      <c r="MKJ16" s="135"/>
      <c r="MKK16" s="135"/>
      <c r="MKL16" s="135"/>
      <c r="MKM16" s="135"/>
      <c r="MKN16" s="135"/>
      <c r="MKO16" s="135"/>
      <c r="MKP16" s="135"/>
      <c r="MKQ16" s="135"/>
      <c r="MKR16" s="135"/>
      <c r="MKS16" s="135"/>
      <c r="MKT16" s="135"/>
      <c r="MKU16" s="135"/>
      <c r="MKV16" s="135"/>
      <c r="MKW16" s="135"/>
      <c r="MKX16" s="135"/>
      <c r="MKY16" s="135"/>
      <c r="MKZ16" s="135"/>
      <c r="MLA16" s="135"/>
      <c r="MLB16" s="135"/>
      <c r="MLC16" s="135"/>
      <c r="MLD16" s="135"/>
      <c r="MLE16" s="135"/>
      <c r="MLF16" s="135"/>
      <c r="MLG16" s="135"/>
      <c r="MLH16" s="135"/>
      <c r="MLI16" s="135"/>
      <c r="MLJ16" s="135"/>
      <c r="MLK16" s="135"/>
      <c r="MLL16" s="135"/>
      <c r="MLM16" s="135"/>
      <c r="MLN16" s="135"/>
      <c r="MLO16" s="135"/>
      <c r="MLP16" s="135"/>
      <c r="MLQ16" s="135"/>
      <c r="MLR16" s="135"/>
      <c r="MLS16" s="135"/>
      <c r="MLT16" s="135"/>
      <c r="MLU16" s="135"/>
      <c r="MLV16" s="135"/>
      <c r="MLW16" s="135"/>
      <c r="MLX16" s="135"/>
      <c r="MLY16" s="135"/>
      <c r="MLZ16" s="135"/>
      <c r="MMA16" s="135"/>
      <c r="MMB16" s="135"/>
      <c r="MMC16" s="135"/>
      <c r="MMD16" s="135"/>
      <c r="MME16" s="135"/>
      <c r="MMF16" s="135"/>
      <c r="MMG16" s="135"/>
      <c r="MMH16" s="135"/>
      <c r="MMI16" s="135"/>
      <c r="MMJ16" s="135"/>
      <c r="MMK16" s="135"/>
      <c r="MML16" s="135"/>
      <c r="MMM16" s="135"/>
      <c r="MMN16" s="135"/>
      <c r="MMO16" s="135"/>
      <c r="MMP16" s="135"/>
      <c r="MMQ16" s="135"/>
      <c r="MMR16" s="135"/>
      <c r="MMS16" s="135"/>
      <c r="MMT16" s="135"/>
      <c r="MMU16" s="135"/>
      <c r="MMV16" s="135"/>
      <c r="MMW16" s="135"/>
      <c r="MMX16" s="135"/>
      <c r="MMY16" s="135"/>
      <c r="MMZ16" s="135"/>
      <c r="MNA16" s="135"/>
      <c r="MNB16" s="135"/>
      <c r="MNC16" s="135"/>
      <c r="MND16" s="135"/>
      <c r="MNE16" s="135"/>
      <c r="MNF16" s="135"/>
      <c r="MNG16" s="135"/>
      <c r="MNH16" s="135"/>
      <c r="MNI16" s="135"/>
      <c r="MNJ16" s="135"/>
      <c r="MNK16" s="135"/>
      <c r="MNL16" s="135"/>
      <c r="MNM16" s="135"/>
      <c r="MNN16" s="135"/>
      <c r="MNO16" s="135"/>
      <c r="MNP16" s="135"/>
      <c r="MNQ16" s="135"/>
      <c r="MNR16" s="135"/>
      <c r="MNS16" s="135"/>
      <c r="MNT16" s="135"/>
      <c r="MNU16" s="135"/>
      <c r="MNV16" s="135"/>
      <c r="MNW16" s="135"/>
      <c r="MNX16" s="135"/>
      <c r="MNY16" s="135"/>
      <c r="MNZ16" s="135"/>
      <c r="MOA16" s="135"/>
      <c r="MOB16" s="135"/>
      <c r="MOC16" s="135"/>
      <c r="MOD16" s="135"/>
      <c r="MOE16" s="135"/>
      <c r="MOF16" s="135"/>
      <c r="MOG16" s="135"/>
      <c r="MOH16" s="135"/>
      <c r="MOI16" s="135"/>
      <c r="MOJ16" s="135"/>
      <c r="MOK16" s="135"/>
      <c r="MOL16" s="135"/>
      <c r="MOM16" s="135"/>
      <c r="MON16" s="135"/>
      <c r="MOO16" s="135"/>
      <c r="MOP16" s="135"/>
      <c r="MOQ16" s="135"/>
      <c r="MOR16" s="135"/>
      <c r="MOS16" s="135"/>
      <c r="MOT16" s="135"/>
      <c r="MOU16" s="135"/>
      <c r="MOV16" s="135"/>
      <c r="MOW16" s="135"/>
      <c r="MOX16" s="135"/>
      <c r="MOY16" s="135"/>
      <c r="MOZ16" s="135"/>
      <c r="MPA16" s="135"/>
      <c r="MPB16" s="135"/>
      <c r="MPC16" s="135"/>
      <c r="MPD16" s="135"/>
      <c r="MPE16" s="135"/>
      <c r="MPF16" s="135"/>
      <c r="MPG16" s="135"/>
      <c r="MPH16" s="135"/>
      <c r="MPI16" s="135"/>
      <c r="MPJ16" s="135"/>
      <c r="MPK16" s="135"/>
      <c r="MPL16" s="135"/>
      <c r="MPM16" s="135"/>
      <c r="MPN16" s="135"/>
      <c r="MPO16" s="135"/>
      <c r="MPP16" s="135"/>
      <c r="MPQ16" s="135"/>
      <c r="MPR16" s="135"/>
      <c r="MPS16" s="135"/>
      <c r="MPT16" s="135"/>
      <c r="MPU16" s="135"/>
      <c r="MPV16" s="135"/>
      <c r="MPW16" s="135"/>
      <c r="MPX16" s="135"/>
      <c r="MPY16" s="135"/>
      <c r="MPZ16" s="135"/>
      <c r="MQA16" s="135"/>
      <c r="MQB16" s="135"/>
      <c r="MQC16" s="135"/>
      <c r="MQD16" s="135"/>
      <c r="MQE16" s="135"/>
      <c r="MQF16" s="135"/>
      <c r="MQG16" s="135"/>
      <c r="MQH16" s="135"/>
      <c r="MQI16" s="135"/>
      <c r="MQJ16" s="135"/>
      <c r="MQK16" s="135"/>
      <c r="MQL16" s="135"/>
      <c r="MQM16" s="135"/>
      <c r="MQN16" s="135"/>
      <c r="MQO16" s="135"/>
      <c r="MQP16" s="135"/>
      <c r="MQQ16" s="135"/>
      <c r="MQR16" s="135"/>
      <c r="MQS16" s="135"/>
      <c r="MQT16" s="135"/>
      <c r="MQU16" s="135"/>
      <c r="MQV16" s="135"/>
      <c r="MQW16" s="135"/>
      <c r="MQX16" s="135"/>
      <c r="MQY16" s="135"/>
      <c r="MQZ16" s="135"/>
      <c r="MRA16" s="135"/>
      <c r="MRB16" s="135"/>
      <c r="MRC16" s="135"/>
      <c r="MRD16" s="135"/>
      <c r="MRE16" s="135"/>
      <c r="MRF16" s="135"/>
      <c r="MRG16" s="135"/>
      <c r="MRH16" s="135"/>
      <c r="MRI16" s="135"/>
      <c r="MRJ16" s="135"/>
      <c r="MRK16" s="135"/>
      <c r="MRL16" s="135"/>
      <c r="MRM16" s="135"/>
      <c r="MRN16" s="135"/>
      <c r="MRO16" s="135"/>
      <c r="MRP16" s="135"/>
      <c r="MRQ16" s="135"/>
      <c r="MRR16" s="135"/>
      <c r="MRS16" s="135"/>
      <c r="MRT16" s="135"/>
      <c r="MRU16" s="135"/>
      <c r="MRV16" s="135"/>
      <c r="MRW16" s="135"/>
      <c r="MRX16" s="135"/>
      <c r="MRY16" s="135"/>
      <c r="MRZ16" s="135"/>
      <c r="MSA16" s="135"/>
      <c r="MSB16" s="135"/>
      <c r="MSC16" s="135"/>
      <c r="MSD16" s="135"/>
      <c r="MSE16" s="135"/>
      <c r="MSF16" s="135"/>
      <c r="MSG16" s="135"/>
      <c r="MSH16" s="135"/>
      <c r="MSI16" s="135"/>
      <c r="MSJ16" s="135"/>
      <c r="MSK16" s="135"/>
      <c r="MSL16" s="135"/>
      <c r="MSM16" s="135"/>
      <c r="MSN16" s="135"/>
      <c r="MSO16" s="135"/>
      <c r="MSP16" s="135"/>
      <c r="MSQ16" s="135"/>
      <c r="MSR16" s="135"/>
      <c r="MSS16" s="135"/>
      <c r="MST16" s="135"/>
      <c r="MSU16" s="135"/>
      <c r="MSV16" s="135"/>
      <c r="MSW16" s="135"/>
      <c r="MSX16" s="135"/>
      <c r="MSY16" s="135"/>
      <c r="MSZ16" s="135"/>
      <c r="MTA16" s="135"/>
      <c r="MTB16" s="135"/>
      <c r="MTC16" s="135"/>
      <c r="MTD16" s="135"/>
      <c r="MTE16" s="135"/>
      <c r="MTF16" s="135"/>
      <c r="MTG16" s="135"/>
      <c r="MTH16" s="135"/>
      <c r="MTI16" s="135"/>
      <c r="MTJ16" s="135"/>
      <c r="MTK16" s="135"/>
      <c r="MTL16" s="135"/>
      <c r="MTM16" s="135"/>
      <c r="MTN16" s="135"/>
      <c r="MTO16" s="135"/>
      <c r="MTP16" s="135"/>
      <c r="MTQ16" s="135"/>
      <c r="MTR16" s="135"/>
      <c r="MTS16" s="135"/>
      <c r="MTT16" s="135"/>
      <c r="MTU16" s="135"/>
      <c r="MTV16" s="135"/>
      <c r="MTW16" s="135"/>
      <c r="MTX16" s="135"/>
      <c r="MTY16" s="135"/>
      <c r="MTZ16" s="135"/>
      <c r="MUA16" s="135"/>
      <c r="MUB16" s="135"/>
      <c r="MUC16" s="135"/>
      <c r="MUD16" s="135"/>
      <c r="MUE16" s="135"/>
      <c r="MUF16" s="135"/>
      <c r="MUG16" s="135"/>
      <c r="MUH16" s="135"/>
      <c r="MUI16" s="135"/>
      <c r="MUJ16" s="135"/>
      <c r="MUK16" s="135"/>
      <c r="MUL16" s="135"/>
      <c r="MUM16" s="135"/>
      <c r="MUN16" s="135"/>
      <c r="MUO16" s="135"/>
      <c r="MUP16" s="135"/>
      <c r="MUQ16" s="135"/>
      <c r="MUR16" s="135"/>
      <c r="MUS16" s="135"/>
      <c r="MUT16" s="135"/>
      <c r="MUU16" s="135"/>
      <c r="MUV16" s="135"/>
      <c r="MUW16" s="135"/>
      <c r="MUX16" s="135"/>
      <c r="MUY16" s="135"/>
      <c r="MUZ16" s="135"/>
      <c r="MVA16" s="135"/>
      <c r="MVB16" s="135"/>
      <c r="MVC16" s="135"/>
      <c r="MVD16" s="135"/>
      <c r="MVE16" s="135"/>
      <c r="MVF16" s="135"/>
      <c r="MVG16" s="135"/>
      <c r="MVH16" s="135"/>
      <c r="MVI16" s="135"/>
      <c r="MVJ16" s="135"/>
      <c r="MVK16" s="135"/>
      <c r="MVL16" s="135"/>
      <c r="MVM16" s="135"/>
      <c r="MVN16" s="135"/>
      <c r="MVO16" s="135"/>
      <c r="MVP16" s="135"/>
      <c r="MVQ16" s="135"/>
      <c r="MVR16" s="135"/>
      <c r="MVS16" s="135"/>
      <c r="MVT16" s="135"/>
      <c r="MVU16" s="135"/>
      <c r="MVV16" s="135"/>
      <c r="MVW16" s="135"/>
      <c r="MVX16" s="135"/>
      <c r="MVY16" s="135"/>
      <c r="MVZ16" s="135"/>
      <c r="MWA16" s="135"/>
      <c r="MWB16" s="135"/>
      <c r="MWC16" s="135"/>
      <c r="MWD16" s="135"/>
      <c r="MWE16" s="135"/>
      <c r="MWF16" s="135"/>
      <c r="MWG16" s="135"/>
      <c r="MWH16" s="135"/>
      <c r="MWI16" s="135"/>
      <c r="MWJ16" s="135"/>
      <c r="MWK16" s="135"/>
      <c r="MWL16" s="135"/>
      <c r="MWM16" s="135"/>
      <c r="MWN16" s="135"/>
      <c r="MWO16" s="135"/>
      <c r="MWP16" s="135"/>
      <c r="MWQ16" s="135"/>
      <c r="MWR16" s="135"/>
      <c r="MWS16" s="135"/>
      <c r="MWT16" s="135"/>
      <c r="MWU16" s="135"/>
      <c r="MWV16" s="135"/>
      <c r="MWW16" s="135"/>
      <c r="MWX16" s="135"/>
      <c r="MWY16" s="135"/>
      <c r="MWZ16" s="135"/>
      <c r="MXA16" s="135"/>
      <c r="MXB16" s="135"/>
      <c r="MXC16" s="135"/>
      <c r="MXD16" s="135"/>
      <c r="MXE16" s="135"/>
      <c r="MXF16" s="135"/>
      <c r="MXG16" s="135"/>
      <c r="MXH16" s="135"/>
      <c r="MXI16" s="135"/>
      <c r="MXJ16" s="135"/>
      <c r="MXK16" s="135"/>
      <c r="MXL16" s="135"/>
      <c r="MXM16" s="135"/>
      <c r="MXN16" s="135"/>
      <c r="MXO16" s="135"/>
      <c r="MXP16" s="135"/>
      <c r="MXQ16" s="135"/>
      <c r="MXR16" s="135"/>
      <c r="MXS16" s="135"/>
      <c r="MXT16" s="135"/>
      <c r="MXU16" s="135"/>
      <c r="MXV16" s="135"/>
      <c r="MXW16" s="135"/>
      <c r="MXX16" s="135"/>
      <c r="MXY16" s="135"/>
      <c r="MXZ16" s="135"/>
      <c r="MYA16" s="135"/>
      <c r="MYB16" s="135"/>
      <c r="MYC16" s="135"/>
      <c r="MYD16" s="135"/>
      <c r="MYE16" s="135"/>
      <c r="MYF16" s="135"/>
      <c r="MYG16" s="135"/>
      <c r="MYH16" s="135"/>
      <c r="MYI16" s="135"/>
      <c r="MYJ16" s="135"/>
      <c r="MYK16" s="135"/>
      <c r="MYL16" s="135"/>
      <c r="MYM16" s="135"/>
      <c r="MYN16" s="135"/>
      <c r="MYO16" s="135"/>
      <c r="MYP16" s="135"/>
      <c r="MYQ16" s="135"/>
      <c r="MYR16" s="135"/>
      <c r="MYS16" s="135"/>
      <c r="MYT16" s="135"/>
      <c r="MYU16" s="135"/>
      <c r="MYV16" s="135"/>
      <c r="MYW16" s="135"/>
      <c r="MYX16" s="135"/>
      <c r="MYY16" s="135"/>
      <c r="MYZ16" s="135"/>
      <c r="MZA16" s="135"/>
      <c r="MZB16" s="135"/>
      <c r="MZC16" s="135"/>
      <c r="MZD16" s="135"/>
      <c r="MZE16" s="135"/>
      <c r="MZF16" s="135"/>
      <c r="MZG16" s="135"/>
      <c r="MZH16" s="135"/>
      <c r="MZI16" s="135"/>
      <c r="MZJ16" s="135"/>
      <c r="MZK16" s="135"/>
      <c r="MZL16" s="135"/>
      <c r="MZM16" s="135"/>
      <c r="MZN16" s="135"/>
      <c r="MZO16" s="135"/>
      <c r="MZP16" s="135"/>
      <c r="MZQ16" s="135"/>
      <c r="MZR16" s="135"/>
      <c r="MZS16" s="135"/>
      <c r="MZT16" s="135"/>
      <c r="MZU16" s="135"/>
      <c r="MZV16" s="135"/>
      <c r="MZW16" s="135"/>
      <c r="MZX16" s="135"/>
      <c r="MZY16" s="135"/>
      <c r="MZZ16" s="135"/>
      <c r="NAA16" s="135"/>
      <c r="NAB16" s="135"/>
      <c r="NAC16" s="135"/>
      <c r="NAD16" s="135"/>
      <c r="NAE16" s="135"/>
      <c r="NAF16" s="135"/>
      <c r="NAG16" s="135"/>
      <c r="NAH16" s="135"/>
      <c r="NAI16" s="135"/>
      <c r="NAJ16" s="135"/>
      <c r="NAK16" s="135"/>
      <c r="NAL16" s="135"/>
      <c r="NAM16" s="135"/>
      <c r="NAN16" s="135"/>
      <c r="NAO16" s="135"/>
      <c r="NAP16" s="135"/>
      <c r="NAQ16" s="135"/>
      <c r="NAR16" s="135"/>
      <c r="NAS16" s="135"/>
      <c r="NAT16" s="135"/>
      <c r="NAU16" s="135"/>
      <c r="NAV16" s="135"/>
      <c r="NAW16" s="135"/>
      <c r="NAX16" s="135"/>
      <c r="NAY16" s="135"/>
      <c r="NAZ16" s="135"/>
      <c r="NBA16" s="135"/>
      <c r="NBB16" s="135"/>
      <c r="NBC16" s="135"/>
      <c r="NBD16" s="135"/>
      <c r="NBE16" s="135"/>
      <c r="NBF16" s="135"/>
      <c r="NBG16" s="135"/>
      <c r="NBH16" s="135"/>
      <c r="NBI16" s="135"/>
      <c r="NBJ16" s="135"/>
      <c r="NBK16" s="135"/>
      <c r="NBL16" s="135"/>
      <c r="NBM16" s="135"/>
      <c r="NBN16" s="135"/>
      <c r="NBO16" s="135"/>
      <c r="NBP16" s="135"/>
      <c r="NBQ16" s="135"/>
      <c r="NBR16" s="135"/>
      <c r="NBS16" s="135"/>
      <c r="NBT16" s="135"/>
      <c r="NBU16" s="135"/>
      <c r="NBV16" s="135"/>
      <c r="NBW16" s="135"/>
      <c r="NBX16" s="135"/>
      <c r="NBY16" s="135"/>
      <c r="NBZ16" s="135"/>
      <c r="NCA16" s="135"/>
      <c r="NCB16" s="135"/>
      <c r="NCC16" s="135"/>
      <c r="NCD16" s="135"/>
      <c r="NCE16" s="135"/>
      <c r="NCF16" s="135"/>
      <c r="NCG16" s="135"/>
      <c r="NCH16" s="135"/>
      <c r="NCI16" s="135"/>
      <c r="NCJ16" s="135"/>
      <c r="NCK16" s="135"/>
      <c r="NCL16" s="135"/>
      <c r="NCM16" s="135"/>
      <c r="NCN16" s="135"/>
      <c r="NCO16" s="135"/>
      <c r="NCP16" s="135"/>
      <c r="NCQ16" s="135"/>
      <c r="NCR16" s="135"/>
      <c r="NCS16" s="135"/>
      <c r="NCT16" s="135"/>
      <c r="NCU16" s="135"/>
      <c r="NCV16" s="135"/>
      <c r="NCW16" s="135"/>
      <c r="NCX16" s="135"/>
      <c r="NCY16" s="135"/>
      <c r="NCZ16" s="135"/>
      <c r="NDA16" s="135"/>
      <c r="NDB16" s="135"/>
      <c r="NDC16" s="135"/>
      <c r="NDD16" s="135"/>
      <c r="NDE16" s="135"/>
      <c r="NDF16" s="135"/>
      <c r="NDG16" s="135"/>
      <c r="NDH16" s="135"/>
      <c r="NDI16" s="135"/>
      <c r="NDJ16" s="135"/>
      <c r="NDK16" s="135"/>
      <c r="NDL16" s="135"/>
      <c r="NDM16" s="135"/>
      <c r="NDN16" s="135"/>
      <c r="NDO16" s="135"/>
      <c r="NDP16" s="135"/>
      <c r="NDQ16" s="135"/>
      <c r="NDR16" s="135"/>
      <c r="NDS16" s="135"/>
      <c r="NDT16" s="135"/>
      <c r="NDU16" s="135"/>
      <c r="NDV16" s="135"/>
      <c r="NDW16" s="135"/>
      <c r="NDX16" s="135"/>
      <c r="NDY16" s="135"/>
      <c r="NDZ16" s="135"/>
      <c r="NEA16" s="135"/>
      <c r="NEB16" s="135"/>
      <c r="NEC16" s="135"/>
      <c r="NED16" s="135"/>
      <c r="NEE16" s="135"/>
      <c r="NEF16" s="135"/>
      <c r="NEG16" s="135"/>
      <c r="NEH16" s="135"/>
      <c r="NEI16" s="135"/>
      <c r="NEJ16" s="135"/>
      <c r="NEK16" s="135"/>
      <c r="NEL16" s="135"/>
      <c r="NEM16" s="135"/>
      <c r="NEN16" s="135"/>
      <c r="NEO16" s="135"/>
      <c r="NEP16" s="135"/>
      <c r="NEQ16" s="135"/>
      <c r="NER16" s="135"/>
      <c r="NES16" s="135"/>
      <c r="NET16" s="135"/>
      <c r="NEU16" s="135"/>
      <c r="NEV16" s="135"/>
      <c r="NEW16" s="135"/>
      <c r="NEX16" s="135"/>
      <c r="NEY16" s="135"/>
      <c r="NEZ16" s="135"/>
      <c r="NFA16" s="135"/>
      <c r="NFB16" s="135"/>
      <c r="NFC16" s="135"/>
      <c r="NFD16" s="135"/>
      <c r="NFE16" s="135"/>
      <c r="NFF16" s="135"/>
      <c r="NFG16" s="135"/>
      <c r="NFH16" s="135"/>
      <c r="NFI16" s="135"/>
      <c r="NFJ16" s="135"/>
      <c r="NFK16" s="135"/>
      <c r="NFL16" s="135"/>
      <c r="NFM16" s="135"/>
      <c r="NFN16" s="135"/>
      <c r="NFO16" s="135"/>
      <c r="NFP16" s="135"/>
      <c r="NFQ16" s="135"/>
      <c r="NFR16" s="135"/>
      <c r="NFS16" s="135"/>
      <c r="NFT16" s="135"/>
      <c r="NFU16" s="135"/>
      <c r="NFV16" s="135"/>
      <c r="NFW16" s="135"/>
      <c r="NFX16" s="135"/>
      <c r="NFY16" s="135"/>
      <c r="NFZ16" s="135"/>
      <c r="NGA16" s="135"/>
      <c r="NGB16" s="135"/>
      <c r="NGC16" s="135"/>
      <c r="NGD16" s="135"/>
      <c r="NGE16" s="135"/>
      <c r="NGF16" s="135"/>
      <c r="NGG16" s="135"/>
      <c r="NGH16" s="135"/>
      <c r="NGI16" s="135"/>
      <c r="NGJ16" s="135"/>
      <c r="NGK16" s="135"/>
      <c r="NGL16" s="135"/>
      <c r="NGM16" s="135"/>
      <c r="NGN16" s="135"/>
      <c r="NGO16" s="135"/>
      <c r="NGP16" s="135"/>
      <c r="NGQ16" s="135"/>
      <c r="NGR16" s="135"/>
      <c r="NGS16" s="135"/>
      <c r="NGT16" s="135"/>
      <c r="NGU16" s="135"/>
      <c r="NGV16" s="135"/>
      <c r="NGW16" s="135"/>
      <c r="NGX16" s="135"/>
      <c r="NGY16" s="135"/>
      <c r="NGZ16" s="135"/>
      <c r="NHA16" s="135"/>
      <c r="NHB16" s="135"/>
      <c r="NHC16" s="135"/>
      <c r="NHD16" s="135"/>
      <c r="NHE16" s="135"/>
      <c r="NHF16" s="135"/>
      <c r="NHG16" s="135"/>
      <c r="NHH16" s="135"/>
      <c r="NHI16" s="135"/>
      <c r="NHJ16" s="135"/>
      <c r="NHK16" s="135"/>
      <c r="NHL16" s="135"/>
      <c r="NHM16" s="135"/>
      <c r="NHN16" s="135"/>
      <c r="NHO16" s="135"/>
      <c r="NHP16" s="135"/>
      <c r="NHQ16" s="135"/>
      <c r="NHR16" s="135"/>
      <c r="NHS16" s="135"/>
      <c r="NHT16" s="135"/>
      <c r="NHU16" s="135"/>
      <c r="NHV16" s="135"/>
      <c r="NHW16" s="135"/>
      <c r="NHX16" s="135"/>
      <c r="NHY16" s="135"/>
      <c r="NHZ16" s="135"/>
      <c r="NIA16" s="135"/>
      <c r="NIB16" s="135"/>
      <c r="NIC16" s="135"/>
      <c r="NID16" s="135"/>
      <c r="NIE16" s="135"/>
      <c r="NIF16" s="135"/>
      <c r="NIG16" s="135"/>
      <c r="NIH16" s="135"/>
      <c r="NII16" s="135"/>
      <c r="NIJ16" s="135"/>
      <c r="NIK16" s="135"/>
      <c r="NIL16" s="135"/>
      <c r="NIM16" s="135"/>
      <c r="NIN16" s="135"/>
      <c r="NIO16" s="135"/>
      <c r="NIP16" s="135"/>
      <c r="NIQ16" s="135"/>
      <c r="NIR16" s="135"/>
      <c r="NIS16" s="135"/>
      <c r="NIT16" s="135"/>
      <c r="NIU16" s="135"/>
      <c r="NIV16" s="135"/>
      <c r="NIW16" s="135"/>
      <c r="NIX16" s="135"/>
      <c r="NIY16" s="135"/>
      <c r="NIZ16" s="135"/>
      <c r="NJA16" s="135"/>
      <c r="NJB16" s="135"/>
      <c r="NJC16" s="135"/>
      <c r="NJD16" s="135"/>
      <c r="NJE16" s="135"/>
      <c r="NJF16" s="135"/>
      <c r="NJG16" s="135"/>
      <c r="NJH16" s="135"/>
      <c r="NJI16" s="135"/>
      <c r="NJJ16" s="135"/>
      <c r="NJK16" s="135"/>
      <c r="NJL16" s="135"/>
      <c r="NJM16" s="135"/>
      <c r="NJN16" s="135"/>
      <c r="NJO16" s="135"/>
      <c r="NJP16" s="135"/>
      <c r="NJQ16" s="135"/>
      <c r="NJR16" s="135"/>
      <c r="NJS16" s="135"/>
      <c r="NJT16" s="135"/>
      <c r="NJU16" s="135"/>
      <c r="NJV16" s="135"/>
      <c r="NJW16" s="135"/>
      <c r="NJX16" s="135"/>
      <c r="NJY16" s="135"/>
      <c r="NJZ16" s="135"/>
      <c r="NKA16" s="135"/>
      <c r="NKB16" s="135"/>
      <c r="NKC16" s="135"/>
      <c r="NKD16" s="135"/>
      <c r="NKE16" s="135"/>
      <c r="NKF16" s="135"/>
      <c r="NKG16" s="135"/>
      <c r="NKH16" s="135"/>
      <c r="NKI16" s="135"/>
      <c r="NKJ16" s="135"/>
      <c r="NKK16" s="135"/>
      <c r="NKL16" s="135"/>
      <c r="NKM16" s="135"/>
      <c r="NKN16" s="135"/>
      <c r="NKO16" s="135"/>
      <c r="NKP16" s="135"/>
      <c r="NKQ16" s="135"/>
      <c r="NKR16" s="135"/>
      <c r="NKS16" s="135"/>
      <c r="NKT16" s="135"/>
      <c r="NKU16" s="135"/>
      <c r="NKV16" s="135"/>
      <c r="NKW16" s="135"/>
      <c r="NKX16" s="135"/>
      <c r="NKY16" s="135"/>
      <c r="NKZ16" s="135"/>
      <c r="NLA16" s="135"/>
      <c r="NLB16" s="135"/>
      <c r="NLC16" s="135"/>
      <c r="NLD16" s="135"/>
      <c r="NLE16" s="135"/>
      <c r="NLF16" s="135"/>
      <c r="NLG16" s="135"/>
      <c r="NLH16" s="135"/>
      <c r="NLI16" s="135"/>
      <c r="NLJ16" s="135"/>
      <c r="NLK16" s="135"/>
      <c r="NLL16" s="135"/>
      <c r="NLM16" s="135"/>
      <c r="NLN16" s="135"/>
      <c r="NLO16" s="135"/>
      <c r="NLP16" s="135"/>
      <c r="NLQ16" s="135"/>
      <c r="NLR16" s="135"/>
      <c r="NLS16" s="135"/>
      <c r="NLT16" s="135"/>
      <c r="NLU16" s="135"/>
      <c r="NLV16" s="135"/>
      <c r="NLW16" s="135"/>
      <c r="NLX16" s="135"/>
      <c r="NLY16" s="135"/>
      <c r="NLZ16" s="135"/>
      <c r="NMA16" s="135"/>
      <c r="NMB16" s="135"/>
      <c r="NMC16" s="135"/>
      <c r="NMD16" s="135"/>
      <c r="NME16" s="135"/>
      <c r="NMF16" s="135"/>
      <c r="NMG16" s="135"/>
      <c r="NMH16" s="135"/>
      <c r="NMI16" s="135"/>
      <c r="NMJ16" s="135"/>
      <c r="NMK16" s="135"/>
      <c r="NML16" s="135"/>
      <c r="NMM16" s="135"/>
      <c r="NMN16" s="135"/>
      <c r="NMO16" s="135"/>
      <c r="NMP16" s="135"/>
      <c r="NMQ16" s="135"/>
      <c r="NMR16" s="135"/>
      <c r="NMS16" s="135"/>
      <c r="NMT16" s="135"/>
      <c r="NMU16" s="135"/>
      <c r="NMV16" s="135"/>
      <c r="NMW16" s="135"/>
      <c r="NMX16" s="135"/>
      <c r="NMY16" s="135"/>
      <c r="NMZ16" s="135"/>
      <c r="NNA16" s="135"/>
      <c r="NNB16" s="135"/>
      <c r="NNC16" s="135"/>
      <c r="NND16" s="135"/>
      <c r="NNE16" s="135"/>
      <c r="NNF16" s="135"/>
      <c r="NNG16" s="135"/>
      <c r="NNH16" s="135"/>
      <c r="NNI16" s="135"/>
      <c r="NNJ16" s="135"/>
      <c r="NNK16" s="135"/>
      <c r="NNL16" s="135"/>
      <c r="NNM16" s="135"/>
      <c r="NNN16" s="135"/>
      <c r="NNO16" s="135"/>
      <c r="NNP16" s="135"/>
      <c r="NNQ16" s="135"/>
      <c r="NNR16" s="135"/>
      <c r="NNS16" s="135"/>
      <c r="NNT16" s="135"/>
      <c r="NNU16" s="135"/>
      <c r="NNV16" s="135"/>
      <c r="NNW16" s="135"/>
      <c r="NNX16" s="135"/>
      <c r="NNY16" s="135"/>
      <c r="NNZ16" s="135"/>
      <c r="NOA16" s="135"/>
      <c r="NOB16" s="135"/>
      <c r="NOC16" s="135"/>
      <c r="NOD16" s="135"/>
      <c r="NOE16" s="135"/>
      <c r="NOF16" s="135"/>
      <c r="NOG16" s="135"/>
      <c r="NOH16" s="135"/>
      <c r="NOI16" s="135"/>
      <c r="NOJ16" s="135"/>
      <c r="NOK16" s="135"/>
      <c r="NOL16" s="135"/>
      <c r="NOM16" s="135"/>
      <c r="NON16" s="135"/>
      <c r="NOO16" s="135"/>
      <c r="NOP16" s="135"/>
      <c r="NOQ16" s="135"/>
      <c r="NOR16" s="135"/>
      <c r="NOS16" s="135"/>
      <c r="NOT16" s="135"/>
      <c r="NOU16" s="135"/>
      <c r="NOV16" s="135"/>
      <c r="NOW16" s="135"/>
      <c r="NOX16" s="135"/>
      <c r="NOY16" s="135"/>
      <c r="NOZ16" s="135"/>
      <c r="NPA16" s="135"/>
      <c r="NPB16" s="135"/>
      <c r="NPC16" s="135"/>
      <c r="NPD16" s="135"/>
      <c r="NPE16" s="135"/>
      <c r="NPF16" s="135"/>
      <c r="NPG16" s="135"/>
      <c r="NPH16" s="135"/>
      <c r="NPI16" s="135"/>
      <c r="NPJ16" s="135"/>
      <c r="NPK16" s="135"/>
      <c r="NPL16" s="135"/>
      <c r="NPM16" s="135"/>
      <c r="NPN16" s="135"/>
      <c r="NPO16" s="135"/>
      <c r="NPP16" s="135"/>
      <c r="NPQ16" s="135"/>
      <c r="NPR16" s="135"/>
      <c r="NPS16" s="135"/>
      <c r="NPT16" s="135"/>
      <c r="NPU16" s="135"/>
      <c r="NPV16" s="135"/>
      <c r="NPW16" s="135"/>
      <c r="NPX16" s="135"/>
      <c r="NPY16" s="135"/>
      <c r="NPZ16" s="135"/>
      <c r="NQA16" s="135"/>
      <c r="NQB16" s="135"/>
      <c r="NQC16" s="135"/>
      <c r="NQD16" s="135"/>
      <c r="NQE16" s="135"/>
      <c r="NQF16" s="135"/>
      <c r="NQG16" s="135"/>
      <c r="NQH16" s="135"/>
      <c r="NQI16" s="135"/>
      <c r="NQJ16" s="135"/>
      <c r="NQK16" s="135"/>
      <c r="NQL16" s="135"/>
      <c r="NQM16" s="135"/>
      <c r="NQN16" s="135"/>
      <c r="NQO16" s="135"/>
      <c r="NQP16" s="135"/>
      <c r="NQQ16" s="135"/>
      <c r="NQR16" s="135"/>
      <c r="NQS16" s="135"/>
      <c r="NQT16" s="135"/>
      <c r="NQU16" s="135"/>
      <c r="NQV16" s="135"/>
      <c r="NQW16" s="135"/>
      <c r="NQX16" s="135"/>
      <c r="NQY16" s="135"/>
      <c r="NQZ16" s="135"/>
      <c r="NRA16" s="135"/>
      <c r="NRB16" s="135"/>
      <c r="NRC16" s="135"/>
      <c r="NRD16" s="135"/>
      <c r="NRE16" s="135"/>
      <c r="NRF16" s="135"/>
      <c r="NRG16" s="135"/>
      <c r="NRH16" s="135"/>
      <c r="NRI16" s="135"/>
      <c r="NRJ16" s="135"/>
      <c r="NRK16" s="135"/>
      <c r="NRL16" s="135"/>
      <c r="NRM16" s="135"/>
      <c r="NRN16" s="135"/>
      <c r="NRO16" s="135"/>
      <c r="NRP16" s="135"/>
      <c r="NRQ16" s="135"/>
      <c r="NRR16" s="135"/>
      <c r="NRS16" s="135"/>
      <c r="NRT16" s="135"/>
      <c r="NRU16" s="135"/>
      <c r="NRV16" s="135"/>
      <c r="NRW16" s="135"/>
      <c r="NRX16" s="135"/>
      <c r="NRY16" s="135"/>
      <c r="NRZ16" s="135"/>
      <c r="NSA16" s="135"/>
      <c r="NSB16" s="135"/>
      <c r="NSC16" s="135"/>
      <c r="NSD16" s="135"/>
      <c r="NSE16" s="135"/>
      <c r="NSF16" s="135"/>
      <c r="NSG16" s="135"/>
      <c r="NSH16" s="135"/>
      <c r="NSI16" s="135"/>
      <c r="NSJ16" s="135"/>
      <c r="NSK16" s="135"/>
      <c r="NSL16" s="135"/>
      <c r="NSM16" s="135"/>
      <c r="NSN16" s="135"/>
      <c r="NSO16" s="135"/>
      <c r="NSP16" s="135"/>
      <c r="NSQ16" s="135"/>
      <c r="NSR16" s="135"/>
      <c r="NSS16" s="135"/>
      <c r="NST16" s="135"/>
      <c r="NSU16" s="135"/>
      <c r="NSV16" s="135"/>
      <c r="NSW16" s="135"/>
      <c r="NSX16" s="135"/>
      <c r="NSY16" s="135"/>
      <c r="NSZ16" s="135"/>
      <c r="NTA16" s="135"/>
      <c r="NTB16" s="135"/>
      <c r="NTC16" s="135"/>
      <c r="NTD16" s="135"/>
      <c r="NTE16" s="135"/>
      <c r="NTF16" s="135"/>
      <c r="NTG16" s="135"/>
      <c r="NTH16" s="135"/>
      <c r="NTI16" s="135"/>
      <c r="NTJ16" s="135"/>
      <c r="NTK16" s="135"/>
      <c r="NTL16" s="135"/>
      <c r="NTM16" s="135"/>
      <c r="NTN16" s="135"/>
      <c r="NTO16" s="135"/>
      <c r="NTP16" s="135"/>
      <c r="NTQ16" s="135"/>
      <c r="NTR16" s="135"/>
      <c r="NTS16" s="135"/>
      <c r="NTT16" s="135"/>
      <c r="NTU16" s="135"/>
      <c r="NTV16" s="135"/>
      <c r="NTW16" s="135"/>
      <c r="NTX16" s="135"/>
      <c r="NTY16" s="135"/>
      <c r="NTZ16" s="135"/>
      <c r="NUA16" s="135"/>
      <c r="NUB16" s="135"/>
      <c r="NUC16" s="135"/>
      <c r="NUD16" s="135"/>
      <c r="NUE16" s="135"/>
      <c r="NUF16" s="135"/>
      <c r="NUG16" s="135"/>
      <c r="NUH16" s="135"/>
      <c r="NUI16" s="135"/>
      <c r="NUJ16" s="135"/>
      <c r="NUK16" s="135"/>
      <c r="NUL16" s="135"/>
      <c r="NUM16" s="135"/>
      <c r="NUN16" s="135"/>
      <c r="NUO16" s="135"/>
      <c r="NUP16" s="135"/>
      <c r="NUQ16" s="135"/>
      <c r="NUR16" s="135"/>
      <c r="NUS16" s="135"/>
      <c r="NUT16" s="135"/>
      <c r="NUU16" s="135"/>
      <c r="NUV16" s="135"/>
      <c r="NUW16" s="135"/>
      <c r="NUX16" s="135"/>
      <c r="NUY16" s="135"/>
      <c r="NUZ16" s="135"/>
      <c r="NVA16" s="135"/>
      <c r="NVB16" s="135"/>
      <c r="NVC16" s="135"/>
      <c r="NVD16" s="135"/>
      <c r="NVE16" s="135"/>
      <c r="NVF16" s="135"/>
      <c r="NVG16" s="135"/>
      <c r="NVH16" s="135"/>
      <c r="NVI16" s="135"/>
      <c r="NVJ16" s="135"/>
      <c r="NVK16" s="135"/>
      <c r="NVL16" s="135"/>
      <c r="NVM16" s="135"/>
      <c r="NVN16" s="135"/>
      <c r="NVO16" s="135"/>
      <c r="NVP16" s="135"/>
      <c r="NVQ16" s="135"/>
      <c r="NVR16" s="135"/>
      <c r="NVS16" s="135"/>
      <c r="NVT16" s="135"/>
      <c r="NVU16" s="135"/>
      <c r="NVV16" s="135"/>
      <c r="NVW16" s="135"/>
      <c r="NVX16" s="135"/>
      <c r="NVY16" s="135"/>
      <c r="NVZ16" s="135"/>
      <c r="NWA16" s="135"/>
      <c r="NWB16" s="135"/>
      <c r="NWC16" s="135"/>
      <c r="NWD16" s="135"/>
      <c r="NWE16" s="135"/>
      <c r="NWF16" s="135"/>
      <c r="NWG16" s="135"/>
      <c r="NWH16" s="135"/>
      <c r="NWI16" s="135"/>
      <c r="NWJ16" s="135"/>
      <c r="NWK16" s="135"/>
      <c r="NWL16" s="135"/>
      <c r="NWM16" s="135"/>
      <c r="NWN16" s="135"/>
      <c r="NWO16" s="135"/>
      <c r="NWP16" s="135"/>
      <c r="NWQ16" s="135"/>
      <c r="NWR16" s="135"/>
      <c r="NWS16" s="135"/>
      <c r="NWT16" s="135"/>
      <c r="NWU16" s="135"/>
      <c r="NWV16" s="135"/>
      <c r="NWW16" s="135"/>
      <c r="NWX16" s="135"/>
      <c r="NWY16" s="135"/>
      <c r="NWZ16" s="135"/>
      <c r="NXA16" s="135"/>
      <c r="NXB16" s="135"/>
      <c r="NXC16" s="135"/>
      <c r="NXD16" s="135"/>
      <c r="NXE16" s="135"/>
      <c r="NXF16" s="135"/>
      <c r="NXG16" s="135"/>
      <c r="NXH16" s="135"/>
      <c r="NXI16" s="135"/>
      <c r="NXJ16" s="135"/>
      <c r="NXK16" s="135"/>
      <c r="NXL16" s="135"/>
      <c r="NXM16" s="135"/>
      <c r="NXN16" s="135"/>
      <c r="NXO16" s="135"/>
      <c r="NXP16" s="135"/>
      <c r="NXQ16" s="135"/>
      <c r="NXR16" s="135"/>
      <c r="NXS16" s="135"/>
      <c r="NXT16" s="135"/>
      <c r="NXU16" s="135"/>
      <c r="NXV16" s="135"/>
      <c r="NXW16" s="135"/>
      <c r="NXX16" s="135"/>
      <c r="NXY16" s="135"/>
      <c r="NXZ16" s="135"/>
      <c r="NYA16" s="135"/>
      <c r="NYB16" s="135"/>
      <c r="NYC16" s="135"/>
      <c r="NYD16" s="135"/>
      <c r="NYE16" s="135"/>
      <c r="NYF16" s="135"/>
      <c r="NYG16" s="135"/>
      <c r="NYH16" s="135"/>
      <c r="NYI16" s="135"/>
      <c r="NYJ16" s="135"/>
      <c r="NYK16" s="135"/>
      <c r="NYL16" s="135"/>
      <c r="NYM16" s="135"/>
      <c r="NYN16" s="135"/>
      <c r="NYO16" s="135"/>
      <c r="NYP16" s="135"/>
      <c r="NYQ16" s="135"/>
      <c r="NYR16" s="135"/>
      <c r="NYS16" s="135"/>
      <c r="NYT16" s="135"/>
      <c r="NYU16" s="135"/>
      <c r="NYV16" s="135"/>
      <c r="NYW16" s="135"/>
      <c r="NYX16" s="135"/>
      <c r="NYY16" s="135"/>
      <c r="NYZ16" s="135"/>
      <c r="NZA16" s="135"/>
      <c r="NZB16" s="135"/>
      <c r="NZC16" s="135"/>
      <c r="NZD16" s="135"/>
      <c r="NZE16" s="135"/>
      <c r="NZF16" s="135"/>
      <c r="NZG16" s="135"/>
      <c r="NZH16" s="135"/>
      <c r="NZI16" s="135"/>
      <c r="NZJ16" s="135"/>
      <c r="NZK16" s="135"/>
      <c r="NZL16" s="135"/>
      <c r="NZM16" s="135"/>
      <c r="NZN16" s="135"/>
      <c r="NZO16" s="135"/>
      <c r="NZP16" s="135"/>
      <c r="NZQ16" s="135"/>
      <c r="NZR16" s="135"/>
      <c r="NZS16" s="135"/>
      <c r="NZT16" s="135"/>
      <c r="NZU16" s="135"/>
      <c r="NZV16" s="135"/>
      <c r="NZW16" s="135"/>
      <c r="NZX16" s="135"/>
      <c r="NZY16" s="135"/>
      <c r="NZZ16" s="135"/>
      <c r="OAA16" s="135"/>
      <c r="OAB16" s="135"/>
      <c r="OAC16" s="135"/>
      <c r="OAD16" s="135"/>
      <c r="OAE16" s="135"/>
      <c r="OAF16" s="135"/>
      <c r="OAG16" s="135"/>
      <c r="OAH16" s="135"/>
      <c r="OAI16" s="135"/>
      <c r="OAJ16" s="135"/>
      <c r="OAK16" s="135"/>
      <c r="OAL16" s="135"/>
      <c r="OAM16" s="135"/>
      <c r="OAN16" s="135"/>
      <c r="OAO16" s="135"/>
      <c r="OAP16" s="135"/>
      <c r="OAQ16" s="135"/>
      <c r="OAR16" s="135"/>
      <c r="OAS16" s="135"/>
      <c r="OAT16" s="135"/>
      <c r="OAU16" s="135"/>
      <c r="OAV16" s="135"/>
      <c r="OAW16" s="135"/>
      <c r="OAX16" s="135"/>
      <c r="OAY16" s="135"/>
      <c r="OAZ16" s="135"/>
      <c r="OBA16" s="135"/>
      <c r="OBB16" s="135"/>
      <c r="OBC16" s="135"/>
      <c r="OBD16" s="135"/>
      <c r="OBE16" s="135"/>
      <c r="OBF16" s="135"/>
      <c r="OBG16" s="135"/>
      <c r="OBH16" s="135"/>
      <c r="OBI16" s="135"/>
      <c r="OBJ16" s="135"/>
      <c r="OBK16" s="135"/>
      <c r="OBL16" s="135"/>
      <c r="OBM16" s="135"/>
      <c r="OBN16" s="135"/>
      <c r="OBO16" s="135"/>
      <c r="OBP16" s="135"/>
      <c r="OBQ16" s="135"/>
      <c r="OBR16" s="135"/>
      <c r="OBS16" s="135"/>
      <c r="OBT16" s="135"/>
      <c r="OBU16" s="135"/>
      <c r="OBV16" s="135"/>
      <c r="OBW16" s="135"/>
      <c r="OBX16" s="135"/>
      <c r="OBY16" s="135"/>
      <c r="OBZ16" s="135"/>
      <c r="OCA16" s="135"/>
      <c r="OCB16" s="135"/>
      <c r="OCC16" s="135"/>
      <c r="OCD16" s="135"/>
      <c r="OCE16" s="135"/>
      <c r="OCF16" s="135"/>
      <c r="OCG16" s="135"/>
      <c r="OCH16" s="135"/>
      <c r="OCI16" s="135"/>
      <c r="OCJ16" s="135"/>
      <c r="OCK16" s="135"/>
      <c r="OCL16" s="135"/>
      <c r="OCM16" s="135"/>
      <c r="OCN16" s="135"/>
      <c r="OCO16" s="135"/>
      <c r="OCP16" s="135"/>
      <c r="OCQ16" s="135"/>
      <c r="OCR16" s="135"/>
      <c r="OCS16" s="135"/>
      <c r="OCT16" s="135"/>
      <c r="OCU16" s="135"/>
      <c r="OCV16" s="135"/>
      <c r="OCW16" s="135"/>
      <c r="OCX16" s="135"/>
      <c r="OCY16" s="135"/>
      <c r="OCZ16" s="135"/>
      <c r="ODA16" s="135"/>
      <c r="ODB16" s="135"/>
      <c r="ODC16" s="135"/>
      <c r="ODD16" s="135"/>
      <c r="ODE16" s="135"/>
      <c r="ODF16" s="135"/>
      <c r="ODG16" s="135"/>
      <c r="ODH16" s="135"/>
      <c r="ODI16" s="135"/>
      <c r="ODJ16" s="135"/>
      <c r="ODK16" s="135"/>
      <c r="ODL16" s="135"/>
      <c r="ODM16" s="135"/>
      <c r="ODN16" s="135"/>
      <c r="ODO16" s="135"/>
      <c r="ODP16" s="135"/>
      <c r="ODQ16" s="135"/>
      <c r="ODR16" s="135"/>
      <c r="ODS16" s="135"/>
      <c r="ODT16" s="135"/>
      <c r="ODU16" s="135"/>
      <c r="ODV16" s="135"/>
      <c r="ODW16" s="135"/>
      <c r="ODX16" s="135"/>
      <c r="ODY16" s="135"/>
      <c r="ODZ16" s="135"/>
      <c r="OEA16" s="135"/>
      <c r="OEB16" s="135"/>
      <c r="OEC16" s="135"/>
      <c r="OED16" s="135"/>
      <c r="OEE16" s="135"/>
      <c r="OEF16" s="135"/>
      <c r="OEG16" s="135"/>
      <c r="OEH16" s="135"/>
      <c r="OEI16" s="135"/>
      <c r="OEJ16" s="135"/>
      <c r="OEK16" s="135"/>
      <c r="OEL16" s="135"/>
      <c r="OEM16" s="135"/>
      <c r="OEN16" s="135"/>
      <c r="OEO16" s="135"/>
      <c r="OEP16" s="135"/>
      <c r="OEQ16" s="135"/>
      <c r="OER16" s="135"/>
      <c r="OES16" s="135"/>
      <c r="OET16" s="135"/>
      <c r="OEU16" s="135"/>
      <c r="OEV16" s="135"/>
      <c r="OEW16" s="135"/>
      <c r="OEX16" s="135"/>
      <c r="OEY16" s="135"/>
      <c r="OEZ16" s="135"/>
      <c r="OFA16" s="135"/>
      <c r="OFB16" s="135"/>
      <c r="OFC16" s="135"/>
      <c r="OFD16" s="135"/>
      <c r="OFE16" s="135"/>
      <c r="OFF16" s="135"/>
      <c r="OFG16" s="135"/>
      <c r="OFH16" s="135"/>
      <c r="OFI16" s="135"/>
      <c r="OFJ16" s="135"/>
      <c r="OFK16" s="135"/>
      <c r="OFL16" s="135"/>
      <c r="OFM16" s="135"/>
      <c r="OFN16" s="135"/>
      <c r="OFO16" s="135"/>
      <c r="OFP16" s="135"/>
      <c r="OFQ16" s="135"/>
      <c r="OFR16" s="135"/>
      <c r="OFS16" s="135"/>
      <c r="OFT16" s="135"/>
      <c r="OFU16" s="135"/>
      <c r="OFV16" s="135"/>
      <c r="OFW16" s="135"/>
      <c r="OFX16" s="135"/>
      <c r="OFY16" s="135"/>
      <c r="OFZ16" s="135"/>
      <c r="OGA16" s="135"/>
      <c r="OGB16" s="135"/>
      <c r="OGC16" s="135"/>
      <c r="OGD16" s="135"/>
      <c r="OGE16" s="135"/>
      <c r="OGF16" s="135"/>
      <c r="OGG16" s="135"/>
      <c r="OGH16" s="135"/>
      <c r="OGI16" s="135"/>
      <c r="OGJ16" s="135"/>
      <c r="OGK16" s="135"/>
      <c r="OGL16" s="135"/>
      <c r="OGM16" s="135"/>
      <c r="OGN16" s="135"/>
      <c r="OGO16" s="135"/>
      <c r="OGP16" s="135"/>
      <c r="OGQ16" s="135"/>
      <c r="OGR16" s="135"/>
      <c r="OGS16" s="135"/>
      <c r="OGT16" s="135"/>
      <c r="OGU16" s="135"/>
      <c r="OGV16" s="135"/>
      <c r="OGW16" s="135"/>
      <c r="OGX16" s="135"/>
      <c r="OGY16" s="135"/>
      <c r="OGZ16" s="135"/>
      <c r="OHA16" s="135"/>
      <c r="OHB16" s="135"/>
      <c r="OHC16" s="135"/>
      <c r="OHD16" s="135"/>
      <c r="OHE16" s="135"/>
      <c r="OHF16" s="135"/>
      <c r="OHG16" s="135"/>
      <c r="OHH16" s="135"/>
      <c r="OHI16" s="135"/>
      <c r="OHJ16" s="135"/>
      <c r="OHK16" s="135"/>
      <c r="OHL16" s="135"/>
      <c r="OHM16" s="135"/>
      <c r="OHN16" s="135"/>
      <c r="OHO16" s="135"/>
      <c r="OHP16" s="135"/>
      <c r="OHQ16" s="135"/>
      <c r="OHR16" s="135"/>
      <c r="OHS16" s="135"/>
      <c r="OHT16" s="135"/>
      <c r="OHU16" s="135"/>
      <c r="OHV16" s="135"/>
      <c r="OHW16" s="135"/>
      <c r="OHX16" s="135"/>
      <c r="OHY16" s="135"/>
      <c r="OHZ16" s="135"/>
      <c r="OIA16" s="135"/>
      <c r="OIB16" s="135"/>
      <c r="OIC16" s="135"/>
      <c r="OID16" s="135"/>
      <c r="OIE16" s="135"/>
      <c r="OIF16" s="135"/>
      <c r="OIG16" s="135"/>
      <c r="OIH16" s="135"/>
      <c r="OII16" s="135"/>
      <c r="OIJ16" s="135"/>
      <c r="OIK16" s="135"/>
      <c r="OIL16" s="135"/>
      <c r="OIM16" s="135"/>
      <c r="OIN16" s="135"/>
      <c r="OIO16" s="135"/>
      <c r="OIP16" s="135"/>
      <c r="OIQ16" s="135"/>
      <c r="OIR16" s="135"/>
      <c r="OIS16" s="135"/>
      <c r="OIT16" s="135"/>
      <c r="OIU16" s="135"/>
      <c r="OIV16" s="135"/>
      <c r="OIW16" s="135"/>
      <c r="OIX16" s="135"/>
      <c r="OIY16" s="135"/>
      <c r="OIZ16" s="135"/>
      <c r="OJA16" s="135"/>
      <c r="OJB16" s="135"/>
      <c r="OJC16" s="135"/>
      <c r="OJD16" s="135"/>
      <c r="OJE16" s="135"/>
      <c r="OJF16" s="135"/>
      <c r="OJG16" s="135"/>
      <c r="OJH16" s="135"/>
      <c r="OJI16" s="135"/>
      <c r="OJJ16" s="135"/>
      <c r="OJK16" s="135"/>
      <c r="OJL16" s="135"/>
      <c r="OJM16" s="135"/>
      <c r="OJN16" s="135"/>
      <c r="OJO16" s="135"/>
      <c r="OJP16" s="135"/>
      <c r="OJQ16" s="135"/>
      <c r="OJR16" s="135"/>
      <c r="OJS16" s="135"/>
      <c r="OJT16" s="135"/>
      <c r="OJU16" s="135"/>
      <c r="OJV16" s="135"/>
      <c r="OJW16" s="135"/>
      <c r="OJX16" s="135"/>
      <c r="OJY16" s="135"/>
      <c r="OJZ16" s="135"/>
      <c r="OKA16" s="135"/>
      <c r="OKB16" s="135"/>
      <c r="OKC16" s="135"/>
      <c r="OKD16" s="135"/>
      <c r="OKE16" s="135"/>
      <c r="OKF16" s="135"/>
      <c r="OKG16" s="135"/>
      <c r="OKH16" s="135"/>
      <c r="OKI16" s="135"/>
      <c r="OKJ16" s="135"/>
      <c r="OKK16" s="135"/>
      <c r="OKL16" s="135"/>
      <c r="OKM16" s="135"/>
      <c r="OKN16" s="135"/>
      <c r="OKO16" s="135"/>
      <c r="OKP16" s="135"/>
      <c r="OKQ16" s="135"/>
      <c r="OKR16" s="135"/>
      <c r="OKS16" s="135"/>
      <c r="OKT16" s="135"/>
      <c r="OKU16" s="135"/>
      <c r="OKV16" s="135"/>
      <c r="OKW16" s="135"/>
      <c r="OKX16" s="135"/>
      <c r="OKY16" s="135"/>
      <c r="OKZ16" s="135"/>
      <c r="OLA16" s="135"/>
      <c r="OLB16" s="135"/>
      <c r="OLC16" s="135"/>
      <c r="OLD16" s="135"/>
      <c r="OLE16" s="135"/>
      <c r="OLF16" s="135"/>
      <c r="OLG16" s="135"/>
      <c r="OLH16" s="135"/>
      <c r="OLI16" s="135"/>
      <c r="OLJ16" s="135"/>
      <c r="OLK16" s="135"/>
      <c r="OLL16" s="135"/>
      <c r="OLM16" s="135"/>
      <c r="OLN16" s="135"/>
      <c r="OLO16" s="135"/>
      <c r="OLP16" s="135"/>
      <c r="OLQ16" s="135"/>
      <c r="OLR16" s="135"/>
      <c r="OLS16" s="135"/>
      <c r="OLT16" s="135"/>
      <c r="OLU16" s="135"/>
      <c r="OLV16" s="135"/>
      <c r="OLW16" s="135"/>
      <c r="OLX16" s="135"/>
      <c r="OLY16" s="135"/>
      <c r="OLZ16" s="135"/>
      <c r="OMA16" s="135"/>
      <c r="OMB16" s="135"/>
      <c r="OMC16" s="135"/>
      <c r="OMD16" s="135"/>
      <c r="OME16" s="135"/>
      <c r="OMF16" s="135"/>
      <c r="OMG16" s="135"/>
      <c r="OMH16" s="135"/>
      <c r="OMI16" s="135"/>
      <c r="OMJ16" s="135"/>
      <c r="OMK16" s="135"/>
      <c r="OML16" s="135"/>
      <c r="OMM16" s="135"/>
      <c r="OMN16" s="135"/>
      <c r="OMO16" s="135"/>
      <c r="OMP16" s="135"/>
      <c r="OMQ16" s="135"/>
      <c r="OMR16" s="135"/>
      <c r="OMS16" s="135"/>
      <c r="OMT16" s="135"/>
      <c r="OMU16" s="135"/>
      <c r="OMV16" s="135"/>
      <c r="OMW16" s="135"/>
      <c r="OMX16" s="135"/>
      <c r="OMY16" s="135"/>
      <c r="OMZ16" s="135"/>
      <c r="ONA16" s="135"/>
      <c r="ONB16" s="135"/>
      <c r="ONC16" s="135"/>
      <c r="OND16" s="135"/>
      <c r="ONE16" s="135"/>
      <c r="ONF16" s="135"/>
      <c r="ONG16" s="135"/>
      <c r="ONH16" s="135"/>
      <c r="ONI16" s="135"/>
      <c r="ONJ16" s="135"/>
      <c r="ONK16" s="135"/>
      <c r="ONL16" s="135"/>
      <c r="ONM16" s="135"/>
      <c r="ONN16" s="135"/>
      <c r="ONO16" s="135"/>
      <c r="ONP16" s="135"/>
      <c r="ONQ16" s="135"/>
      <c r="ONR16" s="135"/>
      <c r="ONS16" s="135"/>
      <c r="ONT16" s="135"/>
      <c r="ONU16" s="135"/>
      <c r="ONV16" s="135"/>
      <c r="ONW16" s="135"/>
      <c r="ONX16" s="135"/>
      <c r="ONY16" s="135"/>
      <c r="ONZ16" s="135"/>
      <c r="OOA16" s="135"/>
      <c r="OOB16" s="135"/>
      <c r="OOC16" s="135"/>
      <c r="OOD16" s="135"/>
      <c r="OOE16" s="135"/>
      <c r="OOF16" s="135"/>
      <c r="OOG16" s="135"/>
      <c r="OOH16" s="135"/>
      <c r="OOI16" s="135"/>
      <c r="OOJ16" s="135"/>
      <c r="OOK16" s="135"/>
      <c r="OOL16" s="135"/>
      <c r="OOM16" s="135"/>
      <c r="OON16" s="135"/>
      <c r="OOO16" s="135"/>
      <c r="OOP16" s="135"/>
      <c r="OOQ16" s="135"/>
      <c r="OOR16" s="135"/>
      <c r="OOS16" s="135"/>
      <c r="OOT16" s="135"/>
      <c r="OOU16" s="135"/>
      <c r="OOV16" s="135"/>
      <c r="OOW16" s="135"/>
      <c r="OOX16" s="135"/>
      <c r="OOY16" s="135"/>
      <c r="OOZ16" s="135"/>
      <c r="OPA16" s="135"/>
      <c r="OPB16" s="135"/>
      <c r="OPC16" s="135"/>
      <c r="OPD16" s="135"/>
      <c r="OPE16" s="135"/>
      <c r="OPF16" s="135"/>
      <c r="OPG16" s="135"/>
      <c r="OPH16" s="135"/>
      <c r="OPI16" s="135"/>
      <c r="OPJ16" s="135"/>
      <c r="OPK16" s="135"/>
      <c r="OPL16" s="135"/>
      <c r="OPM16" s="135"/>
      <c r="OPN16" s="135"/>
      <c r="OPO16" s="135"/>
      <c r="OPP16" s="135"/>
      <c r="OPQ16" s="135"/>
      <c r="OPR16" s="135"/>
      <c r="OPS16" s="135"/>
      <c r="OPT16" s="135"/>
      <c r="OPU16" s="135"/>
      <c r="OPV16" s="135"/>
      <c r="OPW16" s="135"/>
      <c r="OPX16" s="135"/>
      <c r="OPY16" s="135"/>
      <c r="OPZ16" s="135"/>
      <c r="OQA16" s="135"/>
      <c r="OQB16" s="135"/>
      <c r="OQC16" s="135"/>
      <c r="OQD16" s="135"/>
      <c r="OQE16" s="135"/>
      <c r="OQF16" s="135"/>
      <c r="OQG16" s="135"/>
      <c r="OQH16" s="135"/>
      <c r="OQI16" s="135"/>
      <c r="OQJ16" s="135"/>
      <c r="OQK16" s="135"/>
      <c r="OQL16" s="135"/>
      <c r="OQM16" s="135"/>
      <c r="OQN16" s="135"/>
      <c r="OQO16" s="135"/>
      <c r="OQP16" s="135"/>
      <c r="OQQ16" s="135"/>
      <c r="OQR16" s="135"/>
      <c r="OQS16" s="135"/>
      <c r="OQT16" s="135"/>
      <c r="OQU16" s="135"/>
      <c r="OQV16" s="135"/>
      <c r="OQW16" s="135"/>
      <c r="OQX16" s="135"/>
      <c r="OQY16" s="135"/>
      <c r="OQZ16" s="135"/>
      <c r="ORA16" s="135"/>
      <c r="ORB16" s="135"/>
      <c r="ORC16" s="135"/>
      <c r="ORD16" s="135"/>
      <c r="ORE16" s="135"/>
      <c r="ORF16" s="135"/>
      <c r="ORG16" s="135"/>
      <c r="ORH16" s="135"/>
      <c r="ORI16" s="135"/>
      <c r="ORJ16" s="135"/>
      <c r="ORK16" s="135"/>
      <c r="ORL16" s="135"/>
      <c r="ORM16" s="135"/>
      <c r="ORN16" s="135"/>
      <c r="ORO16" s="135"/>
      <c r="ORP16" s="135"/>
      <c r="ORQ16" s="135"/>
      <c r="ORR16" s="135"/>
      <c r="ORS16" s="135"/>
      <c r="ORT16" s="135"/>
      <c r="ORU16" s="135"/>
      <c r="ORV16" s="135"/>
      <c r="ORW16" s="135"/>
      <c r="ORX16" s="135"/>
      <c r="ORY16" s="135"/>
      <c r="ORZ16" s="135"/>
      <c r="OSA16" s="135"/>
      <c r="OSB16" s="135"/>
      <c r="OSC16" s="135"/>
      <c r="OSD16" s="135"/>
      <c r="OSE16" s="135"/>
      <c r="OSF16" s="135"/>
      <c r="OSG16" s="135"/>
      <c r="OSH16" s="135"/>
      <c r="OSI16" s="135"/>
      <c r="OSJ16" s="135"/>
      <c r="OSK16" s="135"/>
      <c r="OSL16" s="135"/>
      <c r="OSM16" s="135"/>
      <c r="OSN16" s="135"/>
      <c r="OSO16" s="135"/>
      <c r="OSP16" s="135"/>
      <c r="OSQ16" s="135"/>
      <c r="OSR16" s="135"/>
      <c r="OSS16" s="135"/>
      <c r="OST16" s="135"/>
      <c r="OSU16" s="135"/>
      <c r="OSV16" s="135"/>
      <c r="OSW16" s="135"/>
      <c r="OSX16" s="135"/>
      <c r="OSY16" s="135"/>
      <c r="OSZ16" s="135"/>
      <c r="OTA16" s="135"/>
      <c r="OTB16" s="135"/>
      <c r="OTC16" s="135"/>
      <c r="OTD16" s="135"/>
      <c r="OTE16" s="135"/>
      <c r="OTF16" s="135"/>
      <c r="OTG16" s="135"/>
      <c r="OTH16" s="135"/>
      <c r="OTI16" s="135"/>
      <c r="OTJ16" s="135"/>
      <c r="OTK16" s="135"/>
      <c r="OTL16" s="135"/>
      <c r="OTM16" s="135"/>
      <c r="OTN16" s="135"/>
      <c r="OTO16" s="135"/>
      <c r="OTP16" s="135"/>
      <c r="OTQ16" s="135"/>
      <c r="OTR16" s="135"/>
      <c r="OTS16" s="135"/>
      <c r="OTT16" s="135"/>
      <c r="OTU16" s="135"/>
      <c r="OTV16" s="135"/>
      <c r="OTW16" s="135"/>
      <c r="OTX16" s="135"/>
      <c r="OTY16" s="135"/>
      <c r="OTZ16" s="135"/>
      <c r="OUA16" s="135"/>
      <c r="OUB16" s="135"/>
      <c r="OUC16" s="135"/>
      <c r="OUD16" s="135"/>
      <c r="OUE16" s="135"/>
      <c r="OUF16" s="135"/>
      <c r="OUG16" s="135"/>
      <c r="OUH16" s="135"/>
      <c r="OUI16" s="135"/>
      <c r="OUJ16" s="135"/>
      <c r="OUK16" s="135"/>
      <c r="OUL16" s="135"/>
      <c r="OUM16" s="135"/>
      <c r="OUN16" s="135"/>
      <c r="OUO16" s="135"/>
      <c r="OUP16" s="135"/>
      <c r="OUQ16" s="135"/>
      <c r="OUR16" s="135"/>
      <c r="OUS16" s="135"/>
      <c r="OUT16" s="135"/>
      <c r="OUU16" s="135"/>
      <c r="OUV16" s="135"/>
      <c r="OUW16" s="135"/>
      <c r="OUX16" s="135"/>
      <c r="OUY16" s="135"/>
      <c r="OUZ16" s="135"/>
      <c r="OVA16" s="135"/>
      <c r="OVB16" s="135"/>
      <c r="OVC16" s="135"/>
      <c r="OVD16" s="135"/>
      <c r="OVE16" s="135"/>
      <c r="OVF16" s="135"/>
      <c r="OVG16" s="135"/>
      <c r="OVH16" s="135"/>
      <c r="OVI16" s="135"/>
      <c r="OVJ16" s="135"/>
      <c r="OVK16" s="135"/>
      <c r="OVL16" s="135"/>
      <c r="OVM16" s="135"/>
      <c r="OVN16" s="135"/>
      <c r="OVO16" s="135"/>
      <c r="OVP16" s="135"/>
      <c r="OVQ16" s="135"/>
      <c r="OVR16" s="135"/>
      <c r="OVS16" s="135"/>
      <c r="OVT16" s="135"/>
      <c r="OVU16" s="135"/>
      <c r="OVV16" s="135"/>
      <c r="OVW16" s="135"/>
      <c r="OVX16" s="135"/>
      <c r="OVY16" s="135"/>
      <c r="OVZ16" s="135"/>
      <c r="OWA16" s="135"/>
      <c r="OWB16" s="135"/>
      <c r="OWC16" s="135"/>
      <c r="OWD16" s="135"/>
      <c r="OWE16" s="135"/>
      <c r="OWF16" s="135"/>
      <c r="OWG16" s="135"/>
      <c r="OWH16" s="135"/>
      <c r="OWI16" s="135"/>
      <c r="OWJ16" s="135"/>
      <c r="OWK16" s="135"/>
      <c r="OWL16" s="135"/>
      <c r="OWM16" s="135"/>
      <c r="OWN16" s="135"/>
      <c r="OWO16" s="135"/>
      <c r="OWP16" s="135"/>
      <c r="OWQ16" s="135"/>
      <c r="OWR16" s="135"/>
      <c r="OWS16" s="135"/>
      <c r="OWT16" s="135"/>
      <c r="OWU16" s="135"/>
      <c r="OWV16" s="135"/>
      <c r="OWW16" s="135"/>
      <c r="OWX16" s="135"/>
      <c r="OWY16" s="135"/>
      <c r="OWZ16" s="135"/>
      <c r="OXA16" s="135"/>
      <c r="OXB16" s="135"/>
      <c r="OXC16" s="135"/>
      <c r="OXD16" s="135"/>
      <c r="OXE16" s="135"/>
      <c r="OXF16" s="135"/>
      <c r="OXG16" s="135"/>
      <c r="OXH16" s="135"/>
      <c r="OXI16" s="135"/>
      <c r="OXJ16" s="135"/>
      <c r="OXK16" s="135"/>
      <c r="OXL16" s="135"/>
      <c r="OXM16" s="135"/>
      <c r="OXN16" s="135"/>
      <c r="OXO16" s="135"/>
      <c r="OXP16" s="135"/>
      <c r="OXQ16" s="135"/>
      <c r="OXR16" s="135"/>
      <c r="OXS16" s="135"/>
      <c r="OXT16" s="135"/>
      <c r="OXU16" s="135"/>
      <c r="OXV16" s="135"/>
      <c r="OXW16" s="135"/>
      <c r="OXX16" s="135"/>
      <c r="OXY16" s="135"/>
      <c r="OXZ16" s="135"/>
      <c r="OYA16" s="135"/>
      <c r="OYB16" s="135"/>
      <c r="OYC16" s="135"/>
      <c r="OYD16" s="135"/>
      <c r="OYE16" s="135"/>
      <c r="OYF16" s="135"/>
      <c r="OYG16" s="135"/>
      <c r="OYH16" s="135"/>
      <c r="OYI16" s="135"/>
      <c r="OYJ16" s="135"/>
      <c r="OYK16" s="135"/>
      <c r="OYL16" s="135"/>
      <c r="OYM16" s="135"/>
      <c r="OYN16" s="135"/>
      <c r="OYO16" s="135"/>
      <c r="OYP16" s="135"/>
      <c r="OYQ16" s="135"/>
      <c r="OYR16" s="135"/>
      <c r="OYS16" s="135"/>
      <c r="OYT16" s="135"/>
      <c r="OYU16" s="135"/>
      <c r="OYV16" s="135"/>
      <c r="OYW16" s="135"/>
      <c r="OYX16" s="135"/>
      <c r="OYY16" s="135"/>
      <c r="OYZ16" s="135"/>
      <c r="OZA16" s="135"/>
      <c r="OZB16" s="135"/>
      <c r="OZC16" s="135"/>
      <c r="OZD16" s="135"/>
      <c r="OZE16" s="135"/>
      <c r="OZF16" s="135"/>
      <c r="OZG16" s="135"/>
      <c r="OZH16" s="135"/>
      <c r="OZI16" s="135"/>
      <c r="OZJ16" s="135"/>
      <c r="OZK16" s="135"/>
      <c r="OZL16" s="135"/>
      <c r="OZM16" s="135"/>
      <c r="OZN16" s="135"/>
      <c r="OZO16" s="135"/>
      <c r="OZP16" s="135"/>
      <c r="OZQ16" s="135"/>
      <c r="OZR16" s="135"/>
      <c r="OZS16" s="135"/>
      <c r="OZT16" s="135"/>
      <c r="OZU16" s="135"/>
      <c r="OZV16" s="135"/>
      <c r="OZW16" s="135"/>
      <c r="OZX16" s="135"/>
      <c r="OZY16" s="135"/>
      <c r="OZZ16" s="135"/>
      <c r="PAA16" s="135"/>
      <c r="PAB16" s="135"/>
      <c r="PAC16" s="135"/>
      <c r="PAD16" s="135"/>
      <c r="PAE16" s="135"/>
      <c r="PAF16" s="135"/>
      <c r="PAG16" s="135"/>
      <c r="PAH16" s="135"/>
      <c r="PAI16" s="135"/>
      <c r="PAJ16" s="135"/>
      <c r="PAK16" s="135"/>
      <c r="PAL16" s="135"/>
      <c r="PAM16" s="135"/>
      <c r="PAN16" s="135"/>
      <c r="PAO16" s="135"/>
      <c r="PAP16" s="135"/>
      <c r="PAQ16" s="135"/>
      <c r="PAR16" s="135"/>
      <c r="PAS16" s="135"/>
      <c r="PAT16" s="135"/>
      <c r="PAU16" s="135"/>
      <c r="PAV16" s="135"/>
      <c r="PAW16" s="135"/>
      <c r="PAX16" s="135"/>
      <c r="PAY16" s="135"/>
      <c r="PAZ16" s="135"/>
      <c r="PBA16" s="135"/>
      <c r="PBB16" s="135"/>
      <c r="PBC16" s="135"/>
      <c r="PBD16" s="135"/>
      <c r="PBE16" s="135"/>
      <c r="PBF16" s="135"/>
      <c r="PBG16" s="135"/>
      <c r="PBH16" s="135"/>
      <c r="PBI16" s="135"/>
      <c r="PBJ16" s="135"/>
      <c r="PBK16" s="135"/>
      <c r="PBL16" s="135"/>
      <c r="PBM16" s="135"/>
      <c r="PBN16" s="135"/>
      <c r="PBO16" s="135"/>
      <c r="PBP16" s="135"/>
      <c r="PBQ16" s="135"/>
      <c r="PBR16" s="135"/>
      <c r="PBS16" s="135"/>
      <c r="PBT16" s="135"/>
      <c r="PBU16" s="135"/>
      <c r="PBV16" s="135"/>
      <c r="PBW16" s="135"/>
      <c r="PBX16" s="135"/>
      <c r="PBY16" s="135"/>
      <c r="PBZ16" s="135"/>
      <c r="PCA16" s="135"/>
      <c r="PCB16" s="135"/>
      <c r="PCC16" s="135"/>
      <c r="PCD16" s="135"/>
      <c r="PCE16" s="135"/>
      <c r="PCF16" s="135"/>
      <c r="PCG16" s="135"/>
      <c r="PCH16" s="135"/>
      <c r="PCI16" s="135"/>
      <c r="PCJ16" s="135"/>
      <c r="PCK16" s="135"/>
      <c r="PCL16" s="135"/>
      <c r="PCM16" s="135"/>
      <c r="PCN16" s="135"/>
      <c r="PCO16" s="135"/>
      <c r="PCP16" s="135"/>
      <c r="PCQ16" s="135"/>
      <c r="PCR16" s="135"/>
      <c r="PCS16" s="135"/>
      <c r="PCT16" s="135"/>
      <c r="PCU16" s="135"/>
      <c r="PCV16" s="135"/>
      <c r="PCW16" s="135"/>
      <c r="PCX16" s="135"/>
      <c r="PCY16" s="135"/>
      <c r="PCZ16" s="135"/>
      <c r="PDA16" s="135"/>
      <c r="PDB16" s="135"/>
      <c r="PDC16" s="135"/>
      <c r="PDD16" s="135"/>
      <c r="PDE16" s="135"/>
      <c r="PDF16" s="135"/>
      <c r="PDG16" s="135"/>
      <c r="PDH16" s="135"/>
      <c r="PDI16" s="135"/>
      <c r="PDJ16" s="135"/>
      <c r="PDK16" s="135"/>
      <c r="PDL16" s="135"/>
      <c r="PDM16" s="135"/>
      <c r="PDN16" s="135"/>
      <c r="PDO16" s="135"/>
      <c r="PDP16" s="135"/>
      <c r="PDQ16" s="135"/>
      <c r="PDR16" s="135"/>
      <c r="PDS16" s="135"/>
      <c r="PDT16" s="135"/>
      <c r="PDU16" s="135"/>
      <c r="PDV16" s="135"/>
      <c r="PDW16" s="135"/>
      <c r="PDX16" s="135"/>
      <c r="PDY16" s="135"/>
      <c r="PDZ16" s="135"/>
      <c r="PEA16" s="135"/>
      <c r="PEB16" s="135"/>
      <c r="PEC16" s="135"/>
      <c r="PED16" s="135"/>
      <c r="PEE16" s="135"/>
      <c r="PEF16" s="135"/>
      <c r="PEG16" s="135"/>
      <c r="PEH16" s="135"/>
      <c r="PEI16" s="135"/>
      <c r="PEJ16" s="135"/>
      <c r="PEK16" s="135"/>
      <c r="PEL16" s="135"/>
      <c r="PEM16" s="135"/>
      <c r="PEN16" s="135"/>
      <c r="PEO16" s="135"/>
      <c r="PEP16" s="135"/>
      <c r="PEQ16" s="135"/>
      <c r="PER16" s="135"/>
      <c r="PES16" s="135"/>
      <c r="PET16" s="135"/>
      <c r="PEU16" s="135"/>
      <c r="PEV16" s="135"/>
      <c r="PEW16" s="135"/>
      <c r="PEX16" s="135"/>
      <c r="PEY16" s="135"/>
      <c r="PEZ16" s="135"/>
      <c r="PFA16" s="135"/>
      <c r="PFB16" s="135"/>
      <c r="PFC16" s="135"/>
      <c r="PFD16" s="135"/>
      <c r="PFE16" s="135"/>
      <c r="PFF16" s="135"/>
      <c r="PFG16" s="135"/>
      <c r="PFH16" s="135"/>
      <c r="PFI16" s="135"/>
      <c r="PFJ16" s="135"/>
      <c r="PFK16" s="135"/>
      <c r="PFL16" s="135"/>
      <c r="PFM16" s="135"/>
      <c r="PFN16" s="135"/>
      <c r="PFO16" s="135"/>
      <c r="PFP16" s="135"/>
      <c r="PFQ16" s="135"/>
      <c r="PFR16" s="135"/>
      <c r="PFS16" s="135"/>
      <c r="PFT16" s="135"/>
      <c r="PFU16" s="135"/>
      <c r="PFV16" s="135"/>
      <c r="PFW16" s="135"/>
      <c r="PFX16" s="135"/>
      <c r="PFY16" s="135"/>
      <c r="PFZ16" s="135"/>
      <c r="PGA16" s="135"/>
      <c r="PGB16" s="135"/>
      <c r="PGC16" s="135"/>
      <c r="PGD16" s="135"/>
      <c r="PGE16" s="135"/>
      <c r="PGF16" s="135"/>
      <c r="PGG16" s="135"/>
      <c r="PGH16" s="135"/>
      <c r="PGI16" s="135"/>
      <c r="PGJ16" s="135"/>
      <c r="PGK16" s="135"/>
      <c r="PGL16" s="135"/>
      <c r="PGM16" s="135"/>
      <c r="PGN16" s="135"/>
      <c r="PGO16" s="135"/>
      <c r="PGP16" s="135"/>
      <c r="PGQ16" s="135"/>
      <c r="PGR16" s="135"/>
      <c r="PGS16" s="135"/>
      <c r="PGT16" s="135"/>
      <c r="PGU16" s="135"/>
      <c r="PGV16" s="135"/>
      <c r="PGW16" s="135"/>
      <c r="PGX16" s="135"/>
      <c r="PGY16" s="135"/>
      <c r="PGZ16" s="135"/>
      <c r="PHA16" s="135"/>
      <c r="PHB16" s="135"/>
      <c r="PHC16" s="135"/>
      <c r="PHD16" s="135"/>
      <c r="PHE16" s="135"/>
      <c r="PHF16" s="135"/>
      <c r="PHG16" s="135"/>
      <c r="PHH16" s="135"/>
      <c r="PHI16" s="135"/>
      <c r="PHJ16" s="135"/>
      <c r="PHK16" s="135"/>
      <c r="PHL16" s="135"/>
      <c r="PHM16" s="135"/>
      <c r="PHN16" s="135"/>
      <c r="PHO16" s="135"/>
      <c r="PHP16" s="135"/>
      <c r="PHQ16" s="135"/>
      <c r="PHR16" s="135"/>
      <c r="PHS16" s="135"/>
      <c r="PHT16" s="135"/>
      <c r="PHU16" s="135"/>
      <c r="PHV16" s="135"/>
      <c r="PHW16" s="135"/>
      <c r="PHX16" s="135"/>
      <c r="PHY16" s="135"/>
      <c r="PHZ16" s="135"/>
      <c r="PIA16" s="135"/>
      <c r="PIB16" s="135"/>
      <c r="PIC16" s="135"/>
      <c r="PID16" s="135"/>
      <c r="PIE16" s="135"/>
      <c r="PIF16" s="135"/>
      <c r="PIG16" s="135"/>
      <c r="PIH16" s="135"/>
      <c r="PII16" s="135"/>
      <c r="PIJ16" s="135"/>
      <c r="PIK16" s="135"/>
      <c r="PIL16" s="135"/>
      <c r="PIM16" s="135"/>
      <c r="PIN16" s="135"/>
      <c r="PIO16" s="135"/>
      <c r="PIP16" s="135"/>
      <c r="PIQ16" s="135"/>
      <c r="PIR16" s="135"/>
      <c r="PIS16" s="135"/>
      <c r="PIT16" s="135"/>
      <c r="PIU16" s="135"/>
      <c r="PIV16" s="135"/>
      <c r="PIW16" s="135"/>
      <c r="PIX16" s="135"/>
      <c r="PIY16" s="135"/>
      <c r="PIZ16" s="135"/>
      <c r="PJA16" s="135"/>
      <c r="PJB16" s="135"/>
      <c r="PJC16" s="135"/>
      <c r="PJD16" s="135"/>
      <c r="PJE16" s="135"/>
      <c r="PJF16" s="135"/>
      <c r="PJG16" s="135"/>
      <c r="PJH16" s="135"/>
      <c r="PJI16" s="135"/>
      <c r="PJJ16" s="135"/>
      <c r="PJK16" s="135"/>
      <c r="PJL16" s="135"/>
      <c r="PJM16" s="135"/>
      <c r="PJN16" s="135"/>
      <c r="PJO16" s="135"/>
      <c r="PJP16" s="135"/>
      <c r="PJQ16" s="135"/>
      <c r="PJR16" s="135"/>
      <c r="PJS16" s="135"/>
      <c r="PJT16" s="135"/>
      <c r="PJU16" s="135"/>
      <c r="PJV16" s="135"/>
      <c r="PJW16" s="135"/>
      <c r="PJX16" s="135"/>
      <c r="PJY16" s="135"/>
      <c r="PJZ16" s="135"/>
      <c r="PKA16" s="135"/>
      <c r="PKB16" s="135"/>
      <c r="PKC16" s="135"/>
      <c r="PKD16" s="135"/>
      <c r="PKE16" s="135"/>
      <c r="PKF16" s="135"/>
      <c r="PKG16" s="135"/>
      <c r="PKH16" s="135"/>
      <c r="PKI16" s="135"/>
      <c r="PKJ16" s="135"/>
      <c r="PKK16" s="135"/>
      <c r="PKL16" s="135"/>
      <c r="PKM16" s="135"/>
      <c r="PKN16" s="135"/>
      <c r="PKO16" s="135"/>
      <c r="PKP16" s="135"/>
      <c r="PKQ16" s="135"/>
      <c r="PKR16" s="135"/>
      <c r="PKS16" s="135"/>
      <c r="PKT16" s="135"/>
      <c r="PKU16" s="135"/>
      <c r="PKV16" s="135"/>
      <c r="PKW16" s="135"/>
      <c r="PKX16" s="135"/>
      <c r="PKY16" s="135"/>
      <c r="PKZ16" s="135"/>
      <c r="PLA16" s="135"/>
      <c r="PLB16" s="135"/>
      <c r="PLC16" s="135"/>
      <c r="PLD16" s="135"/>
      <c r="PLE16" s="135"/>
      <c r="PLF16" s="135"/>
      <c r="PLG16" s="135"/>
      <c r="PLH16" s="135"/>
      <c r="PLI16" s="135"/>
      <c r="PLJ16" s="135"/>
      <c r="PLK16" s="135"/>
      <c r="PLL16" s="135"/>
      <c r="PLM16" s="135"/>
      <c r="PLN16" s="135"/>
      <c r="PLO16" s="135"/>
      <c r="PLP16" s="135"/>
      <c r="PLQ16" s="135"/>
      <c r="PLR16" s="135"/>
      <c r="PLS16" s="135"/>
      <c r="PLT16" s="135"/>
      <c r="PLU16" s="135"/>
      <c r="PLV16" s="135"/>
      <c r="PLW16" s="135"/>
      <c r="PLX16" s="135"/>
      <c r="PLY16" s="135"/>
      <c r="PLZ16" s="135"/>
      <c r="PMA16" s="135"/>
      <c r="PMB16" s="135"/>
      <c r="PMC16" s="135"/>
      <c r="PMD16" s="135"/>
      <c r="PME16" s="135"/>
      <c r="PMF16" s="135"/>
      <c r="PMG16" s="135"/>
      <c r="PMH16" s="135"/>
      <c r="PMI16" s="135"/>
      <c r="PMJ16" s="135"/>
      <c r="PMK16" s="135"/>
      <c r="PML16" s="135"/>
      <c r="PMM16" s="135"/>
      <c r="PMN16" s="135"/>
      <c r="PMO16" s="135"/>
      <c r="PMP16" s="135"/>
      <c r="PMQ16" s="135"/>
      <c r="PMR16" s="135"/>
      <c r="PMS16" s="135"/>
      <c r="PMT16" s="135"/>
      <c r="PMU16" s="135"/>
      <c r="PMV16" s="135"/>
      <c r="PMW16" s="135"/>
      <c r="PMX16" s="135"/>
      <c r="PMY16" s="135"/>
      <c r="PMZ16" s="135"/>
      <c r="PNA16" s="135"/>
      <c r="PNB16" s="135"/>
      <c r="PNC16" s="135"/>
      <c r="PND16" s="135"/>
      <c r="PNE16" s="135"/>
      <c r="PNF16" s="135"/>
      <c r="PNG16" s="135"/>
      <c r="PNH16" s="135"/>
      <c r="PNI16" s="135"/>
      <c r="PNJ16" s="135"/>
      <c r="PNK16" s="135"/>
      <c r="PNL16" s="135"/>
      <c r="PNM16" s="135"/>
      <c r="PNN16" s="135"/>
      <c r="PNO16" s="135"/>
      <c r="PNP16" s="135"/>
      <c r="PNQ16" s="135"/>
      <c r="PNR16" s="135"/>
      <c r="PNS16" s="135"/>
      <c r="PNT16" s="135"/>
      <c r="PNU16" s="135"/>
      <c r="PNV16" s="135"/>
      <c r="PNW16" s="135"/>
      <c r="PNX16" s="135"/>
      <c r="PNY16" s="135"/>
      <c r="PNZ16" s="135"/>
      <c r="POA16" s="135"/>
      <c r="POB16" s="135"/>
      <c r="POC16" s="135"/>
      <c r="POD16" s="135"/>
      <c r="POE16" s="135"/>
      <c r="POF16" s="135"/>
      <c r="POG16" s="135"/>
      <c r="POH16" s="135"/>
      <c r="POI16" s="135"/>
      <c r="POJ16" s="135"/>
      <c r="POK16" s="135"/>
      <c r="POL16" s="135"/>
      <c r="POM16" s="135"/>
      <c r="PON16" s="135"/>
      <c r="POO16" s="135"/>
      <c r="POP16" s="135"/>
      <c r="POQ16" s="135"/>
      <c r="POR16" s="135"/>
      <c r="POS16" s="135"/>
      <c r="POT16" s="135"/>
      <c r="POU16" s="135"/>
      <c r="POV16" s="135"/>
      <c r="POW16" s="135"/>
      <c r="POX16" s="135"/>
      <c r="POY16" s="135"/>
      <c r="POZ16" s="135"/>
      <c r="PPA16" s="135"/>
      <c r="PPB16" s="135"/>
      <c r="PPC16" s="135"/>
      <c r="PPD16" s="135"/>
      <c r="PPE16" s="135"/>
      <c r="PPF16" s="135"/>
      <c r="PPG16" s="135"/>
      <c r="PPH16" s="135"/>
      <c r="PPI16" s="135"/>
      <c r="PPJ16" s="135"/>
      <c r="PPK16" s="135"/>
      <c r="PPL16" s="135"/>
      <c r="PPM16" s="135"/>
      <c r="PPN16" s="135"/>
      <c r="PPO16" s="135"/>
      <c r="PPP16" s="135"/>
      <c r="PPQ16" s="135"/>
      <c r="PPR16" s="135"/>
      <c r="PPS16" s="135"/>
      <c r="PPT16" s="135"/>
      <c r="PPU16" s="135"/>
      <c r="PPV16" s="135"/>
      <c r="PPW16" s="135"/>
      <c r="PPX16" s="135"/>
      <c r="PPY16" s="135"/>
      <c r="PPZ16" s="135"/>
      <c r="PQA16" s="135"/>
      <c r="PQB16" s="135"/>
      <c r="PQC16" s="135"/>
      <c r="PQD16" s="135"/>
      <c r="PQE16" s="135"/>
      <c r="PQF16" s="135"/>
      <c r="PQG16" s="135"/>
      <c r="PQH16" s="135"/>
      <c r="PQI16" s="135"/>
      <c r="PQJ16" s="135"/>
      <c r="PQK16" s="135"/>
      <c r="PQL16" s="135"/>
      <c r="PQM16" s="135"/>
      <c r="PQN16" s="135"/>
      <c r="PQO16" s="135"/>
      <c r="PQP16" s="135"/>
      <c r="PQQ16" s="135"/>
      <c r="PQR16" s="135"/>
      <c r="PQS16" s="135"/>
      <c r="PQT16" s="135"/>
      <c r="PQU16" s="135"/>
      <c r="PQV16" s="135"/>
      <c r="PQW16" s="135"/>
      <c r="PQX16" s="135"/>
      <c r="PQY16" s="135"/>
      <c r="PQZ16" s="135"/>
      <c r="PRA16" s="135"/>
      <c r="PRB16" s="135"/>
      <c r="PRC16" s="135"/>
      <c r="PRD16" s="135"/>
      <c r="PRE16" s="135"/>
      <c r="PRF16" s="135"/>
      <c r="PRG16" s="135"/>
      <c r="PRH16" s="135"/>
      <c r="PRI16" s="135"/>
      <c r="PRJ16" s="135"/>
      <c r="PRK16" s="135"/>
      <c r="PRL16" s="135"/>
      <c r="PRM16" s="135"/>
      <c r="PRN16" s="135"/>
      <c r="PRO16" s="135"/>
      <c r="PRP16" s="135"/>
      <c r="PRQ16" s="135"/>
      <c r="PRR16" s="135"/>
      <c r="PRS16" s="135"/>
      <c r="PRT16" s="135"/>
      <c r="PRU16" s="135"/>
      <c r="PRV16" s="135"/>
      <c r="PRW16" s="135"/>
      <c r="PRX16" s="135"/>
      <c r="PRY16" s="135"/>
      <c r="PRZ16" s="135"/>
      <c r="PSA16" s="135"/>
      <c r="PSB16" s="135"/>
      <c r="PSC16" s="135"/>
      <c r="PSD16" s="135"/>
      <c r="PSE16" s="135"/>
      <c r="PSF16" s="135"/>
      <c r="PSG16" s="135"/>
      <c r="PSH16" s="135"/>
      <c r="PSI16" s="135"/>
      <c r="PSJ16" s="135"/>
      <c r="PSK16" s="135"/>
      <c r="PSL16" s="135"/>
      <c r="PSM16" s="135"/>
      <c r="PSN16" s="135"/>
      <c r="PSO16" s="135"/>
      <c r="PSP16" s="135"/>
      <c r="PSQ16" s="135"/>
      <c r="PSR16" s="135"/>
      <c r="PSS16" s="135"/>
      <c r="PST16" s="135"/>
      <c r="PSU16" s="135"/>
      <c r="PSV16" s="135"/>
      <c r="PSW16" s="135"/>
      <c r="PSX16" s="135"/>
      <c r="PSY16" s="135"/>
      <c r="PSZ16" s="135"/>
      <c r="PTA16" s="135"/>
      <c r="PTB16" s="135"/>
      <c r="PTC16" s="135"/>
      <c r="PTD16" s="135"/>
      <c r="PTE16" s="135"/>
      <c r="PTF16" s="135"/>
      <c r="PTG16" s="135"/>
      <c r="PTH16" s="135"/>
      <c r="PTI16" s="135"/>
      <c r="PTJ16" s="135"/>
      <c r="PTK16" s="135"/>
      <c r="PTL16" s="135"/>
      <c r="PTM16" s="135"/>
      <c r="PTN16" s="135"/>
      <c r="PTO16" s="135"/>
      <c r="PTP16" s="135"/>
      <c r="PTQ16" s="135"/>
      <c r="PTR16" s="135"/>
      <c r="PTS16" s="135"/>
      <c r="PTT16" s="135"/>
      <c r="PTU16" s="135"/>
      <c r="PTV16" s="135"/>
      <c r="PTW16" s="135"/>
      <c r="PTX16" s="135"/>
      <c r="PTY16" s="135"/>
      <c r="PTZ16" s="135"/>
      <c r="PUA16" s="135"/>
      <c r="PUB16" s="135"/>
      <c r="PUC16" s="135"/>
      <c r="PUD16" s="135"/>
      <c r="PUE16" s="135"/>
      <c r="PUF16" s="135"/>
      <c r="PUG16" s="135"/>
      <c r="PUH16" s="135"/>
      <c r="PUI16" s="135"/>
      <c r="PUJ16" s="135"/>
      <c r="PUK16" s="135"/>
      <c r="PUL16" s="135"/>
      <c r="PUM16" s="135"/>
      <c r="PUN16" s="135"/>
      <c r="PUO16" s="135"/>
      <c r="PUP16" s="135"/>
      <c r="PUQ16" s="135"/>
      <c r="PUR16" s="135"/>
      <c r="PUS16" s="135"/>
      <c r="PUT16" s="135"/>
      <c r="PUU16" s="135"/>
      <c r="PUV16" s="135"/>
      <c r="PUW16" s="135"/>
      <c r="PUX16" s="135"/>
      <c r="PUY16" s="135"/>
      <c r="PUZ16" s="135"/>
      <c r="PVA16" s="135"/>
      <c r="PVB16" s="135"/>
      <c r="PVC16" s="135"/>
      <c r="PVD16" s="135"/>
      <c r="PVE16" s="135"/>
      <c r="PVF16" s="135"/>
      <c r="PVG16" s="135"/>
      <c r="PVH16" s="135"/>
      <c r="PVI16" s="135"/>
      <c r="PVJ16" s="135"/>
      <c r="PVK16" s="135"/>
      <c r="PVL16" s="135"/>
      <c r="PVM16" s="135"/>
      <c r="PVN16" s="135"/>
      <c r="PVO16" s="135"/>
      <c r="PVP16" s="135"/>
      <c r="PVQ16" s="135"/>
      <c r="PVR16" s="135"/>
      <c r="PVS16" s="135"/>
      <c r="PVT16" s="135"/>
      <c r="PVU16" s="135"/>
      <c r="PVV16" s="135"/>
      <c r="PVW16" s="135"/>
      <c r="PVX16" s="135"/>
      <c r="PVY16" s="135"/>
      <c r="PVZ16" s="135"/>
      <c r="PWA16" s="135"/>
      <c r="PWB16" s="135"/>
      <c r="PWC16" s="135"/>
      <c r="PWD16" s="135"/>
      <c r="PWE16" s="135"/>
      <c r="PWF16" s="135"/>
      <c r="PWG16" s="135"/>
      <c r="PWH16" s="135"/>
      <c r="PWI16" s="135"/>
      <c r="PWJ16" s="135"/>
      <c r="PWK16" s="135"/>
      <c r="PWL16" s="135"/>
      <c r="PWM16" s="135"/>
      <c r="PWN16" s="135"/>
      <c r="PWO16" s="135"/>
      <c r="PWP16" s="135"/>
      <c r="PWQ16" s="135"/>
      <c r="PWR16" s="135"/>
      <c r="PWS16" s="135"/>
      <c r="PWT16" s="135"/>
      <c r="PWU16" s="135"/>
      <c r="PWV16" s="135"/>
      <c r="PWW16" s="135"/>
      <c r="PWX16" s="135"/>
      <c r="PWY16" s="135"/>
      <c r="PWZ16" s="135"/>
      <c r="PXA16" s="135"/>
      <c r="PXB16" s="135"/>
      <c r="PXC16" s="135"/>
      <c r="PXD16" s="135"/>
      <c r="PXE16" s="135"/>
      <c r="PXF16" s="135"/>
      <c r="PXG16" s="135"/>
      <c r="PXH16" s="135"/>
      <c r="PXI16" s="135"/>
      <c r="PXJ16" s="135"/>
      <c r="PXK16" s="135"/>
      <c r="PXL16" s="135"/>
      <c r="PXM16" s="135"/>
      <c r="PXN16" s="135"/>
      <c r="PXO16" s="135"/>
      <c r="PXP16" s="135"/>
      <c r="PXQ16" s="135"/>
      <c r="PXR16" s="135"/>
      <c r="PXS16" s="135"/>
      <c r="PXT16" s="135"/>
      <c r="PXU16" s="135"/>
      <c r="PXV16" s="135"/>
      <c r="PXW16" s="135"/>
      <c r="PXX16" s="135"/>
      <c r="PXY16" s="135"/>
      <c r="PXZ16" s="135"/>
      <c r="PYA16" s="135"/>
      <c r="PYB16" s="135"/>
      <c r="PYC16" s="135"/>
      <c r="PYD16" s="135"/>
      <c r="PYE16" s="135"/>
      <c r="PYF16" s="135"/>
      <c r="PYG16" s="135"/>
      <c r="PYH16" s="135"/>
      <c r="PYI16" s="135"/>
      <c r="PYJ16" s="135"/>
      <c r="PYK16" s="135"/>
      <c r="PYL16" s="135"/>
      <c r="PYM16" s="135"/>
      <c r="PYN16" s="135"/>
      <c r="PYO16" s="135"/>
      <c r="PYP16" s="135"/>
      <c r="PYQ16" s="135"/>
      <c r="PYR16" s="135"/>
      <c r="PYS16" s="135"/>
      <c r="PYT16" s="135"/>
      <c r="PYU16" s="135"/>
      <c r="PYV16" s="135"/>
      <c r="PYW16" s="135"/>
      <c r="PYX16" s="135"/>
      <c r="PYY16" s="135"/>
      <c r="PYZ16" s="135"/>
      <c r="PZA16" s="135"/>
      <c r="PZB16" s="135"/>
      <c r="PZC16" s="135"/>
      <c r="PZD16" s="135"/>
      <c r="PZE16" s="135"/>
      <c r="PZF16" s="135"/>
      <c r="PZG16" s="135"/>
      <c r="PZH16" s="135"/>
      <c r="PZI16" s="135"/>
      <c r="PZJ16" s="135"/>
      <c r="PZK16" s="135"/>
      <c r="PZL16" s="135"/>
      <c r="PZM16" s="135"/>
      <c r="PZN16" s="135"/>
      <c r="PZO16" s="135"/>
      <c r="PZP16" s="135"/>
      <c r="PZQ16" s="135"/>
      <c r="PZR16" s="135"/>
      <c r="PZS16" s="135"/>
      <c r="PZT16" s="135"/>
      <c r="PZU16" s="135"/>
      <c r="PZV16" s="135"/>
      <c r="PZW16" s="135"/>
      <c r="PZX16" s="135"/>
      <c r="PZY16" s="135"/>
      <c r="PZZ16" s="135"/>
      <c r="QAA16" s="135"/>
      <c r="QAB16" s="135"/>
      <c r="QAC16" s="135"/>
      <c r="QAD16" s="135"/>
      <c r="QAE16" s="135"/>
      <c r="QAF16" s="135"/>
      <c r="QAG16" s="135"/>
      <c r="QAH16" s="135"/>
      <c r="QAI16" s="135"/>
      <c r="QAJ16" s="135"/>
      <c r="QAK16" s="135"/>
      <c r="QAL16" s="135"/>
      <c r="QAM16" s="135"/>
      <c r="QAN16" s="135"/>
      <c r="QAO16" s="135"/>
      <c r="QAP16" s="135"/>
      <c r="QAQ16" s="135"/>
      <c r="QAR16" s="135"/>
      <c r="QAS16" s="135"/>
      <c r="QAT16" s="135"/>
      <c r="QAU16" s="135"/>
      <c r="QAV16" s="135"/>
      <c r="QAW16" s="135"/>
      <c r="QAX16" s="135"/>
      <c r="QAY16" s="135"/>
      <c r="QAZ16" s="135"/>
      <c r="QBA16" s="135"/>
      <c r="QBB16" s="135"/>
      <c r="QBC16" s="135"/>
      <c r="QBD16" s="135"/>
      <c r="QBE16" s="135"/>
      <c r="QBF16" s="135"/>
      <c r="QBG16" s="135"/>
      <c r="QBH16" s="135"/>
      <c r="QBI16" s="135"/>
      <c r="QBJ16" s="135"/>
      <c r="QBK16" s="135"/>
      <c r="QBL16" s="135"/>
      <c r="QBM16" s="135"/>
      <c r="QBN16" s="135"/>
      <c r="QBO16" s="135"/>
      <c r="QBP16" s="135"/>
      <c r="QBQ16" s="135"/>
      <c r="QBR16" s="135"/>
      <c r="QBS16" s="135"/>
      <c r="QBT16" s="135"/>
      <c r="QBU16" s="135"/>
      <c r="QBV16" s="135"/>
      <c r="QBW16" s="135"/>
      <c r="QBX16" s="135"/>
      <c r="QBY16" s="135"/>
      <c r="QBZ16" s="135"/>
      <c r="QCA16" s="135"/>
      <c r="QCB16" s="135"/>
      <c r="QCC16" s="135"/>
      <c r="QCD16" s="135"/>
      <c r="QCE16" s="135"/>
      <c r="QCF16" s="135"/>
      <c r="QCG16" s="135"/>
      <c r="QCH16" s="135"/>
      <c r="QCI16" s="135"/>
      <c r="QCJ16" s="135"/>
      <c r="QCK16" s="135"/>
      <c r="QCL16" s="135"/>
      <c r="QCM16" s="135"/>
      <c r="QCN16" s="135"/>
      <c r="QCO16" s="135"/>
      <c r="QCP16" s="135"/>
      <c r="QCQ16" s="135"/>
      <c r="QCR16" s="135"/>
      <c r="QCS16" s="135"/>
      <c r="QCT16" s="135"/>
      <c r="QCU16" s="135"/>
      <c r="QCV16" s="135"/>
      <c r="QCW16" s="135"/>
      <c r="QCX16" s="135"/>
      <c r="QCY16" s="135"/>
      <c r="QCZ16" s="135"/>
      <c r="QDA16" s="135"/>
      <c r="QDB16" s="135"/>
      <c r="QDC16" s="135"/>
      <c r="QDD16" s="135"/>
      <c r="QDE16" s="135"/>
      <c r="QDF16" s="135"/>
      <c r="QDG16" s="135"/>
      <c r="QDH16" s="135"/>
      <c r="QDI16" s="135"/>
      <c r="QDJ16" s="135"/>
      <c r="QDK16" s="135"/>
      <c r="QDL16" s="135"/>
      <c r="QDM16" s="135"/>
      <c r="QDN16" s="135"/>
      <c r="QDO16" s="135"/>
      <c r="QDP16" s="135"/>
      <c r="QDQ16" s="135"/>
      <c r="QDR16" s="135"/>
      <c r="QDS16" s="135"/>
      <c r="QDT16" s="135"/>
      <c r="QDU16" s="135"/>
      <c r="QDV16" s="135"/>
      <c r="QDW16" s="135"/>
      <c r="QDX16" s="135"/>
      <c r="QDY16" s="135"/>
      <c r="QDZ16" s="135"/>
      <c r="QEA16" s="135"/>
      <c r="QEB16" s="135"/>
      <c r="QEC16" s="135"/>
      <c r="QED16" s="135"/>
      <c r="QEE16" s="135"/>
      <c r="QEF16" s="135"/>
      <c r="QEG16" s="135"/>
      <c r="QEH16" s="135"/>
      <c r="QEI16" s="135"/>
      <c r="QEJ16" s="135"/>
      <c r="QEK16" s="135"/>
      <c r="QEL16" s="135"/>
      <c r="QEM16" s="135"/>
      <c r="QEN16" s="135"/>
      <c r="QEO16" s="135"/>
      <c r="QEP16" s="135"/>
      <c r="QEQ16" s="135"/>
      <c r="QER16" s="135"/>
      <c r="QES16" s="135"/>
      <c r="QET16" s="135"/>
      <c r="QEU16" s="135"/>
      <c r="QEV16" s="135"/>
      <c r="QEW16" s="135"/>
      <c r="QEX16" s="135"/>
      <c r="QEY16" s="135"/>
      <c r="QEZ16" s="135"/>
      <c r="QFA16" s="135"/>
      <c r="QFB16" s="135"/>
      <c r="QFC16" s="135"/>
      <c r="QFD16" s="135"/>
      <c r="QFE16" s="135"/>
      <c r="QFF16" s="135"/>
      <c r="QFG16" s="135"/>
      <c r="QFH16" s="135"/>
      <c r="QFI16" s="135"/>
      <c r="QFJ16" s="135"/>
      <c r="QFK16" s="135"/>
      <c r="QFL16" s="135"/>
      <c r="QFM16" s="135"/>
      <c r="QFN16" s="135"/>
      <c r="QFO16" s="135"/>
      <c r="QFP16" s="135"/>
      <c r="QFQ16" s="135"/>
      <c r="QFR16" s="135"/>
      <c r="QFS16" s="135"/>
      <c r="QFT16" s="135"/>
      <c r="QFU16" s="135"/>
      <c r="QFV16" s="135"/>
      <c r="QFW16" s="135"/>
      <c r="QFX16" s="135"/>
      <c r="QFY16" s="135"/>
      <c r="QFZ16" s="135"/>
      <c r="QGA16" s="135"/>
      <c r="QGB16" s="135"/>
      <c r="QGC16" s="135"/>
      <c r="QGD16" s="135"/>
      <c r="QGE16" s="135"/>
      <c r="QGF16" s="135"/>
      <c r="QGG16" s="135"/>
      <c r="QGH16" s="135"/>
      <c r="QGI16" s="135"/>
      <c r="QGJ16" s="135"/>
      <c r="QGK16" s="135"/>
      <c r="QGL16" s="135"/>
      <c r="QGM16" s="135"/>
      <c r="QGN16" s="135"/>
      <c r="QGO16" s="135"/>
      <c r="QGP16" s="135"/>
      <c r="QGQ16" s="135"/>
      <c r="QGR16" s="135"/>
      <c r="QGS16" s="135"/>
      <c r="QGT16" s="135"/>
      <c r="QGU16" s="135"/>
      <c r="QGV16" s="135"/>
      <c r="QGW16" s="135"/>
      <c r="QGX16" s="135"/>
      <c r="QGY16" s="135"/>
      <c r="QGZ16" s="135"/>
      <c r="QHA16" s="135"/>
      <c r="QHB16" s="135"/>
      <c r="QHC16" s="135"/>
      <c r="QHD16" s="135"/>
      <c r="QHE16" s="135"/>
      <c r="QHF16" s="135"/>
      <c r="QHG16" s="135"/>
      <c r="QHH16" s="135"/>
      <c r="QHI16" s="135"/>
      <c r="QHJ16" s="135"/>
      <c r="QHK16" s="135"/>
      <c r="QHL16" s="135"/>
      <c r="QHM16" s="135"/>
      <c r="QHN16" s="135"/>
      <c r="QHO16" s="135"/>
      <c r="QHP16" s="135"/>
      <c r="QHQ16" s="135"/>
      <c r="QHR16" s="135"/>
      <c r="QHS16" s="135"/>
      <c r="QHT16" s="135"/>
      <c r="QHU16" s="135"/>
      <c r="QHV16" s="135"/>
      <c r="QHW16" s="135"/>
      <c r="QHX16" s="135"/>
      <c r="QHY16" s="135"/>
      <c r="QHZ16" s="135"/>
      <c r="QIA16" s="135"/>
      <c r="QIB16" s="135"/>
      <c r="QIC16" s="135"/>
      <c r="QID16" s="135"/>
      <c r="QIE16" s="135"/>
      <c r="QIF16" s="135"/>
      <c r="QIG16" s="135"/>
      <c r="QIH16" s="135"/>
      <c r="QII16" s="135"/>
      <c r="QIJ16" s="135"/>
      <c r="QIK16" s="135"/>
      <c r="QIL16" s="135"/>
      <c r="QIM16" s="135"/>
      <c r="QIN16" s="135"/>
      <c r="QIO16" s="135"/>
      <c r="QIP16" s="135"/>
      <c r="QIQ16" s="135"/>
      <c r="QIR16" s="135"/>
      <c r="QIS16" s="135"/>
      <c r="QIT16" s="135"/>
      <c r="QIU16" s="135"/>
      <c r="QIV16" s="135"/>
      <c r="QIW16" s="135"/>
      <c r="QIX16" s="135"/>
      <c r="QIY16" s="135"/>
      <c r="QIZ16" s="135"/>
      <c r="QJA16" s="135"/>
      <c r="QJB16" s="135"/>
      <c r="QJC16" s="135"/>
      <c r="QJD16" s="135"/>
      <c r="QJE16" s="135"/>
      <c r="QJF16" s="135"/>
      <c r="QJG16" s="135"/>
      <c r="QJH16" s="135"/>
      <c r="QJI16" s="135"/>
      <c r="QJJ16" s="135"/>
      <c r="QJK16" s="135"/>
      <c r="QJL16" s="135"/>
      <c r="QJM16" s="135"/>
      <c r="QJN16" s="135"/>
      <c r="QJO16" s="135"/>
      <c r="QJP16" s="135"/>
      <c r="QJQ16" s="135"/>
      <c r="QJR16" s="135"/>
      <c r="QJS16" s="135"/>
      <c r="QJT16" s="135"/>
      <c r="QJU16" s="135"/>
      <c r="QJV16" s="135"/>
      <c r="QJW16" s="135"/>
      <c r="QJX16" s="135"/>
      <c r="QJY16" s="135"/>
      <c r="QJZ16" s="135"/>
      <c r="QKA16" s="135"/>
      <c r="QKB16" s="135"/>
      <c r="QKC16" s="135"/>
      <c r="QKD16" s="135"/>
      <c r="QKE16" s="135"/>
      <c r="QKF16" s="135"/>
      <c r="QKG16" s="135"/>
      <c r="QKH16" s="135"/>
      <c r="QKI16" s="135"/>
      <c r="QKJ16" s="135"/>
      <c r="QKK16" s="135"/>
      <c r="QKL16" s="135"/>
      <c r="QKM16" s="135"/>
      <c r="QKN16" s="135"/>
      <c r="QKO16" s="135"/>
      <c r="QKP16" s="135"/>
      <c r="QKQ16" s="135"/>
      <c r="QKR16" s="135"/>
      <c r="QKS16" s="135"/>
      <c r="QKT16" s="135"/>
      <c r="QKU16" s="135"/>
      <c r="QKV16" s="135"/>
      <c r="QKW16" s="135"/>
      <c r="QKX16" s="135"/>
      <c r="QKY16" s="135"/>
      <c r="QKZ16" s="135"/>
      <c r="QLA16" s="135"/>
      <c r="QLB16" s="135"/>
      <c r="QLC16" s="135"/>
      <c r="QLD16" s="135"/>
      <c r="QLE16" s="135"/>
      <c r="QLF16" s="135"/>
      <c r="QLG16" s="135"/>
      <c r="QLH16" s="135"/>
      <c r="QLI16" s="135"/>
      <c r="QLJ16" s="135"/>
      <c r="QLK16" s="135"/>
      <c r="QLL16" s="135"/>
      <c r="QLM16" s="135"/>
      <c r="QLN16" s="135"/>
      <c r="QLO16" s="135"/>
      <c r="QLP16" s="135"/>
      <c r="QLQ16" s="135"/>
      <c r="QLR16" s="135"/>
      <c r="QLS16" s="135"/>
      <c r="QLT16" s="135"/>
      <c r="QLU16" s="135"/>
      <c r="QLV16" s="135"/>
      <c r="QLW16" s="135"/>
      <c r="QLX16" s="135"/>
      <c r="QLY16" s="135"/>
      <c r="QLZ16" s="135"/>
      <c r="QMA16" s="135"/>
      <c r="QMB16" s="135"/>
      <c r="QMC16" s="135"/>
      <c r="QMD16" s="135"/>
      <c r="QME16" s="135"/>
      <c r="QMF16" s="135"/>
      <c r="QMG16" s="135"/>
      <c r="QMH16" s="135"/>
      <c r="QMI16" s="135"/>
      <c r="QMJ16" s="135"/>
      <c r="QMK16" s="135"/>
      <c r="QML16" s="135"/>
      <c r="QMM16" s="135"/>
      <c r="QMN16" s="135"/>
      <c r="QMO16" s="135"/>
      <c r="QMP16" s="135"/>
      <c r="QMQ16" s="135"/>
      <c r="QMR16" s="135"/>
      <c r="QMS16" s="135"/>
      <c r="QMT16" s="135"/>
      <c r="QMU16" s="135"/>
      <c r="QMV16" s="135"/>
      <c r="QMW16" s="135"/>
      <c r="QMX16" s="135"/>
      <c r="QMY16" s="135"/>
      <c r="QMZ16" s="135"/>
      <c r="QNA16" s="135"/>
      <c r="QNB16" s="135"/>
      <c r="QNC16" s="135"/>
      <c r="QND16" s="135"/>
      <c r="QNE16" s="135"/>
      <c r="QNF16" s="135"/>
      <c r="QNG16" s="135"/>
      <c r="QNH16" s="135"/>
      <c r="QNI16" s="135"/>
      <c r="QNJ16" s="135"/>
      <c r="QNK16" s="135"/>
      <c r="QNL16" s="135"/>
      <c r="QNM16" s="135"/>
      <c r="QNN16" s="135"/>
      <c r="QNO16" s="135"/>
      <c r="QNP16" s="135"/>
      <c r="QNQ16" s="135"/>
      <c r="QNR16" s="135"/>
      <c r="QNS16" s="135"/>
      <c r="QNT16" s="135"/>
      <c r="QNU16" s="135"/>
      <c r="QNV16" s="135"/>
      <c r="QNW16" s="135"/>
      <c r="QNX16" s="135"/>
      <c r="QNY16" s="135"/>
      <c r="QNZ16" s="135"/>
      <c r="QOA16" s="135"/>
      <c r="QOB16" s="135"/>
      <c r="QOC16" s="135"/>
      <c r="QOD16" s="135"/>
      <c r="QOE16" s="135"/>
      <c r="QOF16" s="135"/>
      <c r="QOG16" s="135"/>
      <c r="QOH16" s="135"/>
      <c r="QOI16" s="135"/>
      <c r="QOJ16" s="135"/>
      <c r="QOK16" s="135"/>
      <c r="QOL16" s="135"/>
      <c r="QOM16" s="135"/>
      <c r="QON16" s="135"/>
      <c r="QOO16" s="135"/>
      <c r="QOP16" s="135"/>
      <c r="QOQ16" s="135"/>
      <c r="QOR16" s="135"/>
      <c r="QOS16" s="135"/>
      <c r="QOT16" s="135"/>
      <c r="QOU16" s="135"/>
      <c r="QOV16" s="135"/>
      <c r="QOW16" s="135"/>
      <c r="QOX16" s="135"/>
      <c r="QOY16" s="135"/>
      <c r="QOZ16" s="135"/>
      <c r="QPA16" s="135"/>
      <c r="QPB16" s="135"/>
      <c r="QPC16" s="135"/>
      <c r="QPD16" s="135"/>
      <c r="QPE16" s="135"/>
      <c r="QPF16" s="135"/>
      <c r="QPG16" s="135"/>
      <c r="QPH16" s="135"/>
      <c r="QPI16" s="135"/>
      <c r="QPJ16" s="135"/>
      <c r="QPK16" s="135"/>
      <c r="QPL16" s="135"/>
      <c r="QPM16" s="135"/>
      <c r="QPN16" s="135"/>
      <c r="QPO16" s="135"/>
      <c r="QPP16" s="135"/>
      <c r="QPQ16" s="135"/>
      <c r="QPR16" s="135"/>
      <c r="QPS16" s="135"/>
      <c r="QPT16" s="135"/>
      <c r="QPU16" s="135"/>
      <c r="QPV16" s="135"/>
      <c r="QPW16" s="135"/>
      <c r="QPX16" s="135"/>
      <c r="QPY16" s="135"/>
      <c r="QPZ16" s="135"/>
      <c r="QQA16" s="135"/>
      <c r="QQB16" s="135"/>
      <c r="QQC16" s="135"/>
      <c r="QQD16" s="135"/>
      <c r="QQE16" s="135"/>
      <c r="QQF16" s="135"/>
      <c r="QQG16" s="135"/>
      <c r="QQH16" s="135"/>
      <c r="QQI16" s="135"/>
      <c r="QQJ16" s="135"/>
      <c r="QQK16" s="135"/>
      <c r="QQL16" s="135"/>
      <c r="QQM16" s="135"/>
      <c r="QQN16" s="135"/>
      <c r="QQO16" s="135"/>
      <c r="QQP16" s="135"/>
      <c r="QQQ16" s="135"/>
      <c r="QQR16" s="135"/>
      <c r="QQS16" s="135"/>
      <c r="QQT16" s="135"/>
      <c r="QQU16" s="135"/>
      <c r="QQV16" s="135"/>
      <c r="QQW16" s="135"/>
      <c r="QQX16" s="135"/>
      <c r="QQY16" s="135"/>
      <c r="QQZ16" s="135"/>
      <c r="QRA16" s="135"/>
      <c r="QRB16" s="135"/>
      <c r="QRC16" s="135"/>
      <c r="QRD16" s="135"/>
      <c r="QRE16" s="135"/>
      <c r="QRF16" s="135"/>
      <c r="QRG16" s="135"/>
      <c r="QRH16" s="135"/>
      <c r="QRI16" s="135"/>
      <c r="QRJ16" s="135"/>
      <c r="QRK16" s="135"/>
      <c r="QRL16" s="135"/>
      <c r="QRM16" s="135"/>
      <c r="QRN16" s="135"/>
      <c r="QRO16" s="135"/>
      <c r="QRP16" s="135"/>
      <c r="QRQ16" s="135"/>
      <c r="QRR16" s="135"/>
      <c r="QRS16" s="135"/>
      <c r="QRT16" s="135"/>
      <c r="QRU16" s="135"/>
      <c r="QRV16" s="135"/>
      <c r="QRW16" s="135"/>
      <c r="QRX16" s="135"/>
      <c r="QRY16" s="135"/>
      <c r="QRZ16" s="135"/>
      <c r="QSA16" s="135"/>
      <c r="QSB16" s="135"/>
      <c r="QSC16" s="135"/>
      <c r="QSD16" s="135"/>
      <c r="QSE16" s="135"/>
      <c r="QSF16" s="135"/>
      <c r="QSG16" s="135"/>
      <c r="QSH16" s="135"/>
      <c r="QSI16" s="135"/>
      <c r="QSJ16" s="135"/>
      <c r="QSK16" s="135"/>
      <c r="QSL16" s="135"/>
      <c r="QSM16" s="135"/>
      <c r="QSN16" s="135"/>
      <c r="QSO16" s="135"/>
      <c r="QSP16" s="135"/>
      <c r="QSQ16" s="135"/>
      <c r="QSR16" s="135"/>
      <c r="QSS16" s="135"/>
      <c r="QST16" s="135"/>
      <c r="QSU16" s="135"/>
      <c r="QSV16" s="135"/>
      <c r="QSW16" s="135"/>
      <c r="QSX16" s="135"/>
      <c r="QSY16" s="135"/>
      <c r="QSZ16" s="135"/>
      <c r="QTA16" s="135"/>
      <c r="QTB16" s="135"/>
      <c r="QTC16" s="135"/>
      <c r="QTD16" s="135"/>
      <c r="QTE16" s="135"/>
      <c r="QTF16" s="135"/>
      <c r="QTG16" s="135"/>
      <c r="QTH16" s="135"/>
      <c r="QTI16" s="135"/>
      <c r="QTJ16" s="135"/>
      <c r="QTK16" s="135"/>
      <c r="QTL16" s="135"/>
      <c r="QTM16" s="135"/>
      <c r="QTN16" s="135"/>
      <c r="QTO16" s="135"/>
      <c r="QTP16" s="135"/>
      <c r="QTQ16" s="135"/>
      <c r="QTR16" s="135"/>
      <c r="QTS16" s="135"/>
      <c r="QTT16" s="135"/>
      <c r="QTU16" s="135"/>
      <c r="QTV16" s="135"/>
      <c r="QTW16" s="135"/>
      <c r="QTX16" s="135"/>
      <c r="QTY16" s="135"/>
      <c r="QTZ16" s="135"/>
      <c r="QUA16" s="135"/>
      <c r="QUB16" s="135"/>
      <c r="QUC16" s="135"/>
      <c r="QUD16" s="135"/>
      <c r="QUE16" s="135"/>
      <c r="QUF16" s="135"/>
      <c r="QUG16" s="135"/>
      <c r="QUH16" s="135"/>
      <c r="QUI16" s="135"/>
      <c r="QUJ16" s="135"/>
      <c r="QUK16" s="135"/>
      <c r="QUL16" s="135"/>
      <c r="QUM16" s="135"/>
      <c r="QUN16" s="135"/>
      <c r="QUO16" s="135"/>
      <c r="QUP16" s="135"/>
      <c r="QUQ16" s="135"/>
      <c r="QUR16" s="135"/>
      <c r="QUS16" s="135"/>
      <c r="QUT16" s="135"/>
      <c r="QUU16" s="135"/>
      <c r="QUV16" s="135"/>
      <c r="QUW16" s="135"/>
      <c r="QUX16" s="135"/>
      <c r="QUY16" s="135"/>
      <c r="QUZ16" s="135"/>
      <c r="QVA16" s="135"/>
      <c r="QVB16" s="135"/>
      <c r="QVC16" s="135"/>
      <c r="QVD16" s="135"/>
      <c r="QVE16" s="135"/>
      <c r="QVF16" s="135"/>
      <c r="QVG16" s="135"/>
      <c r="QVH16" s="135"/>
      <c r="QVI16" s="135"/>
      <c r="QVJ16" s="135"/>
      <c r="QVK16" s="135"/>
      <c r="QVL16" s="135"/>
      <c r="QVM16" s="135"/>
      <c r="QVN16" s="135"/>
      <c r="QVO16" s="135"/>
      <c r="QVP16" s="135"/>
      <c r="QVQ16" s="135"/>
      <c r="QVR16" s="135"/>
      <c r="QVS16" s="135"/>
      <c r="QVT16" s="135"/>
      <c r="QVU16" s="135"/>
      <c r="QVV16" s="135"/>
      <c r="QVW16" s="135"/>
      <c r="QVX16" s="135"/>
      <c r="QVY16" s="135"/>
      <c r="QVZ16" s="135"/>
      <c r="QWA16" s="135"/>
      <c r="QWB16" s="135"/>
      <c r="QWC16" s="135"/>
      <c r="QWD16" s="135"/>
      <c r="QWE16" s="135"/>
      <c r="QWF16" s="135"/>
      <c r="QWG16" s="135"/>
      <c r="QWH16" s="135"/>
      <c r="QWI16" s="135"/>
      <c r="QWJ16" s="135"/>
      <c r="QWK16" s="135"/>
      <c r="QWL16" s="135"/>
      <c r="QWM16" s="135"/>
      <c r="QWN16" s="135"/>
      <c r="QWO16" s="135"/>
      <c r="QWP16" s="135"/>
      <c r="QWQ16" s="135"/>
      <c r="QWR16" s="135"/>
      <c r="QWS16" s="135"/>
      <c r="QWT16" s="135"/>
      <c r="QWU16" s="135"/>
      <c r="QWV16" s="135"/>
      <c r="QWW16" s="135"/>
      <c r="QWX16" s="135"/>
      <c r="QWY16" s="135"/>
      <c r="QWZ16" s="135"/>
      <c r="QXA16" s="135"/>
      <c r="QXB16" s="135"/>
      <c r="QXC16" s="135"/>
      <c r="QXD16" s="135"/>
      <c r="QXE16" s="135"/>
      <c r="QXF16" s="135"/>
      <c r="QXG16" s="135"/>
      <c r="QXH16" s="135"/>
      <c r="QXI16" s="135"/>
      <c r="QXJ16" s="135"/>
      <c r="QXK16" s="135"/>
      <c r="QXL16" s="135"/>
      <c r="QXM16" s="135"/>
      <c r="QXN16" s="135"/>
      <c r="QXO16" s="135"/>
      <c r="QXP16" s="135"/>
      <c r="QXQ16" s="135"/>
      <c r="QXR16" s="135"/>
      <c r="QXS16" s="135"/>
      <c r="QXT16" s="135"/>
      <c r="QXU16" s="135"/>
      <c r="QXV16" s="135"/>
      <c r="QXW16" s="135"/>
      <c r="QXX16" s="135"/>
      <c r="QXY16" s="135"/>
      <c r="QXZ16" s="135"/>
      <c r="QYA16" s="135"/>
      <c r="QYB16" s="135"/>
      <c r="QYC16" s="135"/>
      <c r="QYD16" s="135"/>
      <c r="QYE16" s="135"/>
      <c r="QYF16" s="135"/>
      <c r="QYG16" s="135"/>
      <c r="QYH16" s="135"/>
      <c r="QYI16" s="135"/>
      <c r="QYJ16" s="135"/>
      <c r="QYK16" s="135"/>
      <c r="QYL16" s="135"/>
      <c r="QYM16" s="135"/>
      <c r="QYN16" s="135"/>
      <c r="QYO16" s="135"/>
      <c r="QYP16" s="135"/>
      <c r="QYQ16" s="135"/>
      <c r="QYR16" s="135"/>
      <c r="QYS16" s="135"/>
      <c r="QYT16" s="135"/>
      <c r="QYU16" s="135"/>
      <c r="QYV16" s="135"/>
      <c r="QYW16" s="135"/>
      <c r="QYX16" s="135"/>
      <c r="QYY16" s="135"/>
      <c r="QYZ16" s="135"/>
      <c r="QZA16" s="135"/>
      <c r="QZB16" s="135"/>
      <c r="QZC16" s="135"/>
      <c r="QZD16" s="135"/>
      <c r="QZE16" s="135"/>
      <c r="QZF16" s="135"/>
      <c r="QZG16" s="135"/>
      <c r="QZH16" s="135"/>
      <c r="QZI16" s="135"/>
      <c r="QZJ16" s="135"/>
      <c r="QZK16" s="135"/>
      <c r="QZL16" s="135"/>
      <c r="QZM16" s="135"/>
      <c r="QZN16" s="135"/>
      <c r="QZO16" s="135"/>
      <c r="QZP16" s="135"/>
      <c r="QZQ16" s="135"/>
      <c r="QZR16" s="135"/>
      <c r="QZS16" s="135"/>
      <c r="QZT16" s="135"/>
      <c r="QZU16" s="135"/>
      <c r="QZV16" s="135"/>
      <c r="QZW16" s="135"/>
      <c r="QZX16" s="135"/>
      <c r="QZY16" s="135"/>
      <c r="QZZ16" s="135"/>
      <c r="RAA16" s="135"/>
      <c r="RAB16" s="135"/>
      <c r="RAC16" s="135"/>
      <c r="RAD16" s="135"/>
      <c r="RAE16" s="135"/>
      <c r="RAF16" s="135"/>
      <c r="RAG16" s="135"/>
      <c r="RAH16" s="135"/>
      <c r="RAI16" s="135"/>
      <c r="RAJ16" s="135"/>
      <c r="RAK16" s="135"/>
      <c r="RAL16" s="135"/>
      <c r="RAM16" s="135"/>
      <c r="RAN16" s="135"/>
      <c r="RAO16" s="135"/>
      <c r="RAP16" s="135"/>
      <c r="RAQ16" s="135"/>
      <c r="RAR16" s="135"/>
      <c r="RAS16" s="135"/>
      <c r="RAT16" s="135"/>
      <c r="RAU16" s="135"/>
      <c r="RAV16" s="135"/>
      <c r="RAW16" s="135"/>
      <c r="RAX16" s="135"/>
      <c r="RAY16" s="135"/>
      <c r="RAZ16" s="135"/>
      <c r="RBA16" s="135"/>
      <c r="RBB16" s="135"/>
      <c r="RBC16" s="135"/>
      <c r="RBD16" s="135"/>
      <c r="RBE16" s="135"/>
      <c r="RBF16" s="135"/>
      <c r="RBG16" s="135"/>
      <c r="RBH16" s="135"/>
      <c r="RBI16" s="135"/>
      <c r="RBJ16" s="135"/>
      <c r="RBK16" s="135"/>
      <c r="RBL16" s="135"/>
      <c r="RBM16" s="135"/>
      <c r="RBN16" s="135"/>
      <c r="RBO16" s="135"/>
      <c r="RBP16" s="135"/>
      <c r="RBQ16" s="135"/>
      <c r="RBR16" s="135"/>
      <c r="RBS16" s="135"/>
      <c r="RBT16" s="135"/>
      <c r="RBU16" s="135"/>
      <c r="RBV16" s="135"/>
      <c r="RBW16" s="135"/>
      <c r="RBX16" s="135"/>
      <c r="RBY16" s="135"/>
      <c r="RBZ16" s="135"/>
      <c r="RCA16" s="135"/>
      <c r="RCB16" s="135"/>
      <c r="RCC16" s="135"/>
      <c r="RCD16" s="135"/>
      <c r="RCE16" s="135"/>
      <c r="RCF16" s="135"/>
      <c r="RCG16" s="135"/>
      <c r="RCH16" s="135"/>
      <c r="RCI16" s="135"/>
      <c r="RCJ16" s="135"/>
      <c r="RCK16" s="135"/>
      <c r="RCL16" s="135"/>
      <c r="RCM16" s="135"/>
      <c r="RCN16" s="135"/>
      <c r="RCO16" s="135"/>
      <c r="RCP16" s="135"/>
      <c r="RCQ16" s="135"/>
      <c r="RCR16" s="135"/>
      <c r="RCS16" s="135"/>
      <c r="RCT16" s="135"/>
      <c r="RCU16" s="135"/>
      <c r="RCV16" s="135"/>
      <c r="RCW16" s="135"/>
      <c r="RCX16" s="135"/>
      <c r="RCY16" s="135"/>
      <c r="RCZ16" s="135"/>
      <c r="RDA16" s="135"/>
      <c r="RDB16" s="135"/>
      <c r="RDC16" s="135"/>
      <c r="RDD16" s="135"/>
      <c r="RDE16" s="135"/>
      <c r="RDF16" s="135"/>
      <c r="RDG16" s="135"/>
      <c r="RDH16" s="135"/>
      <c r="RDI16" s="135"/>
      <c r="RDJ16" s="135"/>
      <c r="RDK16" s="135"/>
      <c r="RDL16" s="135"/>
      <c r="RDM16" s="135"/>
      <c r="RDN16" s="135"/>
      <c r="RDO16" s="135"/>
      <c r="RDP16" s="135"/>
      <c r="RDQ16" s="135"/>
      <c r="RDR16" s="135"/>
      <c r="RDS16" s="135"/>
      <c r="RDT16" s="135"/>
      <c r="RDU16" s="135"/>
      <c r="RDV16" s="135"/>
      <c r="RDW16" s="135"/>
      <c r="RDX16" s="135"/>
      <c r="RDY16" s="135"/>
      <c r="RDZ16" s="135"/>
      <c r="REA16" s="135"/>
      <c r="REB16" s="135"/>
      <c r="REC16" s="135"/>
      <c r="RED16" s="135"/>
      <c r="REE16" s="135"/>
      <c r="REF16" s="135"/>
      <c r="REG16" s="135"/>
      <c r="REH16" s="135"/>
      <c r="REI16" s="135"/>
      <c r="REJ16" s="135"/>
      <c r="REK16" s="135"/>
      <c r="REL16" s="135"/>
      <c r="REM16" s="135"/>
      <c r="REN16" s="135"/>
      <c r="REO16" s="135"/>
      <c r="REP16" s="135"/>
      <c r="REQ16" s="135"/>
      <c r="RER16" s="135"/>
      <c r="RES16" s="135"/>
      <c r="RET16" s="135"/>
      <c r="REU16" s="135"/>
      <c r="REV16" s="135"/>
      <c r="REW16" s="135"/>
      <c r="REX16" s="135"/>
      <c r="REY16" s="135"/>
      <c r="REZ16" s="135"/>
      <c r="RFA16" s="135"/>
      <c r="RFB16" s="135"/>
      <c r="RFC16" s="135"/>
      <c r="RFD16" s="135"/>
      <c r="RFE16" s="135"/>
      <c r="RFF16" s="135"/>
      <c r="RFG16" s="135"/>
      <c r="RFH16" s="135"/>
      <c r="RFI16" s="135"/>
      <c r="RFJ16" s="135"/>
      <c r="RFK16" s="135"/>
      <c r="RFL16" s="135"/>
      <c r="RFM16" s="135"/>
      <c r="RFN16" s="135"/>
      <c r="RFO16" s="135"/>
      <c r="RFP16" s="135"/>
      <c r="RFQ16" s="135"/>
      <c r="RFR16" s="135"/>
      <c r="RFS16" s="135"/>
      <c r="RFT16" s="135"/>
      <c r="RFU16" s="135"/>
      <c r="RFV16" s="135"/>
      <c r="RFW16" s="135"/>
      <c r="RFX16" s="135"/>
      <c r="RFY16" s="135"/>
      <c r="RFZ16" s="135"/>
      <c r="RGA16" s="135"/>
      <c r="RGB16" s="135"/>
      <c r="RGC16" s="135"/>
      <c r="RGD16" s="135"/>
      <c r="RGE16" s="135"/>
      <c r="RGF16" s="135"/>
      <c r="RGG16" s="135"/>
      <c r="RGH16" s="135"/>
      <c r="RGI16" s="135"/>
      <c r="RGJ16" s="135"/>
      <c r="RGK16" s="135"/>
      <c r="RGL16" s="135"/>
      <c r="RGM16" s="135"/>
      <c r="RGN16" s="135"/>
      <c r="RGO16" s="135"/>
      <c r="RGP16" s="135"/>
      <c r="RGQ16" s="135"/>
      <c r="RGR16" s="135"/>
      <c r="RGS16" s="135"/>
      <c r="RGT16" s="135"/>
      <c r="RGU16" s="135"/>
      <c r="RGV16" s="135"/>
      <c r="RGW16" s="135"/>
      <c r="RGX16" s="135"/>
      <c r="RGY16" s="135"/>
      <c r="RGZ16" s="135"/>
      <c r="RHA16" s="135"/>
      <c r="RHB16" s="135"/>
      <c r="RHC16" s="135"/>
      <c r="RHD16" s="135"/>
      <c r="RHE16" s="135"/>
      <c r="RHF16" s="135"/>
      <c r="RHG16" s="135"/>
      <c r="RHH16" s="135"/>
      <c r="RHI16" s="135"/>
      <c r="RHJ16" s="135"/>
      <c r="RHK16" s="135"/>
      <c r="RHL16" s="135"/>
      <c r="RHM16" s="135"/>
      <c r="RHN16" s="135"/>
      <c r="RHO16" s="135"/>
      <c r="RHP16" s="135"/>
      <c r="RHQ16" s="135"/>
      <c r="RHR16" s="135"/>
      <c r="RHS16" s="135"/>
      <c r="RHT16" s="135"/>
      <c r="RHU16" s="135"/>
      <c r="RHV16" s="135"/>
      <c r="RHW16" s="135"/>
      <c r="RHX16" s="135"/>
      <c r="RHY16" s="135"/>
      <c r="RHZ16" s="135"/>
      <c r="RIA16" s="135"/>
      <c r="RIB16" s="135"/>
      <c r="RIC16" s="135"/>
      <c r="RID16" s="135"/>
      <c r="RIE16" s="135"/>
      <c r="RIF16" s="135"/>
      <c r="RIG16" s="135"/>
      <c r="RIH16" s="135"/>
      <c r="RII16" s="135"/>
      <c r="RIJ16" s="135"/>
      <c r="RIK16" s="135"/>
      <c r="RIL16" s="135"/>
      <c r="RIM16" s="135"/>
      <c r="RIN16" s="135"/>
      <c r="RIO16" s="135"/>
      <c r="RIP16" s="135"/>
      <c r="RIQ16" s="135"/>
      <c r="RIR16" s="135"/>
      <c r="RIS16" s="135"/>
      <c r="RIT16" s="135"/>
      <c r="RIU16" s="135"/>
      <c r="RIV16" s="135"/>
      <c r="RIW16" s="135"/>
      <c r="RIX16" s="135"/>
      <c r="RIY16" s="135"/>
      <c r="RIZ16" s="135"/>
      <c r="RJA16" s="135"/>
      <c r="RJB16" s="135"/>
      <c r="RJC16" s="135"/>
      <c r="RJD16" s="135"/>
      <c r="RJE16" s="135"/>
      <c r="RJF16" s="135"/>
      <c r="RJG16" s="135"/>
      <c r="RJH16" s="135"/>
      <c r="RJI16" s="135"/>
      <c r="RJJ16" s="135"/>
      <c r="RJK16" s="135"/>
      <c r="RJL16" s="135"/>
      <c r="RJM16" s="135"/>
      <c r="RJN16" s="135"/>
      <c r="RJO16" s="135"/>
      <c r="RJP16" s="135"/>
      <c r="RJQ16" s="135"/>
      <c r="RJR16" s="135"/>
      <c r="RJS16" s="135"/>
      <c r="RJT16" s="135"/>
      <c r="RJU16" s="135"/>
      <c r="RJV16" s="135"/>
      <c r="RJW16" s="135"/>
      <c r="RJX16" s="135"/>
      <c r="RJY16" s="135"/>
      <c r="RJZ16" s="135"/>
      <c r="RKA16" s="135"/>
      <c r="RKB16" s="135"/>
      <c r="RKC16" s="135"/>
      <c r="RKD16" s="135"/>
      <c r="RKE16" s="135"/>
      <c r="RKF16" s="135"/>
      <c r="RKG16" s="135"/>
      <c r="RKH16" s="135"/>
      <c r="RKI16" s="135"/>
      <c r="RKJ16" s="135"/>
      <c r="RKK16" s="135"/>
      <c r="RKL16" s="135"/>
      <c r="RKM16" s="135"/>
      <c r="RKN16" s="135"/>
      <c r="RKO16" s="135"/>
      <c r="RKP16" s="135"/>
      <c r="RKQ16" s="135"/>
      <c r="RKR16" s="135"/>
      <c r="RKS16" s="135"/>
      <c r="RKT16" s="135"/>
      <c r="RKU16" s="135"/>
      <c r="RKV16" s="135"/>
      <c r="RKW16" s="135"/>
      <c r="RKX16" s="135"/>
      <c r="RKY16" s="135"/>
      <c r="RKZ16" s="135"/>
      <c r="RLA16" s="135"/>
      <c r="RLB16" s="135"/>
      <c r="RLC16" s="135"/>
      <c r="RLD16" s="135"/>
      <c r="RLE16" s="135"/>
      <c r="RLF16" s="135"/>
      <c r="RLG16" s="135"/>
      <c r="RLH16" s="135"/>
      <c r="RLI16" s="135"/>
      <c r="RLJ16" s="135"/>
      <c r="RLK16" s="135"/>
      <c r="RLL16" s="135"/>
      <c r="RLM16" s="135"/>
      <c r="RLN16" s="135"/>
      <c r="RLO16" s="135"/>
      <c r="RLP16" s="135"/>
      <c r="RLQ16" s="135"/>
      <c r="RLR16" s="135"/>
      <c r="RLS16" s="135"/>
      <c r="RLT16" s="135"/>
      <c r="RLU16" s="135"/>
      <c r="RLV16" s="135"/>
      <c r="RLW16" s="135"/>
      <c r="RLX16" s="135"/>
      <c r="RLY16" s="135"/>
      <c r="RLZ16" s="135"/>
      <c r="RMA16" s="135"/>
      <c r="RMB16" s="135"/>
      <c r="RMC16" s="135"/>
      <c r="RMD16" s="135"/>
      <c r="RME16" s="135"/>
      <c r="RMF16" s="135"/>
      <c r="RMG16" s="135"/>
      <c r="RMH16" s="135"/>
      <c r="RMI16" s="135"/>
      <c r="RMJ16" s="135"/>
      <c r="RMK16" s="135"/>
      <c r="RML16" s="135"/>
      <c r="RMM16" s="135"/>
      <c r="RMN16" s="135"/>
      <c r="RMO16" s="135"/>
      <c r="RMP16" s="135"/>
      <c r="RMQ16" s="135"/>
      <c r="RMR16" s="135"/>
      <c r="RMS16" s="135"/>
      <c r="RMT16" s="135"/>
      <c r="RMU16" s="135"/>
      <c r="RMV16" s="135"/>
      <c r="RMW16" s="135"/>
      <c r="RMX16" s="135"/>
      <c r="RMY16" s="135"/>
      <c r="RMZ16" s="135"/>
      <c r="RNA16" s="135"/>
      <c r="RNB16" s="135"/>
      <c r="RNC16" s="135"/>
      <c r="RND16" s="135"/>
      <c r="RNE16" s="135"/>
      <c r="RNF16" s="135"/>
      <c r="RNG16" s="135"/>
      <c r="RNH16" s="135"/>
      <c r="RNI16" s="135"/>
      <c r="RNJ16" s="135"/>
      <c r="RNK16" s="135"/>
      <c r="RNL16" s="135"/>
      <c r="RNM16" s="135"/>
      <c r="RNN16" s="135"/>
      <c r="RNO16" s="135"/>
      <c r="RNP16" s="135"/>
      <c r="RNQ16" s="135"/>
      <c r="RNR16" s="135"/>
      <c r="RNS16" s="135"/>
      <c r="RNT16" s="135"/>
      <c r="RNU16" s="135"/>
      <c r="RNV16" s="135"/>
      <c r="RNW16" s="135"/>
      <c r="RNX16" s="135"/>
      <c r="RNY16" s="135"/>
      <c r="RNZ16" s="135"/>
      <c r="ROA16" s="135"/>
      <c r="ROB16" s="135"/>
      <c r="ROC16" s="135"/>
      <c r="ROD16" s="135"/>
      <c r="ROE16" s="135"/>
      <c r="ROF16" s="135"/>
      <c r="ROG16" s="135"/>
      <c r="ROH16" s="135"/>
      <c r="ROI16" s="135"/>
      <c r="ROJ16" s="135"/>
      <c r="ROK16" s="135"/>
      <c r="ROL16" s="135"/>
      <c r="ROM16" s="135"/>
      <c r="RON16" s="135"/>
      <c r="ROO16" s="135"/>
      <c r="ROP16" s="135"/>
      <c r="ROQ16" s="135"/>
      <c r="ROR16" s="135"/>
      <c r="ROS16" s="135"/>
      <c r="ROT16" s="135"/>
      <c r="ROU16" s="135"/>
      <c r="ROV16" s="135"/>
      <c r="ROW16" s="135"/>
      <c r="ROX16" s="135"/>
      <c r="ROY16" s="135"/>
      <c r="ROZ16" s="135"/>
      <c r="RPA16" s="135"/>
      <c r="RPB16" s="135"/>
      <c r="RPC16" s="135"/>
      <c r="RPD16" s="135"/>
      <c r="RPE16" s="135"/>
      <c r="RPF16" s="135"/>
      <c r="RPG16" s="135"/>
      <c r="RPH16" s="135"/>
      <c r="RPI16" s="135"/>
      <c r="RPJ16" s="135"/>
      <c r="RPK16" s="135"/>
      <c r="RPL16" s="135"/>
      <c r="RPM16" s="135"/>
      <c r="RPN16" s="135"/>
      <c r="RPO16" s="135"/>
      <c r="RPP16" s="135"/>
      <c r="RPQ16" s="135"/>
      <c r="RPR16" s="135"/>
      <c r="RPS16" s="135"/>
      <c r="RPT16" s="135"/>
      <c r="RPU16" s="135"/>
      <c r="RPV16" s="135"/>
      <c r="RPW16" s="135"/>
      <c r="RPX16" s="135"/>
      <c r="RPY16" s="135"/>
      <c r="RPZ16" s="135"/>
      <c r="RQA16" s="135"/>
      <c r="RQB16" s="135"/>
      <c r="RQC16" s="135"/>
      <c r="RQD16" s="135"/>
      <c r="RQE16" s="135"/>
      <c r="RQF16" s="135"/>
      <c r="RQG16" s="135"/>
      <c r="RQH16" s="135"/>
      <c r="RQI16" s="135"/>
      <c r="RQJ16" s="135"/>
      <c r="RQK16" s="135"/>
      <c r="RQL16" s="135"/>
      <c r="RQM16" s="135"/>
      <c r="RQN16" s="135"/>
      <c r="RQO16" s="135"/>
      <c r="RQP16" s="135"/>
      <c r="RQQ16" s="135"/>
      <c r="RQR16" s="135"/>
      <c r="RQS16" s="135"/>
      <c r="RQT16" s="135"/>
      <c r="RQU16" s="135"/>
      <c r="RQV16" s="135"/>
      <c r="RQW16" s="135"/>
      <c r="RQX16" s="135"/>
      <c r="RQY16" s="135"/>
      <c r="RQZ16" s="135"/>
      <c r="RRA16" s="135"/>
      <c r="RRB16" s="135"/>
      <c r="RRC16" s="135"/>
      <c r="RRD16" s="135"/>
      <c r="RRE16" s="135"/>
      <c r="RRF16" s="135"/>
      <c r="RRG16" s="135"/>
      <c r="RRH16" s="135"/>
      <c r="RRI16" s="135"/>
      <c r="RRJ16" s="135"/>
      <c r="RRK16" s="135"/>
      <c r="RRL16" s="135"/>
      <c r="RRM16" s="135"/>
      <c r="RRN16" s="135"/>
      <c r="RRO16" s="135"/>
      <c r="RRP16" s="135"/>
      <c r="RRQ16" s="135"/>
      <c r="RRR16" s="135"/>
      <c r="RRS16" s="135"/>
      <c r="RRT16" s="135"/>
      <c r="RRU16" s="135"/>
      <c r="RRV16" s="135"/>
      <c r="RRW16" s="135"/>
      <c r="RRX16" s="135"/>
      <c r="RRY16" s="135"/>
      <c r="RRZ16" s="135"/>
      <c r="RSA16" s="135"/>
      <c r="RSB16" s="135"/>
      <c r="RSC16" s="135"/>
      <c r="RSD16" s="135"/>
      <c r="RSE16" s="135"/>
      <c r="RSF16" s="135"/>
      <c r="RSG16" s="135"/>
      <c r="RSH16" s="135"/>
      <c r="RSI16" s="135"/>
      <c r="RSJ16" s="135"/>
      <c r="RSK16" s="135"/>
      <c r="RSL16" s="135"/>
      <c r="RSM16" s="135"/>
      <c r="RSN16" s="135"/>
      <c r="RSO16" s="135"/>
      <c r="RSP16" s="135"/>
      <c r="RSQ16" s="135"/>
      <c r="RSR16" s="135"/>
      <c r="RSS16" s="135"/>
      <c r="RST16" s="135"/>
      <c r="RSU16" s="135"/>
      <c r="RSV16" s="135"/>
      <c r="RSW16" s="135"/>
      <c r="RSX16" s="135"/>
      <c r="RSY16" s="135"/>
      <c r="RSZ16" s="135"/>
      <c r="RTA16" s="135"/>
      <c r="RTB16" s="135"/>
      <c r="RTC16" s="135"/>
      <c r="RTD16" s="135"/>
      <c r="RTE16" s="135"/>
      <c r="RTF16" s="135"/>
      <c r="RTG16" s="135"/>
      <c r="RTH16" s="135"/>
      <c r="RTI16" s="135"/>
      <c r="RTJ16" s="135"/>
      <c r="RTK16" s="135"/>
      <c r="RTL16" s="135"/>
      <c r="RTM16" s="135"/>
      <c r="RTN16" s="135"/>
      <c r="RTO16" s="135"/>
      <c r="RTP16" s="135"/>
      <c r="RTQ16" s="135"/>
      <c r="RTR16" s="135"/>
      <c r="RTS16" s="135"/>
      <c r="RTT16" s="135"/>
      <c r="RTU16" s="135"/>
      <c r="RTV16" s="135"/>
      <c r="RTW16" s="135"/>
      <c r="RTX16" s="135"/>
      <c r="RTY16" s="135"/>
      <c r="RTZ16" s="135"/>
      <c r="RUA16" s="135"/>
      <c r="RUB16" s="135"/>
      <c r="RUC16" s="135"/>
      <c r="RUD16" s="135"/>
      <c r="RUE16" s="135"/>
      <c r="RUF16" s="135"/>
      <c r="RUG16" s="135"/>
      <c r="RUH16" s="135"/>
      <c r="RUI16" s="135"/>
      <c r="RUJ16" s="135"/>
      <c r="RUK16" s="135"/>
      <c r="RUL16" s="135"/>
      <c r="RUM16" s="135"/>
      <c r="RUN16" s="135"/>
      <c r="RUO16" s="135"/>
      <c r="RUP16" s="135"/>
      <c r="RUQ16" s="135"/>
      <c r="RUR16" s="135"/>
      <c r="RUS16" s="135"/>
      <c r="RUT16" s="135"/>
      <c r="RUU16" s="135"/>
      <c r="RUV16" s="135"/>
      <c r="RUW16" s="135"/>
      <c r="RUX16" s="135"/>
      <c r="RUY16" s="135"/>
      <c r="RUZ16" s="135"/>
      <c r="RVA16" s="135"/>
      <c r="RVB16" s="135"/>
      <c r="RVC16" s="135"/>
      <c r="RVD16" s="135"/>
      <c r="RVE16" s="135"/>
      <c r="RVF16" s="135"/>
      <c r="RVG16" s="135"/>
      <c r="RVH16" s="135"/>
      <c r="RVI16" s="135"/>
      <c r="RVJ16" s="135"/>
      <c r="RVK16" s="135"/>
      <c r="RVL16" s="135"/>
      <c r="RVM16" s="135"/>
      <c r="RVN16" s="135"/>
      <c r="RVO16" s="135"/>
      <c r="RVP16" s="135"/>
      <c r="RVQ16" s="135"/>
      <c r="RVR16" s="135"/>
      <c r="RVS16" s="135"/>
      <c r="RVT16" s="135"/>
      <c r="RVU16" s="135"/>
      <c r="RVV16" s="135"/>
      <c r="RVW16" s="135"/>
      <c r="RVX16" s="135"/>
      <c r="RVY16" s="135"/>
      <c r="RVZ16" s="135"/>
      <c r="RWA16" s="135"/>
      <c r="RWB16" s="135"/>
      <c r="RWC16" s="135"/>
      <c r="RWD16" s="135"/>
      <c r="RWE16" s="135"/>
      <c r="RWF16" s="135"/>
      <c r="RWG16" s="135"/>
      <c r="RWH16" s="135"/>
      <c r="RWI16" s="135"/>
      <c r="RWJ16" s="135"/>
      <c r="RWK16" s="135"/>
      <c r="RWL16" s="135"/>
      <c r="RWM16" s="135"/>
      <c r="RWN16" s="135"/>
      <c r="RWO16" s="135"/>
      <c r="RWP16" s="135"/>
      <c r="RWQ16" s="135"/>
      <c r="RWR16" s="135"/>
      <c r="RWS16" s="135"/>
      <c r="RWT16" s="135"/>
      <c r="RWU16" s="135"/>
      <c r="RWV16" s="135"/>
      <c r="RWW16" s="135"/>
      <c r="RWX16" s="135"/>
      <c r="RWY16" s="135"/>
      <c r="RWZ16" s="135"/>
      <c r="RXA16" s="135"/>
      <c r="RXB16" s="135"/>
      <c r="RXC16" s="135"/>
      <c r="RXD16" s="135"/>
      <c r="RXE16" s="135"/>
      <c r="RXF16" s="135"/>
      <c r="RXG16" s="135"/>
      <c r="RXH16" s="135"/>
      <c r="RXI16" s="135"/>
      <c r="RXJ16" s="135"/>
      <c r="RXK16" s="135"/>
      <c r="RXL16" s="135"/>
      <c r="RXM16" s="135"/>
      <c r="RXN16" s="135"/>
      <c r="RXO16" s="135"/>
      <c r="RXP16" s="135"/>
      <c r="RXQ16" s="135"/>
      <c r="RXR16" s="135"/>
      <c r="RXS16" s="135"/>
      <c r="RXT16" s="135"/>
      <c r="RXU16" s="135"/>
      <c r="RXV16" s="135"/>
      <c r="RXW16" s="135"/>
      <c r="RXX16" s="135"/>
      <c r="RXY16" s="135"/>
      <c r="RXZ16" s="135"/>
      <c r="RYA16" s="135"/>
      <c r="RYB16" s="135"/>
      <c r="RYC16" s="135"/>
      <c r="RYD16" s="135"/>
      <c r="RYE16" s="135"/>
      <c r="RYF16" s="135"/>
      <c r="RYG16" s="135"/>
      <c r="RYH16" s="135"/>
      <c r="RYI16" s="135"/>
      <c r="RYJ16" s="135"/>
      <c r="RYK16" s="135"/>
      <c r="RYL16" s="135"/>
      <c r="RYM16" s="135"/>
      <c r="RYN16" s="135"/>
      <c r="RYO16" s="135"/>
      <c r="RYP16" s="135"/>
      <c r="RYQ16" s="135"/>
      <c r="RYR16" s="135"/>
      <c r="RYS16" s="135"/>
      <c r="RYT16" s="135"/>
      <c r="RYU16" s="135"/>
      <c r="RYV16" s="135"/>
      <c r="RYW16" s="135"/>
      <c r="RYX16" s="135"/>
      <c r="RYY16" s="135"/>
      <c r="RYZ16" s="135"/>
      <c r="RZA16" s="135"/>
      <c r="RZB16" s="135"/>
      <c r="RZC16" s="135"/>
      <c r="RZD16" s="135"/>
      <c r="RZE16" s="135"/>
      <c r="RZF16" s="135"/>
      <c r="RZG16" s="135"/>
      <c r="RZH16" s="135"/>
      <c r="RZI16" s="135"/>
      <c r="RZJ16" s="135"/>
      <c r="RZK16" s="135"/>
      <c r="RZL16" s="135"/>
      <c r="RZM16" s="135"/>
      <c r="RZN16" s="135"/>
      <c r="RZO16" s="135"/>
      <c r="RZP16" s="135"/>
      <c r="RZQ16" s="135"/>
      <c r="RZR16" s="135"/>
      <c r="RZS16" s="135"/>
      <c r="RZT16" s="135"/>
      <c r="RZU16" s="135"/>
      <c r="RZV16" s="135"/>
      <c r="RZW16" s="135"/>
      <c r="RZX16" s="135"/>
      <c r="RZY16" s="135"/>
      <c r="RZZ16" s="135"/>
      <c r="SAA16" s="135"/>
      <c r="SAB16" s="135"/>
      <c r="SAC16" s="135"/>
      <c r="SAD16" s="135"/>
      <c r="SAE16" s="135"/>
      <c r="SAF16" s="135"/>
      <c r="SAG16" s="135"/>
      <c r="SAH16" s="135"/>
      <c r="SAI16" s="135"/>
      <c r="SAJ16" s="135"/>
      <c r="SAK16" s="135"/>
      <c r="SAL16" s="135"/>
      <c r="SAM16" s="135"/>
      <c r="SAN16" s="135"/>
      <c r="SAO16" s="135"/>
      <c r="SAP16" s="135"/>
      <c r="SAQ16" s="135"/>
      <c r="SAR16" s="135"/>
      <c r="SAS16" s="135"/>
      <c r="SAT16" s="135"/>
      <c r="SAU16" s="135"/>
      <c r="SAV16" s="135"/>
      <c r="SAW16" s="135"/>
      <c r="SAX16" s="135"/>
      <c r="SAY16" s="135"/>
      <c r="SAZ16" s="135"/>
      <c r="SBA16" s="135"/>
      <c r="SBB16" s="135"/>
      <c r="SBC16" s="135"/>
      <c r="SBD16" s="135"/>
      <c r="SBE16" s="135"/>
      <c r="SBF16" s="135"/>
      <c r="SBG16" s="135"/>
      <c r="SBH16" s="135"/>
      <c r="SBI16" s="135"/>
      <c r="SBJ16" s="135"/>
      <c r="SBK16" s="135"/>
      <c r="SBL16" s="135"/>
      <c r="SBM16" s="135"/>
      <c r="SBN16" s="135"/>
      <c r="SBO16" s="135"/>
      <c r="SBP16" s="135"/>
      <c r="SBQ16" s="135"/>
      <c r="SBR16" s="135"/>
      <c r="SBS16" s="135"/>
      <c r="SBT16" s="135"/>
      <c r="SBU16" s="135"/>
      <c r="SBV16" s="135"/>
      <c r="SBW16" s="135"/>
      <c r="SBX16" s="135"/>
      <c r="SBY16" s="135"/>
      <c r="SBZ16" s="135"/>
      <c r="SCA16" s="135"/>
      <c r="SCB16" s="135"/>
      <c r="SCC16" s="135"/>
      <c r="SCD16" s="135"/>
      <c r="SCE16" s="135"/>
      <c r="SCF16" s="135"/>
      <c r="SCG16" s="135"/>
      <c r="SCH16" s="135"/>
      <c r="SCI16" s="135"/>
      <c r="SCJ16" s="135"/>
      <c r="SCK16" s="135"/>
      <c r="SCL16" s="135"/>
      <c r="SCM16" s="135"/>
      <c r="SCN16" s="135"/>
      <c r="SCO16" s="135"/>
      <c r="SCP16" s="135"/>
      <c r="SCQ16" s="135"/>
      <c r="SCR16" s="135"/>
      <c r="SCS16" s="135"/>
      <c r="SCT16" s="135"/>
      <c r="SCU16" s="135"/>
      <c r="SCV16" s="135"/>
      <c r="SCW16" s="135"/>
      <c r="SCX16" s="135"/>
      <c r="SCY16" s="135"/>
      <c r="SCZ16" s="135"/>
      <c r="SDA16" s="135"/>
      <c r="SDB16" s="135"/>
      <c r="SDC16" s="135"/>
      <c r="SDD16" s="135"/>
      <c r="SDE16" s="135"/>
      <c r="SDF16" s="135"/>
      <c r="SDG16" s="135"/>
      <c r="SDH16" s="135"/>
      <c r="SDI16" s="135"/>
      <c r="SDJ16" s="135"/>
      <c r="SDK16" s="135"/>
      <c r="SDL16" s="135"/>
      <c r="SDM16" s="135"/>
      <c r="SDN16" s="135"/>
      <c r="SDO16" s="135"/>
      <c r="SDP16" s="135"/>
      <c r="SDQ16" s="135"/>
      <c r="SDR16" s="135"/>
      <c r="SDS16" s="135"/>
      <c r="SDT16" s="135"/>
      <c r="SDU16" s="135"/>
      <c r="SDV16" s="135"/>
      <c r="SDW16" s="135"/>
      <c r="SDX16" s="135"/>
      <c r="SDY16" s="135"/>
      <c r="SDZ16" s="135"/>
      <c r="SEA16" s="135"/>
      <c r="SEB16" s="135"/>
      <c r="SEC16" s="135"/>
      <c r="SED16" s="135"/>
      <c r="SEE16" s="135"/>
      <c r="SEF16" s="135"/>
      <c r="SEG16" s="135"/>
      <c r="SEH16" s="135"/>
      <c r="SEI16" s="135"/>
      <c r="SEJ16" s="135"/>
      <c r="SEK16" s="135"/>
      <c r="SEL16" s="135"/>
      <c r="SEM16" s="135"/>
      <c r="SEN16" s="135"/>
      <c r="SEO16" s="135"/>
      <c r="SEP16" s="135"/>
      <c r="SEQ16" s="135"/>
      <c r="SER16" s="135"/>
      <c r="SES16" s="135"/>
      <c r="SET16" s="135"/>
      <c r="SEU16" s="135"/>
      <c r="SEV16" s="135"/>
      <c r="SEW16" s="135"/>
      <c r="SEX16" s="135"/>
      <c r="SEY16" s="135"/>
      <c r="SEZ16" s="135"/>
      <c r="SFA16" s="135"/>
      <c r="SFB16" s="135"/>
      <c r="SFC16" s="135"/>
      <c r="SFD16" s="135"/>
      <c r="SFE16" s="135"/>
      <c r="SFF16" s="135"/>
      <c r="SFG16" s="135"/>
      <c r="SFH16" s="135"/>
      <c r="SFI16" s="135"/>
      <c r="SFJ16" s="135"/>
      <c r="SFK16" s="135"/>
      <c r="SFL16" s="135"/>
      <c r="SFM16" s="135"/>
      <c r="SFN16" s="135"/>
      <c r="SFO16" s="135"/>
      <c r="SFP16" s="135"/>
      <c r="SFQ16" s="135"/>
      <c r="SFR16" s="135"/>
      <c r="SFS16" s="135"/>
      <c r="SFT16" s="135"/>
      <c r="SFU16" s="135"/>
      <c r="SFV16" s="135"/>
      <c r="SFW16" s="135"/>
      <c r="SFX16" s="135"/>
      <c r="SFY16" s="135"/>
      <c r="SFZ16" s="135"/>
      <c r="SGA16" s="135"/>
      <c r="SGB16" s="135"/>
      <c r="SGC16" s="135"/>
      <c r="SGD16" s="135"/>
      <c r="SGE16" s="135"/>
      <c r="SGF16" s="135"/>
      <c r="SGG16" s="135"/>
      <c r="SGH16" s="135"/>
      <c r="SGI16" s="135"/>
      <c r="SGJ16" s="135"/>
      <c r="SGK16" s="135"/>
      <c r="SGL16" s="135"/>
      <c r="SGM16" s="135"/>
      <c r="SGN16" s="135"/>
      <c r="SGO16" s="135"/>
      <c r="SGP16" s="135"/>
      <c r="SGQ16" s="135"/>
      <c r="SGR16" s="135"/>
      <c r="SGS16" s="135"/>
      <c r="SGT16" s="135"/>
      <c r="SGU16" s="135"/>
      <c r="SGV16" s="135"/>
      <c r="SGW16" s="135"/>
      <c r="SGX16" s="135"/>
      <c r="SGY16" s="135"/>
      <c r="SGZ16" s="135"/>
      <c r="SHA16" s="135"/>
      <c r="SHB16" s="135"/>
      <c r="SHC16" s="135"/>
      <c r="SHD16" s="135"/>
      <c r="SHE16" s="135"/>
      <c r="SHF16" s="135"/>
      <c r="SHG16" s="135"/>
      <c r="SHH16" s="135"/>
      <c r="SHI16" s="135"/>
      <c r="SHJ16" s="135"/>
      <c r="SHK16" s="135"/>
      <c r="SHL16" s="135"/>
      <c r="SHM16" s="135"/>
      <c r="SHN16" s="135"/>
      <c r="SHO16" s="135"/>
      <c r="SHP16" s="135"/>
      <c r="SHQ16" s="135"/>
      <c r="SHR16" s="135"/>
      <c r="SHS16" s="135"/>
      <c r="SHT16" s="135"/>
      <c r="SHU16" s="135"/>
      <c r="SHV16" s="135"/>
      <c r="SHW16" s="135"/>
      <c r="SHX16" s="135"/>
      <c r="SHY16" s="135"/>
      <c r="SHZ16" s="135"/>
      <c r="SIA16" s="135"/>
      <c r="SIB16" s="135"/>
      <c r="SIC16" s="135"/>
      <c r="SID16" s="135"/>
      <c r="SIE16" s="135"/>
      <c r="SIF16" s="135"/>
      <c r="SIG16" s="135"/>
      <c r="SIH16" s="135"/>
      <c r="SII16" s="135"/>
      <c r="SIJ16" s="135"/>
      <c r="SIK16" s="135"/>
      <c r="SIL16" s="135"/>
      <c r="SIM16" s="135"/>
      <c r="SIN16" s="135"/>
      <c r="SIO16" s="135"/>
      <c r="SIP16" s="135"/>
      <c r="SIQ16" s="135"/>
      <c r="SIR16" s="135"/>
      <c r="SIS16" s="135"/>
      <c r="SIT16" s="135"/>
      <c r="SIU16" s="135"/>
      <c r="SIV16" s="135"/>
      <c r="SIW16" s="135"/>
      <c r="SIX16" s="135"/>
      <c r="SIY16" s="135"/>
      <c r="SIZ16" s="135"/>
      <c r="SJA16" s="135"/>
      <c r="SJB16" s="135"/>
      <c r="SJC16" s="135"/>
      <c r="SJD16" s="135"/>
      <c r="SJE16" s="135"/>
      <c r="SJF16" s="135"/>
      <c r="SJG16" s="135"/>
      <c r="SJH16" s="135"/>
      <c r="SJI16" s="135"/>
      <c r="SJJ16" s="135"/>
      <c r="SJK16" s="135"/>
      <c r="SJL16" s="135"/>
      <c r="SJM16" s="135"/>
      <c r="SJN16" s="135"/>
      <c r="SJO16" s="135"/>
      <c r="SJP16" s="135"/>
      <c r="SJQ16" s="135"/>
      <c r="SJR16" s="135"/>
      <c r="SJS16" s="135"/>
      <c r="SJT16" s="135"/>
      <c r="SJU16" s="135"/>
      <c r="SJV16" s="135"/>
      <c r="SJW16" s="135"/>
      <c r="SJX16" s="135"/>
      <c r="SJY16" s="135"/>
      <c r="SJZ16" s="135"/>
      <c r="SKA16" s="135"/>
      <c r="SKB16" s="135"/>
      <c r="SKC16" s="135"/>
      <c r="SKD16" s="135"/>
      <c r="SKE16" s="135"/>
      <c r="SKF16" s="135"/>
      <c r="SKG16" s="135"/>
      <c r="SKH16" s="135"/>
      <c r="SKI16" s="135"/>
      <c r="SKJ16" s="135"/>
      <c r="SKK16" s="135"/>
      <c r="SKL16" s="135"/>
      <c r="SKM16" s="135"/>
      <c r="SKN16" s="135"/>
      <c r="SKO16" s="135"/>
      <c r="SKP16" s="135"/>
      <c r="SKQ16" s="135"/>
      <c r="SKR16" s="135"/>
      <c r="SKS16" s="135"/>
      <c r="SKT16" s="135"/>
      <c r="SKU16" s="135"/>
      <c r="SKV16" s="135"/>
      <c r="SKW16" s="135"/>
      <c r="SKX16" s="135"/>
      <c r="SKY16" s="135"/>
      <c r="SKZ16" s="135"/>
      <c r="SLA16" s="135"/>
      <c r="SLB16" s="135"/>
      <c r="SLC16" s="135"/>
      <c r="SLD16" s="135"/>
      <c r="SLE16" s="135"/>
      <c r="SLF16" s="135"/>
      <c r="SLG16" s="135"/>
      <c r="SLH16" s="135"/>
      <c r="SLI16" s="135"/>
      <c r="SLJ16" s="135"/>
      <c r="SLK16" s="135"/>
      <c r="SLL16" s="135"/>
      <c r="SLM16" s="135"/>
      <c r="SLN16" s="135"/>
      <c r="SLO16" s="135"/>
      <c r="SLP16" s="135"/>
      <c r="SLQ16" s="135"/>
      <c r="SLR16" s="135"/>
      <c r="SLS16" s="135"/>
      <c r="SLT16" s="135"/>
      <c r="SLU16" s="135"/>
      <c r="SLV16" s="135"/>
      <c r="SLW16" s="135"/>
      <c r="SLX16" s="135"/>
      <c r="SLY16" s="135"/>
      <c r="SLZ16" s="135"/>
      <c r="SMA16" s="135"/>
      <c r="SMB16" s="135"/>
      <c r="SMC16" s="135"/>
      <c r="SMD16" s="135"/>
      <c r="SME16" s="135"/>
      <c r="SMF16" s="135"/>
      <c r="SMG16" s="135"/>
      <c r="SMH16" s="135"/>
      <c r="SMI16" s="135"/>
      <c r="SMJ16" s="135"/>
      <c r="SMK16" s="135"/>
      <c r="SML16" s="135"/>
      <c r="SMM16" s="135"/>
      <c r="SMN16" s="135"/>
      <c r="SMO16" s="135"/>
      <c r="SMP16" s="135"/>
      <c r="SMQ16" s="135"/>
      <c r="SMR16" s="135"/>
      <c r="SMS16" s="135"/>
      <c r="SMT16" s="135"/>
      <c r="SMU16" s="135"/>
      <c r="SMV16" s="135"/>
      <c r="SMW16" s="135"/>
      <c r="SMX16" s="135"/>
      <c r="SMY16" s="135"/>
      <c r="SMZ16" s="135"/>
      <c r="SNA16" s="135"/>
      <c r="SNB16" s="135"/>
      <c r="SNC16" s="135"/>
      <c r="SND16" s="135"/>
      <c r="SNE16" s="135"/>
      <c r="SNF16" s="135"/>
      <c r="SNG16" s="135"/>
      <c r="SNH16" s="135"/>
      <c r="SNI16" s="135"/>
      <c r="SNJ16" s="135"/>
      <c r="SNK16" s="135"/>
      <c r="SNL16" s="135"/>
      <c r="SNM16" s="135"/>
      <c r="SNN16" s="135"/>
      <c r="SNO16" s="135"/>
      <c r="SNP16" s="135"/>
      <c r="SNQ16" s="135"/>
      <c r="SNR16" s="135"/>
      <c r="SNS16" s="135"/>
      <c r="SNT16" s="135"/>
      <c r="SNU16" s="135"/>
      <c r="SNV16" s="135"/>
      <c r="SNW16" s="135"/>
      <c r="SNX16" s="135"/>
      <c r="SNY16" s="135"/>
      <c r="SNZ16" s="135"/>
      <c r="SOA16" s="135"/>
      <c r="SOB16" s="135"/>
      <c r="SOC16" s="135"/>
      <c r="SOD16" s="135"/>
      <c r="SOE16" s="135"/>
      <c r="SOF16" s="135"/>
      <c r="SOG16" s="135"/>
      <c r="SOH16" s="135"/>
      <c r="SOI16" s="135"/>
      <c r="SOJ16" s="135"/>
      <c r="SOK16" s="135"/>
      <c r="SOL16" s="135"/>
      <c r="SOM16" s="135"/>
      <c r="SON16" s="135"/>
      <c r="SOO16" s="135"/>
      <c r="SOP16" s="135"/>
      <c r="SOQ16" s="135"/>
      <c r="SOR16" s="135"/>
      <c r="SOS16" s="135"/>
      <c r="SOT16" s="135"/>
      <c r="SOU16" s="135"/>
      <c r="SOV16" s="135"/>
      <c r="SOW16" s="135"/>
      <c r="SOX16" s="135"/>
      <c r="SOY16" s="135"/>
      <c r="SOZ16" s="135"/>
      <c r="SPA16" s="135"/>
      <c r="SPB16" s="135"/>
      <c r="SPC16" s="135"/>
      <c r="SPD16" s="135"/>
      <c r="SPE16" s="135"/>
      <c r="SPF16" s="135"/>
      <c r="SPG16" s="135"/>
      <c r="SPH16" s="135"/>
      <c r="SPI16" s="135"/>
      <c r="SPJ16" s="135"/>
      <c r="SPK16" s="135"/>
      <c r="SPL16" s="135"/>
      <c r="SPM16" s="135"/>
      <c r="SPN16" s="135"/>
      <c r="SPO16" s="135"/>
      <c r="SPP16" s="135"/>
      <c r="SPQ16" s="135"/>
      <c r="SPR16" s="135"/>
      <c r="SPS16" s="135"/>
      <c r="SPT16" s="135"/>
      <c r="SPU16" s="135"/>
      <c r="SPV16" s="135"/>
      <c r="SPW16" s="135"/>
      <c r="SPX16" s="135"/>
      <c r="SPY16" s="135"/>
      <c r="SPZ16" s="135"/>
      <c r="SQA16" s="135"/>
      <c r="SQB16" s="135"/>
      <c r="SQC16" s="135"/>
      <c r="SQD16" s="135"/>
      <c r="SQE16" s="135"/>
      <c r="SQF16" s="135"/>
      <c r="SQG16" s="135"/>
      <c r="SQH16" s="135"/>
      <c r="SQI16" s="135"/>
      <c r="SQJ16" s="135"/>
      <c r="SQK16" s="135"/>
      <c r="SQL16" s="135"/>
      <c r="SQM16" s="135"/>
      <c r="SQN16" s="135"/>
      <c r="SQO16" s="135"/>
      <c r="SQP16" s="135"/>
      <c r="SQQ16" s="135"/>
      <c r="SQR16" s="135"/>
      <c r="SQS16" s="135"/>
      <c r="SQT16" s="135"/>
      <c r="SQU16" s="135"/>
      <c r="SQV16" s="135"/>
      <c r="SQW16" s="135"/>
      <c r="SQX16" s="135"/>
      <c r="SQY16" s="135"/>
      <c r="SQZ16" s="135"/>
      <c r="SRA16" s="135"/>
      <c r="SRB16" s="135"/>
      <c r="SRC16" s="135"/>
      <c r="SRD16" s="135"/>
      <c r="SRE16" s="135"/>
      <c r="SRF16" s="135"/>
      <c r="SRG16" s="135"/>
      <c r="SRH16" s="135"/>
      <c r="SRI16" s="135"/>
      <c r="SRJ16" s="135"/>
      <c r="SRK16" s="135"/>
      <c r="SRL16" s="135"/>
      <c r="SRM16" s="135"/>
      <c r="SRN16" s="135"/>
      <c r="SRO16" s="135"/>
      <c r="SRP16" s="135"/>
      <c r="SRQ16" s="135"/>
      <c r="SRR16" s="135"/>
      <c r="SRS16" s="135"/>
      <c r="SRT16" s="135"/>
      <c r="SRU16" s="135"/>
      <c r="SRV16" s="135"/>
      <c r="SRW16" s="135"/>
      <c r="SRX16" s="135"/>
      <c r="SRY16" s="135"/>
      <c r="SRZ16" s="135"/>
      <c r="SSA16" s="135"/>
      <c r="SSB16" s="135"/>
      <c r="SSC16" s="135"/>
      <c r="SSD16" s="135"/>
      <c r="SSE16" s="135"/>
      <c r="SSF16" s="135"/>
      <c r="SSG16" s="135"/>
      <c r="SSH16" s="135"/>
      <c r="SSI16" s="135"/>
      <c r="SSJ16" s="135"/>
      <c r="SSK16" s="135"/>
      <c r="SSL16" s="135"/>
      <c r="SSM16" s="135"/>
      <c r="SSN16" s="135"/>
      <c r="SSO16" s="135"/>
      <c r="SSP16" s="135"/>
      <c r="SSQ16" s="135"/>
      <c r="SSR16" s="135"/>
      <c r="SSS16" s="135"/>
      <c r="SST16" s="135"/>
      <c r="SSU16" s="135"/>
      <c r="SSV16" s="135"/>
      <c r="SSW16" s="135"/>
      <c r="SSX16" s="135"/>
      <c r="SSY16" s="135"/>
      <c r="SSZ16" s="135"/>
      <c r="STA16" s="135"/>
      <c r="STB16" s="135"/>
      <c r="STC16" s="135"/>
      <c r="STD16" s="135"/>
      <c r="STE16" s="135"/>
      <c r="STF16" s="135"/>
      <c r="STG16" s="135"/>
      <c r="STH16" s="135"/>
      <c r="STI16" s="135"/>
      <c r="STJ16" s="135"/>
      <c r="STK16" s="135"/>
      <c r="STL16" s="135"/>
      <c r="STM16" s="135"/>
      <c r="STN16" s="135"/>
      <c r="STO16" s="135"/>
      <c r="STP16" s="135"/>
      <c r="STQ16" s="135"/>
      <c r="STR16" s="135"/>
      <c r="STS16" s="135"/>
      <c r="STT16" s="135"/>
      <c r="STU16" s="135"/>
      <c r="STV16" s="135"/>
      <c r="STW16" s="135"/>
      <c r="STX16" s="135"/>
      <c r="STY16" s="135"/>
      <c r="STZ16" s="135"/>
      <c r="SUA16" s="135"/>
      <c r="SUB16" s="135"/>
      <c r="SUC16" s="135"/>
      <c r="SUD16" s="135"/>
      <c r="SUE16" s="135"/>
      <c r="SUF16" s="135"/>
      <c r="SUG16" s="135"/>
      <c r="SUH16" s="135"/>
      <c r="SUI16" s="135"/>
      <c r="SUJ16" s="135"/>
      <c r="SUK16" s="135"/>
      <c r="SUL16" s="135"/>
      <c r="SUM16" s="135"/>
      <c r="SUN16" s="135"/>
      <c r="SUO16" s="135"/>
      <c r="SUP16" s="135"/>
      <c r="SUQ16" s="135"/>
      <c r="SUR16" s="135"/>
      <c r="SUS16" s="135"/>
      <c r="SUT16" s="135"/>
      <c r="SUU16" s="135"/>
      <c r="SUV16" s="135"/>
      <c r="SUW16" s="135"/>
      <c r="SUX16" s="135"/>
      <c r="SUY16" s="135"/>
      <c r="SUZ16" s="135"/>
      <c r="SVA16" s="135"/>
      <c r="SVB16" s="135"/>
      <c r="SVC16" s="135"/>
      <c r="SVD16" s="135"/>
      <c r="SVE16" s="135"/>
      <c r="SVF16" s="135"/>
      <c r="SVG16" s="135"/>
      <c r="SVH16" s="135"/>
      <c r="SVI16" s="135"/>
      <c r="SVJ16" s="135"/>
      <c r="SVK16" s="135"/>
      <c r="SVL16" s="135"/>
      <c r="SVM16" s="135"/>
      <c r="SVN16" s="135"/>
      <c r="SVO16" s="135"/>
      <c r="SVP16" s="135"/>
      <c r="SVQ16" s="135"/>
      <c r="SVR16" s="135"/>
      <c r="SVS16" s="135"/>
      <c r="SVT16" s="135"/>
      <c r="SVU16" s="135"/>
      <c r="SVV16" s="135"/>
      <c r="SVW16" s="135"/>
      <c r="SVX16" s="135"/>
      <c r="SVY16" s="135"/>
      <c r="SVZ16" s="135"/>
      <c r="SWA16" s="135"/>
      <c r="SWB16" s="135"/>
      <c r="SWC16" s="135"/>
      <c r="SWD16" s="135"/>
      <c r="SWE16" s="135"/>
      <c r="SWF16" s="135"/>
      <c r="SWG16" s="135"/>
      <c r="SWH16" s="135"/>
      <c r="SWI16" s="135"/>
      <c r="SWJ16" s="135"/>
      <c r="SWK16" s="135"/>
      <c r="SWL16" s="135"/>
      <c r="SWM16" s="135"/>
      <c r="SWN16" s="135"/>
      <c r="SWO16" s="135"/>
      <c r="SWP16" s="135"/>
      <c r="SWQ16" s="135"/>
      <c r="SWR16" s="135"/>
      <c r="SWS16" s="135"/>
      <c r="SWT16" s="135"/>
      <c r="SWU16" s="135"/>
      <c r="SWV16" s="135"/>
      <c r="SWW16" s="135"/>
      <c r="SWX16" s="135"/>
      <c r="SWY16" s="135"/>
      <c r="SWZ16" s="135"/>
      <c r="SXA16" s="135"/>
      <c r="SXB16" s="135"/>
      <c r="SXC16" s="135"/>
      <c r="SXD16" s="135"/>
      <c r="SXE16" s="135"/>
      <c r="SXF16" s="135"/>
      <c r="SXG16" s="135"/>
      <c r="SXH16" s="135"/>
      <c r="SXI16" s="135"/>
      <c r="SXJ16" s="135"/>
      <c r="SXK16" s="135"/>
      <c r="SXL16" s="135"/>
      <c r="SXM16" s="135"/>
      <c r="SXN16" s="135"/>
      <c r="SXO16" s="135"/>
      <c r="SXP16" s="135"/>
      <c r="SXQ16" s="135"/>
      <c r="SXR16" s="135"/>
      <c r="SXS16" s="135"/>
      <c r="SXT16" s="135"/>
      <c r="SXU16" s="135"/>
      <c r="SXV16" s="135"/>
      <c r="SXW16" s="135"/>
      <c r="SXX16" s="135"/>
      <c r="SXY16" s="135"/>
      <c r="SXZ16" s="135"/>
      <c r="SYA16" s="135"/>
      <c r="SYB16" s="135"/>
      <c r="SYC16" s="135"/>
      <c r="SYD16" s="135"/>
      <c r="SYE16" s="135"/>
      <c r="SYF16" s="135"/>
      <c r="SYG16" s="135"/>
      <c r="SYH16" s="135"/>
      <c r="SYI16" s="135"/>
      <c r="SYJ16" s="135"/>
      <c r="SYK16" s="135"/>
      <c r="SYL16" s="135"/>
      <c r="SYM16" s="135"/>
      <c r="SYN16" s="135"/>
      <c r="SYO16" s="135"/>
      <c r="SYP16" s="135"/>
      <c r="SYQ16" s="135"/>
      <c r="SYR16" s="135"/>
      <c r="SYS16" s="135"/>
      <c r="SYT16" s="135"/>
      <c r="SYU16" s="135"/>
      <c r="SYV16" s="135"/>
      <c r="SYW16" s="135"/>
      <c r="SYX16" s="135"/>
      <c r="SYY16" s="135"/>
      <c r="SYZ16" s="135"/>
      <c r="SZA16" s="135"/>
      <c r="SZB16" s="135"/>
      <c r="SZC16" s="135"/>
      <c r="SZD16" s="135"/>
      <c r="SZE16" s="135"/>
      <c r="SZF16" s="135"/>
      <c r="SZG16" s="135"/>
      <c r="SZH16" s="135"/>
      <c r="SZI16" s="135"/>
      <c r="SZJ16" s="135"/>
      <c r="SZK16" s="135"/>
      <c r="SZL16" s="135"/>
      <c r="SZM16" s="135"/>
      <c r="SZN16" s="135"/>
      <c r="SZO16" s="135"/>
      <c r="SZP16" s="135"/>
      <c r="SZQ16" s="135"/>
      <c r="SZR16" s="135"/>
      <c r="SZS16" s="135"/>
      <c r="SZT16" s="135"/>
      <c r="SZU16" s="135"/>
      <c r="SZV16" s="135"/>
      <c r="SZW16" s="135"/>
      <c r="SZX16" s="135"/>
      <c r="SZY16" s="135"/>
      <c r="SZZ16" s="135"/>
      <c r="TAA16" s="135"/>
      <c r="TAB16" s="135"/>
      <c r="TAC16" s="135"/>
      <c r="TAD16" s="135"/>
      <c r="TAE16" s="135"/>
      <c r="TAF16" s="135"/>
      <c r="TAG16" s="135"/>
      <c r="TAH16" s="135"/>
      <c r="TAI16" s="135"/>
      <c r="TAJ16" s="135"/>
      <c r="TAK16" s="135"/>
      <c r="TAL16" s="135"/>
      <c r="TAM16" s="135"/>
      <c r="TAN16" s="135"/>
      <c r="TAO16" s="135"/>
      <c r="TAP16" s="135"/>
      <c r="TAQ16" s="135"/>
      <c r="TAR16" s="135"/>
      <c r="TAS16" s="135"/>
      <c r="TAT16" s="135"/>
      <c r="TAU16" s="135"/>
      <c r="TAV16" s="135"/>
      <c r="TAW16" s="135"/>
      <c r="TAX16" s="135"/>
      <c r="TAY16" s="135"/>
      <c r="TAZ16" s="135"/>
      <c r="TBA16" s="135"/>
      <c r="TBB16" s="135"/>
      <c r="TBC16" s="135"/>
      <c r="TBD16" s="135"/>
      <c r="TBE16" s="135"/>
      <c r="TBF16" s="135"/>
      <c r="TBG16" s="135"/>
      <c r="TBH16" s="135"/>
      <c r="TBI16" s="135"/>
      <c r="TBJ16" s="135"/>
      <c r="TBK16" s="135"/>
      <c r="TBL16" s="135"/>
      <c r="TBM16" s="135"/>
      <c r="TBN16" s="135"/>
      <c r="TBO16" s="135"/>
      <c r="TBP16" s="135"/>
      <c r="TBQ16" s="135"/>
      <c r="TBR16" s="135"/>
      <c r="TBS16" s="135"/>
      <c r="TBT16" s="135"/>
      <c r="TBU16" s="135"/>
      <c r="TBV16" s="135"/>
      <c r="TBW16" s="135"/>
      <c r="TBX16" s="135"/>
      <c r="TBY16" s="135"/>
      <c r="TBZ16" s="135"/>
      <c r="TCA16" s="135"/>
      <c r="TCB16" s="135"/>
      <c r="TCC16" s="135"/>
      <c r="TCD16" s="135"/>
      <c r="TCE16" s="135"/>
      <c r="TCF16" s="135"/>
      <c r="TCG16" s="135"/>
      <c r="TCH16" s="135"/>
      <c r="TCI16" s="135"/>
      <c r="TCJ16" s="135"/>
      <c r="TCK16" s="135"/>
      <c r="TCL16" s="135"/>
      <c r="TCM16" s="135"/>
      <c r="TCN16" s="135"/>
      <c r="TCO16" s="135"/>
      <c r="TCP16" s="135"/>
      <c r="TCQ16" s="135"/>
      <c r="TCR16" s="135"/>
      <c r="TCS16" s="135"/>
      <c r="TCT16" s="135"/>
      <c r="TCU16" s="135"/>
      <c r="TCV16" s="135"/>
      <c r="TCW16" s="135"/>
      <c r="TCX16" s="135"/>
      <c r="TCY16" s="135"/>
      <c r="TCZ16" s="135"/>
      <c r="TDA16" s="135"/>
      <c r="TDB16" s="135"/>
      <c r="TDC16" s="135"/>
      <c r="TDD16" s="135"/>
      <c r="TDE16" s="135"/>
      <c r="TDF16" s="135"/>
      <c r="TDG16" s="135"/>
      <c r="TDH16" s="135"/>
      <c r="TDI16" s="135"/>
      <c r="TDJ16" s="135"/>
      <c r="TDK16" s="135"/>
      <c r="TDL16" s="135"/>
      <c r="TDM16" s="135"/>
      <c r="TDN16" s="135"/>
      <c r="TDO16" s="135"/>
      <c r="TDP16" s="135"/>
      <c r="TDQ16" s="135"/>
      <c r="TDR16" s="135"/>
      <c r="TDS16" s="135"/>
      <c r="TDT16" s="135"/>
      <c r="TDU16" s="135"/>
      <c r="TDV16" s="135"/>
      <c r="TDW16" s="135"/>
      <c r="TDX16" s="135"/>
      <c r="TDY16" s="135"/>
      <c r="TDZ16" s="135"/>
      <c r="TEA16" s="135"/>
      <c r="TEB16" s="135"/>
      <c r="TEC16" s="135"/>
      <c r="TED16" s="135"/>
      <c r="TEE16" s="135"/>
      <c r="TEF16" s="135"/>
      <c r="TEG16" s="135"/>
      <c r="TEH16" s="135"/>
      <c r="TEI16" s="135"/>
      <c r="TEJ16" s="135"/>
      <c r="TEK16" s="135"/>
      <c r="TEL16" s="135"/>
      <c r="TEM16" s="135"/>
      <c r="TEN16" s="135"/>
      <c r="TEO16" s="135"/>
      <c r="TEP16" s="135"/>
      <c r="TEQ16" s="135"/>
      <c r="TER16" s="135"/>
      <c r="TES16" s="135"/>
      <c r="TET16" s="135"/>
      <c r="TEU16" s="135"/>
      <c r="TEV16" s="135"/>
      <c r="TEW16" s="135"/>
      <c r="TEX16" s="135"/>
      <c r="TEY16" s="135"/>
      <c r="TEZ16" s="135"/>
      <c r="TFA16" s="135"/>
      <c r="TFB16" s="135"/>
      <c r="TFC16" s="135"/>
      <c r="TFD16" s="135"/>
      <c r="TFE16" s="135"/>
      <c r="TFF16" s="135"/>
      <c r="TFG16" s="135"/>
      <c r="TFH16" s="135"/>
      <c r="TFI16" s="135"/>
      <c r="TFJ16" s="135"/>
      <c r="TFK16" s="135"/>
      <c r="TFL16" s="135"/>
      <c r="TFM16" s="135"/>
      <c r="TFN16" s="135"/>
      <c r="TFO16" s="135"/>
      <c r="TFP16" s="135"/>
      <c r="TFQ16" s="135"/>
      <c r="TFR16" s="135"/>
      <c r="TFS16" s="135"/>
      <c r="TFT16" s="135"/>
      <c r="TFU16" s="135"/>
      <c r="TFV16" s="135"/>
      <c r="TFW16" s="135"/>
      <c r="TFX16" s="135"/>
      <c r="TFY16" s="135"/>
      <c r="TFZ16" s="135"/>
      <c r="TGA16" s="135"/>
      <c r="TGB16" s="135"/>
      <c r="TGC16" s="135"/>
      <c r="TGD16" s="135"/>
      <c r="TGE16" s="135"/>
      <c r="TGF16" s="135"/>
      <c r="TGG16" s="135"/>
      <c r="TGH16" s="135"/>
      <c r="TGI16" s="135"/>
      <c r="TGJ16" s="135"/>
      <c r="TGK16" s="135"/>
      <c r="TGL16" s="135"/>
      <c r="TGM16" s="135"/>
      <c r="TGN16" s="135"/>
      <c r="TGO16" s="135"/>
      <c r="TGP16" s="135"/>
      <c r="TGQ16" s="135"/>
      <c r="TGR16" s="135"/>
      <c r="TGS16" s="135"/>
      <c r="TGT16" s="135"/>
      <c r="TGU16" s="135"/>
      <c r="TGV16" s="135"/>
      <c r="TGW16" s="135"/>
      <c r="TGX16" s="135"/>
      <c r="TGY16" s="135"/>
      <c r="TGZ16" s="135"/>
      <c r="THA16" s="135"/>
      <c r="THB16" s="135"/>
      <c r="THC16" s="135"/>
      <c r="THD16" s="135"/>
      <c r="THE16" s="135"/>
      <c r="THF16" s="135"/>
      <c r="THG16" s="135"/>
      <c r="THH16" s="135"/>
      <c r="THI16" s="135"/>
      <c r="THJ16" s="135"/>
      <c r="THK16" s="135"/>
      <c r="THL16" s="135"/>
      <c r="THM16" s="135"/>
      <c r="THN16" s="135"/>
      <c r="THO16" s="135"/>
      <c r="THP16" s="135"/>
      <c r="THQ16" s="135"/>
      <c r="THR16" s="135"/>
      <c r="THS16" s="135"/>
      <c r="THT16" s="135"/>
      <c r="THU16" s="135"/>
      <c r="THV16" s="135"/>
      <c r="THW16" s="135"/>
      <c r="THX16" s="135"/>
      <c r="THY16" s="135"/>
      <c r="THZ16" s="135"/>
      <c r="TIA16" s="135"/>
      <c r="TIB16" s="135"/>
      <c r="TIC16" s="135"/>
      <c r="TID16" s="135"/>
      <c r="TIE16" s="135"/>
      <c r="TIF16" s="135"/>
      <c r="TIG16" s="135"/>
      <c r="TIH16" s="135"/>
      <c r="TII16" s="135"/>
      <c r="TIJ16" s="135"/>
      <c r="TIK16" s="135"/>
      <c r="TIL16" s="135"/>
      <c r="TIM16" s="135"/>
      <c r="TIN16" s="135"/>
      <c r="TIO16" s="135"/>
      <c r="TIP16" s="135"/>
      <c r="TIQ16" s="135"/>
      <c r="TIR16" s="135"/>
      <c r="TIS16" s="135"/>
      <c r="TIT16" s="135"/>
      <c r="TIU16" s="135"/>
      <c r="TIV16" s="135"/>
      <c r="TIW16" s="135"/>
      <c r="TIX16" s="135"/>
      <c r="TIY16" s="135"/>
      <c r="TIZ16" s="135"/>
      <c r="TJA16" s="135"/>
      <c r="TJB16" s="135"/>
      <c r="TJC16" s="135"/>
      <c r="TJD16" s="135"/>
      <c r="TJE16" s="135"/>
      <c r="TJF16" s="135"/>
      <c r="TJG16" s="135"/>
      <c r="TJH16" s="135"/>
      <c r="TJI16" s="135"/>
      <c r="TJJ16" s="135"/>
      <c r="TJK16" s="135"/>
      <c r="TJL16" s="135"/>
      <c r="TJM16" s="135"/>
      <c r="TJN16" s="135"/>
      <c r="TJO16" s="135"/>
      <c r="TJP16" s="135"/>
      <c r="TJQ16" s="135"/>
      <c r="TJR16" s="135"/>
      <c r="TJS16" s="135"/>
      <c r="TJT16" s="135"/>
      <c r="TJU16" s="135"/>
      <c r="TJV16" s="135"/>
      <c r="TJW16" s="135"/>
      <c r="TJX16" s="135"/>
      <c r="TJY16" s="135"/>
      <c r="TJZ16" s="135"/>
      <c r="TKA16" s="135"/>
      <c r="TKB16" s="135"/>
      <c r="TKC16" s="135"/>
      <c r="TKD16" s="135"/>
      <c r="TKE16" s="135"/>
      <c r="TKF16" s="135"/>
      <c r="TKG16" s="135"/>
      <c r="TKH16" s="135"/>
      <c r="TKI16" s="135"/>
      <c r="TKJ16" s="135"/>
      <c r="TKK16" s="135"/>
      <c r="TKL16" s="135"/>
      <c r="TKM16" s="135"/>
      <c r="TKN16" s="135"/>
      <c r="TKO16" s="135"/>
      <c r="TKP16" s="135"/>
      <c r="TKQ16" s="135"/>
      <c r="TKR16" s="135"/>
      <c r="TKS16" s="135"/>
      <c r="TKT16" s="135"/>
      <c r="TKU16" s="135"/>
      <c r="TKV16" s="135"/>
      <c r="TKW16" s="135"/>
      <c r="TKX16" s="135"/>
      <c r="TKY16" s="135"/>
      <c r="TKZ16" s="135"/>
      <c r="TLA16" s="135"/>
      <c r="TLB16" s="135"/>
      <c r="TLC16" s="135"/>
      <c r="TLD16" s="135"/>
      <c r="TLE16" s="135"/>
      <c r="TLF16" s="135"/>
      <c r="TLG16" s="135"/>
      <c r="TLH16" s="135"/>
      <c r="TLI16" s="135"/>
      <c r="TLJ16" s="135"/>
      <c r="TLK16" s="135"/>
      <c r="TLL16" s="135"/>
      <c r="TLM16" s="135"/>
      <c r="TLN16" s="135"/>
      <c r="TLO16" s="135"/>
      <c r="TLP16" s="135"/>
      <c r="TLQ16" s="135"/>
      <c r="TLR16" s="135"/>
      <c r="TLS16" s="135"/>
      <c r="TLT16" s="135"/>
      <c r="TLU16" s="135"/>
      <c r="TLV16" s="135"/>
      <c r="TLW16" s="135"/>
      <c r="TLX16" s="135"/>
      <c r="TLY16" s="135"/>
      <c r="TLZ16" s="135"/>
      <c r="TMA16" s="135"/>
      <c r="TMB16" s="135"/>
      <c r="TMC16" s="135"/>
      <c r="TMD16" s="135"/>
      <c r="TME16" s="135"/>
      <c r="TMF16" s="135"/>
      <c r="TMG16" s="135"/>
      <c r="TMH16" s="135"/>
      <c r="TMI16" s="135"/>
      <c r="TMJ16" s="135"/>
      <c r="TMK16" s="135"/>
      <c r="TML16" s="135"/>
      <c r="TMM16" s="135"/>
      <c r="TMN16" s="135"/>
      <c r="TMO16" s="135"/>
      <c r="TMP16" s="135"/>
      <c r="TMQ16" s="135"/>
      <c r="TMR16" s="135"/>
      <c r="TMS16" s="135"/>
      <c r="TMT16" s="135"/>
      <c r="TMU16" s="135"/>
      <c r="TMV16" s="135"/>
      <c r="TMW16" s="135"/>
      <c r="TMX16" s="135"/>
      <c r="TMY16" s="135"/>
      <c r="TMZ16" s="135"/>
      <c r="TNA16" s="135"/>
      <c r="TNB16" s="135"/>
      <c r="TNC16" s="135"/>
      <c r="TND16" s="135"/>
      <c r="TNE16" s="135"/>
      <c r="TNF16" s="135"/>
      <c r="TNG16" s="135"/>
      <c r="TNH16" s="135"/>
      <c r="TNI16" s="135"/>
      <c r="TNJ16" s="135"/>
      <c r="TNK16" s="135"/>
      <c r="TNL16" s="135"/>
      <c r="TNM16" s="135"/>
      <c r="TNN16" s="135"/>
      <c r="TNO16" s="135"/>
      <c r="TNP16" s="135"/>
      <c r="TNQ16" s="135"/>
      <c r="TNR16" s="135"/>
      <c r="TNS16" s="135"/>
      <c r="TNT16" s="135"/>
      <c r="TNU16" s="135"/>
      <c r="TNV16" s="135"/>
      <c r="TNW16" s="135"/>
      <c r="TNX16" s="135"/>
      <c r="TNY16" s="135"/>
      <c r="TNZ16" s="135"/>
      <c r="TOA16" s="135"/>
      <c r="TOB16" s="135"/>
      <c r="TOC16" s="135"/>
      <c r="TOD16" s="135"/>
      <c r="TOE16" s="135"/>
      <c r="TOF16" s="135"/>
      <c r="TOG16" s="135"/>
      <c r="TOH16" s="135"/>
      <c r="TOI16" s="135"/>
      <c r="TOJ16" s="135"/>
      <c r="TOK16" s="135"/>
      <c r="TOL16" s="135"/>
      <c r="TOM16" s="135"/>
      <c r="TON16" s="135"/>
      <c r="TOO16" s="135"/>
      <c r="TOP16" s="135"/>
      <c r="TOQ16" s="135"/>
      <c r="TOR16" s="135"/>
      <c r="TOS16" s="135"/>
      <c r="TOT16" s="135"/>
      <c r="TOU16" s="135"/>
      <c r="TOV16" s="135"/>
      <c r="TOW16" s="135"/>
      <c r="TOX16" s="135"/>
      <c r="TOY16" s="135"/>
      <c r="TOZ16" s="135"/>
      <c r="TPA16" s="135"/>
      <c r="TPB16" s="135"/>
      <c r="TPC16" s="135"/>
      <c r="TPD16" s="135"/>
      <c r="TPE16" s="135"/>
      <c r="TPF16" s="135"/>
      <c r="TPG16" s="135"/>
      <c r="TPH16" s="135"/>
      <c r="TPI16" s="135"/>
      <c r="TPJ16" s="135"/>
      <c r="TPK16" s="135"/>
      <c r="TPL16" s="135"/>
      <c r="TPM16" s="135"/>
      <c r="TPN16" s="135"/>
      <c r="TPO16" s="135"/>
      <c r="TPP16" s="135"/>
      <c r="TPQ16" s="135"/>
      <c r="TPR16" s="135"/>
      <c r="TPS16" s="135"/>
      <c r="TPT16" s="135"/>
      <c r="TPU16" s="135"/>
      <c r="TPV16" s="135"/>
      <c r="TPW16" s="135"/>
      <c r="TPX16" s="135"/>
      <c r="TPY16" s="135"/>
      <c r="TPZ16" s="135"/>
      <c r="TQA16" s="135"/>
      <c r="TQB16" s="135"/>
      <c r="TQC16" s="135"/>
      <c r="TQD16" s="135"/>
      <c r="TQE16" s="135"/>
      <c r="TQF16" s="135"/>
      <c r="TQG16" s="135"/>
      <c r="TQH16" s="135"/>
      <c r="TQI16" s="135"/>
      <c r="TQJ16" s="135"/>
      <c r="TQK16" s="135"/>
      <c r="TQL16" s="135"/>
      <c r="TQM16" s="135"/>
      <c r="TQN16" s="135"/>
      <c r="TQO16" s="135"/>
      <c r="TQP16" s="135"/>
      <c r="TQQ16" s="135"/>
      <c r="TQR16" s="135"/>
      <c r="TQS16" s="135"/>
      <c r="TQT16" s="135"/>
      <c r="TQU16" s="135"/>
      <c r="TQV16" s="135"/>
      <c r="TQW16" s="135"/>
      <c r="TQX16" s="135"/>
      <c r="TQY16" s="135"/>
      <c r="TQZ16" s="135"/>
      <c r="TRA16" s="135"/>
      <c r="TRB16" s="135"/>
      <c r="TRC16" s="135"/>
      <c r="TRD16" s="135"/>
      <c r="TRE16" s="135"/>
      <c r="TRF16" s="135"/>
      <c r="TRG16" s="135"/>
      <c r="TRH16" s="135"/>
      <c r="TRI16" s="135"/>
      <c r="TRJ16" s="135"/>
      <c r="TRK16" s="135"/>
      <c r="TRL16" s="135"/>
      <c r="TRM16" s="135"/>
      <c r="TRN16" s="135"/>
      <c r="TRO16" s="135"/>
      <c r="TRP16" s="135"/>
      <c r="TRQ16" s="135"/>
      <c r="TRR16" s="135"/>
      <c r="TRS16" s="135"/>
      <c r="TRT16" s="135"/>
      <c r="TRU16" s="135"/>
      <c r="TRV16" s="135"/>
      <c r="TRW16" s="135"/>
      <c r="TRX16" s="135"/>
      <c r="TRY16" s="135"/>
      <c r="TRZ16" s="135"/>
      <c r="TSA16" s="135"/>
      <c r="TSB16" s="135"/>
      <c r="TSC16" s="135"/>
      <c r="TSD16" s="135"/>
      <c r="TSE16" s="135"/>
      <c r="TSF16" s="135"/>
      <c r="TSG16" s="135"/>
      <c r="TSH16" s="135"/>
      <c r="TSI16" s="135"/>
      <c r="TSJ16" s="135"/>
      <c r="TSK16" s="135"/>
      <c r="TSL16" s="135"/>
      <c r="TSM16" s="135"/>
      <c r="TSN16" s="135"/>
      <c r="TSO16" s="135"/>
      <c r="TSP16" s="135"/>
      <c r="TSQ16" s="135"/>
      <c r="TSR16" s="135"/>
      <c r="TSS16" s="135"/>
      <c r="TST16" s="135"/>
      <c r="TSU16" s="135"/>
      <c r="TSV16" s="135"/>
      <c r="TSW16" s="135"/>
      <c r="TSX16" s="135"/>
      <c r="TSY16" s="135"/>
      <c r="TSZ16" s="135"/>
      <c r="TTA16" s="135"/>
      <c r="TTB16" s="135"/>
      <c r="TTC16" s="135"/>
      <c r="TTD16" s="135"/>
      <c r="TTE16" s="135"/>
      <c r="TTF16" s="135"/>
      <c r="TTG16" s="135"/>
      <c r="TTH16" s="135"/>
      <c r="TTI16" s="135"/>
      <c r="TTJ16" s="135"/>
      <c r="TTK16" s="135"/>
      <c r="TTL16" s="135"/>
      <c r="TTM16" s="135"/>
      <c r="TTN16" s="135"/>
      <c r="TTO16" s="135"/>
      <c r="TTP16" s="135"/>
      <c r="TTQ16" s="135"/>
      <c r="TTR16" s="135"/>
      <c r="TTS16" s="135"/>
      <c r="TTT16" s="135"/>
      <c r="TTU16" s="135"/>
      <c r="TTV16" s="135"/>
      <c r="TTW16" s="135"/>
      <c r="TTX16" s="135"/>
      <c r="TTY16" s="135"/>
      <c r="TTZ16" s="135"/>
      <c r="TUA16" s="135"/>
      <c r="TUB16" s="135"/>
      <c r="TUC16" s="135"/>
      <c r="TUD16" s="135"/>
      <c r="TUE16" s="135"/>
      <c r="TUF16" s="135"/>
      <c r="TUG16" s="135"/>
      <c r="TUH16" s="135"/>
      <c r="TUI16" s="135"/>
      <c r="TUJ16" s="135"/>
      <c r="TUK16" s="135"/>
      <c r="TUL16" s="135"/>
      <c r="TUM16" s="135"/>
      <c r="TUN16" s="135"/>
      <c r="TUO16" s="135"/>
      <c r="TUP16" s="135"/>
      <c r="TUQ16" s="135"/>
      <c r="TUR16" s="135"/>
      <c r="TUS16" s="135"/>
      <c r="TUT16" s="135"/>
      <c r="TUU16" s="135"/>
      <c r="TUV16" s="135"/>
      <c r="TUW16" s="135"/>
      <c r="TUX16" s="135"/>
      <c r="TUY16" s="135"/>
      <c r="TUZ16" s="135"/>
      <c r="TVA16" s="135"/>
      <c r="TVB16" s="135"/>
      <c r="TVC16" s="135"/>
      <c r="TVD16" s="135"/>
      <c r="TVE16" s="135"/>
      <c r="TVF16" s="135"/>
      <c r="TVG16" s="135"/>
      <c r="TVH16" s="135"/>
      <c r="TVI16" s="135"/>
      <c r="TVJ16" s="135"/>
      <c r="TVK16" s="135"/>
      <c r="TVL16" s="135"/>
      <c r="TVM16" s="135"/>
      <c r="TVN16" s="135"/>
      <c r="TVO16" s="135"/>
      <c r="TVP16" s="135"/>
      <c r="TVQ16" s="135"/>
      <c r="TVR16" s="135"/>
      <c r="TVS16" s="135"/>
      <c r="TVT16" s="135"/>
      <c r="TVU16" s="135"/>
      <c r="TVV16" s="135"/>
      <c r="TVW16" s="135"/>
      <c r="TVX16" s="135"/>
      <c r="TVY16" s="135"/>
      <c r="TVZ16" s="135"/>
      <c r="TWA16" s="135"/>
      <c r="TWB16" s="135"/>
      <c r="TWC16" s="135"/>
      <c r="TWD16" s="135"/>
      <c r="TWE16" s="135"/>
      <c r="TWF16" s="135"/>
      <c r="TWG16" s="135"/>
      <c r="TWH16" s="135"/>
      <c r="TWI16" s="135"/>
      <c r="TWJ16" s="135"/>
      <c r="TWK16" s="135"/>
      <c r="TWL16" s="135"/>
      <c r="TWM16" s="135"/>
      <c r="TWN16" s="135"/>
      <c r="TWO16" s="135"/>
      <c r="TWP16" s="135"/>
      <c r="TWQ16" s="135"/>
      <c r="TWR16" s="135"/>
      <c r="TWS16" s="135"/>
      <c r="TWT16" s="135"/>
      <c r="TWU16" s="135"/>
      <c r="TWV16" s="135"/>
      <c r="TWW16" s="135"/>
      <c r="TWX16" s="135"/>
      <c r="TWY16" s="135"/>
      <c r="TWZ16" s="135"/>
      <c r="TXA16" s="135"/>
      <c r="TXB16" s="135"/>
      <c r="TXC16" s="135"/>
      <c r="TXD16" s="135"/>
      <c r="TXE16" s="135"/>
      <c r="TXF16" s="135"/>
      <c r="TXG16" s="135"/>
      <c r="TXH16" s="135"/>
      <c r="TXI16" s="135"/>
      <c r="TXJ16" s="135"/>
      <c r="TXK16" s="135"/>
      <c r="TXL16" s="135"/>
      <c r="TXM16" s="135"/>
      <c r="TXN16" s="135"/>
      <c r="TXO16" s="135"/>
      <c r="TXP16" s="135"/>
      <c r="TXQ16" s="135"/>
      <c r="TXR16" s="135"/>
      <c r="TXS16" s="135"/>
      <c r="TXT16" s="135"/>
      <c r="TXU16" s="135"/>
      <c r="TXV16" s="135"/>
      <c r="TXW16" s="135"/>
      <c r="TXX16" s="135"/>
      <c r="TXY16" s="135"/>
      <c r="TXZ16" s="135"/>
      <c r="TYA16" s="135"/>
      <c r="TYB16" s="135"/>
      <c r="TYC16" s="135"/>
      <c r="TYD16" s="135"/>
      <c r="TYE16" s="135"/>
      <c r="TYF16" s="135"/>
      <c r="TYG16" s="135"/>
      <c r="TYH16" s="135"/>
      <c r="TYI16" s="135"/>
      <c r="TYJ16" s="135"/>
      <c r="TYK16" s="135"/>
      <c r="TYL16" s="135"/>
      <c r="TYM16" s="135"/>
      <c r="TYN16" s="135"/>
      <c r="TYO16" s="135"/>
      <c r="TYP16" s="135"/>
      <c r="TYQ16" s="135"/>
      <c r="TYR16" s="135"/>
      <c r="TYS16" s="135"/>
      <c r="TYT16" s="135"/>
      <c r="TYU16" s="135"/>
      <c r="TYV16" s="135"/>
      <c r="TYW16" s="135"/>
      <c r="TYX16" s="135"/>
      <c r="TYY16" s="135"/>
      <c r="TYZ16" s="135"/>
      <c r="TZA16" s="135"/>
      <c r="TZB16" s="135"/>
      <c r="TZC16" s="135"/>
      <c r="TZD16" s="135"/>
      <c r="TZE16" s="135"/>
      <c r="TZF16" s="135"/>
      <c r="TZG16" s="135"/>
      <c r="TZH16" s="135"/>
      <c r="TZI16" s="135"/>
      <c r="TZJ16" s="135"/>
      <c r="TZK16" s="135"/>
      <c r="TZL16" s="135"/>
      <c r="TZM16" s="135"/>
      <c r="TZN16" s="135"/>
      <c r="TZO16" s="135"/>
      <c r="TZP16" s="135"/>
      <c r="TZQ16" s="135"/>
      <c r="TZR16" s="135"/>
      <c r="TZS16" s="135"/>
      <c r="TZT16" s="135"/>
      <c r="TZU16" s="135"/>
      <c r="TZV16" s="135"/>
      <c r="TZW16" s="135"/>
      <c r="TZX16" s="135"/>
      <c r="TZY16" s="135"/>
      <c r="TZZ16" s="135"/>
      <c r="UAA16" s="135"/>
      <c r="UAB16" s="135"/>
      <c r="UAC16" s="135"/>
      <c r="UAD16" s="135"/>
      <c r="UAE16" s="135"/>
      <c r="UAF16" s="135"/>
      <c r="UAG16" s="135"/>
      <c r="UAH16" s="135"/>
      <c r="UAI16" s="135"/>
      <c r="UAJ16" s="135"/>
      <c r="UAK16" s="135"/>
      <c r="UAL16" s="135"/>
      <c r="UAM16" s="135"/>
      <c r="UAN16" s="135"/>
      <c r="UAO16" s="135"/>
      <c r="UAP16" s="135"/>
      <c r="UAQ16" s="135"/>
      <c r="UAR16" s="135"/>
      <c r="UAS16" s="135"/>
      <c r="UAT16" s="135"/>
      <c r="UAU16" s="135"/>
      <c r="UAV16" s="135"/>
      <c r="UAW16" s="135"/>
      <c r="UAX16" s="135"/>
      <c r="UAY16" s="135"/>
      <c r="UAZ16" s="135"/>
      <c r="UBA16" s="135"/>
      <c r="UBB16" s="135"/>
      <c r="UBC16" s="135"/>
      <c r="UBD16" s="135"/>
      <c r="UBE16" s="135"/>
      <c r="UBF16" s="135"/>
      <c r="UBG16" s="135"/>
      <c r="UBH16" s="135"/>
      <c r="UBI16" s="135"/>
      <c r="UBJ16" s="135"/>
      <c r="UBK16" s="135"/>
      <c r="UBL16" s="135"/>
      <c r="UBM16" s="135"/>
      <c r="UBN16" s="135"/>
      <c r="UBO16" s="135"/>
      <c r="UBP16" s="135"/>
      <c r="UBQ16" s="135"/>
      <c r="UBR16" s="135"/>
      <c r="UBS16" s="135"/>
      <c r="UBT16" s="135"/>
      <c r="UBU16" s="135"/>
      <c r="UBV16" s="135"/>
      <c r="UBW16" s="135"/>
      <c r="UBX16" s="135"/>
      <c r="UBY16" s="135"/>
      <c r="UBZ16" s="135"/>
      <c r="UCA16" s="135"/>
      <c r="UCB16" s="135"/>
      <c r="UCC16" s="135"/>
      <c r="UCD16" s="135"/>
      <c r="UCE16" s="135"/>
      <c r="UCF16" s="135"/>
      <c r="UCG16" s="135"/>
      <c r="UCH16" s="135"/>
      <c r="UCI16" s="135"/>
      <c r="UCJ16" s="135"/>
      <c r="UCK16" s="135"/>
      <c r="UCL16" s="135"/>
      <c r="UCM16" s="135"/>
      <c r="UCN16" s="135"/>
      <c r="UCO16" s="135"/>
      <c r="UCP16" s="135"/>
      <c r="UCQ16" s="135"/>
      <c r="UCR16" s="135"/>
      <c r="UCS16" s="135"/>
      <c r="UCT16" s="135"/>
      <c r="UCU16" s="135"/>
      <c r="UCV16" s="135"/>
      <c r="UCW16" s="135"/>
      <c r="UCX16" s="135"/>
      <c r="UCY16" s="135"/>
      <c r="UCZ16" s="135"/>
      <c r="UDA16" s="135"/>
      <c r="UDB16" s="135"/>
      <c r="UDC16" s="135"/>
      <c r="UDD16" s="135"/>
      <c r="UDE16" s="135"/>
      <c r="UDF16" s="135"/>
      <c r="UDG16" s="135"/>
      <c r="UDH16" s="135"/>
      <c r="UDI16" s="135"/>
      <c r="UDJ16" s="135"/>
      <c r="UDK16" s="135"/>
      <c r="UDL16" s="135"/>
      <c r="UDM16" s="135"/>
      <c r="UDN16" s="135"/>
      <c r="UDO16" s="135"/>
      <c r="UDP16" s="135"/>
      <c r="UDQ16" s="135"/>
      <c r="UDR16" s="135"/>
      <c r="UDS16" s="135"/>
      <c r="UDT16" s="135"/>
      <c r="UDU16" s="135"/>
      <c r="UDV16" s="135"/>
      <c r="UDW16" s="135"/>
      <c r="UDX16" s="135"/>
      <c r="UDY16" s="135"/>
      <c r="UDZ16" s="135"/>
      <c r="UEA16" s="135"/>
      <c r="UEB16" s="135"/>
      <c r="UEC16" s="135"/>
      <c r="UED16" s="135"/>
      <c r="UEE16" s="135"/>
      <c r="UEF16" s="135"/>
      <c r="UEG16" s="135"/>
      <c r="UEH16" s="135"/>
      <c r="UEI16" s="135"/>
      <c r="UEJ16" s="135"/>
      <c r="UEK16" s="135"/>
      <c r="UEL16" s="135"/>
      <c r="UEM16" s="135"/>
      <c r="UEN16" s="135"/>
      <c r="UEO16" s="135"/>
      <c r="UEP16" s="135"/>
      <c r="UEQ16" s="135"/>
      <c r="UER16" s="135"/>
      <c r="UES16" s="135"/>
      <c r="UET16" s="135"/>
      <c r="UEU16" s="135"/>
      <c r="UEV16" s="135"/>
      <c r="UEW16" s="135"/>
      <c r="UEX16" s="135"/>
      <c r="UEY16" s="135"/>
      <c r="UEZ16" s="135"/>
      <c r="UFA16" s="135"/>
      <c r="UFB16" s="135"/>
      <c r="UFC16" s="135"/>
      <c r="UFD16" s="135"/>
      <c r="UFE16" s="135"/>
      <c r="UFF16" s="135"/>
      <c r="UFG16" s="135"/>
      <c r="UFH16" s="135"/>
      <c r="UFI16" s="135"/>
      <c r="UFJ16" s="135"/>
      <c r="UFK16" s="135"/>
      <c r="UFL16" s="135"/>
      <c r="UFM16" s="135"/>
      <c r="UFN16" s="135"/>
      <c r="UFO16" s="135"/>
      <c r="UFP16" s="135"/>
      <c r="UFQ16" s="135"/>
      <c r="UFR16" s="135"/>
      <c r="UFS16" s="135"/>
      <c r="UFT16" s="135"/>
      <c r="UFU16" s="135"/>
      <c r="UFV16" s="135"/>
      <c r="UFW16" s="135"/>
      <c r="UFX16" s="135"/>
      <c r="UFY16" s="135"/>
      <c r="UFZ16" s="135"/>
      <c r="UGA16" s="135"/>
      <c r="UGB16" s="135"/>
      <c r="UGC16" s="135"/>
      <c r="UGD16" s="135"/>
      <c r="UGE16" s="135"/>
      <c r="UGF16" s="135"/>
      <c r="UGG16" s="135"/>
      <c r="UGH16" s="135"/>
      <c r="UGI16" s="135"/>
      <c r="UGJ16" s="135"/>
      <c r="UGK16" s="135"/>
      <c r="UGL16" s="135"/>
      <c r="UGM16" s="135"/>
      <c r="UGN16" s="135"/>
      <c r="UGO16" s="135"/>
      <c r="UGP16" s="135"/>
      <c r="UGQ16" s="135"/>
      <c r="UGR16" s="135"/>
      <c r="UGS16" s="135"/>
      <c r="UGT16" s="135"/>
      <c r="UGU16" s="135"/>
      <c r="UGV16" s="135"/>
      <c r="UGW16" s="135"/>
      <c r="UGX16" s="135"/>
      <c r="UGY16" s="135"/>
      <c r="UGZ16" s="135"/>
      <c r="UHA16" s="135"/>
      <c r="UHB16" s="135"/>
      <c r="UHC16" s="135"/>
      <c r="UHD16" s="135"/>
      <c r="UHE16" s="135"/>
      <c r="UHF16" s="135"/>
      <c r="UHG16" s="135"/>
      <c r="UHH16" s="135"/>
      <c r="UHI16" s="135"/>
      <c r="UHJ16" s="135"/>
      <c r="UHK16" s="135"/>
      <c r="UHL16" s="135"/>
      <c r="UHM16" s="135"/>
      <c r="UHN16" s="135"/>
      <c r="UHO16" s="135"/>
      <c r="UHP16" s="135"/>
      <c r="UHQ16" s="135"/>
      <c r="UHR16" s="135"/>
      <c r="UHS16" s="135"/>
      <c r="UHT16" s="135"/>
      <c r="UHU16" s="135"/>
      <c r="UHV16" s="135"/>
      <c r="UHW16" s="135"/>
      <c r="UHX16" s="135"/>
      <c r="UHY16" s="135"/>
      <c r="UHZ16" s="135"/>
      <c r="UIA16" s="135"/>
      <c r="UIB16" s="135"/>
      <c r="UIC16" s="135"/>
      <c r="UID16" s="135"/>
      <c r="UIE16" s="135"/>
      <c r="UIF16" s="135"/>
      <c r="UIG16" s="135"/>
      <c r="UIH16" s="135"/>
      <c r="UII16" s="135"/>
      <c r="UIJ16" s="135"/>
      <c r="UIK16" s="135"/>
      <c r="UIL16" s="135"/>
      <c r="UIM16" s="135"/>
      <c r="UIN16" s="135"/>
      <c r="UIO16" s="135"/>
      <c r="UIP16" s="135"/>
      <c r="UIQ16" s="135"/>
      <c r="UIR16" s="135"/>
      <c r="UIS16" s="135"/>
      <c r="UIT16" s="135"/>
      <c r="UIU16" s="135"/>
      <c r="UIV16" s="135"/>
      <c r="UIW16" s="135"/>
      <c r="UIX16" s="135"/>
      <c r="UIY16" s="135"/>
      <c r="UIZ16" s="135"/>
      <c r="UJA16" s="135"/>
      <c r="UJB16" s="135"/>
      <c r="UJC16" s="135"/>
      <c r="UJD16" s="135"/>
      <c r="UJE16" s="135"/>
      <c r="UJF16" s="135"/>
      <c r="UJG16" s="135"/>
      <c r="UJH16" s="135"/>
      <c r="UJI16" s="135"/>
      <c r="UJJ16" s="135"/>
      <c r="UJK16" s="135"/>
      <c r="UJL16" s="135"/>
      <c r="UJM16" s="135"/>
      <c r="UJN16" s="135"/>
      <c r="UJO16" s="135"/>
      <c r="UJP16" s="135"/>
      <c r="UJQ16" s="135"/>
      <c r="UJR16" s="135"/>
      <c r="UJS16" s="135"/>
      <c r="UJT16" s="135"/>
      <c r="UJU16" s="135"/>
      <c r="UJV16" s="135"/>
      <c r="UJW16" s="135"/>
      <c r="UJX16" s="135"/>
      <c r="UJY16" s="135"/>
      <c r="UJZ16" s="135"/>
      <c r="UKA16" s="135"/>
      <c r="UKB16" s="135"/>
      <c r="UKC16" s="135"/>
      <c r="UKD16" s="135"/>
      <c r="UKE16" s="135"/>
      <c r="UKF16" s="135"/>
      <c r="UKG16" s="135"/>
      <c r="UKH16" s="135"/>
      <c r="UKI16" s="135"/>
      <c r="UKJ16" s="135"/>
      <c r="UKK16" s="135"/>
      <c r="UKL16" s="135"/>
      <c r="UKM16" s="135"/>
      <c r="UKN16" s="135"/>
      <c r="UKO16" s="135"/>
      <c r="UKP16" s="135"/>
      <c r="UKQ16" s="135"/>
      <c r="UKR16" s="135"/>
      <c r="UKS16" s="135"/>
      <c r="UKT16" s="135"/>
      <c r="UKU16" s="135"/>
      <c r="UKV16" s="135"/>
      <c r="UKW16" s="135"/>
      <c r="UKX16" s="135"/>
      <c r="UKY16" s="135"/>
      <c r="UKZ16" s="135"/>
      <c r="ULA16" s="135"/>
      <c r="ULB16" s="135"/>
      <c r="ULC16" s="135"/>
      <c r="ULD16" s="135"/>
      <c r="ULE16" s="135"/>
      <c r="ULF16" s="135"/>
      <c r="ULG16" s="135"/>
      <c r="ULH16" s="135"/>
      <c r="ULI16" s="135"/>
      <c r="ULJ16" s="135"/>
      <c r="ULK16" s="135"/>
      <c r="ULL16" s="135"/>
      <c r="ULM16" s="135"/>
      <c r="ULN16" s="135"/>
      <c r="ULO16" s="135"/>
      <c r="ULP16" s="135"/>
      <c r="ULQ16" s="135"/>
      <c r="ULR16" s="135"/>
      <c r="ULS16" s="135"/>
      <c r="ULT16" s="135"/>
      <c r="ULU16" s="135"/>
      <c r="ULV16" s="135"/>
      <c r="ULW16" s="135"/>
      <c r="ULX16" s="135"/>
      <c r="ULY16" s="135"/>
      <c r="ULZ16" s="135"/>
      <c r="UMA16" s="135"/>
      <c r="UMB16" s="135"/>
      <c r="UMC16" s="135"/>
      <c r="UMD16" s="135"/>
      <c r="UME16" s="135"/>
      <c r="UMF16" s="135"/>
      <c r="UMG16" s="135"/>
      <c r="UMH16" s="135"/>
      <c r="UMI16" s="135"/>
      <c r="UMJ16" s="135"/>
      <c r="UMK16" s="135"/>
      <c r="UML16" s="135"/>
      <c r="UMM16" s="135"/>
      <c r="UMN16" s="135"/>
      <c r="UMO16" s="135"/>
      <c r="UMP16" s="135"/>
      <c r="UMQ16" s="135"/>
      <c r="UMR16" s="135"/>
      <c r="UMS16" s="135"/>
      <c r="UMT16" s="135"/>
      <c r="UMU16" s="135"/>
      <c r="UMV16" s="135"/>
      <c r="UMW16" s="135"/>
      <c r="UMX16" s="135"/>
      <c r="UMY16" s="135"/>
      <c r="UMZ16" s="135"/>
      <c r="UNA16" s="135"/>
      <c r="UNB16" s="135"/>
      <c r="UNC16" s="135"/>
      <c r="UND16" s="135"/>
      <c r="UNE16" s="135"/>
      <c r="UNF16" s="135"/>
      <c r="UNG16" s="135"/>
      <c r="UNH16" s="135"/>
      <c r="UNI16" s="135"/>
      <c r="UNJ16" s="135"/>
      <c r="UNK16" s="135"/>
      <c r="UNL16" s="135"/>
      <c r="UNM16" s="135"/>
      <c r="UNN16" s="135"/>
      <c r="UNO16" s="135"/>
      <c r="UNP16" s="135"/>
      <c r="UNQ16" s="135"/>
      <c r="UNR16" s="135"/>
      <c r="UNS16" s="135"/>
      <c r="UNT16" s="135"/>
      <c r="UNU16" s="135"/>
      <c r="UNV16" s="135"/>
      <c r="UNW16" s="135"/>
      <c r="UNX16" s="135"/>
      <c r="UNY16" s="135"/>
      <c r="UNZ16" s="135"/>
      <c r="UOA16" s="135"/>
      <c r="UOB16" s="135"/>
      <c r="UOC16" s="135"/>
      <c r="UOD16" s="135"/>
      <c r="UOE16" s="135"/>
      <c r="UOF16" s="135"/>
      <c r="UOG16" s="135"/>
      <c r="UOH16" s="135"/>
      <c r="UOI16" s="135"/>
      <c r="UOJ16" s="135"/>
      <c r="UOK16" s="135"/>
      <c r="UOL16" s="135"/>
      <c r="UOM16" s="135"/>
      <c r="UON16" s="135"/>
      <c r="UOO16" s="135"/>
      <c r="UOP16" s="135"/>
      <c r="UOQ16" s="135"/>
      <c r="UOR16" s="135"/>
      <c r="UOS16" s="135"/>
      <c r="UOT16" s="135"/>
      <c r="UOU16" s="135"/>
      <c r="UOV16" s="135"/>
      <c r="UOW16" s="135"/>
      <c r="UOX16" s="135"/>
      <c r="UOY16" s="135"/>
      <c r="UOZ16" s="135"/>
      <c r="UPA16" s="135"/>
      <c r="UPB16" s="135"/>
      <c r="UPC16" s="135"/>
      <c r="UPD16" s="135"/>
      <c r="UPE16" s="135"/>
      <c r="UPF16" s="135"/>
      <c r="UPG16" s="135"/>
      <c r="UPH16" s="135"/>
      <c r="UPI16" s="135"/>
      <c r="UPJ16" s="135"/>
      <c r="UPK16" s="135"/>
      <c r="UPL16" s="135"/>
      <c r="UPM16" s="135"/>
      <c r="UPN16" s="135"/>
      <c r="UPO16" s="135"/>
      <c r="UPP16" s="135"/>
      <c r="UPQ16" s="135"/>
      <c r="UPR16" s="135"/>
      <c r="UPS16" s="135"/>
      <c r="UPT16" s="135"/>
      <c r="UPU16" s="135"/>
      <c r="UPV16" s="135"/>
      <c r="UPW16" s="135"/>
      <c r="UPX16" s="135"/>
      <c r="UPY16" s="135"/>
      <c r="UPZ16" s="135"/>
      <c r="UQA16" s="135"/>
      <c r="UQB16" s="135"/>
      <c r="UQC16" s="135"/>
      <c r="UQD16" s="135"/>
      <c r="UQE16" s="135"/>
      <c r="UQF16" s="135"/>
      <c r="UQG16" s="135"/>
      <c r="UQH16" s="135"/>
      <c r="UQI16" s="135"/>
      <c r="UQJ16" s="135"/>
      <c r="UQK16" s="135"/>
      <c r="UQL16" s="135"/>
      <c r="UQM16" s="135"/>
      <c r="UQN16" s="135"/>
      <c r="UQO16" s="135"/>
      <c r="UQP16" s="135"/>
      <c r="UQQ16" s="135"/>
      <c r="UQR16" s="135"/>
      <c r="UQS16" s="135"/>
      <c r="UQT16" s="135"/>
      <c r="UQU16" s="135"/>
      <c r="UQV16" s="135"/>
      <c r="UQW16" s="135"/>
      <c r="UQX16" s="135"/>
      <c r="UQY16" s="135"/>
      <c r="UQZ16" s="135"/>
      <c r="URA16" s="135"/>
      <c r="URB16" s="135"/>
      <c r="URC16" s="135"/>
      <c r="URD16" s="135"/>
      <c r="URE16" s="135"/>
      <c r="URF16" s="135"/>
      <c r="URG16" s="135"/>
      <c r="URH16" s="135"/>
      <c r="URI16" s="135"/>
      <c r="URJ16" s="135"/>
      <c r="URK16" s="135"/>
      <c r="URL16" s="135"/>
      <c r="URM16" s="135"/>
      <c r="URN16" s="135"/>
      <c r="URO16" s="135"/>
      <c r="URP16" s="135"/>
      <c r="URQ16" s="135"/>
      <c r="URR16" s="135"/>
      <c r="URS16" s="135"/>
      <c r="URT16" s="135"/>
      <c r="URU16" s="135"/>
      <c r="URV16" s="135"/>
      <c r="URW16" s="135"/>
      <c r="URX16" s="135"/>
      <c r="URY16" s="135"/>
      <c r="URZ16" s="135"/>
      <c r="USA16" s="135"/>
      <c r="USB16" s="135"/>
      <c r="USC16" s="135"/>
      <c r="USD16" s="135"/>
      <c r="USE16" s="135"/>
      <c r="USF16" s="135"/>
      <c r="USG16" s="135"/>
      <c r="USH16" s="135"/>
      <c r="USI16" s="135"/>
      <c r="USJ16" s="135"/>
      <c r="USK16" s="135"/>
      <c r="USL16" s="135"/>
      <c r="USM16" s="135"/>
      <c r="USN16" s="135"/>
      <c r="USO16" s="135"/>
      <c r="USP16" s="135"/>
      <c r="USQ16" s="135"/>
      <c r="USR16" s="135"/>
      <c r="USS16" s="135"/>
      <c r="UST16" s="135"/>
      <c r="USU16" s="135"/>
      <c r="USV16" s="135"/>
      <c r="USW16" s="135"/>
      <c r="USX16" s="135"/>
      <c r="USY16" s="135"/>
      <c r="USZ16" s="135"/>
      <c r="UTA16" s="135"/>
      <c r="UTB16" s="135"/>
      <c r="UTC16" s="135"/>
      <c r="UTD16" s="135"/>
      <c r="UTE16" s="135"/>
      <c r="UTF16" s="135"/>
      <c r="UTG16" s="135"/>
      <c r="UTH16" s="135"/>
      <c r="UTI16" s="135"/>
      <c r="UTJ16" s="135"/>
      <c r="UTK16" s="135"/>
      <c r="UTL16" s="135"/>
      <c r="UTM16" s="135"/>
      <c r="UTN16" s="135"/>
      <c r="UTO16" s="135"/>
      <c r="UTP16" s="135"/>
      <c r="UTQ16" s="135"/>
      <c r="UTR16" s="135"/>
      <c r="UTS16" s="135"/>
      <c r="UTT16" s="135"/>
      <c r="UTU16" s="135"/>
      <c r="UTV16" s="135"/>
      <c r="UTW16" s="135"/>
      <c r="UTX16" s="135"/>
      <c r="UTY16" s="135"/>
      <c r="UTZ16" s="135"/>
      <c r="UUA16" s="135"/>
      <c r="UUB16" s="135"/>
      <c r="UUC16" s="135"/>
      <c r="UUD16" s="135"/>
      <c r="UUE16" s="135"/>
      <c r="UUF16" s="135"/>
      <c r="UUG16" s="135"/>
      <c r="UUH16" s="135"/>
      <c r="UUI16" s="135"/>
      <c r="UUJ16" s="135"/>
      <c r="UUK16" s="135"/>
      <c r="UUL16" s="135"/>
      <c r="UUM16" s="135"/>
      <c r="UUN16" s="135"/>
      <c r="UUO16" s="135"/>
      <c r="UUP16" s="135"/>
      <c r="UUQ16" s="135"/>
      <c r="UUR16" s="135"/>
      <c r="UUS16" s="135"/>
      <c r="UUT16" s="135"/>
      <c r="UUU16" s="135"/>
      <c r="UUV16" s="135"/>
      <c r="UUW16" s="135"/>
      <c r="UUX16" s="135"/>
      <c r="UUY16" s="135"/>
      <c r="UUZ16" s="135"/>
      <c r="UVA16" s="135"/>
      <c r="UVB16" s="135"/>
      <c r="UVC16" s="135"/>
      <c r="UVD16" s="135"/>
      <c r="UVE16" s="135"/>
      <c r="UVF16" s="135"/>
      <c r="UVG16" s="135"/>
      <c r="UVH16" s="135"/>
      <c r="UVI16" s="135"/>
      <c r="UVJ16" s="135"/>
      <c r="UVK16" s="135"/>
      <c r="UVL16" s="135"/>
      <c r="UVM16" s="135"/>
      <c r="UVN16" s="135"/>
      <c r="UVO16" s="135"/>
      <c r="UVP16" s="135"/>
      <c r="UVQ16" s="135"/>
      <c r="UVR16" s="135"/>
      <c r="UVS16" s="135"/>
      <c r="UVT16" s="135"/>
      <c r="UVU16" s="135"/>
      <c r="UVV16" s="135"/>
      <c r="UVW16" s="135"/>
      <c r="UVX16" s="135"/>
      <c r="UVY16" s="135"/>
      <c r="UVZ16" s="135"/>
      <c r="UWA16" s="135"/>
      <c r="UWB16" s="135"/>
      <c r="UWC16" s="135"/>
      <c r="UWD16" s="135"/>
      <c r="UWE16" s="135"/>
      <c r="UWF16" s="135"/>
      <c r="UWG16" s="135"/>
      <c r="UWH16" s="135"/>
      <c r="UWI16" s="135"/>
      <c r="UWJ16" s="135"/>
      <c r="UWK16" s="135"/>
      <c r="UWL16" s="135"/>
      <c r="UWM16" s="135"/>
      <c r="UWN16" s="135"/>
      <c r="UWO16" s="135"/>
      <c r="UWP16" s="135"/>
      <c r="UWQ16" s="135"/>
      <c r="UWR16" s="135"/>
      <c r="UWS16" s="135"/>
      <c r="UWT16" s="135"/>
      <c r="UWU16" s="135"/>
      <c r="UWV16" s="135"/>
      <c r="UWW16" s="135"/>
      <c r="UWX16" s="135"/>
      <c r="UWY16" s="135"/>
      <c r="UWZ16" s="135"/>
      <c r="UXA16" s="135"/>
      <c r="UXB16" s="135"/>
      <c r="UXC16" s="135"/>
      <c r="UXD16" s="135"/>
      <c r="UXE16" s="135"/>
      <c r="UXF16" s="135"/>
      <c r="UXG16" s="135"/>
      <c r="UXH16" s="135"/>
      <c r="UXI16" s="135"/>
      <c r="UXJ16" s="135"/>
      <c r="UXK16" s="135"/>
      <c r="UXL16" s="135"/>
      <c r="UXM16" s="135"/>
      <c r="UXN16" s="135"/>
      <c r="UXO16" s="135"/>
      <c r="UXP16" s="135"/>
      <c r="UXQ16" s="135"/>
      <c r="UXR16" s="135"/>
      <c r="UXS16" s="135"/>
      <c r="UXT16" s="135"/>
      <c r="UXU16" s="135"/>
      <c r="UXV16" s="135"/>
      <c r="UXW16" s="135"/>
      <c r="UXX16" s="135"/>
      <c r="UXY16" s="135"/>
      <c r="UXZ16" s="135"/>
      <c r="UYA16" s="135"/>
      <c r="UYB16" s="135"/>
      <c r="UYC16" s="135"/>
      <c r="UYD16" s="135"/>
      <c r="UYE16" s="135"/>
      <c r="UYF16" s="135"/>
      <c r="UYG16" s="135"/>
      <c r="UYH16" s="135"/>
      <c r="UYI16" s="135"/>
      <c r="UYJ16" s="135"/>
      <c r="UYK16" s="135"/>
      <c r="UYL16" s="135"/>
      <c r="UYM16" s="135"/>
      <c r="UYN16" s="135"/>
      <c r="UYO16" s="135"/>
      <c r="UYP16" s="135"/>
      <c r="UYQ16" s="135"/>
      <c r="UYR16" s="135"/>
      <c r="UYS16" s="135"/>
      <c r="UYT16" s="135"/>
      <c r="UYU16" s="135"/>
      <c r="UYV16" s="135"/>
      <c r="UYW16" s="135"/>
      <c r="UYX16" s="135"/>
      <c r="UYY16" s="135"/>
      <c r="UYZ16" s="135"/>
      <c r="UZA16" s="135"/>
      <c r="UZB16" s="135"/>
      <c r="UZC16" s="135"/>
      <c r="UZD16" s="135"/>
      <c r="UZE16" s="135"/>
      <c r="UZF16" s="135"/>
      <c r="UZG16" s="135"/>
      <c r="UZH16" s="135"/>
      <c r="UZI16" s="135"/>
      <c r="UZJ16" s="135"/>
      <c r="UZK16" s="135"/>
      <c r="UZL16" s="135"/>
      <c r="UZM16" s="135"/>
      <c r="UZN16" s="135"/>
      <c r="UZO16" s="135"/>
      <c r="UZP16" s="135"/>
      <c r="UZQ16" s="135"/>
      <c r="UZR16" s="135"/>
      <c r="UZS16" s="135"/>
      <c r="UZT16" s="135"/>
      <c r="UZU16" s="135"/>
      <c r="UZV16" s="135"/>
      <c r="UZW16" s="135"/>
      <c r="UZX16" s="135"/>
      <c r="UZY16" s="135"/>
      <c r="UZZ16" s="135"/>
      <c r="VAA16" s="135"/>
      <c r="VAB16" s="135"/>
      <c r="VAC16" s="135"/>
      <c r="VAD16" s="135"/>
      <c r="VAE16" s="135"/>
      <c r="VAF16" s="135"/>
      <c r="VAG16" s="135"/>
      <c r="VAH16" s="135"/>
      <c r="VAI16" s="135"/>
      <c r="VAJ16" s="135"/>
      <c r="VAK16" s="135"/>
      <c r="VAL16" s="135"/>
      <c r="VAM16" s="135"/>
      <c r="VAN16" s="135"/>
      <c r="VAO16" s="135"/>
      <c r="VAP16" s="135"/>
      <c r="VAQ16" s="135"/>
      <c r="VAR16" s="135"/>
      <c r="VAS16" s="135"/>
      <c r="VAT16" s="135"/>
      <c r="VAU16" s="135"/>
      <c r="VAV16" s="135"/>
      <c r="VAW16" s="135"/>
      <c r="VAX16" s="135"/>
      <c r="VAY16" s="135"/>
      <c r="VAZ16" s="135"/>
      <c r="VBA16" s="135"/>
      <c r="VBB16" s="135"/>
      <c r="VBC16" s="135"/>
      <c r="VBD16" s="135"/>
      <c r="VBE16" s="135"/>
      <c r="VBF16" s="135"/>
      <c r="VBG16" s="135"/>
      <c r="VBH16" s="135"/>
      <c r="VBI16" s="135"/>
      <c r="VBJ16" s="135"/>
      <c r="VBK16" s="135"/>
      <c r="VBL16" s="135"/>
      <c r="VBM16" s="135"/>
      <c r="VBN16" s="135"/>
      <c r="VBO16" s="135"/>
      <c r="VBP16" s="135"/>
      <c r="VBQ16" s="135"/>
      <c r="VBR16" s="135"/>
      <c r="VBS16" s="135"/>
      <c r="VBT16" s="135"/>
      <c r="VBU16" s="135"/>
      <c r="VBV16" s="135"/>
      <c r="VBW16" s="135"/>
      <c r="VBX16" s="135"/>
      <c r="VBY16" s="135"/>
      <c r="VBZ16" s="135"/>
      <c r="VCA16" s="135"/>
      <c r="VCB16" s="135"/>
      <c r="VCC16" s="135"/>
      <c r="VCD16" s="135"/>
      <c r="VCE16" s="135"/>
      <c r="VCF16" s="135"/>
      <c r="VCG16" s="135"/>
      <c r="VCH16" s="135"/>
      <c r="VCI16" s="135"/>
      <c r="VCJ16" s="135"/>
      <c r="VCK16" s="135"/>
      <c r="VCL16" s="135"/>
      <c r="VCM16" s="135"/>
      <c r="VCN16" s="135"/>
      <c r="VCO16" s="135"/>
      <c r="VCP16" s="135"/>
      <c r="VCQ16" s="135"/>
      <c r="VCR16" s="135"/>
      <c r="VCS16" s="135"/>
      <c r="VCT16" s="135"/>
      <c r="VCU16" s="135"/>
      <c r="VCV16" s="135"/>
      <c r="VCW16" s="135"/>
      <c r="VCX16" s="135"/>
      <c r="VCY16" s="135"/>
      <c r="VCZ16" s="135"/>
      <c r="VDA16" s="135"/>
      <c r="VDB16" s="135"/>
      <c r="VDC16" s="135"/>
      <c r="VDD16" s="135"/>
      <c r="VDE16" s="135"/>
      <c r="VDF16" s="135"/>
      <c r="VDG16" s="135"/>
      <c r="VDH16" s="135"/>
      <c r="VDI16" s="135"/>
      <c r="VDJ16" s="135"/>
      <c r="VDK16" s="135"/>
      <c r="VDL16" s="135"/>
      <c r="VDM16" s="135"/>
      <c r="VDN16" s="135"/>
      <c r="VDO16" s="135"/>
      <c r="VDP16" s="135"/>
      <c r="VDQ16" s="135"/>
      <c r="VDR16" s="135"/>
      <c r="VDS16" s="135"/>
      <c r="VDT16" s="135"/>
      <c r="VDU16" s="135"/>
      <c r="VDV16" s="135"/>
      <c r="VDW16" s="135"/>
      <c r="VDX16" s="135"/>
      <c r="VDY16" s="135"/>
      <c r="VDZ16" s="135"/>
      <c r="VEA16" s="135"/>
      <c r="VEB16" s="135"/>
      <c r="VEC16" s="135"/>
      <c r="VED16" s="135"/>
      <c r="VEE16" s="135"/>
      <c r="VEF16" s="135"/>
      <c r="VEG16" s="135"/>
      <c r="VEH16" s="135"/>
      <c r="VEI16" s="135"/>
      <c r="VEJ16" s="135"/>
      <c r="VEK16" s="135"/>
      <c r="VEL16" s="135"/>
      <c r="VEM16" s="135"/>
      <c r="VEN16" s="135"/>
      <c r="VEO16" s="135"/>
      <c r="VEP16" s="135"/>
      <c r="VEQ16" s="135"/>
      <c r="VER16" s="135"/>
      <c r="VES16" s="135"/>
      <c r="VET16" s="135"/>
      <c r="VEU16" s="135"/>
      <c r="VEV16" s="135"/>
      <c r="VEW16" s="135"/>
      <c r="VEX16" s="135"/>
      <c r="VEY16" s="135"/>
      <c r="VEZ16" s="135"/>
      <c r="VFA16" s="135"/>
      <c r="VFB16" s="135"/>
      <c r="VFC16" s="135"/>
      <c r="VFD16" s="135"/>
      <c r="VFE16" s="135"/>
      <c r="VFF16" s="135"/>
      <c r="VFG16" s="135"/>
      <c r="VFH16" s="135"/>
      <c r="VFI16" s="135"/>
      <c r="VFJ16" s="135"/>
      <c r="VFK16" s="135"/>
      <c r="VFL16" s="135"/>
      <c r="VFM16" s="135"/>
      <c r="VFN16" s="135"/>
      <c r="VFO16" s="135"/>
      <c r="VFP16" s="135"/>
      <c r="VFQ16" s="135"/>
      <c r="VFR16" s="135"/>
      <c r="VFS16" s="135"/>
      <c r="VFT16" s="135"/>
      <c r="VFU16" s="135"/>
      <c r="VFV16" s="135"/>
      <c r="VFW16" s="135"/>
      <c r="VFX16" s="135"/>
      <c r="VFY16" s="135"/>
      <c r="VFZ16" s="135"/>
      <c r="VGA16" s="135"/>
      <c r="VGB16" s="135"/>
      <c r="VGC16" s="135"/>
      <c r="VGD16" s="135"/>
      <c r="VGE16" s="135"/>
      <c r="VGF16" s="135"/>
      <c r="VGG16" s="135"/>
      <c r="VGH16" s="135"/>
      <c r="VGI16" s="135"/>
      <c r="VGJ16" s="135"/>
      <c r="VGK16" s="135"/>
      <c r="VGL16" s="135"/>
      <c r="VGM16" s="135"/>
      <c r="VGN16" s="135"/>
      <c r="VGO16" s="135"/>
      <c r="VGP16" s="135"/>
      <c r="VGQ16" s="135"/>
      <c r="VGR16" s="135"/>
      <c r="VGS16" s="135"/>
      <c r="VGT16" s="135"/>
      <c r="VGU16" s="135"/>
      <c r="VGV16" s="135"/>
      <c r="VGW16" s="135"/>
      <c r="VGX16" s="135"/>
      <c r="VGY16" s="135"/>
      <c r="VGZ16" s="135"/>
      <c r="VHA16" s="135"/>
      <c r="VHB16" s="135"/>
      <c r="VHC16" s="135"/>
      <c r="VHD16" s="135"/>
      <c r="VHE16" s="135"/>
      <c r="VHF16" s="135"/>
      <c r="VHG16" s="135"/>
      <c r="VHH16" s="135"/>
      <c r="VHI16" s="135"/>
      <c r="VHJ16" s="135"/>
      <c r="VHK16" s="135"/>
      <c r="VHL16" s="135"/>
      <c r="VHM16" s="135"/>
      <c r="VHN16" s="135"/>
      <c r="VHO16" s="135"/>
      <c r="VHP16" s="135"/>
      <c r="VHQ16" s="135"/>
      <c r="VHR16" s="135"/>
      <c r="VHS16" s="135"/>
      <c r="VHT16" s="135"/>
      <c r="VHU16" s="135"/>
      <c r="VHV16" s="135"/>
      <c r="VHW16" s="135"/>
      <c r="VHX16" s="135"/>
      <c r="VHY16" s="135"/>
      <c r="VHZ16" s="135"/>
      <c r="VIA16" s="135"/>
      <c r="VIB16" s="135"/>
      <c r="VIC16" s="135"/>
      <c r="VID16" s="135"/>
      <c r="VIE16" s="135"/>
      <c r="VIF16" s="135"/>
      <c r="VIG16" s="135"/>
      <c r="VIH16" s="135"/>
      <c r="VII16" s="135"/>
      <c r="VIJ16" s="135"/>
      <c r="VIK16" s="135"/>
      <c r="VIL16" s="135"/>
      <c r="VIM16" s="135"/>
      <c r="VIN16" s="135"/>
      <c r="VIO16" s="135"/>
      <c r="VIP16" s="135"/>
      <c r="VIQ16" s="135"/>
      <c r="VIR16" s="135"/>
      <c r="VIS16" s="135"/>
      <c r="VIT16" s="135"/>
      <c r="VIU16" s="135"/>
      <c r="VIV16" s="135"/>
      <c r="VIW16" s="135"/>
      <c r="VIX16" s="135"/>
      <c r="VIY16" s="135"/>
      <c r="VIZ16" s="135"/>
      <c r="VJA16" s="135"/>
      <c r="VJB16" s="135"/>
      <c r="VJC16" s="135"/>
      <c r="VJD16" s="135"/>
      <c r="VJE16" s="135"/>
      <c r="VJF16" s="135"/>
      <c r="VJG16" s="135"/>
      <c r="VJH16" s="135"/>
      <c r="VJI16" s="135"/>
      <c r="VJJ16" s="135"/>
      <c r="VJK16" s="135"/>
      <c r="VJL16" s="135"/>
      <c r="VJM16" s="135"/>
      <c r="VJN16" s="135"/>
      <c r="VJO16" s="135"/>
      <c r="VJP16" s="135"/>
      <c r="VJQ16" s="135"/>
      <c r="VJR16" s="135"/>
      <c r="VJS16" s="135"/>
      <c r="VJT16" s="135"/>
      <c r="VJU16" s="135"/>
      <c r="VJV16" s="135"/>
      <c r="VJW16" s="135"/>
      <c r="VJX16" s="135"/>
      <c r="VJY16" s="135"/>
      <c r="VJZ16" s="135"/>
      <c r="VKA16" s="135"/>
      <c r="VKB16" s="135"/>
      <c r="VKC16" s="135"/>
      <c r="VKD16" s="135"/>
      <c r="VKE16" s="135"/>
      <c r="VKF16" s="135"/>
      <c r="VKG16" s="135"/>
      <c r="VKH16" s="135"/>
      <c r="VKI16" s="135"/>
      <c r="VKJ16" s="135"/>
      <c r="VKK16" s="135"/>
      <c r="VKL16" s="135"/>
      <c r="VKM16" s="135"/>
      <c r="VKN16" s="135"/>
      <c r="VKO16" s="135"/>
      <c r="VKP16" s="135"/>
      <c r="VKQ16" s="135"/>
      <c r="VKR16" s="135"/>
      <c r="VKS16" s="135"/>
      <c r="VKT16" s="135"/>
      <c r="VKU16" s="135"/>
      <c r="VKV16" s="135"/>
      <c r="VKW16" s="135"/>
      <c r="VKX16" s="135"/>
      <c r="VKY16" s="135"/>
      <c r="VKZ16" s="135"/>
      <c r="VLA16" s="135"/>
      <c r="VLB16" s="135"/>
      <c r="VLC16" s="135"/>
      <c r="VLD16" s="135"/>
      <c r="VLE16" s="135"/>
      <c r="VLF16" s="135"/>
      <c r="VLG16" s="135"/>
      <c r="VLH16" s="135"/>
      <c r="VLI16" s="135"/>
      <c r="VLJ16" s="135"/>
      <c r="VLK16" s="135"/>
      <c r="VLL16" s="135"/>
      <c r="VLM16" s="135"/>
      <c r="VLN16" s="135"/>
      <c r="VLO16" s="135"/>
      <c r="VLP16" s="135"/>
      <c r="VLQ16" s="135"/>
      <c r="VLR16" s="135"/>
      <c r="VLS16" s="135"/>
      <c r="VLT16" s="135"/>
      <c r="VLU16" s="135"/>
      <c r="VLV16" s="135"/>
      <c r="VLW16" s="135"/>
      <c r="VLX16" s="135"/>
      <c r="VLY16" s="135"/>
      <c r="VLZ16" s="135"/>
      <c r="VMA16" s="135"/>
      <c r="VMB16" s="135"/>
      <c r="VMC16" s="135"/>
      <c r="VMD16" s="135"/>
      <c r="VME16" s="135"/>
      <c r="VMF16" s="135"/>
      <c r="VMG16" s="135"/>
      <c r="VMH16" s="135"/>
      <c r="VMI16" s="135"/>
      <c r="VMJ16" s="135"/>
      <c r="VMK16" s="135"/>
      <c r="VML16" s="135"/>
      <c r="VMM16" s="135"/>
      <c r="VMN16" s="135"/>
      <c r="VMO16" s="135"/>
      <c r="VMP16" s="135"/>
      <c r="VMQ16" s="135"/>
      <c r="VMR16" s="135"/>
      <c r="VMS16" s="135"/>
      <c r="VMT16" s="135"/>
      <c r="VMU16" s="135"/>
      <c r="VMV16" s="135"/>
      <c r="VMW16" s="135"/>
      <c r="VMX16" s="135"/>
      <c r="VMY16" s="135"/>
      <c r="VMZ16" s="135"/>
      <c r="VNA16" s="135"/>
      <c r="VNB16" s="135"/>
      <c r="VNC16" s="135"/>
      <c r="VND16" s="135"/>
      <c r="VNE16" s="135"/>
      <c r="VNF16" s="135"/>
      <c r="VNG16" s="135"/>
      <c r="VNH16" s="135"/>
      <c r="VNI16" s="135"/>
      <c r="VNJ16" s="135"/>
      <c r="VNK16" s="135"/>
      <c r="VNL16" s="135"/>
      <c r="VNM16" s="135"/>
      <c r="VNN16" s="135"/>
      <c r="VNO16" s="135"/>
      <c r="VNP16" s="135"/>
      <c r="VNQ16" s="135"/>
      <c r="VNR16" s="135"/>
      <c r="VNS16" s="135"/>
      <c r="VNT16" s="135"/>
      <c r="VNU16" s="135"/>
      <c r="VNV16" s="135"/>
      <c r="VNW16" s="135"/>
      <c r="VNX16" s="135"/>
      <c r="VNY16" s="135"/>
      <c r="VNZ16" s="135"/>
      <c r="VOA16" s="135"/>
      <c r="VOB16" s="135"/>
      <c r="VOC16" s="135"/>
      <c r="VOD16" s="135"/>
      <c r="VOE16" s="135"/>
      <c r="VOF16" s="135"/>
      <c r="VOG16" s="135"/>
      <c r="VOH16" s="135"/>
      <c r="VOI16" s="135"/>
      <c r="VOJ16" s="135"/>
      <c r="VOK16" s="135"/>
      <c r="VOL16" s="135"/>
      <c r="VOM16" s="135"/>
      <c r="VON16" s="135"/>
      <c r="VOO16" s="135"/>
      <c r="VOP16" s="135"/>
      <c r="VOQ16" s="135"/>
      <c r="VOR16" s="135"/>
      <c r="VOS16" s="135"/>
      <c r="VOT16" s="135"/>
      <c r="VOU16" s="135"/>
      <c r="VOV16" s="135"/>
      <c r="VOW16" s="135"/>
      <c r="VOX16" s="135"/>
      <c r="VOY16" s="135"/>
      <c r="VOZ16" s="135"/>
      <c r="VPA16" s="135"/>
      <c r="VPB16" s="135"/>
      <c r="VPC16" s="135"/>
      <c r="VPD16" s="135"/>
      <c r="VPE16" s="135"/>
      <c r="VPF16" s="135"/>
      <c r="VPG16" s="135"/>
      <c r="VPH16" s="135"/>
      <c r="VPI16" s="135"/>
      <c r="VPJ16" s="135"/>
      <c r="VPK16" s="135"/>
      <c r="VPL16" s="135"/>
      <c r="VPM16" s="135"/>
      <c r="VPN16" s="135"/>
      <c r="VPO16" s="135"/>
      <c r="VPP16" s="135"/>
      <c r="VPQ16" s="135"/>
      <c r="VPR16" s="135"/>
      <c r="VPS16" s="135"/>
      <c r="VPT16" s="135"/>
      <c r="VPU16" s="135"/>
      <c r="VPV16" s="135"/>
      <c r="VPW16" s="135"/>
      <c r="VPX16" s="135"/>
      <c r="VPY16" s="135"/>
      <c r="VPZ16" s="135"/>
      <c r="VQA16" s="135"/>
      <c r="VQB16" s="135"/>
      <c r="VQC16" s="135"/>
      <c r="VQD16" s="135"/>
      <c r="VQE16" s="135"/>
      <c r="VQF16" s="135"/>
      <c r="VQG16" s="135"/>
      <c r="VQH16" s="135"/>
      <c r="VQI16" s="135"/>
      <c r="VQJ16" s="135"/>
      <c r="VQK16" s="135"/>
      <c r="VQL16" s="135"/>
      <c r="VQM16" s="135"/>
      <c r="VQN16" s="135"/>
      <c r="VQO16" s="135"/>
      <c r="VQP16" s="135"/>
      <c r="VQQ16" s="135"/>
      <c r="VQR16" s="135"/>
      <c r="VQS16" s="135"/>
      <c r="VQT16" s="135"/>
      <c r="VQU16" s="135"/>
      <c r="VQV16" s="135"/>
      <c r="VQW16" s="135"/>
      <c r="VQX16" s="135"/>
      <c r="VQY16" s="135"/>
      <c r="VQZ16" s="135"/>
      <c r="VRA16" s="135"/>
      <c r="VRB16" s="135"/>
      <c r="VRC16" s="135"/>
      <c r="VRD16" s="135"/>
      <c r="VRE16" s="135"/>
      <c r="VRF16" s="135"/>
      <c r="VRG16" s="135"/>
      <c r="VRH16" s="135"/>
      <c r="VRI16" s="135"/>
      <c r="VRJ16" s="135"/>
      <c r="VRK16" s="135"/>
      <c r="VRL16" s="135"/>
      <c r="VRM16" s="135"/>
      <c r="VRN16" s="135"/>
      <c r="VRO16" s="135"/>
      <c r="VRP16" s="135"/>
      <c r="VRQ16" s="135"/>
      <c r="VRR16" s="135"/>
      <c r="VRS16" s="135"/>
      <c r="VRT16" s="135"/>
      <c r="VRU16" s="135"/>
      <c r="VRV16" s="135"/>
      <c r="VRW16" s="135"/>
      <c r="VRX16" s="135"/>
      <c r="VRY16" s="135"/>
      <c r="VRZ16" s="135"/>
      <c r="VSA16" s="135"/>
      <c r="VSB16" s="135"/>
      <c r="VSC16" s="135"/>
      <c r="VSD16" s="135"/>
      <c r="VSE16" s="135"/>
      <c r="VSF16" s="135"/>
      <c r="VSG16" s="135"/>
      <c r="VSH16" s="135"/>
      <c r="VSI16" s="135"/>
      <c r="VSJ16" s="135"/>
      <c r="VSK16" s="135"/>
      <c r="VSL16" s="135"/>
      <c r="VSM16" s="135"/>
      <c r="VSN16" s="135"/>
      <c r="VSO16" s="135"/>
      <c r="VSP16" s="135"/>
      <c r="VSQ16" s="135"/>
      <c r="VSR16" s="135"/>
      <c r="VSS16" s="135"/>
      <c r="VST16" s="135"/>
      <c r="VSU16" s="135"/>
      <c r="VSV16" s="135"/>
      <c r="VSW16" s="135"/>
      <c r="VSX16" s="135"/>
      <c r="VSY16" s="135"/>
      <c r="VSZ16" s="135"/>
      <c r="VTA16" s="135"/>
      <c r="VTB16" s="135"/>
      <c r="VTC16" s="135"/>
      <c r="VTD16" s="135"/>
      <c r="VTE16" s="135"/>
      <c r="VTF16" s="135"/>
      <c r="VTG16" s="135"/>
      <c r="VTH16" s="135"/>
      <c r="VTI16" s="135"/>
      <c r="VTJ16" s="135"/>
      <c r="VTK16" s="135"/>
      <c r="VTL16" s="135"/>
      <c r="VTM16" s="135"/>
      <c r="VTN16" s="135"/>
      <c r="VTO16" s="135"/>
      <c r="VTP16" s="135"/>
      <c r="VTQ16" s="135"/>
      <c r="VTR16" s="135"/>
      <c r="VTS16" s="135"/>
      <c r="VTT16" s="135"/>
      <c r="VTU16" s="135"/>
      <c r="VTV16" s="135"/>
      <c r="VTW16" s="135"/>
      <c r="VTX16" s="135"/>
      <c r="VTY16" s="135"/>
      <c r="VTZ16" s="135"/>
      <c r="VUA16" s="135"/>
      <c r="VUB16" s="135"/>
      <c r="VUC16" s="135"/>
      <c r="VUD16" s="135"/>
      <c r="VUE16" s="135"/>
      <c r="VUF16" s="135"/>
      <c r="VUG16" s="135"/>
      <c r="VUH16" s="135"/>
      <c r="VUI16" s="135"/>
      <c r="VUJ16" s="135"/>
      <c r="VUK16" s="135"/>
      <c r="VUL16" s="135"/>
      <c r="VUM16" s="135"/>
      <c r="VUN16" s="135"/>
      <c r="VUO16" s="135"/>
      <c r="VUP16" s="135"/>
      <c r="VUQ16" s="135"/>
      <c r="VUR16" s="135"/>
      <c r="VUS16" s="135"/>
      <c r="VUT16" s="135"/>
      <c r="VUU16" s="135"/>
      <c r="VUV16" s="135"/>
      <c r="VUW16" s="135"/>
      <c r="VUX16" s="135"/>
      <c r="VUY16" s="135"/>
      <c r="VUZ16" s="135"/>
      <c r="VVA16" s="135"/>
      <c r="VVB16" s="135"/>
      <c r="VVC16" s="135"/>
      <c r="VVD16" s="135"/>
      <c r="VVE16" s="135"/>
      <c r="VVF16" s="135"/>
      <c r="VVG16" s="135"/>
      <c r="VVH16" s="135"/>
      <c r="VVI16" s="135"/>
      <c r="VVJ16" s="135"/>
      <c r="VVK16" s="135"/>
      <c r="VVL16" s="135"/>
      <c r="VVM16" s="135"/>
      <c r="VVN16" s="135"/>
      <c r="VVO16" s="135"/>
      <c r="VVP16" s="135"/>
      <c r="VVQ16" s="135"/>
      <c r="VVR16" s="135"/>
      <c r="VVS16" s="135"/>
      <c r="VVT16" s="135"/>
      <c r="VVU16" s="135"/>
      <c r="VVV16" s="135"/>
      <c r="VVW16" s="135"/>
      <c r="VVX16" s="135"/>
      <c r="VVY16" s="135"/>
      <c r="VVZ16" s="135"/>
      <c r="VWA16" s="135"/>
      <c r="VWB16" s="135"/>
      <c r="VWC16" s="135"/>
      <c r="VWD16" s="135"/>
      <c r="VWE16" s="135"/>
      <c r="VWF16" s="135"/>
      <c r="VWG16" s="135"/>
      <c r="VWH16" s="135"/>
      <c r="VWI16" s="135"/>
      <c r="VWJ16" s="135"/>
      <c r="VWK16" s="135"/>
      <c r="VWL16" s="135"/>
      <c r="VWM16" s="135"/>
      <c r="VWN16" s="135"/>
      <c r="VWO16" s="135"/>
      <c r="VWP16" s="135"/>
      <c r="VWQ16" s="135"/>
      <c r="VWR16" s="135"/>
      <c r="VWS16" s="135"/>
      <c r="VWT16" s="135"/>
      <c r="VWU16" s="135"/>
      <c r="VWV16" s="135"/>
      <c r="VWW16" s="135"/>
      <c r="VWX16" s="135"/>
      <c r="VWY16" s="135"/>
      <c r="VWZ16" s="135"/>
      <c r="VXA16" s="135"/>
      <c r="VXB16" s="135"/>
      <c r="VXC16" s="135"/>
      <c r="VXD16" s="135"/>
      <c r="VXE16" s="135"/>
      <c r="VXF16" s="135"/>
      <c r="VXG16" s="135"/>
      <c r="VXH16" s="135"/>
      <c r="VXI16" s="135"/>
      <c r="VXJ16" s="135"/>
      <c r="VXK16" s="135"/>
      <c r="VXL16" s="135"/>
      <c r="VXM16" s="135"/>
      <c r="VXN16" s="135"/>
      <c r="VXO16" s="135"/>
      <c r="VXP16" s="135"/>
      <c r="VXQ16" s="135"/>
      <c r="VXR16" s="135"/>
      <c r="VXS16" s="135"/>
      <c r="VXT16" s="135"/>
      <c r="VXU16" s="135"/>
      <c r="VXV16" s="135"/>
      <c r="VXW16" s="135"/>
      <c r="VXX16" s="135"/>
      <c r="VXY16" s="135"/>
      <c r="VXZ16" s="135"/>
      <c r="VYA16" s="135"/>
      <c r="VYB16" s="135"/>
      <c r="VYC16" s="135"/>
      <c r="VYD16" s="135"/>
      <c r="VYE16" s="135"/>
      <c r="VYF16" s="135"/>
      <c r="VYG16" s="135"/>
      <c r="VYH16" s="135"/>
      <c r="VYI16" s="135"/>
      <c r="VYJ16" s="135"/>
      <c r="VYK16" s="135"/>
      <c r="VYL16" s="135"/>
      <c r="VYM16" s="135"/>
      <c r="VYN16" s="135"/>
      <c r="VYO16" s="135"/>
      <c r="VYP16" s="135"/>
      <c r="VYQ16" s="135"/>
      <c r="VYR16" s="135"/>
      <c r="VYS16" s="135"/>
      <c r="VYT16" s="135"/>
      <c r="VYU16" s="135"/>
      <c r="VYV16" s="135"/>
      <c r="VYW16" s="135"/>
      <c r="VYX16" s="135"/>
      <c r="VYY16" s="135"/>
      <c r="VYZ16" s="135"/>
      <c r="VZA16" s="135"/>
      <c r="VZB16" s="135"/>
      <c r="VZC16" s="135"/>
      <c r="VZD16" s="135"/>
      <c r="VZE16" s="135"/>
      <c r="VZF16" s="135"/>
      <c r="VZG16" s="135"/>
      <c r="VZH16" s="135"/>
      <c r="VZI16" s="135"/>
      <c r="VZJ16" s="135"/>
      <c r="VZK16" s="135"/>
      <c r="VZL16" s="135"/>
      <c r="VZM16" s="135"/>
      <c r="VZN16" s="135"/>
      <c r="VZO16" s="135"/>
      <c r="VZP16" s="135"/>
      <c r="VZQ16" s="135"/>
      <c r="VZR16" s="135"/>
      <c r="VZS16" s="135"/>
      <c r="VZT16" s="135"/>
      <c r="VZU16" s="135"/>
      <c r="VZV16" s="135"/>
      <c r="VZW16" s="135"/>
      <c r="VZX16" s="135"/>
      <c r="VZY16" s="135"/>
      <c r="VZZ16" s="135"/>
      <c r="WAA16" s="135"/>
      <c r="WAB16" s="135"/>
      <c r="WAC16" s="135"/>
      <c r="WAD16" s="135"/>
      <c r="WAE16" s="135"/>
      <c r="WAF16" s="135"/>
      <c r="WAG16" s="135"/>
      <c r="WAH16" s="135"/>
      <c r="WAI16" s="135"/>
      <c r="WAJ16" s="135"/>
      <c r="WAK16" s="135"/>
      <c r="WAL16" s="135"/>
      <c r="WAM16" s="135"/>
      <c r="WAN16" s="135"/>
      <c r="WAO16" s="135"/>
      <c r="WAP16" s="135"/>
      <c r="WAQ16" s="135"/>
      <c r="WAR16" s="135"/>
      <c r="WAS16" s="135"/>
      <c r="WAT16" s="135"/>
      <c r="WAU16" s="135"/>
      <c r="WAV16" s="135"/>
      <c r="WAW16" s="135"/>
      <c r="WAX16" s="135"/>
      <c r="WAY16" s="135"/>
      <c r="WAZ16" s="135"/>
      <c r="WBA16" s="135"/>
      <c r="WBB16" s="135"/>
      <c r="WBC16" s="135"/>
      <c r="WBD16" s="135"/>
      <c r="WBE16" s="135"/>
      <c r="WBF16" s="135"/>
      <c r="WBG16" s="135"/>
      <c r="WBH16" s="135"/>
      <c r="WBI16" s="135"/>
      <c r="WBJ16" s="135"/>
      <c r="WBK16" s="135"/>
      <c r="WBL16" s="135"/>
      <c r="WBM16" s="135"/>
      <c r="WBN16" s="135"/>
      <c r="WBO16" s="135"/>
      <c r="WBP16" s="135"/>
      <c r="WBQ16" s="135"/>
      <c r="WBR16" s="135"/>
      <c r="WBS16" s="135"/>
      <c r="WBT16" s="135"/>
      <c r="WBU16" s="135"/>
      <c r="WBV16" s="135"/>
      <c r="WBW16" s="135"/>
      <c r="WBX16" s="135"/>
      <c r="WBY16" s="135"/>
      <c r="WBZ16" s="135"/>
      <c r="WCA16" s="135"/>
      <c r="WCB16" s="135"/>
      <c r="WCC16" s="135"/>
      <c r="WCD16" s="135"/>
      <c r="WCE16" s="135"/>
      <c r="WCF16" s="135"/>
      <c r="WCG16" s="135"/>
      <c r="WCH16" s="135"/>
      <c r="WCI16" s="135"/>
      <c r="WCJ16" s="135"/>
      <c r="WCK16" s="135"/>
      <c r="WCL16" s="135"/>
      <c r="WCM16" s="135"/>
      <c r="WCN16" s="135"/>
      <c r="WCO16" s="135"/>
      <c r="WCP16" s="135"/>
      <c r="WCQ16" s="135"/>
      <c r="WCR16" s="135"/>
      <c r="WCS16" s="135"/>
      <c r="WCT16" s="135"/>
      <c r="WCU16" s="135"/>
      <c r="WCV16" s="135"/>
      <c r="WCW16" s="135"/>
      <c r="WCX16" s="135"/>
      <c r="WCY16" s="135"/>
      <c r="WCZ16" s="135"/>
      <c r="WDA16" s="135"/>
      <c r="WDB16" s="135"/>
      <c r="WDC16" s="135"/>
      <c r="WDD16" s="135"/>
      <c r="WDE16" s="135"/>
      <c r="WDF16" s="135"/>
      <c r="WDG16" s="135"/>
      <c r="WDH16" s="135"/>
      <c r="WDI16" s="135"/>
      <c r="WDJ16" s="135"/>
      <c r="WDK16" s="135"/>
      <c r="WDL16" s="135"/>
      <c r="WDM16" s="135"/>
      <c r="WDN16" s="135"/>
      <c r="WDO16" s="135"/>
      <c r="WDP16" s="135"/>
      <c r="WDQ16" s="135"/>
      <c r="WDR16" s="135"/>
      <c r="WDS16" s="135"/>
      <c r="WDT16" s="135"/>
      <c r="WDU16" s="135"/>
      <c r="WDV16" s="135"/>
      <c r="WDW16" s="135"/>
      <c r="WDX16" s="135"/>
      <c r="WDY16" s="135"/>
      <c r="WDZ16" s="135"/>
      <c r="WEA16" s="135"/>
      <c r="WEB16" s="135"/>
      <c r="WEC16" s="135"/>
      <c r="WED16" s="135"/>
      <c r="WEE16" s="135"/>
      <c r="WEF16" s="135"/>
      <c r="WEG16" s="135"/>
      <c r="WEH16" s="135"/>
      <c r="WEI16" s="135"/>
      <c r="WEJ16" s="135"/>
      <c r="WEK16" s="135"/>
      <c r="WEL16" s="135"/>
      <c r="WEM16" s="135"/>
      <c r="WEN16" s="135"/>
      <c r="WEO16" s="135"/>
      <c r="WEP16" s="135"/>
      <c r="WEQ16" s="135"/>
      <c r="WER16" s="135"/>
      <c r="WES16" s="135"/>
      <c r="WET16" s="135"/>
      <c r="WEU16" s="135"/>
      <c r="WEV16" s="135"/>
      <c r="WEW16" s="135"/>
      <c r="WEX16" s="135"/>
      <c r="WEY16" s="135"/>
      <c r="WEZ16" s="135"/>
      <c r="WFA16" s="135"/>
      <c r="WFB16" s="135"/>
      <c r="WFC16" s="135"/>
      <c r="WFD16" s="135"/>
      <c r="WFE16" s="135"/>
      <c r="WFF16" s="135"/>
      <c r="WFG16" s="135"/>
      <c r="WFH16" s="135"/>
      <c r="WFI16" s="135"/>
      <c r="WFJ16" s="135"/>
      <c r="WFK16" s="135"/>
      <c r="WFL16" s="135"/>
      <c r="WFM16" s="135"/>
      <c r="WFN16" s="135"/>
      <c r="WFO16" s="135"/>
      <c r="WFP16" s="135"/>
      <c r="WFQ16" s="135"/>
      <c r="WFR16" s="135"/>
      <c r="WFS16" s="135"/>
      <c r="WFT16" s="135"/>
      <c r="WFU16" s="135"/>
      <c r="WFV16" s="135"/>
      <c r="WFW16" s="135"/>
      <c r="WFX16" s="135"/>
      <c r="WFY16" s="135"/>
      <c r="WFZ16" s="135"/>
      <c r="WGA16" s="135"/>
      <c r="WGB16" s="135"/>
      <c r="WGC16" s="135"/>
      <c r="WGD16" s="135"/>
      <c r="WGE16" s="135"/>
      <c r="WGF16" s="135"/>
      <c r="WGG16" s="135"/>
      <c r="WGH16" s="135"/>
      <c r="WGI16" s="135"/>
      <c r="WGJ16" s="135"/>
      <c r="WGK16" s="135"/>
      <c r="WGL16" s="135"/>
      <c r="WGM16" s="135"/>
      <c r="WGN16" s="135"/>
      <c r="WGO16" s="135"/>
      <c r="WGP16" s="135"/>
      <c r="WGQ16" s="135"/>
      <c r="WGR16" s="135"/>
      <c r="WGS16" s="135"/>
      <c r="WGT16" s="135"/>
      <c r="WGU16" s="135"/>
      <c r="WGV16" s="135"/>
      <c r="WGW16" s="135"/>
      <c r="WGX16" s="135"/>
      <c r="WGY16" s="135"/>
      <c r="WGZ16" s="135"/>
      <c r="WHA16" s="135"/>
      <c r="WHB16" s="135"/>
      <c r="WHC16" s="135"/>
      <c r="WHD16" s="135"/>
      <c r="WHE16" s="135"/>
      <c r="WHF16" s="135"/>
      <c r="WHG16" s="135"/>
      <c r="WHH16" s="135"/>
      <c r="WHI16" s="135"/>
      <c r="WHJ16" s="135"/>
      <c r="WHK16" s="135"/>
      <c r="WHL16" s="135"/>
      <c r="WHM16" s="135"/>
      <c r="WHN16" s="135"/>
      <c r="WHO16" s="135"/>
      <c r="WHP16" s="135"/>
      <c r="WHQ16" s="135"/>
      <c r="WHR16" s="135"/>
      <c r="WHS16" s="135"/>
      <c r="WHT16" s="135"/>
      <c r="WHU16" s="135"/>
      <c r="WHV16" s="135"/>
      <c r="WHW16" s="135"/>
      <c r="WHX16" s="135"/>
      <c r="WHY16" s="135"/>
      <c r="WHZ16" s="135"/>
      <c r="WIA16" s="135"/>
      <c r="WIB16" s="135"/>
      <c r="WIC16" s="135"/>
      <c r="WID16" s="135"/>
      <c r="WIE16" s="135"/>
      <c r="WIF16" s="135"/>
      <c r="WIG16" s="135"/>
      <c r="WIH16" s="135"/>
      <c r="WII16" s="135"/>
      <c r="WIJ16" s="135"/>
      <c r="WIK16" s="135"/>
      <c r="WIL16" s="135"/>
      <c r="WIM16" s="135"/>
      <c r="WIN16" s="135"/>
      <c r="WIO16" s="135"/>
      <c r="WIP16" s="135"/>
      <c r="WIQ16" s="135"/>
      <c r="WIR16" s="135"/>
      <c r="WIS16" s="135"/>
      <c r="WIT16" s="135"/>
      <c r="WIU16" s="135"/>
      <c r="WIV16" s="135"/>
      <c r="WIW16" s="135"/>
      <c r="WIX16" s="135"/>
      <c r="WIY16" s="135"/>
      <c r="WIZ16" s="135"/>
      <c r="WJA16" s="135"/>
      <c r="WJB16" s="135"/>
      <c r="WJC16" s="135"/>
      <c r="WJD16" s="135"/>
      <c r="WJE16" s="135"/>
      <c r="WJF16" s="135"/>
      <c r="WJG16" s="135"/>
      <c r="WJH16" s="135"/>
      <c r="WJI16" s="135"/>
      <c r="WJJ16" s="135"/>
      <c r="WJK16" s="135"/>
      <c r="WJL16" s="135"/>
      <c r="WJM16" s="135"/>
      <c r="WJN16" s="135"/>
      <c r="WJO16" s="135"/>
      <c r="WJP16" s="135"/>
      <c r="WJQ16" s="135"/>
      <c r="WJR16" s="135"/>
      <c r="WJS16" s="135"/>
      <c r="WJT16" s="135"/>
      <c r="WJU16" s="135"/>
      <c r="WJV16" s="135"/>
      <c r="WJW16" s="135"/>
      <c r="WJX16" s="135"/>
      <c r="WJY16" s="135"/>
      <c r="WJZ16" s="135"/>
      <c r="WKA16" s="135"/>
      <c r="WKB16" s="135"/>
      <c r="WKC16" s="135"/>
      <c r="WKD16" s="135"/>
      <c r="WKE16" s="135"/>
      <c r="WKF16" s="135"/>
      <c r="WKG16" s="135"/>
      <c r="WKH16" s="135"/>
      <c r="WKI16" s="135"/>
      <c r="WKJ16" s="135"/>
      <c r="WKK16" s="135"/>
      <c r="WKL16" s="135"/>
      <c r="WKM16" s="135"/>
      <c r="WKN16" s="135"/>
      <c r="WKO16" s="135"/>
      <c r="WKP16" s="135"/>
      <c r="WKQ16" s="135"/>
      <c r="WKR16" s="135"/>
      <c r="WKS16" s="135"/>
      <c r="WKT16" s="135"/>
      <c r="WKU16" s="135"/>
      <c r="WKV16" s="135"/>
      <c r="WKW16" s="135"/>
      <c r="WKX16" s="135"/>
      <c r="WKY16" s="135"/>
      <c r="WKZ16" s="135"/>
      <c r="WLA16" s="135"/>
      <c r="WLB16" s="135"/>
      <c r="WLC16" s="135"/>
      <c r="WLD16" s="135"/>
      <c r="WLE16" s="135"/>
      <c r="WLF16" s="135"/>
      <c r="WLG16" s="135"/>
      <c r="WLH16" s="135"/>
      <c r="WLI16" s="135"/>
      <c r="WLJ16" s="135"/>
      <c r="WLK16" s="135"/>
      <c r="WLL16" s="135"/>
      <c r="WLM16" s="135"/>
      <c r="WLN16" s="135"/>
      <c r="WLO16" s="135"/>
      <c r="WLP16" s="135"/>
      <c r="WLQ16" s="135"/>
      <c r="WLR16" s="135"/>
      <c r="WLS16" s="135"/>
      <c r="WLT16" s="135"/>
      <c r="WLU16" s="135"/>
      <c r="WLV16" s="135"/>
      <c r="WLW16" s="135"/>
      <c r="WLX16" s="135"/>
      <c r="WLY16" s="135"/>
      <c r="WLZ16" s="135"/>
      <c r="WMA16" s="135"/>
      <c r="WMB16" s="135"/>
      <c r="WMC16" s="135"/>
      <c r="WMD16" s="135"/>
      <c r="WME16" s="135"/>
      <c r="WMF16" s="135"/>
      <c r="WMG16" s="135"/>
      <c r="WMH16" s="135"/>
      <c r="WMI16" s="135"/>
      <c r="WMJ16" s="135"/>
      <c r="WMK16" s="135"/>
      <c r="WML16" s="135"/>
      <c r="WMM16" s="135"/>
      <c r="WMN16" s="135"/>
      <c r="WMO16" s="135"/>
      <c r="WMP16" s="135"/>
      <c r="WMQ16" s="135"/>
      <c r="WMR16" s="135"/>
      <c r="WMS16" s="135"/>
      <c r="WMT16" s="135"/>
      <c r="WMU16" s="135"/>
      <c r="WMV16" s="135"/>
      <c r="WMW16" s="135"/>
      <c r="WMX16" s="135"/>
      <c r="WMY16" s="135"/>
      <c r="WMZ16" s="135"/>
      <c r="WNA16" s="135"/>
      <c r="WNB16" s="135"/>
      <c r="WNC16" s="135"/>
      <c r="WND16" s="135"/>
      <c r="WNE16" s="135"/>
      <c r="WNF16" s="135"/>
      <c r="WNG16" s="135"/>
      <c r="WNH16" s="135"/>
      <c r="WNI16" s="135"/>
      <c r="WNJ16" s="135"/>
      <c r="WNK16" s="135"/>
      <c r="WNL16" s="135"/>
      <c r="WNM16" s="135"/>
      <c r="WNN16" s="135"/>
      <c r="WNO16" s="135"/>
      <c r="WNP16" s="135"/>
      <c r="WNQ16" s="135"/>
      <c r="WNR16" s="135"/>
      <c r="WNS16" s="135"/>
      <c r="WNT16" s="135"/>
      <c r="WNU16" s="135"/>
      <c r="WNV16" s="135"/>
      <c r="WNW16" s="135"/>
      <c r="WNX16" s="135"/>
      <c r="WNY16" s="135"/>
      <c r="WNZ16" s="135"/>
      <c r="WOA16" s="135"/>
      <c r="WOB16" s="135"/>
      <c r="WOC16" s="135"/>
      <c r="WOD16" s="135"/>
      <c r="WOE16" s="135"/>
      <c r="WOF16" s="135"/>
      <c r="WOG16" s="135"/>
      <c r="WOH16" s="135"/>
      <c r="WOI16" s="135"/>
      <c r="WOJ16" s="135"/>
      <c r="WOK16" s="135"/>
      <c r="WOL16" s="135"/>
      <c r="WOM16" s="135"/>
      <c r="WON16" s="135"/>
      <c r="WOO16" s="135"/>
      <c r="WOP16" s="135"/>
      <c r="WOQ16" s="135"/>
      <c r="WOR16" s="135"/>
      <c r="WOS16" s="135"/>
      <c r="WOT16" s="135"/>
      <c r="WOU16" s="135"/>
      <c r="WOV16" s="135"/>
      <c r="WOW16" s="135"/>
      <c r="WOX16" s="135"/>
      <c r="WOY16" s="135"/>
      <c r="WOZ16" s="135"/>
      <c r="WPA16" s="135"/>
      <c r="WPB16" s="135"/>
      <c r="WPC16" s="135"/>
      <c r="WPD16" s="135"/>
      <c r="WPE16" s="135"/>
      <c r="WPF16" s="135"/>
      <c r="WPG16" s="135"/>
      <c r="WPH16" s="135"/>
      <c r="WPI16" s="135"/>
      <c r="WPJ16" s="135"/>
      <c r="WPK16" s="135"/>
      <c r="WPL16" s="135"/>
      <c r="WPM16" s="135"/>
      <c r="WPN16" s="135"/>
      <c r="WPO16" s="135"/>
      <c r="WPP16" s="135"/>
      <c r="WPQ16" s="135"/>
      <c r="WPR16" s="135"/>
      <c r="WPS16" s="135"/>
      <c r="WPT16" s="135"/>
      <c r="WPU16" s="135"/>
      <c r="WPV16" s="135"/>
      <c r="WPW16" s="135"/>
      <c r="WPX16" s="135"/>
      <c r="WPY16" s="135"/>
      <c r="WPZ16" s="135"/>
      <c r="WQA16" s="135"/>
      <c r="WQB16" s="135"/>
      <c r="WQC16" s="135"/>
      <c r="WQD16" s="135"/>
      <c r="WQE16" s="135"/>
      <c r="WQF16" s="135"/>
      <c r="WQG16" s="135"/>
      <c r="WQH16" s="135"/>
      <c r="WQI16" s="135"/>
      <c r="WQJ16" s="135"/>
      <c r="WQK16" s="135"/>
      <c r="WQL16" s="135"/>
      <c r="WQM16" s="135"/>
      <c r="WQN16" s="135"/>
      <c r="WQO16" s="135"/>
      <c r="WQP16" s="135"/>
      <c r="WQQ16" s="135"/>
      <c r="WQR16" s="135"/>
      <c r="WQS16" s="135"/>
      <c r="WQT16" s="135"/>
      <c r="WQU16" s="135"/>
      <c r="WQV16" s="135"/>
      <c r="WQW16" s="135"/>
      <c r="WQX16" s="135"/>
      <c r="WQY16" s="135"/>
      <c r="WQZ16" s="135"/>
      <c r="WRA16" s="135"/>
      <c r="WRB16" s="135"/>
      <c r="WRC16" s="135"/>
      <c r="WRD16" s="135"/>
      <c r="WRE16" s="135"/>
      <c r="WRF16" s="135"/>
      <c r="WRG16" s="135"/>
      <c r="WRH16" s="135"/>
      <c r="WRI16" s="135"/>
      <c r="WRJ16" s="135"/>
      <c r="WRK16" s="135"/>
      <c r="WRL16" s="135"/>
      <c r="WRM16" s="135"/>
      <c r="WRN16" s="135"/>
      <c r="WRO16" s="135"/>
      <c r="WRP16" s="135"/>
      <c r="WRQ16" s="135"/>
      <c r="WRR16" s="135"/>
      <c r="WRS16" s="135"/>
      <c r="WRT16" s="135"/>
      <c r="WRU16" s="135"/>
      <c r="WRV16" s="135"/>
      <c r="WRW16" s="135"/>
      <c r="WRX16" s="135"/>
      <c r="WRY16" s="135"/>
      <c r="WRZ16" s="135"/>
      <c r="WSA16" s="135"/>
      <c r="WSB16" s="135"/>
      <c r="WSC16" s="135"/>
      <c r="WSD16" s="135"/>
      <c r="WSE16" s="135"/>
      <c r="WSF16" s="135"/>
      <c r="WSG16" s="135"/>
      <c r="WSH16" s="135"/>
      <c r="WSI16" s="135"/>
      <c r="WSJ16" s="135"/>
      <c r="WSK16" s="135"/>
      <c r="WSL16" s="135"/>
      <c r="WSM16" s="135"/>
      <c r="WSN16" s="135"/>
      <c r="WSO16" s="135"/>
      <c r="WSP16" s="135"/>
      <c r="WSQ16" s="135"/>
      <c r="WSR16" s="135"/>
      <c r="WSS16" s="135"/>
      <c r="WST16" s="135"/>
      <c r="WSU16" s="135"/>
      <c r="WSV16" s="135"/>
      <c r="WSW16" s="135"/>
      <c r="WSX16" s="135"/>
      <c r="WSY16" s="135"/>
      <c r="WSZ16" s="135"/>
      <c r="WTA16" s="135"/>
      <c r="WTB16" s="135"/>
      <c r="WTC16" s="135"/>
      <c r="WTD16" s="135"/>
      <c r="WTE16" s="135"/>
      <c r="WTF16" s="135"/>
      <c r="WTG16" s="135"/>
      <c r="WTH16" s="135"/>
      <c r="WTI16" s="135"/>
      <c r="WTJ16" s="135"/>
      <c r="WTK16" s="135"/>
      <c r="WTL16" s="135"/>
      <c r="WTM16" s="135"/>
      <c r="WTN16" s="135"/>
      <c r="WTO16" s="135"/>
      <c r="WTP16" s="135"/>
      <c r="WTQ16" s="135"/>
      <c r="WTR16" s="135"/>
      <c r="WTS16" s="135"/>
      <c r="WTT16" s="135"/>
      <c r="WTU16" s="135"/>
      <c r="WTV16" s="135"/>
      <c r="WTW16" s="135"/>
      <c r="WTX16" s="135"/>
      <c r="WTY16" s="135"/>
      <c r="WTZ16" s="135"/>
      <c r="WUA16" s="135"/>
      <c r="WUB16" s="135"/>
      <c r="WUC16" s="135"/>
      <c r="WUD16" s="135"/>
      <c r="WUE16" s="135"/>
      <c r="WUF16" s="135"/>
      <c r="WUG16" s="135"/>
      <c r="WUH16" s="135"/>
      <c r="WUI16" s="135"/>
      <c r="WUJ16" s="135"/>
      <c r="WUK16" s="135"/>
      <c r="WUL16" s="135"/>
      <c r="WUM16" s="135"/>
      <c r="WUN16" s="135"/>
      <c r="WUO16" s="135"/>
      <c r="WUP16" s="135"/>
      <c r="WUQ16" s="135"/>
      <c r="WUR16" s="135"/>
      <c r="WUS16" s="135"/>
      <c r="WUT16" s="135"/>
      <c r="WUU16" s="135"/>
      <c r="WUV16" s="135"/>
      <c r="WUW16" s="135"/>
      <c r="WUX16" s="135"/>
      <c r="WUY16" s="135"/>
      <c r="WUZ16" s="135"/>
      <c r="WVA16" s="135"/>
      <c r="WVB16" s="135"/>
      <c r="WVC16" s="135"/>
      <c r="WVD16" s="135"/>
      <c r="WVE16" s="135"/>
      <c r="WVF16" s="135"/>
      <c r="WVG16" s="135"/>
      <c r="WVH16" s="135"/>
      <c r="WVI16" s="135"/>
      <c r="WVJ16" s="135"/>
      <c r="WVK16" s="135"/>
      <c r="WVL16" s="135"/>
      <c r="WVM16" s="135"/>
      <c r="WVN16" s="135"/>
      <c r="WVO16" s="135"/>
      <c r="WVP16" s="135"/>
      <c r="WVQ16" s="135"/>
      <c r="WVR16" s="135"/>
      <c r="WVS16" s="135"/>
      <c r="WVT16" s="135"/>
      <c r="WVU16" s="135"/>
      <c r="WVV16" s="135"/>
      <c r="WVW16" s="135"/>
      <c r="WVX16" s="135"/>
      <c r="WVY16" s="135"/>
      <c r="WVZ16" s="135"/>
      <c r="WWA16" s="135"/>
      <c r="WWB16" s="135"/>
      <c r="WWC16" s="135"/>
      <c r="WWD16" s="135"/>
      <c r="WWE16" s="135"/>
      <c r="WWF16" s="135"/>
      <c r="WWG16" s="135"/>
      <c r="WWH16" s="135"/>
      <c r="WWI16" s="135"/>
      <c r="WWJ16" s="135"/>
      <c r="WWK16" s="135"/>
      <c r="WWL16" s="135"/>
      <c r="WWM16" s="135"/>
      <c r="WWN16" s="135"/>
      <c r="WWO16" s="135"/>
      <c r="WWP16" s="135"/>
      <c r="WWQ16" s="135"/>
      <c r="WWR16" s="135"/>
      <c r="WWS16" s="135"/>
      <c r="WWT16" s="135"/>
      <c r="WWU16" s="135"/>
      <c r="WWV16" s="135"/>
      <c r="WWW16" s="135"/>
      <c r="WWX16" s="135"/>
      <c r="WWY16" s="135"/>
      <c r="WWZ16" s="135"/>
      <c r="WXA16" s="135"/>
      <c r="WXB16" s="135"/>
      <c r="WXC16" s="135"/>
      <c r="WXD16" s="135"/>
      <c r="WXE16" s="135"/>
      <c r="WXF16" s="135"/>
      <c r="WXG16" s="135"/>
      <c r="WXH16" s="135"/>
      <c r="WXI16" s="135"/>
      <c r="WXJ16" s="135"/>
      <c r="WXK16" s="135"/>
      <c r="WXL16" s="135"/>
      <c r="WXM16" s="135"/>
      <c r="WXN16" s="135"/>
      <c r="WXO16" s="135"/>
      <c r="WXP16" s="135"/>
      <c r="WXQ16" s="135"/>
      <c r="WXR16" s="135"/>
      <c r="WXS16" s="135"/>
      <c r="WXT16" s="135"/>
      <c r="WXU16" s="135"/>
      <c r="WXV16" s="135"/>
      <c r="WXW16" s="135"/>
      <c r="WXX16" s="135"/>
      <c r="WXY16" s="135"/>
      <c r="WXZ16" s="135"/>
      <c r="WYA16" s="135"/>
      <c r="WYB16" s="135"/>
      <c r="WYC16" s="135"/>
      <c r="WYD16" s="135"/>
      <c r="WYE16" s="135"/>
      <c r="WYF16" s="135"/>
      <c r="WYG16" s="135"/>
      <c r="WYH16" s="135"/>
      <c r="WYI16" s="135"/>
      <c r="WYJ16" s="135"/>
      <c r="WYK16" s="135"/>
      <c r="WYL16" s="135"/>
      <c r="WYM16" s="135"/>
      <c r="WYN16" s="135"/>
      <c r="WYO16" s="135"/>
      <c r="WYP16" s="135"/>
      <c r="WYQ16" s="135"/>
      <c r="WYR16" s="135"/>
      <c r="WYS16" s="135"/>
      <c r="WYT16" s="135"/>
      <c r="WYU16" s="135"/>
      <c r="WYV16" s="135"/>
      <c r="WYW16" s="135"/>
      <c r="WYX16" s="135"/>
      <c r="WYY16" s="135"/>
      <c r="WYZ16" s="135"/>
      <c r="WZA16" s="135"/>
      <c r="WZB16" s="135"/>
      <c r="WZC16" s="135"/>
      <c r="WZD16" s="135"/>
      <c r="WZE16" s="135"/>
      <c r="WZF16" s="135"/>
      <c r="WZG16" s="135"/>
      <c r="WZH16" s="135"/>
      <c r="WZI16" s="135"/>
      <c r="WZJ16" s="135"/>
      <c r="WZK16" s="135"/>
      <c r="WZL16" s="135"/>
      <c r="WZM16" s="135"/>
      <c r="WZN16" s="135"/>
      <c r="WZO16" s="135"/>
      <c r="WZP16" s="135"/>
      <c r="WZQ16" s="135"/>
      <c r="WZR16" s="135"/>
      <c r="WZS16" s="135"/>
      <c r="WZT16" s="135"/>
      <c r="WZU16" s="135"/>
      <c r="WZV16" s="135"/>
      <c r="WZW16" s="135"/>
      <c r="WZX16" s="135"/>
      <c r="WZY16" s="135"/>
      <c r="WZZ16" s="135"/>
      <c r="XAA16" s="135"/>
      <c r="XAB16" s="135"/>
      <c r="XAC16" s="135"/>
      <c r="XAD16" s="135"/>
      <c r="XAE16" s="135"/>
      <c r="XAF16" s="135"/>
      <c r="XAG16" s="135"/>
      <c r="XAH16" s="135"/>
      <c r="XAI16" s="135"/>
      <c r="XAJ16" s="135"/>
      <c r="XAK16" s="135"/>
      <c r="XAL16" s="135"/>
      <c r="XAM16" s="135"/>
      <c r="XAN16" s="135"/>
      <c r="XAO16" s="135"/>
      <c r="XAP16" s="135"/>
      <c r="XAQ16" s="135"/>
      <c r="XAR16" s="135"/>
      <c r="XAS16" s="135"/>
      <c r="XAT16" s="135"/>
      <c r="XAU16" s="135"/>
      <c r="XAV16" s="135"/>
      <c r="XAW16" s="135"/>
      <c r="XAX16" s="135"/>
      <c r="XAY16" s="135"/>
      <c r="XAZ16" s="135"/>
      <c r="XBA16" s="135"/>
      <c r="XBB16" s="135"/>
      <c r="XBC16" s="135"/>
      <c r="XBD16" s="135"/>
      <c r="XBE16" s="135"/>
      <c r="XBF16" s="135"/>
      <c r="XBG16" s="135"/>
      <c r="XBH16" s="135"/>
      <c r="XBI16" s="135"/>
      <c r="XBJ16" s="135"/>
      <c r="XBK16" s="135"/>
      <c r="XBL16" s="135"/>
      <c r="XBM16" s="135"/>
      <c r="XBN16" s="135"/>
      <c r="XBO16" s="135"/>
      <c r="XBP16" s="135"/>
      <c r="XBQ16" s="135"/>
      <c r="XBR16" s="135"/>
      <c r="XBS16" s="135"/>
      <c r="XBT16" s="135"/>
      <c r="XBU16" s="135"/>
      <c r="XBV16" s="135"/>
      <c r="XBW16" s="135"/>
      <c r="XBX16" s="135"/>
      <c r="XBY16" s="135"/>
      <c r="XBZ16" s="135"/>
      <c r="XCA16" s="135"/>
      <c r="XCB16" s="135"/>
      <c r="XCC16" s="135"/>
    </row>
    <row r="17" spans="1:31" ht="31.5" x14ac:dyDescent="0.25">
      <c r="A17" s="121">
        <v>5</v>
      </c>
      <c r="B17" s="146" t="s">
        <v>176</v>
      </c>
      <c r="C17" s="146" t="s">
        <v>655</v>
      </c>
      <c r="D17" s="128">
        <v>21.16</v>
      </c>
      <c r="E17" s="125">
        <v>70</v>
      </c>
      <c r="F17" s="125">
        <v>75</v>
      </c>
      <c r="G17" s="128">
        <v>3.5444234404536861</v>
      </c>
      <c r="H17" s="171">
        <f t="shared" ref="H17:H29" si="21">J17+K17+L17</f>
        <v>4</v>
      </c>
      <c r="I17" s="127">
        <f t="shared" ref="I17:I29" si="22">H17*100/E17</f>
        <v>5.7142857142857144</v>
      </c>
      <c r="J17" s="125">
        <v>1</v>
      </c>
      <c r="K17" s="125">
        <v>2</v>
      </c>
      <c r="L17" s="125">
        <v>1</v>
      </c>
      <c r="M17" s="171">
        <f t="shared" ref="M17:M29" si="23">N17+O17+P17</f>
        <v>2</v>
      </c>
      <c r="N17" s="125">
        <v>0</v>
      </c>
      <c r="O17" s="125">
        <v>2</v>
      </c>
      <c r="P17" s="125">
        <v>0</v>
      </c>
      <c r="Q17" s="125">
        <f t="shared" ref="Q17:Q29" si="24">M17*100/H17</f>
        <v>50</v>
      </c>
      <c r="R17" s="131">
        <f t="shared" si="7"/>
        <v>7</v>
      </c>
      <c r="S17" s="172">
        <f t="shared" si="8"/>
        <v>5</v>
      </c>
      <c r="T17" s="132">
        <f t="shared" si="9"/>
        <v>5.25</v>
      </c>
      <c r="U17" s="183">
        <f t="shared" si="15"/>
        <v>5</v>
      </c>
      <c r="V17" s="132">
        <f t="shared" si="10"/>
        <v>5</v>
      </c>
      <c r="W17" s="265">
        <f t="shared" si="11"/>
        <v>6.666666666666667</v>
      </c>
      <c r="X17" s="131">
        <f t="shared" si="16"/>
        <v>0</v>
      </c>
      <c r="Y17" s="132">
        <f t="shared" si="17"/>
        <v>0.75</v>
      </c>
      <c r="Z17" s="131">
        <f t="shared" si="18"/>
        <v>15</v>
      </c>
      <c r="AA17" s="131">
        <f t="shared" si="19"/>
        <v>3</v>
      </c>
      <c r="AB17" s="131">
        <f t="shared" si="20"/>
        <v>2</v>
      </c>
      <c r="AC17" s="132">
        <f t="shared" si="14"/>
        <v>1.5</v>
      </c>
      <c r="AD17" s="131">
        <f t="shared" si="5"/>
        <v>30</v>
      </c>
      <c r="AE17" s="131">
        <v>5</v>
      </c>
    </row>
    <row r="18" spans="1:31" ht="31.5" x14ac:dyDescent="0.25">
      <c r="A18" s="121">
        <v>6</v>
      </c>
      <c r="B18" s="146" t="s">
        <v>656</v>
      </c>
      <c r="C18" s="146" t="s">
        <v>655</v>
      </c>
      <c r="D18" s="128">
        <v>5.22</v>
      </c>
      <c r="E18" s="125">
        <v>59</v>
      </c>
      <c r="F18" s="125">
        <v>70</v>
      </c>
      <c r="G18" s="128">
        <v>13.409961685823756</v>
      </c>
      <c r="H18" s="171">
        <f t="shared" si="21"/>
        <v>5</v>
      </c>
      <c r="I18" s="127">
        <f t="shared" si="22"/>
        <v>8.4745762711864412</v>
      </c>
      <c r="J18" s="125">
        <v>1</v>
      </c>
      <c r="K18" s="125">
        <v>3</v>
      </c>
      <c r="L18" s="125">
        <v>1</v>
      </c>
      <c r="M18" s="171">
        <f t="shared" si="23"/>
        <v>4</v>
      </c>
      <c r="N18" s="125">
        <v>0</v>
      </c>
      <c r="O18" s="125">
        <v>4</v>
      </c>
      <c r="P18" s="125">
        <v>0</v>
      </c>
      <c r="Q18" s="125">
        <f t="shared" si="24"/>
        <v>80</v>
      </c>
      <c r="R18" s="131">
        <f t="shared" si="7"/>
        <v>20</v>
      </c>
      <c r="S18" s="172">
        <f t="shared" si="8"/>
        <v>14</v>
      </c>
      <c r="T18" s="132">
        <f t="shared" si="9"/>
        <v>14</v>
      </c>
      <c r="U18" s="183">
        <f t="shared" si="15"/>
        <v>14</v>
      </c>
      <c r="V18" s="132">
        <f t="shared" si="10"/>
        <v>14</v>
      </c>
      <c r="W18" s="265">
        <f t="shared" si="11"/>
        <v>20</v>
      </c>
      <c r="X18" s="131">
        <f t="shared" si="16"/>
        <v>2</v>
      </c>
      <c r="Y18" s="132">
        <f t="shared" si="17"/>
        <v>2.1</v>
      </c>
      <c r="Z18" s="131">
        <f t="shared" si="18"/>
        <v>15</v>
      </c>
      <c r="AA18" s="131">
        <f t="shared" si="19"/>
        <v>7</v>
      </c>
      <c r="AB18" s="131">
        <f t="shared" si="20"/>
        <v>5</v>
      </c>
      <c r="AC18" s="132">
        <f t="shared" si="14"/>
        <v>4.2</v>
      </c>
      <c r="AD18" s="131">
        <f t="shared" si="5"/>
        <v>30</v>
      </c>
      <c r="AE18" s="131">
        <v>14</v>
      </c>
    </row>
    <row r="19" spans="1:31" ht="31.5" x14ac:dyDescent="0.25">
      <c r="A19" s="121">
        <v>7</v>
      </c>
      <c r="B19" s="146" t="s">
        <v>657</v>
      </c>
      <c r="C19" s="146" t="s">
        <v>655</v>
      </c>
      <c r="D19" s="128">
        <v>9.5299999999999994</v>
      </c>
      <c r="E19" s="125">
        <v>32</v>
      </c>
      <c r="F19" s="125">
        <v>46</v>
      </c>
      <c r="G19" s="128">
        <v>4.8268625393494231</v>
      </c>
      <c r="H19" s="171">
        <f t="shared" si="21"/>
        <v>0</v>
      </c>
      <c r="I19" s="127"/>
      <c r="J19" s="125">
        <v>0</v>
      </c>
      <c r="K19" s="125">
        <v>0</v>
      </c>
      <c r="L19" s="125">
        <v>0</v>
      </c>
      <c r="M19" s="171">
        <f t="shared" si="23"/>
        <v>0</v>
      </c>
      <c r="N19" s="125">
        <v>0</v>
      </c>
      <c r="O19" s="125">
        <v>0</v>
      </c>
      <c r="P19" s="125">
        <v>0</v>
      </c>
      <c r="Q19" s="125"/>
      <c r="R19" s="131">
        <f t="shared" si="7"/>
        <v>8</v>
      </c>
      <c r="S19" s="172">
        <f t="shared" si="8"/>
        <v>3</v>
      </c>
      <c r="T19" s="132">
        <f t="shared" si="9"/>
        <v>3.68</v>
      </c>
      <c r="U19" s="183">
        <f t="shared" si="15"/>
        <v>3</v>
      </c>
      <c r="V19" s="132">
        <f t="shared" si="10"/>
        <v>3</v>
      </c>
      <c r="W19" s="265">
        <f t="shared" si="11"/>
        <v>6.5217391304347823</v>
      </c>
      <c r="X19" s="131">
        <f t="shared" si="16"/>
        <v>0</v>
      </c>
      <c r="Y19" s="132">
        <f t="shared" si="17"/>
        <v>0.45</v>
      </c>
      <c r="Z19" s="131">
        <f t="shared" si="18"/>
        <v>15</v>
      </c>
      <c r="AA19" s="131">
        <f t="shared" si="19"/>
        <v>2</v>
      </c>
      <c r="AB19" s="131">
        <f t="shared" si="20"/>
        <v>1</v>
      </c>
      <c r="AC19" s="132">
        <f t="shared" si="14"/>
        <v>0.9</v>
      </c>
      <c r="AD19" s="131">
        <f t="shared" si="5"/>
        <v>30</v>
      </c>
      <c r="AE19" s="131">
        <v>3</v>
      </c>
    </row>
    <row r="20" spans="1:31" ht="47.25" x14ac:dyDescent="0.25">
      <c r="A20" s="121">
        <v>8</v>
      </c>
      <c r="B20" s="146" t="s">
        <v>658</v>
      </c>
      <c r="C20" s="146" t="s">
        <v>655</v>
      </c>
      <c r="D20" s="128">
        <v>26.93</v>
      </c>
      <c r="E20" s="125">
        <v>135</v>
      </c>
      <c r="F20" s="125">
        <v>154</v>
      </c>
      <c r="G20" s="128">
        <v>5.7185295209803195</v>
      </c>
      <c r="H20" s="171">
        <f t="shared" si="21"/>
        <v>15</v>
      </c>
      <c r="I20" s="127">
        <f t="shared" si="22"/>
        <v>11.111111111111111</v>
      </c>
      <c r="J20" s="125">
        <v>3</v>
      </c>
      <c r="K20" s="125">
        <v>6</v>
      </c>
      <c r="L20" s="125">
        <v>6</v>
      </c>
      <c r="M20" s="171">
        <f t="shared" si="23"/>
        <v>5</v>
      </c>
      <c r="N20" s="125">
        <v>0</v>
      </c>
      <c r="O20" s="125">
        <v>4</v>
      </c>
      <c r="P20" s="125">
        <v>1</v>
      </c>
      <c r="Q20" s="125">
        <f t="shared" si="24"/>
        <v>33.333333333333336</v>
      </c>
      <c r="R20" s="131">
        <f t="shared" si="7"/>
        <v>8</v>
      </c>
      <c r="S20" s="172">
        <f t="shared" si="8"/>
        <v>12</v>
      </c>
      <c r="T20" s="132">
        <f t="shared" si="9"/>
        <v>12.32</v>
      </c>
      <c r="U20" s="183">
        <f t="shared" si="15"/>
        <v>12</v>
      </c>
      <c r="V20" s="132">
        <f t="shared" si="10"/>
        <v>12</v>
      </c>
      <c r="W20" s="265">
        <f t="shared" si="11"/>
        <v>7.7922077922077921</v>
      </c>
      <c r="X20" s="131">
        <f t="shared" si="16"/>
        <v>1</v>
      </c>
      <c r="Y20" s="132">
        <f t="shared" si="17"/>
        <v>1.8</v>
      </c>
      <c r="Z20" s="131">
        <f t="shared" si="18"/>
        <v>15</v>
      </c>
      <c r="AA20" s="131">
        <f t="shared" si="19"/>
        <v>7</v>
      </c>
      <c r="AB20" s="131">
        <f t="shared" si="20"/>
        <v>4</v>
      </c>
      <c r="AC20" s="132">
        <f t="shared" si="14"/>
        <v>3.6</v>
      </c>
      <c r="AD20" s="131">
        <f t="shared" si="5"/>
        <v>30</v>
      </c>
      <c r="AE20" s="131">
        <v>12</v>
      </c>
    </row>
    <row r="21" spans="1:31" ht="31.5" x14ac:dyDescent="0.25">
      <c r="A21" s="121">
        <v>9</v>
      </c>
      <c r="B21" s="146" t="s">
        <v>659</v>
      </c>
      <c r="C21" s="146" t="s">
        <v>901</v>
      </c>
      <c r="D21" s="187">
        <v>58.75</v>
      </c>
      <c r="E21" s="125">
        <v>198</v>
      </c>
      <c r="F21" s="125">
        <v>239</v>
      </c>
      <c r="G21" s="128">
        <f>F21/D21</f>
        <v>4.0680851063829788</v>
      </c>
      <c r="H21" s="171">
        <f t="shared" si="21"/>
        <v>12</v>
      </c>
      <c r="I21" s="127">
        <f t="shared" si="22"/>
        <v>6.0606060606060606</v>
      </c>
      <c r="J21" s="125">
        <v>3</v>
      </c>
      <c r="K21" s="125">
        <v>3</v>
      </c>
      <c r="L21" s="125">
        <v>6</v>
      </c>
      <c r="M21" s="171">
        <f t="shared" si="23"/>
        <v>3</v>
      </c>
      <c r="N21" s="125">
        <v>0</v>
      </c>
      <c r="O21" s="125">
        <v>1</v>
      </c>
      <c r="P21" s="125">
        <v>2</v>
      </c>
      <c r="Q21" s="125">
        <f t="shared" si="24"/>
        <v>25</v>
      </c>
      <c r="R21" s="131">
        <f t="shared" si="7"/>
        <v>8</v>
      </c>
      <c r="S21" s="172">
        <f t="shared" si="8"/>
        <v>19</v>
      </c>
      <c r="T21" s="132">
        <f t="shared" si="9"/>
        <v>19.12</v>
      </c>
      <c r="U21" s="183">
        <f t="shared" si="15"/>
        <v>19</v>
      </c>
      <c r="V21" s="132">
        <f t="shared" si="10"/>
        <v>19</v>
      </c>
      <c r="W21" s="265">
        <f t="shared" si="11"/>
        <v>7.9497907949790791</v>
      </c>
      <c r="X21" s="131">
        <f t="shared" si="16"/>
        <v>2</v>
      </c>
      <c r="Y21" s="132">
        <f t="shared" si="17"/>
        <v>2.85</v>
      </c>
      <c r="Z21" s="131">
        <f t="shared" si="18"/>
        <v>15</v>
      </c>
      <c r="AA21" s="131">
        <f t="shared" si="19"/>
        <v>11</v>
      </c>
      <c r="AB21" s="131">
        <f t="shared" si="20"/>
        <v>6</v>
      </c>
      <c r="AC21" s="132">
        <f t="shared" si="14"/>
        <v>5.7</v>
      </c>
      <c r="AD21" s="131">
        <f t="shared" si="5"/>
        <v>30</v>
      </c>
      <c r="AE21" s="131">
        <v>19</v>
      </c>
    </row>
    <row r="22" spans="1:31" ht="47.25" x14ac:dyDescent="0.25">
      <c r="A22" s="121">
        <v>10</v>
      </c>
      <c r="B22" s="146" t="s">
        <v>660</v>
      </c>
      <c r="C22" s="146" t="s">
        <v>655</v>
      </c>
      <c r="D22" s="128">
        <v>18.64</v>
      </c>
      <c r="E22" s="125">
        <v>55</v>
      </c>
      <c r="F22" s="125">
        <v>64</v>
      </c>
      <c r="G22" s="128">
        <v>3.4334763948497855</v>
      </c>
      <c r="H22" s="171">
        <f t="shared" si="21"/>
        <v>3</v>
      </c>
      <c r="I22" s="127">
        <f t="shared" si="22"/>
        <v>5.4545454545454541</v>
      </c>
      <c r="J22" s="125">
        <v>0</v>
      </c>
      <c r="K22" s="125">
        <v>2</v>
      </c>
      <c r="L22" s="125">
        <v>1</v>
      </c>
      <c r="M22" s="171">
        <f t="shared" si="23"/>
        <v>3</v>
      </c>
      <c r="N22" s="125">
        <v>0</v>
      </c>
      <c r="O22" s="125">
        <v>2</v>
      </c>
      <c r="P22" s="125">
        <v>1</v>
      </c>
      <c r="Q22" s="125">
        <f t="shared" si="24"/>
        <v>100</v>
      </c>
      <c r="R22" s="131">
        <f t="shared" si="7"/>
        <v>7</v>
      </c>
      <c r="S22" s="172">
        <f t="shared" si="8"/>
        <v>4</v>
      </c>
      <c r="T22" s="132">
        <f t="shared" si="9"/>
        <v>4.4800000000000004</v>
      </c>
      <c r="U22" s="183">
        <f t="shared" si="15"/>
        <v>4</v>
      </c>
      <c r="V22" s="132">
        <f t="shared" si="10"/>
        <v>4</v>
      </c>
      <c r="W22" s="265">
        <f t="shared" si="11"/>
        <v>6.25</v>
      </c>
      <c r="X22" s="131">
        <f t="shared" si="16"/>
        <v>0</v>
      </c>
      <c r="Y22" s="132">
        <f t="shared" si="17"/>
        <v>0.6</v>
      </c>
      <c r="Z22" s="131">
        <f t="shared" si="18"/>
        <v>15</v>
      </c>
      <c r="AA22" s="131">
        <f t="shared" si="19"/>
        <v>2</v>
      </c>
      <c r="AB22" s="131">
        <f t="shared" si="20"/>
        <v>2</v>
      </c>
      <c r="AC22" s="132">
        <f t="shared" si="14"/>
        <v>1.2</v>
      </c>
      <c r="AD22" s="131">
        <f t="shared" si="5"/>
        <v>30</v>
      </c>
      <c r="AE22" s="131">
        <v>4</v>
      </c>
    </row>
    <row r="23" spans="1:31" ht="31.5" x14ac:dyDescent="0.25">
      <c r="A23" s="121">
        <v>11</v>
      </c>
      <c r="B23" s="146" t="s">
        <v>661</v>
      </c>
      <c r="C23" s="146" t="s">
        <v>655</v>
      </c>
      <c r="D23" s="128">
        <v>28.76</v>
      </c>
      <c r="E23" s="125">
        <v>181</v>
      </c>
      <c r="F23" s="125">
        <v>187</v>
      </c>
      <c r="G23" s="128">
        <v>6.5020862308762162</v>
      </c>
      <c r="H23" s="171">
        <f t="shared" si="21"/>
        <v>13</v>
      </c>
      <c r="I23" s="127">
        <f t="shared" si="22"/>
        <v>7.1823204419889501</v>
      </c>
      <c r="J23" s="125">
        <v>3</v>
      </c>
      <c r="K23" s="125">
        <v>5</v>
      </c>
      <c r="L23" s="125">
        <v>5</v>
      </c>
      <c r="M23" s="171">
        <f t="shared" si="23"/>
        <v>8</v>
      </c>
      <c r="N23" s="125">
        <v>0</v>
      </c>
      <c r="O23" s="125">
        <v>3</v>
      </c>
      <c r="P23" s="125">
        <v>5</v>
      </c>
      <c r="Q23" s="125">
        <f t="shared" si="24"/>
        <v>61.53846153846154</v>
      </c>
      <c r="R23" s="131">
        <f t="shared" si="7"/>
        <v>10</v>
      </c>
      <c r="S23" s="172">
        <f t="shared" si="8"/>
        <v>18</v>
      </c>
      <c r="T23" s="132">
        <f t="shared" si="9"/>
        <v>18.7</v>
      </c>
      <c r="U23" s="183">
        <f t="shared" si="15"/>
        <v>18</v>
      </c>
      <c r="V23" s="132">
        <f t="shared" si="10"/>
        <v>18</v>
      </c>
      <c r="W23" s="265">
        <f t="shared" si="11"/>
        <v>9.6256684491978604</v>
      </c>
      <c r="X23" s="131">
        <f t="shared" si="16"/>
        <v>2</v>
      </c>
      <c r="Y23" s="132">
        <f t="shared" si="17"/>
        <v>2.7</v>
      </c>
      <c r="Z23" s="131">
        <f t="shared" si="18"/>
        <v>15</v>
      </c>
      <c r="AA23" s="131">
        <f t="shared" si="19"/>
        <v>10</v>
      </c>
      <c r="AB23" s="131">
        <f t="shared" si="20"/>
        <v>6</v>
      </c>
      <c r="AC23" s="132">
        <f t="shared" si="14"/>
        <v>5.4</v>
      </c>
      <c r="AD23" s="131">
        <f t="shared" si="5"/>
        <v>30</v>
      </c>
      <c r="AE23" s="131">
        <v>18</v>
      </c>
    </row>
    <row r="24" spans="1:31" ht="31.5" x14ac:dyDescent="0.25">
      <c r="A24" s="121">
        <v>12</v>
      </c>
      <c r="B24" s="146" t="s">
        <v>662</v>
      </c>
      <c r="C24" s="146" t="s">
        <v>655</v>
      </c>
      <c r="D24" s="128">
        <v>68.53</v>
      </c>
      <c r="E24" s="125">
        <v>170</v>
      </c>
      <c r="F24" s="125">
        <v>193</v>
      </c>
      <c r="G24" s="128">
        <v>2.816284838756749</v>
      </c>
      <c r="H24" s="171">
        <f t="shared" si="21"/>
        <v>11</v>
      </c>
      <c r="I24" s="127">
        <f t="shared" si="22"/>
        <v>6.4705882352941178</v>
      </c>
      <c r="J24" s="125">
        <v>2</v>
      </c>
      <c r="K24" s="125">
        <v>4</v>
      </c>
      <c r="L24" s="125">
        <v>5</v>
      </c>
      <c r="M24" s="171">
        <f t="shared" si="23"/>
        <v>4</v>
      </c>
      <c r="N24" s="125">
        <v>2</v>
      </c>
      <c r="O24" s="125">
        <v>2</v>
      </c>
      <c r="P24" s="125">
        <v>0</v>
      </c>
      <c r="Q24" s="125">
        <f t="shared" si="24"/>
        <v>36.363636363636367</v>
      </c>
      <c r="R24" s="131">
        <f t="shared" si="7"/>
        <v>7</v>
      </c>
      <c r="S24" s="172">
        <f t="shared" si="8"/>
        <v>13</v>
      </c>
      <c r="T24" s="132">
        <f t="shared" si="9"/>
        <v>13.51</v>
      </c>
      <c r="U24" s="183">
        <f t="shared" si="15"/>
        <v>13</v>
      </c>
      <c r="V24" s="132">
        <f t="shared" si="10"/>
        <v>13</v>
      </c>
      <c r="W24" s="265">
        <f t="shared" si="11"/>
        <v>6.7357512953367875</v>
      </c>
      <c r="X24" s="131">
        <f t="shared" si="16"/>
        <v>1</v>
      </c>
      <c r="Y24" s="132">
        <f t="shared" si="17"/>
        <v>1.95</v>
      </c>
      <c r="Z24" s="131">
        <f t="shared" si="18"/>
        <v>15</v>
      </c>
      <c r="AA24" s="131">
        <f t="shared" si="19"/>
        <v>8</v>
      </c>
      <c r="AB24" s="131">
        <f t="shared" si="20"/>
        <v>4</v>
      </c>
      <c r="AC24" s="132">
        <f t="shared" si="14"/>
        <v>3.9</v>
      </c>
      <c r="AD24" s="131">
        <f t="shared" si="5"/>
        <v>30</v>
      </c>
      <c r="AE24" s="131">
        <v>13</v>
      </c>
    </row>
    <row r="25" spans="1:31" x14ac:dyDescent="0.25">
      <c r="A25" s="121">
        <v>13</v>
      </c>
      <c r="B25" s="146" t="s">
        <v>2</v>
      </c>
      <c r="C25" s="146" t="s">
        <v>655</v>
      </c>
      <c r="D25" s="128">
        <v>179.89</v>
      </c>
      <c r="E25" s="125">
        <v>757</v>
      </c>
      <c r="F25" s="125">
        <v>368</v>
      </c>
      <c r="G25" s="128">
        <v>2.0456945911390294</v>
      </c>
      <c r="H25" s="171">
        <f t="shared" si="21"/>
        <v>37</v>
      </c>
      <c r="I25" s="127">
        <f t="shared" si="22"/>
        <v>4.8877146631439894</v>
      </c>
      <c r="J25" s="125">
        <v>0</v>
      </c>
      <c r="K25" s="125">
        <v>19</v>
      </c>
      <c r="L25" s="125">
        <v>18</v>
      </c>
      <c r="M25" s="171">
        <f t="shared" si="23"/>
        <v>27</v>
      </c>
      <c r="N25" s="125"/>
      <c r="O25" s="125">
        <v>13</v>
      </c>
      <c r="P25" s="125">
        <v>14</v>
      </c>
      <c r="Q25" s="125">
        <f t="shared" si="24"/>
        <v>72.972972972972968</v>
      </c>
      <c r="R25" s="131">
        <f t="shared" si="7"/>
        <v>7</v>
      </c>
      <c r="S25" s="172">
        <f t="shared" si="8"/>
        <v>25</v>
      </c>
      <c r="T25" s="132">
        <f t="shared" si="9"/>
        <v>25.76</v>
      </c>
      <c r="U25" s="183">
        <f t="shared" si="15"/>
        <v>25</v>
      </c>
      <c r="V25" s="132">
        <f t="shared" si="10"/>
        <v>25</v>
      </c>
      <c r="W25" s="265">
        <f t="shared" si="11"/>
        <v>6.7934782608695654</v>
      </c>
      <c r="X25" s="131">
        <f t="shared" si="16"/>
        <v>3</v>
      </c>
      <c r="Y25" s="132">
        <f t="shared" si="17"/>
        <v>3.75</v>
      </c>
      <c r="Z25" s="131">
        <f t="shared" si="18"/>
        <v>15</v>
      </c>
      <c r="AA25" s="131">
        <f t="shared" si="19"/>
        <v>14</v>
      </c>
      <c r="AB25" s="131">
        <f t="shared" si="20"/>
        <v>8</v>
      </c>
      <c r="AC25" s="132">
        <f t="shared" si="14"/>
        <v>7.5</v>
      </c>
      <c r="AD25" s="131">
        <f t="shared" si="5"/>
        <v>30</v>
      </c>
      <c r="AE25" s="131"/>
    </row>
    <row r="26" spans="1:31" ht="31.5" x14ac:dyDescent="0.25">
      <c r="A26" s="121">
        <v>14</v>
      </c>
      <c r="B26" s="146" t="s">
        <v>118</v>
      </c>
      <c r="C26" s="146" t="s">
        <v>655</v>
      </c>
      <c r="D26" s="128">
        <v>29.44</v>
      </c>
      <c r="E26" s="125">
        <v>304</v>
      </c>
      <c r="F26" s="125">
        <v>263</v>
      </c>
      <c r="G26" s="128">
        <v>8.9334239130434785</v>
      </c>
      <c r="H26" s="171">
        <f t="shared" si="21"/>
        <v>26</v>
      </c>
      <c r="I26" s="127">
        <f t="shared" si="22"/>
        <v>8.5526315789473681</v>
      </c>
      <c r="J26" s="125">
        <v>6</v>
      </c>
      <c r="K26" s="125">
        <v>10</v>
      </c>
      <c r="L26" s="125">
        <v>10</v>
      </c>
      <c r="M26" s="171">
        <f>N26+O26+P26</f>
        <v>12</v>
      </c>
      <c r="N26" s="125">
        <v>0</v>
      </c>
      <c r="O26" s="125">
        <v>7</v>
      </c>
      <c r="P26" s="125">
        <v>5</v>
      </c>
      <c r="Q26" s="125">
        <f t="shared" si="24"/>
        <v>46.153846153846153</v>
      </c>
      <c r="R26" s="131">
        <f t="shared" si="7"/>
        <v>12</v>
      </c>
      <c r="S26" s="172">
        <f t="shared" si="8"/>
        <v>31</v>
      </c>
      <c r="T26" s="132">
        <f t="shared" si="9"/>
        <v>31.56</v>
      </c>
      <c r="U26" s="183">
        <v>26</v>
      </c>
      <c r="V26" s="132">
        <f t="shared" si="10"/>
        <v>26</v>
      </c>
      <c r="W26" s="265">
        <f t="shared" si="11"/>
        <v>9.8859315589353614</v>
      </c>
      <c r="X26" s="131">
        <f t="shared" si="16"/>
        <v>3</v>
      </c>
      <c r="Y26" s="132">
        <f t="shared" si="17"/>
        <v>3.9</v>
      </c>
      <c r="Z26" s="131">
        <f t="shared" si="18"/>
        <v>15</v>
      </c>
      <c r="AA26" s="131">
        <f t="shared" si="19"/>
        <v>15</v>
      </c>
      <c r="AB26" s="131">
        <f t="shared" si="20"/>
        <v>8</v>
      </c>
      <c r="AC26" s="132">
        <f t="shared" si="14"/>
        <v>7.8</v>
      </c>
      <c r="AD26" s="131">
        <f t="shared" si="5"/>
        <v>30</v>
      </c>
      <c r="AE26" s="131">
        <v>26</v>
      </c>
    </row>
    <row r="27" spans="1:31" ht="31.5" x14ac:dyDescent="0.25">
      <c r="A27" s="121">
        <v>15</v>
      </c>
      <c r="B27" s="146" t="s">
        <v>115</v>
      </c>
      <c r="C27" s="146" t="s">
        <v>655</v>
      </c>
      <c r="D27" s="128">
        <v>110.43</v>
      </c>
      <c r="E27" s="125">
        <v>423</v>
      </c>
      <c r="F27" s="125">
        <v>581</v>
      </c>
      <c r="G27" s="128">
        <v>5.2612514715204197</v>
      </c>
      <c r="H27" s="171">
        <f t="shared" si="21"/>
        <v>29</v>
      </c>
      <c r="I27" s="127">
        <f t="shared" si="22"/>
        <v>6.8557919621749406</v>
      </c>
      <c r="J27" s="125">
        <v>2</v>
      </c>
      <c r="K27" s="125">
        <v>22</v>
      </c>
      <c r="L27" s="125">
        <v>5</v>
      </c>
      <c r="M27" s="171">
        <f t="shared" si="23"/>
        <v>17</v>
      </c>
      <c r="N27" s="125"/>
      <c r="O27" s="125">
        <v>13</v>
      </c>
      <c r="P27" s="125">
        <v>4</v>
      </c>
      <c r="Q27" s="125">
        <f t="shared" si="24"/>
        <v>58.620689655172413</v>
      </c>
      <c r="R27" s="131">
        <f t="shared" si="7"/>
        <v>8</v>
      </c>
      <c r="S27" s="172">
        <f t="shared" si="8"/>
        <v>46</v>
      </c>
      <c r="T27" s="132">
        <f t="shared" si="9"/>
        <v>46.48</v>
      </c>
      <c r="U27" s="183">
        <f t="shared" si="15"/>
        <v>46</v>
      </c>
      <c r="V27" s="132">
        <f t="shared" si="10"/>
        <v>46</v>
      </c>
      <c r="W27" s="265">
        <f t="shared" si="11"/>
        <v>7.9173838209982792</v>
      </c>
      <c r="X27" s="131">
        <f t="shared" si="16"/>
        <v>6</v>
      </c>
      <c r="Y27" s="132">
        <f t="shared" si="17"/>
        <v>6.9</v>
      </c>
      <c r="Z27" s="131">
        <f t="shared" si="18"/>
        <v>15</v>
      </c>
      <c r="AA27" s="131">
        <f t="shared" si="19"/>
        <v>26</v>
      </c>
      <c r="AB27" s="131">
        <f t="shared" si="20"/>
        <v>14</v>
      </c>
      <c r="AC27" s="132">
        <f t="shared" si="14"/>
        <v>13.8</v>
      </c>
      <c r="AD27" s="131">
        <f t="shared" si="5"/>
        <v>30</v>
      </c>
      <c r="AE27" s="266">
        <v>46</v>
      </c>
    </row>
    <row r="28" spans="1:31" ht="31.5" x14ac:dyDescent="0.25">
      <c r="A28" s="121">
        <v>16</v>
      </c>
      <c r="B28" s="146" t="s">
        <v>117</v>
      </c>
      <c r="C28" s="146" t="s">
        <v>655</v>
      </c>
      <c r="D28" s="128">
        <v>13.57</v>
      </c>
      <c r="E28" s="125">
        <v>69</v>
      </c>
      <c r="F28" s="125">
        <v>74</v>
      </c>
      <c r="G28" s="128">
        <v>5.453205600589536</v>
      </c>
      <c r="H28" s="171">
        <f t="shared" si="21"/>
        <v>5</v>
      </c>
      <c r="I28" s="127">
        <f t="shared" si="22"/>
        <v>7.2463768115942031</v>
      </c>
      <c r="J28" s="125">
        <v>1</v>
      </c>
      <c r="K28" s="125">
        <v>2</v>
      </c>
      <c r="L28" s="125">
        <v>2</v>
      </c>
      <c r="M28" s="171">
        <f t="shared" si="23"/>
        <v>3</v>
      </c>
      <c r="N28" s="125">
        <v>0</v>
      </c>
      <c r="O28" s="125">
        <v>2</v>
      </c>
      <c r="P28" s="125">
        <v>1</v>
      </c>
      <c r="Q28" s="125">
        <f t="shared" si="24"/>
        <v>60</v>
      </c>
      <c r="R28" s="131">
        <f t="shared" si="7"/>
        <v>8</v>
      </c>
      <c r="S28" s="172">
        <f t="shared" si="8"/>
        <v>5</v>
      </c>
      <c r="T28" s="132">
        <f t="shared" si="9"/>
        <v>5.92</v>
      </c>
      <c r="U28" s="183">
        <f t="shared" si="15"/>
        <v>5</v>
      </c>
      <c r="V28" s="132">
        <f t="shared" si="10"/>
        <v>5</v>
      </c>
      <c r="W28" s="265">
        <f t="shared" si="11"/>
        <v>6.756756756756757</v>
      </c>
      <c r="X28" s="131">
        <f t="shared" si="16"/>
        <v>0</v>
      </c>
      <c r="Y28" s="132">
        <f t="shared" si="17"/>
        <v>0.75</v>
      </c>
      <c r="Z28" s="131">
        <f t="shared" si="18"/>
        <v>15</v>
      </c>
      <c r="AA28" s="131">
        <f t="shared" si="19"/>
        <v>3</v>
      </c>
      <c r="AB28" s="131">
        <f t="shared" si="20"/>
        <v>2</v>
      </c>
      <c r="AC28" s="132">
        <f t="shared" si="14"/>
        <v>1.5</v>
      </c>
      <c r="AD28" s="131">
        <f t="shared" si="5"/>
        <v>30</v>
      </c>
      <c r="AE28" s="131">
        <v>5</v>
      </c>
    </row>
    <row r="29" spans="1:31" ht="31.5" x14ac:dyDescent="0.25">
      <c r="A29" s="121">
        <v>17</v>
      </c>
      <c r="B29" s="146" t="s">
        <v>199</v>
      </c>
      <c r="C29" s="146" t="s">
        <v>655</v>
      </c>
      <c r="D29" s="128">
        <v>13.83</v>
      </c>
      <c r="E29" s="125">
        <v>102</v>
      </c>
      <c r="F29" s="125">
        <v>137</v>
      </c>
      <c r="G29" s="128">
        <v>9.9060014461315973</v>
      </c>
      <c r="H29" s="171">
        <f t="shared" si="21"/>
        <v>10</v>
      </c>
      <c r="I29" s="127">
        <f t="shared" si="22"/>
        <v>9.8039215686274517</v>
      </c>
      <c r="J29" s="125">
        <v>2</v>
      </c>
      <c r="K29" s="125">
        <v>4</v>
      </c>
      <c r="L29" s="125">
        <v>4</v>
      </c>
      <c r="M29" s="171">
        <f t="shared" si="23"/>
        <v>1</v>
      </c>
      <c r="N29" s="125">
        <v>0</v>
      </c>
      <c r="O29" s="125">
        <v>1</v>
      </c>
      <c r="P29" s="125">
        <v>0</v>
      </c>
      <c r="Q29" s="125">
        <f t="shared" si="24"/>
        <v>10</v>
      </c>
      <c r="R29" s="131">
        <f t="shared" si="7"/>
        <v>12</v>
      </c>
      <c r="S29" s="172">
        <f t="shared" si="8"/>
        <v>16</v>
      </c>
      <c r="T29" s="132">
        <f t="shared" si="9"/>
        <v>16.440000000000001</v>
      </c>
      <c r="U29" s="183">
        <f t="shared" si="15"/>
        <v>16</v>
      </c>
      <c r="V29" s="132">
        <f t="shared" si="10"/>
        <v>16</v>
      </c>
      <c r="W29" s="265">
        <f t="shared" si="11"/>
        <v>11.678832116788321</v>
      </c>
      <c r="X29" s="131">
        <f t="shared" si="16"/>
        <v>2</v>
      </c>
      <c r="Y29" s="132">
        <f t="shared" si="17"/>
        <v>2.4</v>
      </c>
      <c r="Z29" s="131">
        <f t="shared" si="18"/>
        <v>15</v>
      </c>
      <c r="AA29" s="131">
        <f t="shared" si="19"/>
        <v>9</v>
      </c>
      <c r="AB29" s="131">
        <f t="shared" si="20"/>
        <v>5</v>
      </c>
      <c r="AC29" s="132">
        <f t="shared" si="14"/>
        <v>4.8</v>
      </c>
      <c r="AD29" s="131">
        <f t="shared" si="5"/>
        <v>30</v>
      </c>
      <c r="AE29" s="131">
        <v>16</v>
      </c>
    </row>
    <row r="30" spans="1:31" ht="31.5" x14ac:dyDescent="0.25">
      <c r="A30" s="121">
        <v>18</v>
      </c>
      <c r="B30" s="146" t="s">
        <v>196</v>
      </c>
      <c r="C30" s="146" t="s">
        <v>655</v>
      </c>
      <c r="D30" s="128">
        <v>11.74</v>
      </c>
      <c r="E30" s="125">
        <v>98</v>
      </c>
      <c r="F30" s="125">
        <v>104</v>
      </c>
      <c r="G30" s="128">
        <v>8.8586030664395228</v>
      </c>
      <c r="H30" s="171">
        <f t="shared" ref="H30:H36" si="25">J30+K30+L30</f>
        <v>11</v>
      </c>
      <c r="I30" s="127">
        <f t="shared" ref="I30:I36" si="26">H30*100/E30</f>
        <v>11.224489795918368</v>
      </c>
      <c r="J30" s="125">
        <v>2</v>
      </c>
      <c r="K30" s="125">
        <v>4</v>
      </c>
      <c r="L30" s="125">
        <v>5</v>
      </c>
      <c r="M30" s="171">
        <f t="shared" ref="M30:M36" si="27">N30+O30+P30</f>
        <v>11</v>
      </c>
      <c r="N30" s="125">
        <v>2</v>
      </c>
      <c r="O30" s="125">
        <v>4</v>
      </c>
      <c r="P30" s="125">
        <v>5</v>
      </c>
      <c r="Q30" s="125">
        <f t="shared" ref="Q30:Q36" si="28">M30*100/H30</f>
        <v>100</v>
      </c>
      <c r="R30" s="131">
        <f t="shared" si="7"/>
        <v>12</v>
      </c>
      <c r="S30" s="172">
        <f t="shared" si="8"/>
        <v>12</v>
      </c>
      <c r="T30" s="132">
        <f t="shared" si="9"/>
        <v>12.48</v>
      </c>
      <c r="U30" s="183">
        <f t="shared" si="15"/>
        <v>12</v>
      </c>
      <c r="V30" s="132">
        <f t="shared" si="10"/>
        <v>12</v>
      </c>
      <c r="W30" s="265">
        <f t="shared" si="11"/>
        <v>11.538461538461538</v>
      </c>
      <c r="X30" s="131">
        <f t="shared" si="16"/>
        <v>1</v>
      </c>
      <c r="Y30" s="132">
        <f t="shared" si="17"/>
        <v>1.8</v>
      </c>
      <c r="Z30" s="131">
        <f t="shared" si="18"/>
        <v>15</v>
      </c>
      <c r="AA30" s="131">
        <f t="shared" si="19"/>
        <v>7</v>
      </c>
      <c r="AB30" s="131">
        <f t="shared" si="20"/>
        <v>4</v>
      </c>
      <c r="AC30" s="132">
        <f t="shared" si="14"/>
        <v>3.6</v>
      </c>
      <c r="AD30" s="131">
        <f t="shared" si="5"/>
        <v>30</v>
      </c>
      <c r="AE30" s="131">
        <v>12</v>
      </c>
    </row>
    <row r="31" spans="1:31" ht="31.5" x14ac:dyDescent="0.25">
      <c r="A31" s="121">
        <v>19</v>
      </c>
      <c r="B31" s="146" t="s">
        <v>116</v>
      </c>
      <c r="C31" s="146" t="s">
        <v>655</v>
      </c>
      <c r="D31" s="128">
        <v>62.92</v>
      </c>
      <c r="E31" s="125">
        <v>309</v>
      </c>
      <c r="F31" s="125">
        <v>288</v>
      </c>
      <c r="G31" s="128">
        <v>4.5772409408773047</v>
      </c>
      <c r="H31" s="171">
        <f t="shared" si="25"/>
        <v>22</v>
      </c>
      <c r="I31" s="127">
        <f t="shared" si="26"/>
        <v>7.1197411003236244</v>
      </c>
      <c r="J31" s="125">
        <v>5</v>
      </c>
      <c r="K31" s="125">
        <v>9</v>
      </c>
      <c r="L31" s="125">
        <v>8</v>
      </c>
      <c r="M31" s="171">
        <f t="shared" si="27"/>
        <v>15</v>
      </c>
      <c r="N31" s="125">
        <v>0</v>
      </c>
      <c r="O31" s="125">
        <v>11</v>
      </c>
      <c r="P31" s="125">
        <v>4</v>
      </c>
      <c r="Q31" s="125">
        <f t="shared" si="28"/>
        <v>68.181818181818187</v>
      </c>
      <c r="R31" s="131">
        <f t="shared" si="7"/>
        <v>8</v>
      </c>
      <c r="S31" s="172">
        <f t="shared" si="8"/>
        <v>23</v>
      </c>
      <c r="T31" s="132">
        <f t="shared" si="9"/>
        <v>23.04</v>
      </c>
      <c r="U31" s="183">
        <f t="shared" si="15"/>
        <v>23</v>
      </c>
      <c r="V31" s="132">
        <f t="shared" si="10"/>
        <v>23</v>
      </c>
      <c r="W31" s="265">
        <f t="shared" si="11"/>
        <v>7.9861111111111107</v>
      </c>
      <c r="X31" s="131">
        <f t="shared" si="16"/>
        <v>3</v>
      </c>
      <c r="Y31" s="132">
        <f t="shared" si="17"/>
        <v>3.45</v>
      </c>
      <c r="Z31" s="131">
        <f t="shared" si="18"/>
        <v>15</v>
      </c>
      <c r="AA31" s="131">
        <f t="shared" si="19"/>
        <v>13</v>
      </c>
      <c r="AB31" s="131">
        <f t="shared" si="20"/>
        <v>7</v>
      </c>
      <c r="AC31" s="132">
        <f t="shared" si="14"/>
        <v>6.9</v>
      </c>
      <c r="AD31" s="131">
        <f t="shared" si="5"/>
        <v>30</v>
      </c>
      <c r="AE31" s="131">
        <v>23</v>
      </c>
    </row>
    <row r="32" spans="1:31" ht="31.5" x14ac:dyDescent="0.25">
      <c r="A32" s="121">
        <v>20</v>
      </c>
      <c r="B32" s="146" t="s">
        <v>126</v>
      </c>
      <c r="C32" s="146" t="s">
        <v>655</v>
      </c>
      <c r="D32" s="128">
        <v>15.14</v>
      </c>
      <c r="E32" s="125">
        <v>131</v>
      </c>
      <c r="F32" s="125">
        <v>136</v>
      </c>
      <c r="G32" s="128">
        <v>8.9828269484808452</v>
      </c>
      <c r="H32" s="171">
        <f t="shared" si="25"/>
        <v>14</v>
      </c>
      <c r="I32" s="127">
        <f t="shared" si="26"/>
        <v>10.687022900763358</v>
      </c>
      <c r="J32" s="125">
        <v>3</v>
      </c>
      <c r="K32" s="125">
        <v>6</v>
      </c>
      <c r="L32" s="125">
        <v>5</v>
      </c>
      <c r="M32" s="171">
        <f t="shared" si="27"/>
        <v>2</v>
      </c>
      <c r="N32" s="125">
        <v>0</v>
      </c>
      <c r="O32" s="125">
        <v>2</v>
      </c>
      <c r="P32" s="125">
        <v>0</v>
      </c>
      <c r="Q32" s="125">
        <f t="shared" si="28"/>
        <v>14.285714285714286</v>
      </c>
      <c r="R32" s="131">
        <f t="shared" si="7"/>
        <v>12</v>
      </c>
      <c r="S32" s="172">
        <f t="shared" si="8"/>
        <v>16</v>
      </c>
      <c r="T32" s="132">
        <f t="shared" si="9"/>
        <v>16.32</v>
      </c>
      <c r="U32" s="183">
        <f t="shared" si="15"/>
        <v>16</v>
      </c>
      <c r="V32" s="132">
        <f t="shared" si="10"/>
        <v>16</v>
      </c>
      <c r="W32" s="265">
        <f t="shared" si="11"/>
        <v>11.764705882352942</v>
      </c>
      <c r="X32" s="131">
        <f t="shared" si="16"/>
        <v>2</v>
      </c>
      <c r="Y32" s="132">
        <f t="shared" si="17"/>
        <v>2.4</v>
      </c>
      <c r="Z32" s="131">
        <f t="shared" si="18"/>
        <v>15</v>
      </c>
      <c r="AA32" s="131">
        <f t="shared" si="19"/>
        <v>9</v>
      </c>
      <c r="AB32" s="131">
        <f t="shared" si="20"/>
        <v>5</v>
      </c>
      <c r="AC32" s="132">
        <f t="shared" si="14"/>
        <v>4.8</v>
      </c>
      <c r="AD32" s="131">
        <f t="shared" si="5"/>
        <v>30</v>
      </c>
      <c r="AE32" s="131">
        <v>16</v>
      </c>
    </row>
    <row r="33" spans="1:31" ht="31.5" x14ac:dyDescent="0.25">
      <c r="A33" s="121">
        <v>21</v>
      </c>
      <c r="B33" s="146" t="s">
        <v>88</v>
      </c>
      <c r="C33" s="146" t="s">
        <v>655</v>
      </c>
      <c r="D33" s="128">
        <v>73.3</v>
      </c>
      <c r="E33" s="125">
        <v>359</v>
      </c>
      <c r="F33" s="125">
        <v>445</v>
      </c>
      <c r="G33" s="128">
        <v>6.0709413369713507</v>
      </c>
      <c r="H33" s="171">
        <f t="shared" si="25"/>
        <v>28</v>
      </c>
      <c r="I33" s="127">
        <f t="shared" si="26"/>
        <v>7.7994428969359335</v>
      </c>
      <c r="J33" s="125">
        <v>7</v>
      </c>
      <c r="K33" s="125">
        <v>16</v>
      </c>
      <c r="L33" s="125">
        <v>5</v>
      </c>
      <c r="M33" s="171">
        <f t="shared" si="27"/>
        <v>21</v>
      </c>
      <c r="N33" s="125">
        <v>4</v>
      </c>
      <c r="O33" s="125">
        <v>13</v>
      </c>
      <c r="P33" s="125">
        <v>4</v>
      </c>
      <c r="Q33" s="125">
        <f t="shared" si="28"/>
        <v>75</v>
      </c>
      <c r="R33" s="131">
        <f t="shared" si="7"/>
        <v>10</v>
      </c>
      <c r="S33" s="172">
        <f t="shared" si="8"/>
        <v>44</v>
      </c>
      <c r="T33" s="132">
        <f t="shared" si="9"/>
        <v>44.5</v>
      </c>
      <c r="U33" s="183">
        <f t="shared" si="15"/>
        <v>44</v>
      </c>
      <c r="V33" s="132">
        <f t="shared" si="10"/>
        <v>44</v>
      </c>
      <c r="W33" s="265">
        <f t="shared" si="11"/>
        <v>9.8876404494382015</v>
      </c>
      <c r="X33" s="131">
        <f t="shared" si="16"/>
        <v>6</v>
      </c>
      <c r="Y33" s="132">
        <f t="shared" si="17"/>
        <v>6.6</v>
      </c>
      <c r="Z33" s="131">
        <f t="shared" si="18"/>
        <v>15</v>
      </c>
      <c r="AA33" s="131">
        <f t="shared" si="19"/>
        <v>24</v>
      </c>
      <c r="AB33" s="131">
        <f t="shared" si="20"/>
        <v>14</v>
      </c>
      <c r="AC33" s="132">
        <f t="shared" si="14"/>
        <v>13.2</v>
      </c>
      <c r="AD33" s="131">
        <f t="shared" si="5"/>
        <v>30</v>
      </c>
      <c r="AE33" s="131">
        <v>44</v>
      </c>
    </row>
    <row r="34" spans="1:31" ht="31.5" x14ac:dyDescent="0.25">
      <c r="A34" s="121">
        <v>22</v>
      </c>
      <c r="B34" s="146" t="s">
        <v>664</v>
      </c>
      <c r="C34" s="146" t="s">
        <v>655</v>
      </c>
      <c r="D34" s="128">
        <v>24.51</v>
      </c>
      <c r="E34" s="125">
        <v>65</v>
      </c>
      <c r="F34" s="125">
        <v>92</v>
      </c>
      <c r="G34" s="128">
        <v>3.7535699714402284</v>
      </c>
      <c r="H34" s="171">
        <f t="shared" si="25"/>
        <v>4</v>
      </c>
      <c r="I34" s="127">
        <f t="shared" si="26"/>
        <v>6.1538461538461542</v>
      </c>
      <c r="J34" s="125">
        <v>1</v>
      </c>
      <c r="K34" s="125">
        <v>2</v>
      </c>
      <c r="L34" s="125">
        <v>1</v>
      </c>
      <c r="M34" s="171">
        <f t="shared" si="27"/>
        <v>4</v>
      </c>
      <c r="N34" s="125">
        <v>1</v>
      </c>
      <c r="O34" s="125">
        <v>2</v>
      </c>
      <c r="P34" s="125">
        <v>1</v>
      </c>
      <c r="Q34" s="125">
        <f t="shared" si="28"/>
        <v>100</v>
      </c>
      <c r="R34" s="131">
        <f t="shared" si="7"/>
        <v>7</v>
      </c>
      <c r="S34" s="172">
        <f t="shared" si="8"/>
        <v>6</v>
      </c>
      <c r="T34" s="132">
        <f t="shared" si="9"/>
        <v>6.44</v>
      </c>
      <c r="U34" s="183">
        <f t="shared" si="15"/>
        <v>6</v>
      </c>
      <c r="V34" s="132">
        <f t="shared" si="10"/>
        <v>6</v>
      </c>
      <c r="W34" s="265">
        <f t="shared" si="11"/>
        <v>6.5217391304347823</v>
      </c>
      <c r="X34" s="131">
        <f t="shared" si="16"/>
        <v>0</v>
      </c>
      <c r="Y34" s="132">
        <f t="shared" si="17"/>
        <v>0.9</v>
      </c>
      <c r="Z34" s="131">
        <f t="shared" si="18"/>
        <v>15</v>
      </c>
      <c r="AA34" s="131">
        <f t="shared" si="19"/>
        <v>4</v>
      </c>
      <c r="AB34" s="131">
        <f t="shared" si="20"/>
        <v>2</v>
      </c>
      <c r="AC34" s="132">
        <f t="shared" si="14"/>
        <v>1.8</v>
      </c>
      <c r="AD34" s="131">
        <f t="shared" si="5"/>
        <v>30</v>
      </c>
      <c r="AE34" s="131">
        <v>6</v>
      </c>
    </row>
    <row r="35" spans="1:31" ht="31.5" x14ac:dyDescent="0.25">
      <c r="A35" s="121">
        <v>23</v>
      </c>
      <c r="B35" s="146" t="s">
        <v>665</v>
      </c>
      <c r="C35" s="146" t="s">
        <v>655</v>
      </c>
      <c r="D35" s="128">
        <v>15.05</v>
      </c>
      <c r="E35" s="125">
        <v>43</v>
      </c>
      <c r="F35" s="125">
        <v>49</v>
      </c>
      <c r="G35" s="128">
        <v>3.2558139534883721</v>
      </c>
      <c r="H35" s="171">
        <f t="shared" si="25"/>
        <v>3</v>
      </c>
      <c r="I35" s="127">
        <f t="shared" si="26"/>
        <v>6.9767441860465116</v>
      </c>
      <c r="J35" s="125">
        <v>0</v>
      </c>
      <c r="K35" s="125">
        <v>2</v>
      </c>
      <c r="L35" s="125">
        <v>1</v>
      </c>
      <c r="M35" s="171">
        <f t="shared" si="27"/>
        <v>0</v>
      </c>
      <c r="N35" s="125">
        <v>0</v>
      </c>
      <c r="O35" s="125">
        <v>0</v>
      </c>
      <c r="P35" s="125">
        <v>0</v>
      </c>
      <c r="Q35" s="125">
        <f t="shared" si="28"/>
        <v>0</v>
      </c>
      <c r="R35" s="131">
        <f t="shared" si="7"/>
        <v>7</v>
      </c>
      <c r="S35" s="172">
        <f t="shared" si="8"/>
        <v>3</v>
      </c>
      <c r="T35" s="132">
        <f t="shared" si="9"/>
        <v>3.43</v>
      </c>
      <c r="U35" s="183">
        <f t="shared" si="15"/>
        <v>3</v>
      </c>
      <c r="V35" s="132">
        <f t="shared" si="10"/>
        <v>3</v>
      </c>
      <c r="W35" s="265">
        <f t="shared" si="11"/>
        <v>6.1224489795918364</v>
      </c>
      <c r="X35" s="131">
        <f t="shared" si="16"/>
        <v>0</v>
      </c>
      <c r="Y35" s="132">
        <f t="shared" si="17"/>
        <v>0.45</v>
      </c>
      <c r="Z35" s="131">
        <f t="shared" si="18"/>
        <v>15</v>
      </c>
      <c r="AA35" s="131">
        <f t="shared" si="19"/>
        <v>2</v>
      </c>
      <c r="AB35" s="131">
        <f t="shared" si="20"/>
        <v>1</v>
      </c>
      <c r="AC35" s="132">
        <f t="shared" si="14"/>
        <v>0.9</v>
      </c>
      <c r="AD35" s="131">
        <f t="shared" si="5"/>
        <v>30</v>
      </c>
      <c r="AE35" s="131">
        <v>3</v>
      </c>
    </row>
    <row r="36" spans="1:31" ht="31.5" x14ac:dyDescent="0.25">
      <c r="A36" s="121">
        <v>24</v>
      </c>
      <c r="B36" s="146" t="s">
        <v>133</v>
      </c>
      <c r="C36" s="146" t="s">
        <v>655</v>
      </c>
      <c r="D36" s="128">
        <v>32.6</v>
      </c>
      <c r="E36" s="125">
        <v>41</v>
      </c>
      <c r="F36" s="125">
        <v>42</v>
      </c>
      <c r="G36" s="128">
        <v>1.2883435582822085</v>
      </c>
      <c r="H36" s="171">
        <f t="shared" si="25"/>
        <v>2</v>
      </c>
      <c r="I36" s="127">
        <f t="shared" si="26"/>
        <v>4.8780487804878048</v>
      </c>
      <c r="J36" s="125">
        <v>0</v>
      </c>
      <c r="K36" s="125">
        <v>1</v>
      </c>
      <c r="L36" s="125">
        <v>1</v>
      </c>
      <c r="M36" s="171">
        <f t="shared" si="27"/>
        <v>0</v>
      </c>
      <c r="N36" s="125">
        <v>0</v>
      </c>
      <c r="O36" s="125">
        <v>0</v>
      </c>
      <c r="P36" s="125">
        <v>0</v>
      </c>
      <c r="Q36" s="125">
        <f t="shared" si="28"/>
        <v>0</v>
      </c>
      <c r="R36" s="131">
        <f t="shared" si="7"/>
        <v>5</v>
      </c>
      <c r="S36" s="172">
        <f t="shared" si="8"/>
        <v>2</v>
      </c>
      <c r="T36" s="132">
        <f t="shared" si="9"/>
        <v>2.1</v>
      </c>
      <c r="U36" s="183">
        <f t="shared" si="15"/>
        <v>2</v>
      </c>
      <c r="V36" s="132">
        <f t="shared" si="10"/>
        <v>2</v>
      </c>
      <c r="W36" s="265">
        <f t="shared" si="11"/>
        <v>4.7619047619047619</v>
      </c>
      <c r="X36" s="131">
        <f t="shared" si="16"/>
        <v>0</v>
      </c>
      <c r="Y36" s="132">
        <f t="shared" si="17"/>
        <v>0.3</v>
      </c>
      <c r="Z36" s="131">
        <f t="shared" si="18"/>
        <v>15</v>
      </c>
      <c r="AA36" s="131">
        <f t="shared" si="19"/>
        <v>1</v>
      </c>
      <c r="AB36" s="131">
        <f t="shared" si="20"/>
        <v>1</v>
      </c>
      <c r="AC36" s="132">
        <f t="shared" si="14"/>
        <v>0.6</v>
      </c>
      <c r="AD36" s="131">
        <f t="shared" si="5"/>
        <v>30</v>
      </c>
      <c r="AE36" s="131">
        <v>2</v>
      </c>
    </row>
    <row r="37" spans="1:31" ht="47.25" x14ac:dyDescent="0.25">
      <c r="A37" s="121">
        <v>25</v>
      </c>
      <c r="B37" s="146" t="s">
        <v>134</v>
      </c>
      <c r="C37" s="146" t="s">
        <v>666</v>
      </c>
      <c r="D37" s="128">
        <v>25.64</v>
      </c>
      <c r="E37" s="125">
        <v>47</v>
      </c>
      <c r="F37" s="125">
        <v>43</v>
      </c>
      <c r="G37" s="128">
        <v>1.6770670826833074</v>
      </c>
      <c r="H37" s="171">
        <f t="shared" ref="H37:H42" si="29">J37+K37+L37</f>
        <v>2</v>
      </c>
      <c r="I37" s="127">
        <f t="shared" ref="I37:I42" si="30">H37*100/E37</f>
        <v>4.2553191489361701</v>
      </c>
      <c r="J37" s="125">
        <v>0</v>
      </c>
      <c r="K37" s="125">
        <v>1</v>
      </c>
      <c r="L37" s="125">
        <v>1</v>
      </c>
      <c r="M37" s="171">
        <f t="shared" ref="M37:M42" si="31">N37+O37+P37</f>
        <v>0</v>
      </c>
      <c r="N37" s="125">
        <v>0</v>
      </c>
      <c r="O37" s="125">
        <v>0</v>
      </c>
      <c r="P37" s="125">
        <v>0</v>
      </c>
      <c r="Q37" s="125">
        <f t="shared" ref="Q37:Q42" si="32">M37*100/H37</f>
        <v>0</v>
      </c>
      <c r="R37" s="131">
        <f t="shared" si="7"/>
        <v>5</v>
      </c>
      <c r="S37" s="172">
        <f t="shared" si="8"/>
        <v>2</v>
      </c>
      <c r="T37" s="132">
        <f t="shared" si="9"/>
        <v>2.15</v>
      </c>
      <c r="U37" s="183">
        <f t="shared" si="15"/>
        <v>2</v>
      </c>
      <c r="V37" s="132">
        <f t="shared" si="10"/>
        <v>2</v>
      </c>
      <c r="W37" s="265">
        <f t="shared" si="11"/>
        <v>4.6511627906976747</v>
      </c>
      <c r="X37" s="131">
        <f t="shared" si="16"/>
        <v>0</v>
      </c>
      <c r="Y37" s="132">
        <f t="shared" si="17"/>
        <v>0.3</v>
      </c>
      <c r="Z37" s="131">
        <f t="shared" si="18"/>
        <v>15</v>
      </c>
      <c r="AA37" s="131">
        <f t="shared" si="19"/>
        <v>1</v>
      </c>
      <c r="AB37" s="131">
        <f t="shared" si="20"/>
        <v>1</v>
      </c>
      <c r="AC37" s="132">
        <f t="shared" si="14"/>
        <v>0.6</v>
      </c>
      <c r="AD37" s="131">
        <f t="shared" si="5"/>
        <v>30</v>
      </c>
      <c r="AE37" s="131">
        <v>2</v>
      </c>
    </row>
    <row r="38" spans="1:31" ht="31.5" x14ac:dyDescent="0.25">
      <c r="A38" s="121">
        <v>26</v>
      </c>
      <c r="B38" s="146" t="s">
        <v>48</v>
      </c>
      <c r="C38" s="146" t="s">
        <v>666</v>
      </c>
      <c r="D38" s="187">
        <v>9.99</v>
      </c>
      <c r="E38" s="125">
        <v>46</v>
      </c>
      <c r="F38" s="125">
        <v>48</v>
      </c>
      <c r="G38" s="128">
        <v>4.8048048048048049</v>
      </c>
      <c r="H38" s="171">
        <f t="shared" si="29"/>
        <v>3</v>
      </c>
      <c r="I38" s="127">
        <f t="shared" si="30"/>
        <v>6.5217391304347823</v>
      </c>
      <c r="J38" s="125">
        <v>0</v>
      </c>
      <c r="K38" s="125">
        <v>2</v>
      </c>
      <c r="L38" s="125">
        <v>1</v>
      </c>
      <c r="M38" s="171">
        <f t="shared" si="31"/>
        <v>2</v>
      </c>
      <c r="N38" s="125">
        <v>0</v>
      </c>
      <c r="O38" s="125">
        <v>2</v>
      </c>
      <c r="P38" s="125">
        <v>0</v>
      </c>
      <c r="Q38" s="125">
        <f t="shared" si="32"/>
        <v>66.666666666666671</v>
      </c>
      <c r="R38" s="131">
        <f t="shared" si="7"/>
        <v>8</v>
      </c>
      <c r="S38" s="172">
        <f t="shared" si="8"/>
        <v>3</v>
      </c>
      <c r="T38" s="132">
        <f t="shared" si="9"/>
        <v>3.84</v>
      </c>
      <c r="U38" s="183">
        <f t="shared" si="15"/>
        <v>3</v>
      </c>
      <c r="V38" s="132">
        <f t="shared" si="10"/>
        <v>3</v>
      </c>
      <c r="W38" s="265">
        <f t="shared" si="11"/>
        <v>6.25</v>
      </c>
      <c r="X38" s="131">
        <f t="shared" si="16"/>
        <v>0</v>
      </c>
      <c r="Y38" s="132">
        <f t="shared" si="17"/>
        <v>0.45</v>
      </c>
      <c r="Z38" s="131">
        <f t="shared" si="18"/>
        <v>15</v>
      </c>
      <c r="AA38" s="131">
        <f t="shared" si="19"/>
        <v>2</v>
      </c>
      <c r="AB38" s="131">
        <f t="shared" si="20"/>
        <v>1</v>
      </c>
      <c r="AC38" s="132">
        <f t="shared" si="14"/>
        <v>0.9</v>
      </c>
      <c r="AD38" s="131">
        <f t="shared" si="5"/>
        <v>30</v>
      </c>
      <c r="AE38" s="131">
        <v>3</v>
      </c>
    </row>
    <row r="39" spans="1:31" ht="47.25" x14ac:dyDescent="0.25">
      <c r="A39" s="121">
        <v>27</v>
      </c>
      <c r="B39" s="146" t="s">
        <v>288</v>
      </c>
      <c r="C39" s="146" t="s">
        <v>913</v>
      </c>
      <c r="D39" s="187">
        <v>244.59</v>
      </c>
      <c r="E39" s="188">
        <v>187</v>
      </c>
      <c r="F39" s="188">
        <v>409</v>
      </c>
      <c r="G39" s="187">
        <f>F39/D39</f>
        <v>1.6721861073633426</v>
      </c>
      <c r="H39" s="171">
        <f t="shared" si="29"/>
        <v>10</v>
      </c>
      <c r="I39" s="127">
        <f t="shared" si="30"/>
        <v>5.3475935828877006</v>
      </c>
      <c r="J39" s="125">
        <v>2</v>
      </c>
      <c r="K39" s="125">
        <v>4</v>
      </c>
      <c r="L39" s="125">
        <v>4</v>
      </c>
      <c r="M39" s="171">
        <f t="shared" si="31"/>
        <v>8</v>
      </c>
      <c r="N39" s="125">
        <v>0</v>
      </c>
      <c r="O39" s="125">
        <v>6</v>
      </c>
      <c r="P39" s="125">
        <v>2</v>
      </c>
      <c r="Q39" s="125">
        <f t="shared" si="32"/>
        <v>80</v>
      </c>
      <c r="R39" s="131">
        <f t="shared" si="7"/>
        <v>5</v>
      </c>
      <c r="S39" s="172">
        <f t="shared" si="8"/>
        <v>20</v>
      </c>
      <c r="T39" s="132">
        <f t="shared" si="9"/>
        <v>20.45</v>
      </c>
      <c r="U39" s="183">
        <f t="shared" si="15"/>
        <v>20</v>
      </c>
      <c r="V39" s="132">
        <f t="shared" si="10"/>
        <v>20.000000000000004</v>
      </c>
      <c r="W39" s="265">
        <f t="shared" si="11"/>
        <v>4.8899755501222497</v>
      </c>
      <c r="X39" s="131">
        <f t="shared" si="16"/>
        <v>3</v>
      </c>
      <c r="Y39" s="132">
        <f t="shared" si="17"/>
        <v>3</v>
      </c>
      <c r="Z39" s="131">
        <f t="shared" si="18"/>
        <v>15</v>
      </c>
      <c r="AA39" s="131">
        <f t="shared" si="19"/>
        <v>11</v>
      </c>
      <c r="AB39" s="131">
        <f t="shared" si="20"/>
        <v>6</v>
      </c>
      <c r="AC39" s="132">
        <f t="shared" si="14"/>
        <v>6</v>
      </c>
      <c r="AD39" s="131">
        <f t="shared" si="5"/>
        <v>30</v>
      </c>
      <c r="AE39" s="131">
        <v>20</v>
      </c>
    </row>
    <row r="40" spans="1:31" ht="31.5" x14ac:dyDescent="0.25">
      <c r="A40" s="121">
        <v>28</v>
      </c>
      <c r="B40" s="146" t="s">
        <v>89</v>
      </c>
      <c r="C40" s="146" t="s">
        <v>902</v>
      </c>
      <c r="D40" s="187">
        <v>39.6</v>
      </c>
      <c r="E40" s="188">
        <v>230</v>
      </c>
      <c r="F40" s="188">
        <v>229</v>
      </c>
      <c r="G40" s="187">
        <f>F40/D40</f>
        <v>5.7828282828282829</v>
      </c>
      <c r="H40" s="171">
        <f t="shared" si="29"/>
        <v>5</v>
      </c>
      <c r="I40" s="127">
        <f t="shared" si="30"/>
        <v>2.1739130434782608</v>
      </c>
      <c r="J40" s="125">
        <v>1</v>
      </c>
      <c r="K40" s="125">
        <v>2</v>
      </c>
      <c r="L40" s="125">
        <v>2</v>
      </c>
      <c r="M40" s="171">
        <f t="shared" si="31"/>
        <v>4</v>
      </c>
      <c r="N40" s="125">
        <v>1</v>
      </c>
      <c r="O40" s="125">
        <v>1</v>
      </c>
      <c r="P40" s="125">
        <v>2</v>
      </c>
      <c r="Q40" s="125">
        <f t="shared" si="32"/>
        <v>80</v>
      </c>
      <c r="R40" s="131">
        <f t="shared" si="7"/>
        <v>8</v>
      </c>
      <c r="S40" s="172">
        <v>15</v>
      </c>
      <c r="T40" s="132">
        <f t="shared" si="9"/>
        <v>18.32</v>
      </c>
      <c r="U40" s="183">
        <f t="shared" si="15"/>
        <v>15</v>
      </c>
      <c r="V40" s="132">
        <f t="shared" si="10"/>
        <v>15</v>
      </c>
      <c r="W40" s="265">
        <f t="shared" si="11"/>
        <v>6.5502183406113534</v>
      </c>
      <c r="X40" s="131">
        <f t="shared" si="16"/>
        <v>2</v>
      </c>
      <c r="Y40" s="132">
        <f t="shared" si="17"/>
        <v>2.25</v>
      </c>
      <c r="Z40" s="131">
        <f t="shared" si="18"/>
        <v>15</v>
      </c>
      <c r="AA40" s="131">
        <f t="shared" si="19"/>
        <v>8</v>
      </c>
      <c r="AB40" s="131">
        <f t="shared" si="20"/>
        <v>5</v>
      </c>
      <c r="AC40" s="132">
        <f t="shared" si="14"/>
        <v>4.5</v>
      </c>
      <c r="AD40" s="131">
        <f t="shared" si="5"/>
        <v>30</v>
      </c>
      <c r="AE40" s="131">
        <v>15</v>
      </c>
    </row>
    <row r="41" spans="1:31" ht="31.5" x14ac:dyDescent="0.25">
      <c r="A41" s="121">
        <v>29</v>
      </c>
      <c r="B41" s="146" t="s">
        <v>667</v>
      </c>
      <c r="C41" s="146" t="s">
        <v>666</v>
      </c>
      <c r="D41" s="128">
        <v>17.59</v>
      </c>
      <c r="E41" s="125">
        <v>78</v>
      </c>
      <c r="F41" s="125">
        <v>96</v>
      </c>
      <c r="G41" s="128">
        <v>5.4576463899943146</v>
      </c>
      <c r="H41" s="171">
        <f t="shared" si="29"/>
        <v>5</v>
      </c>
      <c r="I41" s="127">
        <f t="shared" si="30"/>
        <v>6.4102564102564106</v>
      </c>
      <c r="J41" s="125">
        <v>1</v>
      </c>
      <c r="K41" s="125">
        <v>4</v>
      </c>
      <c r="L41" s="125">
        <v>0</v>
      </c>
      <c r="M41" s="171">
        <f t="shared" si="31"/>
        <v>4</v>
      </c>
      <c r="N41" s="125">
        <v>1</v>
      </c>
      <c r="O41" s="125">
        <v>3</v>
      </c>
      <c r="P41" s="125">
        <v>0</v>
      </c>
      <c r="Q41" s="125">
        <f t="shared" si="32"/>
        <v>80</v>
      </c>
      <c r="R41" s="131">
        <f t="shared" si="7"/>
        <v>8</v>
      </c>
      <c r="S41" s="172">
        <f t="shared" si="8"/>
        <v>7</v>
      </c>
      <c r="T41" s="132">
        <f t="shared" si="9"/>
        <v>7.68</v>
      </c>
      <c r="U41" s="183">
        <f t="shared" si="15"/>
        <v>7</v>
      </c>
      <c r="V41" s="132">
        <f t="shared" si="10"/>
        <v>7</v>
      </c>
      <c r="W41" s="265">
        <f t="shared" si="11"/>
        <v>7.291666666666667</v>
      </c>
      <c r="X41" s="131">
        <f t="shared" si="16"/>
        <v>1</v>
      </c>
      <c r="Y41" s="132">
        <f t="shared" si="17"/>
        <v>1.05</v>
      </c>
      <c r="Z41" s="131">
        <f t="shared" si="18"/>
        <v>15</v>
      </c>
      <c r="AA41" s="131">
        <f t="shared" si="19"/>
        <v>3</v>
      </c>
      <c r="AB41" s="131">
        <f t="shared" si="20"/>
        <v>3</v>
      </c>
      <c r="AC41" s="132">
        <f t="shared" si="14"/>
        <v>2.1</v>
      </c>
      <c r="AD41" s="131">
        <f t="shared" si="5"/>
        <v>30</v>
      </c>
      <c r="AE41" s="131">
        <v>7</v>
      </c>
    </row>
    <row r="42" spans="1:31" ht="47.25" x14ac:dyDescent="0.25">
      <c r="A42" s="121">
        <v>30</v>
      </c>
      <c r="B42" s="146" t="s">
        <v>86</v>
      </c>
      <c r="C42" s="146" t="s">
        <v>666</v>
      </c>
      <c r="D42" s="128">
        <v>43.33</v>
      </c>
      <c r="E42" s="125">
        <v>92</v>
      </c>
      <c r="F42" s="125">
        <v>110</v>
      </c>
      <c r="G42" s="128">
        <v>2.5386568197553658</v>
      </c>
      <c r="H42" s="171">
        <f t="shared" si="29"/>
        <v>4</v>
      </c>
      <c r="I42" s="127">
        <f t="shared" si="30"/>
        <v>4.3478260869565215</v>
      </c>
      <c r="J42" s="125">
        <v>1</v>
      </c>
      <c r="K42" s="125">
        <v>1</v>
      </c>
      <c r="L42" s="125">
        <v>2</v>
      </c>
      <c r="M42" s="171">
        <f t="shared" si="31"/>
        <v>2</v>
      </c>
      <c r="N42" s="125">
        <v>0</v>
      </c>
      <c r="O42" s="125">
        <v>1</v>
      </c>
      <c r="P42" s="125">
        <v>1</v>
      </c>
      <c r="Q42" s="125">
        <f t="shared" si="32"/>
        <v>50</v>
      </c>
      <c r="R42" s="131">
        <f t="shared" si="7"/>
        <v>7</v>
      </c>
      <c r="S42" s="172">
        <f t="shared" si="8"/>
        <v>7</v>
      </c>
      <c r="T42" s="132">
        <f t="shared" si="9"/>
        <v>7.7</v>
      </c>
      <c r="U42" s="183">
        <f t="shared" si="15"/>
        <v>7</v>
      </c>
      <c r="V42" s="132">
        <f t="shared" si="10"/>
        <v>7</v>
      </c>
      <c r="W42" s="265">
        <f t="shared" si="11"/>
        <v>6.3636363636363633</v>
      </c>
      <c r="X42" s="131">
        <f t="shared" si="16"/>
        <v>1</v>
      </c>
      <c r="Y42" s="132">
        <f t="shared" si="17"/>
        <v>1.05</v>
      </c>
      <c r="Z42" s="131">
        <f t="shared" si="18"/>
        <v>15</v>
      </c>
      <c r="AA42" s="131">
        <f t="shared" si="19"/>
        <v>3</v>
      </c>
      <c r="AB42" s="131">
        <f t="shared" si="20"/>
        <v>3</v>
      </c>
      <c r="AC42" s="132">
        <f t="shared" si="14"/>
        <v>2.1</v>
      </c>
      <c r="AD42" s="131">
        <f t="shared" si="5"/>
        <v>30</v>
      </c>
      <c r="AE42" s="131">
        <v>7</v>
      </c>
    </row>
    <row r="43" spans="1:31" ht="47.25" x14ac:dyDescent="0.25">
      <c r="A43" s="121">
        <v>31</v>
      </c>
      <c r="B43" s="146" t="s">
        <v>170</v>
      </c>
      <c r="C43" s="146" t="s">
        <v>672</v>
      </c>
      <c r="D43" s="128">
        <v>993.68</v>
      </c>
      <c r="E43" s="125">
        <v>168</v>
      </c>
      <c r="F43" s="125">
        <v>193</v>
      </c>
      <c r="G43" s="128">
        <v>0.19422751791321149</v>
      </c>
      <c r="H43" s="171">
        <f>J43+K43+L43</f>
        <v>4</v>
      </c>
      <c r="I43" s="127">
        <f>H43*100/E43</f>
        <v>2.3809523809523809</v>
      </c>
      <c r="J43" s="125">
        <v>0</v>
      </c>
      <c r="K43" s="125">
        <v>4</v>
      </c>
      <c r="L43" s="125">
        <v>0</v>
      </c>
      <c r="M43" s="171">
        <f>N43+O43+P43</f>
        <v>3</v>
      </c>
      <c r="N43" s="125">
        <v>0</v>
      </c>
      <c r="O43" s="125">
        <v>3</v>
      </c>
      <c r="P43" s="125">
        <v>0</v>
      </c>
      <c r="Q43" s="125">
        <f>M43*100/H43</f>
        <v>75</v>
      </c>
      <c r="R43" s="131">
        <f t="shared" si="7"/>
        <v>3</v>
      </c>
      <c r="S43" s="172">
        <f t="shared" ref="S43:S56" si="33">ROUNDDOWN(T43,0)</f>
        <v>5</v>
      </c>
      <c r="T43" s="132">
        <f t="shared" ref="T43:T55" si="34">F43*R43/100</f>
        <v>5.79</v>
      </c>
      <c r="U43" s="183">
        <f t="shared" ref="U43:U57" si="35">S43</f>
        <v>5</v>
      </c>
      <c r="V43" s="132">
        <f t="shared" ref="V43:V56" si="36">F43*W43/100</f>
        <v>5</v>
      </c>
      <c r="W43" s="265">
        <f t="shared" ref="W43:W57" si="37">U43*100/F43</f>
        <v>2.5906735751295336</v>
      </c>
      <c r="X43" s="131">
        <f t="shared" si="16"/>
        <v>0</v>
      </c>
      <c r="Y43" s="132">
        <f t="shared" si="17"/>
        <v>0.75</v>
      </c>
      <c r="Z43" s="131">
        <f t="shared" si="18"/>
        <v>15</v>
      </c>
      <c r="AA43" s="131">
        <f t="shared" si="19"/>
        <v>3</v>
      </c>
      <c r="AB43" s="131">
        <f t="shared" si="20"/>
        <v>2</v>
      </c>
      <c r="AC43" s="132">
        <f t="shared" ref="AC43:AC56" si="38">U43*AD43/100</f>
        <v>1.5</v>
      </c>
      <c r="AD43" s="131">
        <f t="shared" si="5"/>
        <v>30</v>
      </c>
      <c r="AE43" s="131">
        <v>5</v>
      </c>
    </row>
    <row r="44" spans="1:31" x14ac:dyDescent="0.25">
      <c r="A44" s="121">
        <v>32</v>
      </c>
      <c r="B44" s="146" t="s">
        <v>2</v>
      </c>
      <c r="C44" s="146" t="s">
        <v>672</v>
      </c>
      <c r="D44" s="128">
        <v>1057.96</v>
      </c>
      <c r="E44" s="125">
        <v>209</v>
      </c>
      <c r="F44" s="125">
        <v>226</v>
      </c>
      <c r="G44" s="128">
        <v>0.21361866233127905</v>
      </c>
      <c r="H44" s="171">
        <f>J44+K44+L44</f>
        <v>6</v>
      </c>
      <c r="I44" s="127">
        <f>H44*100/E44</f>
        <v>2.8708133971291865</v>
      </c>
      <c r="J44" s="125">
        <v>0</v>
      </c>
      <c r="K44" s="125">
        <v>3</v>
      </c>
      <c r="L44" s="125">
        <v>3</v>
      </c>
      <c r="M44" s="171">
        <f>N44+O44+P44</f>
        <v>2</v>
      </c>
      <c r="N44" s="125"/>
      <c r="O44" s="125">
        <v>1</v>
      </c>
      <c r="P44" s="125">
        <v>1</v>
      </c>
      <c r="Q44" s="125">
        <f>M44*100/H44</f>
        <v>33.333333333333336</v>
      </c>
      <c r="R44" s="131">
        <f t="shared" si="7"/>
        <v>3</v>
      </c>
      <c r="S44" s="172">
        <f t="shared" si="33"/>
        <v>6</v>
      </c>
      <c r="T44" s="132">
        <f t="shared" si="34"/>
        <v>6.78</v>
      </c>
      <c r="U44" s="183">
        <f t="shared" si="35"/>
        <v>6</v>
      </c>
      <c r="V44" s="132">
        <f t="shared" si="36"/>
        <v>6</v>
      </c>
      <c r="W44" s="265">
        <f t="shared" si="37"/>
        <v>2.6548672566371683</v>
      </c>
      <c r="X44" s="131">
        <f t="shared" si="16"/>
        <v>0</v>
      </c>
      <c r="Y44" s="132">
        <f t="shared" si="17"/>
        <v>0.9</v>
      </c>
      <c r="Z44" s="131">
        <f t="shared" si="18"/>
        <v>15</v>
      </c>
      <c r="AA44" s="131">
        <f t="shared" si="19"/>
        <v>4</v>
      </c>
      <c r="AB44" s="131">
        <f t="shared" si="20"/>
        <v>2</v>
      </c>
      <c r="AC44" s="132">
        <f t="shared" si="38"/>
        <v>1.8</v>
      </c>
      <c r="AD44" s="131">
        <f t="shared" si="5"/>
        <v>30</v>
      </c>
      <c r="AE44" s="131"/>
    </row>
    <row r="45" spans="1:31" ht="32.25" customHeight="1" x14ac:dyDescent="0.25">
      <c r="A45" s="121">
        <v>33</v>
      </c>
      <c r="B45" s="146" t="s">
        <v>676</v>
      </c>
      <c r="C45" s="146" t="s">
        <v>51</v>
      </c>
      <c r="D45" s="128">
        <v>50.54</v>
      </c>
      <c r="E45" s="125">
        <v>138</v>
      </c>
      <c r="F45" s="125">
        <v>108</v>
      </c>
      <c r="G45" s="128">
        <v>2.1369212504946575</v>
      </c>
      <c r="H45" s="171">
        <f t="shared" ref="H45:H50" si="39">J45+K45+L45</f>
        <v>7</v>
      </c>
      <c r="I45" s="127">
        <f>H45*100/E45</f>
        <v>5.0724637681159424</v>
      </c>
      <c r="J45" s="125">
        <v>1</v>
      </c>
      <c r="K45" s="125">
        <v>5</v>
      </c>
      <c r="L45" s="125">
        <v>1</v>
      </c>
      <c r="M45" s="171">
        <f t="shared" ref="M45:M50" si="40">N45+O45+P45</f>
        <v>4</v>
      </c>
      <c r="N45" s="125">
        <v>0</v>
      </c>
      <c r="O45" s="125">
        <v>4</v>
      </c>
      <c r="P45" s="125">
        <v>0</v>
      </c>
      <c r="Q45" s="125">
        <f>M45*100/H45</f>
        <v>57.142857142857146</v>
      </c>
      <c r="R45" s="131">
        <f t="shared" ref="R45:R76" si="41">IF(F45&lt;VLOOKUP(G45,$M$145:$Q$155,2),0,VLOOKUP(G45,$M$145:$Q$155,3))</f>
        <v>7</v>
      </c>
      <c r="S45" s="172">
        <f t="shared" si="33"/>
        <v>7</v>
      </c>
      <c r="T45" s="132">
        <f t="shared" si="34"/>
        <v>7.56</v>
      </c>
      <c r="U45" s="183">
        <f t="shared" si="35"/>
        <v>7</v>
      </c>
      <c r="V45" s="132">
        <f t="shared" si="36"/>
        <v>7</v>
      </c>
      <c r="W45" s="265">
        <f t="shared" si="37"/>
        <v>6.4814814814814818</v>
      </c>
      <c r="X45" s="131">
        <f t="shared" si="16"/>
        <v>1</v>
      </c>
      <c r="Y45" s="132">
        <f t="shared" si="17"/>
        <v>1.05</v>
      </c>
      <c r="Z45" s="131">
        <f t="shared" si="18"/>
        <v>15</v>
      </c>
      <c r="AA45" s="131">
        <f t="shared" si="19"/>
        <v>3</v>
      </c>
      <c r="AB45" s="131">
        <f t="shared" si="20"/>
        <v>3</v>
      </c>
      <c r="AC45" s="132">
        <f t="shared" si="38"/>
        <v>2.1</v>
      </c>
      <c r="AD45" s="131">
        <f t="shared" ref="AD45:AD76" si="42">IF(F45&lt;VLOOKUP(G45,$M$145:$Q$155,2),0,VLOOKUP(G45,$M$145:$Q$155,5))</f>
        <v>30</v>
      </c>
      <c r="AE45" s="131">
        <v>7</v>
      </c>
    </row>
    <row r="46" spans="1:31" ht="47.25" x14ac:dyDescent="0.25">
      <c r="A46" s="121">
        <v>34</v>
      </c>
      <c r="B46" s="146" t="s">
        <v>914</v>
      </c>
      <c r="C46" s="146" t="s">
        <v>51</v>
      </c>
      <c r="D46" s="187">
        <v>56.5</v>
      </c>
      <c r="E46" s="188"/>
      <c r="F46" s="188">
        <f>D46*G46</f>
        <v>124.72949942531014</v>
      </c>
      <c r="G46" s="128">
        <v>2.2076017597400024</v>
      </c>
      <c r="H46" s="171">
        <f t="shared" si="39"/>
        <v>0</v>
      </c>
      <c r="I46" s="127"/>
      <c r="J46" s="125">
        <v>0</v>
      </c>
      <c r="K46" s="125">
        <v>0</v>
      </c>
      <c r="L46" s="125">
        <v>0</v>
      </c>
      <c r="M46" s="171">
        <f t="shared" si="40"/>
        <v>0</v>
      </c>
      <c r="N46" s="125">
        <v>0</v>
      </c>
      <c r="O46" s="125">
        <v>0</v>
      </c>
      <c r="P46" s="125">
        <v>0</v>
      </c>
      <c r="Q46" s="125"/>
      <c r="R46" s="131">
        <f t="shared" si="41"/>
        <v>7</v>
      </c>
      <c r="S46" s="172">
        <f t="shared" si="33"/>
        <v>8</v>
      </c>
      <c r="T46" s="132">
        <f t="shared" si="34"/>
        <v>8.7310649597717092</v>
      </c>
      <c r="U46" s="183">
        <f t="shared" si="35"/>
        <v>8</v>
      </c>
      <c r="V46" s="132">
        <f t="shared" si="36"/>
        <v>8</v>
      </c>
      <c r="W46" s="265">
        <f t="shared" si="37"/>
        <v>6.4138796650831731</v>
      </c>
      <c r="X46" s="131">
        <f t="shared" si="16"/>
        <v>1</v>
      </c>
      <c r="Y46" s="132">
        <f t="shared" si="17"/>
        <v>1.2</v>
      </c>
      <c r="Z46" s="131">
        <f t="shared" si="18"/>
        <v>15</v>
      </c>
      <c r="AA46" s="131">
        <f t="shared" si="19"/>
        <v>4</v>
      </c>
      <c r="AB46" s="131">
        <f t="shared" si="20"/>
        <v>3</v>
      </c>
      <c r="AC46" s="132">
        <f t="shared" si="38"/>
        <v>2.4</v>
      </c>
      <c r="AD46" s="131">
        <f t="shared" si="42"/>
        <v>30</v>
      </c>
      <c r="AE46" s="131">
        <v>8</v>
      </c>
    </row>
    <row r="47" spans="1:31" ht="46.5" customHeight="1" x14ac:dyDescent="0.25">
      <c r="A47" s="121">
        <v>35</v>
      </c>
      <c r="B47" s="146" t="s">
        <v>654</v>
      </c>
      <c r="C47" s="146" t="s">
        <v>904</v>
      </c>
      <c r="D47" s="187">
        <v>221.245</v>
      </c>
      <c r="E47" s="188">
        <v>1298</v>
      </c>
      <c r="F47" s="188">
        <v>1163</v>
      </c>
      <c r="G47" s="128">
        <f>F47/D47</f>
        <v>5.256615968722457</v>
      </c>
      <c r="H47" s="171">
        <f t="shared" si="39"/>
        <v>90</v>
      </c>
      <c r="I47" s="127">
        <f>H47*100/E47</f>
        <v>6.9337442218798149</v>
      </c>
      <c r="J47" s="125">
        <v>7</v>
      </c>
      <c r="K47" s="125">
        <v>38</v>
      </c>
      <c r="L47" s="125">
        <v>45</v>
      </c>
      <c r="M47" s="171">
        <f t="shared" si="40"/>
        <v>72</v>
      </c>
      <c r="N47" s="125">
        <v>0</v>
      </c>
      <c r="O47" s="125">
        <v>34</v>
      </c>
      <c r="P47" s="125">
        <v>38</v>
      </c>
      <c r="Q47" s="125">
        <f>M47*100/H47</f>
        <v>80</v>
      </c>
      <c r="R47" s="131">
        <f t="shared" si="41"/>
        <v>8</v>
      </c>
      <c r="S47" s="172">
        <f t="shared" si="33"/>
        <v>93</v>
      </c>
      <c r="T47" s="132">
        <f t="shared" si="34"/>
        <v>93.04</v>
      </c>
      <c r="U47" s="183">
        <f t="shared" si="35"/>
        <v>93</v>
      </c>
      <c r="V47" s="132">
        <f t="shared" si="36"/>
        <v>93</v>
      </c>
      <c r="W47" s="265">
        <f t="shared" si="37"/>
        <v>7.9965606190885641</v>
      </c>
      <c r="X47" s="131">
        <f t="shared" si="16"/>
        <v>13</v>
      </c>
      <c r="Y47" s="132">
        <f t="shared" si="17"/>
        <v>13.95</v>
      </c>
      <c r="Z47" s="131">
        <f t="shared" si="18"/>
        <v>15</v>
      </c>
      <c r="AA47" s="131">
        <f t="shared" si="19"/>
        <v>52</v>
      </c>
      <c r="AB47" s="131">
        <f t="shared" si="20"/>
        <v>28</v>
      </c>
      <c r="AC47" s="132">
        <f t="shared" si="38"/>
        <v>27.9</v>
      </c>
      <c r="AD47" s="131">
        <f t="shared" si="42"/>
        <v>30</v>
      </c>
      <c r="AE47" s="131">
        <v>93</v>
      </c>
    </row>
    <row r="48" spans="1:31" ht="31.5" x14ac:dyDescent="0.25">
      <c r="A48" s="121">
        <v>36</v>
      </c>
      <c r="B48" s="146" t="s">
        <v>10</v>
      </c>
      <c r="C48" s="146" t="s">
        <v>9</v>
      </c>
      <c r="D48" s="128">
        <v>164.4</v>
      </c>
      <c r="E48" s="125">
        <v>868</v>
      </c>
      <c r="F48" s="125">
        <v>718</v>
      </c>
      <c r="G48" s="128">
        <v>4.3673965936739654</v>
      </c>
      <c r="H48" s="171">
        <f t="shared" si="39"/>
        <v>40</v>
      </c>
      <c r="I48" s="127">
        <f>H48*100/E48</f>
        <v>4.6082949308755756</v>
      </c>
      <c r="J48" s="125">
        <v>0</v>
      </c>
      <c r="K48" s="125">
        <v>25</v>
      </c>
      <c r="L48" s="125">
        <v>15</v>
      </c>
      <c r="M48" s="171">
        <f t="shared" si="40"/>
        <v>32</v>
      </c>
      <c r="N48" s="125">
        <v>0</v>
      </c>
      <c r="O48" s="125">
        <v>21</v>
      </c>
      <c r="P48" s="125">
        <v>11</v>
      </c>
      <c r="Q48" s="125">
        <f>M48*100/H48</f>
        <v>80</v>
      </c>
      <c r="R48" s="131">
        <f t="shared" si="41"/>
        <v>8</v>
      </c>
      <c r="S48" s="172">
        <f t="shared" si="33"/>
        <v>57</v>
      </c>
      <c r="T48" s="132">
        <f t="shared" si="34"/>
        <v>57.44</v>
      </c>
      <c r="U48" s="183">
        <f t="shared" si="35"/>
        <v>57</v>
      </c>
      <c r="V48" s="132">
        <f t="shared" si="36"/>
        <v>57</v>
      </c>
      <c r="W48" s="265">
        <f t="shared" si="37"/>
        <v>7.9387186629526463</v>
      </c>
      <c r="X48" s="131">
        <f t="shared" si="16"/>
        <v>8</v>
      </c>
      <c r="Y48" s="132">
        <f t="shared" si="17"/>
        <v>8.5500000000000007</v>
      </c>
      <c r="Z48" s="131">
        <f t="shared" si="18"/>
        <v>15</v>
      </c>
      <c r="AA48" s="131">
        <f t="shared" si="19"/>
        <v>31</v>
      </c>
      <c r="AB48" s="131">
        <f t="shared" si="20"/>
        <v>18</v>
      </c>
      <c r="AC48" s="132">
        <f t="shared" si="38"/>
        <v>17.100000000000001</v>
      </c>
      <c r="AD48" s="131">
        <f t="shared" si="42"/>
        <v>30</v>
      </c>
      <c r="AE48" s="131">
        <v>57</v>
      </c>
    </row>
    <row r="49" spans="1:31" x14ac:dyDescent="0.25">
      <c r="A49" s="121">
        <v>37</v>
      </c>
      <c r="B49" s="146" t="s">
        <v>2</v>
      </c>
      <c r="C49" s="146" t="s">
        <v>9</v>
      </c>
      <c r="D49" s="128">
        <v>69.3</v>
      </c>
      <c r="E49" s="125">
        <v>77</v>
      </c>
      <c r="F49" s="125">
        <v>61</v>
      </c>
      <c r="G49" s="128">
        <v>0.88023088023088025</v>
      </c>
      <c r="H49" s="171">
        <f t="shared" si="39"/>
        <v>3</v>
      </c>
      <c r="I49" s="127">
        <f>H49*100/E49</f>
        <v>3.8961038961038961</v>
      </c>
      <c r="J49" s="125">
        <v>0</v>
      </c>
      <c r="K49" s="125">
        <v>2</v>
      </c>
      <c r="L49" s="125">
        <v>1</v>
      </c>
      <c r="M49" s="171">
        <f t="shared" si="40"/>
        <v>3</v>
      </c>
      <c r="N49" s="125"/>
      <c r="O49" s="125">
        <v>2</v>
      </c>
      <c r="P49" s="125">
        <v>1</v>
      </c>
      <c r="Q49" s="125">
        <f>M49*100/H49</f>
        <v>100</v>
      </c>
      <c r="R49" s="131">
        <f t="shared" si="41"/>
        <v>3</v>
      </c>
      <c r="S49" s="172">
        <f t="shared" si="33"/>
        <v>1</v>
      </c>
      <c r="T49" s="132">
        <f t="shared" si="34"/>
        <v>1.83</v>
      </c>
      <c r="U49" s="183">
        <f t="shared" si="35"/>
        <v>1</v>
      </c>
      <c r="V49" s="132">
        <f t="shared" si="36"/>
        <v>1</v>
      </c>
      <c r="W49" s="265">
        <f t="shared" si="37"/>
        <v>1.639344262295082</v>
      </c>
      <c r="X49" s="131">
        <f t="shared" si="16"/>
        <v>0</v>
      </c>
      <c r="Y49" s="132">
        <f t="shared" si="17"/>
        <v>0.15</v>
      </c>
      <c r="Z49" s="131">
        <f t="shared" si="18"/>
        <v>15</v>
      </c>
      <c r="AA49" s="131">
        <f t="shared" si="19"/>
        <v>0</v>
      </c>
      <c r="AB49" s="131">
        <f t="shared" si="20"/>
        <v>1</v>
      </c>
      <c r="AC49" s="132">
        <f t="shared" si="38"/>
        <v>0.3</v>
      </c>
      <c r="AD49" s="131">
        <f t="shared" si="42"/>
        <v>30</v>
      </c>
      <c r="AE49" s="131"/>
    </row>
    <row r="50" spans="1:31" ht="32.25" customHeight="1" x14ac:dyDescent="0.25">
      <c r="A50" s="121">
        <v>38</v>
      </c>
      <c r="B50" s="211" t="s">
        <v>59</v>
      </c>
      <c r="C50" s="211" t="s">
        <v>679</v>
      </c>
      <c r="D50" s="187">
        <v>262.24</v>
      </c>
      <c r="E50" s="188">
        <v>0</v>
      </c>
      <c r="F50" s="125">
        <v>182</v>
      </c>
      <c r="G50" s="128">
        <v>0.69402074435631478</v>
      </c>
      <c r="H50" s="171">
        <f t="shared" si="39"/>
        <v>0</v>
      </c>
      <c r="I50" s="127"/>
      <c r="J50" s="125">
        <v>0</v>
      </c>
      <c r="K50" s="125">
        <v>0</v>
      </c>
      <c r="L50" s="125">
        <v>0</v>
      </c>
      <c r="M50" s="171">
        <f t="shared" si="40"/>
        <v>0</v>
      </c>
      <c r="N50" s="125">
        <v>0</v>
      </c>
      <c r="O50" s="125">
        <v>0</v>
      </c>
      <c r="P50" s="125">
        <v>0</v>
      </c>
      <c r="Q50" s="125"/>
      <c r="R50" s="131">
        <f t="shared" si="41"/>
        <v>3</v>
      </c>
      <c r="S50" s="172">
        <f t="shared" si="33"/>
        <v>5</v>
      </c>
      <c r="T50" s="132">
        <f t="shared" si="34"/>
        <v>5.46</v>
      </c>
      <c r="U50" s="183">
        <f t="shared" si="35"/>
        <v>5</v>
      </c>
      <c r="V50" s="132">
        <f t="shared" si="36"/>
        <v>5</v>
      </c>
      <c r="W50" s="265">
        <f t="shared" si="37"/>
        <v>2.7472527472527473</v>
      </c>
      <c r="X50" s="131">
        <f t="shared" si="16"/>
        <v>0</v>
      </c>
      <c r="Y50" s="132">
        <f t="shared" si="17"/>
        <v>0.75</v>
      </c>
      <c r="Z50" s="131">
        <f t="shared" si="18"/>
        <v>15</v>
      </c>
      <c r="AA50" s="131">
        <f t="shared" si="19"/>
        <v>3</v>
      </c>
      <c r="AB50" s="131">
        <f t="shared" si="20"/>
        <v>2</v>
      </c>
      <c r="AC50" s="132">
        <f t="shared" si="38"/>
        <v>1.5</v>
      </c>
      <c r="AD50" s="131">
        <f t="shared" si="42"/>
        <v>30</v>
      </c>
      <c r="AE50" s="131">
        <v>5</v>
      </c>
    </row>
    <row r="51" spans="1:31" ht="31.5" x14ac:dyDescent="0.25">
      <c r="A51" s="121">
        <v>39</v>
      </c>
      <c r="B51" s="146" t="s">
        <v>691</v>
      </c>
      <c r="C51" s="146" t="s">
        <v>690</v>
      </c>
      <c r="D51" s="128">
        <v>18.93</v>
      </c>
      <c r="E51" s="125">
        <v>125</v>
      </c>
      <c r="F51" s="125">
        <v>145</v>
      </c>
      <c r="G51" s="128">
        <v>7.659799260433175</v>
      </c>
      <c r="H51" s="171">
        <f t="shared" ref="H51:H60" si="43">J51+K51+L51</f>
        <v>12</v>
      </c>
      <c r="I51" s="127">
        <f t="shared" ref="I51:I60" si="44">H51*100/E51</f>
        <v>9.6</v>
      </c>
      <c r="J51" s="125">
        <v>3</v>
      </c>
      <c r="K51" s="125">
        <v>3</v>
      </c>
      <c r="L51" s="125">
        <v>6</v>
      </c>
      <c r="M51" s="171">
        <f t="shared" ref="M51:M60" si="45">N51+O51+P51</f>
        <v>12</v>
      </c>
      <c r="N51" s="125">
        <v>3</v>
      </c>
      <c r="O51" s="125">
        <v>3</v>
      </c>
      <c r="P51" s="125">
        <v>6</v>
      </c>
      <c r="Q51" s="125">
        <f t="shared" ref="Q51:Q60" si="46">M51*100/H51</f>
        <v>100</v>
      </c>
      <c r="R51" s="131">
        <f t="shared" si="41"/>
        <v>10</v>
      </c>
      <c r="S51" s="172">
        <f t="shared" si="33"/>
        <v>14</v>
      </c>
      <c r="T51" s="132">
        <f t="shared" si="34"/>
        <v>14.5</v>
      </c>
      <c r="U51" s="183">
        <f t="shared" si="35"/>
        <v>14</v>
      </c>
      <c r="V51" s="132">
        <f t="shared" si="36"/>
        <v>14</v>
      </c>
      <c r="W51" s="265">
        <f t="shared" si="37"/>
        <v>9.6551724137931032</v>
      </c>
      <c r="X51" s="131">
        <f t="shared" si="16"/>
        <v>2</v>
      </c>
      <c r="Y51" s="132">
        <f t="shared" si="17"/>
        <v>2.1</v>
      </c>
      <c r="Z51" s="131">
        <f t="shared" si="18"/>
        <v>15</v>
      </c>
      <c r="AA51" s="131">
        <f t="shared" si="19"/>
        <v>7</v>
      </c>
      <c r="AB51" s="131">
        <f t="shared" si="20"/>
        <v>5</v>
      </c>
      <c r="AC51" s="132">
        <f t="shared" si="38"/>
        <v>4.2</v>
      </c>
      <c r="AD51" s="131">
        <f t="shared" si="42"/>
        <v>30</v>
      </c>
      <c r="AE51" s="131">
        <v>14</v>
      </c>
    </row>
    <row r="52" spans="1:31" ht="18.75" customHeight="1" x14ac:dyDescent="0.25">
      <c r="A52" s="121">
        <v>40</v>
      </c>
      <c r="B52" s="146" t="s">
        <v>692</v>
      </c>
      <c r="C52" s="146" t="s">
        <v>690</v>
      </c>
      <c r="D52" s="128">
        <v>115.8</v>
      </c>
      <c r="E52" s="125">
        <v>71</v>
      </c>
      <c r="F52" s="125">
        <f>G52*D52</f>
        <v>61.546543778801833</v>
      </c>
      <c r="G52" s="128">
        <v>0.53149001536098306</v>
      </c>
      <c r="H52" s="171">
        <f t="shared" si="43"/>
        <v>2</v>
      </c>
      <c r="I52" s="127">
        <f t="shared" si="44"/>
        <v>2.816901408450704</v>
      </c>
      <c r="J52" s="125">
        <v>0</v>
      </c>
      <c r="K52" s="125">
        <v>2</v>
      </c>
      <c r="L52" s="125">
        <v>0</v>
      </c>
      <c r="M52" s="171">
        <f t="shared" si="45"/>
        <v>2</v>
      </c>
      <c r="N52" s="125">
        <v>0</v>
      </c>
      <c r="O52" s="125">
        <v>2</v>
      </c>
      <c r="P52" s="125">
        <v>0</v>
      </c>
      <c r="Q52" s="125">
        <f t="shared" si="46"/>
        <v>100</v>
      </c>
      <c r="R52" s="131">
        <f t="shared" si="41"/>
        <v>3</v>
      </c>
      <c r="S52" s="172">
        <f t="shared" si="33"/>
        <v>1</v>
      </c>
      <c r="T52" s="132">
        <f t="shared" si="34"/>
        <v>1.8463963133640551</v>
      </c>
      <c r="U52" s="183">
        <f t="shared" si="35"/>
        <v>1</v>
      </c>
      <c r="V52" s="132">
        <f t="shared" si="36"/>
        <v>1</v>
      </c>
      <c r="W52" s="265">
        <f t="shared" si="37"/>
        <v>1.6247866063673668</v>
      </c>
      <c r="X52" s="131">
        <f t="shared" si="16"/>
        <v>0</v>
      </c>
      <c r="Y52" s="132">
        <f t="shared" si="17"/>
        <v>0.15</v>
      </c>
      <c r="Z52" s="131">
        <f t="shared" si="18"/>
        <v>15</v>
      </c>
      <c r="AA52" s="131">
        <f t="shared" si="19"/>
        <v>0</v>
      </c>
      <c r="AB52" s="131">
        <f t="shared" si="20"/>
        <v>1</v>
      </c>
      <c r="AC52" s="132">
        <f t="shared" si="38"/>
        <v>0.3</v>
      </c>
      <c r="AD52" s="131">
        <f t="shared" si="42"/>
        <v>30</v>
      </c>
      <c r="AE52" s="131">
        <v>1</v>
      </c>
    </row>
    <row r="53" spans="1:31" x14ac:dyDescent="0.25">
      <c r="A53" s="121">
        <v>41</v>
      </c>
      <c r="B53" s="146" t="s">
        <v>2</v>
      </c>
      <c r="C53" s="146" t="s">
        <v>690</v>
      </c>
      <c r="D53" s="128">
        <v>216.86</v>
      </c>
      <c r="E53" s="125">
        <v>390</v>
      </c>
      <c r="F53" s="125">
        <v>501</v>
      </c>
      <c r="G53" s="128">
        <v>2.3102462418149958</v>
      </c>
      <c r="H53" s="171">
        <f t="shared" si="43"/>
        <v>19</v>
      </c>
      <c r="I53" s="127">
        <f t="shared" si="44"/>
        <v>4.8717948717948714</v>
      </c>
      <c r="J53" s="125">
        <v>0</v>
      </c>
      <c r="K53" s="125">
        <v>10</v>
      </c>
      <c r="L53" s="125">
        <v>9</v>
      </c>
      <c r="M53" s="171">
        <f t="shared" si="45"/>
        <v>15</v>
      </c>
      <c r="N53" s="125"/>
      <c r="O53" s="125">
        <v>7</v>
      </c>
      <c r="P53" s="125">
        <v>8</v>
      </c>
      <c r="Q53" s="125">
        <f t="shared" si="46"/>
        <v>78.94736842105263</v>
      </c>
      <c r="R53" s="131">
        <f t="shared" si="41"/>
        <v>7</v>
      </c>
      <c r="S53" s="172">
        <f t="shared" si="33"/>
        <v>35</v>
      </c>
      <c r="T53" s="132">
        <f t="shared" si="34"/>
        <v>35.07</v>
      </c>
      <c r="U53" s="183">
        <f t="shared" si="35"/>
        <v>35</v>
      </c>
      <c r="V53" s="132">
        <f t="shared" si="36"/>
        <v>35</v>
      </c>
      <c r="W53" s="265">
        <f t="shared" si="37"/>
        <v>6.9860279441117763</v>
      </c>
      <c r="X53" s="131">
        <f t="shared" si="16"/>
        <v>5</v>
      </c>
      <c r="Y53" s="132">
        <f t="shared" si="17"/>
        <v>5.25</v>
      </c>
      <c r="Z53" s="131">
        <f t="shared" si="18"/>
        <v>15</v>
      </c>
      <c r="AA53" s="131">
        <f t="shared" si="19"/>
        <v>19</v>
      </c>
      <c r="AB53" s="131">
        <f t="shared" si="20"/>
        <v>11</v>
      </c>
      <c r="AC53" s="132">
        <f t="shared" si="38"/>
        <v>10.5</v>
      </c>
      <c r="AD53" s="131">
        <f t="shared" si="42"/>
        <v>30</v>
      </c>
      <c r="AE53" s="131"/>
    </row>
    <row r="54" spans="1:31" ht="31.5" x14ac:dyDescent="0.25">
      <c r="A54" s="121">
        <v>42</v>
      </c>
      <c r="B54" s="146" t="s">
        <v>119</v>
      </c>
      <c r="C54" s="146" t="s">
        <v>690</v>
      </c>
      <c r="D54" s="128">
        <v>74.75</v>
      </c>
      <c r="E54" s="125">
        <v>205</v>
      </c>
      <c r="F54" s="125">
        <v>46</v>
      </c>
      <c r="G54" s="128">
        <v>0.61538461538461542</v>
      </c>
      <c r="H54" s="171">
        <f t="shared" si="43"/>
        <v>14</v>
      </c>
      <c r="I54" s="127">
        <f t="shared" si="44"/>
        <v>6.8292682926829267</v>
      </c>
      <c r="J54" s="125">
        <v>0</v>
      </c>
      <c r="K54" s="125">
        <v>7</v>
      </c>
      <c r="L54" s="125">
        <v>7</v>
      </c>
      <c r="M54" s="171">
        <f t="shared" si="45"/>
        <v>5</v>
      </c>
      <c r="N54" s="125">
        <v>0</v>
      </c>
      <c r="O54" s="125">
        <v>5</v>
      </c>
      <c r="P54" s="125">
        <v>0</v>
      </c>
      <c r="Q54" s="125">
        <f t="shared" si="46"/>
        <v>35.714285714285715</v>
      </c>
      <c r="R54" s="131">
        <f t="shared" si="41"/>
        <v>3</v>
      </c>
      <c r="S54" s="172">
        <f t="shared" si="33"/>
        <v>1</v>
      </c>
      <c r="T54" s="132">
        <f t="shared" si="34"/>
        <v>1.38</v>
      </c>
      <c r="U54" s="183">
        <f t="shared" si="35"/>
        <v>1</v>
      </c>
      <c r="V54" s="132">
        <f t="shared" si="36"/>
        <v>1</v>
      </c>
      <c r="W54" s="265">
        <f t="shared" si="37"/>
        <v>2.1739130434782608</v>
      </c>
      <c r="X54" s="131">
        <f t="shared" si="16"/>
        <v>0</v>
      </c>
      <c r="Y54" s="132">
        <f t="shared" si="17"/>
        <v>0.15</v>
      </c>
      <c r="Z54" s="131">
        <f t="shared" si="18"/>
        <v>15</v>
      </c>
      <c r="AA54" s="131">
        <f t="shared" si="19"/>
        <v>0</v>
      </c>
      <c r="AB54" s="131">
        <f t="shared" si="20"/>
        <v>1</v>
      </c>
      <c r="AC54" s="132">
        <f t="shared" si="38"/>
        <v>0.3</v>
      </c>
      <c r="AD54" s="131">
        <f t="shared" si="42"/>
        <v>30</v>
      </c>
      <c r="AE54" s="131">
        <v>1</v>
      </c>
    </row>
    <row r="55" spans="1:31" ht="31.5" x14ac:dyDescent="0.25">
      <c r="A55" s="121">
        <v>43</v>
      </c>
      <c r="B55" s="146" t="s">
        <v>121</v>
      </c>
      <c r="C55" s="146" t="s">
        <v>690</v>
      </c>
      <c r="D55" s="128">
        <v>150.49</v>
      </c>
      <c r="E55" s="125">
        <v>1378</v>
      </c>
      <c r="F55" s="125">
        <v>1040</v>
      </c>
      <c r="G55" s="128">
        <v>6.9107581899129507</v>
      </c>
      <c r="H55" s="171">
        <f t="shared" si="43"/>
        <v>137</v>
      </c>
      <c r="I55" s="127">
        <f t="shared" si="44"/>
        <v>9.9419448476052246</v>
      </c>
      <c r="J55" s="125">
        <v>34</v>
      </c>
      <c r="K55" s="125">
        <v>35</v>
      </c>
      <c r="L55" s="125">
        <v>68</v>
      </c>
      <c r="M55" s="171">
        <f t="shared" si="45"/>
        <v>91</v>
      </c>
      <c r="N55" s="125">
        <v>15</v>
      </c>
      <c r="O55" s="125">
        <v>24</v>
      </c>
      <c r="P55" s="125">
        <v>52</v>
      </c>
      <c r="Q55" s="125">
        <f t="shared" si="46"/>
        <v>66.423357664233578</v>
      </c>
      <c r="R55" s="131">
        <f t="shared" si="41"/>
        <v>10</v>
      </c>
      <c r="S55" s="172">
        <f t="shared" si="33"/>
        <v>104</v>
      </c>
      <c r="T55" s="132">
        <f t="shared" si="34"/>
        <v>104</v>
      </c>
      <c r="U55" s="183">
        <v>83</v>
      </c>
      <c r="V55" s="132">
        <f t="shared" si="36"/>
        <v>83</v>
      </c>
      <c r="W55" s="265">
        <f t="shared" si="37"/>
        <v>7.9807692307692308</v>
      </c>
      <c r="X55" s="131">
        <f t="shared" si="16"/>
        <v>12</v>
      </c>
      <c r="Y55" s="132">
        <f t="shared" si="17"/>
        <v>12.45</v>
      </c>
      <c r="Z55" s="131">
        <f t="shared" si="18"/>
        <v>15</v>
      </c>
      <c r="AA55" s="131">
        <f t="shared" si="19"/>
        <v>46</v>
      </c>
      <c r="AB55" s="131">
        <f t="shared" si="20"/>
        <v>25</v>
      </c>
      <c r="AC55" s="132">
        <f t="shared" si="38"/>
        <v>24.9</v>
      </c>
      <c r="AD55" s="131">
        <f t="shared" si="42"/>
        <v>30</v>
      </c>
      <c r="AE55" s="131">
        <v>83</v>
      </c>
    </row>
    <row r="56" spans="1:31" ht="47.25" x14ac:dyDescent="0.25">
      <c r="A56" s="121">
        <v>44</v>
      </c>
      <c r="B56" s="146" t="s">
        <v>95</v>
      </c>
      <c r="C56" s="146" t="s">
        <v>690</v>
      </c>
      <c r="D56" s="128">
        <v>245.14</v>
      </c>
      <c r="E56" s="125">
        <v>717</v>
      </c>
      <c r="F56" s="125">
        <v>791</v>
      </c>
      <c r="G56" s="128">
        <v>3.2267275842375787</v>
      </c>
      <c r="H56" s="171">
        <f t="shared" si="43"/>
        <v>50</v>
      </c>
      <c r="I56" s="127">
        <f t="shared" si="44"/>
        <v>6.9735006973500697</v>
      </c>
      <c r="J56" s="125">
        <v>12</v>
      </c>
      <c r="K56" s="125">
        <v>13</v>
      </c>
      <c r="L56" s="125">
        <v>25</v>
      </c>
      <c r="M56" s="171">
        <f t="shared" si="45"/>
        <v>32</v>
      </c>
      <c r="N56" s="125">
        <v>8</v>
      </c>
      <c r="O56" s="125">
        <v>10</v>
      </c>
      <c r="P56" s="125">
        <v>14</v>
      </c>
      <c r="Q56" s="125">
        <f t="shared" si="46"/>
        <v>64</v>
      </c>
      <c r="R56" s="131">
        <f t="shared" si="41"/>
        <v>7</v>
      </c>
      <c r="S56" s="172">
        <f t="shared" si="33"/>
        <v>55</v>
      </c>
      <c r="T56" s="132">
        <f t="shared" ref="T56:T85" si="47">F56*R56/100</f>
        <v>55.37</v>
      </c>
      <c r="U56" s="183">
        <f t="shared" si="35"/>
        <v>55</v>
      </c>
      <c r="V56" s="132">
        <f t="shared" si="36"/>
        <v>55</v>
      </c>
      <c r="W56" s="265">
        <f t="shared" si="37"/>
        <v>6.9532237673830597</v>
      </c>
      <c r="X56" s="131">
        <f t="shared" si="16"/>
        <v>8</v>
      </c>
      <c r="Y56" s="132">
        <f t="shared" si="17"/>
        <v>8.25</v>
      </c>
      <c r="Z56" s="131">
        <f t="shared" si="18"/>
        <v>15</v>
      </c>
      <c r="AA56" s="131">
        <f t="shared" si="19"/>
        <v>30</v>
      </c>
      <c r="AB56" s="131">
        <f t="shared" si="20"/>
        <v>17</v>
      </c>
      <c r="AC56" s="132">
        <f t="shared" si="38"/>
        <v>16.5</v>
      </c>
      <c r="AD56" s="131">
        <f t="shared" si="42"/>
        <v>30</v>
      </c>
      <c r="AE56" s="131">
        <v>55</v>
      </c>
    </row>
    <row r="57" spans="1:31" ht="31.5" x14ac:dyDescent="0.25">
      <c r="A57" s="121">
        <v>45</v>
      </c>
      <c r="B57" s="146" t="s">
        <v>693</v>
      </c>
      <c r="C57" s="146" t="s">
        <v>690</v>
      </c>
      <c r="D57" s="128">
        <v>41.43</v>
      </c>
      <c r="E57" s="125">
        <v>134</v>
      </c>
      <c r="F57" s="125">
        <v>170</v>
      </c>
      <c r="G57" s="128">
        <v>4.1033067825247409</v>
      </c>
      <c r="H57" s="171">
        <f t="shared" si="43"/>
        <v>7</v>
      </c>
      <c r="I57" s="127">
        <f t="shared" si="44"/>
        <v>5.2238805970149258</v>
      </c>
      <c r="J57" s="125">
        <v>1</v>
      </c>
      <c r="K57" s="125">
        <v>5</v>
      </c>
      <c r="L57" s="125">
        <v>1</v>
      </c>
      <c r="M57" s="171">
        <f t="shared" si="45"/>
        <v>4</v>
      </c>
      <c r="N57" s="125">
        <v>0</v>
      </c>
      <c r="O57" s="125">
        <v>3</v>
      </c>
      <c r="P57" s="125">
        <v>1</v>
      </c>
      <c r="Q57" s="125">
        <f t="shared" si="46"/>
        <v>57.142857142857146</v>
      </c>
      <c r="R57" s="131">
        <f t="shared" si="41"/>
        <v>8</v>
      </c>
      <c r="S57" s="172">
        <f t="shared" ref="S57:S85" si="48">ROUNDDOWN(T57,0)</f>
        <v>13</v>
      </c>
      <c r="T57" s="132">
        <f t="shared" si="47"/>
        <v>13.6</v>
      </c>
      <c r="U57" s="183">
        <f t="shared" si="35"/>
        <v>13</v>
      </c>
      <c r="V57" s="132">
        <f t="shared" ref="V57:V85" si="49">F57*W57/100</f>
        <v>13</v>
      </c>
      <c r="W57" s="265">
        <f t="shared" si="37"/>
        <v>7.6470588235294121</v>
      </c>
      <c r="X57" s="131">
        <f t="shared" si="16"/>
        <v>1</v>
      </c>
      <c r="Y57" s="132">
        <f t="shared" si="17"/>
        <v>1.95</v>
      </c>
      <c r="Z57" s="131">
        <f t="shared" si="18"/>
        <v>15</v>
      </c>
      <c r="AA57" s="131">
        <f t="shared" si="19"/>
        <v>8</v>
      </c>
      <c r="AB57" s="131">
        <f t="shared" si="20"/>
        <v>4</v>
      </c>
      <c r="AC57" s="132">
        <f t="shared" ref="AC57:AC85" si="50">U57*AD57/100</f>
        <v>3.9</v>
      </c>
      <c r="AD57" s="131">
        <f t="shared" si="42"/>
        <v>30</v>
      </c>
      <c r="AE57" s="131">
        <v>13</v>
      </c>
    </row>
    <row r="58" spans="1:31" ht="31.5" x14ac:dyDescent="0.25">
      <c r="A58" s="121">
        <v>46</v>
      </c>
      <c r="B58" s="146" t="s">
        <v>694</v>
      </c>
      <c r="C58" s="146" t="s">
        <v>690</v>
      </c>
      <c r="D58" s="128">
        <v>197.6</v>
      </c>
      <c r="E58" s="125">
        <v>599</v>
      </c>
      <c r="F58" s="125">
        <v>545</v>
      </c>
      <c r="G58" s="128">
        <v>2.7580971659919031</v>
      </c>
      <c r="H58" s="171">
        <f t="shared" si="43"/>
        <v>23</v>
      </c>
      <c r="I58" s="127">
        <f t="shared" si="44"/>
        <v>3.8397328881469117</v>
      </c>
      <c r="J58" s="125">
        <v>5</v>
      </c>
      <c r="K58" s="125">
        <v>11</v>
      </c>
      <c r="L58" s="125">
        <v>7</v>
      </c>
      <c r="M58" s="171">
        <f t="shared" si="45"/>
        <v>11</v>
      </c>
      <c r="N58" s="125">
        <v>0</v>
      </c>
      <c r="O58" s="125">
        <v>11</v>
      </c>
      <c r="P58" s="125">
        <v>0</v>
      </c>
      <c r="Q58" s="125">
        <f t="shared" si="46"/>
        <v>47.826086956521742</v>
      </c>
      <c r="R58" s="131">
        <f t="shared" si="41"/>
        <v>7</v>
      </c>
      <c r="S58" s="172">
        <f t="shared" si="48"/>
        <v>38</v>
      </c>
      <c r="T58" s="132">
        <f t="shared" si="47"/>
        <v>38.15</v>
      </c>
      <c r="U58" s="183">
        <v>21</v>
      </c>
      <c r="V58" s="132">
        <f t="shared" si="49"/>
        <v>21</v>
      </c>
      <c r="W58" s="265">
        <f t="shared" ref="W58:W86" si="51">U58*100/F58</f>
        <v>3.8532110091743119</v>
      </c>
      <c r="X58" s="131">
        <f t="shared" si="16"/>
        <v>3</v>
      </c>
      <c r="Y58" s="132">
        <f t="shared" si="17"/>
        <v>3.15</v>
      </c>
      <c r="Z58" s="131">
        <f t="shared" si="18"/>
        <v>15</v>
      </c>
      <c r="AA58" s="131">
        <f t="shared" si="19"/>
        <v>11</v>
      </c>
      <c r="AB58" s="131">
        <f t="shared" si="20"/>
        <v>7</v>
      </c>
      <c r="AC58" s="132">
        <f t="shared" si="50"/>
        <v>6.3</v>
      </c>
      <c r="AD58" s="131">
        <f t="shared" si="42"/>
        <v>30</v>
      </c>
      <c r="AE58" s="131">
        <v>21</v>
      </c>
    </row>
    <row r="59" spans="1:31" ht="31.5" x14ac:dyDescent="0.25">
      <c r="A59" s="121">
        <v>47</v>
      </c>
      <c r="B59" s="146" t="s">
        <v>223</v>
      </c>
      <c r="C59" s="146" t="s">
        <v>690</v>
      </c>
      <c r="D59" s="128">
        <v>9.48</v>
      </c>
      <c r="E59" s="125">
        <v>77</v>
      </c>
      <c r="F59" s="125">
        <v>96</v>
      </c>
      <c r="G59" s="128">
        <v>10.126582278481012</v>
      </c>
      <c r="H59" s="171">
        <f t="shared" si="43"/>
        <v>8</v>
      </c>
      <c r="I59" s="127">
        <f t="shared" si="44"/>
        <v>10.38961038961039</v>
      </c>
      <c r="J59" s="125">
        <v>1</v>
      </c>
      <c r="K59" s="125">
        <v>5</v>
      </c>
      <c r="L59" s="125">
        <v>2</v>
      </c>
      <c r="M59" s="171">
        <f t="shared" si="45"/>
        <v>3</v>
      </c>
      <c r="N59" s="125">
        <v>0</v>
      </c>
      <c r="O59" s="125">
        <v>2</v>
      </c>
      <c r="P59" s="125">
        <v>1</v>
      </c>
      <c r="Q59" s="125">
        <f t="shared" si="46"/>
        <v>37.5</v>
      </c>
      <c r="R59" s="131">
        <f t="shared" si="41"/>
        <v>15</v>
      </c>
      <c r="S59" s="172">
        <f t="shared" si="48"/>
        <v>14</v>
      </c>
      <c r="T59" s="132">
        <f t="shared" si="47"/>
        <v>14.4</v>
      </c>
      <c r="U59" s="183">
        <v>8</v>
      </c>
      <c r="V59" s="132">
        <f t="shared" si="49"/>
        <v>8</v>
      </c>
      <c r="W59" s="265">
        <f t="shared" si="51"/>
        <v>8.3333333333333339</v>
      </c>
      <c r="X59" s="131">
        <f t="shared" si="16"/>
        <v>1</v>
      </c>
      <c r="Y59" s="132">
        <f t="shared" si="17"/>
        <v>1.2</v>
      </c>
      <c r="Z59" s="131">
        <f t="shared" si="18"/>
        <v>15</v>
      </c>
      <c r="AA59" s="131">
        <f t="shared" si="19"/>
        <v>4</v>
      </c>
      <c r="AB59" s="131">
        <f t="shared" si="20"/>
        <v>3</v>
      </c>
      <c r="AC59" s="132">
        <f t="shared" si="50"/>
        <v>2.4</v>
      </c>
      <c r="AD59" s="131">
        <f t="shared" si="42"/>
        <v>30</v>
      </c>
      <c r="AE59" s="131">
        <v>8</v>
      </c>
    </row>
    <row r="60" spans="1:31" ht="31.5" x14ac:dyDescent="0.25">
      <c r="A60" s="121">
        <v>48</v>
      </c>
      <c r="B60" s="146" t="s">
        <v>695</v>
      </c>
      <c r="C60" s="146" t="s">
        <v>690</v>
      </c>
      <c r="D60" s="128">
        <v>60.26</v>
      </c>
      <c r="E60" s="125">
        <v>187</v>
      </c>
      <c r="F60" s="125">
        <v>239</v>
      </c>
      <c r="G60" s="128">
        <v>3.9661466976435449</v>
      </c>
      <c r="H60" s="171">
        <f t="shared" si="43"/>
        <v>13</v>
      </c>
      <c r="I60" s="127">
        <f t="shared" si="44"/>
        <v>6.9518716577540109</v>
      </c>
      <c r="J60" s="125">
        <v>3</v>
      </c>
      <c r="K60" s="125">
        <v>4</v>
      </c>
      <c r="L60" s="125">
        <v>6</v>
      </c>
      <c r="M60" s="171">
        <f t="shared" si="45"/>
        <v>12</v>
      </c>
      <c r="N60" s="125">
        <v>3</v>
      </c>
      <c r="O60" s="125">
        <v>3</v>
      </c>
      <c r="P60" s="125">
        <v>6</v>
      </c>
      <c r="Q60" s="125">
        <f t="shared" si="46"/>
        <v>92.307692307692307</v>
      </c>
      <c r="R60" s="131">
        <f t="shared" si="41"/>
        <v>7</v>
      </c>
      <c r="S60" s="172">
        <f t="shared" si="48"/>
        <v>16</v>
      </c>
      <c r="T60" s="132">
        <f t="shared" si="47"/>
        <v>16.73</v>
      </c>
      <c r="U60" s="183">
        <f t="shared" ref="U60:U85" si="52">S60</f>
        <v>16</v>
      </c>
      <c r="V60" s="132">
        <f t="shared" si="49"/>
        <v>16</v>
      </c>
      <c r="W60" s="265">
        <f t="shared" si="51"/>
        <v>6.6945606694560666</v>
      </c>
      <c r="X60" s="131">
        <f t="shared" si="16"/>
        <v>2</v>
      </c>
      <c r="Y60" s="132">
        <f t="shared" si="17"/>
        <v>2.4</v>
      </c>
      <c r="Z60" s="131">
        <f t="shared" si="18"/>
        <v>15</v>
      </c>
      <c r="AA60" s="131">
        <f t="shared" si="19"/>
        <v>9</v>
      </c>
      <c r="AB60" s="131">
        <f t="shared" si="20"/>
        <v>5</v>
      </c>
      <c r="AC60" s="132">
        <f t="shared" si="50"/>
        <v>4.8</v>
      </c>
      <c r="AD60" s="131">
        <f t="shared" si="42"/>
        <v>30</v>
      </c>
      <c r="AE60" s="131">
        <v>16</v>
      </c>
    </row>
    <row r="61" spans="1:31" ht="31.5" x14ac:dyDescent="0.25">
      <c r="A61" s="121">
        <v>49</v>
      </c>
      <c r="B61" s="146" t="s">
        <v>697</v>
      </c>
      <c r="C61" s="146" t="s">
        <v>696</v>
      </c>
      <c r="D61" s="128">
        <v>349.38</v>
      </c>
      <c r="E61" s="125">
        <v>1767</v>
      </c>
      <c r="F61" s="125">
        <v>2271</v>
      </c>
      <c r="G61" s="128">
        <v>6.5000858663918946</v>
      </c>
      <c r="H61" s="171">
        <f t="shared" ref="H61:H66" si="53">J61+K61+L61</f>
        <v>100</v>
      </c>
      <c r="I61" s="127">
        <f t="shared" ref="I61:I66" si="54">H61*100/E61</f>
        <v>5.6593095642331637</v>
      </c>
      <c r="J61" s="125">
        <v>5</v>
      </c>
      <c r="K61" s="125">
        <v>45</v>
      </c>
      <c r="L61" s="125">
        <v>50</v>
      </c>
      <c r="M61" s="171">
        <f t="shared" ref="M61:M66" si="55">N61+O61+P61</f>
        <v>63</v>
      </c>
      <c r="N61" s="125">
        <v>0</v>
      </c>
      <c r="O61" s="125">
        <v>29</v>
      </c>
      <c r="P61" s="125">
        <v>34</v>
      </c>
      <c r="Q61" s="125">
        <f t="shared" ref="Q61:Q66" si="56">M61*100/H61</f>
        <v>63</v>
      </c>
      <c r="R61" s="131">
        <f t="shared" si="41"/>
        <v>10</v>
      </c>
      <c r="S61" s="172">
        <f t="shared" si="48"/>
        <v>227</v>
      </c>
      <c r="T61" s="132">
        <f t="shared" si="47"/>
        <v>227.1</v>
      </c>
      <c r="U61" s="183">
        <v>153</v>
      </c>
      <c r="V61" s="132">
        <f t="shared" si="49"/>
        <v>153</v>
      </c>
      <c r="W61" s="265">
        <f t="shared" si="51"/>
        <v>6.7371202113606339</v>
      </c>
      <c r="X61" s="131">
        <f t="shared" si="16"/>
        <v>22</v>
      </c>
      <c r="Y61" s="132">
        <f t="shared" si="17"/>
        <v>22.95</v>
      </c>
      <c r="Z61" s="131">
        <f t="shared" si="18"/>
        <v>15</v>
      </c>
      <c r="AA61" s="131">
        <f t="shared" si="19"/>
        <v>85</v>
      </c>
      <c r="AB61" s="131">
        <f t="shared" si="20"/>
        <v>46</v>
      </c>
      <c r="AC61" s="132">
        <f t="shared" si="50"/>
        <v>45.9</v>
      </c>
      <c r="AD61" s="131">
        <f t="shared" si="42"/>
        <v>30</v>
      </c>
      <c r="AE61" s="131">
        <v>153</v>
      </c>
    </row>
    <row r="62" spans="1:31" x14ac:dyDescent="0.25">
      <c r="A62" s="121">
        <v>50</v>
      </c>
      <c r="B62" s="146" t="s">
        <v>2</v>
      </c>
      <c r="C62" s="146" t="s">
        <v>696</v>
      </c>
      <c r="D62" s="128">
        <v>146.76</v>
      </c>
      <c r="E62" s="125">
        <v>281</v>
      </c>
      <c r="F62" s="125">
        <v>584</v>
      </c>
      <c r="G62" s="128">
        <v>3.9792859089670212</v>
      </c>
      <c r="H62" s="171">
        <f t="shared" si="53"/>
        <v>14</v>
      </c>
      <c r="I62" s="127">
        <f t="shared" si="54"/>
        <v>4.9822064056939501</v>
      </c>
      <c r="J62" s="125">
        <v>0</v>
      </c>
      <c r="K62" s="125">
        <v>7</v>
      </c>
      <c r="L62" s="125">
        <v>7</v>
      </c>
      <c r="M62" s="171">
        <f t="shared" si="55"/>
        <v>11</v>
      </c>
      <c r="N62" s="125"/>
      <c r="O62" s="125">
        <v>4</v>
      </c>
      <c r="P62" s="125">
        <v>7</v>
      </c>
      <c r="Q62" s="125">
        <f t="shared" si="56"/>
        <v>78.571428571428569</v>
      </c>
      <c r="R62" s="131">
        <f t="shared" si="41"/>
        <v>7</v>
      </c>
      <c r="S62" s="172">
        <f t="shared" si="48"/>
        <v>40</v>
      </c>
      <c r="T62" s="132">
        <f t="shared" si="47"/>
        <v>40.880000000000003</v>
      </c>
      <c r="U62" s="183">
        <v>14</v>
      </c>
      <c r="V62" s="132">
        <f t="shared" si="49"/>
        <v>14</v>
      </c>
      <c r="W62" s="265">
        <f t="shared" si="51"/>
        <v>2.3972602739726026</v>
      </c>
      <c r="X62" s="131">
        <f t="shared" si="16"/>
        <v>2</v>
      </c>
      <c r="Y62" s="132">
        <f t="shared" si="17"/>
        <v>2.1</v>
      </c>
      <c r="Z62" s="131">
        <f t="shared" si="18"/>
        <v>15</v>
      </c>
      <c r="AA62" s="131">
        <f t="shared" si="19"/>
        <v>7</v>
      </c>
      <c r="AB62" s="131">
        <f t="shared" si="20"/>
        <v>5</v>
      </c>
      <c r="AC62" s="132">
        <f t="shared" si="50"/>
        <v>4.2</v>
      </c>
      <c r="AD62" s="131">
        <f t="shared" si="42"/>
        <v>30</v>
      </c>
      <c r="AE62" s="131"/>
    </row>
    <row r="63" spans="1:31" ht="31.5" x14ac:dyDescent="0.25">
      <c r="A63" s="121">
        <v>51</v>
      </c>
      <c r="B63" s="146" t="s">
        <v>665</v>
      </c>
      <c r="C63" s="146" t="s">
        <v>696</v>
      </c>
      <c r="D63" s="128">
        <v>16.11</v>
      </c>
      <c r="E63" s="125">
        <v>39</v>
      </c>
      <c r="F63" s="125">
        <v>38</v>
      </c>
      <c r="G63" s="128">
        <v>2.3587833643699567</v>
      </c>
      <c r="H63" s="171">
        <f t="shared" si="53"/>
        <v>2</v>
      </c>
      <c r="I63" s="127">
        <f t="shared" si="54"/>
        <v>5.1282051282051286</v>
      </c>
      <c r="J63" s="125">
        <v>0</v>
      </c>
      <c r="K63" s="125">
        <v>1</v>
      </c>
      <c r="L63" s="125">
        <v>1</v>
      </c>
      <c r="M63" s="171">
        <f t="shared" si="55"/>
        <v>1</v>
      </c>
      <c r="N63" s="125">
        <v>0</v>
      </c>
      <c r="O63" s="125">
        <v>1</v>
      </c>
      <c r="P63" s="125">
        <v>0</v>
      </c>
      <c r="Q63" s="125">
        <f t="shared" si="56"/>
        <v>50</v>
      </c>
      <c r="R63" s="131">
        <f t="shared" si="41"/>
        <v>7</v>
      </c>
      <c r="S63" s="172">
        <f t="shared" si="48"/>
        <v>2</v>
      </c>
      <c r="T63" s="132">
        <f t="shared" si="47"/>
        <v>2.66</v>
      </c>
      <c r="U63" s="183">
        <f t="shared" si="52"/>
        <v>2</v>
      </c>
      <c r="V63" s="132">
        <f t="shared" si="49"/>
        <v>2</v>
      </c>
      <c r="W63" s="265">
        <f t="shared" si="51"/>
        <v>5.2631578947368425</v>
      </c>
      <c r="X63" s="131">
        <f t="shared" si="16"/>
        <v>0</v>
      </c>
      <c r="Y63" s="132">
        <f t="shared" si="17"/>
        <v>0.3</v>
      </c>
      <c r="Z63" s="131">
        <f t="shared" si="18"/>
        <v>15</v>
      </c>
      <c r="AA63" s="131">
        <f t="shared" si="19"/>
        <v>1</v>
      </c>
      <c r="AB63" s="131">
        <f t="shared" si="20"/>
        <v>1</v>
      </c>
      <c r="AC63" s="132">
        <f t="shared" si="50"/>
        <v>0.6</v>
      </c>
      <c r="AD63" s="131">
        <f t="shared" si="42"/>
        <v>30</v>
      </c>
      <c r="AE63" s="131">
        <v>2</v>
      </c>
    </row>
    <row r="64" spans="1:31" ht="31.5" x14ac:dyDescent="0.25">
      <c r="A64" s="121">
        <v>52</v>
      </c>
      <c r="B64" s="146" t="s">
        <v>221</v>
      </c>
      <c r="C64" s="146" t="s">
        <v>61</v>
      </c>
      <c r="D64" s="128">
        <v>165.23</v>
      </c>
      <c r="E64" s="125">
        <v>520</v>
      </c>
      <c r="F64" s="125">
        <v>536</v>
      </c>
      <c r="G64" s="128">
        <v>3.2439629607214187</v>
      </c>
      <c r="H64" s="171">
        <f t="shared" si="53"/>
        <v>36</v>
      </c>
      <c r="I64" s="127">
        <f t="shared" si="54"/>
        <v>6.9230769230769234</v>
      </c>
      <c r="J64" s="125">
        <v>9</v>
      </c>
      <c r="K64" s="125">
        <v>9</v>
      </c>
      <c r="L64" s="125">
        <v>18</v>
      </c>
      <c r="M64" s="171">
        <f t="shared" si="55"/>
        <v>26</v>
      </c>
      <c r="N64" s="125">
        <v>0</v>
      </c>
      <c r="O64" s="125">
        <v>10</v>
      </c>
      <c r="P64" s="125">
        <v>16</v>
      </c>
      <c r="Q64" s="125">
        <f t="shared" si="56"/>
        <v>72.222222222222229</v>
      </c>
      <c r="R64" s="131">
        <f t="shared" si="41"/>
        <v>7</v>
      </c>
      <c r="S64" s="172">
        <f t="shared" si="48"/>
        <v>37</v>
      </c>
      <c r="T64" s="132">
        <f t="shared" si="47"/>
        <v>37.520000000000003</v>
      </c>
      <c r="U64" s="183">
        <f t="shared" si="52"/>
        <v>37</v>
      </c>
      <c r="V64" s="132">
        <f t="shared" si="49"/>
        <v>37</v>
      </c>
      <c r="W64" s="265">
        <f t="shared" si="51"/>
        <v>6.9029850746268657</v>
      </c>
      <c r="X64" s="131">
        <f t="shared" si="16"/>
        <v>5</v>
      </c>
      <c r="Y64" s="132">
        <f t="shared" si="17"/>
        <v>5.55</v>
      </c>
      <c r="Z64" s="131">
        <f t="shared" si="18"/>
        <v>15</v>
      </c>
      <c r="AA64" s="131">
        <f t="shared" si="19"/>
        <v>20</v>
      </c>
      <c r="AB64" s="131">
        <f t="shared" si="20"/>
        <v>12</v>
      </c>
      <c r="AC64" s="132">
        <f t="shared" si="50"/>
        <v>11.1</v>
      </c>
      <c r="AD64" s="131">
        <f t="shared" si="42"/>
        <v>30</v>
      </c>
      <c r="AE64" s="131">
        <v>37</v>
      </c>
    </row>
    <row r="65" spans="1:31" ht="31.5" x14ac:dyDescent="0.25">
      <c r="A65" s="121">
        <v>53</v>
      </c>
      <c r="B65" s="146" t="s">
        <v>87</v>
      </c>
      <c r="C65" s="146" t="s">
        <v>16</v>
      </c>
      <c r="D65" s="128">
        <v>241.09</v>
      </c>
      <c r="E65" s="125">
        <v>407</v>
      </c>
      <c r="F65" s="125">
        <v>439</v>
      </c>
      <c r="G65" s="128">
        <v>1.8208967605458541</v>
      </c>
      <c r="H65" s="171">
        <f t="shared" si="53"/>
        <v>20</v>
      </c>
      <c r="I65" s="127">
        <f t="shared" si="54"/>
        <v>4.9140049140049138</v>
      </c>
      <c r="J65" s="125">
        <v>5</v>
      </c>
      <c r="K65" s="125">
        <v>8</v>
      </c>
      <c r="L65" s="125">
        <v>7</v>
      </c>
      <c r="M65" s="171">
        <f t="shared" si="55"/>
        <v>5</v>
      </c>
      <c r="N65" s="125">
        <v>0</v>
      </c>
      <c r="O65" s="125">
        <v>4</v>
      </c>
      <c r="P65" s="125">
        <v>1</v>
      </c>
      <c r="Q65" s="125">
        <f t="shared" si="56"/>
        <v>25</v>
      </c>
      <c r="R65" s="131">
        <f t="shared" si="41"/>
        <v>5</v>
      </c>
      <c r="S65" s="172">
        <f t="shared" si="48"/>
        <v>21</v>
      </c>
      <c r="T65" s="132">
        <f t="shared" si="47"/>
        <v>21.95</v>
      </c>
      <c r="U65" s="183">
        <f t="shared" si="52"/>
        <v>21</v>
      </c>
      <c r="V65" s="132">
        <f t="shared" si="49"/>
        <v>21</v>
      </c>
      <c r="W65" s="265">
        <f t="shared" si="51"/>
        <v>4.7835990888382689</v>
      </c>
      <c r="X65" s="131">
        <f t="shared" si="16"/>
        <v>3</v>
      </c>
      <c r="Y65" s="132">
        <f t="shared" si="17"/>
        <v>3.15</v>
      </c>
      <c r="Z65" s="131">
        <f t="shared" si="18"/>
        <v>15</v>
      </c>
      <c r="AA65" s="131">
        <f t="shared" si="19"/>
        <v>11</v>
      </c>
      <c r="AB65" s="131">
        <f t="shared" si="20"/>
        <v>7</v>
      </c>
      <c r="AC65" s="132">
        <f t="shared" si="50"/>
        <v>6.3</v>
      </c>
      <c r="AD65" s="131">
        <f t="shared" si="42"/>
        <v>30</v>
      </c>
      <c r="AE65" s="131">
        <v>21</v>
      </c>
    </row>
    <row r="66" spans="1:31" x14ac:dyDescent="0.25">
      <c r="A66" s="121">
        <v>54</v>
      </c>
      <c r="B66" s="146" t="s">
        <v>2</v>
      </c>
      <c r="C66" s="146" t="s">
        <v>16</v>
      </c>
      <c r="D66" s="128">
        <v>271.14999999999998</v>
      </c>
      <c r="E66" s="125">
        <v>442</v>
      </c>
      <c r="F66" s="125">
        <v>196</v>
      </c>
      <c r="G66" s="128">
        <v>0.72284713258344091</v>
      </c>
      <c r="H66" s="171">
        <f t="shared" si="53"/>
        <v>22</v>
      </c>
      <c r="I66" s="127">
        <f t="shared" si="54"/>
        <v>4.9773755656108598</v>
      </c>
      <c r="J66" s="125">
        <v>0</v>
      </c>
      <c r="K66" s="125">
        <v>11</v>
      </c>
      <c r="L66" s="125">
        <v>11</v>
      </c>
      <c r="M66" s="171">
        <f t="shared" si="55"/>
        <v>16</v>
      </c>
      <c r="N66" s="125"/>
      <c r="O66" s="125">
        <v>10</v>
      </c>
      <c r="P66" s="125">
        <v>6</v>
      </c>
      <c r="Q66" s="125">
        <f t="shared" si="56"/>
        <v>72.727272727272734</v>
      </c>
      <c r="R66" s="131">
        <f t="shared" si="41"/>
        <v>3</v>
      </c>
      <c r="S66" s="172">
        <f t="shared" si="48"/>
        <v>5</v>
      </c>
      <c r="T66" s="132">
        <f t="shared" si="47"/>
        <v>5.88</v>
      </c>
      <c r="U66" s="183">
        <f t="shared" si="52"/>
        <v>5</v>
      </c>
      <c r="V66" s="132">
        <f t="shared" si="49"/>
        <v>5</v>
      </c>
      <c r="W66" s="265">
        <f t="shared" si="51"/>
        <v>2.5510204081632653</v>
      </c>
      <c r="X66" s="131">
        <f t="shared" si="16"/>
        <v>0</v>
      </c>
      <c r="Y66" s="132">
        <f t="shared" si="17"/>
        <v>0.75</v>
      </c>
      <c r="Z66" s="131">
        <f t="shared" si="18"/>
        <v>15</v>
      </c>
      <c r="AA66" s="131">
        <f t="shared" si="19"/>
        <v>3</v>
      </c>
      <c r="AB66" s="131">
        <f t="shared" si="20"/>
        <v>2</v>
      </c>
      <c r="AC66" s="132">
        <f t="shared" si="50"/>
        <v>1.5</v>
      </c>
      <c r="AD66" s="131">
        <f t="shared" si="42"/>
        <v>30</v>
      </c>
      <c r="AE66" s="131"/>
    </row>
    <row r="67" spans="1:31" ht="31.5" x14ac:dyDescent="0.25">
      <c r="A67" s="121">
        <v>55</v>
      </c>
      <c r="B67" s="146" t="s">
        <v>698</v>
      </c>
      <c r="C67" s="146" t="s">
        <v>16</v>
      </c>
      <c r="D67" s="128">
        <v>69.260000000000005</v>
      </c>
      <c r="E67" s="125">
        <v>63</v>
      </c>
      <c r="F67" s="125">
        <v>68</v>
      </c>
      <c r="G67" s="128">
        <v>0.98180768120127049</v>
      </c>
      <c r="H67" s="171">
        <f t="shared" ref="H67:H73" si="57">J67+K67+L67</f>
        <v>1</v>
      </c>
      <c r="I67" s="127">
        <f t="shared" ref="I67:I73" si="58">H67*100/E67</f>
        <v>1.5873015873015872</v>
      </c>
      <c r="J67" s="125">
        <v>0</v>
      </c>
      <c r="K67" s="125">
        <v>1</v>
      </c>
      <c r="L67" s="125">
        <v>0</v>
      </c>
      <c r="M67" s="171">
        <f t="shared" ref="M67:M73" si="59">N67+O67+P67</f>
        <v>0</v>
      </c>
      <c r="N67" s="125">
        <v>0</v>
      </c>
      <c r="O67" s="125">
        <v>0</v>
      </c>
      <c r="P67" s="125">
        <v>0</v>
      </c>
      <c r="Q67" s="125">
        <f t="shared" ref="Q67:Q73" si="60">M67*100/H67</f>
        <v>0</v>
      </c>
      <c r="R67" s="131">
        <f t="shared" si="41"/>
        <v>3</v>
      </c>
      <c r="S67" s="172">
        <f t="shared" si="48"/>
        <v>2</v>
      </c>
      <c r="T67" s="132">
        <f t="shared" si="47"/>
        <v>2.04</v>
      </c>
      <c r="U67" s="183">
        <f t="shared" si="52"/>
        <v>2</v>
      </c>
      <c r="V67" s="132">
        <f t="shared" si="49"/>
        <v>2</v>
      </c>
      <c r="W67" s="265">
        <f t="shared" si="51"/>
        <v>2.9411764705882355</v>
      </c>
      <c r="X67" s="131">
        <f t="shared" si="16"/>
        <v>0</v>
      </c>
      <c r="Y67" s="132">
        <f t="shared" si="17"/>
        <v>0.3</v>
      </c>
      <c r="Z67" s="131">
        <f t="shared" si="18"/>
        <v>15</v>
      </c>
      <c r="AA67" s="131">
        <f t="shared" si="19"/>
        <v>1</v>
      </c>
      <c r="AB67" s="131">
        <f t="shared" si="20"/>
        <v>1</v>
      </c>
      <c r="AC67" s="132">
        <f t="shared" si="50"/>
        <v>0.6</v>
      </c>
      <c r="AD67" s="131">
        <f t="shared" si="42"/>
        <v>30</v>
      </c>
      <c r="AE67" s="131">
        <v>2</v>
      </c>
    </row>
    <row r="68" spans="1:31" ht="31.5" x14ac:dyDescent="0.25">
      <c r="A68" s="121">
        <v>56</v>
      </c>
      <c r="B68" s="146" t="s">
        <v>699</v>
      </c>
      <c r="C68" s="146" t="s">
        <v>16</v>
      </c>
      <c r="D68" s="128">
        <v>73.510000000000005</v>
      </c>
      <c r="E68" s="125">
        <v>0</v>
      </c>
      <c r="F68" s="125">
        <v>258</v>
      </c>
      <c r="G68" s="128">
        <v>3.5097265678139027</v>
      </c>
      <c r="H68" s="171">
        <f t="shared" si="57"/>
        <v>0</v>
      </c>
      <c r="I68" s="127"/>
      <c r="J68" s="125">
        <v>0</v>
      </c>
      <c r="K68" s="125">
        <v>0</v>
      </c>
      <c r="L68" s="125">
        <v>0</v>
      </c>
      <c r="M68" s="171">
        <f t="shared" si="59"/>
        <v>0</v>
      </c>
      <c r="N68" s="125">
        <v>0</v>
      </c>
      <c r="O68" s="125">
        <v>0</v>
      </c>
      <c r="P68" s="125">
        <v>0</v>
      </c>
      <c r="Q68" s="125"/>
      <c r="R68" s="131">
        <f t="shared" si="41"/>
        <v>7</v>
      </c>
      <c r="S68" s="172">
        <f t="shared" si="48"/>
        <v>18</v>
      </c>
      <c r="T68" s="132">
        <f t="shared" si="47"/>
        <v>18.059999999999999</v>
      </c>
      <c r="U68" s="183">
        <f t="shared" si="52"/>
        <v>18</v>
      </c>
      <c r="V68" s="132">
        <f t="shared" si="49"/>
        <v>18</v>
      </c>
      <c r="W68" s="265">
        <f t="shared" si="51"/>
        <v>6.9767441860465116</v>
      </c>
      <c r="X68" s="131">
        <f t="shared" si="16"/>
        <v>2</v>
      </c>
      <c r="Y68" s="132">
        <f t="shared" si="17"/>
        <v>2.7</v>
      </c>
      <c r="Z68" s="131">
        <f t="shared" si="18"/>
        <v>15</v>
      </c>
      <c r="AA68" s="131">
        <f t="shared" si="19"/>
        <v>10</v>
      </c>
      <c r="AB68" s="131">
        <f t="shared" si="20"/>
        <v>6</v>
      </c>
      <c r="AC68" s="132">
        <f t="shared" si="50"/>
        <v>5.4</v>
      </c>
      <c r="AD68" s="131">
        <f t="shared" si="42"/>
        <v>30</v>
      </c>
      <c r="AE68" s="131">
        <v>18</v>
      </c>
    </row>
    <row r="69" spans="1:31" ht="31.5" x14ac:dyDescent="0.25">
      <c r="A69" s="121">
        <v>57</v>
      </c>
      <c r="B69" s="146" t="s">
        <v>700</v>
      </c>
      <c r="C69" s="146" t="s">
        <v>16</v>
      </c>
      <c r="D69" s="128">
        <v>56.06</v>
      </c>
      <c r="E69" s="125">
        <v>0</v>
      </c>
      <c r="F69" s="125">
        <v>37</v>
      </c>
      <c r="G69" s="128">
        <v>0.6600071352122725</v>
      </c>
      <c r="H69" s="171">
        <f t="shared" si="57"/>
        <v>0</v>
      </c>
      <c r="I69" s="127"/>
      <c r="J69" s="125">
        <v>0</v>
      </c>
      <c r="K69" s="125">
        <v>0</v>
      </c>
      <c r="L69" s="125">
        <v>0</v>
      </c>
      <c r="M69" s="171">
        <f t="shared" si="59"/>
        <v>0</v>
      </c>
      <c r="N69" s="125">
        <v>0</v>
      </c>
      <c r="O69" s="125">
        <v>0</v>
      </c>
      <c r="P69" s="125">
        <v>0</v>
      </c>
      <c r="Q69" s="125"/>
      <c r="R69" s="131">
        <f t="shared" si="41"/>
        <v>3</v>
      </c>
      <c r="S69" s="172">
        <f t="shared" si="48"/>
        <v>1</v>
      </c>
      <c r="T69" s="132">
        <f t="shared" si="47"/>
        <v>1.1100000000000001</v>
      </c>
      <c r="U69" s="183">
        <f t="shared" si="52"/>
        <v>1</v>
      </c>
      <c r="V69" s="132">
        <f t="shared" si="49"/>
        <v>1</v>
      </c>
      <c r="W69" s="265">
        <f t="shared" si="51"/>
        <v>2.7027027027027026</v>
      </c>
      <c r="X69" s="131">
        <f t="shared" si="16"/>
        <v>0</v>
      </c>
      <c r="Y69" s="132">
        <f t="shared" si="17"/>
        <v>0.15</v>
      </c>
      <c r="Z69" s="131">
        <f t="shared" si="18"/>
        <v>15</v>
      </c>
      <c r="AA69" s="131">
        <f t="shared" si="19"/>
        <v>0</v>
      </c>
      <c r="AB69" s="131">
        <f t="shared" si="20"/>
        <v>1</v>
      </c>
      <c r="AC69" s="132">
        <f t="shared" si="50"/>
        <v>0.3</v>
      </c>
      <c r="AD69" s="131">
        <f t="shared" si="42"/>
        <v>30</v>
      </c>
      <c r="AE69" s="131">
        <v>1</v>
      </c>
    </row>
    <row r="70" spans="1:31" ht="31.5" x14ac:dyDescent="0.25">
      <c r="A70" s="121">
        <v>58</v>
      </c>
      <c r="B70" s="146" t="s">
        <v>701</v>
      </c>
      <c r="C70" s="146" t="s">
        <v>16</v>
      </c>
      <c r="D70" s="128">
        <v>76.88</v>
      </c>
      <c r="E70" s="125"/>
      <c r="F70" s="125">
        <v>187</v>
      </c>
      <c r="G70" s="128">
        <v>2.4323621227887617</v>
      </c>
      <c r="H70" s="171">
        <f t="shared" si="57"/>
        <v>0</v>
      </c>
      <c r="I70" s="127"/>
      <c r="J70" s="125">
        <v>0</v>
      </c>
      <c r="K70" s="125">
        <v>0</v>
      </c>
      <c r="L70" s="125">
        <v>0</v>
      </c>
      <c r="M70" s="171">
        <f t="shared" si="59"/>
        <v>0</v>
      </c>
      <c r="N70" s="125">
        <v>0</v>
      </c>
      <c r="O70" s="125">
        <v>0</v>
      </c>
      <c r="P70" s="125">
        <v>0</v>
      </c>
      <c r="Q70" s="125"/>
      <c r="R70" s="131">
        <f t="shared" si="41"/>
        <v>7</v>
      </c>
      <c r="S70" s="172">
        <f t="shared" si="48"/>
        <v>13</v>
      </c>
      <c r="T70" s="132">
        <f t="shared" si="47"/>
        <v>13.09</v>
      </c>
      <c r="U70" s="183">
        <f t="shared" si="52"/>
        <v>13</v>
      </c>
      <c r="V70" s="132">
        <f t="shared" si="49"/>
        <v>13</v>
      </c>
      <c r="W70" s="265">
        <f t="shared" si="51"/>
        <v>6.9518716577540109</v>
      </c>
      <c r="X70" s="131">
        <f t="shared" si="16"/>
        <v>1</v>
      </c>
      <c r="Y70" s="132">
        <f t="shared" si="17"/>
        <v>1.95</v>
      </c>
      <c r="Z70" s="131">
        <f t="shared" si="18"/>
        <v>15</v>
      </c>
      <c r="AA70" s="131">
        <f t="shared" si="19"/>
        <v>8</v>
      </c>
      <c r="AB70" s="131">
        <f t="shared" si="20"/>
        <v>4</v>
      </c>
      <c r="AC70" s="132">
        <f t="shared" si="50"/>
        <v>3.9</v>
      </c>
      <c r="AD70" s="131">
        <f t="shared" si="42"/>
        <v>30</v>
      </c>
      <c r="AE70" s="131">
        <v>13</v>
      </c>
    </row>
    <row r="71" spans="1:31" ht="31.5" x14ac:dyDescent="0.25">
      <c r="A71" s="121">
        <v>59</v>
      </c>
      <c r="B71" s="146" t="s">
        <v>702</v>
      </c>
      <c r="C71" s="146" t="s">
        <v>16</v>
      </c>
      <c r="D71" s="128">
        <v>68.819999999999993</v>
      </c>
      <c r="E71" s="125">
        <v>38</v>
      </c>
      <c r="F71" s="125">
        <v>64</v>
      </c>
      <c r="G71" s="128">
        <v>0.92996222028480102</v>
      </c>
      <c r="H71" s="171">
        <f t="shared" si="57"/>
        <v>1</v>
      </c>
      <c r="I71" s="127">
        <f t="shared" si="58"/>
        <v>2.6315789473684212</v>
      </c>
      <c r="J71" s="125">
        <v>0</v>
      </c>
      <c r="K71" s="125">
        <v>1</v>
      </c>
      <c r="L71" s="125">
        <v>0</v>
      </c>
      <c r="M71" s="171">
        <f t="shared" si="59"/>
        <v>0</v>
      </c>
      <c r="N71" s="125">
        <v>0</v>
      </c>
      <c r="O71" s="125">
        <v>0</v>
      </c>
      <c r="P71" s="125">
        <v>0</v>
      </c>
      <c r="Q71" s="125">
        <f t="shared" si="60"/>
        <v>0</v>
      </c>
      <c r="R71" s="131">
        <f t="shared" si="41"/>
        <v>3</v>
      </c>
      <c r="S71" s="172">
        <f t="shared" si="48"/>
        <v>1</v>
      </c>
      <c r="T71" s="132">
        <f t="shared" si="47"/>
        <v>1.92</v>
      </c>
      <c r="U71" s="183">
        <f t="shared" si="52"/>
        <v>1</v>
      </c>
      <c r="V71" s="132">
        <f t="shared" si="49"/>
        <v>1</v>
      </c>
      <c r="W71" s="265">
        <f t="shared" si="51"/>
        <v>1.5625</v>
      </c>
      <c r="X71" s="131">
        <f t="shared" si="16"/>
        <v>0</v>
      </c>
      <c r="Y71" s="132">
        <f t="shared" si="17"/>
        <v>0.15</v>
      </c>
      <c r="Z71" s="131">
        <f t="shared" si="18"/>
        <v>15</v>
      </c>
      <c r="AA71" s="131">
        <f t="shared" si="19"/>
        <v>0</v>
      </c>
      <c r="AB71" s="131">
        <f t="shared" si="20"/>
        <v>1</v>
      </c>
      <c r="AC71" s="132">
        <f t="shared" si="50"/>
        <v>0.3</v>
      </c>
      <c r="AD71" s="131">
        <f t="shared" si="42"/>
        <v>30</v>
      </c>
      <c r="AE71" s="131">
        <v>1</v>
      </c>
    </row>
    <row r="72" spans="1:31" ht="31.5" x14ac:dyDescent="0.25">
      <c r="A72" s="121">
        <v>60</v>
      </c>
      <c r="B72" s="146" t="s">
        <v>703</v>
      </c>
      <c r="C72" s="146" t="s">
        <v>16</v>
      </c>
      <c r="D72" s="128">
        <v>66.61</v>
      </c>
      <c r="E72" s="125">
        <v>61</v>
      </c>
      <c r="F72" s="125">
        <v>62</v>
      </c>
      <c r="G72" s="128">
        <v>0.93079117249662213</v>
      </c>
      <c r="H72" s="171">
        <f t="shared" si="57"/>
        <v>2</v>
      </c>
      <c r="I72" s="127">
        <f t="shared" si="58"/>
        <v>3.278688524590164</v>
      </c>
      <c r="J72" s="125">
        <v>0</v>
      </c>
      <c r="K72" s="125">
        <v>1</v>
      </c>
      <c r="L72" s="125">
        <v>1</v>
      </c>
      <c r="M72" s="171">
        <f t="shared" si="59"/>
        <v>0</v>
      </c>
      <c r="N72" s="125">
        <v>0</v>
      </c>
      <c r="O72" s="125">
        <v>0</v>
      </c>
      <c r="P72" s="125">
        <v>0</v>
      </c>
      <c r="Q72" s="125">
        <f t="shared" si="60"/>
        <v>0</v>
      </c>
      <c r="R72" s="131">
        <f t="shared" si="41"/>
        <v>3</v>
      </c>
      <c r="S72" s="172">
        <f t="shared" si="48"/>
        <v>1</v>
      </c>
      <c r="T72" s="132">
        <f t="shared" si="47"/>
        <v>1.86</v>
      </c>
      <c r="U72" s="183">
        <f t="shared" si="52"/>
        <v>1</v>
      </c>
      <c r="V72" s="132">
        <f t="shared" si="49"/>
        <v>1</v>
      </c>
      <c r="W72" s="265">
        <f t="shared" si="51"/>
        <v>1.6129032258064515</v>
      </c>
      <c r="X72" s="131">
        <f t="shared" si="16"/>
        <v>0</v>
      </c>
      <c r="Y72" s="132">
        <f t="shared" si="17"/>
        <v>0.15</v>
      </c>
      <c r="Z72" s="131">
        <f t="shared" si="18"/>
        <v>15</v>
      </c>
      <c r="AA72" s="131">
        <f t="shared" si="19"/>
        <v>0</v>
      </c>
      <c r="AB72" s="131">
        <f t="shared" si="20"/>
        <v>1</v>
      </c>
      <c r="AC72" s="132">
        <f t="shared" si="50"/>
        <v>0.3</v>
      </c>
      <c r="AD72" s="131">
        <f t="shared" si="42"/>
        <v>30</v>
      </c>
      <c r="AE72" s="266">
        <v>1</v>
      </c>
    </row>
    <row r="73" spans="1:31" ht="31.5" x14ac:dyDescent="0.25">
      <c r="A73" s="121">
        <v>61</v>
      </c>
      <c r="B73" s="146" t="s">
        <v>704</v>
      </c>
      <c r="C73" s="146" t="s">
        <v>16</v>
      </c>
      <c r="D73" s="128">
        <v>73.86</v>
      </c>
      <c r="E73" s="125">
        <v>40</v>
      </c>
      <c r="F73" s="125">
        <v>68</v>
      </c>
      <c r="G73" s="128">
        <v>0.92066070945031142</v>
      </c>
      <c r="H73" s="171">
        <f t="shared" si="57"/>
        <v>1</v>
      </c>
      <c r="I73" s="127">
        <f t="shared" si="58"/>
        <v>2.5</v>
      </c>
      <c r="J73" s="125">
        <v>0</v>
      </c>
      <c r="K73" s="125">
        <v>1</v>
      </c>
      <c r="L73" s="125">
        <v>0</v>
      </c>
      <c r="M73" s="171">
        <f t="shared" si="59"/>
        <v>0</v>
      </c>
      <c r="N73" s="125">
        <v>0</v>
      </c>
      <c r="O73" s="125">
        <v>0</v>
      </c>
      <c r="P73" s="125">
        <v>0</v>
      </c>
      <c r="Q73" s="125">
        <f t="shared" si="60"/>
        <v>0</v>
      </c>
      <c r="R73" s="131">
        <f t="shared" si="41"/>
        <v>3</v>
      </c>
      <c r="S73" s="172">
        <f t="shared" si="48"/>
        <v>2</v>
      </c>
      <c r="T73" s="132">
        <f t="shared" si="47"/>
        <v>2.04</v>
      </c>
      <c r="U73" s="183">
        <f t="shared" si="52"/>
        <v>2</v>
      </c>
      <c r="V73" s="132">
        <f t="shared" si="49"/>
        <v>2</v>
      </c>
      <c r="W73" s="265">
        <f t="shared" si="51"/>
        <v>2.9411764705882355</v>
      </c>
      <c r="X73" s="131">
        <f t="shared" si="16"/>
        <v>0</v>
      </c>
      <c r="Y73" s="132">
        <f t="shared" si="17"/>
        <v>0.3</v>
      </c>
      <c r="Z73" s="131">
        <f t="shared" si="18"/>
        <v>15</v>
      </c>
      <c r="AA73" s="131">
        <f t="shared" si="19"/>
        <v>1</v>
      </c>
      <c r="AB73" s="131">
        <f t="shared" si="20"/>
        <v>1</v>
      </c>
      <c r="AC73" s="132">
        <f t="shared" si="50"/>
        <v>0.6</v>
      </c>
      <c r="AD73" s="131">
        <f t="shared" si="42"/>
        <v>30</v>
      </c>
      <c r="AE73" s="131">
        <v>2</v>
      </c>
    </row>
    <row r="74" spans="1:31" ht="31.5" x14ac:dyDescent="0.25">
      <c r="A74" s="121">
        <v>62</v>
      </c>
      <c r="B74" s="146" t="s">
        <v>19</v>
      </c>
      <c r="C74" s="146" t="s">
        <v>18</v>
      </c>
      <c r="D74" s="128">
        <v>161.28</v>
      </c>
      <c r="E74" s="125">
        <v>353</v>
      </c>
      <c r="F74" s="125">
        <v>311</v>
      </c>
      <c r="G74" s="128">
        <v>1.9283234126984128</v>
      </c>
      <c r="H74" s="171">
        <f t="shared" ref="H74:H86" si="61">J74+K74+L74</f>
        <v>20</v>
      </c>
      <c r="I74" s="127">
        <f>H74*100/E74</f>
        <v>5.6657223796033991</v>
      </c>
      <c r="J74" s="125">
        <v>0</v>
      </c>
      <c r="K74" s="125">
        <v>17</v>
      </c>
      <c r="L74" s="125">
        <v>3</v>
      </c>
      <c r="M74" s="171">
        <f t="shared" ref="M74:M86" si="62">N74+O74+P74</f>
        <v>16</v>
      </c>
      <c r="N74" s="125">
        <v>0</v>
      </c>
      <c r="O74" s="125">
        <v>16</v>
      </c>
      <c r="P74" s="125">
        <v>0</v>
      </c>
      <c r="Q74" s="125">
        <f>M74*100/H74</f>
        <v>80</v>
      </c>
      <c r="R74" s="131">
        <f t="shared" si="41"/>
        <v>5</v>
      </c>
      <c r="S74" s="172">
        <f t="shared" si="48"/>
        <v>15</v>
      </c>
      <c r="T74" s="132">
        <f t="shared" si="47"/>
        <v>15.55</v>
      </c>
      <c r="U74" s="183">
        <f t="shared" si="52"/>
        <v>15</v>
      </c>
      <c r="V74" s="132">
        <f t="shared" si="49"/>
        <v>15</v>
      </c>
      <c r="W74" s="265">
        <f t="shared" si="51"/>
        <v>4.823151125401929</v>
      </c>
      <c r="X74" s="131">
        <f t="shared" si="16"/>
        <v>2</v>
      </c>
      <c r="Y74" s="132">
        <f t="shared" si="17"/>
        <v>2.25</v>
      </c>
      <c r="Z74" s="131">
        <f t="shared" si="18"/>
        <v>15</v>
      </c>
      <c r="AA74" s="131">
        <f t="shared" si="19"/>
        <v>8</v>
      </c>
      <c r="AB74" s="131">
        <f t="shared" si="20"/>
        <v>5</v>
      </c>
      <c r="AC74" s="132">
        <f t="shared" si="50"/>
        <v>4.5</v>
      </c>
      <c r="AD74" s="131">
        <f t="shared" si="42"/>
        <v>30</v>
      </c>
      <c r="AE74" s="131">
        <v>15</v>
      </c>
    </row>
    <row r="75" spans="1:31" ht="31.5" x14ac:dyDescent="0.25">
      <c r="A75" s="121">
        <v>63</v>
      </c>
      <c r="B75" s="146" t="s">
        <v>186</v>
      </c>
      <c r="C75" s="146" t="s">
        <v>20</v>
      </c>
      <c r="D75" s="128">
        <v>485.12</v>
      </c>
      <c r="E75" s="125">
        <v>1836</v>
      </c>
      <c r="F75" s="125">
        <v>1921</v>
      </c>
      <c r="G75" s="128">
        <v>3.9598449868073877</v>
      </c>
      <c r="H75" s="171">
        <f t="shared" si="61"/>
        <v>128</v>
      </c>
      <c r="I75" s="127">
        <f>H75*100/E75</f>
        <v>6.9716775599128544</v>
      </c>
      <c r="J75" s="125">
        <v>10</v>
      </c>
      <c r="K75" s="125">
        <v>68</v>
      </c>
      <c r="L75" s="125">
        <v>50</v>
      </c>
      <c r="M75" s="171">
        <f t="shared" si="62"/>
        <v>100</v>
      </c>
      <c r="N75" s="125">
        <v>0</v>
      </c>
      <c r="O75" s="125">
        <v>59</v>
      </c>
      <c r="P75" s="125">
        <v>41</v>
      </c>
      <c r="Q75" s="125">
        <f>M75*100/H75</f>
        <v>78.125</v>
      </c>
      <c r="R75" s="131">
        <f t="shared" si="41"/>
        <v>7</v>
      </c>
      <c r="S75" s="172">
        <f t="shared" si="48"/>
        <v>134</v>
      </c>
      <c r="T75" s="132">
        <f t="shared" si="47"/>
        <v>134.47</v>
      </c>
      <c r="U75" s="183">
        <f t="shared" si="52"/>
        <v>134</v>
      </c>
      <c r="V75" s="132">
        <f t="shared" si="49"/>
        <v>134</v>
      </c>
      <c r="W75" s="265">
        <f t="shared" si="51"/>
        <v>6.9755335762623636</v>
      </c>
      <c r="X75" s="131">
        <f t="shared" si="16"/>
        <v>20</v>
      </c>
      <c r="Y75" s="132">
        <f t="shared" si="17"/>
        <v>20.100000000000001</v>
      </c>
      <c r="Z75" s="131">
        <f t="shared" si="18"/>
        <v>15</v>
      </c>
      <c r="AA75" s="131">
        <f t="shared" si="19"/>
        <v>73</v>
      </c>
      <c r="AB75" s="131">
        <f t="shared" si="20"/>
        <v>41</v>
      </c>
      <c r="AC75" s="132">
        <f t="shared" si="50"/>
        <v>40.200000000000003</v>
      </c>
      <c r="AD75" s="131">
        <f t="shared" si="42"/>
        <v>30</v>
      </c>
      <c r="AE75" s="131">
        <v>134</v>
      </c>
    </row>
    <row r="76" spans="1:31" ht="31.5" x14ac:dyDescent="0.25">
      <c r="A76" s="121">
        <v>64</v>
      </c>
      <c r="B76" s="146" t="s">
        <v>21</v>
      </c>
      <c r="C76" s="146" t="s">
        <v>20</v>
      </c>
      <c r="D76" s="128">
        <v>227.38</v>
      </c>
      <c r="E76" s="125">
        <v>908</v>
      </c>
      <c r="F76" s="125">
        <v>1083</v>
      </c>
      <c r="G76" s="128">
        <v>4.7629518867094731</v>
      </c>
      <c r="H76" s="171">
        <f t="shared" si="61"/>
        <v>63</v>
      </c>
      <c r="I76" s="127">
        <f>H76*100/E76</f>
        <v>6.9383259911894273</v>
      </c>
      <c r="J76" s="125">
        <v>5</v>
      </c>
      <c r="K76" s="125">
        <v>38</v>
      </c>
      <c r="L76" s="125">
        <v>20</v>
      </c>
      <c r="M76" s="171">
        <f t="shared" si="62"/>
        <v>42</v>
      </c>
      <c r="N76" s="125">
        <v>0</v>
      </c>
      <c r="O76" s="125">
        <v>27</v>
      </c>
      <c r="P76" s="125">
        <v>15</v>
      </c>
      <c r="Q76" s="125">
        <f>M76*100/H76</f>
        <v>66.666666666666671</v>
      </c>
      <c r="R76" s="131">
        <f t="shared" si="41"/>
        <v>8</v>
      </c>
      <c r="S76" s="172">
        <f t="shared" si="48"/>
        <v>86</v>
      </c>
      <c r="T76" s="132">
        <f t="shared" si="47"/>
        <v>86.64</v>
      </c>
      <c r="U76" s="183">
        <f t="shared" si="52"/>
        <v>86</v>
      </c>
      <c r="V76" s="132">
        <f t="shared" si="49"/>
        <v>86</v>
      </c>
      <c r="W76" s="265">
        <f t="shared" si="51"/>
        <v>7.9409048938134807</v>
      </c>
      <c r="X76" s="131">
        <f t="shared" si="16"/>
        <v>12</v>
      </c>
      <c r="Y76" s="132">
        <f t="shared" si="17"/>
        <v>12.9</v>
      </c>
      <c r="Z76" s="131">
        <f t="shared" si="18"/>
        <v>15</v>
      </c>
      <c r="AA76" s="131">
        <f t="shared" si="19"/>
        <v>48</v>
      </c>
      <c r="AB76" s="131">
        <f t="shared" si="20"/>
        <v>26</v>
      </c>
      <c r="AC76" s="132">
        <f t="shared" si="50"/>
        <v>25.8</v>
      </c>
      <c r="AD76" s="131">
        <f t="shared" si="42"/>
        <v>30</v>
      </c>
      <c r="AE76" s="131">
        <v>86</v>
      </c>
    </row>
    <row r="77" spans="1:31" x14ac:dyDescent="0.25">
      <c r="A77" s="121">
        <v>65</v>
      </c>
      <c r="B77" s="146" t="s">
        <v>2</v>
      </c>
      <c r="C77" s="146" t="s">
        <v>20</v>
      </c>
      <c r="D77" s="128">
        <v>195.72</v>
      </c>
      <c r="E77" s="125">
        <v>166</v>
      </c>
      <c r="F77" s="125">
        <v>122</v>
      </c>
      <c r="G77" s="128">
        <v>0.62333946454118128</v>
      </c>
      <c r="H77" s="171">
        <f t="shared" si="61"/>
        <v>4</v>
      </c>
      <c r="I77" s="127">
        <f>H77*100/E77</f>
        <v>2.4096385542168677</v>
      </c>
      <c r="J77" s="125">
        <v>0</v>
      </c>
      <c r="K77" s="125">
        <v>2</v>
      </c>
      <c r="L77" s="125">
        <v>2</v>
      </c>
      <c r="M77" s="171">
        <f t="shared" si="62"/>
        <v>3</v>
      </c>
      <c r="N77" s="125">
        <v>0</v>
      </c>
      <c r="O77" s="125">
        <v>2</v>
      </c>
      <c r="P77" s="125">
        <v>1</v>
      </c>
      <c r="Q77" s="125">
        <f>M77*100/H77</f>
        <v>75</v>
      </c>
      <c r="R77" s="131">
        <f t="shared" ref="R77:R108" si="63">IF(F77&lt;VLOOKUP(G77,$M$145:$Q$155,2),0,VLOOKUP(G77,$M$145:$Q$155,3))</f>
        <v>3</v>
      </c>
      <c r="S77" s="172">
        <f t="shared" si="48"/>
        <v>3</v>
      </c>
      <c r="T77" s="132">
        <f t="shared" si="47"/>
        <v>3.66</v>
      </c>
      <c r="U77" s="183">
        <f t="shared" si="52"/>
        <v>3</v>
      </c>
      <c r="V77" s="132">
        <f t="shared" si="49"/>
        <v>3</v>
      </c>
      <c r="W77" s="265">
        <f t="shared" si="51"/>
        <v>2.459016393442623</v>
      </c>
      <c r="X77" s="131">
        <f t="shared" si="16"/>
        <v>0</v>
      </c>
      <c r="Y77" s="132">
        <f t="shared" si="17"/>
        <v>0.45</v>
      </c>
      <c r="Z77" s="131">
        <f t="shared" si="18"/>
        <v>15</v>
      </c>
      <c r="AA77" s="131">
        <f t="shared" si="19"/>
        <v>2</v>
      </c>
      <c r="AB77" s="131">
        <f t="shared" si="20"/>
        <v>1</v>
      </c>
      <c r="AC77" s="132">
        <f t="shared" si="50"/>
        <v>0.9</v>
      </c>
      <c r="AD77" s="131">
        <f t="shared" ref="AD77:AD108" si="64">IF(F77&lt;VLOOKUP(G77,$M$145:$Q$155,2),0,VLOOKUP(G77,$M$145:$Q$155,5))</f>
        <v>30</v>
      </c>
      <c r="AE77" s="131"/>
    </row>
    <row r="78" spans="1:31" ht="31.5" x14ac:dyDescent="0.25">
      <c r="A78" s="121">
        <v>66</v>
      </c>
      <c r="B78" s="146" t="s">
        <v>706</v>
      </c>
      <c r="C78" s="146" t="s">
        <v>20</v>
      </c>
      <c r="D78" s="128">
        <v>61.56</v>
      </c>
      <c r="E78" s="125"/>
      <c r="F78" s="125">
        <v>409</v>
      </c>
      <c r="G78" s="128">
        <v>6.6439246263807661</v>
      </c>
      <c r="H78" s="171">
        <f t="shared" si="61"/>
        <v>0</v>
      </c>
      <c r="I78" s="127"/>
      <c r="J78" s="125">
        <v>0</v>
      </c>
      <c r="K78" s="125">
        <v>0</v>
      </c>
      <c r="L78" s="125">
        <v>0</v>
      </c>
      <c r="M78" s="171">
        <f t="shared" si="62"/>
        <v>0</v>
      </c>
      <c r="N78" s="125">
        <v>0</v>
      </c>
      <c r="O78" s="125">
        <v>0</v>
      </c>
      <c r="P78" s="125">
        <v>0</v>
      </c>
      <c r="Q78" s="125"/>
      <c r="R78" s="131">
        <f t="shared" si="63"/>
        <v>10</v>
      </c>
      <c r="S78" s="172">
        <f t="shared" si="48"/>
        <v>40</v>
      </c>
      <c r="T78" s="132">
        <f t="shared" si="47"/>
        <v>40.9</v>
      </c>
      <c r="U78" s="183">
        <f t="shared" si="52"/>
        <v>40</v>
      </c>
      <c r="V78" s="132">
        <f t="shared" si="49"/>
        <v>40.000000000000007</v>
      </c>
      <c r="W78" s="265">
        <f t="shared" si="51"/>
        <v>9.7799511002444994</v>
      </c>
      <c r="X78" s="131">
        <f t="shared" si="16"/>
        <v>6</v>
      </c>
      <c r="Y78" s="132">
        <f t="shared" si="17"/>
        <v>6</v>
      </c>
      <c r="Z78" s="131">
        <f t="shared" si="18"/>
        <v>15</v>
      </c>
      <c r="AA78" s="131">
        <f t="shared" si="19"/>
        <v>22</v>
      </c>
      <c r="AB78" s="131">
        <f t="shared" si="20"/>
        <v>12</v>
      </c>
      <c r="AC78" s="132">
        <f t="shared" si="50"/>
        <v>12</v>
      </c>
      <c r="AD78" s="131">
        <f t="shared" si="64"/>
        <v>30</v>
      </c>
      <c r="AE78" s="131">
        <v>40</v>
      </c>
    </row>
    <row r="79" spans="1:31" x14ac:dyDescent="0.25">
      <c r="A79" s="121">
        <v>67</v>
      </c>
      <c r="B79" s="146" t="s">
        <v>2</v>
      </c>
      <c r="C79" s="146" t="s">
        <v>707</v>
      </c>
      <c r="D79" s="128">
        <v>891.37</v>
      </c>
      <c r="E79" s="125">
        <v>145</v>
      </c>
      <c r="F79" s="125">
        <v>205</v>
      </c>
      <c r="G79" s="128">
        <v>0.22998305978437686</v>
      </c>
      <c r="H79" s="171">
        <f t="shared" si="61"/>
        <v>4</v>
      </c>
      <c r="I79" s="127">
        <f t="shared" ref="I79:I86" si="65">H79*100/E79</f>
        <v>2.7586206896551726</v>
      </c>
      <c r="J79" s="125">
        <v>0</v>
      </c>
      <c r="K79" s="125">
        <v>2</v>
      </c>
      <c r="L79" s="125">
        <v>2</v>
      </c>
      <c r="M79" s="171">
        <f t="shared" si="62"/>
        <v>0</v>
      </c>
      <c r="N79" s="125"/>
      <c r="O79" s="125">
        <v>0</v>
      </c>
      <c r="P79" s="125">
        <v>0</v>
      </c>
      <c r="Q79" s="125">
        <f t="shared" ref="Q79:Q86" si="66">M79*100/H79</f>
        <v>0</v>
      </c>
      <c r="R79" s="131">
        <f t="shared" si="63"/>
        <v>3</v>
      </c>
      <c r="S79" s="172">
        <f t="shared" si="48"/>
        <v>6</v>
      </c>
      <c r="T79" s="132">
        <f t="shared" si="47"/>
        <v>6.15</v>
      </c>
      <c r="U79" s="183">
        <f t="shared" si="52"/>
        <v>6</v>
      </c>
      <c r="V79" s="132">
        <f t="shared" si="49"/>
        <v>6</v>
      </c>
      <c r="W79" s="265">
        <f t="shared" si="51"/>
        <v>2.9268292682926829</v>
      </c>
      <c r="X79" s="131">
        <f t="shared" ref="X79:X139" si="67">ROUNDDOWN(Y79,0)</f>
        <v>0</v>
      </c>
      <c r="Y79" s="132">
        <f t="shared" ref="Y79:Y139" si="68">U79*Z79/100</f>
        <v>0.9</v>
      </c>
      <c r="Z79" s="131">
        <f t="shared" ref="Z79:Z139" si="69">IF(F79&lt;VLOOKUP(G79,$M$145:$Q$155,2),0,VLOOKUP(G79,$M$145:$Q$155,4))</f>
        <v>15</v>
      </c>
      <c r="AA79" s="131">
        <f t="shared" ref="AA79:AA139" si="70">U79-X79-AB79</f>
        <v>4</v>
      </c>
      <c r="AB79" s="131">
        <f t="shared" ref="AB79:AB139" si="71">_xlfn.CEILING.MATH(AC79,1)</f>
        <v>2</v>
      </c>
      <c r="AC79" s="132">
        <f t="shared" si="50"/>
        <v>1.8</v>
      </c>
      <c r="AD79" s="131">
        <f t="shared" si="64"/>
        <v>30</v>
      </c>
      <c r="AE79" s="131"/>
    </row>
    <row r="80" spans="1:31" ht="31.5" x14ac:dyDescent="0.25">
      <c r="A80" s="121">
        <v>68</v>
      </c>
      <c r="B80" s="146" t="s">
        <v>24</v>
      </c>
      <c r="C80" s="146" t="s">
        <v>23</v>
      </c>
      <c r="D80" s="128">
        <v>297.57</v>
      </c>
      <c r="E80" s="125">
        <v>197</v>
      </c>
      <c r="F80" s="125">
        <v>225</v>
      </c>
      <c r="G80" s="128">
        <v>0.75612460933561854</v>
      </c>
      <c r="H80" s="171">
        <f t="shared" si="61"/>
        <v>5</v>
      </c>
      <c r="I80" s="127">
        <f t="shared" si="65"/>
        <v>2.5380710659898478</v>
      </c>
      <c r="J80" s="125">
        <v>0</v>
      </c>
      <c r="K80" s="125">
        <v>3</v>
      </c>
      <c r="L80" s="125">
        <v>2</v>
      </c>
      <c r="M80" s="171">
        <f t="shared" si="62"/>
        <v>4</v>
      </c>
      <c r="N80" s="125">
        <v>0</v>
      </c>
      <c r="O80" s="125">
        <v>2</v>
      </c>
      <c r="P80" s="125">
        <v>2</v>
      </c>
      <c r="Q80" s="125">
        <f t="shared" si="66"/>
        <v>80</v>
      </c>
      <c r="R80" s="131">
        <f t="shared" si="63"/>
        <v>3</v>
      </c>
      <c r="S80" s="172">
        <f t="shared" si="48"/>
        <v>6</v>
      </c>
      <c r="T80" s="132">
        <f t="shared" si="47"/>
        <v>6.75</v>
      </c>
      <c r="U80" s="183">
        <f t="shared" si="52"/>
        <v>6</v>
      </c>
      <c r="V80" s="132">
        <f t="shared" si="49"/>
        <v>6</v>
      </c>
      <c r="W80" s="265">
        <f t="shared" si="51"/>
        <v>2.6666666666666665</v>
      </c>
      <c r="X80" s="131">
        <f t="shared" si="67"/>
        <v>0</v>
      </c>
      <c r="Y80" s="132">
        <f t="shared" si="68"/>
        <v>0.9</v>
      </c>
      <c r="Z80" s="131">
        <f t="shared" si="69"/>
        <v>15</v>
      </c>
      <c r="AA80" s="131">
        <f t="shared" si="70"/>
        <v>4</v>
      </c>
      <c r="AB80" s="131">
        <f t="shared" si="71"/>
        <v>2</v>
      </c>
      <c r="AC80" s="132">
        <f t="shared" si="50"/>
        <v>1.8</v>
      </c>
      <c r="AD80" s="131">
        <f t="shared" si="64"/>
        <v>30</v>
      </c>
      <c r="AE80" s="131">
        <v>6</v>
      </c>
    </row>
    <row r="81" spans="1:31" x14ac:dyDescent="0.25">
      <c r="A81" s="121">
        <v>69</v>
      </c>
      <c r="B81" s="146" t="s">
        <v>2</v>
      </c>
      <c r="C81" s="146" t="s">
        <v>23</v>
      </c>
      <c r="D81" s="128">
        <v>100.68</v>
      </c>
      <c r="E81" s="125">
        <v>87</v>
      </c>
      <c r="F81" s="125">
        <v>86</v>
      </c>
      <c r="G81" s="128">
        <v>0.85419149781485892</v>
      </c>
      <c r="H81" s="171">
        <f t="shared" si="61"/>
        <v>2</v>
      </c>
      <c r="I81" s="127">
        <f t="shared" si="65"/>
        <v>2.2988505747126435</v>
      </c>
      <c r="J81" s="125">
        <v>0</v>
      </c>
      <c r="K81" s="125">
        <v>1</v>
      </c>
      <c r="L81" s="125">
        <v>1</v>
      </c>
      <c r="M81" s="171">
        <f t="shared" si="62"/>
        <v>1</v>
      </c>
      <c r="N81" s="125">
        <v>0</v>
      </c>
      <c r="O81" s="125">
        <v>0</v>
      </c>
      <c r="P81" s="125">
        <v>1</v>
      </c>
      <c r="Q81" s="125">
        <f t="shared" si="66"/>
        <v>50</v>
      </c>
      <c r="R81" s="131">
        <f t="shared" si="63"/>
        <v>3</v>
      </c>
      <c r="S81" s="172">
        <f t="shared" si="48"/>
        <v>2</v>
      </c>
      <c r="T81" s="132">
        <f t="shared" si="47"/>
        <v>2.58</v>
      </c>
      <c r="U81" s="183">
        <f t="shared" si="52"/>
        <v>2</v>
      </c>
      <c r="V81" s="132">
        <f t="shared" si="49"/>
        <v>2</v>
      </c>
      <c r="W81" s="265">
        <f t="shared" si="51"/>
        <v>2.3255813953488373</v>
      </c>
      <c r="X81" s="131">
        <f t="shared" si="67"/>
        <v>0</v>
      </c>
      <c r="Y81" s="132">
        <f t="shared" si="68"/>
        <v>0.3</v>
      </c>
      <c r="Z81" s="131">
        <f t="shared" si="69"/>
        <v>15</v>
      </c>
      <c r="AA81" s="131">
        <f t="shared" si="70"/>
        <v>1</v>
      </c>
      <c r="AB81" s="131">
        <f t="shared" si="71"/>
        <v>1</v>
      </c>
      <c r="AC81" s="132">
        <f t="shared" si="50"/>
        <v>0.6</v>
      </c>
      <c r="AD81" s="131">
        <f t="shared" si="64"/>
        <v>30</v>
      </c>
      <c r="AE81" s="131"/>
    </row>
    <row r="82" spans="1:31" ht="31.5" x14ac:dyDescent="0.25">
      <c r="A82" s="121">
        <v>70</v>
      </c>
      <c r="B82" s="146" t="s">
        <v>97</v>
      </c>
      <c r="C82" s="146" t="s">
        <v>23</v>
      </c>
      <c r="D82" s="128">
        <v>17.87</v>
      </c>
      <c r="E82" s="125">
        <v>96</v>
      </c>
      <c r="F82" s="125">
        <v>100</v>
      </c>
      <c r="G82" s="128">
        <v>5.5959709009513148</v>
      </c>
      <c r="H82" s="171">
        <f t="shared" si="61"/>
        <v>6</v>
      </c>
      <c r="I82" s="127">
        <f t="shared" si="65"/>
        <v>6.25</v>
      </c>
      <c r="J82" s="125">
        <v>0</v>
      </c>
      <c r="K82" s="125">
        <v>6</v>
      </c>
      <c r="L82" s="125">
        <v>0</v>
      </c>
      <c r="M82" s="171">
        <f t="shared" si="62"/>
        <v>1</v>
      </c>
      <c r="N82" s="125">
        <v>0</v>
      </c>
      <c r="O82" s="125">
        <v>1</v>
      </c>
      <c r="P82" s="125">
        <v>0</v>
      </c>
      <c r="Q82" s="125">
        <f t="shared" si="66"/>
        <v>16.666666666666668</v>
      </c>
      <c r="R82" s="131">
        <f t="shared" si="63"/>
        <v>8</v>
      </c>
      <c r="S82" s="172">
        <f t="shared" si="48"/>
        <v>8</v>
      </c>
      <c r="T82" s="132">
        <f t="shared" si="47"/>
        <v>8</v>
      </c>
      <c r="U82" s="183">
        <f t="shared" si="52"/>
        <v>8</v>
      </c>
      <c r="V82" s="132">
        <f t="shared" si="49"/>
        <v>8</v>
      </c>
      <c r="W82" s="265">
        <f t="shared" si="51"/>
        <v>8</v>
      </c>
      <c r="X82" s="131">
        <f t="shared" si="67"/>
        <v>1</v>
      </c>
      <c r="Y82" s="132">
        <f t="shared" si="68"/>
        <v>1.2</v>
      </c>
      <c r="Z82" s="131">
        <f t="shared" si="69"/>
        <v>15</v>
      </c>
      <c r="AA82" s="131">
        <f t="shared" si="70"/>
        <v>4</v>
      </c>
      <c r="AB82" s="131">
        <f t="shared" si="71"/>
        <v>3</v>
      </c>
      <c r="AC82" s="132">
        <f t="shared" si="50"/>
        <v>2.4</v>
      </c>
      <c r="AD82" s="131">
        <f t="shared" si="64"/>
        <v>30</v>
      </c>
      <c r="AE82" s="131">
        <v>8</v>
      </c>
    </row>
    <row r="83" spans="1:31" x14ac:dyDescent="0.25">
      <c r="A83" s="121">
        <v>71</v>
      </c>
      <c r="B83" s="146" t="s">
        <v>2</v>
      </c>
      <c r="C83" s="146" t="s">
        <v>709</v>
      </c>
      <c r="D83" s="128">
        <v>186.9</v>
      </c>
      <c r="E83" s="125">
        <v>337</v>
      </c>
      <c r="F83" s="125">
        <v>891</v>
      </c>
      <c r="G83" s="128">
        <v>4.7672552166934192</v>
      </c>
      <c r="H83" s="171">
        <f t="shared" si="61"/>
        <v>16</v>
      </c>
      <c r="I83" s="127">
        <f t="shared" si="65"/>
        <v>4.7477744807121658</v>
      </c>
      <c r="J83" s="125">
        <v>0</v>
      </c>
      <c r="K83" s="125">
        <v>8</v>
      </c>
      <c r="L83" s="125">
        <v>8</v>
      </c>
      <c r="M83" s="171">
        <f t="shared" si="62"/>
        <v>12</v>
      </c>
      <c r="N83" s="125"/>
      <c r="O83" s="125">
        <v>7</v>
      </c>
      <c r="P83" s="125">
        <v>5</v>
      </c>
      <c r="Q83" s="125">
        <f t="shared" si="66"/>
        <v>75</v>
      </c>
      <c r="R83" s="131">
        <f t="shared" si="63"/>
        <v>8</v>
      </c>
      <c r="S83" s="172">
        <f t="shared" si="48"/>
        <v>71</v>
      </c>
      <c r="T83" s="132">
        <f t="shared" si="47"/>
        <v>71.28</v>
      </c>
      <c r="U83" s="183">
        <v>16</v>
      </c>
      <c r="V83" s="132">
        <f t="shared" si="49"/>
        <v>16</v>
      </c>
      <c r="W83" s="265">
        <f t="shared" si="51"/>
        <v>1.7957351290684624</v>
      </c>
      <c r="X83" s="131">
        <f t="shared" si="67"/>
        <v>2</v>
      </c>
      <c r="Y83" s="132">
        <f t="shared" si="68"/>
        <v>2.4</v>
      </c>
      <c r="Z83" s="131">
        <f t="shared" si="69"/>
        <v>15</v>
      </c>
      <c r="AA83" s="131">
        <f t="shared" si="70"/>
        <v>9</v>
      </c>
      <c r="AB83" s="131">
        <f t="shared" si="71"/>
        <v>5</v>
      </c>
      <c r="AC83" s="132">
        <f t="shared" si="50"/>
        <v>4.8</v>
      </c>
      <c r="AD83" s="131">
        <f t="shared" si="64"/>
        <v>30</v>
      </c>
      <c r="AE83" s="131"/>
    </row>
    <row r="84" spans="1:31" ht="31.5" x14ac:dyDescent="0.25">
      <c r="A84" s="121">
        <v>72</v>
      </c>
      <c r="B84" s="146" t="s">
        <v>115</v>
      </c>
      <c r="C84" s="146" t="s">
        <v>709</v>
      </c>
      <c r="D84" s="128">
        <v>91.06</v>
      </c>
      <c r="E84" s="125">
        <v>393</v>
      </c>
      <c r="F84" s="125">
        <v>996</v>
      </c>
      <c r="G84" s="128">
        <v>10.937843180320668</v>
      </c>
      <c r="H84" s="171">
        <f t="shared" si="61"/>
        <v>20</v>
      </c>
      <c r="I84" s="127">
        <f t="shared" si="65"/>
        <v>5.0890585241730282</v>
      </c>
      <c r="J84" s="125">
        <v>3</v>
      </c>
      <c r="K84" s="125">
        <v>12</v>
      </c>
      <c r="L84" s="125">
        <v>5</v>
      </c>
      <c r="M84" s="171">
        <f t="shared" si="62"/>
        <v>19</v>
      </c>
      <c r="N84" s="125">
        <v>3</v>
      </c>
      <c r="O84" s="125">
        <v>11</v>
      </c>
      <c r="P84" s="125">
        <v>5</v>
      </c>
      <c r="Q84" s="125">
        <f t="shared" si="66"/>
        <v>95</v>
      </c>
      <c r="R84" s="131">
        <f t="shared" si="63"/>
        <v>15</v>
      </c>
      <c r="S84" s="172">
        <f t="shared" si="48"/>
        <v>149</v>
      </c>
      <c r="T84" s="132">
        <f t="shared" si="47"/>
        <v>149.4</v>
      </c>
      <c r="U84" s="183">
        <v>35</v>
      </c>
      <c r="V84" s="132">
        <f t="shared" si="49"/>
        <v>35</v>
      </c>
      <c r="W84" s="265">
        <f t="shared" si="51"/>
        <v>3.5140562248995986</v>
      </c>
      <c r="X84" s="131">
        <f t="shared" si="67"/>
        <v>5</v>
      </c>
      <c r="Y84" s="132">
        <f t="shared" si="68"/>
        <v>5.25</v>
      </c>
      <c r="Z84" s="131">
        <f t="shared" si="69"/>
        <v>15</v>
      </c>
      <c r="AA84" s="131">
        <f t="shared" si="70"/>
        <v>19</v>
      </c>
      <c r="AB84" s="131">
        <f t="shared" si="71"/>
        <v>11</v>
      </c>
      <c r="AC84" s="132">
        <f t="shared" si="50"/>
        <v>10.5</v>
      </c>
      <c r="AD84" s="131">
        <f t="shared" si="64"/>
        <v>30</v>
      </c>
      <c r="AE84" s="131">
        <v>35</v>
      </c>
    </row>
    <row r="85" spans="1:31" ht="31.5" x14ac:dyDescent="0.25">
      <c r="A85" s="121">
        <v>73</v>
      </c>
      <c r="B85" s="146" t="s">
        <v>235</v>
      </c>
      <c r="C85" s="146" t="s">
        <v>709</v>
      </c>
      <c r="D85" s="128">
        <v>20.38</v>
      </c>
      <c r="E85" s="125">
        <v>119</v>
      </c>
      <c r="F85" s="125">
        <v>94</v>
      </c>
      <c r="G85" s="128">
        <v>4.6123650637880278</v>
      </c>
      <c r="H85" s="171">
        <f t="shared" si="61"/>
        <v>9</v>
      </c>
      <c r="I85" s="127">
        <f t="shared" si="65"/>
        <v>7.5630252100840334</v>
      </c>
      <c r="J85" s="125">
        <v>2</v>
      </c>
      <c r="K85" s="125">
        <v>4</v>
      </c>
      <c r="L85" s="125">
        <v>3</v>
      </c>
      <c r="M85" s="171">
        <f t="shared" si="62"/>
        <v>9</v>
      </c>
      <c r="N85" s="125">
        <v>0</v>
      </c>
      <c r="O85" s="125">
        <v>6</v>
      </c>
      <c r="P85" s="125">
        <v>3</v>
      </c>
      <c r="Q85" s="125">
        <f t="shared" si="66"/>
        <v>100</v>
      </c>
      <c r="R85" s="131">
        <f t="shared" si="63"/>
        <v>8</v>
      </c>
      <c r="S85" s="172">
        <f t="shared" si="48"/>
        <v>7</v>
      </c>
      <c r="T85" s="132">
        <f t="shared" si="47"/>
        <v>7.52</v>
      </c>
      <c r="U85" s="183">
        <f t="shared" si="52"/>
        <v>7</v>
      </c>
      <c r="V85" s="132">
        <f t="shared" si="49"/>
        <v>7</v>
      </c>
      <c r="W85" s="265">
        <f t="shared" si="51"/>
        <v>7.4468085106382977</v>
      </c>
      <c r="X85" s="131">
        <f t="shared" si="67"/>
        <v>1</v>
      </c>
      <c r="Y85" s="132">
        <f t="shared" si="68"/>
        <v>1.05</v>
      </c>
      <c r="Z85" s="131">
        <f t="shared" si="69"/>
        <v>15</v>
      </c>
      <c r="AA85" s="131">
        <f t="shared" si="70"/>
        <v>3</v>
      </c>
      <c r="AB85" s="131">
        <f t="shared" si="71"/>
        <v>3</v>
      </c>
      <c r="AC85" s="132">
        <f t="shared" si="50"/>
        <v>2.1</v>
      </c>
      <c r="AD85" s="131">
        <f t="shared" si="64"/>
        <v>30</v>
      </c>
      <c r="AE85" s="131">
        <v>7</v>
      </c>
    </row>
    <row r="86" spans="1:31" ht="47.25" x14ac:dyDescent="0.25">
      <c r="A86" s="121">
        <v>74</v>
      </c>
      <c r="B86" s="146" t="s">
        <v>99</v>
      </c>
      <c r="C86" s="146" t="s">
        <v>26</v>
      </c>
      <c r="D86" s="128">
        <v>1715.11</v>
      </c>
      <c r="E86" s="125">
        <v>281</v>
      </c>
      <c r="F86" s="125">
        <v>2382</v>
      </c>
      <c r="G86" s="128">
        <v>1.3888322031823033</v>
      </c>
      <c r="H86" s="171">
        <f t="shared" si="61"/>
        <v>60</v>
      </c>
      <c r="I86" s="127">
        <f t="shared" si="65"/>
        <v>21.352313167259787</v>
      </c>
      <c r="J86" s="125">
        <v>10</v>
      </c>
      <c r="K86" s="125">
        <v>50</v>
      </c>
      <c r="L86" s="125">
        <v>0</v>
      </c>
      <c r="M86" s="171">
        <f t="shared" si="62"/>
        <v>51</v>
      </c>
      <c r="N86" s="125">
        <v>10</v>
      </c>
      <c r="O86" s="125">
        <v>41</v>
      </c>
      <c r="P86" s="125">
        <v>0</v>
      </c>
      <c r="Q86" s="125">
        <f t="shared" si="66"/>
        <v>85</v>
      </c>
      <c r="R86" s="131">
        <f t="shared" si="63"/>
        <v>5</v>
      </c>
      <c r="S86" s="172">
        <f t="shared" ref="S86:S115" si="72">ROUNDDOWN(T86,0)</f>
        <v>119</v>
      </c>
      <c r="T86" s="132">
        <f t="shared" ref="T86:T115" si="73">F86*R86/100</f>
        <v>119.1</v>
      </c>
      <c r="U86" s="183">
        <v>100</v>
      </c>
      <c r="V86" s="132">
        <f t="shared" ref="V86:V115" si="74">F86*W86/100</f>
        <v>100</v>
      </c>
      <c r="W86" s="265">
        <f t="shared" si="51"/>
        <v>4.1981528127623848</v>
      </c>
      <c r="X86" s="131">
        <f t="shared" si="67"/>
        <v>15</v>
      </c>
      <c r="Y86" s="132">
        <f t="shared" si="68"/>
        <v>15</v>
      </c>
      <c r="Z86" s="131">
        <f t="shared" si="69"/>
        <v>15</v>
      </c>
      <c r="AA86" s="131">
        <f t="shared" si="70"/>
        <v>55</v>
      </c>
      <c r="AB86" s="131">
        <f t="shared" si="71"/>
        <v>30</v>
      </c>
      <c r="AC86" s="132">
        <f t="shared" ref="AC86:AC115" si="75">U86*AD86/100</f>
        <v>30</v>
      </c>
      <c r="AD86" s="131">
        <f t="shared" si="64"/>
        <v>30</v>
      </c>
      <c r="AE86" s="131">
        <v>100</v>
      </c>
    </row>
    <row r="87" spans="1:31" ht="31.5" x14ac:dyDescent="0.25">
      <c r="A87" s="121">
        <v>75</v>
      </c>
      <c r="B87" s="146" t="s">
        <v>29</v>
      </c>
      <c r="C87" s="146" t="s">
        <v>27</v>
      </c>
      <c r="D87" s="128">
        <v>19.32</v>
      </c>
      <c r="E87" s="125">
        <v>180</v>
      </c>
      <c r="F87" s="125">
        <v>245</v>
      </c>
      <c r="G87" s="128">
        <v>12.681159420289855</v>
      </c>
      <c r="H87" s="171">
        <f>J87+K87+L87</f>
        <v>21</v>
      </c>
      <c r="I87" s="127">
        <f>H87*100/E87</f>
        <v>11.666666666666666</v>
      </c>
      <c r="J87" s="125">
        <v>5</v>
      </c>
      <c r="K87" s="125">
        <v>6</v>
      </c>
      <c r="L87" s="125">
        <v>10</v>
      </c>
      <c r="M87" s="171">
        <f>N87+O87+P87</f>
        <v>17</v>
      </c>
      <c r="N87" s="125">
        <v>1</v>
      </c>
      <c r="O87" s="125">
        <v>10</v>
      </c>
      <c r="P87" s="125">
        <v>6</v>
      </c>
      <c r="Q87" s="125">
        <f>M87*100/H87</f>
        <v>80.952380952380949</v>
      </c>
      <c r="R87" s="131">
        <f t="shared" si="63"/>
        <v>20</v>
      </c>
      <c r="S87" s="172">
        <f t="shared" si="72"/>
        <v>49</v>
      </c>
      <c r="T87" s="132">
        <f t="shared" si="73"/>
        <v>49</v>
      </c>
      <c r="U87" s="183">
        <f t="shared" ref="U87:U116" si="76">S87</f>
        <v>49</v>
      </c>
      <c r="V87" s="132">
        <f t="shared" si="74"/>
        <v>49</v>
      </c>
      <c r="W87" s="265">
        <f t="shared" ref="W87:W116" si="77">U87*100/F87</f>
        <v>20</v>
      </c>
      <c r="X87" s="131">
        <f t="shared" si="67"/>
        <v>7</v>
      </c>
      <c r="Y87" s="132">
        <f t="shared" si="68"/>
        <v>7.35</v>
      </c>
      <c r="Z87" s="131">
        <f t="shared" si="69"/>
        <v>15</v>
      </c>
      <c r="AA87" s="131">
        <f t="shared" si="70"/>
        <v>27</v>
      </c>
      <c r="AB87" s="131">
        <f t="shared" si="71"/>
        <v>15</v>
      </c>
      <c r="AC87" s="132">
        <f t="shared" si="75"/>
        <v>14.7</v>
      </c>
      <c r="AD87" s="131">
        <f t="shared" si="64"/>
        <v>30</v>
      </c>
      <c r="AE87" s="131">
        <v>49</v>
      </c>
    </row>
    <row r="88" spans="1:31" ht="31.5" x14ac:dyDescent="0.25">
      <c r="A88" s="121">
        <v>76</v>
      </c>
      <c r="B88" s="146" t="s">
        <v>28</v>
      </c>
      <c r="C88" s="146" t="s">
        <v>27</v>
      </c>
      <c r="D88" s="128">
        <v>245.29</v>
      </c>
      <c r="E88" s="125">
        <v>1407</v>
      </c>
      <c r="F88" s="125">
        <v>1361</v>
      </c>
      <c r="G88" s="128">
        <v>5.5485343878674227</v>
      </c>
      <c r="H88" s="171">
        <f>J88+K88+L88</f>
        <v>112</v>
      </c>
      <c r="I88" s="127">
        <f>H88*100/E88</f>
        <v>7.9601990049751246</v>
      </c>
      <c r="J88" s="125">
        <v>10</v>
      </c>
      <c r="K88" s="125">
        <v>46</v>
      </c>
      <c r="L88" s="125">
        <v>56</v>
      </c>
      <c r="M88" s="171">
        <f>N88+O88+P88</f>
        <v>63</v>
      </c>
      <c r="N88" s="125">
        <v>0</v>
      </c>
      <c r="O88" s="125">
        <v>53</v>
      </c>
      <c r="P88" s="125">
        <v>10</v>
      </c>
      <c r="Q88" s="125">
        <f>M88*100/H88</f>
        <v>56.25</v>
      </c>
      <c r="R88" s="131">
        <f t="shared" si="63"/>
        <v>8</v>
      </c>
      <c r="S88" s="172">
        <f t="shared" si="72"/>
        <v>108</v>
      </c>
      <c r="T88" s="132">
        <f t="shared" si="73"/>
        <v>108.88</v>
      </c>
      <c r="U88" s="183">
        <f t="shared" si="76"/>
        <v>108</v>
      </c>
      <c r="V88" s="132">
        <f t="shared" si="74"/>
        <v>108</v>
      </c>
      <c r="W88" s="265">
        <f t="shared" si="77"/>
        <v>7.9353416605437177</v>
      </c>
      <c r="X88" s="131">
        <f t="shared" si="67"/>
        <v>16</v>
      </c>
      <c r="Y88" s="132">
        <f t="shared" si="68"/>
        <v>16.2</v>
      </c>
      <c r="Z88" s="131">
        <f t="shared" si="69"/>
        <v>15</v>
      </c>
      <c r="AA88" s="131">
        <f t="shared" si="70"/>
        <v>59</v>
      </c>
      <c r="AB88" s="131">
        <f t="shared" si="71"/>
        <v>33</v>
      </c>
      <c r="AC88" s="132">
        <f t="shared" si="75"/>
        <v>32.4</v>
      </c>
      <c r="AD88" s="131">
        <f t="shared" si="64"/>
        <v>30</v>
      </c>
      <c r="AE88" s="131">
        <v>108</v>
      </c>
    </row>
    <row r="89" spans="1:31" ht="31.5" x14ac:dyDescent="0.25">
      <c r="A89" s="121">
        <v>77</v>
      </c>
      <c r="B89" s="146" t="s">
        <v>712</v>
      </c>
      <c r="C89" s="146" t="s">
        <v>27</v>
      </c>
      <c r="D89" s="128">
        <v>139.09</v>
      </c>
      <c r="E89" s="125">
        <v>1496</v>
      </c>
      <c r="F89" s="125">
        <v>1831</v>
      </c>
      <c r="G89" s="128">
        <v>13.164138327701489</v>
      </c>
      <c r="H89" s="171">
        <f>J89+K89+L89</f>
        <v>82</v>
      </c>
      <c r="I89" s="127">
        <f>H89*100/E89</f>
        <v>5.4812834224598932</v>
      </c>
      <c r="J89" s="125">
        <v>7</v>
      </c>
      <c r="K89" s="125">
        <v>55</v>
      </c>
      <c r="L89" s="125">
        <v>20</v>
      </c>
      <c r="M89" s="171">
        <f>N89+O89+P89</f>
        <v>72</v>
      </c>
      <c r="N89" s="125">
        <v>2</v>
      </c>
      <c r="O89" s="125">
        <v>52</v>
      </c>
      <c r="P89" s="125">
        <v>18</v>
      </c>
      <c r="Q89" s="125">
        <f>M89*100/H89</f>
        <v>87.804878048780495</v>
      </c>
      <c r="R89" s="131">
        <f t="shared" si="63"/>
        <v>20</v>
      </c>
      <c r="S89" s="172">
        <v>91</v>
      </c>
      <c r="T89" s="132">
        <f t="shared" si="73"/>
        <v>366.2</v>
      </c>
      <c r="U89" s="183">
        <f t="shared" si="76"/>
        <v>91</v>
      </c>
      <c r="V89" s="132">
        <f t="shared" si="74"/>
        <v>91</v>
      </c>
      <c r="W89" s="265">
        <f t="shared" si="77"/>
        <v>4.9699617695248497</v>
      </c>
      <c r="X89" s="131">
        <f t="shared" si="67"/>
        <v>13</v>
      </c>
      <c r="Y89" s="132">
        <f t="shared" si="68"/>
        <v>13.65</v>
      </c>
      <c r="Z89" s="131">
        <f t="shared" si="69"/>
        <v>15</v>
      </c>
      <c r="AA89" s="131">
        <f t="shared" si="70"/>
        <v>50</v>
      </c>
      <c r="AB89" s="131">
        <f t="shared" si="71"/>
        <v>28</v>
      </c>
      <c r="AC89" s="132">
        <f t="shared" si="75"/>
        <v>27.3</v>
      </c>
      <c r="AD89" s="131">
        <f t="shared" si="64"/>
        <v>30</v>
      </c>
      <c r="AE89" s="131">
        <v>91</v>
      </c>
    </row>
    <row r="90" spans="1:31" x14ac:dyDescent="0.25">
      <c r="A90" s="121">
        <v>78</v>
      </c>
      <c r="B90" s="146" t="s">
        <v>2</v>
      </c>
      <c r="C90" s="146" t="s">
        <v>27</v>
      </c>
      <c r="D90" s="128">
        <v>134.47</v>
      </c>
      <c r="E90" s="125">
        <v>201</v>
      </c>
      <c r="F90" s="125">
        <v>411</v>
      </c>
      <c r="G90" s="128">
        <v>3.0564438164646388</v>
      </c>
      <c r="H90" s="171">
        <f>J90+K90+L90</f>
        <v>10</v>
      </c>
      <c r="I90" s="127">
        <f>H90*100/E90</f>
        <v>4.9751243781094523</v>
      </c>
      <c r="J90" s="125">
        <v>0</v>
      </c>
      <c r="K90" s="125">
        <v>5</v>
      </c>
      <c r="L90" s="125">
        <v>5</v>
      </c>
      <c r="M90" s="171">
        <f>N90+O90+P90</f>
        <v>5</v>
      </c>
      <c r="N90" s="125"/>
      <c r="O90" s="125">
        <v>3</v>
      </c>
      <c r="P90" s="125">
        <v>2</v>
      </c>
      <c r="Q90" s="125">
        <f>M90*100/H90</f>
        <v>50</v>
      </c>
      <c r="R90" s="131">
        <f t="shared" si="63"/>
        <v>7</v>
      </c>
      <c r="S90" s="172">
        <f t="shared" si="72"/>
        <v>28</v>
      </c>
      <c r="T90" s="132">
        <f t="shared" si="73"/>
        <v>28.77</v>
      </c>
      <c r="U90" s="183">
        <f t="shared" si="76"/>
        <v>28</v>
      </c>
      <c r="V90" s="132">
        <f t="shared" si="74"/>
        <v>28</v>
      </c>
      <c r="W90" s="265">
        <f t="shared" si="77"/>
        <v>6.8126520681265204</v>
      </c>
      <c r="X90" s="131">
        <f t="shared" si="67"/>
        <v>4</v>
      </c>
      <c r="Y90" s="132">
        <f t="shared" si="68"/>
        <v>4.2</v>
      </c>
      <c r="Z90" s="131">
        <f t="shared" si="69"/>
        <v>15</v>
      </c>
      <c r="AA90" s="131">
        <f t="shared" si="70"/>
        <v>15</v>
      </c>
      <c r="AB90" s="131">
        <f t="shared" si="71"/>
        <v>9</v>
      </c>
      <c r="AC90" s="132">
        <f t="shared" si="75"/>
        <v>8.4</v>
      </c>
      <c r="AD90" s="131">
        <f t="shared" si="64"/>
        <v>30</v>
      </c>
      <c r="AE90" s="131"/>
    </row>
    <row r="91" spans="1:31" ht="31.5" x14ac:dyDescent="0.25">
      <c r="A91" s="121">
        <v>79</v>
      </c>
      <c r="B91" s="146" t="s">
        <v>697</v>
      </c>
      <c r="C91" s="146" t="s">
        <v>30</v>
      </c>
      <c r="D91" s="128">
        <v>37.049999999999997</v>
      </c>
      <c r="E91" s="125">
        <v>118</v>
      </c>
      <c r="F91" s="125">
        <v>91</v>
      </c>
      <c r="G91" s="128">
        <v>2.4561403508771931</v>
      </c>
      <c r="H91" s="171">
        <f t="shared" ref="H91:H98" si="78">J91+K91+L91</f>
        <v>7</v>
      </c>
      <c r="I91" s="127">
        <f t="shared" ref="I91:I98" si="79">H91*100/E91</f>
        <v>5.9322033898305087</v>
      </c>
      <c r="J91" s="125">
        <v>1</v>
      </c>
      <c r="K91" s="125">
        <v>3</v>
      </c>
      <c r="L91" s="125">
        <v>3</v>
      </c>
      <c r="M91" s="171">
        <f t="shared" ref="M91:M98" si="80">N91+O91+P91</f>
        <v>4</v>
      </c>
      <c r="N91" s="125">
        <v>0</v>
      </c>
      <c r="O91" s="125">
        <v>2</v>
      </c>
      <c r="P91" s="125">
        <v>2</v>
      </c>
      <c r="Q91" s="125">
        <f t="shared" ref="Q91:Q98" si="81">M91*100/H91</f>
        <v>57.142857142857146</v>
      </c>
      <c r="R91" s="131">
        <f t="shared" si="63"/>
        <v>7</v>
      </c>
      <c r="S91" s="172">
        <f t="shared" si="72"/>
        <v>6</v>
      </c>
      <c r="T91" s="132">
        <f t="shared" si="73"/>
        <v>6.37</v>
      </c>
      <c r="U91" s="183">
        <f t="shared" si="76"/>
        <v>6</v>
      </c>
      <c r="V91" s="132">
        <f t="shared" si="74"/>
        <v>6</v>
      </c>
      <c r="W91" s="265">
        <f t="shared" si="77"/>
        <v>6.5934065934065931</v>
      </c>
      <c r="X91" s="131">
        <f t="shared" si="67"/>
        <v>0</v>
      </c>
      <c r="Y91" s="132">
        <f t="shared" si="68"/>
        <v>0.9</v>
      </c>
      <c r="Z91" s="131">
        <f t="shared" si="69"/>
        <v>15</v>
      </c>
      <c r="AA91" s="131">
        <f t="shared" si="70"/>
        <v>4</v>
      </c>
      <c r="AB91" s="131">
        <f t="shared" si="71"/>
        <v>2</v>
      </c>
      <c r="AC91" s="132">
        <f t="shared" si="75"/>
        <v>1.8</v>
      </c>
      <c r="AD91" s="131">
        <f t="shared" si="64"/>
        <v>30</v>
      </c>
      <c r="AE91" s="266">
        <v>6</v>
      </c>
    </row>
    <row r="92" spans="1:31" x14ac:dyDescent="0.25">
      <c r="A92" s="121">
        <v>80</v>
      </c>
      <c r="B92" s="146" t="s">
        <v>713</v>
      </c>
      <c r="C92" s="146" t="s">
        <v>30</v>
      </c>
      <c r="D92" s="128">
        <v>63.55</v>
      </c>
      <c r="E92" s="125">
        <v>727</v>
      </c>
      <c r="F92" s="125">
        <v>364</v>
      </c>
      <c r="G92" s="128">
        <v>5.7277734067663264</v>
      </c>
      <c r="H92" s="171">
        <f t="shared" si="78"/>
        <v>36</v>
      </c>
      <c r="I92" s="127">
        <f t="shared" si="79"/>
        <v>4.9518569463548827</v>
      </c>
      <c r="J92" s="125">
        <v>0</v>
      </c>
      <c r="K92" s="125">
        <v>18</v>
      </c>
      <c r="L92" s="125">
        <v>18</v>
      </c>
      <c r="M92" s="171">
        <f t="shared" si="80"/>
        <v>25</v>
      </c>
      <c r="N92" s="125"/>
      <c r="O92" s="125">
        <v>12</v>
      </c>
      <c r="P92" s="125">
        <v>13</v>
      </c>
      <c r="Q92" s="125">
        <f t="shared" si="81"/>
        <v>69.444444444444443</v>
      </c>
      <c r="R92" s="131">
        <f t="shared" si="63"/>
        <v>8</v>
      </c>
      <c r="S92" s="172">
        <f t="shared" si="72"/>
        <v>29</v>
      </c>
      <c r="T92" s="132">
        <f t="shared" si="73"/>
        <v>29.12</v>
      </c>
      <c r="U92" s="183">
        <f t="shared" si="76"/>
        <v>29</v>
      </c>
      <c r="V92" s="132">
        <f t="shared" si="74"/>
        <v>29</v>
      </c>
      <c r="W92" s="265">
        <f t="shared" si="77"/>
        <v>7.9670329670329672</v>
      </c>
      <c r="X92" s="131">
        <f t="shared" si="67"/>
        <v>4</v>
      </c>
      <c r="Y92" s="132">
        <f t="shared" si="68"/>
        <v>4.3499999999999996</v>
      </c>
      <c r="Z92" s="131">
        <f t="shared" si="69"/>
        <v>15</v>
      </c>
      <c r="AA92" s="131">
        <f t="shared" si="70"/>
        <v>16</v>
      </c>
      <c r="AB92" s="131">
        <f t="shared" si="71"/>
        <v>9</v>
      </c>
      <c r="AC92" s="132">
        <f t="shared" si="75"/>
        <v>8.6999999999999993</v>
      </c>
      <c r="AD92" s="131">
        <f t="shared" si="64"/>
        <v>30</v>
      </c>
      <c r="AE92" s="131"/>
    </row>
    <row r="93" spans="1:31" ht="31.5" x14ac:dyDescent="0.25">
      <c r="A93" s="121">
        <v>81</v>
      </c>
      <c r="B93" s="146" t="s">
        <v>714</v>
      </c>
      <c r="C93" s="146" t="s">
        <v>30</v>
      </c>
      <c r="D93" s="128">
        <v>147.16999999999999</v>
      </c>
      <c r="E93" s="125">
        <v>1769</v>
      </c>
      <c r="F93" s="125">
        <v>2153</v>
      </c>
      <c r="G93" s="128">
        <v>14.629340218794592</v>
      </c>
      <c r="H93" s="171">
        <f t="shared" si="78"/>
        <v>80</v>
      </c>
      <c r="I93" s="127">
        <f t="shared" si="79"/>
        <v>4.5223289994347091</v>
      </c>
      <c r="J93" s="125">
        <v>5</v>
      </c>
      <c r="K93" s="125">
        <v>35</v>
      </c>
      <c r="L93" s="125">
        <v>40</v>
      </c>
      <c r="M93" s="171">
        <f t="shared" si="80"/>
        <v>56</v>
      </c>
      <c r="N93" s="125">
        <v>0</v>
      </c>
      <c r="O93" s="125">
        <v>27</v>
      </c>
      <c r="P93" s="125">
        <v>29</v>
      </c>
      <c r="Q93" s="125">
        <f t="shared" si="81"/>
        <v>70</v>
      </c>
      <c r="R93" s="131">
        <f t="shared" si="63"/>
        <v>20</v>
      </c>
      <c r="S93" s="172">
        <f t="shared" si="72"/>
        <v>430</v>
      </c>
      <c r="T93" s="132">
        <f t="shared" si="73"/>
        <v>430.6</v>
      </c>
      <c r="U93" s="183">
        <v>107</v>
      </c>
      <c r="V93" s="132">
        <f t="shared" si="74"/>
        <v>107</v>
      </c>
      <c r="W93" s="265">
        <f t="shared" si="77"/>
        <v>4.9698095680445888</v>
      </c>
      <c r="X93" s="131">
        <f t="shared" si="67"/>
        <v>16</v>
      </c>
      <c r="Y93" s="132">
        <f t="shared" si="68"/>
        <v>16.05</v>
      </c>
      <c r="Z93" s="131">
        <f t="shared" si="69"/>
        <v>15</v>
      </c>
      <c r="AA93" s="131">
        <f t="shared" si="70"/>
        <v>58</v>
      </c>
      <c r="AB93" s="131">
        <f t="shared" si="71"/>
        <v>33</v>
      </c>
      <c r="AC93" s="132">
        <f t="shared" si="75"/>
        <v>32.1</v>
      </c>
      <c r="AD93" s="131">
        <f t="shared" si="64"/>
        <v>30</v>
      </c>
      <c r="AE93" s="131">
        <v>107</v>
      </c>
    </row>
    <row r="94" spans="1:31" ht="47.25" x14ac:dyDescent="0.25">
      <c r="A94" s="121">
        <v>82</v>
      </c>
      <c r="B94" s="146" t="s">
        <v>284</v>
      </c>
      <c r="C94" s="146" t="s">
        <v>283</v>
      </c>
      <c r="D94" s="128">
        <v>182.5</v>
      </c>
      <c r="E94" s="125">
        <v>122</v>
      </c>
      <c r="F94" s="125">
        <v>252</v>
      </c>
      <c r="G94" s="128">
        <v>1.3808219178082193</v>
      </c>
      <c r="H94" s="171">
        <f t="shared" si="78"/>
        <v>5</v>
      </c>
      <c r="I94" s="127">
        <f t="shared" si="79"/>
        <v>4.0983606557377046</v>
      </c>
      <c r="J94" s="125">
        <v>0</v>
      </c>
      <c r="K94" s="125">
        <v>5</v>
      </c>
      <c r="L94" s="125">
        <v>0</v>
      </c>
      <c r="M94" s="171">
        <f t="shared" si="80"/>
        <v>5</v>
      </c>
      <c r="N94" s="125">
        <v>0</v>
      </c>
      <c r="O94" s="125">
        <v>5</v>
      </c>
      <c r="P94" s="125">
        <v>0</v>
      </c>
      <c r="Q94" s="125">
        <f t="shared" si="81"/>
        <v>100</v>
      </c>
      <c r="R94" s="131">
        <f t="shared" si="63"/>
        <v>5</v>
      </c>
      <c r="S94" s="172">
        <f t="shared" si="72"/>
        <v>12</v>
      </c>
      <c r="T94" s="132">
        <f t="shared" si="73"/>
        <v>12.6</v>
      </c>
      <c r="U94" s="183">
        <f t="shared" si="76"/>
        <v>12</v>
      </c>
      <c r="V94" s="132">
        <f t="shared" si="74"/>
        <v>12</v>
      </c>
      <c r="W94" s="265">
        <f t="shared" si="77"/>
        <v>4.7619047619047619</v>
      </c>
      <c r="X94" s="131">
        <f t="shared" si="67"/>
        <v>1</v>
      </c>
      <c r="Y94" s="132">
        <f t="shared" si="68"/>
        <v>1.8</v>
      </c>
      <c r="Z94" s="131">
        <f t="shared" si="69"/>
        <v>15</v>
      </c>
      <c r="AA94" s="131">
        <f t="shared" si="70"/>
        <v>7</v>
      </c>
      <c r="AB94" s="131">
        <f t="shared" si="71"/>
        <v>4</v>
      </c>
      <c r="AC94" s="132">
        <f t="shared" si="75"/>
        <v>3.6</v>
      </c>
      <c r="AD94" s="131">
        <f t="shared" si="64"/>
        <v>30</v>
      </c>
      <c r="AE94" s="131">
        <v>12</v>
      </c>
    </row>
    <row r="95" spans="1:31" ht="31.5" x14ac:dyDescent="0.25">
      <c r="A95" s="121">
        <v>83</v>
      </c>
      <c r="B95" s="146" t="s">
        <v>717</v>
      </c>
      <c r="C95" s="146" t="s">
        <v>31</v>
      </c>
      <c r="D95" s="128">
        <v>99.13</v>
      </c>
      <c r="E95" s="125">
        <v>101</v>
      </c>
      <c r="F95" s="125">
        <v>143</v>
      </c>
      <c r="G95" s="128">
        <v>1.4425501866236257</v>
      </c>
      <c r="H95" s="171">
        <f t="shared" si="78"/>
        <v>5</v>
      </c>
      <c r="I95" s="127">
        <f t="shared" si="79"/>
        <v>4.9504950495049505</v>
      </c>
      <c r="J95" s="125">
        <v>1</v>
      </c>
      <c r="K95" s="125">
        <v>2</v>
      </c>
      <c r="L95" s="125">
        <v>2</v>
      </c>
      <c r="M95" s="171">
        <f t="shared" si="80"/>
        <v>5</v>
      </c>
      <c r="N95" s="125">
        <v>0</v>
      </c>
      <c r="O95" s="125">
        <v>3</v>
      </c>
      <c r="P95" s="125">
        <v>2</v>
      </c>
      <c r="Q95" s="125">
        <f t="shared" si="81"/>
        <v>100</v>
      </c>
      <c r="R95" s="131">
        <f t="shared" si="63"/>
        <v>5</v>
      </c>
      <c r="S95" s="172">
        <f t="shared" si="72"/>
        <v>7</v>
      </c>
      <c r="T95" s="132">
        <f t="shared" si="73"/>
        <v>7.15</v>
      </c>
      <c r="U95" s="183">
        <f t="shared" si="76"/>
        <v>7</v>
      </c>
      <c r="V95" s="132">
        <f t="shared" si="74"/>
        <v>7</v>
      </c>
      <c r="W95" s="265">
        <f t="shared" si="77"/>
        <v>4.895104895104895</v>
      </c>
      <c r="X95" s="131">
        <f t="shared" si="67"/>
        <v>1</v>
      </c>
      <c r="Y95" s="132">
        <f t="shared" si="68"/>
        <v>1.05</v>
      </c>
      <c r="Z95" s="131">
        <f t="shared" si="69"/>
        <v>15</v>
      </c>
      <c r="AA95" s="131">
        <f t="shared" si="70"/>
        <v>3</v>
      </c>
      <c r="AB95" s="131">
        <f t="shared" si="71"/>
        <v>3</v>
      </c>
      <c r="AC95" s="132">
        <f t="shared" si="75"/>
        <v>2.1</v>
      </c>
      <c r="AD95" s="131">
        <f t="shared" si="64"/>
        <v>30</v>
      </c>
      <c r="AE95" s="131">
        <v>7</v>
      </c>
    </row>
    <row r="96" spans="1:31" ht="47.25" x14ac:dyDescent="0.25">
      <c r="A96" s="121">
        <v>84</v>
      </c>
      <c r="B96" s="146" t="s">
        <v>719</v>
      </c>
      <c r="C96" s="146" t="s">
        <v>31</v>
      </c>
      <c r="D96" s="128">
        <v>217.55</v>
      </c>
      <c r="E96" s="125">
        <v>177</v>
      </c>
      <c r="F96" s="125">
        <v>267</v>
      </c>
      <c r="G96" s="128">
        <v>1.2273040680303378</v>
      </c>
      <c r="H96" s="171">
        <f t="shared" si="78"/>
        <v>5</v>
      </c>
      <c r="I96" s="127">
        <f t="shared" si="79"/>
        <v>2.8248587570621471</v>
      </c>
      <c r="J96" s="125">
        <v>0</v>
      </c>
      <c r="K96" s="125">
        <v>5</v>
      </c>
      <c r="L96" s="125">
        <v>0</v>
      </c>
      <c r="M96" s="171">
        <f t="shared" si="80"/>
        <v>3</v>
      </c>
      <c r="N96" s="125">
        <v>0</v>
      </c>
      <c r="O96" s="125">
        <v>3</v>
      </c>
      <c r="P96" s="125">
        <v>0</v>
      </c>
      <c r="Q96" s="125">
        <f t="shared" si="81"/>
        <v>60</v>
      </c>
      <c r="R96" s="131">
        <f t="shared" si="63"/>
        <v>5</v>
      </c>
      <c r="S96" s="172">
        <f t="shared" si="72"/>
        <v>13</v>
      </c>
      <c r="T96" s="132">
        <f t="shared" si="73"/>
        <v>13.35</v>
      </c>
      <c r="U96" s="183">
        <f t="shared" si="76"/>
        <v>13</v>
      </c>
      <c r="V96" s="132">
        <f t="shared" si="74"/>
        <v>13</v>
      </c>
      <c r="W96" s="265">
        <f t="shared" si="77"/>
        <v>4.868913857677903</v>
      </c>
      <c r="X96" s="131">
        <f t="shared" si="67"/>
        <v>1</v>
      </c>
      <c r="Y96" s="132">
        <f t="shared" si="68"/>
        <v>1.95</v>
      </c>
      <c r="Z96" s="131">
        <f t="shared" si="69"/>
        <v>15</v>
      </c>
      <c r="AA96" s="131">
        <f t="shared" si="70"/>
        <v>8</v>
      </c>
      <c r="AB96" s="131">
        <f t="shared" si="71"/>
        <v>4</v>
      </c>
      <c r="AC96" s="132">
        <f t="shared" si="75"/>
        <v>3.9</v>
      </c>
      <c r="AD96" s="131">
        <f t="shared" si="64"/>
        <v>30</v>
      </c>
      <c r="AE96" s="131">
        <v>13</v>
      </c>
    </row>
    <row r="97" spans="1:31" x14ac:dyDescent="0.25">
      <c r="A97" s="121">
        <v>85</v>
      </c>
      <c r="B97" s="146" t="s">
        <v>2</v>
      </c>
      <c r="C97" s="146" t="s">
        <v>31</v>
      </c>
      <c r="D97" s="128">
        <v>130.16999999999999</v>
      </c>
      <c r="E97" s="125">
        <v>311</v>
      </c>
      <c r="F97" s="125">
        <v>214</v>
      </c>
      <c r="G97" s="128">
        <v>1.6440039947760623</v>
      </c>
      <c r="H97" s="171">
        <f t="shared" si="78"/>
        <v>15</v>
      </c>
      <c r="I97" s="127">
        <f t="shared" si="79"/>
        <v>4.823151125401929</v>
      </c>
      <c r="J97" s="125">
        <v>0</v>
      </c>
      <c r="K97" s="125">
        <v>8</v>
      </c>
      <c r="L97" s="125">
        <v>7</v>
      </c>
      <c r="M97" s="171">
        <f t="shared" si="80"/>
        <v>8</v>
      </c>
      <c r="N97" s="125"/>
      <c r="O97" s="125">
        <v>6</v>
      </c>
      <c r="P97" s="125">
        <v>2</v>
      </c>
      <c r="Q97" s="125">
        <f t="shared" si="81"/>
        <v>53.333333333333336</v>
      </c>
      <c r="R97" s="131">
        <f t="shared" si="63"/>
        <v>5</v>
      </c>
      <c r="S97" s="172">
        <f t="shared" si="72"/>
        <v>10</v>
      </c>
      <c r="T97" s="132">
        <f t="shared" si="73"/>
        <v>10.7</v>
      </c>
      <c r="U97" s="183">
        <f t="shared" si="76"/>
        <v>10</v>
      </c>
      <c r="V97" s="132">
        <f t="shared" si="74"/>
        <v>10</v>
      </c>
      <c r="W97" s="265">
        <f t="shared" si="77"/>
        <v>4.6728971962616823</v>
      </c>
      <c r="X97" s="131">
        <f t="shared" si="67"/>
        <v>1</v>
      </c>
      <c r="Y97" s="132">
        <f t="shared" si="68"/>
        <v>1.5</v>
      </c>
      <c r="Z97" s="131">
        <f t="shared" si="69"/>
        <v>15</v>
      </c>
      <c r="AA97" s="131">
        <f t="shared" si="70"/>
        <v>6</v>
      </c>
      <c r="AB97" s="131">
        <f t="shared" si="71"/>
        <v>3</v>
      </c>
      <c r="AC97" s="132">
        <f t="shared" si="75"/>
        <v>3</v>
      </c>
      <c r="AD97" s="131">
        <f t="shared" si="64"/>
        <v>30</v>
      </c>
      <c r="AE97" s="131"/>
    </row>
    <row r="98" spans="1:31" ht="31.5" x14ac:dyDescent="0.25">
      <c r="A98" s="121">
        <v>86</v>
      </c>
      <c r="B98" s="146" t="s">
        <v>720</v>
      </c>
      <c r="C98" s="146" t="s">
        <v>31</v>
      </c>
      <c r="D98" s="128">
        <v>29.26</v>
      </c>
      <c r="E98" s="125">
        <v>41</v>
      </c>
      <c r="F98" s="125">
        <v>104</v>
      </c>
      <c r="G98" s="128">
        <v>3.5543403964456592</v>
      </c>
      <c r="H98" s="171">
        <f t="shared" si="78"/>
        <v>2</v>
      </c>
      <c r="I98" s="127">
        <f t="shared" si="79"/>
        <v>4.8780487804878048</v>
      </c>
      <c r="J98" s="125">
        <v>0</v>
      </c>
      <c r="K98" s="125">
        <v>1</v>
      </c>
      <c r="L98" s="125">
        <v>1</v>
      </c>
      <c r="M98" s="171">
        <f t="shared" si="80"/>
        <v>0</v>
      </c>
      <c r="N98" s="125">
        <v>0</v>
      </c>
      <c r="O98" s="125">
        <v>0</v>
      </c>
      <c r="P98" s="125">
        <v>0</v>
      </c>
      <c r="Q98" s="125">
        <f t="shared" si="81"/>
        <v>0</v>
      </c>
      <c r="R98" s="131">
        <f t="shared" si="63"/>
        <v>7</v>
      </c>
      <c r="S98" s="172">
        <f t="shared" si="72"/>
        <v>7</v>
      </c>
      <c r="T98" s="132">
        <f t="shared" si="73"/>
        <v>7.28</v>
      </c>
      <c r="U98" s="183">
        <f t="shared" si="76"/>
        <v>7</v>
      </c>
      <c r="V98" s="132">
        <f t="shared" si="74"/>
        <v>7</v>
      </c>
      <c r="W98" s="265">
        <f t="shared" si="77"/>
        <v>6.7307692307692308</v>
      </c>
      <c r="X98" s="131">
        <f t="shared" si="67"/>
        <v>1</v>
      </c>
      <c r="Y98" s="132">
        <f t="shared" si="68"/>
        <v>1.05</v>
      </c>
      <c r="Z98" s="131">
        <f t="shared" si="69"/>
        <v>15</v>
      </c>
      <c r="AA98" s="131">
        <f t="shared" si="70"/>
        <v>3</v>
      </c>
      <c r="AB98" s="131">
        <f t="shared" si="71"/>
        <v>3</v>
      </c>
      <c r="AC98" s="132">
        <f t="shared" si="75"/>
        <v>2.1</v>
      </c>
      <c r="AD98" s="131">
        <f t="shared" si="64"/>
        <v>30</v>
      </c>
      <c r="AE98" s="131">
        <v>7</v>
      </c>
    </row>
    <row r="99" spans="1:31" x14ac:dyDescent="0.25">
      <c r="A99" s="121">
        <v>87</v>
      </c>
      <c r="B99" s="146" t="s">
        <v>2</v>
      </c>
      <c r="C99" s="146" t="s">
        <v>721</v>
      </c>
      <c r="D99" s="128">
        <v>108.59</v>
      </c>
      <c r="E99" s="125">
        <v>196</v>
      </c>
      <c r="F99" s="125">
        <v>161</v>
      </c>
      <c r="G99" s="128">
        <v>1.4826411271756146</v>
      </c>
      <c r="H99" s="171">
        <f t="shared" ref="H99:H104" si="82">J99+K99+L99</f>
        <v>9</v>
      </c>
      <c r="I99" s="127">
        <f t="shared" ref="I99:I104" si="83">H99*100/E99</f>
        <v>4.591836734693878</v>
      </c>
      <c r="J99" s="125">
        <v>0</v>
      </c>
      <c r="K99" s="125">
        <v>5</v>
      </c>
      <c r="L99" s="125">
        <v>4</v>
      </c>
      <c r="M99" s="171">
        <f t="shared" ref="M99:M104" si="84">N99+O99+P99</f>
        <v>7</v>
      </c>
      <c r="N99" s="125"/>
      <c r="O99" s="125">
        <v>5</v>
      </c>
      <c r="P99" s="125">
        <v>2</v>
      </c>
      <c r="Q99" s="125">
        <f t="shared" ref="Q99:Q104" si="85">M99*100/H99</f>
        <v>77.777777777777771</v>
      </c>
      <c r="R99" s="131">
        <f t="shared" si="63"/>
        <v>5</v>
      </c>
      <c r="S99" s="172">
        <f t="shared" si="72"/>
        <v>8</v>
      </c>
      <c r="T99" s="132">
        <f t="shared" si="73"/>
        <v>8.0500000000000007</v>
      </c>
      <c r="U99" s="183">
        <f t="shared" si="76"/>
        <v>8</v>
      </c>
      <c r="V99" s="132">
        <f t="shared" si="74"/>
        <v>7.9999999999999991</v>
      </c>
      <c r="W99" s="265">
        <f t="shared" si="77"/>
        <v>4.9689440993788816</v>
      </c>
      <c r="X99" s="131">
        <f t="shared" si="67"/>
        <v>1</v>
      </c>
      <c r="Y99" s="132">
        <f t="shared" si="68"/>
        <v>1.2</v>
      </c>
      <c r="Z99" s="131">
        <f t="shared" si="69"/>
        <v>15</v>
      </c>
      <c r="AA99" s="131">
        <f t="shared" si="70"/>
        <v>4</v>
      </c>
      <c r="AB99" s="131">
        <f t="shared" si="71"/>
        <v>3</v>
      </c>
      <c r="AC99" s="132">
        <f t="shared" si="75"/>
        <v>2.4</v>
      </c>
      <c r="AD99" s="131">
        <f t="shared" si="64"/>
        <v>30</v>
      </c>
      <c r="AE99" s="131"/>
    </row>
    <row r="100" spans="1:31" ht="31.5" x14ac:dyDescent="0.25">
      <c r="A100" s="121">
        <v>88</v>
      </c>
      <c r="B100" s="146" t="s">
        <v>240</v>
      </c>
      <c r="C100" s="146" t="s">
        <v>721</v>
      </c>
      <c r="D100" s="128">
        <v>15.54</v>
      </c>
      <c r="E100" s="125">
        <v>111</v>
      </c>
      <c r="F100" s="125">
        <v>108</v>
      </c>
      <c r="G100" s="128">
        <v>6.9498069498069501</v>
      </c>
      <c r="H100" s="171">
        <f t="shared" si="82"/>
        <v>11</v>
      </c>
      <c r="I100" s="127">
        <f t="shared" si="83"/>
        <v>9.9099099099099099</v>
      </c>
      <c r="J100" s="125">
        <v>2</v>
      </c>
      <c r="K100" s="125">
        <v>5</v>
      </c>
      <c r="L100" s="125">
        <v>4</v>
      </c>
      <c r="M100" s="171">
        <f t="shared" si="84"/>
        <v>5</v>
      </c>
      <c r="N100" s="125">
        <v>0</v>
      </c>
      <c r="O100" s="125">
        <v>4</v>
      </c>
      <c r="P100" s="125">
        <v>1</v>
      </c>
      <c r="Q100" s="125">
        <f t="shared" si="85"/>
        <v>45.454545454545453</v>
      </c>
      <c r="R100" s="131">
        <f t="shared" si="63"/>
        <v>10</v>
      </c>
      <c r="S100" s="172">
        <f t="shared" si="72"/>
        <v>10</v>
      </c>
      <c r="T100" s="132">
        <f t="shared" si="73"/>
        <v>10.8</v>
      </c>
      <c r="U100" s="183">
        <f t="shared" si="76"/>
        <v>10</v>
      </c>
      <c r="V100" s="132">
        <f t="shared" si="74"/>
        <v>10</v>
      </c>
      <c r="W100" s="265">
        <f t="shared" si="77"/>
        <v>9.2592592592592595</v>
      </c>
      <c r="X100" s="131">
        <f t="shared" si="67"/>
        <v>1</v>
      </c>
      <c r="Y100" s="132">
        <f t="shared" si="68"/>
        <v>1.5</v>
      </c>
      <c r="Z100" s="131">
        <f t="shared" si="69"/>
        <v>15</v>
      </c>
      <c r="AA100" s="131">
        <f t="shared" si="70"/>
        <v>6</v>
      </c>
      <c r="AB100" s="131">
        <f t="shared" si="71"/>
        <v>3</v>
      </c>
      <c r="AC100" s="132">
        <f t="shared" si="75"/>
        <v>3</v>
      </c>
      <c r="AD100" s="131">
        <f t="shared" si="64"/>
        <v>30</v>
      </c>
      <c r="AE100" s="131">
        <v>10</v>
      </c>
    </row>
    <row r="101" spans="1:31" ht="31.5" x14ac:dyDescent="0.25">
      <c r="A101" s="121">
        <v>89</v>
      </c>
      <c r="B101" s="146" t="s">
        <v>128</v>
      </c>
      <c r="C101" s="146" t="s">
        <v>721</v>
      </c>
      <c r="D101" s="128">
        <v>30.98</v>
      </c>
      <c r="E101" s="125">
        <v>228</v>
      </c>
      <c r="F101" s="125">
        <v>238</v>
      </c>
      <c r="G101" s="128">
        <v>7.6823757262750156</v>
      </c>
      <c r="H101" s="171">
        <f t="shared" si="82"/>
        <v>20</v>
      </c>
      <c r="I101" s="127">
        <f t="shared" si="83"/>
        <v>8.7719298245614041</v>
      </c>
      <c r="J101" s="125">
        <v>5</v>
      </c>
      <c r="K101" s="125">
        <v>8</v>
      </c>
      <c r="L101" s="125">
        <v>7</v>
      </c>
      <c r="M101" s="171">
        <f t="shared" si="84"/>
        <v>5</v>
      </c>
      <c r="N101" s="125">
        <v>0</v>
      </c>
      <c r="O101" s="125">
        <v>3</v>
      </c>
      <c r="P101" s="125">
        <v>2</v>
      </c>
      <c r="Q101" s="125">
        <f t="shared" si="85"/>
        <v>25</v>
      </c>
      <c r="R101" s="131">
        <f t="shared" si="63"/>
        <v>10</v>
      </c>
      <c r="S101" s="172">
        <f t="shared" si="72"/>
        <v>23</v>
      </c>
      <c r="T101" s="132">
        <f t="shared" si="73"/>
        <v>23.8</v>
      </c>
      <c r="U101" s="183">
        <f t="shared" si="76"/>
        <v>23</v>
      </c>
      <c r="V101" s="132">
        <f t="shared" si="74"/>
        <v>23</v>
      </c>
      <c r="W101" s="265">
        <f t="shared" si="77"/>
        <v>9.6638655462184868</v>
      </c>
      <c r="X101" s="131">
        <f t="shared" si="67"/>
        <v>3</v>
      </c>
      <c r="Y101" s="132">
        <f t="shared" si="68"/>
        <v>3.45</v>
      </c>
      <c r="Z101" s="131">
        <f t="shared" si="69"/>
        <v>15</v>
      </c>
      <c r="AA101" s="131">
        <f t="shared" si="70"/>
        <v>13</v>
      </c>
      <c r="AB101" s="131">
        <f t="shared" si="71"/>
        <v>7</v>
      </c>
      <c r="AC101" s="132">
        <f t="shared" si="75"/>
        <v>6.9</v>
      </c>
      <c r="AD101" s="131">
        <f t="shared" si="64"/>
        <v>30</v>
      </c>
      <c r="AE101" s="131">
        <v>23</v>
      </c>
    </row>
    <row r="102" spans="1:31" ht="47.25" x14ac:dyDescent="0.25">
      <c r="A102" s="121">
        <v>90</v>
      </c>
      <c r="B102" s="146" t="s">
        <v>244</v>
      </c>
      <c r="C102" s="146" t="s">
        <v>721</v>
      </c>
      <c r="D102" s="128">
        <v>24.18</v>
      </c>
      <c r="E102" s="125">
        <v>223</v>
      </c>
      <c r="F102" s="125">
        <v>241</v>
      </c>
      <c r="G102" s="128">
        <v>9.9669148056244836</v>
      </c>
      <c r="H102" s="171">
        <f t="shared" si="82"/>
        <v>21</v>
      </c>
      <c r="I102" s="127">
        <f t="shared" si="83"/>
        <v>9.4170403587443943</v>
      </c>
      <c r="J102" s="125">
        <v>5</v>
      </c>
      <c r="K102" s="125">
        <v>8</v>
      </c>
      <c r="L102" s="125">
        <v>8</v>
      </c>
      <c r="M102" s="171">
        <f t="shared" si="84"/>
        <v>19</v>
      </c>
      <c r="N102" s="125">
        <v>0</v>
      </c>
      <c r="O102" s="125">
        <v>12</v>
      </c>
      <c r="P102" s="125">
        <v>7</v>
      </c>
      <c r="Q102" s="125">
        <f t="shared" si="85"/>
        <v>90.476190476190482</v>
      </c>
      <c r="R102" s="131">
        <f t="shared" si="63"/>
        <v>12</v>
      </c>
      <c r="S102" s="172">
        <f t="shared" si="72"/>
        <v>28</v>
      </c>
      <c r="T102" s="132">
        <f t="shared" si="73"/>
        <v>28.92</v>
      </c>
      <c r="U102" s="183">
        <f t="shared" si="76"/>
        <v>28</v>
      </c>
      <c r="V102" s="132">
        <f t="shared" si="74"/>
        <v>28</v>
      </c>
      <c r="W102" s="265">
        <f t="shared" si="77"/>
        <v>11.618257261410788</v>
      </c>
      <c r="X102" s="131">
        <f t="shared" si="67"/>
        <v>4</v>
      </c>
      <c r="Y102" s="132">
        <f t="shared" si="68"/>
        <v>4.2</v>
      </c>
      <c r="Z102" s="131">
        <f t="shared" si="69"/>
        <v>15</v>
      </c>
      <c r="AA102" s="131">
        <f t="shared" si="70"/>
        <v>15</v>
      </c>
      <c r="AB102" s="131">
        <f t="shared" si="71"/>
        <v>9</v>
      </c>
      <c r="AC102" s="132">
        <f t="shared" si="75"/>
        <v>8.4</v>
      </c>
      <c r="AD102" s="131">
        <f t="shared" si="64"/>
        <v>30</v>
      </c>
      <c r="AE102" s="131">
        <v>28</v>
      </c>
    </row>
    <row r="103" spans="1:31" ht="31.5" x14ac:dyDescent="0.25">
      <c r="A103" s="121">
        <v>91</v>
      </c>
      <c r="B103" s="146" t="s">
        <v>101</v>
      </c>
      <c r="C103" s="146" t="s">
        <v>721</v>
      </c>
      <c r="D103" s="128">
        <v>6.27</v>
      </c>
      <c r="E103" s="125">
        <v>50</v>
      </c>
      <c r="F103" s="125">
        <v>52</v>
      </c>
      <c r="G103" s="128">
        <v>8.2934609250398736</v>
      </c>
      <c r="H103" s="171">
        <f t="shared" si="82"/>
        <v>6</v>
      </c>
      <c r="I103" s="127">
        <f t="shared" si="83"/>
        <v>12</v>
      </c>
      <c r="J103" s="125">
        <v>1</v>
      </c>
      <c r="K103" s="125">
        <v>2</v>
      </c>
      <c r="L103" s="125">
        <v>3</v>
      </c>
      <c r="M103" s="171">
        <f t="shared" si="84"/>
        <v>6</v>
      </c>
      <c r="N103" s="125">
        <v>0</v>
      </c>
      <c r="O103" s="125">
        <v>3</v>
      </c>
      <c r="P103" s="125">
        <v>3</v>
      </c>
      <c r="Q103" s="125">
        <f t="shared" si="85"/>
        <v>100</v>
      </c>
      <c r="R103" s="131">
        <f t="shared" si="63"/>
        <v>12</v>
      </c>
      <c r="S103" s="172">
        <f t="shared" si="72"/>
        <v>6</v>
      </c>
      <c r="T103" s="132">
        <f t="shared" si="73"/>
        <v>6.24</v>
      </c>
      <c r="U103" s="183">
        <f t="shared" si="76"/>
        <v>6</v>
      </c>
      <c r="V103" s="132">
        <f t="shared" si="74"/>
        <v>6</v>
      </c>
      <c r="W103" s="265">
        <f t="shared" si="77"/>
        <v>11.538461538461538</v>
      </c>
      <c r="X103" s="131">
        <f t="shared" si="67"/>
        <v>0</v>
      </c>
      <c r="Y103" s="132">
        <f t="shared" si="68"/>
        <v>0.9</v>
      </c>
      <c r="Z103" s="131">
        <f t="shared" si="69"/>
        <v>15</v>
      </c>
      <c r="AA103" s="131">
        <f t="shared" si="70"/>
        <v>4</v>
      </c>
      <c r="AB103" s="131">
        <f t="shared" si="71"/>
        <v>2</v>
      </c>
      <c r="AC103" s="132">
        <f t="shared" si="75"/>
        <v>1.8</v>
      </c>
      <c r="AD103" s="131">
        <f t="shared" si="64"/>
        <v>30</v>
      </c>
      <c r="AE103" s="131">
        <v>6</v>
      </c>
    </row>
    <row r="104" spans="1:31" ht="31.5" x14ac:dyDescent="0.25">
      <c r="A104" s="121">
        <v>92</v>
      </c>
      <c r="B104" s="146" t="s">
        <v>143</v>
      </c>
      <c r="C104" s="146" t="s">
        <v>721</v>
      </c>
      <c r="D104" s="128">
        <v>72.73</v>
      </c>
      <c r="E104" s="125">
        <v>338</v>
      </c>
      <c r="F104" s="125">
        <v>378</v>
      </c>
      <c r="G104" s="128">
        <v>5.1973051010587099</v>
      </c>
      <c r="H104" s="171">
        <f t="shared" si="82"/>
        <v>23</v>
      </c>
      <c r="I104" s="127">
        <f t="shared" si="83"/>
        <v>6.8047337278106506</v>
      </c>
      <c r="J104" s="125">
        <v>5</v>
      </c>
      <c r="K104" s="125">
        <v>9</v>
      </c>
      <c r="L104" s="125">
        <v>9</v>
      </c>
      <c r="M104" s="171">
        <f t="shared" si="84"/>
        <v>19</v>
      </c>
      <c r="N104" s="125">
        <v>0</v>
      </c>
      <c r="O104" s="125">
        <v>14</v>
      </c>
      <c r="P104" s="125">
        <v>5</v>
      </c>
      <c r="Q104" s="125">
        <f t="shared" si="85"/>
        <v>82.608695652173907</v>
      </c>
      <c r="R104" s="131">
        <f t="shared" si="63"/>
        <v>8</v>
      </c>
      <c r="S104" s="172">
        <f t="shared" si="72"/>
        <v>30</v>
      </c>
      <c r="T104" s="132">
        <f t="shared" si="73"/>
        <v>30.24</v>
      </c>
      <c r="U104" s="183">
        <v>26</v>
      </c>
      <c r="V104" s="132">
        <f t="shared" si="74"/>
        <v>26</v>
      </c>
      <c r="W104" s="265">
        <f t="shared" si="77"/>
        <v>6.8783068783068781</v>
      </c>
      <c r="X104" s="131">
        <f t="shared" si="67"/>
        <v>3</v>
      </c>
      <c r="Y104" s="132">
        <f t="shared" si="68"/>
        <v>3.9</v>
      </c>
      <c r="Z104" s="131">
        <f t="shared" si="69"/>
        <v>15</v>
      </c>
      <c r="AA104" s="131">
        <f t="shared" si="70"/>
        <v>15</v>
      </c>
      <c r="AB104" s="131">
        <f t="shared" si="71"/>
        <v>8</v>
      </c>
      <c r="AC104" s="132">
        <f t="shared" si="75"/>
        <v>7.8</v>
      </c>
      <c r="AD104" s="131">
        <f t="shared" si="64"/>
        <v>30</v>
      </c>
      <c r="AE104" s="131">
        <v>26</v>
      </c>
    </row>
    <row r="105" spans="1:31" ht="31.5" x14ac:dyDescent="0.25">
      <c r="A105" s="121">
        <v>93</v>
      </c>
      <c r="B105" s="146" t="s">
        <v>722</v>
      </c>
      <c r="C105" s="146" t="s">
        <v>33</v>
      </c>
      <c r="D105" s="128">
        <v>12.32</v>
      </c>
      <c r="E105" s="125">
        <v>57</v>
      </c>
      <c r="F105" s="125">
        <v>66</v>
      </c>
      <c r="G105" s="128">
        <v>5.3571428571428568</v>
      </c>
      <c r="H105" s="171">
        <f t="shared" ref="H105:H112" si="86">J105+K105+L105</f>
        <v>0</v>
      </c>
      <c r="I105" s="127">
        <f t="shared" ref="I105:I112" si="87">H105*100/E105</f>
        <v>0</v>
      </c>
      <c r="J105" s="125">
        <v>0</v>
      </c>
      <c r="K105" s="125">
        <v>0</v>
      </c>
      <c r="L105" s="125">
        <v>0</v>
      </c>
      <c r="M105" s="171">
        <f t="shared" ref="M105:M112" si="88">N105+O105+P105</f>
        <v>0</v>
      </c>
      <c r="N105" s="125">
        <v>0</v>
      </c>
      <c r="O105" s="125">
        <v>0</v>
      </c>
      <c r="P105" s="125">
        <v>0</v>
      </c>
      <c r="Q105" s="125"/>
      <c r="R105" s="131">
        <f t="shared" si="63"/>
        <v>8</v>
      </c>
      <c r="S105" s="172">
        <f t="shared" si="72"/>
        <v>5</v>
      </c>
      <c r="T105" s="132">
        <f t="shared" si="73"/>
        <v>5.28</v>
      </c>
      <c r="U105" s="183">
        <v>4</v>
      </c>
      <c r="V105" s="132">
        <f t="shared" si="74"/>
        <v>4</v>
      </c>
      <c r="W105" s="265">
        <f t="shared" si="77"/>
        <v>6.0606060606060606</v>
      </c>
      <c r="X105" s="131">
        <f t="shared" si="67"/>
        <v>0</v>
      </c>
      <c r="Y105" s="132">
        <f t="shared" si="68"/>
        <v>0.6</v>
      </c>
      <c r="Z105" s="131">
        <f t="shared" si="69"/>
        <v>15</v>
      </c>
      <c r="AA105" s="131">
        <f t="shared" si="70"/>
        <v>2</v>
      </c>
      <c r="AB105" s="131">
        <f t="shared" si="71"/>
        <v>2</v>
      </c>
      <c r="AC105" s="132">
        <f t="shared" si="75"/>
        <v>1.2</v>
      </c>
      <c r="AD105" s="131">
        <f t="shared" si="64"/>
        <v>30</v>
      </c>
      <c r="AE105" s="131">
        <v>4</v>
      </c>
    </row>
    <row r="106" spans="1:31" ht="47.25" x14ac:dyDescent="0.25">
      <c r="A106" s="121">
        <v>94</v>
      </c>
      <c r="B106" s="146" t="s">
        <v>34</v>
      </c>
      <c r="C106" s="146" t="s">
        <v>33</v>
      </c>
      <c r="D106" s="128">
        <v>54.46</v>
      </c>
      <c r="E106" s="125">
        <v>81</v>
      </c>
      <c r="F106" s="125">
        <v>80</v>
      </c>
      <c r="G106" s="128">
        <v>1.4689680499449136</v>
      </c>
      <c r="H106" s="171">
        <f t="shared" si="86"/>
        <v>4</v>
      </c>
      <c r="I106" s="127">
        <f t="shared" si="87"/>
        <v>4.9382716049382713</v>
      </c>
      <c r="J106" s="125">
        <v>1</v>
      </c>
      <c r="K106" s="125">
        <v>1</v>
      </c>
      <c r="L106" s="125">
        <v>2</v>
      </c>
      <c r="M106" s="171">
        <f t="shared" si="88"/>
        <v>0</v>
      </c>
      <c r="N106" s="125">
        <v>0</v>
      </c>
      <c r="O106" s="125">
        <v>0</v>
      </c>
      <c r="P106" s="125">
        <v>0</v>
      </c>
      <c r="Q106" s="125">
        <f t="shared" ref="Q106:Q112" si="89">M106*100/H106</f>
        <v>0</v>
      </c>
      <c r="R106" s="131">
        <f t="shared" si="63"/>
        <v>5</v>
      </c>
      <c r="S106" s="172">
        <f t="shared" si="72"/>
        <v>4</v>
      </c>
      <c r="T106" s="132">
        <f t="shared" si="73"/>
        <v>4</v>
      </c>
      <c r="U106" s="183">
        <f t="shared" si="76"/>
        <v>4</v>
      </c>
      <c r="V106" s="132">
        <f t="shared" si="74"/>
        <v>4</v>
      </c>
      <c r="W106" s="265">
        <f t="shared" si="77"/>
        <v>5</v>
      </c>
      <c r="X106" s="131">
        <f t="shared" si="67"/>
        <v>0</v>
      </c>
      <c r="Y106" s="132">
        <f t="shared" si="68"/>
        <v>0.6</v>
      </c>
      <c r="Z106" s="131">
        <f t="shared" si="69"/>
        <v>15</v>
      </c>
      <c r="AA106" s="131">
        <f t="shared" si="70"/>
        <v>2</v>
      </c>
      <c r="AB106" s="131">
        <f t="shared" si="71"/>
        <v>2</v>
      </c>
      <c r="AC106" s="132">
        <f t="shared" si="75"/>
        <v>1.2</v>
      </c>
      <c r="AD106" s="131">
        <f t="shared" si="64"/>
        <v>30</v>
      </c>
      <c r="AE106" s="131">
        <v>4</v>
      </c>
    </row>
    <row r="107" spans="1:31" ht="31.5" x14ac:dyDescent="0.25">
      <c r="A107" s="121">
        <v>95</v>
      </c>
      <c r="B107" s="146" t="s">
        <v>48</v>
      </c>
      <c r="C107" s="146" t="s">
        <v>33</v>
      </c>
      <c r="D107" s="128">
        <v>13.48</v>
      </c>
      <c r="E107" s="125">
        <v>45</v>
      </c>
      <c r="F107" s="125">
        <v>38</v>
      </c>
      <c r="G107" s="128">
        <v>2.8189910979228485</v>
      </c>
      <c r="H107" s="171">
        <f t="shared" si="86"/>
        <v>3</v>
      </c>
      <c r="I107" s="127">
        <f t="shared" si="87"/>
        <v>6.666666666666667</v>
      </c>
      <c r="J107" s="125">
        <v>0</v>
      </c>
      <c r="K107" s="125">
        <v>3</v>
      </c>
      <c r="L107" s="125">
        <v>0</v>
      </c>
      <c r="M107" s="171">
        <f t="shared" si="88"/>
        <v>3</v>
      </c>
      <c r="N107" s="125">
        <v>0</v>
      </c>
      <c r="O107" s="125">
        <v>3</v>
      </c>
      <c r="P107" s="125">
        <v>0</v>
      </c>
      <c r="Q107" s="125">
        <f t="shared" si="89"/>
        <v>100</v>
      </c>
      <c r="R107" s="131">
        <f t="shared" si="63"/>
        <v>7</v>
      </c>
      <c r="S107" s="172">
        <f t="shared" si="72"/>
        <v>2</v>
      </c>
      <c r="T107" s="132">
        <f t="shared" si="73"/>
        <v>2.66</v>
      </c>
      <c r="U107" s="183">
        <f t="shared" si="76"/>
        <v>2</v>
      </c>
      <c r="V107" s="132">
        <f t="shared" si="74"/>
        <v>2</v>
      </c>
      <c r="W107" s="265">
        <f t="shared" si="77"/>
        <v>5.2631578947368425</v>
      </c>
      <c r="X107" s="131">
        <f t="shared" si="67"/>
        <v>0</v>
      </c>
      <c r="Y107" s="132">
        <f t="shared" si="68"/>
        <v>0.3</v>
      </c>
      <c r="Z107" s="131">
        <f t="shared" si="69"/>
        <v>15</v>
      </c>
      <c r="AA107" s="131">
        <f t="shared" si="70"/>
        <v>1</v>
      </c>
      <c r="AB107" s="131">
        <f t="shared" si="71"/>
        <v>1</v>
      </c>
      <c r="AC107" s="132">
        <f t="shared" si="75"/>
        <v>0.6</v>
      </c>
      <c r="AD107" s="131">
        <f t="shared" si="64"/>
        <v>30</v>
      </c>
      <c r="AE107" s="131">
        <v>2</v>
      </c>
    </row>
    <row r="108" spans="1:31" ht="31.5" x14ac:dyDescent="0.25">
      <c r="A108" s="121">
        <v>96</v>
      </c>
      <c r="B108" s="146" t="s">
        <v>29</v>
      </c>
      <c r="C108" s="146" t="s">
        <v>33</v>
      </c>
      <c r="D108" s="128">
        <v>8.51</v>
      </c>
      <c r="E108" s="125">
        <v>37</v>
      </c>
      <c r="F108" s="125">
        <v>43</v>
      </c>
      <c r="G108" s="128">
        <v>5.052878965922444</v>
      </c>
      <c r="H108" s="171">
        <f t="shared" si="86"/>
        <v>2</v>
      </c>
      <c r="I108" s="127">
        <f t="shared" si="87"/>
        <v>5.4054054054054053</v>
      </c>
      <c r="J108" s="125">
        <v>0</v>
      </c>
      <c r="K108" s="125">
        <v>1</v>
      </c>
      <c r="L108" s="125">
        <v>1</v>
      </c>
      <c r="M108" s="171">
        <f t="shared" si="88"/>
        <v>0</v>
      </c>
      <c r="N108" s="125">
        <v>0</v>
      </c>
      <c r="O108" s="125">
        <v>0</v>
      </c>
      <c r="P108" s="125">
        <v>0</v>
      </c>
      <c r="Q108" s="125">
        <f t="shared" si="89"/>
        <v>0</v>
      </c>
      <c r="R108" s="131">
        <f t="shared" si="63"/>
        <v>8</v>
      </c>
      <c r="S108" s="172">
        <f t="shared" si="72"/>
        <v>3</v>
      </c>
      <c r="T108" s="132">
        <f t="shared" si="73"/>
        <v>3.44</v>
      </c>
      <c r="U108" s="183">
        <f t="shared" si="76"/>
        <v>3</v>
      </c>
      <c r="V108" s="132">
        <f t="shared" si="74"/>
        <v>3</v>
      </c>
      <c r="W108" s="265">
        <f t="shared" si="77"/>
        <v>6.9767441860465116</v>
      </c>
      <c r="X108" s="131">
        <f t="shared" si="67"/>
        <v>0</v>
      </c>
      <c r="Y108" s="132">
        <f t="shared" si="68"/>
        <v>0.45</v>
      </c>
      <c r="Z108" s="131">
        <f t="shared" si="69"/>
        <v>15</v>
      </c>
      <c r="AA108" s="131">
        <f t="shared" si="70"/>
        <v>2</v>
      </c>
      <c r="AB108" s="131">
        <f t="shared" si="71"/>
        <v>1</v>
      </c>
      <c r="AC108" s="132">
        <f t="shared" si="75"/>
        <v>0.9</v>
      </c>
      <c r="AD108" s="131">
        <f t="shared" si="64"/>
        <v>30</v>
      </c>
      <c r="AE108" s="131">
        <v>3</v>
      </c>
    </row>
    <row r="109" spans="1:31" x14ac:dyDescent="0.25">
      <c r="A109" s="121">
        <v>97</v>
      </c>
      <c r="B109" s="146" t="s">
        <v>2</v>
      </c>
      <c r="C109" s="146" t="s">
        <v>33</v>
      </c>
      <c r="D109" s="128">
        <v>100.3</v>
      </c>
      <c r="E109" s="125">
        <v>549</v>
      </c>
      <c r="F109" s="125">
        <v>343</v>
      </c>
      <c r="G109" s="128">
        <v>3.4197407776669992</v>
      </c>
      <c r="H109" s="171">
        <f t="shared" si="86"/>
        <v>27</v>
      </c>
      <c r="I109" s="127">
        <f t="shared" si="87"/>
        <v>4.918032786885246</v>
      </c>
      <c r="J109" s="125">
        <v>0</v>
      </c>
      <c r="K109" s="125">
        <v>14</v>
      </c>
      <c r="L109" s="125">
        <v>13</v>
      </c>
      <c r="M109" s="171">
        <f t="shared" si="88"/>
        <v>22</v>
      </c>
      <c r="N109" s="125"/>
      <c r="O109" s="125">
        <v>10</v>
      </c>
      <c r="P109" s="125">
        <v>12</v>
      </c>
      <c r="Q109" s="125">
        <f t="shared" si="89"/>
        <v>81.481481481481481</v>
      </c>
      <c r="R109" s="131">
        <f t="shared" ref="R109:R140" si="90">IF(F109&lt;VLOOKUP(G109,$M$145:$Q$155,2),0,VLOOKUP(G109,$M$145:$Q$155,3))</f>
        <v>7</v>
      </c>
      <c r="S109" s="172">
        <f t="shared" si="72"/>
        <v>24</v>
      </c>
      <c r="T109" s="132">
        <f t="shared" si="73"/>
        <v>24.01</v>
      </c>
      <c r="U109" s="183">
        <f t="shared" si="76"/>
        <v>24</v>
      </c>
      <c r="V109" s="132">
        <f t="shared" si="74"/>
        <v>24</v>
      </c>
      <c r="W109" s="265">
        <f t="shared" si="77"/>
        <v>6.9970845481049562</v>
      </c>
      <c r="X109" s="131">
        <f t="shared" si="67"/>
        <v>3</v>
      </c>
      <c r="Y109" s="132">
        <f t="shared" si="68"/>
        <v>3.6</v>
      </c>
      <c r="Z109" s="131">
        <f t="shared" si="69"/>
        <v>15</v>
      </c>
      <c r="AA109" s="131">
        <f t="shared" si="70"/>
        <v>13</v>
      </c>
      <c r="AB109" s="131">
        <f t="shared" si="71"/>
        <v>8</v>
      </c>
      <c r="AC109" s="132">
        <f t="shared" si="75"/>
        <v>7.2</v>
      </c>
      <c r="AD109" s="131">
        <f t="shared" ref="AD109:AD140" si="91">IF(F109&lt;VLOOKUP(G109,$M$145:$Q$155,2),0,VLOOKUP(G109,$M$145:$Q$155,5))</f>
        <v>30</v>
      </c>
      <c r="AE109" s="131"/>
    </row>
    <row r="110" spans="1:31" ht="31.5" x14ac:dyDescent="0.25">
      <c r="A110" s="121">
        <v>98</v>
      </c>
      <c r="B110" s="146" t="s">
        <v>103</v>
      </c>
      <c r="C110" s="146" t="s">
        <v>33</v>
      </c>
      <c r="D110" s="128">
        <v>35.26</v>
      </c>
      <c r="E110" s="125">
        <v>60</v>
      </c>
      <c r="F110" s="125">
        <v>70</v>
      </c>
      <c r="G110" s="128">
        <v>1.9852524106636416</v>
      </c>
      <c r="H110" s="171">
        <f t="shared" si="86"/>
        <v>3</v>
      </c>
      <c r="I110" s="127">
        <f t="shared" si="87"/>
        <v>5</v>
      </c>
      <c r="J110" s="125">
        <v>0</v>
      </c>
      <c r="K110" s="125">
        <v>3</v>
      </c>
      <c r="L110" s="125">
        <v>0</v>
      </c>
      <c r="M110" s="171">
        <f t="shared" si="88"/>
        <v>3</v>
      </c>
      <c r="N110" s="125">
        <v>0</v>
      </c>
      <c r="O110" s="125">
        <v>3</v>
      </c>
      <c r="P110" s="125">
        <v>0</v>
      </c>
      <c r="Q110" s="125">
        <f t="shared" si="89"/>
        <v>100</v>
      </c>
      <c r="R110" s="131">
        <f t="shared" si="90"/>
        <v>5</v>
      </c>
      <c r="S110" s="172">
        <f t="shared" si="72"/>
        <v>3</v>
      </c>
      <c r="T110" s="132">
        <f t="shared" si="73"/>
        <v>3.5</v>
      </c>
      <c r="U110" s="183">
        <f t="shared" si="76"/>
        <v>3</v>
      </c>
      <c r="V110" s="132">
        <f t="shared" si="74"/>
        <v>3</v>
      </c>
      <c r="W110" s="265">
        <f t="shared" si="77"/>
        <v>4.2857142857142856</v>
      </c>
      <c r="X110" s="131">
        <f t="shared" si="67"/>
        <v>0</v>
      </c>
      <c r="Y110" s="132">
        <f t="shared" si="68"/>
        <v>0.45</v>
      </c>
      <c r="Z110" s="131">
        <f t="shared" si="69"/>
        <v>15</v>
      </c>
      <c r="AA110" s="131">
        <f t="shared" si="70"/>
        <v>2</v>
      </c>
      <c r="AB110" s="131">
        <f t="shared" si="71"/>
        <v>1</v>
      </c>
      <c r="AC110" s="132">
        <f t="shared" si="75"/>
        <v>0.9</v>
      </c>
      <c r="AD110" s="131">
        <f t="shared" si="91"/>
        <v>30</v>
      </c>
      <c r="AE110" s="131">
        <v>3</v>
      </c>
    </row>
    <row r="111" spans="1:31" ht="31.5" x14ac:dyDescent="0.25">
      <c r="A111" s="121">
        <v>99</v>
      </c>
      <c r="B111" s="146" t="s">
        <v>723</v>
      </c>
      <c r="C111" s="146" t="s">
        <v>33</v>
      </c>
      <c r="D111" s="128">
        <v>12.31</v>
      </c>
      <c r="E111" s="125">
        <v>40</v>
      </c>
      <c r="F111" s="125">
        <v>44</v>
      </c>
      <c r="G111" s="128">
        <v>3.5743298131600323</v>
      </c>
      <c r="H111" s="171">
        <f t="shared" si="86"/>
        <v>2</v>
      </c>
      <c r="I111" s="127">
        <f t="shared" si="87"/>
        <v>5</v>
      </c>
      <c r="J111" s="125">
        <v>0</v>
      </c>
      <c r="K111" s="125">
        <v>1</v>
      </c>
      <c r="L111" s="125">
        <v>1</v>
      </c>
      <c r="M111" s="171">
        <f t="shared" si="88"/>
        <v>0</v>
      </c>
      <c r="N111" s="125">
        <v>0</v>
      </c>
      <c r="O111" s="125">
        <v>0</v>
      </c>
      <c r="P111" s="125">
        <v>0</v>
      </c>
      <c r="Q111" s="125">
        <f t="shared" si="89"/>
        <v>0</v>
      </c>
      <c r="R111" s="131">
        <f t="shared" si="90"/>
        <v>7</v>
      </c>
      <c r="S111" s="172">
        <f t="shared" si="72"/>
        <v>3</v>
      </c>
      <c r="T111" s="132">
        <f t="shared" si="73"/>
        <v>3.08</v>
      </c>
      <c r="U111" s="183">
        <f t="shared" si="76"/>
        <v>3</v>
      </c>
      <c r="V111" s="132">
        <f t="shared" si="74"/>
        <v>3</v>
      </c>
      <c r="W111" s="265">
        <f t="shared" si="77"/>
        <v>6.8181818181818183</v>
      </c>
      <c r="X111" s="131">
        <f t="shared" si="67"/>
        <v>0</v>
      </c>
      <c r="Y111" s="132">
        <f t="shared" si="68"/>
        <v>0.45</v>
      </c>
      <c r="Z111" s="131">
        <f t="shared" si="69"/>
        <v>15</v>
      </c>
      <c r="AA111" s="131">
        <f t="shared" si="70"/>
        <v>2</v>
      </c>
      <c r="AB111" s="131">
        <f t="shared" si="71"/>
        <v>1</v>
      </c>
      <c r="AC111" s="132">
        <f t="shared" si="75"/>
        <v>0.9</v>
      </c>
      <c r="AD111" s="131">
        <f t="shared" si="91"/>
        <v>30</v>
      </c>
      <c r="AE111" s="131">
        <v>3</v>
      </c>
    </row>
    <row r="112" spans="1:31" ht="31.5" x14ac:dyDescent="0.25">
      <c r="A112" s="121">
        <v>100</v>
      </c>
      <c r="B112" s="146" t="s">
        <v>724</v>
      </c>
      <c r="C112" s="146" t="s">
        <v>33</v>
      </c>
      <c r="D112" s="128">
        <v>53.49</v>
      </c>
      <c r="E112" s="125">
        <v>180</v>
      </c>
      <c r="F112" s="125">
        <v>209</v>
      </c>
      <c r="G112" s="128">
        <v>3.9072723873621236</v>
      </c>
      <c r="H112" s="171">
        <f t="shared" si="86"/>
        <v>12</v>
      </c>
      <c r="I112" s="127">
        <f t="shared" si="87"/>
        <v>6.666666666666667</v>
      </c>
      <c r="J112" s="125">
        <v>3</v>
      </c>
      <c r="K112" s="125">
        <v>5</v>
      </c>
      <c r="L112" s="125">
        <v>4</v>
      </c>
      <c r="M112" s="171">
        <f t="shared" si="88"/>
        <v>1</v>
      </c>
      <c r="N112" s="125">
        <v>0</v>
      </c>
      <c r="O112" s="125">
        <v>1</v>
      </c>
      <c r="P112" s="125">
        <v>0</v>
      </c>
      <c r="Q112" s="125">
        <f t="shared" si="89"/>
        <v>8.3333333333333339</v>
      </c>
      <c r="R112" s="131">
        <f t="shared" si="90"/>
        <v>7</v>
      </c>
      <c r="S112" s="172">
        <f t="shared" si="72"/>
        <v>14</v>
      </c>
      <c r="T112" s="132">
        <f t="shared" si="73"/>
        <v>14.63</v>
      </c>
      <c r="U112" s="183">
        <f t="shared" si="76"/>
        <v>14</v>
      </c>
      <c r="V112" s="132">
        <f t="shared" si="74"/>
        <v>14</v>
      </c>
      <c r="W112" s="265">
        <f t="shared" si="77"/>
        <v>6.6985645933014357</v>
      </c>
      <c r="X112" s="131">
        <f t="shared" si="67"/>
        <v>2</v>
      </c>
      <c r="Y112" s="132">
        <f t="shared" si="68"/>
        <v>2.1</v>
      </c>
      <c r="Z112" s="131">
        <f t="shared" si="69"/>
        <v>15</v>
      </c>
      <c r="AA112" s="131">
        <f t="shared" si="70"/>
        <v>7</v>
      </c>
      <c r="AB112" s="131">
        <f t="shared" si="71"/>
        <v>5</v>
      </c>
      <c r="AC112" s="132">
        <f t="shared" si="75"/>
        <v>4.2</v>
      </c>
      <c r="AD112" s="131">
        <f t="shared" si="91"/>
        <v>30</v>
      </c>
      <c r="AE112" s="131">
        <v>14</v>
      </c>
    </row>
    <row r="113" spans="1:31" ht="47.25" x14ac:dyDescent="0.25">
      <c r="A113" s="121">
        <v>101</v>
      </c>
      <c r="B113" s="146" t="s">
        <v>178</v>
      </c>
      <c r="C113" s="146" t="s">
        <v>33</v>
      </c>
      <c r="D113" s="128">
        <v>99.98</v>
      </c>
      <c r="E113" s="125">
        <v>282</v>
      </c>
      <c r="F113" s="125">
        <v>311</v>
      </c>
      <c r="G113" s="128">
        <v>3.1106221244248848</v>
      </c>
      <c r="H113" s="171">
        <f t="shared" ref="H113:H124" si="92">J113+K113+L113</f>
        <v>19</v>
      </c>
      <c r="I113" s="127">
        <f t="shared" ref="I113:I121" si="93">H113*100/E113</f>
        <v>6.7375886524822697</v>
      </c>
      <c r="J113" s="125">
        <v>4</v>
      </c>
      <c r="K113" s="125">
        <v>6</v>
      </c>
      <c r="L113" s="125">
        <v>9</v>
      </c>
      <c r="M113" s="171">
        <f t="shared" ref="M113:M124" si="94">N113+O113+P113</f>
        <v>14</v>
      </c>
      <c r="N113" s="125">
        <v>0</v>
      </c>
      <c r="O113" s="125">
        <v>9</v>
      </c>
      <c r="P113" s="125">
        <v>5</v>
      </c>
      <c r="Q113" s="125">
        <f>M113*100/H113</f>
        <v>73.684210526315795</v>
      </c>
      <c r="R113" s="131">
        <f t="shared" si="90"/>
        <v>7</v>
      </c>
      <c r="S113" s="172">
        <f t="shared" si="72"/>
        <v>21</v>
      </c>
      <c r="T113" s="132">
        <f t="shared" si="73"/>
        <v>21.77</v>
      </c>
      <c r="U113" s="183">
        <f t="shared" si="76"/>
        <v>21</v>
      </c>
      <c r="V113" s="132">
        <f t="shared" si="74"/>
        <v>21</v>
      </c>
      <c r="W113" s="265">
        <f t="shared" si="77"/>
        <v>6.752411575562701</v>
      </c>
      <c r="X113" s="131">
        <f t="shared" si="67"/>
        <v>3</v>
      </c>
      <c r="Y113" s="132">
        <f t="shared" si="68"/>
        <v>3.15</v>
      </c>
      <c r="Z113" s="131">
        <f t="shared" si="69"/>
        <v>15</v>
      </c>
      <c r="AA113" s="131">
        <f t="shared" si="70"/>
        <v>11</v>
      </c>
      <c r="AB113" s="131">
        <f t="shared" si="71"/>
        <v>7</v>
      </c>
      <c r="AC113" s="132">
        <f t="shared" si="75"/>
        <v>6.3</v>
      </c>
      <c r="AD113" s="131">
        <f t="shared" si="91"/>
        <v>30</v>
      </c>
      <c r="AE113" s="131">
        <v>21</v>
      </c>
    </row>
    <row r="114" spans="1:31" ht="31.5" x14ac:dyDescent="0.25">
      <c r="A114" s="121">
        <v>102</v>
      </c>
      <c r="B114" s="146" t="s">
        <v>102</v>
      </c>
      <c r="C114" s="146" t="s">
        <v>33</v>
      </c>
      <c r="D114" s="128">
        <v>54.74</v>
      </c>
      <c r="E114" s="125">
        <v>188</v>
      </c>
      <c r="F114" s="125">
        <v>241</v>
      </c>
      <c r="G114" s="128">
        <v>4.4026306174643768</v>
      </c>
      <c r="H114" s="171">
        <f t="shared" si="92"/>
        <v>13</v>
      </c>
      <c r="I114" s="127">
        <f t="shared" si="93"/>
        <v>6.9148936170212769</v>
      </c>
      <c r="J114" s="125">
        <v>2</v>
      </c>
      <c r="K114" s="125">
        <v>5</v>
      </c>
      <c r="L114" s="125">
        <v>6</v>
      </c>
      <c r="M114" s="171">
        <f t="shared" si="94"/>
        <v>13</v>
      </c>
      <c r="N114" s="125">
        <v>2</v>
      </c>
      <c r="O114" s="125">
        <v>5</v>
      </c>
      <c r="P114" s="125">
        <v>6</v>
      </c>
      <c r="Q114" s="125">
        <f>M114*100/H114</f>
        <v>100</v>
      </c>
      <c r="R114" s="131">
        <f t="shared" si="90"/>
        <v>8</v>
      </c>
      <c r="S114" s="172">
        <f t="shared" si="72"/>
        <v>19</v>
      </c>
      <c r="T114" s="132">
        <f t="shared" si="73"/>
        <v>19.28</v>
      </c>
      <c r="U114" s="183">
        <f t="shared" si="76"/>
        <v>19</v>
      </c>
      <c r="V114" s="132">
        <f t="shared" si="74"/>
        <v>19</v>
      </c>
      <c r="W114" s="265">
        <f t="shared" si="77"/>
        <v>7.8838174273858925</v>
      </c>
      <c r="X114" s="131">
        <f t="shared" si="67"/>
        <v>2</v>
      </c>
      <c r="Y114" s="132">
        <f t="shared" si="68"/>
        <v>2.85</v>
      </c>
      <c r="Z114" s="131">
        <f t="shared" si="69"/>
        <v>15</v>
      </c>
      <c r="AA114" s="131">
        <f t="shared" si="70"/>
        <v>11</v>
      </c>
      <c r="AB114" s="131">
        <f t="shared" si="71"/>
        <v>6</v>
      </c>
      <c r="AC114" s="132">
        <f t="shared" si="75"/>
        <v>5.7</v>
      </c>
      <c r="AD114" s="131">
        <f t="shared" si="91"/>
        <v>30</v>
      </c>
      <c r="AE114" s="131">
        <v>19</v>
      </c>
    </row>
    <row r="115" spans="1:31" x14ac:dyDescent="0.25">
      <c r="A115" s="121">
        <v>103</v>
      </c>
      <c r="B115" s="146" t="s">
        <v>259</v>
      </c>
      <c r="C115" s="146" t="s">
        <v>33</v>
      </c>
      <c r="D115" s="128">
        <v>37.1</v>
      </c>
      <c r="E115" s="125">
        <v>434</v>
      </c>
      <c r="F115" s="125">
        <v>443</v>
      </c>
      <c r="G115" s="128">
        <v>11.940700808625337</v>
      </c>
      <c r="H115" s="171">
        <f t="shared" si="92"/>
        <v>40</v>
      </c>
      <c r="I115" s="127">
        <f t="shared" si="93"/>
        <v>9.2165898617511512</v>
      </c>
      <c r="J115" s="125">
        <v>10</v>
      </c>
      <c r="K115" s="125">
        <v>30</v>
      </c>
      <c r="L115" s="125">
        <v>0</v>
      </c>
      <c r="M115" s="171">
        <f t="shared" si="94"/>
        <v>36</v>
      </c>
      <c r="N115" s="125">
        <v>4</v>
      </c>
      <c r="O115" s="125">
        <v>25</v>
      </c>
      <c r="P115" s="125">
        <v>7</v>
      </c>
      <c r="Q115" s="125">
        <f>M115*100/H115</f>
        <v>90</v>
      </c>
      <c r="R115" s="131">
        <f t="shared" si="90"/>
        <v>15</v>
      </c>
      <c r="S115" s="172">
        <f t="shared" si="72"/>
        <v>66</v>
      </c>
      <c r="T115" s="132">
        <f t="shared" si="73"/>
        <v>66.45</v>
      </c>
      <c r="U115" s="183">
        <f t="shared" si="76"/>
        <v>66</v>
      </c>
      <c r="V115" s="132">
        <f t="shared" si="74"/>
        <v>66</v>
      </c>
      <c r="W115" s="265">
        <f t="shared" si="77"/>
        <v>14.89841986455982</v>
      </c>
      <c r="X115" s="131">
        <f t="shared" si="67"/>
        <v>9</v>
      </c>
      <c r="Y115" s="132">
        <f t="shared" si="68"/>
        <v>9.9</v>
      </c>
      <c r="Z115" s="131">
        <f t="shared" si="69"/>
        <v>15</v>
      </c>
      <c r="AA115" s="131">
        <f t="shared" si="70"/>
        <v>37</v>
      </c>
      <c r="AB115" s="131">
        <f t="shared" si="71"/>
        <v>20</v>
      </c>
      <c r="AC115" s="132">
        <f t="shared" si="75"/>
        <v>19.8</v>
      </c>
      <c r="AD115" s="131">
        <f t="shared" si="91"/>
        <v>30</v>
      </c>
      <c r="AE115" s="131">
        <v>66</v>
      </c>
    </row>
    <row r="116" spans="1:31" x14ac:dyDescent="0.25">
      <c r="A116" s="121">
        <v>104</v>
      </c>
      <c r="B116" s="211" t="s">
        <v>2</v>
      </c>
      <c r="C116" s="211" t="s">
        <v>35</v>
      </c>
      <c r="D116" s="128">
        <v>138.1</v>
      </c>
      <c r="E116" s="125">
        <v>18</v>
      </c>
      <c r="F116" s="125">
        <v>284</v>
      </c>
      <c r="G116" s="128">
        <v>2.0564808110065171</v>
      </c>
      <c r="H116" s="171">
        <f t="shared" si="92"/>
        <v>0</v>
      </c>
      <c r="I116" s="127">
        <f t="shared" si="93"/>
        <v>0</v>
      </c>
      <c r="J116" s="125">
        <v>0</v>
      </c>
      <c r="K116" s="125">
        <v>0</v>
      </c>
      <c r="L116" s="125">
        <v>0</v>
      </c>
      <c r="M116" s="171">
        <f t="shared" si="94"/>
        <v>0</v>
      </c>
      <c r="N116" s="125"/>
      <c r="O116" s="125"/>
      <c r="P116" s="125"/>
      <c r="Q116" s="125"/>
      <c r="R116" s="131">
        <f t="shared" si="90"/>
        <v>7</v>
      </c>
      <c r="S116" s="172">
        <f t="shared" ref="S116:S132" si="95">ROUNDDOWN(T116,0)</f>
        <v>19</v>
      </c>
      <c r="T116" s="132">
        <f t="shared" ref="T116:T131" si="96">F116*R116/100</f>
        <v>19.88</v>
      </c>
      <c r="U116" s="183">
        <f t="shared" si="76"/>
        <v>19</v>
      </c>
      <c r="V116" s="132">
        <f t="shared" ref="V116:V132" si="97">F116*W116/100</f>
        <v>19.000000000000004</v>
      </c>
      <c r="W116" s="265">
        <f t="shared" si="77"/>
        <v>6.6901408450704229</v>
      </c>
      <c r="X116" s="131">
        <f t="shared" si="67"/>
        <v>2</v>
      </c>
      <c r="Y116" s="132">
        <f t="shared" si="68"/>
        <v>2.85</v>
      </c>
      <c r="Z116" s="131">
        <f t="shared" si="69"/>
        <v>15</v>
      </c>
      <c r="AA116" s="131">
        <f t="shared" si="70"/>
        <v>11</v>
      </c>
      <c r="AB116" s="131">
        <f t="shared" si="71"/>
        <v>6</v>
      </c>
      <c r="AC116" s="132">
        <f t="shared" ref="AC116:AC132" si="98">U116*AD116/100</f>
        <v>5.7</v>
      </c>
      <c r="AD116" s="131">
        <f t="shared" si="91"/>
        <v>30</v>
      </c>
      <c r="AE116" s="131"/>
    </row>
    <row r="117" spans="1:31" ht="47.25" x14ac:dyDescent="0.25">
      <c r="A117" s="121">
        <v>105</v>
      </c>
      <c r="B117" s="146" t="s">
        <v>727</v>
      </c>
      <c r="C117" s="146" t="s">
        <v>36</v>
      </c>
      <c r="D117" s="128">
        <v>82.98</v>
      </c>
      <c r="E117" s="125">
        <v>222</v>
      </c>
      <c r="F117" s="125">
        <v>182</v>
      </c>
      <c r="G117" s="128">
        <v>2.1932995902627139</v>
      </c>
      <c r="H117" s="171">
        <f t="shared" si="92"/>
        <v>15</v>
      </c>
      <c r="I117" s="127">
        <f t="shared" si="93"/>
        <v>6.756756756756757</v>
      </c>
      <c r="J117" s="125">
        <v>0</v>
      </c>
      <c r="K117" s="125">
        <v>15</v>
      </c>
      <c r="L117" s="125">
        <v>0</v>
      </c>
      <c r="M117" s="171">
        <f t="shared" si="94"/>
        <v>1</v>
      </c>
      <c r="N117" s="125">
        <v>0</v>
      </c>
      <c r="O117" s="125">
        <v>1</v>
      </c>
      <c r="P117" s="125">
        <v>0</v>
      </c>
      <c r="Q117" s="125">
        <f>M117*100/H117</f>
        <v>6.666666666666667</v>
      </c>
      <c r="R117" s="131">
        <f t="shared" si="90"/>
        <v>7</v>
      </c>
      <c r="S117" s="172">
        <f t="shared" si="95"/>
        <v>12</v>
      </c>
      <c r="T117" s="132">
        <f t="shared" si="96"/>
        <v>12.74</v>
      </c>
      <c r="U117" s="183">
        <v>5</v>
      </c>
      <c r="V117" s="132">
        <f t="shared" si="97"/>
        <v>5</v>
      </c>
      <c r="W117" s="265">
        <f t="shared" ref="W117:W132" si="99">U117*100/F117</f>
        <v>2.7472527472527473</v>
      </c>
      <c r="X117" s="131">
        <f t="shared" si="67"/>
        <v>0</v>
      </c>
      <c r="Y117" s="132">
        <f t="shared" si="68"/>
        <v>0.75</v>
      </c>
      <c r="Z117" s="131">
        <f t="shared" si="69"/>
        <v>15</v>
      </c>
      <c r="AA117" s="131">
        <f t="shared" si="70"/>
        <v>3</v>
      </c>
      <c r="AB117" s="131">
        <f t="shared" si="71"/>
        <v>2</v>
      </c>
      <c r="AC117" s="132">
        <f t="shared" si="98"/>
        <v>1.5</v>
      </c>
      <c r="AD117" s="131">
        <f t="shared" si="91"/>
        <v>30</v>
      </c>
      <c r="AE117" s="131">
        <v>5</v>
      </c>
    </row>
    <row r="118" spans="1:31" ht="47.25" x14ac:dyDescent="0.25">
      <c r="A118" s="121">
        <v>106</v>
      </c>
      <c r="B118" s="146" t="s">
        <v>658</v>
      </c>
      <c r="C118" s="146" t="s">
        <v>728</v>
      </c>
      <c r="D118" s="128">
        <v>183.6</v>
      </c>
      <c r="E118" s="125">
        <v>764</v>
      </c>
      <c r="F118" s="125">
        <v>623</v>
      </c>
      <c r="G118" s="128">
        <v>3.3932461873638347</v>
      </c>
      <c r="H118" s="171">
        <f t="shared" si="92"/>
        <v>40</v>
      </c>
      <c r="I118" s="127">
        <f t="shared" si="93"/>
        <v>5.2356020942408374</v>
      </c>
      <c r="J118" s="125">
        <v>10</v>
      </c>
      <c r="K118" s="125">
        <v>15</v>
      </c>
      <c r="L118" s="125">
        <v>15</v>
      </c>
      <c r="M118" s="171">
        <f t="shared" si="94"/>
        <v>21</v>
      </c>
      <c r="N118" s="125">
        <v>0</v>
      </c>
      <c r="O118" s="125">
        <v>15</v>
      </c>
      <c r="P118" s="125">
        <v>6</v>
      </c>
      <c r="Q118" s="125">
        <f>M118*100/H118</f>
        <v>52.5</v>
      </c>
      <c r="R118" s="131">
        <f t="shared" si="90"/>
        <v>7</v>
      </c>
      <c r="S118" s="172">
        <f t="shared" si="95"/>
        <v>43</v>
      </c>
      <c r="T118" s="132">
        <f t="shared" si="96"/>
        <v>43.61</v>
      </c>
      <c r="U118" s="183">
        <f t="shared" ref="U118:U132" si="100">S118</f>
        <v>43</v>
      </c>
      <c r="V118" s="132">
        <f t="shared" si="97"/>
        <v>43</v>
      </c>
      <c r="W118" s="265">
        <f t="shared" si="99"/>
        <v>6.902086677367576</v>
      </c>
      <c r="X118" s="131">
        <f t="shared" si="67"/>
        <v>6</v>
      </c>
      <c r="Y118" s="132">
        <f t="shared" si="68"/>
        <v>6.45</v>
      </c>
      <c r="Z118" s="131">
        <f t="shared" si="69"/>
        <v>15</v>
      </c>
      <c r="AA118" s="131">
        <f t="shared" si="70"/>
        <v>24</v>
      </c>
      <c r="AB118" s="131">
        <f t="shared" si="71"/>
        <v>13</v>
      </c>
      <c r="AC118" s="132">
        <f t="shared" si="98"/>
        <v>12.9</v>
      </c>
      <c r="AD118" s="131">
        <f t="shared" si="91"/>
        <v>30</v>
      </c>
      <c r="AE118" s="131">
        <v>43</v>
      </c>
    </row>
    <row r="119" spans="1:31" ht="31.5" x14ac:dyDescent="0.25">
      <c r="A119" s="121">
        <v>107</v>
      </c>
      <c r="B119" s="146" t="s">
        <v>654</v>
      </c>
      <c r="C119" s="146" t="s">
        <v>728</v>
      </c>
      <c r="D119" s="128">
        <v>74.8</v>
      </c>
      <c r="E119" s="125">
        <v>493</v>
      </c>
      <c r="F119" s="125">
        <v>593</v>
      </c>
      <c r="G119" s="128">
        <v>7.927807486631016</v>
      </c>
      <c r="H119" s="171">
        <f t="shared" si="92"/>
        <v>25</v>
      </c>
      <c r="I119" s="127">
        <f t="shared" si="93"/>
        <v>5.0709939148073024</v>
      </c>
      <c r="J119" s="125">
        <v>3</v>
      </c>
      <c r="K119" s="125">
        <v>12</v>
      </c>
      <c r="L119" s="125">
        <v>10</v>
      </c>
      <c r="M119" s="171">
        <f t="shared" si="94"/>
        <v>25</v>
      </c>
      <c r="N119" s="125">
        <v>3</v>
      </c>
      <c r="O119" s="125">
        <v>12</v>
      </c>
      <c r="P119" s="125">
        <v>10</v>
      </c>
      <c r="Q119" s="125">
        <f>M119*100/H119</f>
        <v>100</v>
      </c>
      <c r="R119" s="131">
        <f t="shared" si="90"/>
        <v>10</v>
      </c>
      <c r="S119" s="172">
        <f t="shared" si="95"/>
        <v>59</v>
      </c>
      <c r="T119" s="132">
        <f t="shared" si="96"/>
        <v>59.3</v>
      </c>
      <c r="U119" s="183">
        <f t="shared" si="100"/>
        <v>59</v>
      </c>
      <c r="V119" s="132">
        <f t="shared" si="97"/>
        <v>59</v>
      </c>
      <c r="W119" s="265">
        <f t="shared" si="99"/>
        <v>9.9494097807757171</v>
      </c>
      <c r="X119" s="131">
        <f t="shared" si="67"/>
        <v>8</v>
      </c>
      <c r="Y119" s="132">
        <f t="shared" si="68"/>
        <v>8.85</v>
      </c>
      <c r="Z119" s="131">
        <f t="shared" si="69"/>
        <v>15</v>
      </c>
      <c r="AA119" s="131">
        <f t="shared" si="70"/>
        <v>33</v>
      </c>
      <c r="AB119" s="131">
        <f t="shared" si="71"/>
        <v>18</v>
      </c>
      <c r="AC119" s="132">
        <f t="shared" si="98"/>
        <v>17.7</v>
      </c>
      <c r="AD119" s="131">
        <f t="shared" si="91"/>
        <v>30</v>
      </c>
      <c r="AE119" s="131">
        <v>59</v>
      </c>
    </row>
    <row r="120" spans="1:31" x14ac:dyDescent="0.25">
      <c r="A120" s="121">
        <v>108</v>
      </c>
      <c r="B120" s="146" t="s">
        <v>2</v>
      </c>
      <c r="C120" s="146" t="s">
        <v>728</v>
      </c>
      <c r="D120" s="128">
        <v>210.85</v>
      </c>
      <c r="E120" s="125">
        <v>152</v>
      </c>
      <c r="F120" s="125">
        <v>35</v>
      </c>
      <c r="G120" s="128">
        <v>0.16599478302110507</v>
      </c>
      <c r="H120" s="171">
        <f t="shared" si="92"/>
        <v>4</v>
      </c>
      <c r="I120" s="127">
        <f t="shared" si="93"/>
        <v>2.6315789473684212</v>
      </c>
      <c r="J120" s="125">
        <v>0</v>
      </c>
      <c r="K120" s="125">
        <v>2</v>
      </c>
      <c r="L120" s="125">
        <v>2</v>
      </c>
      <c r="M120" s="171">
        <f t="shared" si="94"/>
        <v>2</v>
      </c>
      <c r="N120" s="125"/>
      <c r="O120" s="125">
        <v>1</v>
      </c>
      <c r="P120" s="125">
        <v>1</v>
      </c>
      <c r="Q120" s="125">
        <f>M120*100/H120</f>
        <v>50</v>
      </c>
      <c r="R120" s="131">
        <f t="shared" si="90"/>
        <v>3</v>
      </c>
      <c r="S120" s="172">
        <f t="shared" si="95"/>
        <v>1</v>
      </c>
      <c r="T120" s="132">
        <f t="shared" si="96"/>
        <v>1.05</v>
      </c>
      <c r="U120" s="183">
        <f t="shared" si="100"/>
        <v>1</v>
      </c>
      <c r="V120" s="132">
        <f t="shared" si="97"/>
        <v>1</v>
      </c>
      <c r="W120" s="265">
        <f t="shared" si="99"/>
        <v>2.8571428571428572</v>
      </c>
      <c r="X120" s="131">
        <f t="shared" si="67"/>
        <v>0</v>
      </c>
      <c r="Y120" s="132">
        <f t="shared" si="68"/>
        <v>0.15</v>
      </c>
      <c r="Z120" s="131">
        <f t="shared" si="69"/>
        <v>15</v>
      </c>
      <c r="AA120" s="131">
        <f t="shared" si="70"/>
        <v>0</v>
      </c>
      <c r="AB120" s="131">
        <f t="shared" si="71"/>
        <v>1</v>
      </c>
      <c r="AC120" s="132">
        <f t="shared" si="98"/>
        <v>0.3</v>
      </c>
      <c r="AD120" s="131">
        <f t="shared" si="91"/>
        <v>30</v>
      </c>
      <c r="AE120" s="131"/>
    </row>
    <row r="121" spans="1:31" ht="31.5" x14ac:dyDescent="0.25">
      <c r="A121" s="121">
        <v>109</v>
      </c>
      <c r="B121" s="146" t="s">
        <v>123</v>
      </c>
      <c r="C121" s="146" t="s">
        <v>728</v>
      </c>
      <c r="D121" s="128">
        <v>15.16</v>
      </c>
      <c r="E121" s="125">
        <v>229</v>
      </c>
      <c r="F121" s="125">
        <v>204</v>
      </c>
      <c r="G121" s="128">
        <v>13.45646437994723</v>
      </c>
      <c r="H121" s="171">
        <f t="shared" si="92"/>
        <v>19</v>
      </c>
      <c r="I121" s="127">
        <f t="shared" si="93"/>
        <v>8.2969432314410483</v>
      </c>
      <c r="J121" s="125">
        <v>2</v>
      </c>
      <c r="K121" s="125">
        <v>13</v>
      </c>
      <c r="L121" s="125">
        <v>4</v>
      </c>
      <c r="M121" s="171">
        <f t="shared" si="94"/>
        <v>11</v>
      </c>
      <c r="N121" s="125">
        <v>0</v>
      </c>
      <c r="O121" s="125">
        <v>8</v>
      </c>
      <c r="P121" s="125">
        <v>3</v>
      </c>
      <c r="Q121" s="125">
        <f>M121*100/H121</f>
        <v>57.89473684210526</v>
      </c>
      <c r="R121" s="131">
        <f t="shared" si="90"/>
        <v>20</v>
      </c>
      <c r="S121" s="172">
        <f t="shared" si="95"/>
        <v>40</v>
      </c>
      <c r="T121" s="132">
        <f t="shared" si="96"/>
        <v>40.799999999999997</v>
      </c>
      <c r="U121" s="183">
        <v>15</v>
      </c>
      <c r="V121" s="132">
        <f t="shared" si="97"/>
        <v>15</v>
      </c>
      <c r="W121" s="265">
        <f t="shared" si="99"/>
        <v>7.3529411764705879</v>
      </c>
      <c r="X121" s="131">
        <f t="shared" si="67"/>
        <v>2</v>
      </c>
      <c r="Y121" s="132">
        <f t="shared" si="68"/>
        <v>2.25</v>
      </c>
      <c r="Z121" s="131">
        <f t="shared" si="69"/>
        <v>15</v>
      </c>
      <c r="AA121" s="131">
        <f t="shared" si="70"/>
        <v>8</v>
      </c>
      <c r="AB121" s="131">
        <f t="shared" si="71"/>
        <v>5</v>
      </c>
      <c r="AC121" s="132">
        <f t="shared" si="98"/>
        <v>4.5</v>
      </c>
      <c r="AD121" s="131">
        <f t="shared" si="91"/>
        <v>30</v>
      </c>
      <c r="AE121" s="131">
        <v>15</v>
      </c>
    </row>
    <row r="122" spans="1:31" ht="31.5" x14ac:dyDescent="0.25">
      <c r="A122" s="121">
        <v>110</v>
      </c>
      <c r="B122" s="146" t="s">
        <v>730</v>
      </c>
      <c r="C122" s="146" t="s">
        <v>728</v>
      </c>
      <c r="D122" s="128">
        <v>103.35</v>
      </c>
      <c r="E122" s="125"/>
      <c r="F122" s="125">
        <v>210</v>
      </c>
      <c r="G122" s="128">
        <v>2.0319303338171264</v>
      </c>
      <c r="H122" s="171">
        <f t="shared" si="92"/>
        <v>0</v>
      </c>
      <c r="I122" s="127"/>
      <c r="J122" s="125">
        <v>0</v>
      </c>
      <c r="K122" s="125">
        <v>0</v>
      </c>
      <c r="L122" s="125">
        <v>0</v>
      </c>
      <c r="M122" s="171">
        <f t="shared" si="94"/>
        <v>0</v>
      </c>
      <c r="N122" s="125">
        <v>0</v>
      </c>
      <c r="O122" s="125">
        <v>0</v>
      </c>
      <c r="P122" s="125">
        <v>0</v>
      </c>
      <c r="Q122" s="125"/>
      <c r="R122" s="131">
        <f t="shared" si="90"/>
        <v>7</v>
      </c>
      <c r="S122" s="172">
        <f t="shared" si="95"/>
        <v>14</v>
      </c>
      <c r="T122" s="132">
        <f t="shared" si="96"/>
        <v>14.7</v>
      </c>
      <c r="U122" s="183">
        <f t="shared" si="100"/>
        <v>14</v>
      </c>
      <c r="V122" s="132">
        <f t="shared" si="97"/>
        <v>14</v>
      </c>
      <c r="W122" s="265">
        <f t="shared" si="99"/>
        <v>6.666666666666667</v>
      </c>
      <c r="X122" s="131">
        <f t="shared" si="67"/>
        <v>2</v>
      </c>
      <c r="Y122" s="132">
        <f t="shared" si="68"/>
        <v>2.1</v>
      </c>
      <c r="Z122" s="131">
        <f t="shared" si="69"/>
        <v>15</v>
      </c>
      <c r="AA122" s="131">
        <f t="shared" si="70"/>
        <v>7</v>
      </c>
      <c r="AB122" s="131">
        <f t="shared" si="71"/>
        <v>5</v>
      </c>
      <c r="AC122" s="132">
        <f t="shared" si="98"/>
        <v>4.2</v>
      </c>
      <c r="AD122" s="131">
        <f t="shared" si="91"/>
        <v>30</v>
      </c>
      <c r="AE122" s="131">
        <v>14</v>
      </c>
    </row>
    <row r="123" spans="1:31" ht="31.5" x14ac:dyDescent="0.25">
      <c r="A123" s="121">
        <v>111</v>
      </c>
      <c r="B123" s="146" t="s">
        <v>732</v>
      </c>
      <c r="C123" s="146" t="s">
        <v>728</v>
      </c>
      <c r="D123" s="128">
        <v>33.46</v>
      </c>
      <c r="E123" s="125"/>
      <c r="F123" s="125">
        <v>190</v>
      </c>
      <c r="G123" s="128">
        <v>5.6784219964136282</v>
      </c>
      <c r="H123" s="171">
        <f t="shared" si="92"/>
        <v>0</v>
      </c>
      <c r="I123" s="127"/>
      <c r="J123" s="125">
        <v>0</v>
      </c>
      <c r="K123" s="125">
        <v>0</v>
      </c>
      <c r="L123" s="125">
        <v>0</v>
      </c>
      <c r="M123" s="171">
        <f t="shared" si="94"/>
        <v>0</v>
      </c>
      <c r="N123" s="125">
        <v>0</v>
      </c>
      <c r="O123" s="125">
        <v>0</v>
      </c>
      <c r="P123" s="125">
        <v>0</v>
      </c>
      <c r="Q123" s="125"/>
      <c r="R123" s="131">
        <f t="shared" si="90"/>
        <v>8</v>
      </c>
      <c r="S123" s="172">
        <f t="shared" si="95"/>
        <v>15</v>
      </c>
      <c r="T123" s="132">
        <f t="shared" si="96"/>
        <v>15.2</v>
      </c>
      <c r="U123" s="183">
        <f t="shared" si="100"/>
        <v>15</v>
      </c>
      <c r="V123" s="132">
        <f t="shared" si="97"/>
        <v>15</v>
      </c>
      <c r="W123" s="265">
        <f t="shared" si="99"/>
        <v>7.8947368421052628</v>
      </c>
      <c r="X123" s="131">
        <f t="shared" si="67"/>
        <v>2</v>
      </c>
      <c r="Y123" s="132">
        <f t="shared" si="68"/>
        <v>2.25</v>
      </c>
      <c r="Z123" s="131">
        <f t="shared" si="69"/>
        <v>15</v>
      </c>
      <c r="AA123" s="131">
        <f t="shared" si="70"/>
        <v>8</v>
      </c>
      <c r="AB123" s="131">
        <f t="shared" si="71"/>
        <v>5</v>
      </c>
      <c r="AC123" s="132">
        <f t="shared" si="98"/>
        <v>4.5</v>
      </c>
      <c r="AD123" s="131">
        <f t="shared" si="91"/>
        <v>30</v>
      </c>
      <c r="AE123" s="131">
        <v>15</v>
      </c>
    </row>
    <row r="124" spans="1:31" ht="31.5" x14ac:dyDescent="0.25">
      <c r="A124" s="121">
        <v>112</v>
      </c>
      <c r="B124" s="146" t="s">
        <v>733</v>
      </c>
      <c r="C124" s="146" t="s">
        <v>728</v>
      </c>
      <c r="D124" s="128">
        <v>108.07</v>
      </c>
      <c r="E124" s="125">
        <v>828</v>
      </c>
      <c r="F124" s="125">
        <v>1124</v>
      </c>
      <c r="G124" s="128">
        <v>10.400666234847785</v>
      </c>
      <c r="H124" s="171">
        <f t="shared" si="92"/>
        <v>46</v>
      </c>
      <c r="I124" s="127">
        <f>H124*100/E124</f>
        <v>5.5555555555555554</v>
      </c>
      <c r="J124" s="125">
        <v>6</v>
      </c>
      <c r="K124" s="125">
        <v>20</v>
      </c>
      <c r="L124" s="125">
        <v>20</v>
      </c>
      <c r="M124" s="171">
        <f t="shared" si="94"/>
        <v>32</v>
      </c>
      <c r="N124" s="188">
        <v>5</v>
      </c>
      <c r="O124" s="188">
        <v>12</v>
      </c>
      <c r="P124" s="125">
        <v>15</v>
      </c>
      <c r="Q124" s="125">
        <f>M124*100/H124</f>
        <v>69.565217391304344</v>
      </c>
      <c r="R124" s="131">
        <f t="shared" si="90"/>
        <v>15</v>
      </c>
      <c r="S124" s="172">
        <f t="shared" si="95"/>
        <v>168</v>
      </c>
      <c r="T124" s="132">
        <f t="shared" si="96"/>
        <v>168.6</v>
      </c>
      <c r="U124" s="183">
        <v>124</v>
      </c>
      <c r="V124" s="132">
        <f t="shared" si="97"/>
        <v>124</v>
      </c>
      <c r="W124" s="265">
        <f t="shared" si="99"/>
        <v>11.032028469750889</v>
      </c>
      <c r="X124" s="131">
        <f t="shared" si="67"/>
        <v>18</v>
      </c>
      <c r="Y124" s="132">
        <f t="shared" si="68"/>
        <v>18.600000000000001</v>
      </c>
      <c r="Z124" s="131">
        <f t="shared" si="69"/>
        <v>15</v>
      </c>
      <c r="AA124" s="131">
        <f t="shared" si="70"/>
        <v>68</v>
      </c>
      <c r="AB124" s="131">
        <f t="shared" si="71"/>
        <v>38</v>
      </c>
      <c r="AC124" s="132">
        <f t="shared" si="98"/>
        <v>37.200000000000003</v>
      </c>
      <c r="AD124" s="131">
        <f t="shared" si="91"/>
        <v>30</v>
      </c>
      <c r="AE124" s="131">
        <v>124</v>
      </c>
    </row>
    <row r="125" spans="1:31" x14ac:dyDescent="0.25">
      <c r="A125" s="121">
        <v>113</v>
      </c>
      <c r="B125" s="146" t="s">
        <v>2</v>
      </c>
      <c r="C125" s="146" t="s">
        <v>40</v>
      </c>
      <c r="D125" s="128">
        <v>232.73</v>
      </c>
      <c r="E125" s="125">
        <v>272</v>
      </c>
      <c r="F125" s="125">
        <v>73</v>
      </c>
      <c r="G125" s="128">
        <v>0.31366819920079064</v>
      </c>
      <c r="H125" s="171">
        <f t="shared" ref="H125:H130" si="101">J125+K125+L125</f>
        <v>13</v>
      </c>
      <c r="I125" s="127">
        <f t="shared" ref="I125:I130" si="102">H125*100/E125</f>
        <v>4.7794117647058822</v>
      </c>
      <c r="J125" s="125">
        <v>0</v>
      </c>
      <c r="K125" s="125">
        <v>7</v>
      </c>
      <c r="L125" s="125">
        <v>6</v>
      </c>
      <c r="M125" s="171">
        <f t="shared" ref="M125:M130" si="103">N125+O125+P125</f>
        <v>6</v>
      </c>
      <c r="N125" s="125"/>
      <c r="O125" s="125">
        <v>3</v>
      </c>
      <c r="P125" s="125">
        <v>3</v>
      </c>
      <c r="Q125" s="125">
        <f t="shared" ref="Q125:Q130" si="104">M125*100/H125</f>
        <v>46.153846153846153</v>
      </c>
      <c r="R125" s="131">
        <f t="shared" si="90"/>
        <v>3</v>
      </c>
      <c r="S125" s="172">
        <f t="shared" si="95"/>
        <v>2</v>
      </c>
      <c r="T125" s="132">
        <f t="shared" si="96"/>
        <v>2.19</v>
      </c>
      <c r="U125" s="183">
        <f t="shared" si="100"/>
        <v>2</v>
      </c>
      <c r="V125" s="132">
        <f t="shared" si="97"/>
        <v>2</v>
      </c>
      <c r="W125" s="265">
        <f t="shared" si="99"/>
        <v>2.7397260273972601</v>
      </c>
      <c r="X125" s="131">
        <f t="shared" si="67"/>
        <v>0</v>
      </c>
      <c r="Y125" s="132">
        <f t="shared" si="68"/>
        <v>0.3</v>
      </c>
      <c r="Z125" s="131">
        <f t="shared" si="69"/>
        <v>15</v>
      </c>
      <c r="AA125" s="131">
        <f t="shared" si="70"/>
        <v>1</v>
      </c>
      <c r="AB125" s="131">
        <f t="shared" si="71"/>
        <v>1</v>
      </c>
      <c r="AC125" s="132">
        <f t="shared" si="98"/>
        <v>0.6</v>
      </c>
      <c r="AD125" s="131">
        <f t="shared" si="91"/>
        <v>30</v>
      </c>
      <c r="AE125" s="131"/>
    </row>
    <row r="126" spans="1:31" ht="31.5" x14ac:dyDescent="0.25">
      <c r="A126" s="121">
        <v>114</v>
      </c>
      <c r="B126" s="146" t="s">
        <v>740</v>
      </c>
      <c r="C126" s="146" t="s">
        <v>40</v>
      </c>
      <c r="D126" s="128">
        <v>217.71</v>
      </c>
      <c r="E126" s="125">
        <v>545</v>
      </c>
      <c r="F126" s="125">
        <v>638</v>
      </c>
      <c r="G126" s="128">
        <v>2.9305038813099995</v>
      </c>
      <c r="H126" s="171">
        <f t="shared" si="101"/>
        <v>30</v>
      </c>
      <c r="I126" s="127">
        <f t="shared" si="102"/>
        <v>5.5045871559633026</v>
      </c>
      <c r="J126" s="125">
        <v>1</v>
      </c>
      <c r="K126" s="125">
        <v>23</v>
      </c>
      <c r="L126" s="125">
        <v>6</v>
      </c>
      <c r="M126" s="171">
        <f t="shared" si="103"/>
        <v>21</v>
      </c>
      <c r="N126" s="125">
        <v>0</v>
      </c>
      <c r="O126" s="125">
        <v>15</v>
      </c>
      <c r="P126" s="125">
        <v>6</v>
      </c>
      <c r="Q126" s="125">
        <f t="shared" si="104"/>
        <v>70</v>
      </c>
      <c r="R126" s="131">
        <f t="shared" si="90"/>
        <v>7</v>
      </c>
      <c r="S126" s="172">
        <f t="shared" si="95"/>
        <v>44</v>
      </c>
      <c r="T126" s="132">
        <f t="shared" si="96"/>
        <v>44.66</v>
      </c>
      <c r="U126" s="183">
        <f t="shared" si="100"/>
        <v>44</v>
      </c>
      <c r="V126" s="132">
        <f t="shared" si="97"/>
        <v>44</v>
      </c>
      <c r="W126" s="265">
        <f t="shared" si="99"/>
        <v>6.8965517241379306</v>
      </c>
      <c r="X126" s="131">
        <f t="shared" si="67"/>
        <v>6</v>
      </c>
      <c r="Y126" s="132">
        <f t="shared" si="68"/>
        <v>6.6</v>
      </c>
      <c r="Z126" s="131">
        <f t="shared" si="69"/>
        <v>15</v>
      </c>
      <c r="AA126" s="131">
        <f t="shared" si="70"/>
        <v>24</v>
      </c>
      <c r="AB126" s="131">
        <f t="shared" si="71"/>
        <v>14</v>
      </c>
      <c r="AC126" s="132">
        <f t="shared" si="98"/>
        <v>13.2</v>
      </c>
      <c r="AD126" s="131">
        <f t="shared" si="91"/>
        <v>30</v>
      </c>
      <c r="AE126" s="131">
        <v>44</v>
      </c>
    </row>
    <row r="127" spans="1:31" ht="31.5" x14ac:dyDescent="0.25">
      <c r="A127" s="121">
        <v>115</v>
      </c>
      <c r="B127" s="146" t="s">
        <v>741</v>
      </c>
      <c r="C127" s="146" t="s">
        <v>40</v>
      </c>
      <c r="D127" s="128">
        <v>59.18</v>
      </c>
      <c r="E127" s="125">
        <v>105</v>
      </c>
      <c r="F127" s="125">
        <v>171</v>
      </c>
      <c r="G127" s="128">
        <v>2.8894896924636702</v>
      </c>
      <c r="H127" s="171">
        <f t="shared" si="101"/>
        <v>5</v>
      </c>
      <c r="I127" s="127">
        <f t="shared" si="102"/>
        <v>4.7619047619047619</v>
      </c>
      <c r="J127" s="125">
        <v>1</v>
      </c>
      <c r="K127" s="125">
        <v>3</v>
      </c>
      <c r="L127" s="125">
        <v>1</v>
      </c>
      <c r="M127" s="171">
        <f t="shared" si="103"/>
        <v>5</v>
      </c>
      <c r="N127" s="125">
        <v>1</v>
      </c>
      <c r="O127" s="125">
        <v>3</v>
      </c>
      <c r="P127" s="125">
        <v>1</v>
      </c>
      <c r="Q127" s="125">
        <f t="shared" si="104"/>
        <v>100</v>
      </c>
      <c r="R127" s="131">
        <f t="shared" si="90"/>
        <v>7</v>
      </c>
      <c r="S127" s="172">
        <f t="shared" si="95"/>
        <v>11</v>
      </c>
      <c r="T127" s="132">
        <f t="shared" si="96"/>
        <v>11.97</v>
      </c>
      <c r="U127" s="183">
        <f t="shared" si="100"/>
        <v>11</v>
      </c>
      <c r="V127" s="132">
        <f t="shared" si="97"/>
        <v>11</v>
      </c>
      <c r="W127" s="265">
        <f t="shared" si="99"/>
        <v>6.4327485380116958</v>
      </c>
      <c r="X127" s="131">
        <f t="shared" si="67"/>
        <v>1</v>
      </c>
      <c r="Y127" s="132">
        <f t="shared" si="68"/>
        <v>1.65</v>
      </c>
      <c r="Z127" s="131">
        <f t="shared" si="69"/>
        <v>15</v>
      </c>
      <c r="AA127" s="131">
        <f t="shared" si="70"/>
        <v>6</v>
      </c>
      <c r="AB127" s="131">
        <f t="shared" si="71"/>
        <v>4</v>
      </c>
      <c r="AC127" s="132">
        <f t="shared" si="98"/>
        <v>3.3</v>
      </c>
      <c r="AD127" s="131">
        <f t="shared" si="91"/>
        <v>30</v>
      </c>
      <c r="AE127" s="131">
        <v>11</v>
      </c>
    </row>
    <row r="128" spans="1:31" ht="31.5" x14ac:dyDescent="0.25">
      <c r="A128" s="121">
        <v>116</v>
      </c>
      <c r="B128" s="146" t="s">
        <v>742</v>
      </c>
      <c r="C128" s="146" t="s">
        <v>40</v>
      </c>
      <c r="D128" s="128">
        <v>52.43</v>
      </c>
      <c r="E128" s="125">
        <v>93</v>
      </c>
      <c r="F128" s="125">
        <v>133</v>
      </c>
      <c r="G128" s="128">
        <v>2.5367156208277706</v>
      </c>
      <c r="H128" s="171">
        <f t="shared" si="101"/>
        <v>4</v>
      </c>
      <c r="I128" s="127">
        <f t="shared" si="102"/>
        <v>4.301075268817204</v>
      </c>
      <c r="J128" s="125">
        <v>1</v>
      </c>
      <c r="K128" s="125">
        <v>1</v>
      </c>
      <c r="L128" s="125">
        <v>2</v>
      </c>
      <c r="M128" s="171">
        <f t="shared" si="103"/>
        <v>4</v>
      </c>
      <c r="N128" s="125">
        <v>0</v>
      </c>
      <c r="O128" s="125">
        <v>3</v>
      </c>
      <c r="P128" s="125">
        <v>1</v>
      </c>
      <c r="Q128" s="125">
        <f t="shared" si="104"/>
        <v>100</v>
      </c>
      <c r="R128" s="131">
        <f t="shared" si="90"/>
        <v>7</v>
      </c>
      <c r="S128" s="172">
        <f t="shared" si="95"/>
        <v>9</v>
      </c>
      <c r="T128" s="132">
        <f t="shared" si="96"/>
        <v>9.31</v>
      </c>
      <c r="U128" s="183">
        <f t="shared" si="100"/>
        <v>9</v>
      </c>
      <c r="V128" s="132">
        <f t="shared" si="97"/>
        <v>9</v>
      </c>
      <c r="W128" s="265">
        <f t="shared" si="99"/>
        <v>6.7669172932330826</v>
      </c>
      <c r="X128" s="131">
        <f t="shared" si="67"/>
        <v>1</v>
      </c>
      <c r="Y128" s="132">
        <f t="shared" si="68"/>
        <v>1.35</v>
      </c>
      <c r="Z128" s="131">
        <f t="shared" si="69"/>
        <v>15</v>
      </c>
      <c r="AA128" s="131">
        <f t="shared" si="70"/>
        <v>5</v>
      </c>
      <c r="AB128" s="131">
        <f t="shared" si="71"/>
        <v>3</v>
      </c>
      <c r="AC128" s="132">
        <f t="shared" si="98"/>
        <v>2.7</v>
      </c>
      <c r="AD128" s="131">
        <f t="shared" si="91"/>
        <v>30</v>
      </c>
      <c r="AE128" s="131">
        <v>9</v>
      </c>
    </row>
    <row r="129" spans="1:31" ht="31.5" x14ac:dyDescent="0.25">
      <c r="A129" s="121">
        <v>117</v>
      </c>
      <c r="B129" s="146" t="s">
        <v>243</v>
      </c>
      <c r="C129" s="146" t="s">
        <v>40</v>
      </c>
      <c r="D129" s="128">
        <v>75.02</v>
      </c>
      <c r="E129" s="125">
        <v>240</v>
      </c>
      <c r="F129" s="125">
        <v>319</v>
      </c>
      <c r="G129" s="128">
        <v>4.2521994134897367</v>
      </c>
      <c r="H129" s="171">
        <f t="shared" si="101"/>
        <v>16</v>
      </c>
      <c r="I129" s="127">
        <f t="shared" si="102"/>
        <v>6.666666666666667</v>
      </c>
      <c r="J129" s="125">
        <v>4</v>
      </c>
      <c r="K129" s="125">
        <v>6</v>
      </c>
      <c r="L129" s="125">
        <v>6</v>
      </c>
      <c r="M129" s="171">
        <f t="shared" si="103"/>
        <v>6</v>
      </c>
      <c r="N129" s="125">
        <v>0</v>
      </c>
      <c r="O129" s="125">
        <v>5</v>
      </c>
      <c r="P129" s="125">
        <v>1</v>
      </c>
      <c r="Q129" s="125">
        <f t="shared" si="104"/>
        <v>37.5</v>
      </c>
      <c r="R129" s="131">
        <f t="shared" si="90"/>
        <v>8</v>
      </c>
      <c r="S129" s="172">
        <f t="shared" si="95"/>
        <v>25</v>
      </c>
      <c r="T129" s="132">
        <f t="shared" si="96"/>
        <v>25.52</v>
      </c>
      <c r="U129" s="183">
        <v>19</v>
      </c>
      <c r="V129" s="132">
        <f t="shared" si="97"/>
        <v>19.000000000000004</v>
      </c>
      <c r="W129" s="265">
        <f t="shared" si="99"/>
        <v>5.9561128526645772</v>
      </c>
      <c r="X129" s="131">
        <f t="shared" si="67"/>
        <v>2</v>
      </c>
      <c r="Y129" s="132">
        <f t="shared" si="68"/>
        <v>2.85</v>
      </c>
      <c r="Z129" s="131">
        <f t="shared" si="69"/>
        <v>15</v>
      </c>
      <c r="AA129" s="131">
        <f t="shared" si="70"/>
        <v>11</v>
      </c>
      <c r="AB129" s="131">
        <f t="shared" si="71"/>
        <v>6</v>
      </c>
      <c r="AC129" s="132">
        <f t="shared" si="98"/>
        <v>5.7</v>
      </c>
      <c r="AD129" s="131">
        <f t="shared" si="91"/>
        <v>30</v>
      </c>
      <c r="AE129" s="131">
        <v>19</v>
      </c>
    </row>
    <row r="130" spans="1:31" ht="31.5" x14ac:dyDescent="0.25">
      <c r="A130" s="121">
        <v>118</v>
      </c>
      <c r="B130" s="146" t="s">
        <v>744</v>
      </c>
      <c r="C130" s="146" t="s">
        <v>40</v>
      </c>
      <c r="D130" s="128">
        <v>156.19999999999999</v>
      </c>
      <c r="E130" s="125">
        <v>134</v>
      </c>
      <c r="F130" s="125">
        <v>105</v>
      </c>
      <c r="G130" s="128">
        <v>0.67221510883482716</v>
      </c>
      <c r="H130" s="171">
        <f t="shared" si="101"/>
        <v>4</v>
      </c>
      <c r="I130" s="127">
        <f t="shared" si="102"/>
        <v>2.9850746268656718</v>
      </c>
      <c r="J130" s="125">
        <v>1</v>
      </c>
      <c r="K130" s="125">
        <v>1</v>
      </c>
      <c r="L130" s="125">
        <v>2</v>
      </c>
      <c r="M130" s="171">
        <f t="shared" si="103"/>
        <v>1</v>
      </c>
      <c r="N130" s="125">
        <v>0</v>
      </c>
      <c r="O130" s="125">
        <v>1</v>
      </c>
      <c r="P130" s="125">
        <v>0</v>
      </c>
      <c r="Q130" s="125">
        <f t="shared" si="104"/>
        <v>25</v>
      </c>
      <c r="R130" s="131">
        <f t="shared" si="90"/>
        <v>3</v>
      </c>
      <c r="S130" s="172">
        <f t="shared" si="95"/>
        <v>3</v>
      </c>
      <c r="T130" s="132">
        <f t="shared" si="96"/>
        <v>3.15</v>
      </c>
      <c r="U130" s="183">
        <f t="shared" si="100"/>
        <v>3</v>
      </c>
      <c r="V130" s="132">
        <f t="shared" si="97"/>
        <v>3</v>
      </c>
      <c r="W130" s="265">
        <f t="shared" si="99"/>
        <v>2.8571428571428572</v>
      </c>
      <c r="X130" s="131">
        <f t="shared" si="67"/>
        <v>0</v>
      </c>
      <c r="Y130" s="132">
        <f t="shared" si="68"/>
        <v>0.45</v>
      </c>
      <c r="Z130" s="131">
        <f t="shared" si="69"/>
        <v>15</v>
      </c>
      <c r="AA130" s="131">
        <f t="shared" si="70"/>
        <v>2</v>
      </c>
      <c r="AB130" s="131">
        <f t="shared" si="71"/>
        <v>1</v>
      </c>
      <c r="AC130" s="132">
        <f t="shared" si="98"/>
        <v>0.9</v>
      </c>
      <c r="AD130" s="131">
        <f t="shared" si="91"/>
        <v>30</v>
      </c>
      <c r="AE130" s="131">
        <v>3</v>
      </c>
    </row>
    <row r="131" spans="1:31" ht="33.75" customHeight="1" x14ac:dyDescent="0.25">
      <c r="A131" s="121">
        <v>119</v>
      </c>
      <c r="B131" s="146" t="s">
        <v>124</v>
      </c>
      <c r="C131" s="146" t="s">
        <v>270</v>
      </c>
      <c r="D131" s="128">
        <v>239.8</v>
      </c>
      <c r="E131" s="125">
        <v>645</v>
      </c>
      <c r="F131" s="125">
        <v>872</v>
      </c>
      <c r="G131" s="128">
        <v>3.6363636363636362</v>
      </c>
      <c r="H131" s="171">
        <f t="shared" ref="H131:H139" si="105">J131+K131+L131</f>
        <v>26</v>
      </c>
      <c r="I131" s="127">
        <f t="shared" ref="I131:I139" si="106">H131*100/E131</f>
        <v>4.0310077519379846</v>
      </c>
      <c r="J131" s="125">
        <v>0</v>
      </c>
      <c r="K131" s="125">
        <v>26</v>
      </c>
      <c r="L131" s="125">
        <v>0</v>
      </c>
      <c r="M131" s="171">
        <f t="shared" ref="M131:M139" si="107">N131+O131+P131</f>
        <v>17</v>
      </c>
      <c r="N131" s="125">
        <v>0</v>
      </c>
      <c r="O131" s="125">
        <v>17</v>
      </c>
      <c r="P131" s="125">
        <v>0</v>
      </c>
      <c r="Q131" s="125">
        <f t="shared" ref="Q131:Q139" si="108">M131*100/H131</f>
        <v>65.384615384615387</v>
      </c>
      <c r="R131" s="131">
        <f t="shared" si="90"/>
        <v>7</v>
      </c>
      <c r="S131" s="172">
        <f t="shared" si="95"/>
        <v>61</v>
      </c>
      <c r="T131" s="132">
        <f t="shared" si="96"/>
        <v>61.04</v>
      </c>
      <c r="U131" s="183">
        <v>52</v>
      </c>
      <c r="V131" s="132">
        <f t="shared" si="97"/>
        <v>52</v>
      </c>
      <c r="W131" s="265">
        <f t="shared" si="99"/>
        <v>5.9633027522935782</v>
      </c>
      <c r="X131" s="131">
        <f t="shared" si="67"/>
        <v>7</v>
      </c>
      <c r="Y131" s="132">
        <f t="shared" si="68"/>
        <v>7.8</v>
      </c>
      <c r="Z131" s="131">
        <f t="shared" si="69"/>
        <v>15</v>
      </c>
      <c r="AA131" s="131">
        <f t="shared" si="70"/>
        <v>29</v>
      </c>
      <c r="AB131" s="131">
        <f t="shared" si="71"/>
        <v>16</v>
      </c>
      <c r="AC131" s="132">
        <f t="shared" si="98"/>
        <v>15.6</v>
      </c>
      <c r="AD131" s="131">
        <f t="shared" si="91"/>
        <v>30</v>
      </c>
      <c r="AE131" s="266">
        <v>52</v>
      </c>
    </row>
    <row r="132" spans="1:31" x14ac:dyDescent="0.25">
      <c r="A132" s="121">
        <v>120</v>
      </c>
      <c r="B132" s="146" t="s">
        <v>2</v>
      </c>
      <c r="C132" s="146" t="s">
        <v>270</v>
      </c>
      <c r="D132" s="128">
        <v>105.76</v>
      </c>
      <c r="E132" s="125">
        <v>140</v>
      </c>
      <c r="F132" s="125">
        <v>186</v>
      </c>
      <c r="G132" s="128">
        <v>1.758698940998487</v>
      </c>
      <c r="H132" s="171">
        <f t="shared" si="105"/>
        <v>7</v>
      </c>
      <c r="I132" s="127">
        <f t="shared" si="106"/>
        <v>5</v>
      </c>
      <c r="J132" s="125">
        <v>0</v>
      </c>
      <c r="K132" s="125">
        <v>4</v>
      </c>
      <c r="L132" s="125">
        <v>3</v>
      </c>
      <c r="M132" s="171">
        <f t="shared" si="107"/>
        <v>7</v>
      </c>
      <c r="N132" s="125"/>
      <c r="O132" s="125">
        <v>4</v>
      </c>
      <c r="P132" s="125">
        <v>3</v>
      </c>
      <c r="Q132" s="125">
        <f t="shared" si="108"/>
        <v>100</v>
      </c>
      <c r="R132" s="131">
        <f t="shared" si="90"/>
        <v>5</v>
      </c>
      <c r="S132" s="172">
        <f t="shared" si="95"/>
        <v>9</v>
      </c>
      <c r="T132" s="132">
        <f t="shared" ref="T132:T139" si="109">F132*R132/100</f>
        <v>9.3000000000000007</v>
      </c>
      <c r="U132" s="183">
        <f t="shared" si="100"/>
        <v>9</v>
      </c>
      <c r="V132" s="132">
        <f t="shared" si="97"/>
        <v>9</v>
      </c>
      <c r="W132" s="265">
        <f t="shared" si="99"/>
        <v>4.838709677419355</v>
      </c>
      <c r="X132" s="131">
        <f t="shared" si="67"/>
        <v>1</v>
      </c>
      <c r="Y132" s="132">
        <f t="shared" si="68"/>
        <v>1.35</v>
      </c>
      <c r="Z132" s="131">
        <f t="shared" si="69"/>
        <v>15</v>
      </c>
      <c r="AA132" s="131">
        <f t="shared" si="70"/>
        <v>5</v>
      </c>
      <c r="AB132" s="131">
        <f t="shared" si="71"/>
        <v>3</v>
      </c>
      <c r="AC132" s="132">
        <f t="shared" si="98"/>
        <v>2.7</v>
      </c>
      <c r="AD132" s="131">
        <f t="shared" si="91"/>
        <v>30</v>
      </c>
      <c r="AE132" s="131"/>
    </row>
    <row r="133" spans="1:31" ht="47.25" x14ac:dyDescent="0.25">
      <c r="A133" s="121">
        <v>121</v>
      </c>
      <c r="B133" s="146" t="s">
        <v>86</v>
      </c>
      <c r="C133" s="146" t="s">
        <v>41</v>
      </c>
      <c r="D133" s="128">
        <v>165.58</v>
      </c>
      <c r="E133" s="125">
        <v>229</v>
      </c>
      <c r="F133" s="125">
        <v>295</v>
      </c>
      <c r="G133" s="128">
        <v>1.7816161372146393</v>
      </c>
      <c r="H133" s="171">
        <f t="shared" si="105"/>
        <v>11</v>
      </c>
      <c r="I133" s="127">
        <f t="shared" si="106"/>
        <v>4.8034934497816595</v>
      </c>
      <c r="J133" s="125">
        <v>2</v>
      </c>
      <c r="K133" s="125">
        <v>5</v>
      </c>
      <c r="L133" s="125">
        <v>4</v>
      </c>
      <c r="M133" s="171">
        <f t="shared" si="107"/>
        <v>11</v>
      </c>
      <c r="N133" s="125">
        <v>0</v>
      </c>
      <c r="O133" s="125">
        <v>6</v>
      </c>
      <c r="P133" s="125">
        <v>5</v>
      </c>
      <c r="Q133" s="125">
        <f t="shared" si="108"/>
        <v>100</v>
      </c>
      <c r="R133" s="131">
        <f t="shared" si="90"/>
        <v>5</v>
      </c>
      <c r="S133" s="172">
        <f t="shared" ref="S133:S139" si="110">ROUNDDOWN(T133,0)</f>
        <v>14</v>
      </c>
      <c r="T133" s="132">
        <f t="shared" si="109"/>
        <v>14.75</v>
      </c>
      <c r="U133" s="183">
        <f t="shared" ref="U133:U139" si="111">S133</f>
        <v>14</v>
      </c>
      <c r="V133" s="132">
        <f t="shared" ref="V133:V139" si="112">F133*W133/100</f>
        <v>14</v>
      </c>
      <c r="W133" s="265">
        <f t="shared" ref="W133:W139" si="113">U133*100/F133</f>
        <v>4.7457627118644066</v>
      </c>
      <c r="X133" s="131">
        <f t="shared" si="67"/>
        <v>2</v>
      </c>
      <c r="Y133" s="132">
        <f t="shared" si="68"/>
        <v>2.1</v>
      </c>
      <c r="Z133" s="131">
        <f t="shared" si="69"/>
        <v>15</v>
      </c>
      <c r="AA133" s="131">
        <f t="shared" si="70"/>
        <v>7</v>
      </c>
      <c r="AB133" s="131">
        <f t="shared" si="71"/>
        <v>5</v>
      </c>
      <c r="AC133" s="132">
        <f t="shared" ref="AC133:AC139" si="114">U133*AD133/100</f>
        <v>4.2</v>
      </c>
      <c r="AD133" s="131">
        <f t="shared" si="91"/>
        <v>30</v>
      </c>
      <c r="AE133" s="131">
        <v>14</v>
      </c>
    </row>
    <row r="134" spans="1:31" x14ac:dyDescent="0.25">
      <c r="A134" s="121">
        <v>122</v>
      </c>
      <c r="B134" s="146" t="s">
        <v>2</v>
      </c>
      <c r="C134" s="146" t="s">
        <v>751</v>
      </c>
      <c r="D134" s="128">
        <v>52.59</v>
      </c>
      <c r="E134" s="125">
        <v>213</v>
      </c>
      <c r="F134" s="125">
        <v>242</v>
      </c>
      <c r="G134" s="128">
        <v>4.6016352918805854</v>
      </c>
      <c r="H134" s="171">
        <f t="shared" si="105"/>
        <v>10</v>
      </c>
      <c r="I134" s="127">
        <f t="shared" si="106"/>
        <v>4.694835680751174</v>
      </c>
      <c r="J134" s="125">
        <v>0</v>
      </c>
      <c r="K134" s="125">
        <v>5</v>
      </c>
      <c r="L134" s="125">
        <v>5</v>
      </c>
      <c r="M134" s="171">
        <f t="shared" si="107"/>
        <v>9</v>
      </c>
      <c r="N134" s="125"/>
      <c r="O134" s="125">
        <v>4</v>
      </c>
      <c r="P134" s="125">
        <v>5</v>
      </c>
      <c r="Q134" s="125">
        <f t="shared" si="108"/>
        <v>90</v>
      </c>
      <c r="R134" s="131">
        <f t="shared" si="90"/>
        <v>8</v>
      </c>
      <c r="S134" s="172">
        <f t="shared" si="110"/>
        <v>19</v>
      </c>
      <c r="T134" s="132">
        <f t="shared" si="109"/>
        <v>19.36</v>
      </c>
      <c r="U134" s="183">
        <f t="shared" si="111"/>
        <v>19</v>
      </c>
      <c r="V134" s="132">
        <f t="shared" si="112"/>
        <v>19</v>
      </c>
      <c r="W134" s="265">
        <f t="shared" si="113"/>
        <v>7.8512396694214877</v>
      </c>
      <c r="X134" s="131">
        <f t="shared" si="67"/>
        <v>2</v>
      </c>
      <c r="Y134" s="132">
        <f t="shared" si="68"/>
        <v>2.85</v>
      </c>
      <c r="Z134" s="131">
        <f t="shared" si="69"/>
        <v>15</v>
      </c>
      <c r="AA134" s="131">
        <f t="shared" si="70"/>
        <v>11</v>
      </c>
      <c r="AB134" s="131">
        <f t="shared" si="71"/>
        <v>6</v>
      </c>
      <c r="AC134" s="132">
        <f t="shared" si="114"/>
        <v>5.7</v>
      </c>
      <c r="AD134" s="131">
        <f t="shared" si="91"/>
        <v>30</v>
      </c>
      <c r="AE134" s="131"/>
    </row>
    <row r="135" spans="1:31" ht="31.5" x14ac:dyDescent="0.25">
      <c r="A135" s="121">
        <v>123</v>
      </c>
      <c r="B135" s="146" t="s">
        <v>125</v>
      </c>
      <c r="C135" s="146" t="s">
        <v>751</v>
      </c>
      <c r="D135" s="128">
        <v>41.59</v>
      </c>
      <c r="E135" s="125">
        <v>211</v>
      </c>
      <c r="F135" s="125">
        <v>280</v>
      </c>
      <c r="G135" s="128">
        <v>6.7323875931714348</v>
      </c>
      <c r="H135" s="171">
        <f t="shared" si="105"/>
        <v>16</v>
      </c>
      <c r="I135" s="127">
        <f t="shared" si="106"/>
        <v>7.5829383886255926</v>
      </c>
      <c r="J135" s="125">
        <v>4</v>
      </c>
      <c r="K135" s="125">
        <v>6</v>
      </c>
      <c r="L135" s="125">
        <v>6</v>
      </c>
      <c r="M135" s="171">
        <f t="shared" si="107"/>
        <v>6</v>
      </c>
      <c r="N135" s="125">
        <v>0</v>
      </c>
      <c r="O135" s="125">
        <v>5</v>
      </c>
      <c r="P135" s="125">
        <v>1</v>
      </c>
      <c r="Q135" s="125">
        <f t="shared" si="108"/>
        <v>37.5</v>
      </c>
      <c r="R135" s="131">
        <f t="shared" si="90"/>
        <v>10</v>
      </c>
      <c r="S135" s="172">
        <f t="shared" si="110"/>
        <v>28</v>
      </c>
      <c r="T135" s="132">
        <f t="shared" si="109"/>
        <v>28</v>
      </c>
      <c r="U135" s="183">
        <v>22</v>
      </c>
      <c r="V135" s="132">
        <f t="shared" si="112"/>
        <v>22</v>
      </c>
      <c r="W135" s="265">
        <f t="shared" si="113"/>
        <v>7.8571428571428568</v>
      </c>
      <c r="X135" s="131">
        <f t="shared" si="67"/>
        <v>3</v>
      </c>
      <c r="Y135" s="132">
        <f t="shared" si="68"/>
        <v>3.3</v>
      </c>
      <c r="Z135" s="131">
        <f t="shared" si="69"/>
        <v>15</v>
      </c>
      <c r="AA135" s="131">
        <f t="shared" si="70"/>
        <v>12</v>
      </c>
      <c r="AB135" s="131">
        <f t="shared" si="71"/>
        <v>7</v>
      </c>
      <c r="AC135" s="132">
        <f t="shared" si="114"/>
        <v>6.6</v>
      </c>
      <c r="AD135" s="131">
        <f t="shared" si="91"/>
        <v>30</v>
      </c>
      <c r="AE135" s="131">
        <v>22</v>
      </c>
    </row>
    <row r="136" spans="1:31" ht="31.5" x14ac:dyDescent="0.25">
      <c r="A136" s="121">
        <v>124</v>
      </c>
      <c r="B136" s="146" t="s">
        <v>276</v>
      </c>
      <c r="C136" s="146" t="s">
        <v>751</v>
      </c>
      <c r="D136" s="128">
        <v>24.64</v>
      </c>
      <c r="E136" s="125">
        <v>138</v>
      </c>
      <c r="F136" s="125">
        <v>152</v>
      </c>
      <c r="G136" s="128">
        <v>6.1688311688311686</v>
      </c>
      <c r="H136" s="171">
        <f t="shared" si="105"/>
        <v>11</v>
      </c>
      <c r="I136" s="127">
        <f t="shared" si="106"/>
        <v>7.9710144927536231</v>
      </c>
      <c r="J136" s="125">
        <v>2</v>
      </c>
      <c r="K136" s="125">
        <v>5</v>
      </c>
      <c r="L136" s="125">
        <v>4</v>
      </c>
      <c r="M136" s="171">
        <f t="shared" si="107"/>
        <v>11</v>
      </c>
      <c r="N136" s="125">
        <v>0</v>
      </c>
      <c r="O136" s="125">
        <v>7</v>
      </c>
      <c r="P136" s="125">
        <v>4</v>
      </c>
      <c r="Q136" s="125">
        <f t="shared" si="108"/>
        <v>100</v>
      </c>
      <c r="R136" s="131">
        <f t="shared" si="90"/>
        <v>10</v>
      </c>
      <c r="S136" s="172">
        <f t="shared" si="110"/>
        <v>15</v>
      </c>
      <c r="T136" s="132">
        <f t="shared" si="109"/>
        <v>15.2</v>
      </c>
      <c r="U136" s="183">
        <f t="shared" si="111"/>
        <v>15</v>
      </c>
      <c r="V136" s="132">
        <f t="shared" si="112"/>
        <v>15</v>
      </c>
      <c r="W136" s="265">
        <f t="shared" si="113"/>
        <v>9.8684210526315788</v>
      </c>
      <c r="X136" s="131">
        <f t="shared" si="67"/>
        <v>2</v>
      </c>
      <c r="Y136" s="132">
        <f t="shared" si="68"/>
        <v>2.25</v>
      </c>
      <c r="Z136" s="131">
        <f t="shared" si="69"/>
        <v>15</v>
      </c>
      <c r="AA136" s="131">
        <f t="shared" si="70"/>
        <v>8</v>
      </c>
      <c r="AB136" s="131">
        <f t="shared" si="71"/>
        <v>5</v>
      </c>
      <c r="AC136" s="132">
        <f t="shared" si="114"/>
        <v>4.5</v>
      </c>
      <c r="AD136" s="131">
        <f t="shared" si="91"/>
        <v>30</v>
      </c>
      <c r="AE136" s="131">
        <v>15</v>
      </c>
    </row>
    <row r="137" spans="1:31" ht="63" x14ac:dyDescent="0.25">
      <c r="A137" s="121">
        <v>125</v>
      </c>
      <c r="B137" s="146" t="s">
        <v>43</v>
      </c>
      <c r="C137" s="146" t="s">
        <v>751</v>
      </c>
      <c r="D137" s="128">
        <v>181.3</v>
      </c>
      <c r="E137" s="125">
        <v>784</v>
      </c>
      <c r="F137" s="125">
        <v>833</v>
      </c>
      <c r="G137" s="128">
        <v>4.5945945945945947</v>
      </c>
      <c r="H137" s="171">
        <f t="shared" si="105"/>
        <v>36</v>
      </c>
      <c r="I137" s="127">
        <f t="shared" si="106"/>
        <v>4.591836734693878</v>
      </c>
      <c r="J137" s="125">
        <v>0</v>
      </c>
      <c r="K137" s="125">
        <v>20</v>
      </c>
      <c r="L137" s="125">
        <v>16</v>
      </c>
      <c r="M137" s="171">
        <f t="shared" si="107"/>
        <v>25</v>
      </c>
      <c r="N137" s="125">
        <v>0</v>
      </c>
      <c r="O137" s="125">
        <v>12</v>
      </c>
      <c r="P137" s="125">
        <v>13</v>
      </c>
      <c r="Q137" s="125">
        <f t="shared" si="108"/>
        <v>69.444444444444443</v>
      </c>
      <c r="R137" s="131">
        <f t="shared" si="90"/>
        <v>8</v>
      </c>
      <c r="S137" s="172">
        <f t="shared" si="110"/>
        <v>66</v>
      </c>
      <c r="T137" s="132">
        <f t="shared" si="109"/>
        <v>66.64</v>
      </c>
      <c r="U137" s="183">
        <f t="shared" si="111"/>
        <v>66</v>
      </c>
      <c r="V137" s="132">
        <f t="shared" si="112"/>
        <v>66</v>
      </c>
      <c r="W137" s="265">
        <f t="shared" si="113"/>
        <v>7.9231692677070829</v>
      </c>
      <c r="X137" s="131">
        <f t="shared" si="67"/>
        <v>9</v>
      </c>
      <c r="Y137" s="132">
        <f t="shared" si="68"/>
        <v>9.9</v>
      </c>
      <c r="Z137" s="131">
        <f t="shared" si="69"/>
        <v>15</v>
      </c>
      <c r="AA137" s="131">
        <f t="shared" si="70"/>
        <v>37</v>
      </c>
      <c r="AB137" s="131">
        <f t="shared" si="71"/>
        <v>20</v>
      </c>
      <c r="AC137" s="132">
        <f t="shared" si="114"/>
        <v>19.8</v>
      </c>
      <c r="AD137" s="131">
        <f t="shared" si="91"/>
        <v>30</v>
      </c>
      <c r="AE137" s="131">
        <v>66</v>
      </c>
    </row>
    <row r="138" spans="1:31" ht="31.5" x14ac:dyDescent="0.25">
      <c r="A138" s="121">
        <v>126</v>
      </c>
      <c r="B138" s="146" t="s">
        <v>45</v>
      </c>
      <c r="C138" s="146" t="s">
        <v>44</v>
      </c>
      <c r="D138" s="128">
        <v>177.71</v>
      </c>
      <c r="E138" s="125">
        <v>2553</v>
      </c>
      <c r="F138" s="125">
        <v>2598</v>
      </c>
      <c r="G138" s="128">
        <v>14.61932361712903</v>
      </c>
      <c r="H138" s="171">
        <f t="shared" si="105"/>
        <v>150</v>
      </c>
      <c r="I138" s="127">
        <f t="shared" si="106"/>
        <v>5.8754406580493539</v>
      </c>
      <c r="J138" s="125">
        <v>10</v>
      </c>
      <c r="K138" s="125">
        <v>65</v>
      </c>
      <c r="L138" s="125">
        <v>75</v>
      </c>
      <c r="M138" s="171">
        <f t="shared" si="107"/>
        <v>102</v>
      </c>
      <c r="N138" s="125">
        <v>2</v>
      </c>
      <c r="O138" s="125">
        <v>49</v>
      </c>
      <c r="P138" s="125">
        <v>51</v>
      </c>
      <c r="Q138" s="125">
        <f t="shared" si="108"/>
        <v>68</v>
      </c>
      <c r="R138" s="131">
        <f t="shared" si="90"/>
        <v>20</v>
      </c>
      <c r="S138" s="172">
        <f t="shared" si="110"/>
        <v>519</v>
      </c>
      <c r="T138" s="132">
        <f t="shared" si="109"/>
        <v>519.6</v>
      </c>
      <c r="U138" s="183">
        <v>177</v>
      </c>
      <c r="V138" s="132">
        <f t="shared" si="112"/>
        <v>177</v>
      </c>
      <c r="W138" s="265">
        <f t="shared" si="113"/>
        <v>6.8129330254041571</v>
      </c>
      <c r="X138" s="131">
        <f t="shared" si="67"/>
        <v>26</v>
      </c>
      <c r="Y138" s="132">
        <f t="shared" si="68"/>
        <v>26.55</v>
      </c>
      <c r="Z138" s="131">
        <f t="shared" si="69"/>
        <v>15</v>
      </c>
      <c r="AA138" s="131">
        <f t="shared" si="70"/>
        <v>97</v>
      </c>
      <c r="AB138" s="131">
        <f t="shared" si="71"/>
        <v>54</v>
      </c>
      <c r="AC138" s="132">
        <f t="shared" si="114"/>
        <v>53.1</v>
      </c>
      <c r="AD138" s="131">
        <f t="shared" si="91"/>
        <v>30</v>
      </c>
      <c r="AE138" s="131">
        <v>177</v>
      </c>
    </row>
    <row r="139" spans="1:31" ht="31.5" x14ac:dyDescent="0.25">
      <c r="A139" s="121">
        <v>127</v>
      </c>
      <c r="B139" s="146" t="s">
        <v>272</v>
      </c>
      <c r="C139" s="146" t="s">
        <v>44</v>
      </c>
      <c r="D139" s="128">
        <v>604.91</v>
      </c>
      <c r="E139" s="125">
        <v>2085</v>
      </c>
      <c r="F139" s="125">
        <v>2113</v>
      </c>
      <c r="G139" s="128">
        <v>3.493081615446926</v>
      </c>
      <c r="H139" s="171">
        <f t="shared" si="105"/>
        <v>110</v>
      </c>
      <c r="I139" s="127">
        <f t="shared" si="106"/>
        <v>5.275779376498801</v>
      </c>
      <c r="J139" s="125">
        <v>15</v>
      </c>
      <c r="K139" s="125">
        <v>45</v>
      </c>
      <c r="L139" s="125">
        <v>50</v>
      </c>
      <c r="M139" s="171">
        <f t="shared" si="107"/>
        <v>101</v>
      </c>
      <c r="N139" s="125">
        <v>12</v>
      </c>
      <c r="O139" s="125">
        <v>42</v>
      </c>
      <c r="P139" s="125">
        <v>47</v>
      </c>
      <c r="Q139" s="125">
        <f t="shared" si="108"/>
        <v>91.818181818181813</v>
      </c>
      <c r="R139" s="131">
        <f t="shared" si="90"/>
        <v>7</v>
      </c>
      <c r="S139" s="172">
        <f t="shared" si="110"/>
        <v>147</v>
      </c>
      <c r="T139" s="132">
        <f t="shared" si="109"/>
        <v>147.91</v>
      </c>
      <c r="U139" s="183">
        <f t="shared" si="111"/>
        <v>147</v>
      </c>
      <c r="V139" s="132">
        <f t="shared" si="112"/>
        <v>147</v>
      </c>
      <c r="W139" s="265">
        <f t="shared" si="113"/>
        <v>6.9569332702318976</v>
      </c>
      <c r="X139" s="131">
        <f t="shared" si="67"/>
        <v>22</v>
      </c>
      <c r="Y139" s="132">
        <f t="shared" si="68"/>
        <v>22.05</v>
      </c>
      <c r="Z139" s="131">
        <f t="shared" si="69"/>
        <v>15</v>
      </c>
      <c r="AA139" s="131">
        <f t="shared" si="70"/>
        <v>80</v>
      </c>
      <c r="AB139" s="131">
        <f t="shared" si="71"/>
        <v>45</v>
      </c>
      <c r="AC139" s="132">
        <f t="shared" si="114"/>
        <v>44.1</v>
      </c>
      <c r="AD139" s="131">
        <f t="shared" si="91"/>
        <v>30</v>
      </c>
      <c r="AE139" s="131">
        <v>147</v>
      </c>
    </row>
    <row r="140" spans="1:31" x14ac:dyDescent="0.25">
      <c r="A140" s="121">
        <v>492</v>
      </c>
      <c r="B140" s="146">
        <v>0</v>
      </c>
      <c r="C140" s="146">
        <v>0</v>
      </c>
      <c r="D140" s="128">
        <v>0</v>
      </c>
      <c r="E140" s="125"/>
      <c r="F140" s="125">
        <v>0</v>
      </c>
      <c r="G140" s="128">
        <v>0</v>
      </c>
      <c r="H140" s="169"/>
      <c r="I140" s="127"/>
      <c r="J140" s="128"/>
      <c r="K140" s="128"/>
      <c r="L140" s="128"/>
      <c r="M140" s="169"/>
      <c r="N140" s="128"/>
      <c r="O140" s="128"/>
      <c r="P140" s="128"/>
      <c r="Q140" s="128"/>
      <c r="R140" s="131">
        <f t="shared" si="90"/>
        <v>0</v>
      </c>
      <c r="S140" s="172">
        <f>ROUNDDOWN(T140,0)</f>
        <v>0</v>
      </c>
      <c r="T140" s="132">
        <f>F140*R140/100</f>
        <v>0</v>
      </c>
      <c r="U140" s="183">
        <f>S140</f>
        <v>0</v>
      </c>
      <c r="V140" s="132" t="e">
        <f>F140*W140/100</f>
        <v>#DIV/0!</v>
      </c>
      <c r="W140" s="265" t="e">
        <f>U140*100/F140</f>
        <v>#DIV/0!</v>
      </c>
      <c r="X140" s="131">
        <f>ROUNDDOWN(Y140,0)</f>
        <v>0</v>
      </c>
      <c r="Y140" s="132">
        <f>U140*Z140/100</f>
        <v>0</v>
      </c>
      <c r="Z140" s="131">
        <f t="shared" ref="Z140" si="115">IF(F140&lt;VLOOKUP(G140,$M$145:$Q$155,2),0,VLOOKUP(G140,$M$145:$Q$155,4))</f>
        <v>0</v>
      </c>
      <c r="AA140" s="131">
        <f>U140-X140-AB140</f>
        <v>0</v>
      </c>
      <c r="AB140" s="131">
        <f>ROUNDDOWN(AC140,0)</f>
        <v>0</v>
      </c>
      <c r="AC140" s="132">
        <f>U140*AD140/100</f>
        <v>0</v>
      </c>
      <c r="AD140" s="131">
        <f t="shared" si="91"/>
        <v>0</v>
      </c>
      <c r="AE140" s="131"/>
    </row>
    <row r="141" spans="1:31" s="271" customFormat="1" ht="41.25" customHeight="1" x14ac:dyDescent="0.25">
      <c r="A141" s="268" t="s">
        <v>854</v>
      </c>
      <c r="B141" s="268"/>
      <c r="C141" s="269"/>
      <c r="D141" s="270"/>
      <c r="E141" s="260"/>
      <c r="F141" s="260"/>
      <c r="G141" s="260"/>
      <c r="H141" s="231"/>
      <c r="I141" s="387"/>
      <c r="J141" s="231"/>
      <c r="K141" s="231"/>
      <c r="L141" s="231"/>
      <c r="M141" s="231"/>
      <c r="N141" s="231"/>
      <c r="O141" s="231"/>
      <c r="P141" s="231"/>
      <c r="Q141" s="231"/>
      <c r="R141" s="231"/>
      <c r="S141" s="260"/>
      <c r="T141" s="139"/>
      <c r="V141" s="139"/>
      <c r="W141" s="272"/>
      <c r="X141" s="260"/>
      <c r="Y141" s="140"/>
      <c r="Z141" s="141"/>
      <c r="AA141" s="222"/>
      <c r="AB141" s="222"/>
      <c r="AC141" s="140"/>
      <c r="AD141" s="141"/>
      <c r="AE141" s="222"/>
    </row>
    <row r="142" spans="1:31" s="271" customFormat="1" ht="29.25" customHeight="1" x14ac:dyDescent="0.25">
      <c r="A142" s="361"/>
      <c r="B142" s="349"/>
      <c r="C142" s="349"/>
      <c r="D142" s="349"/>
      <c r="E142" s="349"/>
      <c r="F142" s="349"/>
      <c r="G142" s="349"/>
      <c r="H142" s="362"/>
      <c r="I142" s="389"/>
      <c r="J142" s="362"/>
      <c r="K142" s="362"/>
      <c r="L142" s="362"/>
      <c r="M142" s="362"/>
      <c r="N142" s="362"/>
      <c r="O142" s="362"/>
      <c r="P142" s="362"/>
      <c r="Q142" s="362"/>
      <c r="R142" s="362"/>
      <c r="S142" s="349"/>
      <c r="T142" s="347"/>
      <c r="U142" s="349"/>
      <c r="V142" s="347"/>
      <c r="W142" s="389"/>
      <c r="X142" s="349"/>
      <c r="Y142" s="140"/>
      <c r="Z142" s="141"/>
      <c r="AA142" s="222"/>
      <c r="AB142" s="222"/>
      <c r="AC142" s="140"/>
      <c r="AD142" s="141"/>
      <c r="AE142" s="222"/>
    </row>
    <row r="143" spans="1:31" s="271" customFormat="1" hidden="1" x14ac:dyDescent="0.25">
      <c r="A143" s="301"/>
      <c r="B143" s="161"/>
      <c r="C143" s="161"/>
      <c r="D143" s="224"/>
      <c r="E143" s="222"/>
      <c r="F143" s="222"/>
      <c r="G143" s="224"/>
      <c r="H143" s="222"/>
      <c r="I143" s="27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52"/>
      <c r="U143" s="224"/>
      <c r="V143" s="52"/>
      <c r="W143" s="272"/>
      <c r="X143" s="222"/>
      <c r="Y143" s="52"/>
      <c r="Z143" s="114"/>
      <c r="AA143" s="222"/>
      <c r="AB143" s="222"/>
      <c r="AC143" s="52"/>
      <c r="AD143" s="114"/>
      <c r="AE143" s="222"/>
    </row>
    <row r="144" spans="1:31" hidden="1" x14ac:dyDescent="0.25">
      <c r="B144" s="158" t="s">
        <v>624</v>
      </c>
      <c r="C144" s="159" t="s">
        <v>619</v>
      </c>
      <c r="D144" s="144" t="s">
        <v>620</v>
      </c>
      <c r="E144" s="115"/>
      <c r="F144" s="115"/>
      <c r="G144" s="114"/>
      <c r="H144" s="114"/>
      <c r="J144" s="52"/>
      <c r="K144" s="52"/>
      <c r="L144" s="52"/>
      <c r="M144" s="144" t="s">
        <v>616</v>
      </c>
      <c r="N144" s="144" t="s">
        <v>617</v>
      </c>
      <c r="O144" s="144" t="s">
        <v>613</v>
      </c>
      <c r="P144" s="144" t="s">
        <v>615</v>
      </c>
      <c r="Q144" s="144" t="s">
        <v>614</v>
      </c>
      <c r="S144" s="114"/>
      <c r="T144" s="114"/>
      <c r="U144" s="181"/>
      <c r="Y144" s="114"/>
      <c r="Z144" s="6"/>
      <c r="AA144" s="6"/>
      <c r="AB144" s="6"/>
      <c r="AC144" s="6"/>
      <c r="AD144" s="6"/>
      <c r="AE144" s="6"/>
    </row>
    <row r="145" spans="1:31" hidden="1" x14ac:dyDescent="0.25">
      <c r="B145" s="158"/>
      <c r="C145" s="159"/>
      <c r="D145" s="144"/>
      <c r="E145" s="115"/>
      <c r="F145" s="115"/>
      <c r="G145" s="114"/>
      <c r="H145" s="114"/>
      <c r="J145" s="52"/>
      <c r="K145" s="52"/>
      <c r="L145" s="52"/>
      <c r="M145" s="144">
        <v>0</v>
      </c>
      <c r="N145" s="144">
        <v>33</v>
      </c>
      <c r="O145" s="144">
        <v>3</v>
      </c>
      <c r="P145" s="144">
        <v>15</v>
      </c>
      <c r="Q145" s="144">
        <v>30</v>
      </c>
      <c r="S145" s="114"/>
      <c r="T145" s="114"/>
      <c r="U145" s="181"/>
      <c r="Y145" s="114"/>
      <c r="Z145" s="6"/>
      <c r="AA145" s="6"/>
      <c r="AB145" s="6"/>
      <c r="AC145" s="6"/>
      <c r="AD145" s="6"/>
      <c r="AE145" s="6"/>
    </row>
    <row r="146" spans="1:31" hidden="1" x14ac:dyDescent="0.25">
      <c r="B146" s="158"/>
      <c r="C146" s="159"/>
      <c r="D146" s="144"/>
      <c r="E146" s="115"/>
      <c r="F146" s="115"/>
      <c r="G146" s="114"/>
      <c r="H146" s="114"/>
      <c r="J146" s="52"/>
      <c r="K146" s="52"/>
      <c r="L146" s="52"/>
      <c r="M146" s="144">
        <v>1.01</v>
      </c>
      <c r="N146" s="144">
        <v>33</v>
      </c>
      <c r="O146" s="144">
        <v>5</v>
      </c>
      <c r="P146" s="144">
        <v>15</v>
      </c>
      <c r="Q146" s="144">
        <v>30</v>
      </c>
      <c r="S146" s="114"/>
      <c r="T146" s="114"/>
      <c r="U146" s="181"/>
      <c r="Y146" s="114"/>
      <c r="Z146" s="6"/>
      <c r="AA146" s="6"/>
      <c r="AB146" s="6"/>
      <c r="AC146" s="6"/>
      <c r="AD146" s="6"/>
      <c r="AE146" s="6"/>
    </row>
    <row r="147" spans="1:31" hidden="1" x14ac:dyDescent="0.25">
      <c r="B147" s="158" t="s">
        <v>623</v>
      </c>
      <c r="C147" s="159" t="s">
        <v>622</v>
      </c>
      <c r="D147" s="144" t="s">
        <v>430</v>
      </c>
      <c r="E147" s="115"/>
      <c r="F147" s="115"/>
      <c r="G147" s="114"/>
      <c r="H147" s="114"/>
      <c r="J147" s="52"/>
      <c r="K147" s="52"/>
      <c r="L147" s="52"/>
      <c r="M147" s="144">
        <v>2.0099999999999998</v>
      </c>
      <c r="N147" s="144">
        <v>33</v>
      </c>
      <c r="O147" s="144">
        <v>7</v>
      </c>
      <c r="P147" s="144">
        <v>15</v>
      </c>
      <c r="Q147" s="144">
        <v>30</v>
      </c>
      <c r="S147" s="114"/>
      <c r="T147" s="114"/>
      <c r="U147" s="181"/>
      <c r="Y147" s="114"/>
      <c r="Z147" s="6"/>
      <c r="AA147" s="6"/>
      <c r="AB147" s="6"/>
      <c r="AC147" s="6"/>
      <c r="AD147" s="6"/>
      <c r="AE147" s="6"/>
    </row>
    <row r="148" spans="1:31" hidden="1" x14ac:dyDescent="0.25">
      <c r="E148" s="115"/>
      <c r="F148" s="115"/>
      <c r="G148" s="114"/>
      <c r="H148" s="114"/>
      <c r="J148" s="52"/>
      <c r="K148" s="52"/>
      <c r="L148" s="52"/>
      <c r="M148" s="144">
        <v>4.01</v>
      </c>
      <c r="N148" s="144">
        <v>33</v>
      </c>
      <c r="O148" s="144">
        <v>8</v>
      </c>
      <c r="P148" s="144">
        <v>15</v>
      </c>
      <c r="Q148" s="144">
        <v>30</v>
      </c>
      <c r="S148" s="114"/>
      <c r="T148" s="114"/>
      <c r="U148" s="181"/>
      <c r="Y148" s="114"/>
      <c r="Z148" s="6"/>
      <c r="AA148" s="6"/>
      <c r="AB148" s="6"/>
      <c r="AC148" s="6"/>
      <c r="AD148" s="6"/>
      <c r="AE148" s="6"/>
    </row>
    <row r="149" spans="1:31" hidden="1" x14ac:dyDescent="0.25">
      <c r="A149" s="145"/>
      <c r="B149" s="164"/>
      <c r="C149" s="165"/>
      <c r="D149" s="177"/>
      <c r="E149" s="174"/>
      <c r="F149" s="115"/>
      <c r="G149" s="114"/>
      <c r="H149" s="114"/>
      <c r="J149" s="52"/>
      <c r="K149" s="52"/>
      <c r="L149" s="52"/>
      <c r="M149" s="144">
        <v>6.01</v>
      </c>
      <c r="N149" s="144">
        <v>33</v>
      </c>
      <c r="O149" s="144">
        <v>10</v>
      </c>
      <c r="P149" s="144">
        <v>15</v>
      </c>
      <c r="Q149" s="144">
        <v>30</v>
      </c>
      <c r="S149" s="114"/>
      <c r="T149" s="114"/>
      <c r="U149" s="181"/>
      <c r="Y149" s="114"/>
      <c r="Z149" s="6"/>
      <c r="AA149" s="6"/>
      <c r="AB149" s="6"/>
      <c r="AC149" s="6"/>
      <c r="AD149" s="6"/>
      <c r="AE149" s="6"/>
    </row>
    <row r="150" spans="1:31" hidden="1" x14ac:dyDescent="0.25">
      <c r="A150" s="145"/>
      <c r="B150" s="164"/>
      <c r="C150" s="165"/>
      <c r="D150" s="177"/>
      <c r="E150" s="174"/>
      <c r="F150" s="115"/>
      <c r="G150" s="114"/>
      <c r="H150" s="114"/>
      <c r="J150" s="52"/>
      <c r="K150" s="52"/>
      <c r="L150" s="52"/>
      <c r="M150" s="144">
        <v>8.01</v>
      </c>
      <c r="N150" s="144">
        <v>33</v>
      </c>
      <c r="O150" s="144">
        <v>12</v>
      </c>
      <c r="P150" s="144">
        <v>15</v>
      </c>
      <c r="Q150" s="144">
        <v>30</v>
      </c>
      <c r="S150" s="114"/>
      <c r="T150" s="114"/>
      <c r="U150" s="181"/>
      <c r="Y150" s="114"/>
      <c r="Z150" s="6"/>
      <c r="AA150" s="6"/>
      <c r="AB150" s="6"/>
      <c r="AC150" s="6"/>
      <c r="AD150" s="6"/>
      <c r="AE150" s="6"/>
    </row>
    <row r="151" spans="1:31" hidden="1" x14ac:dyDescent="0.25">
      <c r="A151" s="145"/>
      <c r="B151" s="164"/>
      <c r="C151" s="165"/>
      <c r="D151" s="177"/>
      <c r="E151" s="174"/>
      <c r="F151" s="115"/>
      <c r="G151" s="114"/>
      <c r="H151" s="114"/>
      <c r="M151" s="281">
        <v>10.01</v>
      </c>
      <c r="N151" s="281">
        <v>33</v>
      </c>
      <c r="O151" s="281">
        <v>15</v>
      </c>
      <c r="P151" s="281">
        <v>15</v>
      </c>
      <c r="Q151" s="281">
        <v>30</v>
      </c>
      <c r="S151" s="114"/>
      <c r="T151" s="114"/>
      <c r="U151" s="181"/>
      <c r="Y151" s="114"/>
      <c r="Z151" s="6"/>
      <c r="AA151" s="6"/>
      <c r="AB151" s="6"/>
      <c r="AC151" s="6"/>
      <c r="AD151" s="6"/>
      <c r="AE151" s="6"/>
    </row>
    <row r="152" spans="1:31" hidden="1" x14ac:dyDescent="0.25">
      <c r="A152" s="145"/>
      <c r="B152" s="164"/>
      <c r="C152" s="165"/>
      <c r="D152" s="177"/>
      <c r="E152" s="174"/>
      <c r="F152" s="115"/>
      <c r="G152" s="114"/>
      <c r="H152" s="114"/>
      <c r="M152" s="281">
        <v>12.01</v>
      </c>
      <c r="N152" s="281">
        <v>33</v>
      </c>
      <c r="O152" s="281">
        <v>20</v>
      </c>
      <c r="P152" s="281">
        <v>15</v>
      </c>
      <c r="Q152" s="281">
        <v>30</v>
      </c>
      <c r="S152" s="114"/>
      <c r="T152" s="114"/>
      <c r="U152" s="181"/>
      <c r="Y152" s="114"/>
      <c r="Z152" s="6"/>
      <c r="AA152" s="6"/>
      <c r="AB152" s="6"/>
      <c r="AC152" s="6"/>
      <c r="AD152" s="6"/>
      <c r="AE152" s="6"/>
    </row>
    <row r="153" spans="1:31" hidden="1" x14ac:dyDescent="0.25">
      <c r="A153" s="145"/>
      <c r="B153" s="164"/>
      <c r="C153" s="165"/>
      <c r="D153" s="177"/>
      <c r="E153" s="174"/>
      <c r="F153" s="115"/>
      <c r="G153" s="114"/>
      <c r="H153" s="114"/>
      <c r="M153" s="281">
        <v>15.01</v>
      </c>
      <c r="N153" s="281">
        <v>33</v>
      </c>
      <c r="O153" s="281">
        <v>25</v>
      </c>
      <c r="P153" s="281">
        <v>15</v>
      </c>
      <c r="Q153" s="281">
        <v>30</v>
      </c>
      <c r="S153" s="114"/>
      <c r="T153" s="114"/>
      <c r="U153" s="181"/>
      <c r="Y153" s="114"/>
      <c r="Z153" s="6"/>
      <c r="AA153" s="6"/>
      <c r="AB153" s="6"/>
      <c r="AC153" s="6"/>
      <c r="AD153" s="6"/>
      <c r="AE153" s="6"/>
    </row>
    <row r="154" spans="1:31" hidden="1" x14ac:dyDescent="0.25">
      <c r="A154" s="145"/>
      <c r="B154" s="164"/>
      <c r="C154" s="165"/>
      <c r="D154" s="177"/>
      <c r="E154" s="174"/>
      <c r="F154" s="115"/>
      <c r="G154" s="114"/>
      <c r="H154" s="114"/>
      <c r="M154" s="281">
        <v>20.010000000000002</v>
      </c>
      <c r="N154" s="281">
        <v>33</v>
      </c>
      <c r="O154" s="281">
        <v>30</v>
      </c>
      <c r="P154" s="281">
        <v>15</v>
      </c>
      <c r="Q154" s="281">
        <v>30</v>
      </c>
      <c r="S154" s="114"/>
      <c r="T154" s="114"/>
      <c r="U154" s="181"/>
      <c r="Y154" s="114"/>
      <c r="Z154" s="6"/>
      <c r="AA154" s="6"/>
      <c r="AB154" s="6"/>
      <c r="AC154" s="6"/>
      <c r="AD154" s="6"/>
      <c r="AE154" s="6"/>
    </row>
    <row r="155" spans="1:31" hidden="1" x14ac:dyDescent="0.25">
      <c r="A155" s="145"/>
      <c r="B155" s="164"/>
      <c r="C155" s="165"/>
      <c r="D155" s="177"/>
      <c r="E155" s="174"/>
      <c r="F155" s="115"/>
      <c r="G155" s="114"/>
      <c r="H155" s="114"/>
      <c r="M155" s="281">
        <v>100000</v>
      </c>
      <c r="N155" s="282">
        <v>33</v>
      </c>
      <c r="O155" s="281">
        <v>30</v>
      </c>
      <c r="P155" s="281">
        <v>15</v>
      </c>
      <c r="Q155" s="281">
        <v>30</v>
      </c>
      <c r="S155" s="114"/>
      <c r="T155" s="114"/>
      <c r="U155" s="181"/>
      <c r="Y155" s="114"/>
      <c r="Z155" s="6"/>
      <c r="AA155" s="6"/>
      <c r="AB155" s="6"/>
      <c r="AC155" s="6"/>
      <c r="AD155" s="6"/>
      <c r="AE155" s="6"/>
    </row>
    <row r="156" spans="1:31" x14ac:dyDescent="0.25">
      <c r="E156" s="115"/>
      <c r="F156" s="115"/>
      <c r="G156" s="114"/>
      <c r="H156" s="114"/>
      <c r="M156" s="114"/>
      <c r="S156" s="114"/>
      <c r="T156" s="114"/>
      <c r="U156" s="181"/>
      <c r="Y156" s="114"/>
      <c r="Z156" s="6"/>
      <c r="AA156" s="6"/>
      <c r="AB156" s="6"/>
      <c r="AC156" s="6"/>
      <c r="AD156" s="6"/>
      <c r="AE156" s="6"/>
    </row>
  </sheetData>
  <sheetProtection formatRows="0"/>
  <autoFilter ref="A9:AE142"/>
  <mergeCells count="33">
    <mergeCell ref="I6:I8"/>
    <mergeCell ref="H6:H8"/>
    <mergeCell ref="N6:P6"/>
    <mergeCell ref="J7:K7"/>
    <mergeCell ref="L7:L8"/>
    <mergeCell ref="N7:O7"/>
    <mergeCell ref="P7:P8"/>
    <mergeCell ref="V6:V8"/>
    <mergeCell ref="U6:U8"/>
    <mergeCell ref="M6:M8"/>
    <mergeCell ref="R5:S7"/>
    <mergeCell ref="T5:T8"/>
    <mergeCell ref="U5:AD5"/>
    <mergeCell ref="W6:W8"/>
    <mergeCell ref="X6:AD6"/>
    <mergeCell ref="AC7:AC8"/>
    <mergeCell ref="X7:AA7"/>
    <mergeCell ref="A2:AE2"/>
    <mergeCell ref="A4:A8"/>
    <mergeCell ref="B4:B8"/>
    <mergeCell ref="C4:C8"/>
    <mergeCell ref="D4:D8"/>
    <mergeCell ref="E4:F7"/>
    <mergeCell ref="G4:G8"/>
    <mergeCell ref="H4:Q4"/>
    <mergeCell ref="R4:AD4"/>
    <mergeCell ref="AE4:AE8"/>
    <mergeCell ref="H5:L5"/>
    <mergeCell ref="M5:Q5"/>
    <mergeCell ref="AD7:AD8"/>
    <mergeCell ref="Q6:Q8"/>
    <mergeCell ref="AB7:AB8"/>
    <mergeCell ref="J6:L6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P101"/>
  <sheetViews>
    <sheetView view="pageBreakPreview" zoomScale="90" zoomScaleNormal="100" zoomScaleSheetLayoutView="90" workbookViewId="0">
      <pane xSplit="3" ySplit="11" topLeftCell="D12" activePane="bottomRight" state="frozen"/>
      <selection activeCell="O495" sqref="O495"/>
      <selection pane="topRight" activeCell="O495" sqref="O495"/>
      <selection pane="bottomLeft" activeCell="O495" sqref="O495"/>
      <selection pane="bottomRight" activeCell="V1" sqref="V1:V1048576"/>
    </sheetView>
  </sheetViews>
  <sheetFormatPr defaultRowHeight="15.75" outlineLevelRow="1" outlineLevelCol="2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hidden="1" customWidth="1"/>
    <col min="5" max="5" width="6.85546875" style="114" hidden="1" customWidth="1"/>
    <col min="6" max="6" width="7" style="114" hidden="1" customWidth="1"/>
    <col min="7" max="7" width="11.140625" style="52" hidden="1" customWidth="1"/>
    <col min="8" max="8" width="6.5703125" style="173" hidden="1" customWidth="1"/>
    <col min="9" max="9" width="8.140625" style="115" hidden="1" customWidth="1"/>
    <col min="10" max="10" width="7.7109375" style="52" hidden="1" customWidth="1" outlineLevel="1"/>
    <col min="11" max="11" width="10.85546875" style="114" hidden="1" customWidth="1" collapsed="1"/>
    <col min="12" max="12" width="6" style="114" hidden="1" customWidth="1"/>
    <col min="13" max="13" width="7.140625" style="173" hidden="1" customWidth="1"/>
    <col min="14" max="14" width="7.7109375" style="52" hidden="1" customWidth="1" outlineLevel="1"/>
    <col min="15" max="15" width="10.5703125" style="114" hidden="1" customWidth="1" collapsed="1"/>
    <col min="16" max="16" width="8.28515625" style="114" hidden="1" customWidth="1"/>
    <col min="17" max="17" width="7.42578125" style="114" hidden="1" customWidth="1"/>
    <col min="18" max="18" width="10.28515625" style="114" hidden="1" customWidth="1"/>
    <col min="19" max="19" width="8.140625" style="222" hidden="1" customWidth="1"/>
    <col min="20" max="20" width="8.42578125" style="52" hidden="1" customWidth="1" outlineLevel="1"/>
    <col min="21" max="21" width="7.7109375" style="224" customWidth="1" collapsed="1"/>
    <col min="22" max="22" width="7.7109375" style="272" hidden="1" customWidth="1"/>
    <col min="23" max="23" width="8" style="114" hidden="1" customWidth="1" outlineLevel="1"/>
    <col min="24" max="24" width="9.28515625" style="52" hidden="1" customWidth="1" outlineLevel="1"/>
    <col min="25" max="25" width="5" style="114" hidden="1" customWidth="1" outlineLevel="2"/>
    <col min="26" max="26" width="17" style="114" customWidth="1" collapsed="1"/>
    <col min="27" max="27" width="7.85546875" style="114" customWidth="1"/>
    <col min="28" max="28" width="8.42578125" style="52" hidden="1" customWidth="1" outlineLevel="1"/>
    <col min="29" max="29" width="5" style="114" hidden="1" customWidth="1" outlineLevel="1"/>
    <col min="30" max="30" width="7.140625" style="222" customWidth="1" collapsed="1"/>
    <col min="31" max="16384" width="9.140625" style="6"/>
  </cols>
  <sheetData>
    <row r="1" spans="1:42" s="198" customFormat="1" ht="9.75" customHeight="1" x14ac:dyDescent="0.3">
      <c r="A1" s="192"/>
      <c r="B1" s="193"/>
      <c r="C1" s="193"/>
      <c r="D1" s="257"/>
      <c r="E1" s="195"/>
      <c r="F1" s="195"/>
      <c r="G1" s="257"/>
      <c r="H1" s="195"/>
      <c r="I1" s="258"/>
      <c r="J1" s="84"/>
      <c r="K1" s="195"/>
      <c r="L1" s="195"/>
      <c r="M1" s="195"/>
      <c r="N1" s="84"/>
      <c r="O1" s="195"/>
      <c r="P1" s="195"/>
      <c r="Q1" s="195"/>
      <c r="R1" s="195"/>
      <c r="S1" s="195"/>
      <c r="T1" s="257"/>
      <c r="U1" s="257"/>
      <c r="V1" s="258"/>
      <c r="W1" s="195"/>
      <c r="X1" s="257"/>
      <c r="Y1" s="195"/>
      <c r="Z1" s="195"/>
      <c r="AA1" s="195"/>
      <c r="AB1" s="257"/>
      <c r="AC1" s="195"/>
      <c r="AD1" s="195"/>
    </row>
    <row r="2" spans="1:42" s="200" customFormat="1" ht="42" customHeight="1" x14ac:dyDescent="0.3">
      <c r="A2" s="503" t="s">
        <v>918</v>
      </c>
      <c r="B2" s="503"/>
      <c r="C2" s="503"/>
      <c r="D2" s="503"/>
      <c r="E2" s="503"/>
      <c r="F2" s="503"/>
      <c r="G2" s="503"/>
      <c r="H2" s="504"/>
      <c r="I2" s="504"/>
      <c r="J2" s="506"/>
      <c r="K2" s="504"/>
      <c r="L2" s="504"/>
      <c r="M2" s="504"/>
      <c r="N2" s="506"/>
      <c r="O2" s="504"/>
      <c r="P2" s="504"/>
      <c r="Q2" s="504"/>
      <c r="R2" s="503"/>
      <c r="S2" s="503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</row>
    <row r="3" spans="1:42" s="198" customFormat="1" ht="18.75" x14ac:dyDescent="0.3">
      <c r="A3" s="192"/>
      <c r="B3" s="193"/>
      <c r="C3" s="193"/>
      <c r="D3" s="197"/>
      <c r="E3" s="196"/>
      <c r="F3" s="196"/>
      <c r="G3" s="197"/>
      <c r="H3" s="196"/>
      <c r="I3" s="259"/>
      <c r="J3" s="102"/>
      <c r="K3" s="196"/>
      <c r="L3" s="196"/>
      <c r="M3" s="196"/>
      <c r="N3" s="102"/>
      <c r="O3" s="196"/>
      <c r="P3" s="196"/>
      <c r="Q3" s="196"/>
      <c r="R3" s="196"/>
      <c r="S3" s="196"/>
      <c r="T3" s="197"/>
      <c r="U3" s="197"/>
      <c r="V3" s="259"/>
      <c r="W3" s="196"/>
      <c r="X3" s="197"/>
      <c r="Y3" s="196"/>
      <c r="Z3" s="196"/>
      <c r="AA3" s="196"/>
      <c r="AB3" s="197"/>
      <c r="AC3" s="196"/>
      <c r="AD3" s="196"/>
    </row>
    <row r="4" spans="1:42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52" t="s">
        <v>633</v>
      </c>
      <c r="I4" s="552"/>
      <c r="J4" s="553"/>
      <c r="K4" s="552"/>
      <c r="L4" s="552"/>
      <c r="M4" s="552"/>
      <c r="N4" s="553"/>
      <c r="O4" s="552"/>
      <c r="P4" s="552"/>
      <c r="Q4" s="552"/>
      <c r="R4" s="554" t="s">
        <v>632</v>
      </c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6"/>
      <c r="AD4" s="557" t="s">
        <v>608</v>
      </c>
    </row>
    <row r="5" spans="1:42" s="116" customFormat="1" ht="15.75" customHeight="1" x14ac:dyDescent="0.25">
      <c r="A5" s="509"/>
      <c r="B5" s="509"/>
      <c r="C5" s="509"/>
      <c r="D5" s="512"/>
      <c r="E5" s="515"/>
      <c r="F5" s="516"/>
      <c r="G5" s="512"/>
      <c r="H5" s="552" t="s">
        <v>634</v>
      </c>
      <c r="I5" s="552"/>
      <c r="J5" s="553"/>
      <c r="K5" s="552"/>
      <c r="L5" s="552"/>
      <c r="M5" s="552" t="s">
        <v>640</v>
      </c>
      <c r="N5" s="553"/>
      <c r="O5" s="552"/>
      <c r="P5" s="552"/>
      <c r="Q5" s="552"/>
      <c r="R5" s="527" t="s">
        <v>630</v>
      </c>
      <c r="S5" s="558"/>
      <c r="T5" s="540" t="s">
        <v>606</v>
      </c>
      <c r="U5" s="534" t="s">
        <v>642</v>
      </c>
      <c r="V5" s="534"/>
      <c r="W5" s="534"/>
      <c r="X5" s="534"/>
      <c r="Y5" s="534"/>
      <c r="Z5" s="534"/>
      <c r="AA5" s="534"/>
      <c r="AB5" s="534"/>
      <c r="AC5" s="534"/>
      <c r="AD5" s="557"/>
    </row>
    <row r="6" spans="1:42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43" t="s">
        <v>635</v>
      </c>
      <c r="J6" s="549" t="s">
        <v>636</v>
      </c>
      <c r="K6" s="533"/>
      <c r="L6" s="514"/>
      <c r="M6" s="500" t="s">
        <v>299</v>
      </c>
      <c r="N6" s="549" t="s">
        <v>636</v>
      </c>
      <c r="O6" s="533"/>
      <c r="P6" s="514"/>
      <c r="Q6" s="524" t="s">
        <v>641</v>
      </c>
      <c r="R6" s="529"/>
      <c r="S6" s="559"/>
      <c r="T6" s="541"/>
      <c r="U6" s="537" t="s">
        <v>646</v>
      </c>
      <c r="V6" s="538" t="s">
        <v>631</v>
      </c>
      <c r="W6" s="531" t="s">
        <v>594</v>
      </c>
      <c r="X6" s="539"/>
      <c r="Y6" s="539"/>
      <c r="Z6" s="539"/>
      <c r="AA6" s="539"/>
      <c r="AB6" s="539"/>
      <c r="AC6" s="532"/>
      <c r="AD6" s="557"/>
    </row>
    <row r="7" spans="1:42" s="116" customFormat="1" ht="31.5" customHeight="1" x14ac:dyDescent="0.25">
      <c r="A7" s="509"/>
      <c r="B7" s="509"/>
      <c r="C7" s="509"/>
      <c r="D7" s="512"/>
      <c r="E7" s="517"/>
      <c r="F7" s="518"/>
      <c r="G7" s="512"/>
      <c r="H7" s="501"/>
      <c r="I7" s="544"/>
      <c r="J7" s="549" t="s">
        <v>925</v>
      </c>
      <c r="K7" s="540"/>
      <c r="L7" s="524" t="s">
        <v>638</v>
      </c>
      <c r="M7" s="501"/>
      <c r="N7" s="549" t="s">
        <v>925</v>
      </c>
      <c r="O7" s="540"/>
      <c r="P7" s="524" t="s">
        <v>638</v>
      </c>
      <c r="Q7" s="525"/>
      <c r="R7" s="531"/>
      <c r="S7" s="560"/>
      <c r="T7" s="541"/>
      <c r="U7" s="537"/>
      <c r="V7" s="538"/>
      <c r="W7" s="527" t="s">
        <v>925</v>
      </c>
      <c r="X7" s="565"/>
      <c r="Y7" s="565"/>
      <c r="Z7" s="528"/>
      <c r="AA7" s="519" t="s">
        <v>605</v>
      </c>
      <c r="AB7" s="502" t="s">
        <v>607</v>
      </c>
      <c r="AC7" s="524" t="s">
        <v>595</v>
      </c>
      <c r="AD7" s="557"/>
    </row>
    <row r="8" spans="1:42" s="118" customFormat="1" ht="22.5" customHeight="1" x14ac:dyDescent="0.25">
      <c r="A8" s="509"/>
      <c r="B8" s="509"/>
      <c r="C8" s="509"/>
      <c r="D8" s="542"/>
      <c r="E8" s="296">
        <v>2020</v>
      </c>
      <c r="F8" s="296">
        <v>2021</v>
      </c>
      <c r="G8" s="542"/>
      <c r="H8" s="545"/>
      <c r="I8" s="548"/>
      <c r="J8" s="550"/>
      <c r="K8" s="551"/>
      <c r="L8" s="536"/>
      <c r="M8" s="545"/>
      <c r="N8" s="550"/>
      <c r="O8" s="551"/>
      <c r="P8" s="536"/>
      <c r="Q8" s="536"/>
      <c r="R8" s="344" t="s">
        <v>631</v>
      </c>
      <c r="S8" s="350" t="s">
        <v>610</v>
      </c>
      <c r="T8" s="542"/>
      <c r="U8" s="546"/>
      <c r="V8" s="547"/>
      <c r="W8" s="531"/>
      <c r="X8" s="539"/>
      <c r="Y8" s="539"/>
      <c r="Z8" s="532"/>
      <c r="AA8" s="519"/>
      <c r="AB8" s="502"/>
      <c r="AC8" s="536"/>
      <c r="AD8" s="557"/>
    </row>
    <row r="9" spans="1:42" s="123" customFormat="1" x14ac:dyDescent="0.25">
      <c r="A9" s="119">
        <v>1</v>
      </c>
      <c r="B9" s="120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6">
        <v>9</v>
      </c>
      <c r="J9" s="366">
        <v>10</v>
      </c>
      <c r="K9" s="366">
        <v>10</v>
      </c>
      <c r="L9" s="366">
        <v>11</v>
      </c>
      <c r="M9" s="372">
        <v>12</v>
      </c>
      <c r="N9" s="366">
        <v>14</v>
      </c>
      <c r="O9" s="366">
        <v>13</v>
      </c>
      <c r="P9" s="366">
        <v>14</v>
      </c>
      <c r="Q9" s="366">
        <v>15</v>
      </c>
      <c r="R9" s="366">
        <v>16</v>
      </c>
      <c r="S9" s="380">
        <v>17</v>
      </c>
      <c r="T9" s="366"/>
      <c r="U9" s="178">
        <v>18</v>
      </c>
      <c r="V9" s="380">
        <v>19</v>
      </c>
      <c r="W9" s="366">
        <v>22</v>
      </c>
      <c r="X9" s="366">
        <v>23</v>
      </c>
      <c r="Y9" s="366"/>
      <c r="Z9" s="366">
        <v>20</v>
      </c>
      <c r="AA9" s="366">
        <v>21</v>
      </c>
      <c r="AB9" s="371"/>
      <c r="AC9" s="371"/>
      <c r="AD9" s="449">
        <v>22</v>
      </c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</row>
    <row r="10" spans="1:42" s="124" customFormat="1" x14ac:dyDescent="0.25">
      <c r="A10" s="121">
        <v>1</v>
      </c>
      <c r="B10" s="211" t="s">
        <v>627</v>
      </c>
      <c r="C10" s="454"/>
      <c r="D10" s="444"/>
      <c r="E10" s="444"/>
      <c r="F10" s="444"/>
      <c r="G10" s="444"/>
      <c r="H10" s="442"/>
      <c r="I10" s="444"/>
      <c r="J10" s="444"/>
      <c r="K10" s="444"/>
      <c r="L10" s="444"/>
      <c r="M10" s="442"/>
      <c r="N10" s="444"/>
      <c r="O10" s="444"/>
      <c r="P10" s="444"/>
      <c r="Q10" s="444"/>
      <c r="R10" s="444"/>
      <c r="S10" s="451">
        <f>S11</f>
        <v>11521</v>
      </c>
      <c r="T10" s="444"/>
      <c r="U10" s="178">
        <f>U11</f>
        <v>7693</v>
      </c>
      <c r="V10" s="451"/>
      <c r="W10" s="444"/>
      <c r="X10" s="444"/>
      <c r="Y10" s="444"/>
      <c r="Z10" s="444"/>
      <c r="AA10" s="444"/>
      <c r="AB10" s="443"/>
      <c r="AC10" s="443"/>
      <c r="AD10" s="449"/>
    </row>
    <row r="11" spans="1:42" s="382" customFormat="1" hidden="1" outlineLevel="1" x14ac:dyDescent="0.25">
      <c r="A11" s="201">
        <v>1</v>
      </c>
      <c r="B11" s="211" t="s">
        <v>627</v>
      </c>
      <c r="C11" s="156"/>
      <c r="D11" s="187">
        <f>SUM(D14:D85)</f>
        <v>97404.869999999981</v>
      </c>
      <c r="E11" s="188">
        <f>SUM(E14:E85)</f>
        <v>81728</v>
      </c>
      <c r="F11" s="188">
        <f>SUM(F14:F85)</f>
        <v>77003.944699233092</v>
      </c>
      <c r="G11" s="187">
        <f>F11/D11</f>
        <v>0.79055538700717021</v>
      </c>
      <c r="H11" s="171">
        <f>SUM(H14:H85)</f>
        <v>7241</v>
      </c>
      <c r="I11" s="241">
        <f t="shared" ref="I11:I25" si="0">H11*100/E11</f>
        <v>8.8598766640563813</v>
      </c>
      <c r="J11" s="187">
        <f t="shared" ref="J11:P11" si="1">SUM(J14:J85)</f>
        <v>0</v>
      </c>
      <c r="K11" s="188">
        <f t="shared" si="1"/>
        <v>7241</v>
      </c>
      <c r="L11" s="188">
        <f t="shared" si="1"/>
        <v>0</v>
      </c>
      <c r="M11" s="171">
        <f t="shared" si="1"/>
        <v>5469</v>
      </c>
      <c r="N11" s="187">
        <f t="shared" si="1"/>
        <v>0</v>
      </c>
      <c r="O11" s="188">
        <f t="shared" si="1"/>
        <v>5469</v>
      </c>
      <c r="P11" s="188">
        <f t="shared" si="1"/>
        <v>0</v>
      </c>
      <c r="Q11" s="188">
        <f t="shared" ref="Q11:Q25" si="2">M11*100/H11</f>
        <v>75.528241955531001</v>
      </c>
      <c r="R11" s="266">
        <f t="shared" ref="R11:R42" si="3">IF(F11&lt;VLOOKUP(G11,$M$90:$Q$100,2),0,VLOOKUP(G11,$M$90:$Q$100,3))</f>
        <v>15</v>
      </c>
      <c r="S11" s="188">
        <f>SUM(S14:S85)</f>
        <v>11521</v>
      </c>
      <c r="T11" s="188">
        <f>SUM(T14:T85)</f>
        <v>11550.591704884962</v>
      </c>
      <c r="U11" s="179">
        <f>SUM(U14:U85)</f>
        <v>7693</v>
      </c>
      <c r="V11" s="265">
        <f t="shared" ref="V11:V25" si="4">U11*100/F11</f>
        <v>9.9903972842531754</v>
      </c>
      <c r="W11" s="188">
        <f>SUM(W14:W85)</f>
        <v>0</v>
      </c>
      <c r="X11" s="188"/>
      <c r="Y11" s="188"/>
      <c r="Z11" s="201" t="s">
        <v>82</v>
      </c>
      <c r="AA11" s="201" t="s">
        <v>82</v>
      </c>
      <c r="AB11" s="188"/>
      <c r="AC11" s="188"/>
      <c r="AD11" s="188">
        <f>SUM(AD14:AD85)</f>
        <v>5046</v>
      </c>
    </row>
    <row r="12" spans="1:42" s="382" customFormat="1" hidden="1" outlineLevel="1" x14ac:dyDescent="0.25">
      <c r="A12" s="201" t="s">
        <v>938</v>
      </c>
      <c r="B12" s="383" t="s">
        <v>937</v>
      </c>
      <c r="C12" s="384"/>
      <c r="D12" s="188">
        <f>D15+D31+D34+D56</f>
        <v>55293.119999999995</v>
      </c>
      <c r="E12" s="188">
        <f>E15+E31+E34+E56</f>
        <v>30354</v>
      </c>
      <c r="F12" s="188">
        <f>F15+F31+F34+F56</f>
        <v>28129</v>
      </c>
      <c r="G12" s="187">
        <f>F12/D12</f>
        <v>0.50872513614713732</v>
      </c>
      <c r="H12" s="171">
        <f>H15+H31+H34+H56</f>
        <v>4957</v>
      </c>
      <c r="I12" s="127">
        <f t="shared" si="0"/>
        <v>16.330631877182579</v>
      </c>
      <c r="J12" s="188">
        <f t="shared" ref="J12:P12" si="5">J15+J31+J34+J56</f>
        <v>0</v>
      </c>
      <c r="K12" s="188">
        <f t="shared" si="5"/>
        <v>4957</v>
      </c>
      <c r="L12" s="188">
        <f t="shared" si="5"/>
        <v>0</v>
      </c>
      <c r="M12" s="171">
        <f t="shared" si="5"/>
        <v>4228</v>
      </c>
      <c r="N12" s="179">
        <f t="shared" si="5"/>
        <v>0</v>
      </c>
      <c r="O12" s="188">
        <f t="shared" si="5"/>
        <v>4228</v>
      </c>
      <c r="P12" s="188">
        <f t="shared" si="5"/>
        <v>0</v>
      </c>
      <c r="Q12" s="188">
        <f t="shared" si="2"/>
        <v>85.293524309057901</v>
      </c>
      <c r="R12" s="266">
        <f t="shared" si="3"/>
        <v>15</v>
      </c>
      <c r="S12" s="188">
        <f>S15+S31+S34+S56</f>
        <v>4218</v>
      </c>
      <c r="T12" s="179">
        <f>T15+T31+T34+T56</f>
        <v>4219.3500000000004</v>
      </c>
      <c r="U12" s="179">
        <f>U15+U31+U34+U56</f>
        <v>4218</v>
      </c>
      <c r="V12" s="265">
        <f t="shared" si="4"/>
        <v>14.995200682569591</v>
      </c>
      <c r="W12" s="188">
        <f t="shared" ref="W12:AC12" si="6">W15+W31+W34+W56</f>
        <v>0</v>
      </c>
      <c r="X12" s="188">
        <f t="shared" si="6"/>
        <v>0</v>
      </c>
      <c r="Y12" s="188">
        <f t="shared" si="6"/>
        <v>0</v>
      </c>
      <c r="Z12" s="188">
        <f t="shared" si="6"/>
        <v>3373</v>
      </c>
      <c r="AA12" s="188">
        <f t="shared" si="6"/>
        <v>845</v>
      </c>
      <c r="AB12" s="188">
        <f t="shared" si="6"/>
        <v>843.59999999999991</v>
      </c>
      <c r="AC12" s="188">
        <f t="shared" si="6"/>
        <v>80</v>
      </c>
      <c r="AD12" s="188"/>
    </row>
    <row r="13" spans="1:42" s="382" customFormat="1" hidden="1" outlineLevel="1" x14ac:dyDescent="0.25">
      <c r="A13" s="201" t="s">
        <v>940</v>
      </c>
      <c r="B13" s="383" t="s">
        <v>439</v>
      </c>
      <c r="C13" s="384"/>
      <c r="D13" s="188">
        <f t="shared" ref="D13:T13" si="7">D11-D12</f>
        <v>42111.749999999985</v>
      </c>
      <c r="E13" s="188">
        <f t="shared" si="7"/>
        <v>51374</v>
      </c>
      <c r="F13" s="188">
        <f t="shared" si="7"/>
        <v>48874.944699233092</v>
      </c>
      <c r="G13" s="187">
        <f>F13/D13</f>
        <v>1.1606011314949654</v>
      </c>
      <c r="H13" s="171">
        <f t="shared" si="7"/>
        <v>2284</v>
      </c>
      <c r="I13" s="127">
        <f t="shared" si="0"/>
        <v>4.4458286292677229</v>
      </c>
      <c r="J13" s="188">
        <f t="shared" si="7"/>
        <v>0</v>
      </c>
      <c r="K13" s="188">
        <f t="shared" si="7"/>
        <v>2284</v>
      </c>
      <c r="L13" s="188">
        <f t="shared" si="7"/>
        <v>0</v>
      </c>
      <c r="M13" s="171">
        <f t="shared" si="7"/>
        <v>1241</v>
      </c>
      <c r="N13" s="179">
        <f t="shared" si="7"/>
        <v>0</v>
      </c>
      <c r="O13" s="188">
        <f t="shared" si="7"/>
        <v>1241</v>
      </c>
      <c r="P13" s="188">
        <f t="shared" si="7"/>
        <v>0</v>
      </c>
      <c r="Q13" s="188">
        <f t="shared" si="2"/>
        <v>54.334500875656744</v>
      </c>
      <c r="R13" s="266">
        <f t="shared" si="3"/>
        <v>15</v>
      </c>
      <c r="S13" s="188">
        <f t="shared" si="7"/>
        <v>7303</v>
      </c>
      <c r="T13" s="179">
        <f t="shared" si="7"/>
        <v>7331.241704884962</v>
      </c>
      <c r="U13" s="179">
        <f>U11-U12</f>
        <v>3475</v>
      </c>
      <c r="V13" s="265">
        <f t="shared" si="4"/>
        <v>7.10998246930912</v>
      </c>
      <c r="W13" s="188">
        <f t="shared" ref="W13:AD13" si="8">W11-W12</f>
        <v>0</v>
      </c>
      <c r="X13" s="188">
        <f t="shared" si="8"/>
        <v>0</v>
      </c>
      <c r="Y13" s="188">
        <f t="shared" si="8"/>
        <v>0</v>
      </c>
      <c r="Z13" s="201" t="s">
        <v>82</v>
      </c>
      <c r="AA13" s="201" t="s">
        <v>82</v>
      </c>
      <c r="AB13" s="188"/>
      <c r="AC13" s="188"/>
      <c r="AD13" s="188">
        <f t="shared" si="8"/>
        <v>5046</v>
      </c>
    </row>
    <row r="14" spans="1:42" ht="31.5" collapsed="1" x14ac:dyDescent="0.25">
      <c r="A14" s="201">
        <v>1</v>
      </c>
      <c r="B14" s="146" t="s">
        <v>680</v>
      </c>
      <c r="C14" s="146" t="s">
        <v>679</v>
      </c>
      <c r="D14" s="128">
        <v>80.09</v>
      </c>
      <c r="E14" s="125">
        <v>195</v>
      </c>
      <c r="F14" s="125">
        <v>198</v>
      </c>
      <c r="G14" s="128">
        <v>2.4722187539018603</v>
      </c>
      <c r="H14" s="171">
        <f t="shared" ref="H14:H25" si="9">K14+L14</f>
        <v>15</v>
      </c>
      <c r="I14" s="127">
        <f t="shared" si="0"/>
        <v>7.6923076923076925</v>
      </c>
      <c r="J14" s="128"/>
      <c r="K14" s="125">
        <v>15</v>
      </c>
      <c r="L14" s="125">
        <v>0</v>
      </c>
      <c r="M14" s="171">
        <f t="shared" ref="M14:M25" si="10">O14+P14</f>
        <v>2</v>
      </c>
      <c r="N14" s="128"/>
      <c r="O14" s="188">
        <v>2</v>
      </c>
      <c r="P14" s="188">
        <v>0</v>
      </c>
      <c r="Q14" s="188">
        <f t="shared" si="2"/>
        <v>13.333333333333334</v>
      </c>
      <c r="R14" s="266">
        <f t="shared" si="3"/>
        <v>15</v>
      </c>
      <c r="S14" s="266">
        <f t="shared" ref="S14:S25" si="11">ROUNDDOWN(T14,0)</f>
        <v>29</v>
      </c>
      <c r="T14" s="132">
        <f t="shared" ref="T14:T25" si="12">F14*R14/100</f>
        <v>29.7</v>
      </c>
      <c r="U14" s="183">
        <v>24</v>
      </c>
      <c r="V14" s="265">
        <f t="shared" si="4"/>
        <v>12.121212121212121</v>
      </c>
      <c r="W14" s="131">
        <f t="shared" ref="W14:W25" si="13">ROUNDDOWN(X14,0)</f>
        <v>0</v>
      </c>
      <c r="X14" s="132">
        <f t="shared" ref="X14:X25" si="14">U14*Y14/100</f>
        <v>0</v>
      </c>
      <c r="Y14" s="131">
        <f t="shared" ref="Y14:Y45" si="15">IF(F14&lt;VLOOKUP(G14,$M$90:$Q$100,2),0,VLOOKUP(G14,$M$90:$Q$100,4))</f>
        <v>0</v>
      </c>
      <c r="Z14" s="131">
        <f>U14-W14-AA14</f>
        <v>19</v>
      </c>
      <c r="AA14" s="131">
        <f>_xlfn.CEILING.MATH(AB14,1)</f>
        <v>5</v>
      </c>
      <c r="AB14" s="132">
        <f t="shared" ref="AB14:AB25" si="16">U14*AC14/100</f>
        <v>4.8</v>
      </c>
      <c r="AC14" s="131">
        <f t="shared" ref="AC14:AC45" si="17">IF(F14&lt;VLOOKUP(G14,$M$90:$Q$100,2),0,VLOOKUP(G14,$M$90:$Q$100,5))</f>
        <v>20</v>
      </c>
      <c r="AD14" s="266">
        <v>25</v>
      </c>
    </row>
    <row r="15" spans="1:42" x14ac:dyDescent="0.25">
      <c r="A15" s="201">
        <v>2</v>
      </c>
      <c r="B15" s="146" t="s">
        <v>2</v>
      </c>
      <c r="C15" s="146" t="s">
        <v>679</v>
      </c>
      <c r="D15" s="128">
        <v>2766.11</v>
      </c>
      <c r="E15" s="188">
        <v>1051</v>
      </c>
      <c r="F15" s="125">
        <v>1349</v>
      </c>
      <c r="G15" s="128">
        <v>0.48768848671961706</v>
      </c>
      <c r="H15" s="171">
        <f t="shared" si="9"/>
        <v>189</v>
      </c>
      <c r="I15" s="127">
        <f>H15*100/E15</f>
        <v>17.982873453853472</v>
      </c>
      <c r="J15" s="128"/>
      <c r="K15" s="125">
        <v>189</v>
      </c>
      <c r="L15" s="125"/>
      <c r="M15" s="171">
        <f t="shared" si="10"/>
        <v>82</v>
      </c>
      <c r="N15" s="128"/>
      <c r="O15" s="125">
        <v>82</v>
      </c>
      <c r="P15" s="125">
        <v>0</v>
      </c>
      <c r="Q15" s="125">
        <f t="shared" si="2"/>
        <v>43.386243386243386</v>
      </c>
      <c r="R15" s="131">
        <f t="shared" si="3"/>
        <v>15</v>
      </c>
      <c r="S15" s="266">
        <f t="shared" si="11"/>
        <v>202</v>
      </c>
      <c r="T15" s="132">
        <f t="shared" si="12"/>
        <v>202.35</v>
      </c>
      <c r="U15" s="183">
        <f t="shared" ref="U15:U25" si="18">S15</f>
        <v>202</v>
      </c>
      <c r="V15" s="265">
        <f t="shared" si="4"/>
        <v>14.974054855448481</v>
      </c>
      <c r="W15" s="131">
        <f t="shared" si="13"/>
        <v>0</v>
      </c>
      <c r="X15" s="132">
        <f t="shared" si="14"/>
        <v>0</v>
      </c>
      <c r="Y15" s="131">
        <f t="shared" si="15"/>
        <v>0</v>
      </c>
      <c r="Z15" s="131">
        <f>U15-W15-AA15</f>
        <v>161</v>
      </c>
      <c r="AA15" s="131">
        <f>_xlfn.CEILING.MATH(AB15,1)</f>
        <v>41</v>
      </c>
      <c r="AB15" s="132">
        <f t="shared" si="16"/>
        <v>40.4</v>
      </c>
      <c r="AC15" s="131">
        <f t="shared" si="17"/>
        <v>20</v>
      </c>
      <c r="AD15" s="266"/>
    </row>
    <row r="16" spans="1:42" ht="31.5" x14ac:dyDescent="0.25">
      <c r="A16" s="201">
        <v>3</v>
      </c>
      <c r="B16" s="146" t="s">
        <v>682</v>
      </c>
      <c r="C16" s="146" t="s">
        <v>679</v>
      </c>
      <c r="D16" s="128">
        <v>473.84</v>
      </c>
      <c r="E16" s="125">
        <v>491</v>
      </c>
      <c r="F16" s="125">
        <v>574</v>
      </c>
      <c r="G16" s="128">
        <v>1.2113793685632281</v>
      </c>
      <c r="H16" s="171">
        <f t="shared" si="9"/>
        <v>88</v>
      </c>
      <c r="I16" s="127">
        <f t="shared" si="0"/>
        <v>17.922606924643585</v>
      </c>
      <c r="J16" s="128"/>
      <c r="K16" s="125">
        <v>88</v>
      </c>
      <c r="L16" s="125">
        <v>0</v>
      </c>
      <c r="M16" s="171">
        <f t="shared" si="10"/>
        <v>8</v>
      </c>
      <c r="N16" s="128"/>
      <c r="O16" s="125">
        <v>8</v>
      </c>
      <c r="P16" s="125">
        <v>0</v>
      </c>
      <c r="Q16" s="125">
        <f t="shared" si="2"/>
        <v>9.0909090909090917</v>
      </c>
      <c r="R16" s="131">
        <f t="shared" si="3"/>
        <v>15</v>
      </c>
      <c r="S16" s="266">
        <f t="shared" si="11"/>
        <v>86</v>
      </c>
      <c r="T16" s="132">
        <f t="shared" si="12"/>
        <v>86.1</v>
      </c>
      <c r="U16" s="183">
        <v>82</v>
      </c>
      <c r="V16" s="265">
        <f t="shared" si="4"/>
        <v>14.285714285714286</v>
      </c>
      <c r="W16" s="131">
        <f t="shared" si="13"/>
        <v>0</v>
      </c>
      <c r="X16" s="132">
        <f t="shared" si="14"/>
        <v>0</v>
      </c>
      <c r="Y16" s="131">
        <f t="shared" si="15"/>
        <v>0</v>
      </c>
      <c r="Z16" s="131">
        <f t="shared" ref="Z16:Z79" si="19">U16-W16-AA16</f>
        <v>65</v>
      </c>
      <c r="AA16" s="131">
        <f t="shared" ref="AA16:AA79" si="20">_xlfn.CEILING.MATH(AB16,1)</f>
        <v>17</v>
      </c>
      <c r="AB16" s="132">
        <f t="shared" si="16"/>
        <v>16.399999999999999</v>
      </c>
      <c r="AC16" s="131">
        <f t="shared" si="17"/>
        <v>20</v>
      </c>
      <c r="AD16" s="266">
        <v>82</v>
      </c>
    </row>
    <row r="17" spans="1:30" ht="31.5" x14ac:dyDescent="0.25">
      <c r="A17" s="201">
        <v>4</v>
      </c>
      <c r="B17" s="146" t="s">
        <v>683</v>
      </c>
      <c r="C17" s="146" t="s">
        <v>679</v>
      </c>
      <c r="D17" s="128">
        <v>73.459999999999994</v>
      </c>
      <c r="E17" s="125">
        <v>230</v>
      </c>
      <c r="F17" s="125">
        <v>228</v>
      </c>
      <c r="G17" s="128">
        <v>3.103729921045467</v>
      </c>
      <c r="H17" s="171">
        <f t="shared" si="9"/>
        <v>25</v>
      </c>
      <c r="I17" s="127">
        <f t="shared" si="0"/>
        <v>10.869565217391305</v>
      </c>
      <c r="J17" s="128"/>
      <c r="K17" s="125">
        <v>25</v>
      </c>
      <c r="L17" s="125">
        <v>0</v>
      </c>
      <c r="M17" s="171">
        <f t="shared" si="10"/>
        <v>0</v>
      </c>
      <c r="N17" s="128"/>
      <c r="O17" s="125">
        <v>0</v>
      </c>
      <c r="P17" s="125">
        <v>0</v>
      </c>
      <c r="Q17" s="125">
        <f t="shared" si="2"/>
        <v>0</v>
      </c>
      <c r="R17" s="131">
        <f t="shared" si="3"/>
        <v>15</v>
      </c>
      <c r="S17" s="266">
        <f t="shared" si="11"/>
        <v>34</v>
      </c>
      <c r="T17" s="132">
        <f t="shared" si="12"/>
        <v>34.200000000000003</v>
      </c>
      <c r="U17" s="183">
        <v>27</v>
      </c>
      <c r="V17" s="265">
        <f t="shared" si="4"/>
        <v>11.842105263157896</v>
      </c>
      <c r="W17" s="131">
        <f t="shared" si="13"/>
        <v>0</v>
      </c>
      <c r="X17" s="132">
        <f t="shared" si="14"/>
        <v>0</v>
      </c>
      <c r="Y17" s="131">
        <f t="shared" si="15"/>
        <v>0</v>
      </c>
      <c r="Z17" s="131">
        <f t="shared" si="19"/>
        <v>21</v>
      </c>
      <c r="AA17" s="131">
        <f t="shared" si="20"/>
        <v>6</v>
      </c>
      <c r="AB17" s="132">
        <f t="shared" si="16"/>
        <v>5.4</v>
      </c>
      <c r="AC17" s="131">
        <f t="shared" si="17"/>
        <v>20</v>
      </c>
      <c r="AD17" s="266">
        <v>27</v>
      </c>
    </row>
    <row r="18" spans="1:30" ht="31.5" x14ac:dyDescent="0.25">
      <c r="A18" s="201">
        <v>5</v>
      </c>
      <c r="B18" s="146" t="s">
        <v>684</v>
      </c>
      <c r="C18" s="146" t="s">
        <v>679</v>
      </c>
      <c r="D18" s="128">
        <v>491.79</v>
      </c>
      <c r="E18" s="125">
        <v>449</v>
      </c>
      <c r="F18" s="125">
        <v>596</v>
      </c>
      <c r="G18" s="128">
        <v>1.2118993879501412</v>
      </c>
      <c r="H18" s="171">
        <f t="shared" si="9"/>
        <v>80</v>
      </c>
      <c r="I18" s="127">
        <f t="shared" si="0"/>
        <v>17.817371937639198</v>
      </c>
      <c r="J18" s="128"/>
      <c r="K18" s="125">
        <v>80</v>
      </c>
      <c r="L18" s="125">
        <v>0</v>
      </c>
      <c r="M18" s="171">
        <f t="shared" si="10"/>
        <v>17</v>
      </c>
      <c r="N18" s="128"/>
      <c r="O18" s="125">
        <v>17</v>
      </c>
      <c r="P18" s="125">
        <v>0</v>
      </c>
      <c r="Q18" s="125">
        <f t="shared" si="2"/>
        <v>21.25</v>
      </c>
      <c r="R18" s="131">
        <f t="shared" si="3"/>
        <v>15</v>
      </c>
      <c r="S18" s="266">
        <f t="shared" si="11"/>
        <v>89</v>
      </c>
      <c r="T18" s="132">
        <f t="shared" si="12"/>
        <v>89.4</v>
      </c>
      <c r="U18" s="183">
        <f t="shared" si="18"/>
        <v>89</v>
      </c>
      <c r="V18" s="265">
        <f t="shared" si="4"/>
        <v>14.932885906040269</v>
      </c>
      <c r="W18" s="131">
        <f t="shared" si="13"/>
        <v>0</v>
      </c>
      <c r="X18" s="132">
        <f t="shared" si="14"/>
        <v>0</v>
      </c>
      <c r="Y18" s="131">
        <f t="shared" si="15"/>
        <v>0</v>
      </c>
      <c r="Z18" s="131">
        <f t="shared" si="19"/>
        <v>71</v>
      </c>
      <c r="AA18" s="131">
        <f t="shared" si="20"/>
        <v>18</v>
      </c>
      <c r="AB18" s="132">
        <f t="shared" si="16"/>
        <v>17.8</v>
      </c>
      <c r="AC18" s="131">
        <f t="shared" si="17"/>
        <v>20</v>
      </c>
      <c r="AD18" s="266">
        <v>89</v>
      </c>
    </row>
    <row r="19" spans="1:30" ht="33.75" customHeight="1" x14ac:dyDescent="0.25">
      <c r="A19" s="201">
        <v>6</v>
      </c>
      <c r="B19" s="146" t="s">
        <v>685</v>
      </c>
      <c r="C19" s="146" t="s">
        <v>679</v>
      </c>
      <c r="D19" s="128">
        <v>495.23</v>
      </c>
      <c r="E19" s="125">
        <v>607</v>
      </c>
      <c r="F19" s="125">
        <v>677</v>
      </c>
      <c r="G19" s="128">
        <v>1.3670415766411566</v>
      </c>
      <c r="H19" s="171">
        <f t="shared" si="9"/>
        <v>109</v>
      </c>
      <c r="I19" s="127">
        <f t="shared" si="0"/>
        <v>17.957166392092258</v>
      </c>
      <c r="J19" s="128"/>
      <c r="K19" s="125">
        <v>109</v>
      </c>
      <c r="L19" s="125">
        <v>0</v>
      </c>
      <c r="M19" s="171">
        <f t="shared" si="10"/>
        <v>12</v>
      </c>
      <c r="N19" s="128"/>
      <c r="O19" s="125">
        <v>12</v>
      </c>
      <c r="P19" s="125">
        <v>0</v>
      </c>
      <c r="Q19" s="125">
        <f t="shared" si="2"/>
        <v>11.009174311926605</v>
      </c>
      <c r="R19" s="131">
        <f t="shared" si="3"/>
        <v>15</v>
      </c>
      <c r="S19" s="266">
        <f t="shared" si="11"/>
        <v>101</v>
      </c>
      <c r="T19" s="132">
        <f t="shared" si="12"/>
        <v>101.55</v>
      </c>
      <c r="U19" s="183">
        <f t="shared" si="18"/>
        <v>101</v>
      </c>
      <c r="V19" s="265">
        <f t="shared" si="4"/>
        <v>14.918759231905465</v>
      </c>
      <c r="W19" s="131">
        <f t="shared" si="13"/>
        <v>0</v>
      </c>
      <c r="X19" s="132">
        <f t="shared" si="14"/>
        <v>0</v>
      </c>
      <c r="Y19" s="131">
        <f t="shared" si="15"/>
        <v>0</v>
      </c>
      <c r="Z19" s="131">
        <f t="shared" si="19"/>
        <v>80</v>
      </c>
      <c r="AA19" s="131">
        <f t="shared" si="20"/>
        <v>21</v>
      </c>
      <c r="AB19" s="132">
        <f t="shared" si="16"/>
        <v>20.2</v>
      </c>
      <c r="AC19" s="131">
        <f t="shared" si="17"/>
        <v>20</v>
      </c>
      <c r="AD19" s="266">
        <v>101</v>
      </c>
    </row>
    <row r="20" spans="1:30" ht="33" customHeight="1" x14ac:dyDescent="0.25">
      <c r="A20" s="201">
        <v>7</v>
      </c>
      <c r="B20" s="146" t="s">
        <v>92</v>
      </c>
      <c r="C20" s="146" t="s">
        <v>679</v>
      </c>
      <c r="D20" s="128">
        <v>2033.81</v>
      </c>
      <c r="E20" s="125">
        <v>3143</v>
      </c>
      <c r="F20" s="125">
        <v>2872</v>
      </c>
      <c r="G20" s="128">
        <v>1.4121279765563155</v>
      </c>
      <c r="H20" s="171">
        <f t="shared" si="9"/>
        <v>110</v>
      </c>
      <c r="I20" s="127">
        <f t="shared" si="0"/>
        <v>3.4998409163219852</v>
      </c>
      <c r="J20" s="128"/>
      <c r="K20" s="125">
        <v>110</v>
      </c>
      <c r="L20" s="125">
        <v>0</v>
      </c>
      <c r="M20" s="171">
        <f t="shared" si="10"/>
        <v>56</v>
      </c>
      <c r="N20" s="128"/>
      <c r="O20" s="125">
        <v>56</v>
      </c>
      <c r="P20" s="125">
        <v>0</v>
      </c>
      <c r="Q20" s="125">
        <f t="shared" si="2"/>
        <v>50.909090909090907</v>
      </c>
      <c r="R20" s="131">
        <f t="shared" si="3"/>
        <v>15</v>
      </c>
      <c r="S20" s="266">
        <f t="shared" si="11"/>
        <v>430</v>
      </c>
      <c r="T20" s="132">
        <f t="shared" si="12"/>
        <v>430.8</v>
      </c>
      <c r="U20" s="183">
        <f t="shared" si="18"/>
        <v>430</v>
      </c>
      <c r="V20" s="265">
        <f t="shared" si="4"/>
        <v>14.972144846796658</v>
      </c>
      <c r="W20" s="131">
        <f t="shared" si="13"/>
        <v>0</v>
      </c>
      <c r="X20" s="132">
        <f t="shared" si="14"/>
        <v>0</v>
      </c>
      <c r="Y20" s="131">
        <f t="shared" si="15"/>
        <v>0</v>
      </c>
      <c r="Z20" s="131">
        <f t="shared" si="19"/>
        <v>344</v>
      </c>
      <c r="AA20" s="131">
        <f t="shared" si="20"/>
        <v>86</v>
      </c>
      <c r="AB20" s="132">
        <f t="shared" si="16"/>
        <v>86</v>
      </c>
      <c r="AC20" s="131">
        <f t="shared" si="17"/>
        <v>20</v>
      </c>
      <c r="AD20" s="266">
        <v>430</v>
      </c>
    </row>
    <row r="21" spans="1:30" ht="32.25" customHeight="1" x14ac:dyDescent="0.25">
      <c r="A21" s="201">
        <v>8</v>
      </c>
      <c r="B21" s="146" t="s">
        <v>686</v>
      </c>
      <c r="C21" s="146" t="s">
        <v>679</v>
      </c>
      <c r="D21" s="128">
        <v>492.9</v>
      </c>
      <c r="E21" s="125">
        <v>420</v>
      </c>
      <c r="F21" s="125">
        <v>540</v>
      </c>
      <c r="G21" s="128">
        <v>1.0955569080949483</v>
      </c>
      <c r="H21" s="171">
        <f t="shared" si="9"/>
        <v>75</v>
      </c>
      <c r="I21" s="127">
        <f t="shared" si="0"/>
        <v>17.857142857142858</v>
      </c>
      <c r="J21" s="128"/>
      <c r="K21" s="125">
        <v>75</v>
      </c>
      <c r="L21" s="125">
        <v>0</v>
      </c>
      <c r="M21" s="171">
        <f t="shared" si="10"/>
        <v>15</v>
      </c>
      <c r="N21" s="128"/>
      <c r="O21" s="125">
        <v>15</v>
      </c>
      <c r="P21" s="125">
        <v>0</v>
      </c>
      <c r="Q21" s="125">
        <f t="shared" si="2"/>
        <v>20</v>
      </c>
      <c r="R21" s="131">
        <f t="shared" si="3"/>
        <v>15</v>
      </c>
      <c r="S21" s="266">
        <f t="shared" si="11"/>
        <v>81</v>
      </c>
      <c r="T21" s="132">
        <f t="shared" si="12"/>
        <v>81</v>
      </c>
      <c r="U21" s="183">
        <f t="shared" si="18"/>
        <v>81</v>
      </c>
      <c r="V21" s="265">
        <f t="shared" si="4"/>
        <v>15</v>
      </c>
      <c r="W21" s="131">
        <f t="shared" si="13"/>
        <v>0</v>
      </c>
      <c r="X21" s="132">
        <f t="shared" si="14"/>
        <v>0</v>
      </c>
      <c r="Y21" s="131">
        <f t="shared" si="15"/>
        <v>0</v>
      </c>
      <c r="Z21" s="131">
        <f t="shared" si="19"/>
        <v>64</v>
      </c>
      <c r="AA21" s="131">
        <f t="shared" si="20"/>
        <v>17</v>
      </c>
      <c r="AB21" s="132">
        <f t="shared" si="16"/>
        <v>16.2</v>
      </c>
      <c r="AC21" s="131">
        <f t="shared" si="17"/>
        <v>20</v>
      </c>
      <c r="AD21" s="266">
        <v>81</v>
      </c>
    </row>
    <row r="22" spans="1:30" ht="31.5" x14ac:dyDescent="0.25">
      <c r="A22" s="201">
        <v>9</v>
      </c>
      <c r="B22" s="146" t="s">
        <v>687</v>
      </c>
      <c r="C22" s="146" t="s">
        <v>679</v>
      </c>
      <c r="D22" s="128">
        <v>499.13</v>
      </c>
      <c r="E22" s="125">
        <v>456</v>
      </c>
      <c r="F22" s="125">
        <v>546</v>
      </c>
      <c r="G22" s="128">
        <v>1.0939033919019094</v>
      </c>
      <c r="H22" s="171">
        <f t="shared" si="9"/>
        <v>82</v>
      </c>
      <c r="I22" s="127">
        <f t="shared" si="0"/>
        <v>17.982456140350877</v>
      </c>
      <c r="J22" s="128"/>
      <c r="K22" s="125">
        <v>82</v>
      </c>
      <c r="L22" s="125">
        <v>0</v>
      </c>
      <c r="M22" s="171">
        <f t="shared" si="10"/>
        <v>17</v>
      </c>
      <c r="N22" s="128"/>
      <c r="O22" s="125">
        <v>17</v>
      </c>
      <c r="P22" s="125">
        <v>0</v>
      </c>
      <c r="Q22" s="125">
        <f t="shared" si="2"/>
        <v>20.73170731707317</v>
      </c>
      <c r="R22" s="131">
        <f t="shared" si="3"/>
        <v>15</v>
      </c>
      <c r="S22" s="266">
        <f t="shared" si="11"/>
        <v>81</v>
      </c>
      <c r="T22" s="132">
        <f t="shared" si="12"/>
        <v>81.900000000000006</v>
      </c>
      <c r="U22" s="183">
        <f t="shared" si="18"/>
        <v>81</v>
      </c>
      <c r="V22" s="265">
        <f t="shared" si="4"/>
        <v>14.835164835164836</v>
      </c>
      <c r="W22" s="131">
        <f t="shared" si="13"/>
        <v>0</v>
      </c>
      <c r="X22" s="132">
        <f t="shared" si="14"/>
        <v>0</v>
      </c>
      <c r="Y22" s="131">
        <f t="shared" si="15"/>
        <v>0</v>
      </c>
      <c r="Z22" s="131">
        <f t="shared" si="19"/>
        <v>64</v>
      </c>
      <c r="AA22" s="131">
        <f t="shared" si="20"/>
        <v>17</v>
      </c>
      <c r="AB22" s="132">
        <f t="shared" si="16"/>
        <v>16.2</v>
      </c>
      <c r="AC22" s="131">
        <f t="shared" si="17"/>
        <v>20</v>
      </c>
      <c r="AD22" s="266">
        <v>81</v>
      </c>
    </row>
    <row r="23" spans="1:30" ht="31.5" x14ac:dyDescent="0.25">
      <c r="A23" s="201">
        <v>10</v>
      </c>
      <c r="B23" s="146" t="s">
        <v>94</v>
      </c>
      <c r="C23" s="146" t="s">
        <v>679</v>
      </c>
      <c r="D23" s="187">
        <v>498.91</v>
      </c>
      <c r="E23" s="125">
        <v>583</v>
      </c>
      <c r="F23" s="125">
        <v>671</v>
      </c>
      <c r="G23" s="128">
        <f>F23/D23</f>
        <v>1.344931951654607</v>
      </c>
      <c r="H23" s="171">
        <f t="shared" si="9"/>
        <v>104</v>
      </c>
      <c r="I23" s="127">
        <f t="shared" si="0"/>
        <v>17.838765008576328</v>
      </c>
      <c r="J23" s="128"/>
      <c r="K23" s="125">
        <v>104</v>
      </c>
      <c r="L23" s="125">
        <v>0</v>
      </c>
      <c r="M23" s="171">
        <f t="shared" si="10"/>
        <v>22</v>
      </c>
      <c r="N23" s="128"/>
      <c r="O23" s="125">
        <v>22</v>
      </c>
      <c r="P23" s="125">
        <v>0</v>
      </c>
      <c r="Q23" s="125">
        <f t="shared" si="2"/>
        <v>21.153846153846153</v>
      </c>
      <c r="R23" s="131">
        <f t="shared" si="3"/>
        <v>15</v>
      </c>
      <c r="S23" s="266">
        <f t="shared" si="11"/>
        <v>100</v>
      </c>
      <c r="T23" s="132">
        <f t="shared" si="12"/>
        <v>100.65</v>
      </c>
      <c r="U23" s="183">
        <v>87</v>
      </c>
      <c r="V23" s="265">
        <f t="shared" si="4"/>
        <v>12.965722801788376</v>
      </c>
      <c r="W23" s="131">
        <f t="shared" si="13"/>
        <v>0</v>
      </c>
      <c r="X23" s="132">
        <f t="shared" si="14"/>
        <v>0</v>
      </c>
      <c r="Y23" s="131">
        <f t="shared" si="15"/>
        <v>0</v>
      </c>
      <c r="Z23" s="131">
        <f t="shared" si="19"/>
        <v>69</v>
      </c>
      <c r="AA23" s="131">
        <f t="shared" si="20"/>
        <v>18</v>
      </c>
      <c r="AB23" s="132">
        <f t="shared" si="16"/>
        <v>17.399999999999999</v>
      </c>
      <c r="AC23" s="131">
        <f t="shared" si="17"/>
        <v>20</v>
      </c>
      <c r="AD23" s="266">
        <v>87</v>
      </c>
    </row>
    <row r="24" spans="1:30" ht="31.5" x14ac:dyDescent="0.25">
      <c r="A24" s="201">
        <v>11</v>
      </c>
      <c r="B24" s="146" t="s">
        <v>688</v>
      </c>
      <c r="C24" s="146" t="s">
        <v>679</v>
      </c>
      <c r="D24" s="128">
        <v>481.76</v>
      </c>
      <c r="E24" s="125">
        <v>351</v>
      </c>
      <c r="F24" s="125">
        <v>416</v>
      </c>
      <c r="G24" s="128">
        <v>0.86350049817336438</v>
      </c>
      <c r="H24" s="171">
        <f t="shared" si="9"/>
        <v>63</v>
      </c>
      <c r="I24" s="127">
        <f t="shared" si="0"/>
        <v>17.948717948717949</v>
      </c>
      <c r="J24" s="128"/>
      <c r="K24" s="125">
        <v>63</v>
      </c>
      <c r="L24" s="125">
        <v>0</v>
      </c>
      <c r="M24" s="171">
        <f t="shared" si="10"/>
        <v>8</v>
      </c>
      <c r="N24" s="128"/>
      <c r="O24" s="125">
        <v>8</v>
      </c>
      <c r="P24" s="125">
        <v>0</v>
      </c>
      <c r="Q24" s="125">
        <f t="shared" si="2"/>
        <v>12.698412698412698</v>
      </c>
      <c r="R24" s="131">
        <f t="shared" si="3"/>
        <v>15</v>
      </c>
      <c r="S24" s="266">
        <f t="shared" si="11"/>
        <v>62</v>
      </c>
      <c r="T24" s="132">
        <f t="shared" si="12"/>
        <v>62.4</v>
      </c>
      <c r="U24" s="183">
        <f t="shared" si="18"/>
        <v>62</v>
      </c>
      <c r="V24" s="265">
        <f t="shared" si="4"/>
        <v>14.903846153846153</v>
      </c>
      <c r="W24" s="131">
        <f t="shared" si="13"/>
        <v>0</v>
      </c>
      <c r="X24" s="132">
        <f t="shared" si="14"/>
        <v>0</v>
      </c>
      <c r="Y24" s="131">
        <f t="shared" si="15"/>
        <v>0</v>
      </c>
      <c r="Z24" s="131">
        <f t="shared" si="19"/>
        <v>49</v>
      </c>
      <c r="AA24" s="131">
        <f t="shared" si="20"/>
        <v>13</v>
      </c>
      <c r="AB24" s="132">
        <f t="shared" si="16"/>
        <v>12.4</v>
      </c>
      <c r="AC24" s="131">
        <f t="shared" si="17"/>
        <v>20</v>
      </c>
      <c r="AD24" s="266">
        <v>62</v>
      </c>
    </row>
    <row r="25" spans="1:30" ht="31.5" x14ac:dyDescent="0.25">
      <c r="A25" s="201">
        <v>12</v>
      </c>
      <c r="B25" s="146" t="s">
        <v>689</v>
      </c>
      <c r="C25" s="146" t="s">
        <v>679</v>
      </c>
      <c r="D25" s="128">
        <v>499.17</v>
      </c>
      <c r="E25" s="125">
        <v>488</v>
      </c>
      <c r="F25" s="125">
        <v>577</v>
      </c>
      <c r="G25" s="128">
        <v>1.1559188252499148</v>
      </c>
      <c r="H25" s="171">
        <f t="shared" si="9"/>
        <v>87</v>
      </c>
      <c r="I25" s="127">
        <f t="shared" si="0"/>
        <v>17.827868852459016</v>
      </c>
      <c r="J25" s="128"/>
      <c r="K25" s="125">
        <v>87</v>
      </c>
      <c r="L25" s="125">
        <v>0</v>
      </c>
      <c r="M25" s="171">
        <f t="shared" si="10"/>
        <v>8</v>
      </c>
      <c r="N25" s="128"/>
      <c r="O25" s="125">
        <v>8</v>
      </c>
      <c r="P25" s="125">
        <v>0</v>
      </c>
      <c r="Q25" s="125">
        <f t="shared" si="2"/>
        <v>9.1954022988505741</v>
      </c>
      <c r="R25" s="131">
        <f t="shared" si="3"/>
        <v>15</v>
      </c>
      <c r="S25" s="266">
        <f t="shared" si="11"/>
        <v>86</v>
      </c>
      <c r="T25" s="132">
        <f t="shared" si="12"/>
        <v>86.55</v>
      </c>
      <c r="U25" s="183">
        <f t="shared" si="18"/>
        <v>86</v>
      </c>
      <c r="V25" s="265">
        <f t="shared" si="4"/>
        <v>14.904679376083189</v>
      </c>
      <c r="W25" s="131">
        <f t="shared" si="13"/>
        <v>0</v>
      </c>
      <c r="X25" s="132">
        <f t="shared" si="14"/>
        <v>0</v>
      </c>
      <c r="Y25" s="131">
        <f t="shared" si="15"/>
        <v>0</v>
      </c>
      <c r="Z25" s="131">
        <f t="shared" si="19"/>
        <v>68</v>
      </c>
      <c r="AA25" s="131">
        <f t="shared" si="20"/>
        <v>18</v>
      </c>
      <c r="AB25" s="132">
        <f t="shared" si="16"/>
        <v>17.2</v>
      </c>
      <c r="AC25" s="131">
        <f t="shared" si="17"/>
        <v>20</v>
      </c>
      <c r="AD25" s="266">
        <v>86</v>
      </c>
    </row>
    <row r="26" spans="1:30" ht="31.5" x14ac:dyDescent="0.25">
      <c r="A26" s="201">
        <v>13</v>
      </c>
      <c r="B26" s="146" t="s">
        <v>734</v>
      </c>
      <c r="C26" s="146" t="s">
        <v>65</v>
      </c>
      <c r="D26" s="128">
        <v>36.72</v>
      </c>
      <c r="E26" s="125">
        <v>53</v>
      </c>
      <c r="F26" s="125">
        <v>56</v>
      </c>
      <c r="G26" s="128">
        <v>1.5250544662309369</v>
      </c>
      <c r="H26" s="171">
        <f t="shared" ref="H26:H37" si="21">K26+L26</f>
        <v>9</v>
      </c>
      <c r="I26" s="127">
        <f t="shared" ref="I26:I37" si="22">H26*100/E26</f>
        <v>16.981132075471699</v>
      </c>
      <c r="J26" s="128"/>
      <c r="K26" s="125">
        <v>9</v>
      </c>
      <c r="L26" s="125">
        <v>0</v>
      </c>
      <c r="M26" s="171">
        <f t="shared" ref="M26:M37" si="23">O26+P26</f>
        <v>2</v>
      </c>
      <c r="N26" s="128"/>
      <c r="O26" s="125">
        <v>2</v>
      </c>
      <c r="P26" s="125">
        <v>0</v>
      </c>
      <c r="Q26" s="125">
        <f t="shared" ref="Q26:Q37" si="24">M26*100/H26</f>
        <v>22.222222222222221</v>
      </c>
      <c r="R26" s="131">
        <f t="shared" si="3"/>
        <v>15</v>
      </c>
      <c r="S26" s="266">
        <f t="shared" ref="S26:S37" si="25">ROUNDDOWN(T26,0)</f>
        <v>8</v>
      </c>
      <c r="T26" s="132">
        <f t="shared" ref="T26:T37" si="26">F26*R26/100</f>
        <v>8.4</v>
      </c>
      <c r="U26" s="183">
        <v>5</v>
      </c>
      <c r="V26" s="265">
        <f t="shared" ref="V26:V37" si="27">U26*100/F26</f>
        <v>8.9285714285714288</v>
      </c>
      <c r="W26" s="131">
        <f t="shared" ref="W26:W37" si="28">ROUNDDOWN(X26,0)</f>
        <v>0</v>
      </c>
      <c r="X26" s="132">
        <f t="shared" ref="X26:X37" si="29">U26*Y26/100</f>
        <v>0</v>
      </c>
      <c r="Y26" s="131">
        <f t="shared" si="15"/>
        <v>0</v>
      </c>
      <c r="Z26" s="131">
        <f t="shared" si="19"/>
        <v>4</v>
      </c>
      <c r="AA26" s="131">
        <f t="shared" si="20"/>
        <v>1</v>
      </c>
      <c r="AB26" s="132">
        <f t="shared" ref="AB26:AB37" si="30">U26*AC26/100</f>
        <v>1</v>
      </c>
      <c r="AC26" s="131">
        <f t="shared" si="17"/>
        <v>20</v>
      </c>
      <c r="AD26" s="266">
        <v>5</v>
      </c>
    </row>
    <row r="27" spans="1:30" ht="31.5" x14ac:dyDescent="0.25">
      <c r="A27" s="201">
        <v>14</v>
      </c>
      <c r="B27" s="146" t="s">
        <v>735</v>
      </c>
      <c r="C27" s="146" t="s">
        <v>65</v>
      </c>
      <c r="D27" s="128">
        <v>83.4</v>
      </c>
      <c r="E27" s="125">
        <v>183</v>
      </c>
      <c r="F27" s="125">
        <v>228</v>
      </c>
      <c r="G27" s="128">
        <v>2.7338129496402876</v>
      </c>
      <c r="H27" s="171">
        <f t="shared" si="21"/>
        <v>32</v>
      </c>
      <c r="I27" s="127">
        <f t="shared" si="22"/>
        <v>17.486338797814209</v>
      </c>
      <c r="J27" s="128"/>
      <c r="K27" s="125">
        <v>32</v>
      </c>
      <c r="L27" s="125">
        <v>0</v>
      </c>
      <c r="M27" s="171">
        <f t="shared" si="23"/>
        <v>2</v>
      </c>
      <c r="N27" s="128"/>
      <c r="O27" s="125">
        <v>2</v>
      </c>
      <c r="P27" s="125">
        <v>0</v>
      </c>
      <c r="Q27" s="125">
        <f t="shared" si="24"/>
        <v>6.25</v>
      </c>
      <c r="R27" s="131">
        <f t="shared" si="3"/>
        <v>15</v>
      </c>
      <c r="S27" s="266">
        <f t="shared" si="25"/>
        <v>34</v>
      </c>
      <c r="T27" s="132">
        <f t="shared" si="26"/>
        <v>34.200000000000003</v>
      </c>
      <c r="U27" s="183">
        <f t="shared" ref="U27:U37" si="31">S27</f>
        <v>34</v>
      </c>
      <c r="V27" s="265">
        <f t="shared" si="27"/>
        <v>14.912280701754385</v>
      </c>
      <c r="W27" s="131">
        <f t="shared" si="28"/>
        <v>0</v>
      </c>
      <c r="X27" s="132">
        <f t="shared" si="29"/>
        <v>0</v>
      </c>
      <c r="Y27" s="131">
        <f t="shared" si="15"/>
        <v>0</v>
      </c>
      <c r="Z27" s="131">
        <f t="shared" si="19"/>
        <v>27</v>
      </c>
      <c r="AA27" s="131">
        <f t="shared" si="20"/>
        <v>7</v>
      </c>
      <c r="AB27" s="132">
        <f t="shared" si="30"/>
        <v>6.8</v>
      </c>
      <c r="AC27" s="131">
        <f t="shared" si="17"/>
        <v>20</v>
      </c>
      <c r="AD27" s="266">
        <v>34</v>
      </c>
    </row>
    <row r="28" spans="1:30" ht="31.5" x14ac:dyDescent="0.25">
      <c r="A28" s="201">
        <v>15</v>
      </c>
      <c r="B28" s="146" t="s">
        <v>736</v>
      </c>
      <c r="C28" s="146" t="s">
        <v>65</v>
      </c>
      <c r="D28" s="128">
        <v>49.51</v>
      </c>
      <c r="E28" s="125"/>
      <c r="F28" s="125">
        <v>165</v>
      </c>
      <c r="G28" s="128">
        <v>3.3326600686729955</v>
      </c>
      <c r="H28" s="171">
        <f t="shared" si="21"/>
        <v>0</v>
      </c>
      <c r="I28" s="127"/>
      <c r="J28" s="128"/>
      <c r="K28" s="125">
        <v>0</v>
      </c>
      <c r="L28" s="125">
        <v>0</v>
      </c>
      <c r="M28" s="171">
        <f t="shared" si="23"/>
        <v>0</v>
      </c>
      <c r="N28" s="128"/>
      <c r="O28" s="125">
        <v>0</v>
      </c>
      <c r="P28" s="125">
        <v>0</v>
      </c>
      <c r="Q28" s="125"/>
      <c r="R28" s="131">
        <f t="shared" si="3"/>
        <v>15</v>
      </c>
      <c r="S28" s="266">
        <f t="shared" si="25"/>
        <v>24</v>
      </c>
      <c r="T28" s="132">
        <f t="shared" si="26"/>
        <v>24.75</v>
      </c>
      <c r="U28" s="183">
        <f t="shared" si="31"/>
        <v>24</v>
      </c>
      <c r="V28" s="265">
        <f t="shared" si="27"/>
        <v>14.545454545454545</v>
      </c>
      <c r="W28" s="131">
        <f t="shared" si="28"/>
        <v>0</v>
      </c>
      <c r="X28" s="132">
        <f t="shared" si="29"/>
        <v>0</v>
      </c>
      <c r="Y28" s="131">
        <f t="shared" si="15"/>
        <v>0</v>
      </c>
      <c r="Z28" s="131">
        <f t="shared" si="19"/>
        <v>19</v>
      </c>
      <c r="AA28" s="131">
        <f t="shared" si="20"/>
        <v>5</v>
      </c>
      <c r="AB28" s="132">
        <f t="shared" si="30"/>
        <v>4.8</v>
      </c>
      <c r="AC28" s="131">
        <f t="shared" si="17"/>
        <v>20</v>
      </c>
      <c r="AD28" s="266">
        <v>24</v>
      </c>
    </row>
    <row r="29" spans="1:30" ht="31.5" x14ac:dyDescent="0.25">
      <c r="A29" s="201">
        <v>16</v>
      </c>
      <c r="B29" s="146" t="s">
        <v>737</v>
      </c>
      <c r="C29" s="146" t="s">
        <v>65</v>
      </c>
      <c r="D29" s="128">
        <v>33.49</v>
      </c>
      <c r="E29" s="125">
        <v>48</v>
      </c>
      <c r="F29" s="125">
        <v>49</v>
      </c>
      <c r="G29" s="128">
        <v>1.4631233203941474</v>
      </c>
      <c r="H29" s="171">
        <f t="shared" si="21"/>
        <v>5</v>
      </c>
      <c r="I29" s="127">
        <f t="shared" si="22"/>
        <v>10.416666666666666</v>
      </c>
      <c r="J29" s="128"/>
      <c r="K29" s="125">
        <v>5</v>
      </c>
      <c r="L29" s="125">
        <v>0</v>
      </c>
      <c r="M29" s="171">
        <f t="shared" si="23"/>
        <v>1</v>
      </c>
      <c r="N29" s="128"/>
      <c r="O29" s="125">
        <v>1</v>
      </c>
      <c r="P29" s="125">
        <v>0</v>
      </c>
      <c r="Q29" s="125">
        <f t="shared" si="24"/>
        <v>20</v>
      </c>
      <c r="R29" s="131">
        <f t="shared" si="3"/>
        <v>15</v>
      </c>
      <c r="S29" s="266">
        <f t="shared" si="25"/>
        <v>7</v>
      </c>
      <c r="T29" s="132">
        <f t="shared" si="26"/>
        <v>7.35</v>
      </c>
      <c r="U29" s="183">
        <v>5</v>
      </c>
      <c r="V29" s="265">
        <f t="shared" si="27"/>
        <v>10.204081632653061</v>
      </c>
      <c r="W29" s="131">
        <f t="shared" si="28"/>
        <v>0</v>
      </c>
      <c r="X29" s="132">
        <f t="shared" si="29"/>
        <v>0</v>
      </c>
      <c r="Y29" s="131">
        <f t="shared" si="15"/>
        <v>0</v>
      </c>
      <c r="Z29" s="131">
        <f t="shared" si="19"/>
        <v>4</v>
      </c>
      <c r="AA29" s="131">
        <f t="shared" si="20"/>
        <v>1</v>
      </c>
      <c r="AB29" s="132">
        <f t="shared" si="30"/>
        <v>1</v>
      </c>
      <c r="AC29" s="131">
        <f t="shared" si="17"/>
        <v>20</v>
      </c>
      <c r="AD29" s="266">
        <v>5</v>
      </c>
    </row>
    <row r="30" spans="1:30" ht="31.5" x14ac:dyDescent="0.25">
      <c r="A30" s="201">
        <v>17</v>
      </c>
      <c r="B30" s="146" t="s">
        <v>738</v>
      </c>
      <c r="C30" s="146" t="s">
        <v>65</v>
      </c>
      <c r="D30" s="128">
        <v>27.5</v>
      </c>
      <c r="E30" s="125">
        <v>35</v>
      </c>
      <c r="F30" s="125">
        <v>35</v>
      </c>
      <c r="G30" s="128">
        <v>1.2727272727272727</v>
      </c>
      <c r="H30" s="171">
        <f t="shared" si="21"/>
        <v>5</v>
      </c>
      <c r="I30" s="127">
        <f t="shared" si="22"/>
        <v>14.285714285714286</v>
      </c>
      <c r="J30" s="128"/>
      <c r="K30" s="125">
        <v>5</v>
      </c>
      <c r="L30" s="125">
        <v>0</v>
      </c>
      <c r="M30" s="171">
        <f t="shared" si="23"/>
        <v>0</v>
      </c>
      <c r="N30" s="128"/>
      <c r="O30" s="125">
        <v>0</v>
      </c>
      <c r="P30" s="125">
        <v>0</v>
      </c>
      <c r="Q30" s="125">
        <f t="shared" si="24"/>
        <v>0</v>
      </c>
      <c r="R30" s="131">
        <f t="shared" si="3"/>
        <v>15</v>
      </c>
      <c r="S30" s="266">
        <f t="shared" si="25"/>
        <v>5</v>
      </c>
      <c r="T30" s="132">
        <f t="shared" si="26"/>
        <v>5.25</v>
      </c>
      <c r="U30" s="183">
        <f t="shared" si="31"/>
        <v>5</v>
      </c>
      <c r="V30" s="265">
        <f t="shared" si="27"/>
        <v>14.285714285714286</v>
      </c>
      <c r="W30" s="131">
        <f t="shared" si="28"/>
        <v>0</v>
      </c>
      <c r="X30" s="132">
        <f t="shared" si="29"/>
        <v>0</v>
      </c>
      <c r="Y30" s="131">
        <f t="shared" si="15"/>
        <v>0</v>
      </c>
      <c r="Z30" s="131">
        <f t="shared" si="19"/>
        <v>4</v>
      </c>
      <c r="AA30" s="131">
        <f t="shared" si="20"/>
        <v>1</v>
      </c>
      <c r="AB30" s="132">
        <f t="shared" si="30"/>
        <v>1</v>
      </c>
      <c r="AC30" s="131">
        <f t="shared" si="17"/>
        <v>20</v>
      </c>
      <c r="AD30" s="266">
        <v>5</v>
      </c>
    </row>
    <row r="31" spans="1:30" ht="31.5" x14ac:dyDescent="0.25">
      <c r="A31" s="201">
        <v>18</v>
      </c>
      <c r="B31" s="146" t="s">
        <v>2</v>
      </c>
      <c r="C31" s="146" t="s">
        <v>65</v>
      </c>
      <c r="D31" s="128">
        <v>1105.8499999999999</v>
      </c>
      <c r="E31" s="125">
        <v>1027</v>
      </c>
      <c r="F31" s="125">
        <v>1067</v>
      </c>
      <c r="G31" s="128">
        <v>0.96486865307229741</v>
      </c>
      <c r="H31" s="171">
        <f t="shared" si="21"/>
        <v>184</v>
      </c>
      <c r="I31" s="127">
        <f t="shared" si="22"/>
        <v>17.916260954235639</v>
      </c>
      <c r="J31" s="128"/>
      <c r="K31" s="125">
        <v>184</v>
      </c>
      <c r="L31" s="125">
        <v>0</v>
      </c>
      <c r="M31" s="171">
        <f t="shared" si="23"/>
        <v>41</v>
      </c>
      <c r="N31" s="128"/>
      <c r="O31" s="125">
        <v>41</v>
      </c>
      <c r="P31" s="125"/>
      <c r="Q31" s="125">
        <f t="shared" si="24"/>
        <v>22.282608695652176</v>
      </c>
      <c r="R31" s="131">
        <f t="shared" si="3"/>
        <v>15</v>
      </c>
      <c r="S31" s="266">
        <f t="shared" si="25"/>
        <v>160</v>
      </c>
      <c r="T31" s="132">
        <f t="shared" si="26"/>
        <v>160.05000000000001</v>
      </c>
      <c r="U31" s="183">
        <f t="shared" si="31"/>
        <v>160</v>
      </c>
      <c r="V31" s="265">
        <f t="shared" si="27"/>
        <v>14.99531396438613</v>
      </c>
      <c r="W31" s="131">
        <f t="shared" si="28"/>
        <v>0</v>
      </c>
      <c r="X31" s="132">
        <f t="shared" si="29"/>
        <v>0</v>
      </c>
      <c r="Y31" s="131">
        <f t="shared" si="15"/>
        <v>0</v>
      </c>
      <c r="Z31" s="131">
        <f t="shared" si="19"/>
        <v>128</v>
      </c>
      <c r="AA31" s="131">
        <f t="shared" si="20"/>
        <v>32</v>
      </c>
      <c r="AB31" s="132">
        <f t="shared" si="30"/>
        <v>32</v>
      </c>
      <c r="AC31" s="131">
        <f t="shared" si="17"/>
        <v>20</v>
      </c>
      <c r="AD31" s="266"/>
    </row>
    <row r="32" spans="1:30" ht="31.5" x14ac:dyDescent="0.25">
      <c r="A32" s="201">
        <v>19</v>
      </c>
      <c r="B32" s="146" t="s">
        <v>739</v>
      </c>
      <c r="C32" s="146" t="s">
        <v>65</v>
      </c>
      <c r="D32" s="128">
        <v>24.83</v>
      </c>
      <c r="E32" s="125">
        <v>41</v>
      </c>
      <c r="F32" s="125">
        <v>65</v>
      </c>
      <c r="G32" s="128">
        <v>2.6178010471204192</v>
      </c>
      <c r="H32" s="171">
        <f t="shared" si="21"/>
        <v>7</v>
      </c>
      <c r="I32" s="127">
        <f t="shared" si="22"/>
        <v>17.073170731707318</v>
      </c>
      <c r="J32" s="128"/>
      <c r="K32" s="125">
        <v>7</v>
      </c>
      <c r="L32" s="125">
        <v>0</v>
      </c>
      <c r="M32" s="171">
        <f t="shared" si="23"/>
        <v>7</v>
      </c>
      <c r="N32" s="128"/>
      <c r="O32" s="125">
        <v>7</v>
      </c>
      <c r="P32" s="125">
        <v>0</v>
      </c>
      <c r="Q32" s="125">
        <f t="shared" si="24"/>
        <v>100</v>
      </c>
      <c r="R32" s="131">
        <f t="shared" si="3"/>
        <v>15</v>
      </c>
      <c r="S32" s="266">
        <f t="shared" si="25"/>
        <v>9</v>
      </c>
      <c r="T32" s="132">
        <f t="shared" si="26"/>
        <v>9.75</v>
      </c>
      <c r="U32" s="183">
        <f t="shared" si="31"/>
        <v>9</v>
      </c>
      <c r="V32" s="265">
        <f t="shared" si="27"/>
        <v>13.846153846153847</v>
      </c>
      <c r="W32" s="131">
        <f t="shared" si="28"/>
        <v>0</v>
      </c>
      <c r="X32" s="132">
        <f t="shared" si="29"/>
        <v>0</v>
      </c>
      <c r="Y32" s="131">
        <f t="shared" si="15"/>
        <v>0</v>
      </c>
      <c r="Z32" s="131">
        <f t="shared" si="19"/>
        <v>7</v>
      </c>
      <c r="AA32" s="131">
        <f t="shared" si="20"/>
        <v>2</v>
      </c>
      <c r="AB32" s="132">
        <f t="shared" si="30"/>
        <v>1.8</v>
      </c>
      <c r="AC32" s="131">
        <f t="shared" si="17"/>
        <v>20</v>
      </c>
      <c r="AD32" s="266">
        <v>9</v>
      </c>
    </row>
    <row r="33" spans="1:30" ht="31.5" x14ac:dyDescent="0.25">
      <c r="A33" s="201">
        <v>20</v>
      </c>
      <c r="B33" s="146" t="s">
        <v>745</v>
      </c>
      <c r="C33" s="146" t="s">
        <v>67</v>
      </c>
      <c r="D33" s="128">
        <v>14952.17</v>
      </c>
      <c r="E33" s="125">
        <v>27340</v>
      </c>
      <c r="F33" s="125">
        <v>26480</v>
      </c>
      <c r="G33" s="128">
        <v>1.7709803995005406</v>
      </c>
      <c r="H33" s="171">
        <f t="shared" si="21"/>
        <v>720</v>
      </c>
      <c r="I33" s="127">
        <f t="shared" si="22"/>
        <v>2.6335040234089249</v>
      </c>
      <c r="J33" s="128"/>
      <c r="K33" s="125">
        <v>720</v>
      </c>
      <c r="L33" s="125">
        <v>0</v>
      </c>
      <c r="M33" s="171">
        <f t="shared" si="23"/>
        <v>609</v>
      </c>
      <c r="N33" s="128"/>
      <c r="O33" s="125">
        <v>609</v>
      </c>
      <c r="P33" s="125">
        <v>0</v>
      </c>
      <c r="Q33" s="125">
        <f t="shared" si="24"/>
        <v>84.583333333333329</v>
      </c>
      <c r="R33" s="131">
        <f t="shared" si="3"/>
        <v>15</v>
      </c>
      <c r="S33" s="266">
        <f t="shared" si="25"/>
        <v>3972</v>
      </c>
      <c r="T33" s="132">
        <f t="shared" si="26"/>
        <v>3972</v>
      </c>
      <c r="U33" s="183">
        <v>1006</v>
      </c>
      <c r="V33" s="265">
        <f t="shared" si="27"/>
        <v>3.7990936555891239</v>
      </c>
      <c r="W33" s="131">
        <f t="shared" si="28"/>
        <v>0</v>
      </c>
      <c r="X33" s="132">
        <f t="shared" si="29"/>
        <v>0</v>
      </c>
      <c r="Y33" s="131">
        <f t="shared" si="15"/>
        <v>0</v>
      </c>
      <c r="Z33" s="131">
        <f t="shared" si="19"/>
        <v>804</v>
      </c>
      <c r="AA33" s="131">
        <f t="shared" si="20"/>
        <v>202</v>
      </c>
      <c r="AB33" s="132">
        <f t="shared" si="30"/>
        <v>201.2</v>
      </c>
      <c r="AC33" s="131">
        <f t="shared" si="17"/>
        <v>20</v>
      </c>
      <c r="AD33" s="266">
        <v>1006</v>
      </c>
    </row>
    <row r="34" spans="1:30" x14ac:dyDescent="0.25">
      <c r="A34" s="201">
        <v>21</v>
      </c>
      <c r="B34" s="146" t="s">
        <v>2</v>
      </c>
      <c r="C34" s="146" t="s">
        <v>67</v>
      </c>
      <c r="D34" s="128">
        <v>3970.56</v>
      </c>
      <c r="E34" s="125">
        <v>3879</v>
      </c>
      <c r="F34" s="125">
        <v>4252</v>
      </c>
      <c r="G34" s="128">
        <v>1.0708816892327531</v>
      </c>
      <c r="H34" s="171">
        <f t="shared" si="21"/>
        <v>193</v>
      </c>
      <c r="I34" s="127">
        <f t="shared" si="22"/>
        <v>4.9755091518432586</v>
      </c>
      <c r="J34" s="128"/>
      <c r="K34" s="125">
        <v>193</v>
      </c>
      <c r="L34" s="125">
        <v>0</v>
      </c>
      <c r="M34" s="171">
        <f t="shared" si="23"/>
        <v>90</v>
      </c>
      <c r="N34" s="128"/>
      <c r="O34" s="125">
        <v>90</v>
      </c>
      <c r="P34" s="125">
        <v>0</v>
      </c>
      <c r="Q34" s="125">
        <f t="shared" si="24"/>
        <v>46.632124352331608</v>
      </c>
      <c r="R34" s="131">
        <f t="shared" si="3"/>
        <v>15</v>
      </c>
      <c r="S34" s="266">
        <f t="shared" si="25"/>
        <v>637</v>
      </c>
      <c r="T34" s="132">
        <f t="shared" si="26"/>
        <v>637.79999999999995</v>
      </c>
      <c r="U34" s="183">
        <f t="shared" si="31"/>
        <v>637</v>
      </c>
      <c r="V34" s="265">
        <f t="shared" si="27"/>
        <v>14.981185324553152</v>
      </c>
      <c r="W34" s="131">
        <f t="shared" si="28"/>
        <v>0</v>
      </c>
      <c r="X34" s="132">
        <f t="shared" si="29"/>
        <v>0</v>
      </c>
      <c r="Y34" s="131">
        <f t="shared" si="15"/>
        <v>0</v>
      </c>
      <c r="Z34" s="131">
        <f t="shared" si="19"/>
        <v>509</v>
      </c>
      <c r="AA34" s="131">
        <f t="shared" si="20"/>
        <v>128</v>
      </c>
      <c r="AB34" s="132">
        <f t="shared" si="30"/>
        <v>127.4</v>
      </c>
      <c r="AC34" s="131">
        <f t="shared" si="17"/>
        <v>20</v>
      </c>
      <c r="AD34" s="266"/>
    </row>
    <row r="35" spans="1:30" ht="31.5" x14ac:dyDescent="0.25">
      <c r="A35" s="201">
        <v>22</v>
      </c>
      <c r="B35" s="146" t="s">
        <v>746</v>
      </c>
      <c r="C35" s="146" t="s">
        <v>67</v>
      </c>
      <c r="D35" s="128">
        <v>416.08</v>
      </c>
      <c r="E35" s="125">
        <v>385</v>
      </c>
      <c r="F35" s="125">
        <v>383</v>
      </c>
      <c r="G35" s="128">
        <v>0.92049605845029803</v>
      </c>
      <c r="H35" s="171">
        <f t="shared" si="21"/>
        <v>69</v>
      </c>
      <c r="I35" s="127">
        <f t="shared" si="22"/>
        <v>17.922077922077921</v>
      </c>
      <c r="J35" s="128"/>
      <c r="K35" s="125">
        <v>69</v>
      </c>
      <c r="L35" s="125">
        <v>0</v>
      </c>
      <c r="M35" s="171">
        <f t="shared" si="23"/>
        <v>1</v>
      </c>
      <c r="N35" s="128"/>
      <c r="O35" s="125">
        <v>1</v>
      </c>
      <c r="P35" s="125">
        <v>0</v>
      </c>
      <c r="Q35" s="125">
        <f t="shared" si="24"/>
        <v>1.4492753623188406</v>
      </c>
      <c r="R35" s="131">
        <f t="shared" si="3"/>
        <v>15</v>
      </c>
      <c r="S35" s="266">
        <f t="shared" si="25"/>
        <v>57</v>
      </c>
      <c r="T35" s="132">
        <f t="shared" si="26"/>
        <v>57.45</v>
      </c>
      <c r="U35" s="183">
        <f t="shared" si="31"/>
        <v>57</v>
      </c>
      <c r="V35" s="265">
        <f t="shared" si="27"/>
        <v>14.882506527415144</v>
      </c>
      <c r="W35" s="131">
        <f t="shared" si="28"/>
        <v>0</v>
      </c>
      <c r="X35" s="132">
        <f t="shared" si="29"/>
        <v>0</v>
      </c>
      <c r="Y35" s="131">
        <f t="shared" si="15"/>
        <v>0</v>
      </c>
      <c r="Z35" s="131">
        <f t="shared" si="19"/>
        <v>45</v>
      </c>
      <c r="AA35" s="131">
        <f t="shared" si="20"/>
        <v>12</v>
      </c>
      <c r="AB35" s="132">
        <f t="shared" si="30"/>
        <v>11.4</v>
      </c>
      <c r="AC35" s="131">
        <f t="shared" si="17"/>
        <v>20</v>
      </c>
      <c r="AD35" s="266">
        <v>57</v>
      </c>
    </row>
    <row r="36" spans="1:30" ht="31.5" x14ac:dyDescent="0.25">
      <c r="A36" s="201">
        <v>23</v>
      </c>
      <c r="B36" s="146" t="s">
        <v>106</v>
      </c>
      <c r="C36" s="146" t="s">
        <v>67</v>
      </c>
      <c r="D36" s="128">
        <v>293.77999999999997</v>
      </c>
      <c r="E36" s="125">
        <v>298</v>
      </c>
      <c r="F36" s="125">
        <v>317</v>
      </c>
      <c r="G36" s="128">
        <v>1.0790387364694671</v>
      </c>
      <c r="H36" s="171">
        <f t="shared" si="21"/>
        <v>40</v>
      </c>
      <c r="I36" s="127">
        <f t="shared" si="22"/>
        <v>13.422818791946309</v>
      </c>
      <c r="J36" s="128"/>
      <c r="K36" s="125">
        <v>40</v>
      </c>
      <c r="L36" s="125">
        <v>0</v>
      </c>
      <c r="M36" s="171">
        <f t="shared" si="23"/>
        <v>20</v>
      </c>
      <c r="N36" s="128"/>
      <c r="O36" s="125">
        <v>20</v>
      </c>
      <c r="P36" s="125">
        <v>0</v>
      </c>
      <c r="Q36" s="125">
        <f t="shared" si="24"/>
        <v>50</v>
      </c>
      <c r="R36" s="131">
        <f t="shared" si="3"/>
        <v>15</v>
      </c>
      <c r="S36" s="266">
        <f t="shared" si="25"/>
        <v>47</v>
      </c>
      <c r="T36" s="132">
        <f t="shared" si="26"/>
        <v>47.55</v>
      </c>
      <c r="U36" s="183">
        <f t="shared" si="31"/>
        <v>47</v>
      </c>
      <c r="V36" s="265">
        <f t="shared" si="27"/>
        <v>14.826498422712934</v>
      </c>
      <c r="W36" s="131">
        <f t="shared" si="28"/>
        <v>0</v>
      </c>
      <c r="X36" s="132">
        <f t="shared" si="29"/>
        <v>0</v>
      </c>
      <c r="Y36" s="131">
        <f t="shared" si="15"/>
        <v>0</v>
      </c>
      <c r="Z36" s="131">
        <f t="shared" si="19"/>
        <v>37</v>
      </c>
      <c r="AA36" s="131">
        <f t="shared" si="20"/>
        <v>10</v>
      </c>
      <c r="AB36" s="132">
        <f t="shared" si="30"/>
        <v>9.4</v>
      </c>
      <c r="AC36" s="131">
        <f t="shared" si="17"/>
        <v>20</v>
      </c>
      <c r="AD36" s="266">
        <v>47</v>
      </c>
    </row>
    <row r="37" spans="1:30" ht="28.5" customHeight="1" x14ac:dyDescent="0.25">
      <c r="A37" s="201">
        <v>24</v>
      </c>
      <c r="B37" s="146" t="s">
        <v>747</v>
      </c>
      <c r="C37" s="146" t="s">
        <v>67</v>
      </c>
      <c r="D37" s="128">
        <v>138.86000000000001</v>
      </c>
      <c r="E37" s="125">
        <v>252</v>
      </c>
      <c r="F37" s="125">
        <v>277</v>
      </c>
      <c r="G37" s="128">
        <v>1.9948149215036726</v>
      </c>
      <c r="H37" s="171">
        <f t="shared" si="21"/>
        <v>45</v>
      </c>
      <c r="I37" s="127">
        <f t="shared" si="22"/>
        <v>17.857142857142858</v>
      </c>
      <c r="J37" s="128"/>
      <c r="K37" s="125">
        <v>45</v>
      </c>
      <c r="L37" s="125">
        <v>0</v>
      </c>
      <c r="M37" s="171">
        <f t="shared" si="23"/>
        <v>45</v>
      </c>
      <c r="N37" s="128"/>
      <c r="O37" s="125">
        <v>45</v>
      </c>
      <c r="P37" s="125">
        <v>0</v>
      </c>
      <c r="Q37" s="125">
        <f t="shared" si="24"/>
        <v>100</v>
      </c>
      <c r="R37" s="131">
        <f t="shared" si="3"/>
        <v>15</v>
      </c>
      <c r="S37" s="266">
        <f t="shared" si="25"/>
        <v>41</v>
      </c>
      <c r="T37" s="132">
        <f t="shared" si="26"/>
        <v>41.55</v>
      </c>
      <c r="U37" s="183">
        <f t="shared" si="31"/>
        <v>41</v>
      </c>
      <c r="V37" s="265">
        <f t="shared" si="27"/>
        <v>14.8014440433213</v>
      </c>
      <c r="W37" s="131">
        <f t="shared" si="28"/>
        <v>0</v>
      </c>
      <c r="X37" s="132">
        <f t="shared" si="29"/>
        <v>0</v>
      </c>
      <c r="Y37" s="131">
        <f t="shared" si="15"/>
        <v>0</v>
      </c>
      <c r="Z37" s="131">
        <f t="shared" si="19"/>
        <v>32</v>
      </c>
      <c r="AA37" s="131">
        <f t="shared" si="20"/>
        <v>9</v>
      </c>
      <c r="AB37" s="132">
        <f t="shared" si="30"/>
        <v>8.1999999999999993</v>
      </c>
      <c r="AC37" s="131">
        <f t="shared" si="17"/>
        <v>20</v>
      </c>
      <c r="AD37" s="266">
        <v>41</v>
      </c>
    </row>
    <row r="38" spans="1:30" ht="31.5" x14ac:dyDescent="0.25">
      <c r="A38" s="201">
        <v>25</v>
      </c>
      <c r="B38" s="146" t="s">
        <v>752</v>
      </c>
      <c r="C38" s="146" t="s">
        <v>70</v>
      </c>
      <c r="D38" s="128">
        <v>134.62</v>
      </c>
      <c r="E38" s="125">
        <v>85</v>
      </c>
      <c r="F38" s="125">
        <v>71</v>
      </c>
      <c r="G38" s="128">
        <v>0.5274104887832417</v>
      </c>
      <c r="H38" s="171">
        <f t="shared" ref="H38:H78" si="32">K38+L38</f>
        <v>0</v>
      </c>
      <c r="I38" s="127">
        <f t="shared" ref="I38:I78" si="33">H38*100/E38</f>
        <v>0</v>
      </c>
      <c r="J38" s="128"/>
      <c r="K38" s="125">
        <v>0</v>
      </c>
      <c r="L38" s="125">
        <v>0</v>
      </c>
      <c r="M38" s="171">
        <f t="shared" ref="M38:M78" si="34">O38+P38</f>
        <v>0</v>
      </c>
      <c r="N38" s="128"/>
      <c r="O38" s="125">
        <v>0</v>
      </c>
      <c r="P38" s="125">
        <v>0</v>
      </c>
      <c r="Q38" s="125"/>
      <c r="R38" s="131">
        <f t="shared" si="3"/>
        <v>15</v>
      </c>
      <c r="S38" s="266">
        <f t="shared" ref="S38:S77" si="35">ROUNDDOWN(T38,0)</f>
        <v>10</v>
      </c>
      <c r="T38" s="132">
        <f t="shared" ref="T38:T76" si="36">F38*R38/100</f>
        <v>10.65</v>
      </c>
      <c r="U38" s="183">
        <f t="shared" ref="U38:U76" si="37">S38</f>
        <v>10</v>
      </c>
      <c r="V38" s="265">
        <f t="shared" ref="V38:V77" si="38">U38*100/F38</f>
        <v>14.084507042253522</v>
      </c>
      <c r="W38" s="131">
        <f t="shared" ref="W38:W77" si="39">ROUNDDOWN(X38,0)</f>
        <v>0</v>
      </c>
      <c r="X38" s="132">
        <f t="shared" ref="X38:X76" si="40">U38*Y38/100</f>
        <v>0</v>
      </c>
      <c r="Y38" s="131">
        <f t="shared" si="15"/>
        <v>0</v>
      </c>
      <c r="Z38" s="131">
        <f t="shared" si="19"/>
        <v>8</v>
      </c>
      <c r="AA38" s="131">
        <f t="shared" si="20"/>
        <v>2</v>
      </c>
      <c r="AB38" s="132">
        <f t="shared" ref="AB38:AB76" si="41">U38*AC38/100</f>
        <v>2</v>
      </c>
      <c r="AC38" s="131">
        <f t="shared" si="17"/>
        <v>20</v>
      </c>
      <c r="AD38" s="266">
        <v>90</v>
      </c>
    </row>
    <row r="39" spans="1:30" ht="31.5" x14ac:dyDescent="0.25">
      <c r="A39" s="201">
        <v>26</v>
      </c>
      <c r="B39" s="146" t="s">
        <v>753</v>
      </c>
      <c r="C39" s="146" t="s">
        <v>70</v>
      </c>
      <c r="D39" s="128">
        <v>536.70000000000005</v>
      </c>
      <c r="E39" s="125">
        <v>475</v>
      </c>
      <c r="F39" s="125">
        <v>253</v>
      </c>
      <c r="G39" s="128">
        <v>0.47139929196944286</v>
      </c>
      <c r="H39" s="171">
        <f t="shared" si="32"/>
        <v>5</v>
      </c>
      <c r="I39" s="127">
        <f t="shared" si="33"/>
        <v>1.0526315789473684</v>
      </c>
      <c r="J39" s="128"/>
      <c r="K39" s="125">
        <v>5</v>
      </c>
      <c r="L39" s="125">
        <v>0</v>
      </c>
      <c r="M39" s="171">
        <f t="shared" si="34"/>
        <v>5</v>
      </c>
      <c r="N39" s="128"/>
      <c r="O39" s="188">
        <v>5</v>
      </c>
      <c r="P39" s="125">
        <v>0</v>
      </c>
      <c r="Q39" s="125">
        <f t="shared" ref="Q39:Q76" si="42">M39*100/H39</f>
        <v>100</v>
      </c>
      <c r="R39" s="131">
        <f t="shared" si="3"/>
        <v>15</v>
      </c>
      <c r="S39" s="266">
        <f t="shared" si="35"/>
        <v>37</v>
      </c>
      <c r="T39" s="132">
        <f t="shared" si="36"/>
        <v>37.950000000000003</v>
      </c>
      <c r="U39" s="183">
        <v>5</v>
      </c>
      <c r="V39" s="265">
        <f t="shared" si="38"/>
        <v>1.9762845849802371</v>
      </c>
      <c r="W39" s="131">
        <f t="shared" si="39"/>
        <v>0</v>
      </c>
      <c r="X39" s="132">
        <f t="shared" si="40"/>
        <v>0</v>
      </c>
      <c r="Y39" s="131">
        <f t="shared" si="15"/>
        <v>0</v>
      </c>
      <c r="Z39" s="131">
        <f t="shared" si="19"/>
        <v>4</v>
      </c>
      <c r="AA39" s="131">
        <f t="shared" si="20"/>
        <v>1</v>
      </c>
      <c r="AB39" s="132">
        <f t="shared" si="41"/>
        <v>1</v>
      </c>
      <c r="AC39" s="131">
        <f t="shared" si="17"/>
        <v>20</v>
      </c>
      <c r="AD39" s="266">
        <v>5</v>
      </c>
    </row>
    <row r="40" spans="1:30" ht="31.5" x14ac:dyDescent="0.25">
      <c r="A40" s="201">
        <v>27</v>
      </c>
      <c r="B40" s="146" t="s">
        <v>754</v>
      </c>
      <c r="C40" s="146" t="s">
        <v>70</v>
      </c>
      <c r="D40" s="128">
        <v>163.19</v>
      </c>
      <c r="E40" s="125">
        <v>99</v>
      </c>
      <c r="F40" s="125">
        <v>82</v>
      </c>
      <c r="G40" s="128">
        <v>0.50248176971628167</v>
      </c>
      <c r="H40" s="171">
        <f t="shared" si="32"/>
        <v>17</v>
      </c>
      <c r="I40" s="127">
        <f t="shared" si="33"/>
        <v>17.171717171717173</v>
      </c>
      <c r="J40" s="128"/>
      <c r="K40" s="125">
        <v>17</v>
      </c>
      <c r="L40" s="125">
        <v>0</v>
      </c>
      <c r="M40" s="171">
        <f t="shared" si="34"/>
        <v>17</v>
      </c>
      <c r="N40" s="128"/>
      <c r="O40" s="188">
        <v>17</v>
      </c>
      <c r="P40" s="125">
        <v>0</v>
      </c>
      <c r="Q40" s="125">
        <f t="shared" si="42"/>
        <v>100</v>
      </c>
      <c r="R40" s="131">
        <f t="shared" si="3"/>
        <v>15</v>
      </c>
      <c r="S40" s="266">
        <f t="shared" si="35"/>
        <v>12</v>
      </c>
      <c r="T40" s="132">
        <f t="shared" si="36"/>
        <v>12.3</v>
      </c>
      <c r="U40" s="183">
        <f t="shared" si="37"/>
        <v>12</v>
      </c>
      <c r="V40" s="265">
        <f t="shared" si="38"/>
        <v>14.634146341463415</v>
      </c>
      <c r="W40" s="131">
        <f t="shared" si="39"/>
        <v>0</v>
      </c>
      <c r="X40" s="132">
        <f t="shared" si="40"/>
        <v>0</v>
      </c>
      <c r="Y40" s="131">
        <f t="shared" si="15"/>
        <v>0</v>
      </c>
      <c r="Z40" s="131">
        <f t="shared" si="19"/>
        <v>9</v>
      </c>
      <c r="AA40" s="131">
        <f t="shared" si="20"/>
        <v>3</v>
      </c>
      <c r="AB40" s="132">
        <f t="shared" si="41"/>
        <v>2.4</v>
      </c>
      <c r="AC40" s="131">
        <f t="shared" si="17"/>
        <v>20</v>
      </c>
      <c r="AD40" s="266">
        <v>200</v>
      </c>
    </row>
    <row r="41" spans="1:30" ht="31.5" x14ac:dyDescent="0.25">
      <c r="A41" s="201">
        <v>28</v>
      </c>
      <c r="B41" s="146" t="s">
        <v>755</v>
      </c>
      <c r="C41" s="146" t="s">
        <v>70</v>
      </c>
      <c r="D41" s="128">
        <v>417.73</v>
      </c>
      <c r="E41" s="125">
        <v>325</v>
      </c>
      <c r="F41" s="125">
        <v>301</v>
      </c>
      <c r="G41" s="128">
        <v>0.72056112800134053</v>
      </c>
      <c r="H41" s="171">
        <f t="shared" si="32"/>
        <v>0</v>
      </c>
      <c r="I41" s="127">
        <f t="shared" si="33"/>
        <v>0</v>
      </c>
      <c r="J41" s="128"/>
      <c r="K41" s="125">
        <v>0</v>
      </c>
      <c r="L41" s="125">
        <v>0</v>
      </c>
      <c r="M41" s="171">
        <f t="shared" si="34"/>
        <v>0</v>
      </c>
      <c r="N41" s="128"/>
      <c r="O41" s="188">
        <v>0</v>
      </c>
      <c r="P41" s="125">
        <v>0</v>
      </c>
      <c r="Q41" s="125"/>
      <c r="R41" s="131">
        <f t="shared" si="3"/>
        <v>15</v>
      </c>
      <c r="S41" s="266">
        <f t="shared" si="35"/>
        <v>45</v>
      </c>
      <c r="T41" s="132">
        <f t="shared" si="36"/>
        <v>45.15</v>
      </c>
      <c r="U41" s="183">
        <f t="shared" si="37"/>
        <v>45</v>
      </c>
      <c r="V41" s="265">
        <f t="shared" si="38"/>
        <v>14.950166112956811</v>
      </c>
      <c r="W41" s="131">
        <f t="shared" si="39"/>
        <v>0</v>
      </c>
      <c r="X41" s="132">
        <f t="shared" si="40"/>
        <v>0</v>
      </c>
      <c r="Y41" s="131">
        <f t="shared" si="15"/>
        <v>0</v>
      </c>
      <c r="Z41" s="131">
        <f t="shared" si="19"/>
        <v>36</v>
      </c>
      <c r="AA41" s="131">
        <f t="shared" si="20"/>
        <v>9</v>
      </c>
      <c r="AB41" s="132">
        <f t="shared" si="41"/>
        <v>9</v>
      </c>
      <c r="AC41" s="131">
        <f t="shared" si="17"/>
        <v>20</v>
      </c>
      <c r="AD41" s="266">
        <v>100</v>
      </c>
    </row>
    <row r="42" spans="1:30" ht="31.5" x14ac:dyDescent="0.25">
      <c r="A42" s="201">
        <v>29</v>
      </c>
      <c r="B42" s="146" t="s">
        <v>756</v>
      </c>
      <c r="C42" s="146" t="s">
        <v>70</v>
      </c>
      <c r="D42" s="128">
        <v>261.32</v>
      </c>
      <c r="E42" s="125">
        <v>167</v>
      </c>
      <c r="F42" s="125">
        <v>116</v>
      </c>
      <c r="G42" s="128">
        <v>0.44390019898974437</v>
      </c>
      <c r="H42" s="171">
        <f t="shared" si="32"/>
        <v>0</v>
      </c>
      <c r="I42" s="127">
        <f t="shared" si="33"/>
        <v>0</v>
      </c>
      <c r="J42" s="128"/>
      <c r="K42" s="125">
        <v>0</v>
      </c>
      <c r="L42" s="125">
        <v>0</v>
      </c>
      <c r="M42" s="171">
        <f t="shared" si="34"/>
        <v>0</v>
      </c>
      <c r="N42" s="128"/>
      <c r="O42" s="125">
        <v>0</v>
      </c>
      <c r="P42" s="125">
        <v>0</v>
      </c>
      <c r="Q42" s="125"/>
      <c r="R42" s="131">
        <f t="shared" si="3"/>
        <v>15</v>
      </c>
      <c r="S42" s="266">
        <f t="shared" si="35"/>
        <v>17</v>
      </c>
      <c r="T42" s="132">
        <f t="shared" si="36"/>
        <v>17.399999999999999</v>
      </c>
      <c r="U42" s="183">
        <f t="shared" si="37"/>
        <v>17</v>
      </c>
      <c r="V42" s="265">
        <f t="shared" si="38"/>
        <v>14.655172413793103</v>
      </c>
      <c r="W42" s="131">
        <f t="shared" si="39"/>
        <v>0</v>
      </c>
      <c r="X42" s="132">
        <f t="shared" si="40"/>
        <v>0</v>
      </c>
      <c r="Y42" s="131">
        <f t="shared" si="15"/>
        <v>0</v>
      </c>
      <c r="Z42" s="131">
        <f t="shared" si="19"/>
        <v>13</v>
      </c>
      <c r="AA42" s="131">
        <f t="shared" si="20"/>
        <v>4</v>
      </c>
      <c r="AB42" s="132">
        <f t="shared" si="41"/>
        <v>3.4</v>
      </c>
      <c r="AC42" s="131">
        <f t="shared" si="17"/>
        <v>20</v>
      </c>
      <c r="AD42" s="266">
        <v>100</v>
      </c>
    </row>
    <row r="43" spans="1:30" ht="31.5" x14ac:dyDescent="0.25">
      <c r="A43" s="201">
        <v>30</v>
      </c>
      <c r="B43" s="146" t="s">
        <v>757</v>
      </c>
      <c r="C43" s="146" t="s">
        <v>70</v>
      </c>
      <c r="D43" s="128">
        <v>331.07</v>
      </c>
      <c r="E43" s="125">
        <v>224</v>
      </c>
      <c r="F43" s="125">
        <v>288</v>
      </c>
      <c r="G43" s="128">
        <v>0.86990666626393209</v>
      </c>
      <c r="H43" s="171">
        <f t="shared" si="32"/>
        <v>40</v>
      </c>
      <c r="I43" s="127">
        <f t="shared" si="33"/>
        <v>17.857142857142858</v>
      </c>
      <c r="J43" s="128"/>
      <c r="K43" s="125">
        <v>40</v>
      </c>
      <c r="L43" s="125">
        <v>0</v>
      </c>
      <c r="M43" s="171">
        <f t="shared" si="34"/>
        <v>40</v>
      </c>
      <c r="N43" s="128"/>
      <c r="O43" s="125">
        <v>40</v>
      </c>
      <c r="P43" s="125">
        <v>0</v>
      </c>
      <c r="Q43" s="125">
        <f t="shared" si="42"/>
        <v>100</v>
      </c>
      <c r="R43" s="131">
        <f t="shared" ref="R43:R74" si="43">IF(F43&lt;VLOOKUP(G43,$M$90:$Q$100,2),0,VLOOKUP(G43,$M$90:$Q$100,3))</f>
        <v>15</v>
      </c>
      <c r="S43" s="266">
        <f t="shared" si="35"/>
        <v>43</v>
      </c>
      <c r="T43" s="132">
        <f t="shared" si="36"/>
        <v>43.2</v>
      </c>
      <c r="U43" s="183">
        <f t="shared" si="37"/>
        <v>43</v>
      </c>
      <c r="V43" s="265">
        <f t="shared" si="38"/>
        <v>14.930555555555555</v>
      </c>
      <c r="W43" s="131">
        <f t="shared" si="39"/>
        <v>0</v>
      </c>
      <c r="X43" s="132">
        <f t="shared" si="40"/>
        <v>0</v>
      </c>
      <c r="Y43" s="131">
        <f t="shared" si="15"/>
        <v>0</v>
      </c>
      <c r="Z43" s="131">
        <f t="shared" si="19"/>
        <v>34</v>
      </c>
      <c r="AA43" s="131">
        <f t="shared" si="20"/>
        <v>9</v>
      </c>
      <c r="AB43" s="132">
        <f t="shared" si="41"/>
        <v>8.6</v>
      </c>
      <c r="AC43" s="131">
        <f t="shared" si="17"/>
        <v>20</v>
      </c>
      <c r="AD43" s="266">
        <v>200</v>
      </c>
    </row>
    <row r="44" spans="1:30" ht="31.5" x14ac:dyDescent="0.25">
      <c r="A44" s="201">
        <v>31</v>
      </c>
      <c r="B44" s="146" t="s">
        <v>758</v>
      </c>
      <c r="C44" s="146" t="s">
        <v>70</v>
      </c>
      <c r="D44" s="128">
        <v>170.48</v>
      </c>
      <c r="E44" s="125">
        <v>113</v>
      </c>
      <c r="F44" s="125">
        <v>78</v>
      </c>
      <c r="G44" s="128">
        <v>0.45753167526982641</v>
      </c>
      <c r="H44" s="171">
        <f t="shared" si="32"/>
        <v>0</v>
      </c>
      <c r="I44" s="127">
        <f t="shared" si="33"/>
        <v>0</v>
      </c>
      <c r="J44" s="128"/>
      <c r="K44" s="125">
        <v>0</v>
      </c>
      <c r="L44" s="125">
        <v>0</v>
      </c>
      <c r="M44" s="171">
        <f t="shared" si="34"/>
        <v>0</v>
      </c>
      <c r="N44" s="128"/>
      <c r="O44" s="125">
        <v>0</v>
      </c>
      <c r="P44" s="125">
        <v>0</v>
      </c>
      <c r="Q44" s="125"/>
      <c r="R44" s="131">
        <f t="shared" si="43"/>
        <v>15</v>
      </c>
      <c r="S44" s="266">
        <f t="shared" si="35"/>
        <v>11</v>
      </c>
      <c r="T44" s="132">
        <f t="shared" si="36"/>
        <v>11.7</v>
      </c>
      <c r="U44" s="183">
        <f t="shared" si="37"/>
        <v>11</v>
      </c>
      <c r="V44" s="265">
        <f t="shared" si="38"/>
        <v>14.102564102564102</v>
      </c>
      <c r="W44" s="131">
        <f t="shared" si="39"/>
        <v>0</v>
      </c>
      <c r="X44" s="132">
        <f t="shared" si="40"/>
        <v>0</v>
      </c>
      <c r="Y44" s="131">
        <f t="shared" si="15"/>
        <v>0</v>
      </c>
      <c r="Z44" s="131">
        <f t="shared" si="19"/>
        <v>8</v>
      </c>
      <c r="AA44" s="131">
        <f t="shared" si="20"/>
        <v>3</v>
      </c>
      <c r="AB44" s="132">
        <f t="shared" si="41"/>
        <v>2.2000000000000002</v>
      </c>
      <c r="AC44" s="131">
        <f t="shared" si="17"/>
        <v>20</v>
      </c>
      <c r="AD44" s="266">
        <v>100</v>
      </c>
    </row>
    <row r="45" spans="1:30" ht="31.5" x14ac:dyDescent="0.25">
      <c r="A45" s="201">
        <v>32</v>
      </c>
      <c r="B45" s="146" t="s">
        <v>759</v>
      </c>
      <c r="C45" s="146" t="s">
        <v>70</v>
      </c>
      <c r="D45" s="128">
        <v>139.80000000000001</v>
      </c>
      <c r="E45" s="125">
        <v>86</v>
      </c>
      <c r="F45" s="125">
        <v>89</v>
      </c>
      <c r="G45" s="128">
        <v>0.63662374821173096</v>
      </c>
      <c r="H45" s="171">
        <f t="shared" si="32"/>
        <v>15</v>
      </c>
      <c r="I45" s="127">
        <f t="shared" si="33"/>
        <v>17.441860465116278</v>
      </c>
      <c r="J45" s="128"/>
      <c r="K45" s="125">
        <v>15</v>
      </c>
      <c r="L45" s="125">
        <v>0</v>
      </c>
      <c r="M45" s="171">
        <f t="shared" si="34"/>
        <v>15</v>
      </c>
      <c r="N45" s="128"/>
      <c r="O45" s="125">
        <v>15</v>
      </c>
      <c r="P45" s="125">
        <v>0</v>
      </c>
      <c r="Q45" s="125">
        <f t="shared" si="42"/>
        <v>100</v>
      </c>
      <c r="R45" s="131">
        <f t="shared" si="43"/>
        <v>15</v>
      </c>
      <c r="S45" s="266">
        <f t="shared" si="35"/>
        <v>13</v>
      </c>
      <c r="T45" s="132">
        <f t="shared" si="36"/>
        <v>13.35</v>
      </c>
      <c r="U45" s="183">
        <f t="shared" si="37"/>
        <v>13</v>
      </c>
      <c r="V45" s="265">
        <f t="shared" si="38"/>
        <v>14.606741573033707</v>
      </c>
      <c r="W45" s="131">
        <f t="shared" si="39"/>
        <v>0</v>
      </c>
      <c r="X45" s="132">
        <f t="shared" si="40"/>
        <v>0</v>
      </c>
      <c r="Y45" s="131">
        <f t="shared" si="15"/>
        <v>0</v>
      </c>
      <c r="Z45" s="131">
        <f t="shared" si="19"/>
        <v>10</v>
      </c>
      <c r="AA45" s="131">
        <f t="shared" si="20"/>
        <v>3</v>
      </c>
      <c r="AB45" s="132">
        <f t="shared" si="41"/>
        <v>2.6</v>
      </c>
      <c r="AC45" s="131">
        <f t="shared" si="17"/>
        <v>20</v>
      </c>
      <c r="AD45" s="266">
        <v>13</v>
      </c>
    </row>
    <row r="46" spans="1:30" ht="31.5" x14ac:dyDescent="0.25">
      <c r="A46" s="201">
        <v>33</v>
      </c>
      <c r="B46" s="146" t="s">
        <v>761</v>
      </c>
      <c r="C46" s="146" t="s">
        <v>70</v>
      </c>
      <c r="D46" s="128">
        <v>118.21</v>
      </c>
      <c r="E46" s="125">
        <v>78</v>
      </c>
      <c r="F46" s="125">
        <v>54</v>
      </c>
      <c r="G46" s="128">
        <v>0.45681414431943157</v>
      </c>
      <c r="H46" s="171">
        <f t="shared" si="32"/>
        <v>14</v>
      </c>
      <c r="I46" s="127">
        <f t="shared" si="33"/>
        <v>17.948717948717949</v>
      </c>
      <c r="J46" s="128"/>
      <c r="K46" s="125">
        <v>14</v>
      </c>
      <c r="L46" s="125">
        <v>0</v>
      </c>
      <c r="M46" s="171">
        <f t="shared" si="34"/>
        <v>14</v>
      </c>
      <c r="N46" s="128"/>
      <c r="O46" s="125">
        <v>14</v>
      </c>
      <c r="P46" s="125">
        <v>0</v>
      </c>
      <c r="Q46" s="125">
        <f t="shared" si="42"/>
        <v>100</v>
      </c>
      <c r="R46" s="131">
        <f t="shared" si="43"/>
        <v>15</v>
      </c>
      <c r="S46" s="266">
        <f t="shared" si="35"/>
        <v>8</v>
      </c>
      <c r="T46" s="132">
        <f t="shared" si="36"/>
        <v>8.1</v>
      </c>
      <c r="U46" s="183">
        <f t="shared" si="37"/>
        <v>8</v>
      </c>
      <c r="V46" s="265">
        <f t="shared" si="38"/>
        <v>14.814814814814815</v>
      </c>
      <c r="W46" s="131">
        <f t="shared" si="39"/>
        <v>0</v>
      </c>
      <c r="X46" s="132">
        <f t="shared" si="40"/>
        <v>0</v>
      </c>
      <c r="Y46" s="131">
        <f t="shared" ref="Y46:Y77" si="44">IF(F46&lt;VLOOKUP(G46,$M$90:$Q$100,2),0,VLOOKUP(G46,$M$90:$Q$100,4))</f>
        <v>0</v>
      </c>
      <c r="Z46" s="131">
        <f t="shared" si="19"/>
        <v>6</v>
      </c>
      <c r="AA46" s="131">
        <f t="shared" si="20"/>
        <v>2</v>
      </c>
      <c r="AB46" s="132">
        <f t="shared" si="41"/>
        <v>1.6</v>
      </c>
      <c r="AC46" s="131">
        <f t="shared" ref="AC46:AC77" si="45">IF(F46&lt;VLOOKUP(G46,$M$90:$Q$100,2),0,VLOOKUP(G46,$M$90:$Q$100,5))</f>
        <v>20</v>
      </c>
      <c r="AD46" s="266">
        <v>8</v>
      </c>
    </row>
    <row r="47" spans="1:30" ht="31.5" x14ac:dyDescent="0.25">
      <c r="A47" s="201">
        <v>34</v>
      </c>
      <c r="B47" s="146" t="s">
        <v>762</v>
      </c>
      <c r="C47" s="146" t="s">
        <v>70</v>
      </c>
      <c r="D47" s="128">
        <v>75.84</v>
      </c>
      <c r="E47" s="125">
        <v>50</v>
      </c>
      <c r="F47" s="125">
        <v>48</v>
      </c>
      <c r="G47" s="128">
        <v>0.63291139240506322</v>
      </c>
      <c r="H47" s="171">
        <f t="shared" si="32"/>
        <v>9</v>
      </c>
      <c r="I47" s="127">
        <f t="shared" si="33"/>
        <v>18</v>
      </c>
      <c r="J47" s="128"/>
      <c r="K47" s="125">
        <v>9</v>
      </c>
      <c r="L47" s="125">
        <v>0</v>
      </c>
      <c r="M47" s="171">
        <f t="shared" si="34"/>
        <v>9</v>
      </c>
      <c r="N47" s="128"/>
      <c r="O47" s="125">
        <v>9</v>
      </c>
      <c r="P47" s="125">
        <v>0</v>
      </c>
      <c r="Q47" s="125">
        <f t="shared" si="42"/>
        <v>100</v>
      </c>
      <c r="R47" s="131">
        <f t="shared" si="43"/>
        <v>15</v>
      </c>
      <c r="S47" s="266">
        <f t="shared" si="35"/>
        <v>7</v>
      </c>
      <c r="T47" s="132">
        <f t="shared" si="36"/>
        <v>7.2</v>
      </c>
      <c r="U47" s="183">
        <f t="shared" si="37"/>
        <v>7</v>
      </c>
      <c r="V47" s="265">
        <f t="shared" si="38"/>
        <v>14.583333333333334</v>
      </c>
      <c r="W47" s="131">
        <f t="shared" si="39"/>
        <v>0</v>
      </c>
      <c r="X47" s="132">
        <f t="shared" si="40"/>
        <v>0</v>
      </c>
      <c r="Y47" s="131">
        <f t="shared" si="44"/>
        <v>0</v>
      </c>
      <c r="Z47" s="131">
        <f t="shared" si="19"/>
        <v>5</v>
      </c>
      <c r="AA47" s="131">
        <f t="shared" si="20"/>
        <v>2</v>
      </c>
      <c r="AB47" s="132">
        <f t="shared" si="41"/>
        <v>1.4</v>
      </c>
      <c r="AC47" s="131">
        <f t="shared" si="45"/>
        <v>20</v>
      </c>
      <c r="AD47" s="266">
        <v>7</v>
      </c>
    </row>
    <row r="48" spans="1:30" ht="31.5" x14ac:dyDescent="0.25">
      <c r="A48" s="201">
        <v>35</v>
      </c>
      <c r="B48" s="146" t="s">
        <v>763</v>
      </c>
      <c r="C48" s="146" t="s">
        <v>70</v>
      </c>
      <c r="D48" s="128">
        <v>186.81</v>
      </c>
      <c r="E48" s="125">
        <v>121</v>
      </c>
      <c r="F48" s="125">
        <v>101</v>
      </c>
      <c r="G48" s="128">
        <v>0.54065628178363045</v>
      </c>
      <c r="H48" s="171">
        <f t="shared" si="32"/>
        <v>0</v>
      </c>
      <c r="I48" s="127">
        <f t="shared" si="33"/>
        <v>0</v>
      </c>
      <c r="J48" s="128"/>
      <c r="K48" s="125">
        <v>0</v>
      </c>
      <c r="L48" s="125">
        <v>0</v>
      </c>
      <c r="M48" s="171">
        <f t="shared" si="34"/>
        <v>0</v>
      </c>
      <c r="N48" s="128"/>
      <c r="O48" s="125">
        <v>0</v>
      </c>
      <c r="P48" s="125">
        <v>0</v>
      </c>
      <c r="Q48" s="125"/>
      <c r="R48" s="131">
        <f t="shared" si="43"/>
        <v>15</v>
      </c>
      <c r="S48" s="266">
        <f t="shared" si="35"/>
        <v>15</v>
      </c>
      <c r="T48" s="132">
        <f t="shared" si="36"/>
        <v>15.15</v>
      </c>
      <c r="U48" s="183">
        <f t="shared" si="37"/>
        <v>15</v>
      </c>
      <c r="V48" s="265">
        <f t="shared" si="38"/>
        <v>14.851485148514852</v>
      </c>
      <c r="W48" s="131">
        <f t="shared" si="39"/>
        <v>0</v>
      </c>
      <c r="X48" s="132">
        <f t="shared" si="40"/>
        <v>0</v>
      </c>
      <c r="Y48" s="131">
        <f t="shared" si="44"/>
        <v>0</v>
      </c>
      <c r="Z48" s="131">
        <f t="shared" si="19"/>
        <v>12</v>
      </c>
      <c r="AA48" s="131">
        <f t="shared" si="20"/>
        <v>3</v>
      </c>
      <c r="AB48" s="132">
        <f t="shared" si="41"/>
        <v>3</v>
      </c>
      <c r="AC48" s="131">
        <f t="shared" si="45"/>
        <v>20</v>
      </c>
      <c r="AD48" s="266">
        <v>50</v>
      </c>
    </row>
    <row r="49" spans="1:30" ht="31.5" x14ac:dyDescent="0.25">
      <c r="A49" s="201">
        <v>36</v>
      </c>
      <c r="B49" s="146" t="s">
        <v>764</v>
      </c>
      <c r="C49" s="146" t="s">
        <v>70</v>
      </c>
      <c r="D49" s="128">
        <v>77.98</v>
      </c>
      <c r="E49" s="125">
        <v>9</v>
      </c>
      <c r="F49" s="125">
        <v>50</v>
      </c>
      <c r="G49" s="128">
        <v>0.64119004873044372</v>
      </c>
      <c r="H49" s="171">
        <f t="shared" si="32"/>
        <v>0</v>
      </c>
      <c r="I49" s="127">
        <f t="shared" si="33"/>
        <v>0</v>
      </c>
      <c r="J49" s="128"/>
      <c r="K49" s="125">
        <v>0</v>
      </c>
      <c r="L49" s="125">
        <v>0</v>
      </c>
      <c r="M49" s="171">
        <f t="shared" si="34"/>
        <v>0</v>
      </c>
      <c r="N49" s="128"/>
      <c r="O49" s="125">
        <v>0</v>
      </c>
      <c r="P49" s="125">
        <v>0</v>
      </c>
      <c r="Q49" s="125"/>
      <c r="R49" s="131">
        <f t="shared" si="43"/>
        <v>15</v>
      </c>
      <c r="S49" s="266">
        <f t="shared" si="35"/>
        <v>7</v>
      </c>
      <c r="T49" s="132">
        <f t="shared" si="36"/>
        <v>7.5</v>
      </c>
      <c r="U49" s="183">
        <v>1</v>
      </c>
      <c r="V49" s="265">
        <f t="shared" si="38"/>
        <v>2</v>
      </c>
      <c r="W49" s="131">
        <f t="shared" si="39"/>
        <v>0</v>
      </c>
      <c r="X49" s="132">
        <f t="shared" si="40"/>
        <v>0</v>
      </c>
      <c r="Y49" s="131">
        <f t="shared" si="44"/>
        <v>0</v>
      </c>
      <c r="Z49" s="131">
        <f t="shared" si="19"/>
        <v>0</v>
      </c>
      <c r="AA49" s="131">
        <f t="shared" si="20"/>
        <v>1</v>
      </c>
      <c r="AB49" s="132">
        <f t="shared" si="41"/>
        <v>0.2</v>
      </c>
      <c r="AC49" s="131">
        <f t="shared" si="45"/>
        <v>20</v>
      </c>
      <c r="AD49" s="266">
        <v>1</v>
      </c>
    </row>
    <row r="50" spans="1:30" ht="31.5" x14ac:dyDescent="0.25">
      <c r="A50" s="201">
        <v>37</v>
      </c>
      <c r="B50" s="146" t="s">
        <v>765</v>
      </c>
      <c r="C50" s="146" t="s">
        <v>70</v>
      </c>
      <c r="D50" s="128">
        <v>128.66</v>
      </c>
      <c r="E50" s="125">
        <v>80</v>
      </c>
      <c r="F50" s="125">
        <v>82</v>
      </c>
      <c r="G50" s="128">
        <v>0.63733872221358623</v>
      </c>
      <c r="H50" s="171">
        <f t="shared" si="32"/>
        <v>14</v>
      </c>
      <c r="I50" s="127">
        <f t="shared" si="33"/>
        <v>17.5</v>
      </c>
      <c r="J50" s="128"/>
      <c r="K50" s="125">
        <v>14</v>
      </c>
      <c r="L50" s="125">
        <v>0</v>
      </c>
      <c r="M50" s="171">
        <f t="shared" si="34"/>
        <v>14</v>
      </c>
      <c r="N50" s="128"/>
      <c r="O50" s="125">
        <v>14</v>
      </c>
      <c r="P50" s="125">
        <v>0</v>
      </c>
      <c r="Q50" s="125">
        <f t="shared" si="42"/>
        <v>100</v>
      </c>
      <c r="R50" s="131">
        <f t="shared" si="43"/>
        <v>15</v>
      </c>
      <c r="S50" s="266">
        <f t="shared" si="35"/>
        <v>12</v>
      </c>
      <c r="T50" s="132">
        <f t="shared" si="36"/>
        <v>12.3</v>
      </c>
      <c r="U50" s="183">
        <f t="shared" si="37"/>
        <v>12</v>
      </c>
      <c r="V50" s="265">
        <f t="shared" si="38"/>
        <v>14.634146341463415</v>
      </c>
      <c r="W50" s="131">
        <f t="shared" si="39"/>
        <v>0</v>
      </c>
      <c r="X50" s="132">
        <f t="shared" si="40"/>
        <v>0</v>
      </c>
      <c r="Y50" s="131">
        <f t="shared" si="44"/>
        <v>0</v>
      </c>
      <c r="Z50" s="131">
        <f t="shared" si="19"/>
        <v>9</v>
      </c>
      <c r="AA50" s="131">
        <f t="shared" si="20"/>
        <v>3</v>
      </c>
      <c r="AB50" s="132">
        <f t="shared" si="41"/>
        <v>2.4</v>
      </c>
      <c r="AC50" s="131">
        <f t="shared" si="45"/>
        <v>20</v>
      </c>
      <c r="AD50" s="266">
        <v>12</v>
      </c>
    </row>
    <row r="51" spans="1:30" ht="31.5" x14ac:dyDescent="0.25">
      <c r="A51" s="201">
        <v>38</v>
      </c>
      <c r="B51" s="146" t="s">
        <v>766</v>
      </c>
      <c r="C51" s="146" t="s">
        <v>70</v>
      </c>
      <c r="D51" s="128">
        <v>54.15</v>
      </c>
      <c r="E51" s="125">
        <v>57</v>
      </c>
      <c r="F51" s="125">
        <v>66</v>
      </c>
      <c r="G51" s="128">
        <v>1.218836565096953</v>
      </c>
      <c r="H51" s="171">
        <f t="shared" si="32"/>
        <v>3</v>
      </c>
      <c r="I51" s="127">
        <f t="shared" si="33"/>
        <v>5.2631578947368425</v>
      </c>
      <c r="J51" s="128"/>
      <c r="K51" s="125">
        <v>3</v>
      </c>
      <c r="L51" s="125">
        <v>0</v>
      </c>
      <c r="M51" s="171">
        <f t="shared" si="34"/>
        <v>3</v>
      </c>
      <c r="N51" s="128"/>
      <c r="O51" s="125">
        <v>3</v>
      </c>
      <c r="P51" s="125">
        <v>0</v>
      </c>
      <c r="Q51" s="125">
        <f t="shared" si="42"/>
        <v>100</v>
      </c>
      <c r="R51" s="131">
        <f t="shared" si="43"/>
        <v>15</v>
      </c>
      <c r="S51" s="266">
        <f t="shared" si="35"/>
        <v>9</v>
      </c>
      <c r="T51" s="132">
        <f t="shared" si="36"/>
        <v>9.9</v>
      </c>
      <c r="U51" s="183">
        <v>8</v>
      </c>
      <c r="V51" s="265">
        <f t="shared" si="38"/>
        <v>12.121212121212121</v>
      </c>
      <c r="W51" s="131">
        <f t="shared" si="39"/>
        <v>0</v>
      </c>
      <c r="X51" s="132">
        <f t="shared" si="40"/>
        <v>0</v>
      </c>
      <c r="Y51" s="131">
        <f t="shared" si="44"/>
        <v>0</v>
      </c>
      <c r="Z51" s="131">
        <f t="shared" si="19"/>
        <v>6</v>
      </c>
      <c r="AA51" s="131">
        <f t="shared" si="20"/>
        <v>2</v>
      </c>
      <c r="AB51" s="132">
        <f t="shared" si="41"/>
        <v>1.6</v>
      </c>
      <c r="AC51" s="131">
        <f t="shared" si="45"/>
        <v>20</v>
      </c>
      <c r="AD51" s="266">
        <v>8</v>
      </c>
    </row>
    <row r="52" spans="1:30" ht="31.5" x14ac:dyDescent="0.25">
      <c r="A52" s="201">
        <v>39</v>
      </c>
      <c r="B52" s="146" t="s">
        <v>767</v>
      </c>
      <c r="C52" s="146" t="s">
        <v>70</v>
      </c>
      <c r="D52" s="128">
        <v>128</v>
      </c>
      <c r="E52" s="125">
        <v>85</v>
      </c>
      <c r="F52" s="125">
        <v>82</v>
      </c>
      <c r="G52" s="128">
        <v>0.640625</v>
      </c>
      <c r="H52" s="171">
        <f t="shared" si="32"/>
        <v>15</v>
      </c>
      <c r="I52" s="127">
        <f t="shared" si="33"/>
        <v>17.647058823529413</v>
      </c>
      <c r="J52" s="128"/>
      <c r="K52" s="125">
        <v>15</v>
      </c>
      <c r="L52" s="125">
        <v>0</v>
      </c>
      <c r="M52" s="171">
        <f t="shared" si="34"/>
        <v>15</v>
      </c>
      <c r="N52" s="128"/>
      <c r="O52" s="125">
        <v>15</v>
      </c>
      <c r="P52" s="125">
        <v>0</v>
      </c>
      <c r="Q52" s="125">
        <f t="shared" si="42"/>
        <v>100</v>
      </c>
      <c r="R52" s="131">
        <f t="shared" si="43"/>
        <v>15</v>
      </c>
      <c r="S52" s="266">
        <f t="shared" si="35"/>
        <v>12</v>
      </c>
      <c r="T52" s="132">
        <f t="shared" si="36"/>
        <v>12.3</v>
      </c>
      <c r="U52" s="183">
        <f t="shared" si="37"/>
        <v>12</v>
      </c>
      <c r="V52" s="265">
        <f t="shared" si="38"/>
        <v>14.634146341463415</v>
      </c>
      <c r="W52" s="131">
        <f t="shared" si="39"/>
        <v>0</v>
      </c>
      <c r="X52" s="132">
        <f t="shared" si="40"/>
        <v>0</v>
      </c>
      <c r="Y52" s="131">
        <f t="shared" si="44"/>
        <v>0</v>
      </c>
      <c r="Z52" s="131">
        <f t="shared" si="19"/>
        <v>9</v>
      </c>
      <c r="AA52" s="131">
        <f t="shared" si="20"/>
        <v>3</v>
      </c>
      <c r="AB52" s="132">
        <f t="shared" si="41"/>
        <v>2.4</v>
      </c>
      <c r="AC52" s="131">
        <f t="shared" si="45"/>
        <v>20</v>
      </c>
      <c r="AD52" s="266">
        <v>12</v>
      </c>
    </row>
    <row r="53" spans="1:30" ht="31.5" x14ac:dyDescent="0.25">
      <c r="A53" s="201">
        <v>40</v>
      </c>
      <c r="B53" s="146" t="s">
        <v>768</v>
      </c>
      <c r="C53" s="146" t="s">
        <v>70</v>
      </c>
      <c r="D53" s="128">
        <v>98.41</v>
      </c>
      <c r="E53" s="125">
        <v>61</v>
      </c>
      <c r="F53" s="125">
        <v>43</v>
      </c>
      <c r="G53" s="128">
        <v>0.43694746468854795</v>
      </c>
      <c r="H53" s="171">
        <f t="shared" si="32"/>
        <v>0</v>
      </c>
      <c r="I53" s="127">
        <f t="shared" si="33"/>
        <v>0</v>
      </c>
      <c r="J53" s="128"/>
      <c r="K53" s="125">
        <v>0</v>
      </c>
      <c r="L53" s="125">
        <v>0</v>
      </c>
      <c r="M53" s="171">
        <f t="shared" si="34"/>
        <v>0</v>
      </c>
      <c r="N53" s="128"/>
      <c r="O53" s="125">
        <v>0</v>
      </c>
      <c r="P53" s="125">
        <v>0</v>
      </c>
      <c r="Q53" s="125"/>
      <c r="R53" s="131">
        <f t="shared" si="43"/>
        <v>15</v>
      </c>
      <c r="S53" s="266">
        <f t="shared" si="35"/>
        <v>6</v>
      </c>
      <c r="T53" s="132">
        <f t="shared" si="36"/>
        <v>6.45</v>
      </c>
      <c r="U53" s="183">
        <f t="shared" si="37"/>
        <v>6</v>
      </c>
      <c r="V53" s="265">
        <f t="shared" si="38"/>
        <v>13.953488372093023</v>
      </c>
      <c r="W53" s="131">
        <f t="shared" si="39"/>
        <v>0</v>
      </c>
      <c r="X53" s="132">
        <f t="shared" si="40"/>
        <v>0</v>
      </c>
      <c r="Y53" s="131">
        <f t="shared" si="44"/>
        <v>0</v>
      </c>
      <c r="Z53" s="131">
        <f t="shared" si="19"/>
        <v>4</v>
      </c>
      <c r="AA53" s="131">
        <f t="shared" si="20"/>
        <v>2</v>
      </c>
      <c r="AB53" s="132">
        <f t="shared" si="41"/>
        <v>1.2</v>
      </c>
      <c r="AC53" s="131">
        <f t="shared" si="45"/>
        <v>20</v>
      </c>
      <c r="AD53" s="266">
        <v>40</v>
      </c>
    </row>
    <row r="54" spans="1:30" ht="63" x14ac:dyDescent="0.25">
      <c r="A54" s="201">
        <v>41</v>
      </c>
      <c r="B54" s="146" t="s">
        <v>769</v>
      </c>
      <c r="C54" s="146" t="s">
        <v>70</v>
      </c>
      <c r="D54" s="128">
        <v>100.28</v>
      </c>
      <c r="E54" s="125">
        <v>63</v>
      </c>
      <c r="F54" s="125">
        <v>53</v>
      </c>
      <c r="G54" s="128">
        <v>0.52852014359792576</v>
      </c>
      <c r="H54" s="171">
        <f t="shared" si="32"/>
        <v>11</v>
      </c>
      <c r="I54" s="127">
        <f t="shared" si="33"/>
        <v>17.460317460317459</v>
      </c>
      <c r="J54" s="128"/>
      <c r="K54" s="125">
        <v>11</v>
      </c>
      <c r="L54" s="125">
        <v>0</v>
      </c>
      <c r="M54" s="171">
        <f t="shared" si="34"/>
        <v>11</v>
      </c>
      <c r="N54" s="128"/>
      <c r="O54" s="125">
        <v>11</v>
      </c>
      <c r="P54" s="125">
        <v>0</v>
      </c>
      <c r="Q54" s="125">
        <f t="shared" si="42"/>
        <v>100</v>
      </c>
      <c r="R54" s="131">
        <f t="shared" si="43"/>
        <v>15</v>
      </c>
      <c r="S54" s="266">
        <f t="shared" si="35"/>
        <v>7</v>
      </c>
      <c r="T54" s="132">
        <f t="shared" si="36"/>
        <v>7.95</v>
      </c>
      <c r="U54" s="183">
        <f t="shared" si="37"/>
        <v>7</v>
      </c>
      <c r="V54" s="265">
        <f t="shared" si="38"/>
        <v>13.20754716981132</v>
      </c>
      <c r="W54" s="131">
        <f t="shared" si="39"/>
        <v>0</v>
      </c>
      <c r="X54" s="132">
        <f t="shared" si="40"/>
        <v>0</v>
      </c>
      <c r="Y54" s="131">
        <f t="shared" si="44"/>
        <v>0</v>
      </c>
      <c r="Z54" s="131">
        <f t="shared" si="19"/>
        <v>5</v>
      </c>
      <c r="AA54" s="131">
        <f t="shared" si="20"/>
        <v>2</v>
      </c>
      <c r="AB54" s="132">
        <f t="shared" si="41"/>
        <v>1.4</v>
      </c>
      <c r="AC54" s="131">
        <f t="shared" si="45"/>
        <v>20</v>
      </c>
      <c r="AD54" s="266">
        <v>7</v>
      </c>
    </row>
    <row r="55" spans="1:30" ht="47.25" x14ac:dyDescent="0.25">
      <c r="A55" s="201">
        <v>42</v>
      </c>
      <c r="B55" s="146" t="s">
        <v>136</v>
      </c>
      <c r="C55" s="146" t="s">
        <v>70</v>
      </c>
      <c r="D55" s="128">
        <v>1854.7</v>
      </c>
      <c r="E55" s="125">
        <v>5994</v>
      </c>
      <c r="F55" s="125">
        <v>3671</v>
      </c>
      <c r="G55" s="128">
        <v>1.9792958429934759</v>
      </c>
      <c r="H55" s="171">
        <f t="shared" si="32"/>
        <v>80</v>
      </c>
      <c r="I55" s="127">
        <f t="shared" si="33"/>
        <v>1.3346680013346679</v>
      </c>
      <c r="J55" s="128"/>
      <c r="K55" s="125">
        <v>80</v>
      </c>
      <c r="L55" s="125">
        <v>0</v>
      </c>
      <c r="M55" s="171">
        <f t="shared" si="34"/>
        <v>20</v>
      </c>
      <c r="N55" s="128"/>
      <c r="O55" s="125">
        <v>20</v>
      </c>
      <c r="P55" s="125">
        <v>0</v>
      </c>
      <c r="Q55" s="125">
        <f t="shared" si="42"/>
        <v>25</v>
      </c>
      <c r="R55" s="131">
        <f t="shared" si="43"/>
        <v>15</v>
      </c>
      <c r="S55" s="266">
        <f t="shared" si="35"/>
        <v>550</v>
      </c>
      <c r="T55" s="132">
        <f t="shared" si="36"/>
        <v>550.65</v>
      </c>
      <c r="U55" s="183">
        <v>80</v>
      </c>
      <c r="V55" s="265">
        <f t="shared" si="38"/>
        <v>2.1792427131571781</v>
      </c>
      <c r="W55" s="131">
        <f t="shared" si="39"/>
        <v>0</v>
      </c>
      <c r="X55" s="132">
        <f t="shared" si="40"/>
        <v>0</v>
      </c>
      <c r="Y55" s="131">
        <f t="shared" si="44"/>
        <v>0</v>
      </c>
      <c r="Z55" s="131">
        <f t="shared" si="19"/>
        <v>64</v>
      </c>
      <c r="AA55" s="131">
        <f t="shared" si="20"/>
        <v>16</v>
      </c>
      <c r="AB55" s="132">
        <f t="shared" si="41"/>
        <v>16</v>
      </c>
      <c r="AC55" s="131">
        <f t="shared" si="45"/>
        <v>20</v>
      </c>
      <c r="AD55" s="266">
        <v>80</v>
      </c>
    </row>
    <row r="56" spans="1:30" x14ac:dyDescent="0.25">
      <c r="A56" s="201">
        <v>43</v>
      </c>
      <c r="B56" s="146" t="s">
        <v>2</v>
      </c>
      <c r="C56" s="146" t="s">
        <v>70</v>
      </c>
      <c r="D56" s="128">
        <v>47450.6</v>
      </c>
      <c r="E56" s="125">
        <v>24397</v>
      </c>
      <c r="F56" s="125">
        <v>21461</v>
      </c>
      <c r="G56" s="128">
        <v>0.45228089845017766</v>
      </c>
      <c r="H56" s="171">
        <f t="shared" si="32"/>
        <v>4391</v>
      </c>
      <c r="I56" s="127">
        <f t="shared" si="33"/>
        <v>17.99811452227733</v>
      </c>
      <c r="J56" s="128"/>
      <c r="K56" s="125">
        <v>4391</v>
      </c>
      <c r="L56" s="125">
        <v>0</v>
      </c>
      <c r="M56" s="171">
        <f t="shared" si="34"/>
        <v>4015</v>
      </c>
      <c r="N56" s="128"/>
      <c r="O56" s="125">
        <v>4015</v>
      </c>
      <c r="P56" s="125">
        <v>0</v>
      </c>
      <c r="Q56" s="125">
        <f t="shared" si="42"/>
        <v>91.437030289227962</v>
      </c>
      <c r="R56" s="131">
        <f t="shared" si="43"/>
        <v>15</v>
      </c>
      <c r="S56" s="266">
        <f t="shared" si="35"/>
        <v>3219</v>
      </c>
      <c r="T56" s="132">
        <f t="shared" si="36"/>
        <v>3219.15</v>
      </c>
      <c r="U56" s="183">
        <f t="shared" si="37"/>
        <v>3219</v>
      </c>
      <c r="V56" s="265">
        <f t="shared" si="38"/>
        <v>14.999301057732632</v>
      </c>
      <c r="W56" s="131">
        <f t="shared" si="39"/>
        <v>0</v>
      </c>
      <c r="X56" s="132">
        <f t="shared" si="40"/>
        <v>0</v>
      </c>
      <c r="Y56" s="131">
        <f t="shared" si="44"/>
        <v>0</v>
      </c>
      <c r="Z56" s="131">
        <f t="shared" si="19"/>
        <v>2575</v>
      </c>
      <c r="AA56" s="131">
        <f t="shared" si="20"/>
        <v>644</v>
      </c>
      <c r="AB56" s="132">
        <f t="shared" si="41"/>
        <v>643.79999999999995</v>
      </c>
      <c r="AC56" s="131">
        <f t="shared" si="45"/>
        <v>20</v>
      </c>
      <c r="AD56" s="266"/>
    </row>
    <row r="57" spans="1:30" ht="31.5" x14ac:dyDescent="0.25">
      <c r="A57" s="201">
        <v>44</v>
      </c>
      <c r="B57" s="146" t="s">
        <v>130</v>
      </c>
      <c r="C57" s="146" t="s">
        <v>70</v>
      </c>
      <c r="D57" s="128">
        <v>532.75</v>
      </c>
      <c r="E57" s="125">
        <v>360</v>
      </c>
      <c r="F57" s="125">
        <v>165</v>
      </c>
      <c r="G57" s="128">
        <v>0.30971374941342095</v>
      </c>
      <c r="H57" s="171">
        <f t="shared" si="32"/>
        <v>0</v>
      </c>
      <c r="I57" s="127">
        <f t="shared" si="33"/>
        <v>0</v>
      </c>
      <c r="J57" s="128"/>
      <c r="K57" s="125">
        <v>0</v>
      </c>
      <c r="L57" s="125">
        <v>0</v>
      </c>
      <c r="M57" s="171">
        <f t="shared" si="34"/>
        <v>0</v>
      </c>
      <c r="N57" s="128"/>
      <c r="O57" s="125">
        <v>0</v>
      </c>
      <c r="P57" s="125">
        <v>0</v>
      </c>
      <c r="Q57" s="125"/>
      <c r="R57" s="131">
        <f t="shared" si="43"/>
        <v>15</v>
      </c>
      <c r="S57" s="266">
        <f t="shared" si="35"/>
        <v>24</v>
      </c>
      <c r="T57" s="132">
        <f t="shared" si="36"/>
        <v>24.75</v>
      </c>
      <c r="U57" s="183">
        <v>8</v>
      </c>
      <c r="V57" s="265">
        <f t="shared" si="38"/>
        <v>4.8484848484848486</v>
      </c>
      <c r="W57" s="131">
        <f t="shared" si="39"/>
        <v>0</v>
      </c>
      <c r="X57" s="132">
        <f t="shared" si="40"/>
        <v>0</v>
      </c>
      <c r="Y57" s="131">
        <f t="shared" si="44"/>
        <v>0</v>
      </c>
      <c r="Z57" s="131">
        <f t="shared" si="19"/>
        <v>6</v>
      </c>
      <c r="AA57" s="131">
        <f t="shared" si="20"/>
        <v>2</v>
      </c>
      <c r="AB57" s="132">
        <f t="shared" si="41"/>
        <v>1.6</v>
      </c>
      <c r="AC57" s="131">
        <f t="shared" si="45"/>
        <v>20</v>
      </c>
      <c r="AD57" s="266">
        <v>8</v>
      </c>
    </row>
    <row r="58" spans="1:30" ht="31.5" x14ac:dyDescent="0.25">
      <c r="A58" s="201">
        <v>45</v>
      </c>
      <c r="B58" s="146" t="s">
        <v>770</v>
      </c>
      <c r="C58" s="146" t="s">
        <v>70</v>
      </c>
      <c r="D58" s="128">
        <v>64.040000000000006</v>
      </c>
      <c r="E58" s="125">
        <v>68</v>
      </c>
      <c r="F58" s="125">
        <v>64</v>
      </c>
      <c r="G58" s="128">
        <v>0.99937539038101175</v>
      </c>
      <c r="H58" s="171">
        <f t="shared" si="32"/>
        <v>6</v>
      </c>
      <c r="I58" s="127">
        <f t="shared" si="33"/>
        <v>8.8235294117647065</v>
      </c>
      <c r="J58" s="128"/>
      <c r="K58" s="125">
        <v>6</v>
      </c>
      <c r="L58" s="125">
        <v>0</v>
      </c>
      <c r="M58" s="171">
        <f t="shared" si="34"/>
        <v>0</v>
      </c>
      <c r="N58" s="128"/>
      <c r="O58" s="125">
        <v>0</v>
      </c>
      <c r="P58" s="125">
        <v>0</v>
      </c>
      <c r="Q58" s="125"/>
      <c r="R58" s="131">
        <f t="shared" si="43"/>
        <v>15</v>
      </c>
      <c r="S58" s="266">
        <f t="shared" si="35"/>
        <v>9</v>
      </c>
      <c r="T58" s="132">
        <f t="shared" si="36"/>
        <v>9.6</v>
      </c>
      <c r="U58" s="183">
        <v>8</v>
      </c>
      <c r="V58" s="265">
        <f t="shared" si="38"/>
        <v>12.5</v>
      </c>
      <c r="W58" s="131">
        <f t="shared" si="39"/>
        <v>0</v>
      </c>
      <c r="X58" s="132">
        <f t="shared" si="40"/>
        <v>0</v>
      </c>
      <c r="Y58" s="131">
        <f t="shared" si="44"/>
        <v>0</v>
      </c>
      <c r="Z58" s="131">
        <f t="shared" si="19"/>
        <v>6</v>
      </c>
      <c r="AA58" s="131">
        <f t="shared" si="20"/>
        <v>2</v>
      </c>
      <c r="AB58" s="132">
        <f t="shared" si="41"/>
        <v>1.6</v>
      </c>
      <c r="AC58" s="131">
        <f t="shared" si="45"/>
        <v>20</v>
      </c>
      <c r="AD58" s="266">
        <v>8</v>
      </c>
    </row>
    <row r="59" spans="1:30" ht="31.5" x14ac:dyDescent="0.25">
      <c r="A59" s="201">
        <v>46</v>
      </c>
      <c r="B59" s="146" t="s">
        <v>771</v>
      </c>
      <c r="C59" s="146" t="s">
        <v>70</v>
      </c>
      <c r="D59" s="128">
        <v>208.42</v>
      </c>
      <c r="E59" s="125">
        <v>124</v>
      </c>
      <c r="F59" s="125">
        <v>103</v>
      </c>
      <c r="G59" s="128">
        <v>0.49419441512330875</v>
      </c>
      <c r="H59" s="171">
        <f t="shared" si="32"/>
        <v>22</v>
      </c>
      <c r="I59" s="127">
        <f t="shared" si="33"/>
        <v>17.741935483870968</v>
      </c>
      <c r="J59" s="128"/>
      <c r="K59" s="125">
        <v>22</v>
      </c>
      <c r="L59" s="125">
        <v>0</v>
      </c>
      <c r="M59" s="171">
        <f t="shared" si="34"/>
        <v>0</v>
      </c>
      <c r="N59" s="128"/>
      <c r="O59" s="125">
        <v>0</v>
      </c>
      <c r="P59" s="125">
        <v>0</v>
      </c>
      <c r="Q59" s="125"/>
      <c r="R59" s="131">
        <f t="shared" si="43"/>
        <v>15</v>
      </c>
      <c r="S59" s="266">
        <f t="shared" si="35"/>
        <v>15</v>
      </c>
      <c r="T59" s="132">
        <f t="shared" si="36"/>
        <v>15.45</v>
      </c>
      <c r="U59" s="183">
        <f t="shared" si="37"/>
        <v>15</v>
      </c>
      <c r="V59" s="265">
        <f t="shared" si="38"/>
        <v>14.563106796116505</v>
      </c>
      <c r="W59" s="131">
        <f t="shared" si="39"/>
        <v>0</v>
      </c>
      <c r="X59" s="132">
        <f t="shared" si="40"/>
        <v>0</v>
      </c>
      <c r="Y59" s="131">
        <f t="shared" si="44"/>
        <v>0</v>
      </c>
      <c r="Z59" s="131">
        <f t="shared" si="19"/>
        <v>12</v>
      </c>
      <c r="AA59" s="131">
        <f t="shared" si="20"/>
        <v>3</v>
      </c>
      <c r="AB59" s="132">
        <f t="shared" si="41"/>
        <v>3</v>
      </c>
      <c r="AC59" s="131">
        <f t="shared" si="45"/>
        <v>20</v>
      </c>
      <c r="AD59" s="266">
        <v>20</v>
      </c>
    </row>
    <row r="60" spans="1:30" ht="31.5" x14ac:dyDescent="0.25">
      <c r="A60" s="201">
        <v>47</v>
      </c>
      <c r="B60" s="146" t="s">
        <v>111</v>
      </c>
      <c r="C60" s="146" t="s">
        <v>70</v>
      </c>
      <c r="D60" s="128">
        <v>221.75</v>
      </c>
      <c r="E60" s="125">
        <v>150</v>
      </c>
      <c r="F60" s="125">
        <v>106</v>
      </c>
      <c r="G60" s="128">
        <v>0.47801578354002255</v>
      </c>
      <c r="H60" s="171">
        <f t="shared" si="32"/>
        <v>27</v>
      </c>
      <c r="I60" s="127">
        <f t="shared" si="33"/>
        <v>18</v>
      </c>
      <c r="J60" s="128"/>
      <c r="K60" s="125">
        <v>27</v>
      </c>
      <c r="L60" s="125">
        <v>0</v>
      </c>
      <c r="M60" s="171">
        <f t="shared" si="34"/>
        <v>27</v>
      </c>
      <c r="N60" s="128"/>
      <c r="O60" s="125">
        <v>27</v>
      </c>
      <c r="P60" s="125">
        <v>0</v>
      </c>
      <c r="Q60" s="125">
        <f t="shared" si="42"/>
        <v>100</v>
      </c>
      <c r="R60" s="131">
        <f t="shared" si="43"/>
        <v>15</v>
      </c>
      <c r="S60" s="266">
        <f t="shared" si="35"/>
        <v>15</v>
      </c>
      <c r="T60" s="132">
        <f t="shared" si="36"/>
        <v>15.9</v>
      </c>
      <c r="U60" s="183">
        <f t="shared" si="37"/>
        <v>15</v>
      </c>
      <c r="V60" s="265">
        <f t="shared" si="38"/>
        <v>14.150943396226415</v>
      </c>
      <c r="W60" s="131">
        <f t="shared" si="39"/>
        <v>0</v>
      </c>
      <c r="X60" s="132">
        <f t="shared" si="40"/>
        <v>0</v>
      </c>
      <c r="Y60" s="131">
        <f t="shared" si="44"/>
        <v>0</v>
      </c>
      <c r="Z60" s="131">
        <f t="shared" si="19"/>
        <v>12</v>
      </c>
      <c r="AA60" s="131">
        <f t="shared" si="20"/>
        <v>3</v>
      </c>
      <c r="AB60" s="132">
        <f t="shared" si="41"/>
        <v>3</v>
      </c>
      <c r="AC60" s="131">
        <f t="shared" si="45"/>
        <v>20</v>
      </c>
      <c r="AD60" s="266">
        <v>15</v>
      </c>
    </row>
    <row r="61" spans="1:30" ht="33" customHeight="1" x14ac:dyDescent="0.25">
      <c r="A61" s="201">
        <v>48</v>
      </c>
      <c r="B61" s="146" t="s">
        <v>772</v>
      </c>
      <c r="C61" s="146" t="s">
        <v>70</v>
      </c>
      <c r="D61" s="128">
        <v>66.8</v>
      </c>
      <c r="E61" s="125"/>
      <c r="F61" s="125">
        <v>95</v>
      </c>
      <c r="G61" s="128">
        <v>1.4221556886227547</v>
      </c>
      <c r="H61" s="171">
        <f t="shared" si="32"/>
        <v>0</v>
      </c>
      <c r="I61" s="127"/>
      <c r="J61" s="128"/>
      <c r="K61" s="125">
        <v>0</v>
      </c>
      <c r="L61" s="125">
        <v>0</v>
      </c>
      <c r="M61" s="171">
        <f t="shared" si="34"/>
        <v>0</v>
      </c>
      <c r="N61" s="128"/>
      <c r="O61" s="125">
        <v>0</v>
      </c>
      <c r="P61" s="125">
        <v>0</v>
      </c>
      <c r="Q61" s="125"/>
      <c r="R61" s="131">
        <f t="shared" si="43"/>
        <v>15</v>
      </c>
      <c r="S61" s="266">
        <f t="shared" si="35"/>
        <v>14</v>
      </c>
      <c r="T61" s="132">
        <f t="shared" si="36"/>
        <v>14.25</v>
      </c>
      <c r="U61" s="183">
        <f t="shared" si="37"/>
        <v>14</v>
      </c>
      <c r="V61" s="265">
        <f t="shared" si="38"/>
        <v>14.736842105263158</v>
      </c>
      <c r="W61" s="131">
        <f t="shared" si="39"/>
        <v>0</v>
      </c>
      <c r="X61" s="132">
        <f t="shared" si="40"/>
        <v>0</v>
      </c>
      <c r="Y61" s="131">
        <f t="shared" si="44"/>
        <v>0</v>
      </c>
      <c r="Z61" s="131">
        <f t="shared" si="19"/>
        <v>11</v>
      </c>
      <c r="AA61" s="131">
        <f t="shared" si="20"/>
        <v>3</v>
      </c>
      <c r="AB61" s="132">
        <f t="shared" si="41"/>
        <v>2.8</v>
      </c>
      <c r="AC61" s="131">
        <f t="shared" si="45"/>
        <v>20</v>
      </c>
      <c r="AD61" s="266">
        <v>14</v>
      </c>
    </row>
    <row r="62" spans="1:30" ht="31.5" x14ac:dyDescent="0.25">
      <c r="A62" s="201">
        <v>49</v>
      </c>
      <c r="B62" s="146" t="s">
        <v>773</v>
      </c>
      <c r="C62" s="146" t="s">
        <v>70</v>
      </c>
      <c r="D62" s="128">
        <v>377.22</v>
      </c>
      <c r="E62" s="125"/>
      <c r="F62" s="125">
        <v>75</v>
      </c>
      <c r="G62" s="128">
        <v>0.19882296802926672</v>
      </c>
      <c r="H62" s="171">
        <f t="shared" si="32"/>
        <v>0</v>
      </c>
      <c r="I62" s="127"/>
      <c r="J62" s="128"/>
      <c r="K62" s="125">
        <v>0</v>
      </c>
      <c r="L62" s="125">
        <v>0</v>
      </c>
      <c r="M62" s="171">
        <f t="shared" si="34"/>
        <v>0</v>
      </c>
      <c r="N62" s="128"/>
      <c r="O62" s="125">
        <v>0</v>
      </c>
      <c r="P62" s="125">
        <v>0</v>
      </c>
      <c r="Q62" s="125"/>
      <c r="R62" s="131">
        <f t="shared" si="43"/>
        <v>15</v>
      </c>
      <c r="S62" s="266">
        <f t="shared" si="35"/>
        <v>11</v>
      </c>
      <c r="T62" s="132">
        <f t="shared" si="36"/>
        <v>11.25</v>
      </c>
      <c r="U62" s="183">
        <v>5</v>
      </c>
      <c r="V62" s="265">
        <f t="shared" si="38"/>
        <v>6.666666666666667</v>
      </c>
      <c r="W62" s="131">
        <f t="shared" si="39"/>
        <v>0</v>
      </c>
      <c r="X62" s="132">
        <f t="shared" si="40"/>
        <v>0</v>
      </c>
      <c r="Y62" s="131">
        <f t="shared" si="44"/>
        <v>0</v>
      </c>
      <c r="Z62" s="131">
        <f t="shared" si="19"/>
        <v>4</v>
      </c>
      <c r="AA62" s="131">
        <f t="shared" si="20"/>
        <v>1</v>
      </c>
      <c r="AB62" s="132">
        <f t="shared" si="41"/>
        <v>1</v>
      </c>
      <c r="AC62" s="131">
        <f t="shared" si="45"/>
        <v>20</v>
      </c>
      <c r="AD62" s="266">
        <v>5</v>
      </c>
    </row>
    <row r="63" spans="1:30" ht="31.5" x14ac:dyDescent="0.25">
      <c r="A63" s="201">
        <v>50</v>
      </c>
      <c r="B63" s="146" t="s">
        <v>112</v>
      </c>
      <c r="C63" s="146" t="s">
        <v>70</v>
      </c>
      <c r="D63" s="128">
        <v>1230.32</v>
      </c>
      <c r="E63" s="125">
        <v>319</v>
      </c>
      <c r="F63" s="125">
        <v>250</v>
      </c>
      <c r="G63" s="128">
        <v>0.20319916769620913</v>
      </c>
      <c r="H63" s="171">
        <f t="shared" si="32"/>
        <v>0</v>
      </c>
      <c r="I63" s="127">
        <f t="shared" si="33"/>
        <v>0</v>
      </c>
      <c r="J63" s="128"/>
      <c r="K63" s="125">
        <v>0</v>
      </c>
      <c r="L63" s="125">
        <v>0</v>
      </c>
      <c r="M63" s="171">
        <f t="shared" si="34"/>
        <v>0</v>
      </c>
      <c r="N63" s="128"/>
      <c r="O63" s="125">
        <v>0</v>
      </c>
      <c r="P63" s="125">
        <v>0</v>
      </c>
      <c r="Q63" s="125"/>
      <c r="R63" s="131">
        <f t="shared" si="43"/>
        <v>15</v>
      </c>
      <c r="S63" s="266">
        <f t="shared" si="35"/>
        <v>37</v>
      </c>
      <c r="T63" s="132">
        <f t="shared" si="36"/>
        <v>37.5</v>
      </c>
      <c r="U63" s="183">
        <v>10</v>
      </c>
      <c r="V63" s="265">
        <f t="shared" si="38"/>
        <v>4</v>
      </c>
      <c r="W63" s="131">
        <f t="shared" si="39"/>
        <v>0</v>
      </c>
      <c r="X63" s="132">
        <f t="shared" si="40"/>
        <v>0</v>
      </c>
      <c r="Y63" s="131">
        <f t="shared" si="44"/>
        <v>0</v>
      </c>
      <c r="Z63" s="131">
        <f t="shared" si="19"/>
        <v>8</v>
      </c>
      <c r="AA63" s="131">
        <f t="shared" si="20"/>
        <v>2</v>
      </c>
      <c r="AB63" s="132">
        <f t="shared" si="41"/>
        <v>2</v>
      </c>
      <c r="AC63" s="131">
        <f t="shared" si="45"/>
        <v>20</v>
      </c>
      <c r="AD63" s="266">
        <v>10</v>
      </c>
    </row>
    <row r="64" spans="1:30" ht="36" customHeight="1" x14ac:dyDescent="0.25">
      <c r="A64" s="201">
        <v>51</v>
      </c>
      <c r="B64" s="146" t="s">
        <v>92</v>
      </c>
      <c r="C64" s="146" t="s">
        <v>70</v>
      </c>
      <c r="D64" s="128">
        <v>232.64</v>
      </c>
      <c r="E64" s="125">
        <v>429</v>
      </c>
      <c r="F64" s="125">
        <v>112</v>
      </c>
      <c r="G64" s="128">
        <v>0.48143053645116923</v>
      </c>
      <c r="H64" s="171">
        <f t="shared" si="32"/>
        <v>0</v>
      </c>
      <c r="I64" s="127">
        <f t="shared" si="33"/>
        <v>0</v>
      </c>
      <c r="J64" s="128"/>
      <c r="K64" s="125">
        <v>0</v>
      </c>
      <c r="L64" s="125">
        <v>0</v>
      </c>
      <c r="M64" s="171">
        <f t="shared" si="34"/>
        <v>0</v>
      </c>
      <c r="N64" s="128"/>
      <c r="O64" s="125">
        <v>0</v>
      </c>
      <c r="P64" s="125">
        <v>0</v>
      </c>
      <c r="Q64" s="125"/>
      <c r="R64" s="131">
        <f t="shared" si="43"/>
        <v>15</v>
      </c>
      <c r="S64" s="266">
        <f t="shared" si="35"/>
        <v>16</v>
      </c>
      <c r="T64" s="132">
        <f t="shared" si="36"/>
        <v>16.8</v>
      </c>
      <c r="U64" s="183">
        <f t="shared" si="37"/>
        <v>16</v>
      </c>
      <c r="V64" s="265">
        <f t="shared" si="38"/>
        <v>14.285714285714286</v>
      </c>
      <c r="W64" s="131">
        <f t="shared" si="39"/>
        <v>0</v>
      </c>
      <c r="X64" s="132">
        <f t="shared" si="40"/>
        <v>0</v>
      </c>
      <c r="Y64" s="131">
        <f t="shared" si="44"/>
        <v>0</v>
      </c>
      <c r="Z64" s="131">
        <f t="shared" si="19"/>
        <v>12</v>
      </c>
      <c r="AA64" s="131">
        <f t="shared" si="20"/>
        <v>4</v>
      </c>
      <c r="AB64" s="132">
        <f t="shared" si="41"/>
        <v>3.2</v>
      </c>
      <c r="AC64" s="131">
        <f t="shared" si="45"/>
        <v>20</v>
      </c>
      <c r="AD64" s="266">
        <v>16</v>
      </c>
    </row>
    <row r="65" spans="1:30" ht="31.5" x14ac:dyDescent="0.25">
      <c r="A65" s="201">
        <v>52</v>
      </c>
      <c r="B65" s="146" t="s">
        <v>774</v>
      </c>
      <c r="C65" s="146" t="s">
        <v>70</v>
      </c>
      <c r="D65" s="128">
        <v>97.54</v>
      </c>
      <c r="E65" s="125">
        <v>61</v>
      </c>
      <c r="F65" s="125">
        <v>49</v>
      </c>
      <c r="G65" s="128">
        <v>0.50235800697149879</v>
      </c>
      <c r="H65" s="171">
        <f t="shared" si="32"/>
        <v>10</v>
      </c>
      <c r="I65" s="127">
        <f t="shared" si="33"/>
        <v>16.393442622950818</v>
      </c>
      <c r="J65" s="128"/>
      <c r="K65" s="125">
        <v>10</v>
      </c>
      <c r="L65" s="125">
        <v>0</v>
      </c>
      <c r="M65" s="171">
        <f t="shared" si="34"/>
        <v>0</v>
      </c>
      <c r="N65" s="128"/>
      <c r="O65" s="125">
        <v>0</v>
      </c>
      <c r="P65" s="125">
        <v>0</v>
      </c>
      <c r="Q65" s="125"/>
      <c r="R65" s="131">
        <f t="shared" si="43"/>
        <v>15</v>
      </c>
      <c r="S65" s="266">
        <f t="shared" si="35"/>
        <v>7</v>
      </c>
      <c r="T65" s="132">
        <f t="shared" si="36"/>
        <v>7.35</v>
      </c>
      <c r="U65" s="183">
        <f t="shared" si="37"/>
        <v>7</v>
      </c>
      <c r="V65" s="265">
        <f t="shared" si="38"/>
        <v>14.285714285714286</v>
      </c>
      <c r="W65" s="131">
        <f t="shared" si="39"/>
        <v>0</v>
      </c>
      <c r="X65" s="132">
        <f t="shared" si="40"/>
        <v>0</v>
      </c>
      <c r="Y65" s="131">
        <f t="shared" si="44"/>
        <v>0</v>
      </c>
      <c r="Z65" s="131">
        <f t="shared" si="19"/>
        <v>5</v>
      </c>
      <c r="AA65" s="131">
        <f t="shared" si="20"/>
        <v>2</v>
      </c>
      <c r="AB65" s="132">
        <f t="shared" si="41"/>
        <v>1.4</v>
      </c>
      <c r="AC65" s="131">
        <f t="shared" si="45"/>
        <v>20</v>
      </c>
      <c r="AD65" s="266">
        <v>9</v>
      </c>
    </row>
    <row r="66" spans="1:30" ht="31.5" x14ac:dyDescent="0.25">
      <c r="A66" s="201">
        <v>53</v>
      </c>
      <c r="B66" s="146" t="s">
        <v>243</v>
      </c>
      <c r="C66" s="146" t="s">
        <v>70</v>
      </c>
      <c r="D66" s="128">
        <v>472.43</v>
      </c>
      <c r="E66" s="125"/>
      <c r="F66" s="125">
        <v>623</v>
      </c>
      <c r="G66" s="128">
        <v>1.3187138835383019</v>
      </c>
      <c r="H66" s="171">
        <f t="shared" si="32"/>
        <v>0</v>
      </c>
      <c r="I66" s="127"/>
      <c r="J66" s="128"/>
      <c r="K66" s="125">
        <v>0</v>
      </c>
      <c r="L66" s="125">
        <v>0</v>
      </c>
      <c r="M66" s="171">
        <f t="shared" si="34"/>
        <v>0</v>
      </c>
      <c r="N66" s="128"/>
      <c r="O66" s="125">
        <v>0</v>
      </c>
      <c r="P66" s="125">
        <v>0</v>
      </c>
      <c r="Q66" s="125"/>
      <c r="R66" s="131">
        <f t="shared" si="43"/>
        <v>15</v>
      </c>
      <c r="S66" s="266">
        <f t="shared" si="35"/>
        <v>93</v>
      </c>
      <c r="T66" s="132">
        <f t="shared" si="36"/>
        <v>93.45</v>
      </c>
      <c r="U66" s="183">
        <f t="shared" si="37"/>
        <v>93</v>
      </c>
      <c r="V66" s="265">
        <f t="shared" si="38"/>
        <v>14.92776886035313</v>
      </c>
      <c r="W66" s="131">
        <f t="shared" si="39"/>
        <v>0</v>
      </c>
      <c r="X66" s="132">
        <f t="shared" si="40"/>
        <v>0</v>
      </c>
      <c r="Y66" s="131">
        <f t="shared" si="44"/>
        <v>0</v>
      </c>
      <c r="Z66" s="131">
        <f t="shared" si="19"/>
        <v>74</v>
      </c>
      <c r="AA66" s="131">
        <f t="shared" si="20"/>
        <v>19</v>
      </c>
      <c r="AB66" s="132">
        <f t="shared" si="41"/>
        <v>18.600000000000001</v>
      </c>
      <c r="AC66" s="131">
        <f t="shared" si="45"/>
        <v>20</v>
      </c>
      <c r="AD66" s="266">
        <v>93</v>
      </c>
    </row>
    <row r="67" spans="1:30" ht="30" customHeight="1" x14ac:dyDescent="0.25">
      <c r="A67" s="201">
        <v>54</v>
      </c>
      <c r="B67" s="146" t="s">
        <v>775</v>
      </c>
      <c r="C67" s="146" t="s">
        <v>70</v>
      </c>
      <c r="D67" s="128">
        <v>586.53</v>
      </c>
      <c r="E67" s="125">
        <v>786</v>
      </c>
      <c r="F67" s="125">
        <v>596</v>
      </c>
      <c r="G67" s="128">
        <v>1.0161458066936049</v>
      </c>
      <c r="H67" s="171">
        <f t="shared" si="32"/>
        <v>125</v>
      </c>
      <c r="I67" s="127">
        <f t="shared" si="33"/>
        <v>15.903307888040713</v>
      </c>
      <c r="J67" s="128"/>
      <c r="K67" s="125">
        <v>125</v>
      </c>
      <c r="L67" s="125">
        <v>0</v>
      </c>
      <c r="M67" s="171">
        <f t="shared" si="34"/>
        <v>125</v>
      </c>
      <c r="N67" s="128"/>
      <c r="O67" s="125">
        <v>125</v>
      </c>
      <c r="P67" s="125">
        <v>0</v>
      </c>
      <c r="Q67" s="125">
        <f t="shared" si="42"/>
        <v>100</v>
      </c>
      <c r="R67" s="131">
        <f t="shared" si="43"/>
        <v>15</v>
      </c>
      <c r="S67" s="266">
        <f t="shared" si="35"/>
        <v>89</v>
      </c>
      <c r="T67" s="132">
        <f t="shared" si="36"/>
        <v>89.4</v>
      </c>
      <c r="U67" s="183">
        <f t="shared" si="37"/>
        <v>89</v>
      </c>
      <c r="V67" s="265">
        <f t="shared" si="38"/>
        <v>14.932885906040269</v>
      </c>
      <c r="W67" s="131">
        <f t="shared" si="39"/>
        <v>0</v>
      </c>
      <c r="X67" s="132">
        <f t="shared" si="40"/>
        <v>0</v>
      </c>
      <c r="Y67" s="131">
        <f t="shared" si="44"/>
        <v>0</v>
      </c>
      <c r="Z67" s="131">
        <f t="shared" si="19"/>
        <v>71</v>
      </c>
      <c r="AA67" s="131">
        <f t="shared" si="20"/>
        <v>18</v>
      </c>
      <c r="AB67" s="132">
        <f t="shared" si="41"/>
        <v>17.8</v>
      </c>
      <c r="AC67" s="131">
        <f t="shared" si="45"/>
        <v>20</v>
      </c>
      <c r="AD67" s="266">
        <v>89</v>
      </c>
    </row>
    <row r="68" spans="1:30" ht="30.75" customHeight="1" x14ac:dyDescent="0.25">
      <c r="A68" s="201">
        <v>55</v>
      </c>
      <c r="B68" s="146" t="s">
        <v>775</v>
      </c>
      <c r="C68" s="146" t="s">
        <v>70</v>
      </c>
      <c r="D68" s="128">
        <v>380.62</v>
      </c>
      <c r="E68" s="125"/>
      <c r="F68" s="125">
        <v>334</v>
      </c>
      <c r="G68" s="128">
        <v>0.87751563238925967</v>
      </c>
      <c r="H68" s="171">
        <f t="shared" si="32"/>
        <v>0</v>
      </c>
      <c r="I68" s="127"/>
      <c r="J68" s="128"/>
      <c r="K68" s="125">
        <v>0</v>
      </c>
      <c r="L68" s="125">
        <v>0</v>
      </c>
      <c r="M68" s="171">
        <f t="shared" si="34"/>
        <v>0</v>
      </c>
      <c r="N68" s="128"/>
      <c r="O68" s="125">
        <v>0</v>
      </c>
      <c r="P68" s="125">
        <v>0</v>
      </c>
      <c r="Q68" s="125"/>
      <c r="R68" s="131">
        <f t="shared" si="43"/>
        <v>15</v>
      </c>
      <c r="S68" s="266">
        <f t="shared" si="35"/>
        <v>50</v>
      </c>
      <c r="T68" s="132">
        <f t="shared" si="36"/>
        <v>50.1</v>
      </c>
      <c r="U68" s="183">
        <f t="shared" si="37"/>
        <v>50</v>
      </c>
      <c r="V68" s="265">
        <f t="shared" si="38"/>
        <v>14.970059880239521</v>
      </c>
      <c r="W68" s="131">
        <f t="shared" si="39"/>
        <v>0</v>
      </c>
      <c r="X68" s="132">
        <f t="shared" si="40"/>
        <v>0</v>
      </c>
      <c r="Y68" s="131">
        <f t="shared" si="44"/>
        <v>0</v>
      </c>
      <c r="Z68" s="131">
        <f t="shared" si="19"/>
        <v>40</v>
      </c>
      <c r="AA68" s="131">
        <f t="shared" si="20"/>
        <v>10</v>
      </c>
      <c r="AB68" s="132">
        <f t="shared" si="41"/>
        <v>10</v>
      </c>
      <c r="AC68" s="131">
        <f t="shared" si="45"/>
        <v>20</v>
      </c>
      <c r="AD68" s="266">
        <v>50</v>
      </c>
    </row>
    <row r="69" spans="1:30" ht="31.5" x14ac:dyDescent="0.25">
      <c r="A69" s="201">
        <v>56</v>
      </c>
      <c r="B69" s="146" t="s">
        <v>776</v>
      </c>
      <c r="C69" s="146" t="s">
        <v>70</v>
      </c>
      <c r="D69" s="128">
        <v>86.48</v>
      </c>
      <c r="E69" s="125">
        <v>57</v>
      </c>
      <c r="F69" s="125">
        <v>55</v>
      </c>
      <c r="G69" s="128">
        <v>0.63598519888991667</v>
      </c>
      <c r="H69" s="171">
        <f t="shared" si="32"/>
        <v>10</v>
      </c>
      <c r="I69" s="127">
        <f t="shared" si="33"/>
        <v>17.543859649122808</v>
      </c>
      <c r="J69" s="128"/>
      <c r="K69" s="125">
        <v>10</v>
      </c>
      <c r="L69" s="125">
        <v>0</v>
      </c>
      <c r="M69" s="171">
        <f t="shared" si="34"/>
        <v>10</v>
      </c>
      <c r="N69" s="128"/>
      <c r="O69" s="125">
        <v>10</v>
      </c>
      <c r="P69" s="125">
        <v>0</v>
      </c>
      <c r="Q69" s="125">
        <f t="shared" si="42"/>
        <v>100</v>
      </c>
      <c r="R69" s="131">
        <f t="shared" si="43"/>
        <v>15</v>
      </c>
      <c r="S69" s="266">
        <f t="shared" si="35"/>
        <v>8</v>
      </c>
      <c r="T69" s="132">
        <f t="shared" si="36"/>
        <v>8.25</v>
      </c>
      <c r="U69" s="183">
        <f t="shared" si="37"/>
        <v>8</v>
      </c>
      <c r="V69" s="265">
        <f t="shared" si="38"/>
        <v>14.545454545454545</v>
      </c>
      <c r="W69" s="131">
        <f t="shared" si="39"/>
        <v>0</v>
      </c>
      <c r="X69" s="132">
        <f t="shared" si="40"/>
        <v>0</v>
      </c>
      <c r="Y69" s="131">
        <f t="shared" si="44"/>
        <v>0</v>
      </c>
      <c r="Z69" s="131">
        <f t="shared" si="19"/>
        <v>6</v>
      </c>
      <c r="AA69" s="131">
        <f t="shared" si="20"/>
        <v>2</v>
      </c>
      <c r="AB69" s="132">
        <f t="shared" si="41"/>
        <v>1.6</v>
      </c>
      <c r="AC69" s="131">
        <f t="shared" si="45"/>
        <v>20</v>
      </c>
      <c r="AD69" s="266">
        <v>8</v>
      </c>
    </row>
    <row r="70" spans="1:30" ht="31.5" x14ac:dyDescent="0.25">
      <c r="A70" s="201">
        <v>57</v>
      </c>
      <c r="B70" s="146" t="s">
        <v>71</v>
      </c>
      <c r="C70" s="146" t="s">
        <v>70</v>
      </c>
      <c r="D70" s="128">
        <v>1046.95</v>
      </c>
      <c r="E70" s="125"/>
      <c r="F70" s="125">
        <f>G70*D70</f>
        <v>533.94469923309669</v>
      </c>
      <c r="G70" s="128">
        <v>0.51000019029857846</v>
      </c>
      <c r="H70" s="171">
        <f t="shared" si="32"/>
        <v>0</v>
      </c>
      <c r="I70" s="127"/>
      <c r="J70" s="128"/>
      <c r="K70" s="125">
        <v>0</v>
      </c>
      <c r="L70" s="125">
        <v>0</v>
      </c>
      <c r="M70" s="171">
        <f t="shared" si="34"/>
        <v>0</v>
      </c>
      <c r="N70" s="128"/>
      <c r="O70" s="125">
        <v>0</v>
      </c>
      <c r="P70" s="125">
        <v>0</v>
      </c>
      <c r="Q70" s="125"/>
      <c r="R70" s="131">
        <f t="shared" si="43"/>
        <v>15</v>
      </c>
      <c r="S70" s="266">
        <f t="shared" si="35"/>
        <v>80</v>
      </c>
      <c r="T70" s="132">
        <f t="shared" si="36"/>
        <v>80.0917048849645</v>
      </c>
      <c r="U70" s="183">
        <v>48</v>
      </c>
      <c r="V70" s="265">
        <f t="shared" si="38"/>
        <v>8.9896950131619011</v>
      </c>
      <c r="W70" s="131">
        <f t="shared" si="39"/>
        <v>0</v>
      </c>
      <c r="X70" s="132">
        <f t="shared" si="40"/>
        <v>0</v>
      </c>
      <c r="Y70" s="131">
        <f t="shared" si="44"/>
        <v>0</v>
      </c>
      <c r="Z70" s="131">
        <f t="shared" si="19"/>
        <v>38</v>
      </c>
      <c r="AA70" s="131">
        <f t="shared" si="20"/>
        <v>10</v>
      </c>
      <c r="AB70" s="132">
        <f t="shared" si="41"/>
        <v>9.6</v>
      </c>
      <c r="AC70" s="131">
        <f t="shared" si="45"/>
        <v>20</v>
      </c>
      <c r="AD70" s="266">
        <v>48</v>
      </c>
    </row>
    <row r="71" spans="1:30" ht="31.5" x14ac:dyDescent="0.25">
      <c r="A71" s="201">
        <v>58</v>
      </c>
      <c r="B71" s="146" t="s">
        <v>137</v>
      </c>
      <c r="C71" s="146" t="s">
        <v>70</v>
      </c>
      <c r="D71" s="128">
        <v>213.12</v>
      </c>
      <c r="E71" s="125">
        <v>138</v>
      </c>
      <c r="F71" s="125">
        <v>80</v>
      </c>
      <c r="G71" s="128">
        <v>0.37537537537537535</v>
      </c>
      <c r="H71" s="171">
        <f t="shared" si="32"/>
        <v>0</v>
      </c>
      <c r="I71" s="127"/>
      <c r="J71" s="128"/>
      <c r="K71" s="125">
        <v>0</v>
      </c>
      <c r="L71" s="125">
        <v>0</v>
      </c>
      <c r="M71" s="171">
        <f t="shared" si="34"/>
        <v>0</v>
      </c>
      <c r="N71" s="128"/>
      <c r="O71" s="125">
        <v>0</v>
      </c>
      <c r="P71" s="125">
        <v>0</v>
      </c>
      <c r="Q71" s="125"/>
      <c r="R71" s="131">
        <f t="shared" si="43"/>
        <v>15</v>
      </c>
      <c r="S71" s="266">
        <f t="shared" si="35"/>
        <v>12</v>
      </c>
      <c r="T71" s="132">
        <f t="shared" si="36"/>
        <v>12</v>
      </c>
      <c r="U71" s="183">
        <f t="shared" si="37"/>
        <v>12</v>
      </c>
      <c r="V71" s="265">
        <f t="shared" si="38"/>
        <v>15</v>
      </c>
      <c r="W71" s="131">
        <f t="shared" si="39"/>
        <v>0</v>
      </c>
      <c r="X71" s="132">
        <f t="shared" si="40"/>
        <v>0</v>
      </c>
      <c r="Y71" s="131">
        <f t="shared" si="44"/>
        <v>0</v>
      </c>
      <c r="Z71" s="131">
        <f t="shared" si="19"/>
        <v>9</v>
      </c>
      <c r="AA71" s="131">
        <f t="shared" si="20"/>
        <v>3</v>
      </c>
      <c r="AB71" s="132">
        <f t="shared" si="41"/>
        <v>2.4</v>
      </c>
      <c r="AC71" s="131">
        <f t="shared" si="45"/>
        <v>20</v>
      </c>
      <c r="AD71" s="266">
        <v>50</v>
      </c>
    </row>
    <row r="72" spans="1:30" ht="47.25" x14ac:dyDescent="0.25">
      <c r="A72" s="201">
        <v>59</v>
      </c>
      <c r="B72" s="146" t="s">
        <v>777</v>
      </c>
      <c r="C72" s="146" t="s">
        <v>70</v>
      </c>
      <c r="D72" s="128">
        <v>85.7</v>
      </c>
      <c r="E72" s="125">
        <v>56</v>
      </c>
      <c r="F72" s="125">
        <v>39</v>
      </c>
      <c r="G72" s="128">
        <v>0.45507584597432904</v>
      </c>
      <c r="H72" s="171">
        <f t="shared" si="32"/>
        <v>10</v>
      </c>
      <c r="I72" s="127">
        <f t="shared" si="33"/>
        <v>17.857142857142858</v>
      </c>
      <c r="J72" s="128"/>
      <c r="K72" s="125">
        <v>10</v>
      </c>
      <c r="L72" s="125">
        <v>0</v>
      </c>
      <c r="M72" s="171">
        <f t="shared" si="34"/>
        <v>10</v>
      </c>
      <c r="N72" s="128"/>
      <c r="O72" s="125">
        <v>10</v>
      </c>
      <c r="P72" s="125">
        <v>0</v>
      </c>
      <c r="Q72" s="125">
        <f t="shared" si="42"/>
        <v>100</v>
      </c>
      <c r="R72" s="131">
        <f t="shared" si="43"/>
        <v>15</v>
      </c>
      <c r="S72" s="266">
        <f t="shared" si="35"/>
        <v>5</v>
      </c>
      <c r="T72" s="132">
        <f t="shared" si="36"/>
        <v>5.85</v>
      </c>
      <c r="U72" s="183">
        <f t="shared" si="37"/>
        <v>5</v>
      </c>
      <c r="V72" s="265">
        <f t="shared" si="38"/>
        <v>12.820512820512821</v>
      </c>
      <c r="W72" s="131">
        <f t="shared" si="39"/>
        <v>0</v>
      </c>
      <c r="X72" s="132">
        <f t="shared" si="40"/>
        <v>0</v>
      </c>
      <c r="Y72" s="131">
        <f t="shared" si="44"/>
        <v>0</v>
      </c>
      <c r="Z72" s="131">
        <f t="shared" si="19"/>
        <v>4</v>
      </c>
      <c r="AA72" s="131">
        <f t="shared" si="20"/>
        <v>1</v>
      </c>
      <c r="AB72" s="132">
        <f t="shared" si="41"/>
        <v>1</v>
      </c>
      <c r="AC72" s="131">
        <f t="shared" si="45"/>
        <v>20</v>
      </c>
      <c r="AD72" s="266">
        <v>200</v>
      </c>
    </row>
    <row r="73" spans="1:30" ht="47.25" x14ac:dyDescent="0.25">
      <c r="A73" s="201">
        <v>60</v>
      </c>
      <c r="B73" s="146" t="s">
        <v>778</v>
      </c>
      <c r="C73" s="146" t="s">
        <v>70</v>
      </c>
      <c r="D73" s="128">
        <v>517.61</v>
      </c>
      <c r="E73" s="125">
        <v>321</v>
      </c>
      <c r="F73" s="125">
        <v>268</v>
      </c>
      <c r="G73" s="128">
        <v>0.51776433994706439</v>
      </c>
      <c r="H73" s="171">
        <f t="shared" si="32"/>
        <v>0</v>
      </c>
      <c r="I73" s="127">
        <f t="shared" si="33"/>
        <v>0</v>
      </c>
      <c r="J73" s="128"/>
      <c r="K73" s="125">
        <v>0</v>
      </c>
      <c r="L73" s="125">
        <v>0</v>
      </c>
      <c r="M73" s="171">
        <f t="shared" si="34"/>
        <v>0</v>
      </c>
      <c r="N73" s="128"/>
      <c r="O73" s="125">
        <v>0</v>
      </c>
      <c r="P73" s="125">
        <v>0</v>
      </c>
      <c r="Q73" s="125"/>
      <c r="R73" s="131">
        <f t="shared" si="43"/>
        <v>15</v>
      </c>
      <c r="S73" s="266">
        <f t="shared" si="35"/>
        <v>40</v>
      </c>
      <c r="T73" s="132">
        <f t="shared" si="36"/>
        <v>40.200000000000003</v>
      </c>
      <c r="U73" s="183">
        <f t="shared" si="37"/>
        <v>40</v>
      </c>
      <c r="V73" s="265">
        <f t="shared" si="38"/>
        <v>14.925373134328359</v>
      </c>
      <c r="W73" s="131">
        <f t="shared" si="39"/>
        <v>0</v>
      </c>
      <c r="X73" s="132">
        <f t="shared" si="40"/>
        <v>0</v>
      </c>
      <c r="Y73" s="131">
        <f t="shared" si="44"/>
        <v>0</v>
      </c>
      <c r="Z73" s="131">
        <f t="shared" si="19"/>
        <v>32</v>
      </c>
      <c r="AA73" s="131">
        <f t="shared" si="20"/>
        <v>8</v>
      </c>
      <c r="AB73" s="132">
        <f t="shared" si="41"/>
        <v>8</v>
      </c>
      <c r="AC73" s="131">
        <f t="shared" si="45"/>
        <v>20</v>
      </c>
      <c r="AD73" s="266">
        <v>200</v>
      </c>
    </row>
    <row r="74" spans="1:30" ht="47.25" x14ac:dyDescent="0.25">
      <c r="A74" s="201">
        <v>61</v>
      </c>
      <c r="B74" s="146" t="s">
        <v>779</v>
      </c>
      <c r="C74" s="146" t="s">
        <v>70</v>
      </c>
      <c r="D74" s="128">
        <v>1989</v>
      </c>
      <c r="E74" s="125">
        <v>517</v>
      </c>
      <c r="F74" s="125">
        <v>807</v>
      </c>
      <c r="G74" s="128">
        <v>0.4057315233785822</v>
      </c>
      <c r="H74" s="171">
        <f t="shared" si="32"/>
        <v>22</v>
      </c>
      <c r="I74" s="127">
        <f t="shared" si="33"/>
        <v>4.2553191489361701</v>
      </c>
      <c r="J74" s="128"/>
      <c r="K74" s="125">
        <v>22</v>
      </c>
      <c r="L74" s="125">
        <v>0</v>
      </c>
      <c r="M74" s="171">
        <f t="shared" si="34"/>
        <v>22</v>
      </c>
      <c r="N74" s="128"/>
      <c r="O74" s="125">
        <v>22</v>
      </c>
      <c r="P74" s="125">
        <v>0</v>
      </c>
      <c r="Q74" s="125">
        <f t="shared" si="42"/>
        <v>100</v>
      </c>
      <c r="R74" s="131">
        <f t="shared" si="43"/>
        <v>15</v>
      </c>
      <c r="S74" s="266">
        <f t="shared" si="35"/>
        <v>121</v>
      </c>
      <c r="T74" s="132">
        <f t="shared" si="36"/>
        <v>121.05</v>
      </c>
      <c r="U74" s="183">
        <f t="shared" si="37"/>
        <v>121</v>
      </c>
      <c r="V74" s="265">
        <f t="shared" si="38"/>
        <v>14.993804213135068</v>
      </c>
      <c r="W74" s="131">
        <f t="shared" si="39"/>
        <v>0</v>
      </c>
      <c r="X74" s="132">
        <f t="shared" si="40"/>
        <v>0</v>
      </c>
      <c r="Y74" s="131">
        <f t="shared" si="44"/>
        <v>0</v>
      </c>
      <c r="Z74" s="131">
        <f t="shared" si="19"/>
        <v>96</v>
      </c>
      <c r="AA74" s="131">
        <f t="shared" si="20"/>
        <v>25</v>
      </c>
      <c r="AB74" s="132">
        <f t="shared" si="41"/>
        <v>24.2</v>
      </c>
      <c r="AC74" s="131">
        <f t="shared" si="45"/>
        <v>20</v>
      </c>
      <c r="AD74" s="266">
        <v>162</v>
      </c>
    </row>
    <row r="75" spans="1:30" ht="47.25" x14ac:dyDescent="0.25">
      <c r="A75" s="201">
        <v>62</v>
      </c>
      <c r="B75" s="146" t="s">
        <v>780</v>
      </c>
      <c r="C75" s="146" t="s">
        <v>70</v>
      </c>
      <c r="D75" s="128">
        <v>1096.3499999999999</v>
      </c>
      <c r="E75" s="125">
        <v>434</v>
      </c>
      <c r="F75" s="125">
        <v>222</v>
      </c>
      <c r="G75" s="128">
        <v>0.20249008072239705</v>
      </c>
      <c r="H75" s="171">
        <f t="shared" si="32"/>
        <v>0</v>
      </c>
      <c r="I75" s="127">
        <f t="shared" si="33"/>
        <v>0</v>
      </c>
      <c r="J75" s="128"/>
      <c r="K75" s="125">
        <v>0</v>
      </c>
      <c r="L75" s="125">
        <v>0</v>
      </c>
      <c r="M75" s="171">
        <f t="shared" si="34"/>
        <v>0</v>
      </c>
      <c r="N75" s="128"/>
      <c r="O75" s="125">
        <v>0</v>
      </c>
      <c r="P75" s="125">
        <v>0</v>
      </c>
      <c r="Q75" s="125"/>
      <c r="R75" s="131">
        <f t="shared" ref="R75:R85" si="46">IF(F75&lt;VLOOKUP(G75,$M$90:$Q$100,2),0,VLOOKUP(G75,$M$90:$Q$100,3))</f>
        <v>15</v>
      </c>
      <c r="S75" s="266">
        <f t="shared" si="35"/>
        <v>33</v>
      </c>
      <c r="T75" s="132">
        <f t="shared" si="36"/>
        <v>33.299999999999997</v>
      </c>
      <c r="U75" s="183">
        <f t="shared" si="37"/>
        <v>33</v>
      </c>
      <c r="V75" s="265">
        <f t="shared" si="38"/>
        <v>14.864864864864865</v>
      </c>
      <c r="W75" s="131">
        <f t="shared" si="39"/>
        <v>0</v>
      </c>
      <c r="X75" s="132">
        <f t="shared" si="40"/>
        <v>0</v>
      </c>
      <c r="Y75" s="131">
        <f t="shared" si="44"/>
        <v>0</v>
      </c>
      <c r="Z75" s="131">
        <f t="shared" si="19"/>
        <v>26</v>
      </c>
      <c r="AA75" s="131">
        <f t="shared" si="20"/>
        <v>7</v>
      </c>
      <c r="AB75" s="132">
        <f t="shared" si="41"/>
        <v>6.6</v>
      </c>
      <c r="AC75" s="131">
        <f t="shared" si="45"/>
        <v>20</v>
      </c>
      <c r="AD75" s="266">
        <v>42</v>
      </c>
    </row>
    <row r="76" spans="1:30" ht="47.25" x14ac:dyDescent="0.25">
      <c r="A76" s="201">
        <v>63</v>
      </c>
      <c r="B76" s="146" t="s">
        <v>781</v>
      </c>
      <c r="C76" s="146" t="s">
        <v>70</v>
      </c>
      <c r="D76" s="128">
        <v>83.2</v>
      </c>
      <c r="E76" s="125">
        <v>44</v>
      </c>
      <c r="F76" s="125">
        <v>107</v>
      </c>
      <c r="G76" s="128">
        <v>1.2860576923076923</v>
      </c>
      <c r="H76" s="171">
        <f t="shared" si="32"/>
        <v>7</v>
      </c>
      <c r="I76" s="127">
        <f t="shared" si="33"/>
        <v>15.909090909090908</v>
      </c>
      <c r="J76" s="128"/>
      <c r="K76" s="125">
        <v>7</v>
      </c>
      <c r="L76" s="125">
        <v>0</v>
      </c>
      <c r="M76" s="171">
        <f t="shared" si="34"/>
        <v>7</v>
      </c>
      <c r="N76" s="128"/>
      <c r="O76" s="125">
        <v>7</v>
      </c>
      <c r="P76" s="125">
        <v>0</v>
      </c>
      <c r="Q76" s="125">
        <f t="shared" si="42"/>
        <v>100</v>
      </c>
      <c r="R76" s="131">
        <f t="shared" si="46"/>
        <v>15</v>
      </c>
      <c r="S76" s="266">
        <f t="shared" si="35"/>
        <v>16</v>
      </c>
      <c r="T76" s="132">
        <f t="shared" si="36"/>
        <v>16.05</v>
      </c>
      <c r="U76" s="183">
        <f t="shared" si="37"/>
        <v>16</v>
      </c>
      <c r="V76" s="265">
        <f t="shared" si="38"/>
        <v>14.953271028037383</v>
      </c>
      <c r="W76" s="131">
        <f t="shared" si="39"/>
        <v>0</v>
      </c>
      <c r="X76" s="132">
        <f t="shared" si="40"/>
        <v>0</v>
      </c>
      <c r="Y76" s="131">
        <f t="shared" si="44"/>
        <v>0</v>
      </c>
      <c r="Z76" s="131">
        <f t="shared" si="19"/>
        <v>12</v>
      </c>
      <c r="AA76" s="131">
        <f t="shared" si="20"/>
        <v>4</v>
      </c>
      <c r="AB76" s="132">
        <f t="shared" si="41"/>
        <v>3.2</v>
      </c>
      <c r="AC76" s="131">
        <f t="shared" si="45"/>
        <v>20</v>
      </c>
      <c r="AD76" s="266">
        <v>16</v>
      </c>
    </row>
    <row r="77" spans="1:30" ht="47.25" x14ac:dyDescent="0.25">
      <c r="A77" s="201">
        <v>64</v>
      </c>
      <c r="B77" s="146" t="s">
        <v>782</v>
      </c>
      <c r="C77" s="146" t="s">
        <v>70</v>
      </c>
      <c r="D77" s="128">
        <v>609.64</v>
      </c>
      <c r="E77" s="125">
        <v>791</v>
      </c>
      <c r="F77" s="125">
        <v>314</v>
      </c>
      <c r="G77" s="128">
        <v>0.51505806705596746</v>
      </c>
      <c r="H77" s="171">
        <f t="shared" si="32"/>
        <v>0</v>
      </c>
      <c r="I77" s="127">
        <f t="shared" si="33"/>
        <v>0</v>
      </c>
      <c r="J77" s="128"/>
      <c r="K77" s="125">
        <v>0</v>
      </c>
      <c r="L77" s="125">
        <v>0</v>
      </c>
      <c r="M77" s="171">
        <f t="shared" si="34"/>
        <v>0</v>
      </c>
      <c r="N77" s="128"/>
      <c r="O77" s="125">
        <v>0</v>
      </c>
      <c r="P77" s="125">
        <v>0</v>
      </c>
      <c r="Q77" s="125"/>
      <c r="R77" s="131">
        <f t="shared" si="46"/>
        <v>15</v>
      </c>
      <c r="S77" s="266">
        <f t="shared" si="35"/>
        <v>47</v>
      </c>
      <c r="T77" s="132">
        <f t="shared" ref="T77:T85" si="47">F77*R77/100</f>
        <v>47.1</v>
      </c>
      <c r="U77" s="183">
        <v>3</v>
      </c>
      <c r="V77" s="265">
        <f t="shared" si="38"/>
        <v>0.95541401273885351</v>
      </c>
      <c r="W77" s="131">
        <f t="shared" si="39"/>
        <v>0</v>
      </c>
      <c r="X77" s="132">
        <f t="shared" ref="X77:X85" si="48">U77*Y77/100</f>
        <v>0</v>
      </c>
      <c r="Y77" s="131">
        <f t="shared" si="44"/>
        <v>0</v>
      </c>
      <c r="Z77" s="131">
        <f t="shared" si="19"/>
        <v>2</v>
      </c>
      <c r="AA77" s="131">
        <f t="shared" si="20"/>
        <v>1</v>
      </c>
      <c r="AB77" s="132">
        <f t="shared" ref="AB77:AB85" si="49">U77*AC77/100</f>
        <v>0.6</v>
      </c>
      <c r="AC77" s="131">
        <f t="shared" si="45"/>
        <v>20</v>
      </c>
      <c r="AD77" s="266">
        <v>3</v>
      </c>
    </row>
    <row r="78" spans="1:30" ht="47.25" x14ac:dyDescent="0.25">
      <c r="A78" s="201">
        <v>65</v>
      </c>
      <c r="B78" s="146" t="s">
        <v>783</v>
      </c>
      <c r="C78" s="146" t="s">
        <v>70</v>
      </c>
      <c r="D78" s="128">
        <v>159.04</v>
      </c>
      <c r="E78" s="125">
        <v>77</v>
      </c>
      <c r="F78" s="125">
        <v>67</v>
      </c>
      <c r="G78" s="128">
        <v>0.42127766599597588</v>
      </c>
      <c r="H78" s="171">
        <f t="shared" si="32"/>
        <v>0</v>
      </c>
      <c r="I78" s="127">
        <f t="shared" si="33"/>
        <v>0</v>
      </c>
      <c r="J78" s="128"/>
      <c r="K78" s="125">
        <v>0</v>
      </c>
      <c r="L78" s="125">
        <v>0</v>
      </c>
      <c r="M78" s="171">
        <f t="shared" si="34"/>
        <v>0</v>
      </c>
      <c r="N78" s="128"/>
      <c r="O78" s="125">
        <v>0</v>
      </c>
      <c r="P78" s="125">
        <v>0</v>
      </c>
      <c r="Q78" s="125"/>
      <c r="R78" s="131">
        <f t="shared" si="46"/>
        <v>15</v>
      </c>
      <c r="S78" s="266">
        <f t="shared" ref="S78:S85" si="50">ROUNDDOWN(T78,0)</f>
        <v>10</v>
      </c>
      <c r="T78" s="132">
        <f t="shared" si="47"/>
        <v>10.050000000000001</v>
      </c>
      <c r="U78" s="183">
        <f t="shared" ref="U78:U85" si="51">S78</f>
        <v>10</v>
      </c>
      <c r="V78" s="265">
        <f t="shared" ref="V78:V85" si="52">U78*100/F78</f>
        <v>14.925373134328359</v>
      </c>
      <c r="W78" s="131">
        <f t="shared" ref="W78:W85" si="53">ROUNDDOWN(X78,0)</f>
        <v>0</v>
      </c>
      <c r="X78" s="132">
        <f t="shared" si="48"/>
        <v>0</v>
      </c>
      <c r="Y78" s="131">
        <f t="shared" ref="Y78:Y85" si="54">IF(F78&lt;VLOOKUP(G78,$M$90:$Q$100,2),0,VLOOKUP(G78,$M$90:$Q$100,4))</f>
        <v>0</v>
      </c>
      <c r="Z78" s="131">
        <f t="shared" si="19"/>
        <v>8</v>
      </c>
      <c r="AA78" s="131">
        <f t="shared" si="20"/>
        <v>2</v>
      </c>
      <c r="AB78" s="132">
        <f t="shared" si="49"/>
        <v>2</v>
      </c>
      <c r="AC78" s="131">
        <f t="shared" ref="AC78:AC85" si="55">IF(F78&lt;VLOOKUP(G78,$M$90:$Q$100,2),0,VLOOKUP(G78,$M$90:$Q$100,5))</f>
        <v>20</v>
      </c>
      <c r="AD78" s="266">
        <v>50</v>
      </c>
    </row>
    <row r="79" spans="1:30" ht="47.25" x14ac:dyDescent="0.25">
      <c r="A79" s="201">
        <v>66</v>
      </c>
      <c r="B79" s="146" t="s">
        <v>784</v>
      </c>
      <c r="C79" s="146" t="s">
        <v>70</v>
      </c>
      <c r="D79" s="128">
        <v>618.70000000000005</v>
      </c>
      <c r="E79" s="125">
        <v>174</v>
      </c>
      <c r="F79" s="125">
        <v>146</v>
      </c>
      <c r="G79" s="128">
        <v>0.2359786649426216</v>
      </c>
      <c r="H79" s="171">
        <f t="shared" ref="H79:H85" si="56">K79+L79</f>
        <v>0</v>
      </c>
      <c r="I79" s="127">
        <f t="shared" ref="I79:I85" si="57">H79*100/E79</f>
        <v>0</v>
      </c>
      <c r="J79" s="128"/>
      <c r="K79" s="125">
        <v>0</v>
      </c>
      <c r="L79" s="125">
        <v>0</v>
      </c>
      <c r="M79" s="171">
        <f t="shared" ref="M79:M85" si="58">O79+P79</f>
        <v>0</v>
      </c>
      <c r="N79" s="128"/>
      <c r="O79" s="125">
        <v>0</v>
      </c>
      <c r="P79" s="125">
        <v>0</v>
      </c>
      <c r="Q79" s="125"/>
      <c r="R79" s="131">
        <f t="shared" si="46"/>
        <v>15</v>
      </c>
      <c r="S79" s="266">
        <f t="shared" si="50"/>
        <v>21</v>
      </c>
      <c r="T79" s="132">
        <f t="shared" si="47"/>
        <v>21.9</v>
      </c>
      <c r="U79" s="183">
        <f t="shared" si="51"/>
        <v>21</v>
      </c>
      <c r="V79" s="265">
        <f t="shared" si="52"/>
        <v>14.383561643835616</v>
      </c>
      <c r="W79" s="131">
        <f t="shared" si="53"/>
        <v>0</v>
      </c>
      <c r="X79" s="132">
        <f t="shared" si="48"/>
        <v>0</v>
      </c>
      <c r="Y79" s="131">
        <f t="shared" si="54"/>
        <v>0</v>
      </c>
      <c r="Z79" s="131">
        <f t="shared" si="19"/>
        <v>16</v>
      </c>
      <c r="AA79" s="131">
        <f t="shared" si="20"/>
        <v>5</v>
      </c>
      <c r="AB79" s="132">
        <f t="shared" si="49"/>
        <v>4.2</v>
      </c>
      <c r="AC79" s="131">
        <f t="shared" si="55"/>
        <v>20</v>
      </c>
      <c r="AD79" s="266">
        <v>45</v>
      </c>
    </row>
    <row r="80" spans="1:30" ht="47.25" x14ac:dyDescent="0.25">
      <c r="A80" s="201">
        <v>67</v>
      </c>
      <c r="B80" s="146" t="s">
        <v>785</v>
      </c>
      <c r="C80" s="146" t="s">
        <v>70</v>
      </c>
      <c r="D80" s="128">
        <v>1450.5</v>
      </c>
      <c r="E80" s="125">
        <v>619</v>
      </c>
      <c r="F80" s="125">
        <v>628</v>
      </c>
      <c r="G80" s="128">
        <v>0.43295415374008961</v>
      </c>
      <c r="H80" s="171">
        <f t="shared" si="56"/>
        <v>40</v>
      </c>
      <c r="I80" s="127">
        <f t="shared" si="57"/>
        <v>6.4620355411954762</v>
      </c>
      <c r="J80" s="128"/>
      <c r="K80" s="125">
        <v>40</v>
      </c>
      <c r="L80" s="125">
        <v>0</v>
      </c>
      <c r="M80" s="171">
        <f t="shared" si="58"/>
        <v>0</v>
      </c>
      <c r="N80" s="128"/>
      <c r="O80" s="125">
        <v>0</v>
      </c>
      <c r="P80" s="125">
        <v>0</v>
      </c>
      <c r="Q80" s="125">
        <f t="shared" ref="Q80:Q85" si="59">M80*100/H80</f>
        <v>0</v>
      </c>
      <c r="R80" s="131">
        <f t="shared" si="46"/>
        <v>15</v>
      </c>
      <c r="S80" s="266">
        <f t="shared" si="50"/>
        <v>94</v>
      </c>
      <c r="T80" s="132">
        <f t="shared" si="47"/>
        <v>94.2</v>
      </c>
      <c r="U80" s="183">
        <v>49</v>
      </c>
      <c r="V80" s="265">
        <f t="shared" si="52"/>
        <v>7.8025477707006372</v>
      </c>
      <c r="W80" s="131">
        <f t="shared" si="53"/>
        <v>0</v>
      </c>
      <c r="X80" s="132">
        <f t="shared" si="48"/>
        <v>0</v>
      </c>
      <c r="Y80" s="131">
        <f t="shared" si="54"/>
        <v>0</v>
      </c>
      <c r="Z80" s="131">
        <f t="shared" ref="Z80:Z84" si="60">U80-W80-AA80</f>
        <v>39</v>
      </c>
      <c r="AA80" s="131">
        <f t="shared" ref="AA80:AA84" si="61">_xlfn.CEILING.MATH(AB80,1)</f>
        <v>10</v>
      </c>
      <c r="AB80" s="132">
        <f t="shared" si="49"/>
        <v>9.8000000000000007</v>
      </c>
      <c r="AC80" s="131">
        <f t="shared" si="55"/>
        <v>20</v>
      </c>
      <c r="AD80" s="266">
        <v>49</v>
      </c>
    </row>
    <row r="81" spans="1:30" ht="47.25" x14ac:dyDescent="0.25">
      <c r="A81" s="201">
        <v>68</v>
      </c>
      <c r="B81" s="146" t="s">
        <v>786</v>
      </c>
      <c r="C81" s="146" t="s">
        <v>70</v>
      </c>
      <c r="D81" s="128">
        <v>607.6</v>
      </c>
      <c r="E81" s="125">
        <v>346</v>
      </c>
      <c r="F81" s="125">
        <v>291</v>
      </c>
      <c r="G81" s="128">
        <v>0.47893350888742592</v>
      </c>
      <c r="H81" s="171">
        <f t="shared" si="56"/>
        <v>12</v>
      </c>
      <c r="I81" s="127">
        <f t="shared" si="57"/>
        <v>3.4682080924855492</v>
      </c>
      <c r="J81" s="128"/>
      <c r="K81" s="125">
        <v>12</v>
      </c>
      <c r="L81" s="125">
        <v>0</v>
      </c>
      <c r="M81" s="171">
        <f t="shared" si="58"/>
        <v>12</v>
      </c>
      <c r="N81" s="128"/>
      <c r="O81" s="125">
        <v>12</v>
      </c>
      <c r="P81" s="125">
        <v>0</v>
      </c>
      <c r="Q81" s="125">
        <f t="shared" si="59"/>
        <v>100</v>
      </c>
      <c r="R81" s="131">
        <f t="shared" si="46"/>
        <v>15</v>
      </c>
      <c r="S81" s="266">
        <f t="shared" si="50"/>
        <v>43</v>
      </c>
      <c r="T81" s="132">
        <f t="shared" si="47"/>
        <v>43.65</v>
      </c>
      <c r="U81" s="183">
        <f t="shared" si="51"/>
        <v>43</v>
      </c>
      <c r="V81" s="265">
        <f t="shared" si="52"/>
        <v>14.776632302405499</v>
      </c>
      <c r="W81" s="131">
        <f t="shared" si="53"/>
        <v>0</v>
      </c>
      <c r="X81" s="132">
        <f t="shared" si="48"/>
        <v>0</v>
      </c>
      <c r="Y81" s="131">
        <f t="shared" si="54"/>
        <v>0</v>
      </c>
      <c r="Z81" s="131">
        <f t="shared" si="60"/>
        <v>34</v>
      </c>
      <c r="AA81" s="131">
        <f t="shared" si="61"/>
        <v>9</v>
      </c>
      <c r="AB81" s="132">
        <f t="shared" si="49"/>
        <v>8.6</v>
      </c>
      <c r="AC81" s="131">
        <f t="shared" si="55"/>
        <v>20</v>
      </c>
      <c r="AD81" s="266">
        <v>200</v>
      </c>
    </row>
    <row r="82" spans="1:30" ht="31.5" x14ac:dyDescent="0.25">
      <c r="A82" s="201">
        <v>69</v>
      </c>
      <c r="B82" s="146" t="s">
        <v>787</v>
      </c>
      <c r="C82" s="146" t="s">
        <v>70</v>
      </c>
      <c r="D82" s="128">
        <v>406.22</v>
      </c>
      <c r="E82" s="125">
        <v>263</v>
      </c>
      <c r="F82" s="125">
        <v>209</v>
      </c>
      <c r="G82" s="128">
        <v>0.51449953227315248</v>
      </c>
      <c r="H82" s="171">
        <f t="shared" si="56"/>
        <v>0</v>
      </c>
      <c r="I82" s="127">
        <f t="shared" si="57"/>
        <v>0</v>
      </c>
      <c r="J82" s="128"/>
      <c r="K82" s="125">
        <v>0</v>
      </c>
      <c r="L82" s="125">
        <v>0</v>
      </c>
      <c r="M82" s="171">
        <f t="shared" si="58"/>
        <v>13</v>
      </c>
      <c r="N82" s="128"/>
      <c r="O82" s="125">
        <v>13</v>
      </c>
      <c r="P82" s="125">
        <v>0</v>
      </c>
      <c r="Q82" s="125"/>
      <c r="R82" s="131">
        <f t="shared" si="46"/>
        <v>15</v>
      </c>
      <c r="S82" s="266">
        <f t="shared" si="50"/>
        <v>31</v>
      </c>
      <c r="T82" s="132">
        <f t="shared" si="47"/>
        <v>31.35</v>
      </c>
      <c r="U82" s="183">
        <f t="shared" si="51"/>
        <v>31</v>
      </c>
      <c r="V82" s="265">
        <f t="shared" si="52"/>
        <v>14.832535885167465</v>
      </c>
      <c r="W82" s="131">
        <f t="shared" si="53"/>
        <v>0</v>
      </c>
      <c r="X82" s="132">
        <f t="shared" si="48"/>
        <v>0</v>
      </c>
      <c r="Y82" s="131">
        <f t="shared" si="54"/>
        <v>0</v>
      </c>
      <c r="Z82" s="131">
        <f t="shared" si="60"/>
        <v>24</v>
      </c>
      <c r="AA82" s="131">
        <f t="shared" si="61"/>
        <v>7</v>
      </c>
      <c r="AB82" s="132">
        <f t="shared" si="49"/>
        <v>6.2</v>
      </c>
      <c r="AC82" s="131">
        <f t="shared" si="55"/>
        <v>20</v>
      </c>
      <c r="AD82" s="266">
        <v>209</v>
      </c>
    </row>
    <row r="83" spans="1:30" x14ac:dyDescent="0.25">
      <c r="A83" s="201">
        <v>70</v>
      </c>
      <c r="B83" s="146" t="s">
        <v>788</v>
      </c>
      <c r="C83" s="146" t="s">
        <v>70</v>
      </c>
      <c r="D83" s="128">
        <v>1259.46</v>
      </c>
      <c r="E83" s="125">
        <v>583</v>
      </c>
      <c r="F83" s="125">
        <v>577</v>
      </c>
      <c r="G83" s="128">
        <v>0.4581328505867594</v>
      </c>
      <c r="H83" s="171">
        <f t="shared" si="56"/>
        <v>0</v>
      </c>
      <c r="I83" s="127">
        <f t="shared" si="57"/>
        <v>0</v>
      </c>
      <c r="J83" s="128"/>
      <c r="K83" s="125">
        <v>0</v>
      </c>
      <c r="L83" s="125">
        <v>0</v>
      </c>
      <c r="M83" s="171">
        <f t="shared" si="58"/>
        <v>0</v>
      </c>
      <c r="N83" s="128"/>
      <c r="O83" s="125">
        <v>0</v>
      </c>
      <c r="P83" s="125">
        <v>0</v>
      </c>
      <c r="Q83" s="125"/>
      <c r="R83" s="131">
        <f t="shared" si="46"/>
        <v>15</v>
      </c>
      <c r="S83" s="266">
        <f t="shared" si="50"/>
        <v>86</v>
      </c>
      <c r="T83" s="132">
        <f t="shared" si="47"/>
        <v>86.55</v>
      </c>
      <c r="U83" s="183">
        <v>5</v>
      </c>
      <c r="V83" s="265">
        <f t="shared" si="52"/>
        <v>0.86655112651646449</v>
      </c>
      <c r="W83" s="131">
        <f t="shared" si="53"/>
        <v>0</v>
      </c>
      <c r="X83" s="132">
        <f t="shared" si="48"/>
        <v>0</v>
      </c>
      <c r="Y83" s="131">
        <f t="shared" si="54"/>
        <v>0</v>
      </c>
      <c r="Z83" s="131">
        <f t="shared" si="60"/>
        <v>4</v>
      </c>
      <c r="AA83" s="131">
        <f t="shared" si="61"/>
        <v>1</v>
      </c>
      <c r="AB83" s="132">
        <f t="shared" si="49"/>
        <v>1</v>
      </c>
      <c r="AC83" s="131">
        <f t="shared" si="55"/>
        <v>20</v>
      </c>
      <c r="AD83" s="266">
        <v>5</v>
      </c>
    </row>
    <row r="84" spans="1:30" ht="47.25" x14ac:dyDescent="0.25">
      <c r="A84" s="201">
        <v>71</v>
      </c>
      <c r="B84" s="146" t="s">
        <v>789</v>
      </c>
      <c r="C84" s="146" t="s">
        <v>70</v>
      </c>
      <c r="D84" s="128">
        <v>256.74</v>
      </c>
      <c r="E84" s="125">
        <v>437</v>
      </c>
      <c r="F84" s="125">
        <v>481</v>
      </c>
      <c r="G84" s="128">
        <v>1.8734906909714106</v>
      </c>
      <c r="H84" s="171">
        <f t="shared" si="56"/>
        <v>0</v>
      </c>
      <c r="I84" s="127">
        <f t="shared" si="57"/>
        <v>0</v>
      </c>
      <c r="J84" s="128"/>
      <c r="K84" s="125">
        <v>0</v>
      </c>
      <c r="L84" s="125">
        <v>0</v>
      </c>
      <c r="M84" s="171">
        <f t="shared" si="58"/>
        <v>0</v>
      </c>
      <c r="N84" s="128"/>
      <c r="O84" s="125">
        <v>0</v>
      </c>
      <c r="P84" s="125">
        <v>0</v>
      </c>
      <c r="Q84" s="125"/>
      <c r="R84" s="131">
        <f t="shared" si="46"/>
        <v>15</v>
      </c>
      <c r="S84" s="266">
        <f t="shared" si="50"/>
        <v>72</v>
      </c>
      <c r="T84" s="132">
        <f t="shared" si="47"/>
        <v>72.150000000000006</v>
      </c>
      <c r="U84" s="183">
        <v>5</v>
      </c>
      <c r="V84" s="265">
        <f t="shared" si="52"/>
        <v>1.0395010395010396</v>
      </c>
      <c r="W84" s="131">
        <f t="shared" si="53"/>
        <v>0</v>
      </c>
      <c r="X84" s="132">
        <f t="shared" si="48"/>
        <v>0</v>
      </c>
      <c r="Y84" s="131">
        <f t="shared" si="54"/>
        <v>0</v>
      </c>
      <c r="Z84" s="131">
        <f t="shared" si="60"/>
        <v>4</v>
      </c>
      <c r="AA84" s="131">
        <f t="shared" si="61"/>
        <v>1</v>
      </c>
      <c r="AB84" s="132">
        <f t="shared" si="49"/>
        <v>1</v>
      </c>
      <c r="AC84" s="131">
        <f t="shared" si="55"/>
        <v>20</v>
      </c>
      <c r="AD84" s="266">
        <v>5</v>
      </c>
    </row>
    <row r="85" spans="1:30" ht="15.75" hidden="1" customHeight="1" x14ac:dyDescent="0.25">
      <c r="A85" s="121"/>
      <c r="B85" s="146">
        <v>0</v>
      </c>
      <c r="C85" s="146">
        <v>0</v>
      </c>
      <c r="D85" s="128">
        <v>0</v>
      </c>
      <c r="E85" s="125"/>
      <c r="F85" s="125">
        <v>0</v>
      </c>
      <c r="G85" s="128">
        <v>0</v>
      </c>
      <c r="H85" s="169">
        <f t="shared" si="56"/>
        <v>0</v>
      </c>
      <c r="I85" s="127" t="e">
        <f t="shared" si="57"/>
        <v>#DIV/0!</v>
      </c>
      <c r="J85" s="128"/>
      <c r="K85" s="128"/>
      <c r="L85" s="128"/>
      <c r="M85" s="169">
        <f t="shared" si="58"/>
        <v>0</v>
      </c>
      <c r="N85" s="128"/>
      <c r="O85" s="128"/>
      <c r="P85" s="128"/>
      <c r="Q85" s="128" t="e">
        <f t="shared" si="59"/>
        <v>#DIV/0!</v>
      </c>
      <c r="R85" s="131">
        <f t="shared" si="46"/>
        <v>0</v>
      </c>
      <c r="S85" s="172">
        <f t="shared" si="50"/>
        <v>0</v>
      </c>
      <c r="T85" s="132">
        <f t="shared" si="47"/>
        <v>0</v>
      </c>
      <c r="U85" s="186">
        <f t="shared" si="51"/>
        <v>0</v>
      </c>
      <c r="V85" s="298" t="e">
        <f t="shared" si="52"/>
        <v>#DIV/0!</v>
      </c>
      <c r="W85" s="131">
        <f t="shared" si="53"/>
        <v>0</v>
      </c>
      <c r="X85" s="132">
        <f t="shared" si="48"/>
        <v>0</v>
      </c>
      <c r="Y85" s="131">
        <f t="shared" si="54"/>
        <v>0</v>
      </c>
      <c r="Z85" s="131">
        <f>U85-W85-AA85</f>
        <v>0</v>
      </c>
      <c r="AA85" s="131">
        <f>ROUNDDOWN(AB85,0)</f>
        <v>0</v>
      </c>
      <c r="AB85" s="132">
        <f t="shared" si="49"/>
        <v>0</v>
      </c>
      <c r="AC85" s="131">
        <f t="shared" si="55"/>
        <v>0</v>
      </c>
      <c r="AD85" s="266"/>
    </row>
    <row r="86" spans="1:30" s="271" customFormat="1" ht="42.75" customHeight="1" x14ac:dyDescent="0.25">
      <c r="A86" s="268" t="s">
        <v>854</v>
      </c>
      <c r="B86" s="268"/>
      <c r="C86" s="269"/>
      <c r="D86" s="270"/>
      <c r="E86" s="260"/>
      <c r="F86" s="260"/>
      <c r="G86" s="260"/>
      <c r="H86" s="260"/>
      <c r="I86" s="387"/>
      <c r="J86" s="260"/>
      <c r="K86" s="260"/>
      <c r="L86" s="260"/>
      <c r="M86" s="260"/>
      <c r="N86" s="260"/>
      <c r="O86" s="260"/>
      <c r="P86" s="260"/>
      <c r="Q86" s="260"/>
      <c r="R86" s="231"/>
      <c r="S86" s="260"/>
      <c r="V86" s="272"/>
      <c r="W86" s="260"/>
      <c r="X86" s="224"/>
      <c r="Y86" s="222"/>
      <c r="Z86" s="222"/>
      <c r="AA86" s="222"/>
      <c r="AB86" s="224"/>
      <c r="AC86" s="222"/>
      <c r="AD86" s="222"/>
    </row>
    <row r="87" spans="1:30" ht="29.25" customHeight="1" x14ac:dyDescent="0.25">
      <c r="A87" s="561">
        <v>44300</v>
      </c>
      <c r="B87" s="562"/>
      <c r="C87" s="562"/>
      <c r="D87" s="562"/>
      <c r="E87" s="562"/>
      <c r="F87" s="562"/>
      <c r="G87" s="562"/>
      <c r="H87" s="563"/>
      <c r="I87" s="563"/>
      <c r="J87" s="562"/>
      <c r="K87" s="563"/>
      <c r="L87" s="563"/>
      <c r="M87" s="563"/>
      <c r="N87" s="562"/>
      <c r="O87" s="563"/>
      <c r="P87" s="563"/>
      <c r="Q87" s="563"/>
      <c r="R87" s="562"/>
      <c r="S87" s="564"/>
      <c r="T87" s="562"/>
      <c r="U87" s="564"/>
      <c r="V87" s="564"/>
      <c r="W87" s="562"/>
      <c r="X87" s="140"/>
      <c r="Y87" s="141"/>
      <c r="Z87" s="141"/>
      <c r="AA87" s="141"/>
      <c r="AB87" s="140"/>
      <c r="AC87" s="141"/>
    </row>
    <row r="89" spans="1:30" hidden="1" x14ac:dyDescent="0.25">
      <c r="B89" s="158" t="s">
        <v>624</v>
      </c>
      <c r="C89" s="159" t="s">
        <v>619</v>
      </c>
      <c r="D89" s="144" t="s">
        <v>620</v>
      </c>
      <c r="E89" s="115"/>
      <c r="F89" s="115"/>
      <c r="G89" s="114"/>
      <c r="H89" s="114"/>
      <c r="K89" s="52"/>
      <c r="L89" s="52"/>
      <c r="M89" s="144" t="s">
        <v>616</v>
      </c>
      <c r="N89" s="144" t="s">
        <v>617</v>
      </c>
      <c r="O89" s="144" t="s">
        <v>613</v>
      </c>
      <c r="P89" s="144" t="s">
        <v>615</v>
      </c>
      <c r="Q89" s="144" t="s">
        <v>614</v>
      </c>
      <c r="S89" s="114"/>
      <c r="T89" s="114"/>
      <c r="U89" s="181"/>
      <c r="V89" s="391"/>
      <c r="X89" s="114"/>
      <c r="Y89" s="6"/>
      <c r="Z89" s="6"/>
      <c r="AA89" s="6"/>
      <c r="AB89" s="6"/>
      <c r="AC89" s="6"/>
      <c r="AD89" s="271"/>
    </row>
    <row r="90" spans="1:30" hidden="1" x14ac:dyDescent="0.25">
      <c r="B90" s="158"/>
      <c r="C90" s="159"/>
      <c r="D90" s="144"/>
      <c r="E90" s="115"/>
      <c r="F90" s="115"/>
      <c r="G90" s="114"/>
      <c r="H90" s="114"/>
      <c r="K90" s="52"/>
      <c r="L90" s="52"/>
      <c r="M90" s="144">
        <v>0</v>
      </c>
      <c r="N90" s="144">
        <v>33</v>
      </c>
      <c r="O90" s="144">
        <v>15</v>
      </c>
      <c r="P90" s="144">
        <v>0</v>
      </c>
      <c r="Q90" s="144">
        <v>20</v>
      </c>
      <c r="S90" s="114"/>
      <c r="T90" s="114"/>
      <c r="U90" s="181"/>
      <c r="V90" s="391"/>
      <c r="X90" s="114"/>
      <c r="Y90" s="6"/>
      <c r="Z90" s="6"/>
      <c r="AA90" s="6"/>
      <c r="AB90" s="6"/>
      <c r="AC90" s="6"/>
      <c r="AD90" s="271"/>
    </row>
    <row r="91" spans="1:30" hidden="1" x14ac:dyDescent="0.25">
      <c r="B91" s="158"/>
      <c r="C91" s="159"/>
      <c r="D91" s="144"/>
      <c r="E91" s="115"/>
      <c r="F91" s="115"/>
      <c r="G91" s="114"/>
      <c r="H91" s="114"/>
      <c r="K91" s="52"/>
      <c r="L91" s="52"/>
      <c r="M91" s="144">
        <v>1.01</v>
      </c>
      <c r="N91" s="144">
        <v>33</v>
      </c>
      <c r="O91" s="144">
        <v>15</v>
      </c>
      <c r="P91" s="144">
        <v>0</v>
      </c>
      <c r="Q91" s="144">
        <v>20</v>
      </c>
      <c r="S91" s="114"/>
      <c r="T91" s="114"/>
      <c r="U91" s="181"/>
      <c r="V91" s="391"/>
      <c r="X91" s="114"/>
      <c r="Y91" s="6"/>
      <c r="Z91" s="6"/>
      <c r="AA91" s="6"/>
      <c r="AB91" s="6"/>
      <c r="AC91" s="6"/>
      <c r="AD91" s="271"/>
    </row>
    <row r="92" spans="1:30" hidden="1" x14ac:dyDescent="0.25">
      <c r="B92" s="158" t="s">
        <v>623</v>
      </c>
      <c r="C92" s="159" t="s">
        <v>622</v>
      </c>
      <c r="D92" s="144" t="s">
        <v>431</v>
      </c>
      <c r="E92" s="115"/>
      <c r="F92" s="115"/>
      <c r="G92" s="114"/>
      <c r="H92" s="114"/>
      <c r="K92" s="52"/>
      <c r="L92" s="52"/>
      <c r="M92" s="144">
        <v>2.0099999999999998</v>
      </c>
      <c r="N92" s="144">
        <v>33</v>
      </c>
      <c r="O92" s="144">
        <v>15</v>
      </c>
      <c r="P92" s="144">
        <v>0</v>
      </c>
      <c r="Q92" s="144">
        <v>20</v>
      </c>
      <c r="S92" s="114"/>
      <c r="T92" s="114"/>
      <c r="U92" s="181"/>
      <c r="V92" s="391"/>
      <c r="X92" s="114"/>
      <c r="Y92" s="6"/>
      <c r="Z92" s="6"/>
      <c r="AA92" s="6"/>
      <c r="AB92" s="6"/>
      <c r="AC92" s="6"/>
      <c r="AD92" s="271"/>
    </row>
    <row r="93" spans="1:30" hidden="1" x14ac:dyDescent="0.25">
      <c r="E93" s="115"/>
      <c r="F93" s="115"/>
      <c r="G93" s="114"/>
      <c r="H93" s="114"/>
      <c r="K93" s="52"/>
      <c r="L93" s="52"/>
      <c r="M93" s="144">
        <v>4.01</v>
      </c>
      <c r="N93" s="144">
        <v>33</v>
      </c>
      <c r="O93" s="144">
        <v>15</v>
      </c>
      <c r="P93" s="144">
        <v>0</v>
      </c>
      <c r="Q93" s="144">
        <v>20</v>
      </c>
      <c r="S93" s="114"/>
      <c r="T93" s="114"/>
      <c r="U93" s="181"/>
      <c r="V93" s="391"/>
      <c r="X93" s="114"/>
      <c r="Y93" s="6"/>
      <c r="Z93" s="6"/>
      <c r="AA93" s="6"/>
      <c r="AB93" s="6"/>
      <c r="AC93" s="6"/>
      <c r="AD93" s="271"/>
    </row>
    <row r="94" spans="1:30" hidden="1" x14ac:dyDescent="0.25">
      <c r="A94" s="145"/>
      <c r="B94" s="164"/>
      <c r="C94" s="165"/>
      <c r="D94" s="177"/>
      <c r="E94" s="174"/>
      <c r="F94" s="115"/>
      <c r="G94" s="114"/>
      <c r="H94" s="114"/>
      <c r="K94" s="52"/>
      <c r="L94" s="52"/>
      <c r="M94" s="144">
        <v>6.01</v>
      </c>
      <c r="N94" s="144">
        <v>33</v>
      </c>
      <c r="O94" s="144">
        <v>15</v>
      </c>
      <c r="P94" s="144">
        <v>0</v>
      </c>
      <c r="Q94" s="144">
        <v>20</v>
      </c>
      <c r="S94" s="114"/>
      <c r="T94" s="114"/>
      <c r="U94" s="181"/>
      <c r="V94" s="391"/>
      <c r="X94" s="114"/>
      <c r="Y94" s="6"/>
      <c r="Z94" s="6"/>
      <c r="AA94" s="6"/>
      <c r="AB94" s="6"/>
      <c r="AC94" s="6"/>
      <c r="AD94" s="271"/>
    </row>
    <row r="95" spans="1:30" hidden="1" x14ac:dyDescent="0.25">
      <c r="A95" s="145"/>
      <c r="B95" s="164"/>
      <c r="C95" s="165"/>
      <c r="D95" s="177"/>
      <c r="E95" s="174"/>
      <c r="F95" s="115"/>
      <c r="G95" s="114"/>
      <c r="H95" s="114"/>
      <c r="K95" s="52"/>
      <c r="L95" s="52"/>
      <c r="M95" s="144">
        <v>8.01</v>
      </c>
      <c r="N95" s="144">
        <v>33</v>
      </c>
      <c r="O95" s="144">
        <v>15</v>
      </c>
      <c r="P95" s="144">
        <v>0</v>
      </c>
      <c r="Q95" s="144">
        <v>20</v>
      </c>
      <c r="S95" s="114"/>
      <c r="T95" s="114"/>
      <c r="U95" s="181"/>
      <c r="V95" s="391"/>
      <c r="X95" s="114"/>
      <c r="Y95" s="6"/>
      <c r="Z95" s="6"/>
      <c r="AA95" s="6"/>
      <c r="AB95" s="6"/>
      <c r="AC95" s="6"/>
      <c r="AD95" s="271"/>
    </row>
    <row r="96" spans="1:30" hidden="1" x14ac:dyDescent="0.25">
      <c r="A96" s="145"/>
      <c r="B96" s="164"/>
      <c r="C96" s="165"/>
      <c r="D96" s="177"/>
      <c r="E96" s="174"/>
      <c r="F96" s="115"/>
      <c r="G96" s="114"/>
      <c r="H96" s="114"/>
      <c r="M96" s="281">
        <v>10.01</v>
      </c>
      <c r="N96" s="144">
        <v>33</v>
      </c>
      <c r="O96" s="281">
        <v>15</v>
      </c>
      <c r="P96" s="281">
        <v>0</v>
      </c>
      <c r="Q96" s="281">
        <v>20</v>
      </c>
      <c r="T96" s="114"/>
      <c r="U96" s="222"/>
      <c r="X96" s="114"/>
      <c r="Y96" s="6"/>
      <c r="Z96" s="6"/>
      <c r="AA96" s="6"/>
      <c r="AB96" s="6"/>
      <c r="AC96" s="6"/>
      <c r="AD96" s="271"/>
    </row>
    <row r="97" spans="1:30" hidden="1" x14ac:dyDescent="0.25">
      <c r="A97" s="145"/>
      <c r="B97" s="164"/>
      <c r="C97" s="165"/>
      <c r="D97" s="177"/>
      <c r="E97" s="174"/>
      <c r="F97" s="115"/>
      <c r="G97" s="114"/>
      <c r="H97" s="114"/>
      <c r="M97" s="281">
        <v>12.01</v>
      </c>
      <c r="N97" s="144">
        <v>33</v>
      </c>
      <c r="O97" s="281">
        <v>15</v>
      </c>
      <c r="P97" s="281">
        <v>0</v>
      </c>
      <c r="Q97" s="281">
        <v>20</v>
      </c>
      <c r="T97" s="114"/>
      <c r="U97" s="222"/>
      <c r="X97" s="114"/>
      <c r="Y97" s="6"/>
      <c r="Z97" s="6"/>
      <c r="AA97" s="6"/>
      <c r="AB97" s="6"/>
      <c r="AC97" s="6"/>
      <c r="AD97" s="271"/>
    </row>
    <row r="98" spans="1:30" hidden="1" x14ac:dyDescent="0.25">
      <c r="A98" s="145"/>
      <c r="B98" s="164"/>
      <c r="C98" s="165"/>
      <c r="D98" s="177"/>
      <c r="E98" s="174"/>
      <c r="F98" s="115"/>
      <c r="G98" s="114"/>
      <c r="H98" s="114"/>
      <c r="M98" s="281">
        <v>15.01</v>
      </c>
      <c r="N98" s="144">
        <v>33</v>
      </c>
      <c r="O98" s="281">
        <v>15</v>
      </c>
      <c r="P98" s="281">
        <v>0</v>
      </c>
      <c r="Q98" s="281">
        <v>20</v>
      </c>
      <c r="T98" s="114"/>
      <c r="U98" s="222"/>
      <c r="X98" s="114"/>
      <c r="Y98" s="6"/>
      <c r="Z98" s="6"/>
      <c r="AA98" s="6"/>
      <c r="AB98" s="6"/>
      <c r="AC98" s="6"/>
      <c r="AD98" s="271"/>
    </row>
    <row r="99" spans="1:30" hidden="1" x14ac:dyDescent="0.25">
      <c r="A99" s="145"/>
      <c r="B99" s="164"/>
      <c r="C99" s="165"/>
      <c r="D99" s="177"/>
      <c r="E99" s="174"/>
      <c r="F99" s="115"/>
      <c r="G99" s="114"/>
      <c r="H99" s="114"/>
      <c r="M99" s="281">
        <v>20.010000000000002</v>
      </c>
      <c r="N99" s="144">
        <v>33</v>
      </c>
      <c r="O99" s="281">
        <v>15</v>
      </c>
      <c r="P99" s="281">
        <v>0</v>
      </c>
      <c r="Q99" s="281">
        <v>20</v>
      </c>
      <c r="T99" s="114"/>
      <c r="U99" s="222"/>
      <c r="X99" s="114"/>
      <c r="Y99" s="6"/>
      <c r="Z99" s="6"/>
      <c r="AA99" s="6"/>
      <c r="AB99" s="6"/>
      <c r="AC99" s="6"/>
      <c r="AD99" s="271"/>
    </row>
    <row r="100" spans="1:30" hidden="1" x14ac:dyDescent="0.25">
      <c r="A100" s="145"/>
      <c r="B100" s="164"/>
      <c r="C100" s="165"/>
      <c r="D100" s="177"/>
      <c r="E100" s="174"/>
      <c r="F100" s="115"/>
      <c r="G100" s="114"/>
      <c r="H100" s="114"/>
      <c r="M100" s="281">
        <v>100000</v>
      </c>
      <c r="N100" s="175">
        <v>33</v>
      </c>
      <c r="O100" s="281">
        <v>15</v>
      </c>
      <c r="P100" s="281">
        <v>0</v>
      </c>
      <c r="Q100" s="281">
        <v>20</v>
      </c>
      <c r="T100" s="114"/>
      <c r="U100" s="222"/>
      <c r="X100" s="114"/>
      <c r="Y100" s="6"/>
      <c r="Z100" s="6"/>
      <c r="AA100" s="6"/>
      <c r="AB100" s="6"/>
      <c r="AC100" s="6"/>
      <c r="AD100" s="271"/>
    </row>
    <row r="101" spans="1:30" x14ac:dyDescent="0.25">
      <c r="E101" s="115"/>
      <c r="F101" s="115"/>
      <c r="G101" s="114"/>
      <c r="H101" s="114"/>
      <c r="M101" s="114"/>
      <c r="N101" s="114"/>
      <c r="T101" s="114"/>
      <c r="U101" s="222"/>
      <c r="X101" s="114"/>
      <c r="Y101" s="6"/>
      <c r="Z101" s="6"/>
      <c r="AA101" s="6"/>
      <c r="AB101" s="6"/>
      <c r="AC101" s="6"/>
      <c r="AD101" s="271"/>
    </row>
  </sheetData>
  <sheetProtection formatRows="0"/>
  <autoFilter ref="A9:AD87"/>
  <mergeCells count="33">
    <mergeCell ref="W7:Z8"/>
    <mergeCell ref="T5:T8"/>
    <mergeCell ref="R5:S7"/>
    <mergeCell ref="U5:AC5"/>
    <mergeCell ref="J7:K8"/>
    <mergeCell ref="A87:W87"/>
    <mergeCell ref="Q6:Q8"/>
    <mergeCell ref="U6:U8"/>
    <mergeCell ref="V6:V8"/>
    <mergeCell ref="W6:AC6"/>
    <mergeCell ref="L7:L8"/>
    <mergeCell ref="P7:P8"/>
    <mergeCell ref="AA7:AA8"/>
    <mergeCell ref="I6:I8"/>
    <mergeCell ref="J6:L6"/>
    <mergeCell ref="H6:H8"/>
    <mergeCell ref="AB7:AB8"/>
    <mergeCell ref="N6:P6"/>
    <mergeCell ref="AC7:AC8"/>
    <mergeCell ref="N7:O8"/>
    <mergeCell ref="M6:M8"/>
    <mergeCell ref="A2:AD2"/>
    <mergeCell ref="A4:A8"/>
    <mergeCell ref="B4:B8"/>
    <mergeCell ref="C4:C8"/>
    <mergeCell ref="D4:D8"/>
    <mergeCell ref="E4:F7"/>
    <mergeCell ref="G4:G8"/>
    <mergeCell ref="H4:Q4"/>
    <mergeCell ref="R4:AC4"/>
    <mergeCell ref="AD4:AD8"/>
    <mergeCell ref="H5:L5"/>
    <mergeCell ref="M5:Q5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H81"/>
  <sheetViews>
    <sheetView view="pageBreakPreview" zoomScaleSheetLayoutView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2" sqref="A2:AD2"/>
    </sheetView>
  </sheetViews>
  <sheetFormatPr defaultRowHeight="15.75" outlineLevelRow="1" outlineLevelCol="1" x14ac:dyDescent="0.25"/>
  <cols>
    <col min="1" max="1" width="6.5703125" style="142" customWidth="1"/>
    <col min="2" max="2" width="40" style="161" customWidth="1"/>
    <col min="3" max="3" width="20" style="162" customWidth="1"/>
    <col min="4" max="4" width="10" style="222" hidden="1" customWidth="1"/>
    <col min="5" max="5" width="8.28515625" style="114" hidden="1" customWidth="1" outlineLevel="1"/>
    <col min="6" max="6" width="9.28515625" style="114" hidden="1" customWidth="1" outlineLevel="1"/>
    <col min="7" max="7" width="8.140625" style="114" hidden="1" customWidth="1" outlineLevel="1"/>
    <col min="8" max="8" width="9" style="114" hidden="1" customWidth="1" outlineLevel="1"/>
    <col min="9" max="9" width="8.28515625" style="114" hidden="1" customWidth="1" outlineLevel="1"/>
    <col min="10" max="10" width="10" style="114" hidden="1" customWidth="1" outlineLevel="1"/>
    <col min="11" max="11" width="10" style="114" hidden="1" customWidth="1" collapsed="1"/>
    <col min="12" max="12" width="10" style="114" hidden="1" customWidth="1"/>
    <col min="13" max="13" width="11.28515625" style="114" hidden="1" customWidth="1"/>
    <col min="14" max="14" width="8" style="231" customWidth="1"/>
    <col min="15" max="15" width="8.42578125" style="475" customWidth="1"/>
    <col min="16" max="16" width="8.42578125" style="231" customWidth="1"/>
    <col min="17" max="18" width="11.42578125" style="231" customWidth="1"/>
    <col min="19" max="19" width="10" style="231" hidden="1" customWidth="1" outlineLevel="1"/>
    <col min="20" max="20" width="37.28515625" style="286" hidden="1" customWidth="1" collapsed="1"/>
    <col min="21" max="21" width="9.140625" style="231" hidden="1" customWidth="1" outlineLevel="1"/>
    <col min="22" max="22" width="11" style="231" hidden="1" customWidth="1" outlineLevel="1"/>
    <col min="23" max="23" width="9.140625" style="231" hidden="1" customWidth="1" outlineLevel="1"/>
    <col min="24" max="24" width="31.5703125" style="286" hidden="1" customWidth="1" outlineLevel="1"/>
    <col min="25" max="25" width="12.7109375" style="231" hidden="1" customWidth="1" outlineLevel="1"/>
    <col min="26" max="26" width="34.5703125" style="231" hidden="1" customWidth="1" outlineLevel="1"/>
    <col min="27" max="27" width="8.42578125" style="231" hidden="1" customWidth="1" outlineLevel="1"/>
    <col min="28" max="28" width="11.85546875" style="231" hidden="1" customWidth="1" outlineLevel="1"/>
    <col min="29" max="29" width="13.85546875" style="224" hidden="1" customWidth="1" outlineLevel="1"/>
    <col min="30" max="30" width="35.7109375" style="239" hidden="1" customWidth="1" outlineLevel="1"/>
    <col min="31" max="31" width="10.140625" style="6" hidden="1" customWidth="1" outlineLevel="1"/>
    <col min="32" max="32" width="9.140625" style="6" customWidth="1" collapsed="1"/>
    <col min="33" max="16384" width="9.140625" style="6"/>
  </cols>
  <sheetData>
    <row r="1" spans="1:31" s="198" customFormat="1" ht="18.75" x14ac:dyDescent="0.3">
      <c r="A1" s="192"/>
      <c r="B1" s="193"/>
      <c r="C1" s="194"/>
      <c r="D1" s="195"/>
      <c r="E1" s="196"/>
      <c r="F1" s="196"/>
      <c r="G1" s="196"/>
      <c r="H1" s="196"/>
      <c r="I1" s="196"/>
      <c r="J1" s="196"/>
      <c r="K1" s="196"/>
      <c r="L1" s="196"/>
      <c r="M1" s="196"/>
      <c r="N1" s="199"/>
      <c r="O1" s="473"/>
      <c r="P1" s="199"/>
      <c r="Q1" s="199"/>
      <c r="R1" s="199"/>
      <c r="S1" s="199"/>
      <c r="T1" s="283"/>
      <c r="U1" s="199"/>
      <c r="V1" s="199"/>
      <c r="W1" s="199"/>
      <c r="X1" s="283"/>
      <c r="Y1" s="199"/>
      <c r="Z1" s="199"/>
      <c r="AA1" s="199"/>
      <c r="AB1" s="199"/>
      <c r="AC1" s="197"/>
      <c r="AD1" s="235"/>
    </row>
    <row r="2" spans="1:31" s="200" customFormat="1" ht="44.25" customHeight="1" x14ac:dyDescent="0.3">
      <c r="A2" s="578" t="s">
        <v>963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578"/>
      <c r="Q2" s="578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  <c r="AC2" s="578"/>
      <c r="AD2" s="578"/>
    </row>
    <row r="3" spans="1:31" s="198" customFormat="1" ht="30.75" customHeight="1" x14ac:dyDescent="0.3">
      <c r="A3" s="509" t="s">
        <v>0</v>
      </c>
      <c r="B3" s="509" t="s">
        <v>597</v>
      </c>
      <c r="C3" s="509" t="s">
        <v>596</v>
      </c>
      <c r="D3" s="582" t="s">
        <v>628</v>
      </c>
      <c r="E3" s="557" t="s">
        <v>882</v>
      </c>
      <c r="F3" s="557"/>
      <c r="G3" s="557"/>
      <c r="H3" s="557"/>
      <c r="I3" s="557"/>
      <c r="J3" s="557"/>
      <c r="K3" s="557"/>
      <c r="L3" s="557"/>
      <c r="M3" s="557"/>
      <c r="N3" s="557" t="s">
        <v>879</v>
      </c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</row>
    <row r="4" spans="1:31" s="116" customFormat="1" ht="15.75" customHeight="1" x14ac:dyDescent="0.25">
      <c r="A4" s="509"/>
      <c r="B4" s="509"/>
      <c r="C4" s="509"/>
      <c r="D4" s="582"/>
      <c r="E4" s="575" t="s">
        <v>800</v>
      </c>
      <c r="F4" s="576"/>
      <c r="G4" s="575" t="s">
        <v>801</v>
      </c>
      <c r="H4" s="576"/>
      <c r="I4" s="519" t="s">
        <v>802</v>
      </c>
      <c r="J4" s="519"/>
      <c r="K4" s="519" t="s">
        <v>878</v>
      </c>
      <c r="L4" s="519"/>
      <c r="M4" s="519"/>
      <c r="N4" s="557" t="s">
        <v>803</v>
      </c>
      <c r="O4" s="570" t="s">
        <v>960</v>
      </c>
      <c r="P4" s="579" t="s">
        <v>964</v>
      </c>
      <c r="Q4" s="580"/>
      <c r="R4" s="580"/>
      <c r="S4" s="581"/>
      <c r="T4" s="572" t="s">
        <v>880</v>
      </c>
      <c r="U4" s="557" t="s">
        <v>898</v>
      </c>
      <c r="V4" s="557"/>
      <c r="W4" s="557"/>
      <c r="X4" s="557"/>
      <c r="Y4" s="583" t="s">
        <v>959</v>
      </c>
      <c r="Z4" s="583"/>
      <c r="AA4" s="456" t="s">
        <v>595</v>
      </c>
      <c r="AB4" s="584" t="s">
        <v>881</v>
      </c>
      <c r="AC4" s="584"/>
      <c r="AD4" s="584"/>
      <c r="AE4" s="248"/>
    </row>
    <row r="5" spans="1:31" s="118" customFormat="1" ht="63" x14ac:dyDescent="0.25">
      <c r="A5" s="509"/>
      <c r="B5" s="509"/>
      <c r="C5" s="509"/>
      <c r="D5" s="582"/>
      <c r="E5" s="230" t="s">
        <v>804</v>
      </c>
      <c r="F5" s="230" t="s">
        <v>805</v>
      </c>
      <c r="G5" s="230" t="s">
        <v>804</v>
      </c>
      <c r="H5" s="230" t="s">
        <v>805</v>
      </c>
      <c r="I5" s="230" t="s">
        <v>849</v>
      </c>
      <c r="J5" s="230" t="s">
        <v>805</v>
      </c>
      <c r="K5" s="230" t="s">
        <v>850</v>
      </c>
      <c r="L5" s="230" t="s">
        <v>805</v>
      </c>
      <c r="M5" s="230" t="s">
        <v>851</v>
      </c>
      <c r="N5" s="557"/>
      <c r="O5" s="571"/>
      <c r="P5" s="462" t="s">
        <v>961</v>
      </c>
      <c r="Q5" s="462" t="s">
        <v>925</v>
      </c>
      <c r="R5" s="472" t="s">
        <v>926</v>
      </c>
      <c r="S5" s="462" t="s">
        <v>926</v>
      </c>
      <c r="T5" s="573"/>
      <c r="U5" s="449" t="s">
        <v>927</v>
      </c>
      <c r="V5" s="449" t="s">
        <v>925</v>
      </c>
      <c r="W5" s="449" t="s">
        <v>926</v>
      </c>
      <c r="X5" s="450" t="s">
        <v>880</v>
      </c>
      <c r="Y5" s="447" t="s">
        <v>960</v>
      </c>
      <c r="Z5" s="447" t="s">
        <v>880</v>
      </c>
      <c r="AA5" s="449"/>
      <c r="AB5" s="448" t="s">
        <v>883</v>
      </c>
      <c r="AC5" s="457" t="s">
        <v>806</v>
      </c>
      <c r="AD5" s="256" t="s">
        <v>877</v>
      </c>
      <c r="AE5" s="249"/>
    </row>
    <row r="6" spans="1:31" s="124" customFormat="1" x14ac:dyDescent="0.25">
      <c r="A6" s="121">
        <v>1</v>
      </c>
      <c r="B6" s="121">
        <v>2</v>
      </c>
      <c r="C6" s="121">
        <v>3</v>
      </c>
      <c r="D6" s="201">
        <v>4</v>
      </c>
      <c r="E6" s="121">
        <v>5</v>
      </c>
      <c r="F6" s="121">
        <v>6</v>
      </c>
      <c r="G6" s="121">
        <v>7</v>
      </c>
      <c r="H6" s="121">
        <v>8</v>
      </c>
      <c r="I6" s="121">
        <v>9</v>
      </c>
      <c r="J6" s="121">
        <v>10</v>
      </c>
      <c r="K6" s="121">
        <v>11</v>
      </c>
      <c r="L6" s="121">
        <v>12</v>
      </c>
      <c r="M6" s="121">
        <v>13</v>
      </c>
      <c r="N6" s="201">
        <v>14</v>
      </c>
      <c r="O6" s="474">
        <v>15</v>
      </c>
      <c r="P6" s="201">
        <v>16</v>
      </c>
      <c r="Q6" s="201">
        <v>17</v>
      </c>
      <c r="R6" s="201"/>
      <c r="S6" s="201">
        <v>18</v>
      </c>
      <c r="T6" s="201">
        <v>19</v>
      </c>
      <c r="U6" s="201">
        <v>15</v>
      </c>
      <c r="V6" s="201">
        <v>16</v>
      </c>
      <c r="W6" s="201">
        <v>17</v>
      </c>
      <c r="X6" s="201">
        <v>18</v>
      </c>
      <c r="Y6" s="201">
        <v>19</v>
      </c>
      <c r="Z6" s="201">
        <v>20</v>
      </c>
      <c r="AA6" s="201"/>
      <c r="AB6" s="201">
        <v>17</v>
      </c>
      <c r="AC6" s="202">
        <v>15</v>
      </c>
      <c r="AD6" s="236">
        <v>18</v>
      </c>
      <c r="AE6" s="203"/>
    </row>
    <row r="7" spans="1:31" s="209" customFormat="1" x14ac:dyDescent="0.25">
      <c r="A7" s="121">
        <v>1</v>
      </c>
      <c r="B7" s="411" t="s">
        <v>627</v>
      </c>
      <c r="C7" s="414"/>
      <c r="D7" s="415">
        <f>SUM(D8:D9)</f>
        <v>71598.237999999968</v>
      </c>
      <c r="E7" s="179">
        <f t="shared" ref="E7:L7" si="0">E8+E9</f>
        <v>43408</v>
      </c>
      <c r="F7" s="179">
        <f t="shared" si="0"/>
        <v>31780</v>
      </c>
      <c r="G7" s="179">
        <f t="shared" si="0"/>
        <v>40242</v>
      </c>
      <c r="H7" s="179">
        <f t="shared" si="0"/>
        <v>30436</v>
      </c>
      <c r="I7" s="179">
        <f t="shared" si="0"/>
        <v>41170</v>
      </c>
      <c r="J7" s="246">
        <f t="shared" si="0"/>
        <v>38984</v>
      </c>
      <c r="K7" s="246">
        <f t="shared" si="0"/>
        <v>33405</v>
      </c>
      <c r="L7" s="246">
        <f t="shared" si="0"/>
        <v>29746</v>
      </c>
      <c r="M7" s="179">
        <f t="shared" ref="M7:M17" si="1">L7*100/K7</f>
        <v>89.046549917676998</v>
      </c>
      <c r="N7" s="410" t="s">
        <v>82</v>
      </c>
      <c r="O7" s="246">
        <f>O8+O9</f>
        <v>33245</v>
      </c>
      <c r="P7" s="246">
        <f>P8+P9</f>
        <v>624</v>
      </c>
      <c r="Q7" s="410" t="s">
        <v>82</v>
      </c>
      <c r="R7" s="410"/>
      <c r="S7" s="410" t="s">
        <v>82</v>
      </c>
      <c r="T7" s="464"/>
      <c r="U7" s="246">
        <f>U8+U9</f>
        <v>62637</v>
      </c>
      <c r="V7" s="410" t="s">
        <v>82</v>
      </c>
      <c r="W7" s="410" t="s">
        <v>82</v>
      </c>
      <c r="X7" s="284"/>
      <c r="Y7" s="205">
        <f>SUBTOTAL(9,Y17:Y76)</f>
        <v>32000</v>
      </c>
      <c r="Z7" s="205"/>
      <c r="AA7" s="205"/>
      <c r="AB7" s="205">
        <f>SUBTOTAL(9,AB17:AB76)</f>
        <v>32000.355000000003</v>
      </c>
      <c r="AC7" s="206">
        <f>SUBTOTAL(9,AC17:AC76)</f>
        <v>0</v>
      </c>
      <c r="AD7" s="237"/>
      <c r="AE7" s="208"/>
    </row>
    <row r="8" spans="1:31" s="209" customFormat="1" x14ac:dyDescent="0.25">
      <c r="A8" s="121" t="s">
        <v>938</v>
      </c>
      <c r="B8" s="190" t="s">
        <v>937</v>
      </c>
      <c r="C8" s="204"/>
      <c r="D8" s="240">
        <f>D18+D45</f>
        <v>63387</v>
      </c>
      <c r="E8" s="125">
        <f t="shared" ref="E8:J8" si="2">E11+E14</f>
        <v>2000</v>
      </c>
      <c r="F8" s="125">
        <f t="shared" si="2"/>
        <v>1063</v>
      </c>
      <c r="G8" s="125">
        <f t="shared" si="2"/>
        <v>5542</v>
      </c>
      <c r="H8" s="125">
        <f t="shared" si="2"/>
        <v>2122</v>
      </c>
      <c r="I8" s="125">
        <f t="shared" si="2"/>
        <v>4780</v>
      </c>
      <c r="J8" s="125">
        <f t="shared" si="2"/>
        <v>3324</v>
      </c>
      <c r="K8" s="154">
        <v>4238</v>
      </c>
      <c r="L8" s="154">
        <f>L11+L14</f>
        <v>3716</v>
      </c>
      <c r="M8" s="188">
        <f t="shared" si="1"/>
        <v>87.682869277961302</v>
      </c>
      <c r="N8" s="409" t="s">
        <v>82</v>
      </c>
      <c r="O8" s="246">
        <f>O11+O14</f>
        <v>4236</v>
      </c>
      <c r="P8" s="205">
        <f>P11+P14</f>
        <v>624</v>
      </c>
      <c r="Q8" s="205">
        <f>Q11+Q14</f>
        <v>3386.8</v>
      </c>
      <c r="R8" s="205"/>
      <c r="S8" s="205">
        <f>S11+S14</f>
        <v>849.2</v>
      </c>
      <c r="T8" s="465"/>
      <c r="U8" s="205">
        <f>U11+U14</f>
        <v>33628</v>
      </c>
      <c r="V8" s="205">
        <f>U8-W8</f>
        <v>26902.400000000001</v>
      </c>
      <c r="W8" s="205">
        <f>U8*20/100</f>
        <v>6725.6</v>
      </c>
      <c r="X8" s="284"/>
      <c r="Y8" s="205"/>
      <c r="Z8" s="205"/>
      <c r="AA8" s="205"/>
      <c r="AB8" s="205"/>
      <c r="AC8" s="206"/>
      <c r="AD8" s="237"/>
      <c r="AE8" s="208"/>
    </row>
    <row r="9" spans="1:31" s="209" customFormat="1" x14ac:dyDescent="0.25">
      <c r="A9" s="121" t="s">
        <v>940</v>
      </c>
      <c r="B9" s="190" t="s">
        <v>439</v>
      </c>
      <c r="C9" s="204"/>
      <c r="D9" s="240">
        <f>SUM(D17:D76)-D8</f>
        <v>8211.2379999999685</v>
      </c>
      <c r="E9" s="125">
        <f t="shared" ref="E9:J9" si="3">E12+E15+E17</f>
        <v>41408</v>
      </c>
      <c r="F9" s="125">
        <f t="shared" si="3"/>
        <v>30717</v>
      </c>
      <c r="G9" s="125">
        <f t="shared" si="3"/>
        <v>34700</v>
      </c>
      <c r="H9" s="125">
        <f t="shared" si="3"/>
        <v>28314</v>
      </c>
      <c r="I9" s="125">
        <f t="shared" si="3"/>
        <v>36390</v>
      </c>
      <c r="J9" s="125">
        <f t="shared" si="3"/>
        <v>35660</v>
      </c>
      <c r="K9" s="154">
        <f>29007+160</f>
        <v>29167</v>
      </c>
      <c r="L9" s="154">
        <f>L12+L15+L17</f>
        <v>26030</v>
      </c>
      <c r="M9" s="188">
        <f t="shared" si="1"/>
        <v>89.244694346350329</v>
      </c>
      <c r="N9" s="205">
        <f>N12+N15+N17</f>
        <v>72512</v>
      </c>
      <c r="O9" s="246">
        <f>O12+O15</f>
        <v>29009</v>
      </c>
      <c r="P9" s="205">
        <f>P12+P15+P17</f>
        <v>0</v>
      </c>
      <c r="Q9" s="409" t="s">
        <v>82</v>
      </c>
      <c r="R9" s="409"/>
      <c r="S9" s="409" t="s">
        <v>82</v>
      </c>
      <c r="T9" s="284"/>
      <c r="U9" s="205">
        <f>U12+U15</f>
        <v>29009</v>
      </c>
      <c r="V9" s="409" t="s">
        <v>82</v>
      </c>
      <c r="W9" s="409" t="s">
        <v>82</v>
      </c>
      <c r="X9" s="284"/>
      <c r="Y9" s="205"/>
      <c r="Z9" s="205"/>
      <c r="AA9" s="205"/>
      <c r="AB9" s="205"/>
      <c r="AC9" s="206"/>
      <c r="AD9" s="237"/>
      <c r="AE9" s="208"/>
    </row>
    <row r="10" spans="1:31" s="209" customFormat="1" x14ac:dyDescent="0.25">
      <c r="A10" s="121" t="s">
        <v>941</v>
      </c>
      <c r="B10" s="411" t="s">
        <v>807</v>
      </c>
      <c r="C10" s="566" t="s">
        <v>70</v>
      </c>
      <c r="D10" s="412">
        <f>SUM(D11:D12)</f>
        <v>29999.998</v>
      </c>
      <c r="E10" s="179">
        <f>SUM(E11:E12)</f>
        <v>9378</v>
      </c>
      <c r="F10" s="179">
        <f t="shared" ref="F10:L10" si="4">SUM(F11:F12)</f>
        <v>9378</v>
      </c>
      <c r="G10" s="179">
        <f t="shared" si="4"/>
        <v>9550</v>
      </c>
      <c r="H10" s="179">
        <f t="shared" si="4"/>
        <v>9550</v>
      </c>
      <c r="I10" s="179">
        <f t="shared" si="4"/>
        <v>19500</v>
      </c>
      <c r="J10" s="179">
        <f t="shared" si="4"/>
        <v>19279</v>
      </c>
      <c r="K10" s="179">
        <f t="shared" si="4"/>
        <v>15135</v>
      </c>
      <c r="L10" s="179">
        <f t="shared" si="4"/>
        <v>15135</v>
      </c>
      <c r="M10" s="179">
        <f t="shared" si="1"/>
        <v>100</v>
      </c>
      <c r="N10" s="410" t="s">
        <v>82</v>
      </c>
      <c r="O10" s="246">
        <f>O11+O12</f>
        <v>15135</v>
      </c>
      <c r="P10" s="246">
        <f>P11+P12</f>
        <v>0</v>
      </c>
      <c r="Q10" s="410" t="s">
        <v>82</v>
      </c>
      <c r="R10" s="410"/>
      <c r="S10" s="410" t="s">
        <v>82</v>
      </c>
      <c r="T10" s="464"/>
      <c r="U10" s="246">
        <f>U11+U12</f>
        <v>30637</v>
      </c>
      <c r="V10" s="410" t="s">
        <v>82</v>
      </c>
      <c r="W10" s="410" t="s">
        <v>82</v>
      </c>
      <c r="X10" s="284"/>
      <c r="Y10" s="205">
        <f>SUM(Y18:Y44)</f>
        <v>0</v>
      </c>
      <c r="Z10" s="205"/>
      <c r="AA10" s="205"/>
      <c r="AB10" s="205">
        <f>SUM(AB18:AB44)</f>
        <v>0</v>
      </c>
      <c r="AC10" s="206">
        <f>SUM(AC18:AC44)</f>
        <v>0</v>
      </c>
      <c r="AD10" s="237"/>
      <c r="AE10" s="208"/>
    </row>
    <row r="11" spans="1:31" s="209" customFormat="1" x14ac:dyDescent="0.25">
      <c r="A11" s="121" t="s">
        <v>942</v>
      </c>
      <c r="B11" s="190" t="s">
        <v>937</v>
      </c>
      <c r="C11" s="566"/>
      <c r="D11" s="241">
        <f>D18</f>
        <v>26186.6</v>
      </c>
      <c r="E11" s="125">
        <v>0</v>
      </c>
      <c r="F11" s="125">
        <v>0</v>
      </c>
      <c r="G11" s="125">
        <v>0</v>
      </c>
      <c r="H11" s="125">
        <v>0</v>
      </c>
      <c r="I11" s="188">
        <v>3000</v>
      </c>
      <c r="J11" s="154">
        <v>2779</v>
      </c>
      <c r="K11" s="205">
        <v>1915</v>
      </c>
      <c r="L11" s="205">
        <f>L18</f>
        <v>1915</v>
      </c>
      <c r="M11" s="188">
        <f t="shared" si="1"/>
        <v>100</v>
      </c>
      <c r="N11" s="409" t="s">
        <v>82</v>
      </c>
      <c r="O11" s="246">
        <f>O18</f>
        <v>1915</v>
      </c>
      <c r="P11" s="205">
        <v>0</v>
      </c>
      <c r="Q11" s="205">
        <f>O11-S11</f>
        <v>1532</v>
      </c>
      <c r="R11" s="205"/>
      <c r="S11" s="205">
        <f>O11*20/100</f>
        <v>383</v>
      </c>
      <c r="T11" s="465"/>
      <c r="U11" s="205">
        <f>62637-45220</f>
        <v>17417</v>
      </c>
      <c r="V11" s="205">
        <f>U11-W11</f>
        <v>13933.6</v>
      </c>
      <c r="W11" s="205">
        <f>U11*20/100</f>
        <v>3483.4</v>
      </c>
      <c r="X11" s="284"/>
      <c r="Y11" s="205"/>
      <c r="Z11" s="205"/>
      <c r="AA11" s="205"/>
      <c r="AB11" s="205"/>
      <c r="AC11" s="206"/>
      <c r="AD11" s="237"/>
      <c r="AE11" s="208"/>
    </row>
    <row r="12" spans="1:31" s="209" customFormat="1" x14ac:dyDescent="0.25">
      <c r="A12" s="121" t="s">
        <v>939</v>
      </c>
      <c r="B12" s="190" t="s">
        <v>439</v>
      </c>
      <c r="C12" s="566"/>
      <c r="D12" s="241">
        <f>SUM(D19:D44)</f>
        <v>3813.3979999999992</v>
      </c>
      <c r="E12" s="125">
        <v>9378</v>
      </c>
      <c r="F12" s="125">
        <v>9378</v>
      </c>
      <c r="G12" s="125">
        <v>9550</v>
      </c>
      <c r="H12" s="125">
        <v>9550</v>
      </c>
      <c r="I12" s="188">
        <v>16500</v>
      </c>
      <c r="J12" s="154">
        <v>16500</v>
      </c>
      <c r="K12" s="205">
        <v>13220</v>
      </c>
      <c r="L12" s="205">
        <f>SUM(L19:L44)</f>
        <v>13220</v>
      </c>
      <c r="M12" s="188">
        <f t="shared" si="1"/>
        <v>100</v>
      </c>
      <c r="N12" s="205">
        <f>SUM(N19:N44)</f>
        <v>36750</v>
      </c>
      <c r="O12" s="246">
        <f>SUM(O19:O44)</f>
        <v>13220</v>
      </c>
      <c r="P12" s="205">
        <v>0</v>
      </c>
      <c r="Q12" s="409" t="s">
        <v>82</v>
      </c>
      <c r="R12" s="409"/>
      <c r="S12" s="409" t="s">
        <v>82</v>
      </c>
      <c r="T12" s="284"/>
      <c r="U12" s="205">
        <f>SUM(U19:U44)</f>
        <v>13220</v>
      </c>
      <c r="V12" s="409" t="s">
        <v>82</v>
      </c>
      <c r="W12" s="409" t="s">
        <v>82</v>
      </c>
      <c r="X12" s="284"/>
      <c r="Y12" s="205"/>
      <c r="Z12" s="205"/>
      <c r="AA12" s="205"/>
      <c r="AB12" s="205"/>
      <c r="AC12" s="206"/>
      <c r="AD12" s="237"/>
      <c r="AE12" s="208"/>
    </row>
    <row r="13" spans="1:31" s="209" customFormat="1" x14ac:dyDescent="0.25">
      <c r="A13" s="121" t="s">
        <v>943</v>
      </c>
      <c r="B13" s="411" t="s">
        <v>808</v>
      </c>
      <c r="C13" s="567" t="s">
        <v>919</v>
      </c>
      <c r="D13" s="412">
        <f>D14+D15</f>
        <v>38598.239999999998</v>
      </c>
      <c r="E13" s="179">
        <f>E14+E15</f>
        <v>33830</v>
      </c>
      <c r="F13" s="179">
        <f>SUM(F45:F76)</f>
        <v>22202</v>
      </c>
      <c r="G13" s="179">
        <f>SUM(G45:G76)</f>
        <v>30492</v>
      </c>
      <c r="H13" s="179">
        <f>SUM(H45:H76)</f>
        <v>20686</v>
      </c>
      <c r="I13" s="179">
        <f>SUM(I45:I76)</f>
        <v>21470</v>
      </c>
      <c r="J13" s="179">
        <f>SUM(J45:J76)</f>
        <v>19505</v>
      </c>
      <c r="K13" s="179">
        <f>SUM(K45:K76)</f>
        <v>17621</v>
      </c>
      <c r="L13" s="179">
        <f>SUM(L45:L76)</f>
        <v>14611</v>
      </c>
      <c r="M13" s="179">
        <f t="shared" si="1"/>
        <v>82.918109074399865</v>
      </c>
      <c r="N13" s="413" t="s">
        <v>82</v>
      </c>
      <c r="O13" s="246">
        <f>O15+O14</f>
        <v>18110</v>
      </c>
      <c r="P13" s="246">
        <f>P14+P15</f>
        <v>624</v>
      </c>
      <c r="Q13" s="410" t="s">
        <v>82</v>
      </c>
      <c r="R13" s="410"/>
      <c r="S13" s="410" t="s">
        <v>82</v>
      </c>
      <c r="T13" s="466"/>
      <c r="U13" s="246">
        <f>U15+U45</f>
        <v>32000</v>
      </c>
      <c r="V13" s="410" t="s">
        <v>82</v>
      </c>
      <c r="W13" s="410" t="s">
        <v>82</v>
      </c>
      <c r="X13" s="284"/>
      <c r="Y13" s="205">
        <f>Y15+Y45</f>
        <v>32000</v>
      </c>
      <c r="Z13" s="205"/>
      <c r="AA13" s="221"/>
      <c r="AB13" s="205">
        <f>SUBTOTAL(9,AB45:AB76)</f>
        <v>32000.355000000003</v>
      </c>
      <c r="AC13" s="206">
        <f>SUBTOTAL(9,AC45:AC76)</f>
        <v>0</v>
      </c>
      <c r="AD13" s="237"/>
      <c r="AE13" s="208"/>
    </row>
    <row r="14" spans="1:31" s="209" customFormat="1" x14ac:dyDescent="0.25">
      <c r="A14" s="121" t="s">
        <v>944</v>
      </c>
      <c r="B14" s="190" t="s">
        <v>937</v>
      </c>
      <c r="C14" s="568"/>
      <c r="D14" s="241">
        <f>D45</f>
        <v>37200.400000000001</v>
      </c>
      <c r="E14" s="205">
        <v>2000</v>
      </c>
      <c r="F14" s="205">
        <v>1063</v>
      </c>
      <c r="G14" s="205">
        <v>5542</v>
      </c>
      <c r="H14" s="205">
        <v>2122</v>
      </c>
      <c r="I14" s="205">
        <v>1780</v>
      </c>
      <c r="J14" s="205">
        <v>545</v>
      </c>
      <c r="K14" s="205">
        <f>K45</f>
        <v>2323</v>
      </c>
      <c r="L14" s="205">
        <f>L45</f>
        <v>1801</v>
      </c>
      <c r="M14" s="188">
        <f t="shared" si="1"/>
        <v>77.529057253551443</v>
      </c>
      <c r="N14" s="409" t="s">
        <v>82</v>
      </c>
      <c r="O14" s="246">
        <f>O45</f>
        <v>2321</v>
      </c>
      <c r="P14" s="205">
        <f>P45</f>
        <v>624</v>
      </c>
      <c r="Q14" s="205">
        <f>Q45</f>
        <v>1854.8</v>
      </c>
      <c r="R14" s="205"/>
      <c r="S14" s="205">
        <f>S45</f>
        <v>466.2</v>
      </c>
      <c r="T14" s="465"/>
      <c r="U14" s="205">
        <f>U45</f>
        <v>16211</v>
      </c>
      <c r="V14" s="205">
        <f>V45</f>
        <v>12968.8</v>
      </c>
      <c r="W14" s="205">
        <f>W45</f>
        <v>3242.2</v>
      </c>
      <c r="X14" s="284"/>
      <c r="Y14" s="205"/>
      <c r="Z14" s="205"/>
      <c r="AA14" s="205"/>
      <c r="AB14" s="205"/>
      <c r="AC14" s="206"/>
      <c r="AD14" s="237"/>
      <c r="AE14" s="208"/>
    </row>
    <row r="15" spans="1:31" s="209" customFormat="1" x14ac:dyDescent="0.25">
      <c r="A15" s="121" t="s">
        <v>946</v>
      </c>
      <c r="B15" s="190" t="s">
        <v>439</v>
      </c>
      <c r="C15" s="568"/>
      <c r="D15" s="241">
        <f>SUM(D46:D76)</f>
        <v>1397.8399999999997</v>
      </c>
      <c r="E15" s="188">
        <v>31830</v>
      </c>
      <c r="F15" s="188">
        <f t="shared" ref="F15:L15" si="5">F13-F45</f>
        <v>21139</v>
      </c>
      <c r="G15" s="188">
        <f t="shared" si="5"/>
        <v>24950</v>
      </c>
      <c r="H15" s="188">
        <f t="shared" si="5"/>
        <v>18564</v>
      </c>
      <c r="I15" s="188">
        <f t="shared" si="5"/>
        <v>19690</v>
      </c>
      <c r="J15" s="188">
        <f t="shared" si="5"/>
        <v>18960</v>
      </c>
      <c r="K15" s="188">
        <f t="shared" si="5"/>
        <v>15298</v>
      </c>
      <c r="L15" s="188">
        <f t="shared" si="5"/>
        <v>12810</v>
      </c>
      <c r="M15" s="188">
        <f t="shared" si="1"/>
        <v>83.736436135442545</v>
      </c>
      <c r="N15" s="221">
        <f>SUM(N46:N76)</f>
        <v>35762</v>
      </c>
      <c r="O15" s="246">
        <f>SUBTOTAL(9,O46:O76)</f>
        <v>15789</v>
      </c>
      <c r="P15" s="205">
        <v>0</v>
      </c>
      <c r="Q15" s="409" t="s">
        <v>82</v>
      </c>
      <c r="R15" s="409"/>
      <c r="S15" s="409" t="s">
        <v>82</v>
      </c>
      <c r="T15" s="285"/>
      <c r="U15" s="205">
        <f>SUBTOTAL(9,U46:U76)</f>
        <v>15789</v>
      </c>
      <c r="V15" s="409" t="s">
        <v>82</v>
      </c>
      <c r="W15" s="409" t="s">
        <v>82</v>
      </c>
      <c r="X15" s="284"/>
      <c r="Y15" s="205">
        <f>SUBTOTAL(9,Y46:Y76)</f>
        <v>12487.5</v>
      </c>
      <c r="Z15" s="205"/>
      <c r="AA15" s="221"/>
      <c r="AB15" s="205">
        <f>AB13-AB45</f>
        <v>15789.355000000003</v>
      </c>
      <c r="AC15" s="206"/>
      <c r="AD15" s="237"/>
      <c r="AE15" s="208"/>
    </row>
    <row r="16" spans="1:31" s="209" customFormat="1" ht="31.5" hidden="1" x14ac:dyDescent="0.25">
      <c r="A16" s="121" t="s">
        <v>945</v>
      </c>
      <c r="B16" s="190" t="s">
        <v>951</v>
      </c>
      <c r="C16" s="569"/>
      <c r="D16" s="241">
        <f>SUM(D46:D60)</f>
        <v>1185.1579999999997</v>
      </c>
      <c r="E16" s="241">
        <f>SUM(E46:E60)</f>
        <v>6620</v>
      </c>
      <c r="F16" s="241">
        <f>SUM(F46:F60)</f>
        <v>6039</v>
      </c>
      <c r="G16" s="241">
        <f>SUM(G46:G60)</f>
        <v>6550</v>
      </c>
      <c r="H16" s="241">
        <f>SUM(H46:H60)</f>
        <v>3014</v>
      </c>
      <c r="I16" s="241">
        <f>SUM(I46:I60)</f>
        <v>4190</v>
      </c>
      <c r="J16" s="241">
        <f>SUM(J46:J60)</f>
        <v>3460</v>
      </c>
      <c r="K16" s="188">
        <f>SUM(K46:K60)</f>
        <v>2802</v>
      </c>
      <c r="L16" s="188">
        <f>SUM(L46:L60)</f>
        <v>1667</v>
      </c>
      <c r="M16" s="188">
        <f>L16*100/K16</f>
        <v>59.493219129193434</v>
      </c>
      <c r="N16" s="205">
        <f>SUM(N46:N60)</f>
        <v>4661</v>
      </c>
      <c r="O16" s="246">
        <f>SUM(O46:O60)</f>
        <v>2796</v>
      </c>
      <c r="P16" s="205">
        <v>0</v>
      </c>
      <c r="Q16" s="409" t="s">
        <v>82</v>
      </c>
      <c r="R16" s="409"/>
      <c r="S16" s="409" t="s">
        <v>82</v>
      </c>
      <c r="T16" s="284"/>
      <c r="U16" s="205">
        <f>SUM(U46:U60)</f>
        <v>2796</v>
      </c>
      <c r="V16" s="409" t="s">
        <v>82</v>
      </c>
      <c r="W16" s="409" t="s">
        <v>82</v>
      </c>
      <c r="X16" s="284"/>
      <c r="Y16" s="463">
        <f>SUM(Y46:Y60)</f>
        <v>793</v>
      </c>
      <c r="Z16" s="205"/>
      <c r="AA16" s="205"/>
      <c r="AB16" s="205">
        <f>SUM(AB46:AB60)</f>
        <v>793</v>
      </c>
      <c r="AC16" s="206"/>
      <c r="AD16" s="237"/>
      <c r="AE16" s="208"/>
    </row>
    <row r="17" spans="1:34" s="209" customFormat="1" ht="31.5" hidden="1" outlineLevel="1" x14ac:dyDescent="0.25">
      <c r="A17" s="121">
        <v>4</v>
      </c>
      <c r="B17" s="146" t="s">
        <v>745</v>
      </c>
      <c r="C17" s="146" t="s">
        <v>67</v>
      </c>
      <c r="D17" s="127">
        <v>3000</v>
      </c>
      <c r="E17" s="125">
        <v>200</v>
      </c>
      <c r="F17" s="125">
        <v>200</v>
      </c>
      <c r="G17" s="125">
        <v>200</v>
      </c>
      <c r="H17" s="125">
        <v>200</v>
      </c>
      <c r="I17" s="188">
        <v>200</v>
      </c>
      <c r="J17" s="188">
        <v>200</v>
      </c>
      <c r="K17" s="188">
        <v>160</v>
      </c>
      <c r="L17" s="188">
        <v>0</v>
      </c>
      <c r="M17" s="188">
        <f t="shared" si="1"/>
        <v>0</v>
      </c>
      <c r="N17" s="188">
        <v>0</v>
      </c>
      <c r="O17" s="179">
        <f>Y17</f>
        <v>0</v>
      </c>
      <c r="P17" s="188">
        <v>0</v>
      </c>
      <c r="Q17" s="188"/>
      <c r="R17" s="188"/>
      <c r="S17" s="188"/>
      <c r="T17" s="188"/>
      <c r="U17" s="188">
        <v>0</v>
      </c>
      <c r="V17" s="205"/>
      <c r="W17" s="188"/>
      <c r="X17" s="188"/>
      <c r="Y17" s="188"/>
      <c r="Z17" s="188"/>
      <c r="AA17" s="188"/>
      <c r="AB17" s="210"/>
      <c r="AC17" s="187"/>
      <c r="AD17" s="207"/>
      <c r="AE17" s="208"/>
    </row>
    <row r="18" spans="1:34" s="209" customFormat="1" collapsed="1" x14ac:dyDescent="0.25">
      <c r="A18" s="121">
        <v>5</v>
      </c>
      <c r="B18" s="146" t="s">
        <v>13</v>
      </c>
      <c r="C18" s="146" t="s">
        <v>70</v>
      </c>
      <c r="D18" s="127">
        <v>26186.6</v>
      </c>
      <c r="E18" s="125">
        <v>0</v>
      </c>
      <c r="F18" s="125">
        <v>0</v>
      </c>
      <c r="G18" s="125">
        <v>0</v>
      </c>
      <c r="H18" s="125">
        <v>0</v>
      </c>
      <c r="I18" s="188">
        <v>3000</v>
      </c>
      <c r="J18" s="188">
        <v>2779</v>
      </c>
      <c r="K18" s="188">
        <v>1915</v>
      </c>
      <c r="L18" s="188">
        <v>1915</v>
      </c>
      <c r="M18" s="188">
        <f t="shared" ref="M18:M71" si="6">L18*100/K18</f>
        <v>100</v>
      </c>
      <c r="N18" s="188"/>
      <c r="O18" s="179">
        <v>1915</v>
      </c>
      <c r="P18" s="188">
        <v>0</v>
      </c>
      <c r="Q18" s="188">
        <f>O18-S18</f>
        <v>1532</v>
      </c>
      <c r="R18" s="205">
        <f t="shared" ref="R18:R74" si="7">_xlfn.CEILING.MATH(S18,1)</f>
        <v>383</v>
      </c>
      <c r="S18" s="188">
        <f>O18*20/100</f>
        <v>383</v>
      </c>
      <c r="T18" s="188"/>
      <c r="U18" s="188">
        <f>U11</f>
        <v>17417</v>
      </c>
      <c r="V18" s="205">
        <f>U18-W18</f>
        <v>13933.6</v>
      </c>
      <c r="W18" s="188">
        <f>U18*20/100</f>
        <v>3483.4</v>
      </c>
      <c r="X18" s="188"/>
      <c r="Y18" s="188"/>
      <c r="Z18" s="188"/>
      <c r="AA18" s="188"/>
      <c r="AB18" s="188"/>
      <c r="AC18" s="187"/>
      <c r="AD18" s="207"/>
      <c r="AE18" s="208"/>
    </row>
    <row r="19" spans="1:34" s="135" customFormat="1" ht="47.25" x14ac:dyDescent="0.25">
      <c r="A19" s="121">
        <v>6</v>
      </c>
      <c r="B19" s="211" t="s">
        <v>809</v>
      </c>
      <c r="C19" s="146" t="s">
        <v>70</v>
      </c>
      <c r="D19" s="127">
        <v>134.62</v>
      </c>
      <c r="E19" s="125">
        <v>0</v>
      </c>
      <c r="F19" s="125">
        <v>0</v>
      </c>
      <c r="G19" s="154">
        <v>0</v>
      </c>
      <c r="H19" s="125">
        <v>0</v>
      </c>
      <c r="I19" s="125">
        <v>400</v>
      </c>
      <c r="J19" s="154">
        <v>400</v>
      </c>
      <c r="K19" s="188">
        <v>194</v>
      </c>
      <c r="L19" s="205">
        <v>194</v>
      </c>
      <c r="M19" s="188">
        <f t="shared" si="6"/>
        <v>100</v>
      </c>
      <c r="N19" s="205">
        <v>2000</v>
      </c>
      <c r="O19" s="179">
        <f>U19</f>
        <v>449</v>
      </c>
      <c r="P19" s="188">
        <v>0</v>
      </c>
      <c r="Q19" s="188">
        <v>359</v>
      </c>
      <c r="R19" s="205">
        <f t="shared" si="7"/>
        <v>90</v>
      </c>
      <c r="S19" s="188">
        <f>O19*20/100</f>
        <v>89.8</v>
      </c>
      <c r="T19" s="284" t="str">
        <f>X19</f>
        <v>Решение заседания комиссии администрации района от 19.04.2021</v>
      </c>
      <c r="U19" s="205">
        <v>449</v>
      </c>
      <c r="V19" s="205"/>
      <c r="W19" s="188"/>
      <c r="X19" s="417" t="s">
        <v>956</v>
      </c>
      <c r="Y19" s="205"/>
      <c r="Z19" s="205"/>
      <c r="AA19" s="205"/>
      <c r="AB19" s="205"/>
      <c r="AC19" s="187"/>
      <c r="AD19" s="212"/>
      <c r="AE19" s="232"/>
      <c r="AG19" s="229"/>
      <c r="AH19" s="229"/>
    </row>
    <row r="20" spans="1:34" s="135" customFormat="1" ht="31.5" customHeight="1" x14ac:dyDescent="0.25">
      <c r="A20" s="121">
        <v>7</v>
      </c>
      <c r="B20" s="211" t="s">
        <v>810</v>
      </c>
      <c r="C20" s="146" t="s">
        <v>70</v>
      </c>
      <c r="D20" s="127">
        <v>145.4</v>
      </c>
      <c r="E20" s="125">
        <v>0</v>
      </c>
      <c r="F20" s="125">
        <v>0</v>
      </c>
      <c r="G20" s="154">
        <v>0</v>
      </c>
      <c r="H20" s="125">
        <v>0</v>
      </c>
      <c r="I20" s="125">
        <v>400</v>
      </c>
      <c r="J20" s="154">
        <v>400</v>
      </c>
      <c r="K20" s="188">
        <v>646</v>
      </c>
      <c r="L20" s="205">
        <v>646</v>
      </c>
      <c r="M20" s="188">
        <f t="shared" si="6"/>
        <v>100</v>
      </c>
      <c r="N20" s="205">
        <v>1500</v>
      </c>
      <c r="O20" s="179">
        <f t="shared" ref="O20:O44" si="8">U20</f>
        <v>415</v>
      </c>
      <c r="P20" s="188">
        <v>0</v>
      </c>
      <c r="Q20" s="188">
        <v>332</v>
      </c>
      <c r="R20" s="205">
        <f t="shared" si="7"/>
        <v>83</v>
      </c>
      <c r="S20" s="188">
        <f t="shared" ref="S20:S75" si="9">O20*20/100</f>
        <v>83</v>
      </c>
      <c r="T20" s="284" t="str">
        <f t="shared" ref="T20:T44" si="10">X20</f>
        <v>Решение заседания комиссии администрации района от 19.04.2021</v>
      </c>
      <c r="U20" s="205">
        <v>415</v>
      </c>
      <c r="V20" s="205"/>
      <c r="W20" s="188"/>
      <c r="X20" s="417" t="s">
        <v>956</v>
      </c>
      <c r="Y20" s="205"/>
      <c r="Z20" s="205"/>
      <c r="AA20" s="205"/>
      <c r="AB20" s="205"/>
      <c r="AC20" s="187"/>
      <c r="AD20" s="212"/>
      <c r="AE20" s="232"/>
      <c r="AG20" s="229"/>
    </row>
    <row r="21" spans="1:34" s="135" customFormat="1" ht="31.5" customHeight="1" x14ac:dyDescent="0.25">
      <c r="A21" s="121">
        <v>8</v>
      </c>
      <c r="B21" s="211" t="s">
        <v>832</v>
      </c>
      <c r="C21" s="146" t="s">
        <v>70</v>
      </c>
      <c r="D21" s="127">
        <v>192.64</v>
      </c>
      <c r="E21" s="125">
        <v>0</v>
      </c>
      <c r="F21" s="125">
        <v>0</v>
      </c>
      <c r="G21" s="154">
        <v>0</v>
      </c>
      <c r="H21" s="125">
        <v>0</v>
      </c>
      <c r="I21" s="125">
        <v>400</v>
      </c>
      <c r="J21" s="154">
        <v>400</v>
      </c>
      <c r="K21" s="188">
        <v>401</v>
      </c>
      <c r="L21" s="205">
        <v>401</v>
      </c>
      <c r="M21" s="188">
        <f>L21*100/K21</f>
        <v>100</v>
      </c>
      <c r="N21" s="205">
        <v>500</v>
      </c>
      <c r="O21" s="179">
        <f t="shared" si="8"/>
        <v>206</v>
      </c>
      <c r="P21" s="188">
        <v>0</v>
      </c>
      <c r="Q21" s="188">
        <v>164</v>
      </c>
      <c r="R21" s="205">
        <f t="shared" si="7"/>
        <v>42</v>
      </c>
      <c r="S21" s="188">
        <f t="shared" si="9"/>
        <v>41.2</v>
      </c>
      <c r="T21" s="284" t="str">
        <f t="shared" si="10"/>
        <v>Решение заседания комиссии администрации района от 19.04.2021</v>
      </c>
      <c r="U21" s="205">
        <v>206</v>
      </c>
      <c r="V21" s="205"/>
      <c r="W21" s="188"/>
      <c r="X21" s="417" t="s">
        <v>956</v>
      </c>
      <c r="Y21" s="205"/>
      <c r="Z21" s="205"/>
      <c r="AA21" s="205"/>
      <c r="AB21" s="205"/>
      <c r="AC21" s="187"/>
      <c r="AD21" s="212"/>
      <c r="AE21" s="232"/>
      <c r="AG21" s="229"/>
    </row>
    <row r="22" spans="1:34" s="135" customFormat="1" ht="31.5" customHeight="1" x14ac:dyDescent="0.25">
      <c r="A22" s="121">
        <v>9</v>
      </c>
      <c r="B22" s="211" t="s">
        <v>811</v>
      </c>
      <c r="C22" s="146" t="s">
        <v>70</v>
      </c>
      <c r="D22" s="127">
        <v>163.19</v>
      </c>
      <c r="E22" s="125">
        <v>0</v>
      </c>
      <c r="F22" s="125">
        <v>0</v>
      </c>
      <c r="G22" s="154">
        <v>0</v>
      </c>
      <c r="H22" s="125">
        <v>0</v>
      </c>
      <c r="I22" s="125">
        <v>400</v>
      </c>
      <c r="J22" s="154">
        <v>400</v>
      </c>
      <c r="K22" s="188">
        <v>237</v>
      </c>
      <c r="L22" s="205">
        <v>237</v>
      </c>
      <c r="M22" s="188">
        <f t="shared" si="6"/>
        <v>100</v>
      </c>
      <c r="N22" s="205">
        <v>800</v>
      </c>
      <c r="O22" s="179">
        <f t="shared" si="8"/>
        <v>279</v>
      </c>
      <c r="P22" s="188">
        <v>0</v>
      </c>
      <c r="Q22" s="188">
        <v>223</v>
      </c>
      <c r="R22" s="205">
        <f t="shared" si="7"/>
        <v>56</v>
      </c>
      <c r="S22" s="188">
        <f t="shared" si="9"/>
        <v>55.8</v>
      </c>
      <c r="T22" s="284" t="str">
        <f t="shared" si="10"/>
        <v>Решение заседания комиссии администрации района от 19.04.2021</v>
      </c>
      <c r="U22" s="205">
        <v>279</v>
      </c>
      <c r="V22" s="205"/>
      <c r="W22" s="188"/>
      <c r="X22" s="417" t="s">
        <v>956</v>
      </c>
      <c r="Y22" s="205"/>
      <c r="Z22" s="205"/>
      <c r="AA22" s="205"/>
      <c r="AB22" s="205"/>
      <c r="AC22" s="187"/>
      <c r="AD22" s="212"/>
      <c r="AE22" s="232"/>
      <c r="AG22" s="229"/>
    </row>
    <row r="23" spans="1:34" s="135" customFormat="1" ht="47.25" x14ac:dyDescent="0.25">
      <c r="A23" s="121">
        <v>10</v>
      </c>
      <c r="B23" s="211" t="s">
        <v>812</v>
      </c>
      <c r="C23" s="146" t="s">
        <v>70</v>
      </c>
      <c r="D23" s="127">
        <v>417.73</v>
      </c>
      <c r="E23" s="125">
        <v>2300</v>
      </c>
      <c r="F23" s="125">
        <v>2300</v>
      </c>
      <c r="G23" s="154">
        <v>2300</v>
      </c>
      <c r="H23" s="125">
        <v>2300</v>
      </c>
      <c r="I23" s="125">
        <v>2700</v>
      </c>
      <c r="J23" s="154">
        <v>2700</v>
      </c>
      <c r="K23" s="188">
        <v>2200</v>
      </c>
      <c r="L23" s="205">
        <v>2200</v>
      </c>
      <c r="M23" s="188">
        <f t="shared" si="6"/>
        <v>100</v>
      </c>
      <c r="N23" s="205">
        <v>3600</v>
      </c>
      <c r="O23" s="179">
        <f t="shared" si="8"/>
        <v>2109</v>
      </c>
      <c r="P23" s="188">
        <v>0</v>
      </c>
      <c r="Q23" s="188">
        <v>1687</v>
      </c>
      <c r="R23" s="205">
        <f t="shared" si="7"/>
        <v>422</v>
      </c>
      <c r="S23" s="188">
        <f t="shared" si="9"/>
        <v>421.8</v>
      </c>
      <c r="T23" s="284" t="str">
        <f t="shared" si="10"/>
        <v>Решение заседания комиссии администрации района от 19.04.2021</v>
      </c>
      <c r="U23" s="205">
        <v>2109</v>
      </c>
      <c r="V23" s="205"/>
      <c r="W23" s="188"/>
      <c r="X23" s="417" t="s">
        <v>956</v>
      </c>
      <c r="Y23" s="205"/>
      <c r="Z23" s="205"/>
      <c r="AA23" s="205"/>
      <c r="AB23" s="205"/>
      <c r="AC23" s="187"/>
      <c r="AD23" s="212"/>
      <c r="AE23" s="232"/>
      <c r="AG23" s="229"/>
    </row>
    <row r="24" spans="1:34" s="135" customFormat="1" ht="31.5" customHeight="1" x14ac:dyDescent="0.25">
      <c r="A24" s="121">
        <v>11</v>
      </c>
      <c r="B24" s="211" t="s">
        <v>813</v>
      </c>
      <c r="C24" s="146" t="s">
        <v>70</v>
      </c>
      <c r="D24" s="127">
        <v>261.32</v>
      </c>
      <c r="E24" s="125">
        <v>0</v>
      </c>
      <c r="F24" s="125">
        <v>0</v>
      </c>
      <c r="G24" s="154">
        <v>0</v>
      </c>
      <c r="H24" s="125">
        <v>0</v>
      </c>
      <c r="I24" s="125">
        <v>400</v>
      </c>
      <c r="J24" s="154">
        <v>400</v>
      </c>
      <c r="K24" s="188">
        <v>129</v>
      </c>
      <c r="L24" s="205">
        <v>129</v>
      </c>
      <c r="M24" s="188">
        <f t="shared" si="6"/>
        <v>100</v>
      </c>
      <c r="N24" s="205">
        <v>600</v>
      </c>
      <c r="O24" s="179">
        <f t="shared" si="8"/>
        <v>161</v>
      </c>
      <c r="P24" s="188">
        <v>0</v>
      </c>
      <c r="Q24" s="188">
        <v>128</v>
      </c>
      <c r="R24" s="205">
        <f t="shared" si="7"/>
        <v>33</v>
      </c>
      <c r="S24" s="188">
        <f t="shared" si="9"/>
        <v>32.200000000000003</v>
      </c>
      <c r="T24" s="284" t="str">
        <f t="shared" si="10"/>
        <v>Решение заседания комиссии администрации района от 19.04.2021</v>
      </c>
      <c r="U24" s="205">
        <v>161</v>
      </c>
      <c r="V24" s="205"/>
      <c r="W24" s="188"/>
      <c r="X24" s="417" t="s">
        <v>956</v>
      </c>
      <c r="Y24" s="205"/>
      <c r="Z24" s="205"/>
      <c r="AA24" s="205"/>
      <c r="AB24" s="205"/>
      <c r="AC24" s="187"/>
      <c r="AD24" s="212"/>
      <c r="AE24" s="232"/>
      <c r="AG24" s="229"/>
    </row>
    <row r="25" spans="1:34" s="135" customFormat="1" ht="47.25" x14ac:dyDescent="0.25">
      <c r="A25" s="121">
        <v>12</v>
      </c>
      <c r="B25" s="211" t="s">
        <v>814</v>
      </c>
      <c r="C25" s="146" t="s">
        <v>70</v>
      </c>
      <c r="D25" s="127">
        <v>162.178</v>
      </c>
      <c r="E25" s="125">
        <v>1500</v>
      </c>
      <c r="F25" s="125">
        <v>1500</v>
      </c>
      <c r="G25" s="154">
        <v>1650</v>
      </c>
      <c r="H25" s="125">
        <v>1650</v>
      </c>
      <c r="I25" s="125">
        <v>400</v>
      </c>
      <c r="J25" s="154">
        <v>400</v>
      </c>
      <c r="K25" s="188">
        <v>801</v>
      </c>
      <c r="L25" s="205">
        <v>801</v>
      </c>
      <c r="M25" s="188">
        <f t="shared" si="6"/>
        <v>100</v>
      </c>
      <c r="N25" s="205">
        <v>1200</v>
      </c>
      <c r="O25" s="179">
        <f t="shared" si="8"/>
        <v>457</v>
      </c>
      <c r="P25" s="188">
        <v>0</v>
      </c>
      <c r="Q25" s="188">
        <v>365</v>
      </c>
      <c r="R25" s="205">
        <f t="shared" si="7"/>
        <v>92</v>
      </c>
      <c r="S25" s="188">
        <f t="shared" si="9"/>
        <v>91.4</v>
      </c>
      <c r="T25" s="284" t="str">
        <f t="shared" si="10"/>
        <v>Решение заседания комиссии администрации района от 19.04.2021</v>
      </c>
      <c r="U25" s="205">
        <v>457</v>
      </c>
      <c r="V25" s="205"/>
      <c r="W25" s="188"/>
      <c r="X25" s="417" t="s">
        <v>956</v>
      </c>
      <c r="Y25" s="205"/>
      <c r="Z25" s="205"/>
      <c r="AA25" s="205"/>
      <c r="AB25" s="205"/>
      <c r="AC25" s="187"/>
      <c r="AD25" s="212"/>
      <c r="AE25" s="232"/>
      <c r="AG25" s="229"/>
    </row>
    <row r="26" spans="1:34" s="135" customFormat="1" ht="32.25" customHeight="1" x14ac:dyDescent="0.25">
      <c r="A26" s="121">
        <v>13</v>
      </c>
      <c r="B26" s="211" t="s">
        <v>815</v>
      </c>
      <c r="C26" s="146" t="s">
        <v>70</v>
      </c>
      <c r="D26" s="127">
        <v>170.48</v>
      </c>
      <c r="E26" s="125">
        <v>0</v>
      </c>
      <c r="F26" s="125">
        <v>0</v>
      </c>
      <c r="G26" s="154">
        <v>0</v>
      </c>
      <c r="H26" s="125">
        <v>0</v>
      </c>
      <c r="I26" s="125">
        <v>400</v>
      </c>
      <c r="J26" s="154">
        <v>400</v>
      </c>
      <c r="K26" s="188">
        <v>401</v>
      </c>
      <c r="L26" s="205">
        <v>401</v>
      </c>
      <c r="M26" s="188">
        <f t="shared" si="6"/>
        <v>100</v>
      </c>
      <c r="N26" s="205">
        <v>600</v>
      </c>
      <c r="O26" s="179">
        <f t="shared" si="8"/>
        <v>372</v>
      </c>
      <c r="P26" s="188">
        <v>0</v>
      </c>
      <c r="Q26" s="188">
        <v>297</v>
      </c>
      <c r="R26" s="205">
        <f t="shared" si="7"/>
        <v>75</v>
      </c>
      <c r="S26" s="188">
        <f t="shared" si="9"/>
        <v>74.400000000000006</v>
      </c>
      <c r="T26" s="284" t="str">
        <f t="shared" si="10"/>
        <v>Решение заседания комиссии администрации района от 19.04.2021</v>
      </c>
      <c r="U26" s="205">
        <v>372</v>
      </c>
      <c r="V26" s="205"/>
      <c r="W26" s="188"/>
      <c r="X26" s="417" t="s">
        <v>956</v>
      </c>
      <c r="Y26" s="205"/>
      <c r="Z26" s="205"/>
      <c r="AA26" s="205"/>
      <c r="AB26" s="205"/>
      <c r="AC26" s="187"/>
      <c r="AD26" s="212"/>
      <c r="AE26" s="232"/>
      <c r="AG26" s="229"/>
    </row>
    <row r="27" spans="1:34" s="135" customFormat="1" ht="32.25" customHeight="1" x14ac:dyDescent="0.25">
      <c r="A27" s="121">
        <v>14</v>
      </c>
      <c r="B27" s="211" t="s">
        <v>816</v>
      </c>
      <c r="C27" s="146" t="s">
        <v>70</v>
      </c>
      <c r="D27" s="127">
        <v>139.80000000000001</v>
      </c>
      <c r="E27" s="125">
        <v>0</v>
      </c>
      <c r="F27" s="125">
        <v>0</v>
      </c>
      <c r="G27" s="154">
        <v>0</v>
      </c>
      <c r="H27" s="125">
        <v>0</v>
      </c>
      <c r="I27" s="125">
        <v>400</v>
      </c>
      <c r="J27" s="154">
        <v>400</v>
      </c>
      <c r="K27" s="188">
        <v>11</v>
      </c>
      <c r="L27" s="205">
        <v>11</v>
      </c>
      <c r="M27" s="188">
        <f t="shared" si="6"/>
        <v>100</v>
      </c>
      <c r="N27" s="205">
        <v>1200</v>
      </c>
      <c r="O27" s="179">
        <f t="shared" si="8"/>
        <v>406</v>
      </c>
      <c r="P27" s="188">
        <v>0</v>
      </c>
      <c r="Q27" s="188">
        <v>324</v>
      </c>
      <c r="R27" s="205">
        <f t="shared" si="7"/>
        <v>82</v>
      </c>
      <c r="S27" s="188">
        <f t="shared" si="9"/>
        <v>81.2</v>
      </c>
      <c r="T27" s="284" t="str">
        <f t="shared" si="10"/>
        <v>Решение заседания комиссии администрации района от 19.04.2021</v>
      </c>
      <c r="U27" s="205">
        <v>406</v>
      </c>
      <c r="V27" s="205"/>
      <c r="W27" s="188"/>
      <c r="X27" s="417" t="s">
        <v>956</v>
      </c>
      <c r="Y27" s="205"/>
      <c r="Z27" s="205"/>
      <c r="AA27" s="205"/>
      <c r="AB27" s="205"/>
      <c r="AC27" s="187"/>
      <c r="AD27" s="212"/>
      <c r="AE27" s="232"/>
      <c r="AG27" s="229"/>
    </row>
    <row r="28" spans="1:34" s="135" customFormat="1" ht="33" customHeight="1" x14ac:dyDescent="0.25">
      <c r="A28" s="121">
        <v>15</v>
      </c>
      <c r="B28" s="211" t="s">
        <v>817</v>
      </c>
      <c r="C28" s="146" t="s">
        <v>70</v>
      </c>
      <c r="D28" s="127">
        <v>15.86</v>
      </c>
      <c r="E28" s="125">
        <v>0</v>
      </c>
      <c r="F28" s="125">
        <v>0</v>
      </c>
      <c r="G28" s="154">
        <v>0</v>
      </c>
      <c r="H28" s="125">
        <v>0</v>
      </c>
      <c r="I28" s="125">
        <v>0</v>
      </c>
      <c r="J28" s="154">
        <v>0</v>
      </c>
      <c r="K28" s="188">
        <v>46</v>
      </c>
      <c r="L28" s="205">
        <v>46</v>
      </c>
      <c r="M28" s="188">
        <f t="shared" si="6"/>
        <v>100</v>
      </c>
      <c r="N28" s="205">
        <v>350</v>
      </c>
      <c r="O28" s="179">
        <f t="shared" si="8"/>
        <v>254</v>
      </c>
      <c r="P28" s="188">
        <v>0</v>
      </c>
      <c r="Q28" s="188">
        <v>203</v>
      </c>
      <c r="R28" s="205">
        <f t="shared" si="7"/>
        <v>51</v>
      </c>
      <c r="S28" s="188">
        <f t="shared" si="9"/>
        <v>50.8</v>
      </c>
      <c r="T28" s="284" t="str">
        <f t="shared" si="10"/>
        <v>Решение заседания комиссии администрации района от 19.04.2021</v>
      </c>
      <c r="U28" s="205">
        <v>254</v>
      </c>
      <c r="V28" s="205"/>
      <c r="W28" s="188"/>
      <c r="X28" s="417" t="s">
        <v>956</v>
      </c>
      <c r="Y28" s="205"/>
      <c r="Z28" s="205"/>
      <c r="AA28" s="205"/>
      <c r="AB28" s="205"/>
      <c r="AC28" s="187"/>
      <c r="AD28" s="212"/>
      <c r="AE28" s="232"/>
      <c r="AG28" s="229"/>
    </row>
    <row r="29" spans="1:34" s="135" customFormat="1" ht="33.75" customHeight="1" x14ac:dyDescent="0.25">
      <c r="A29" s="121">
        <v>16</v>
      </c>
      <c r="B29" s="211" t="s">
        <v>818</v>
      </c>
      <c r="C29" s="146" t="s">
        <v>70</v>
      </c>
      <c r="D29" s="127">
        <v>118.21</v>
      </c>
      <c r="E29" s="125">
        <v>0</v>
      </c>
      <c r="F29" s="125">
        <v>0</v>
      </c>
      <c r="G29" s="154">
        <v>0</v>
      </c>
      <c r="H29" s="125">
        <v>0</v>
      </c>
      <c r="I29" s="125">
        <v>400</v>
      </c>
      <c r="J29" s="154">
        <v>400</v>
      </c>
      <c r="K29" s="188">
        <v>582</v>
      </c>
      <c r="L29" s="205">
        <v>582</v>
      </c>
      <c r="M29" s="188">
        <f t="shared" si="6"/>
        <v>100</v>
      </c>
      <c r="N29" s="205">
        <v>700</v>
      </c>
      <c r="O29" s="179">
        <f t="shared" si="8"/>
        <v>474</v>
      </c>
      <c r="P29" s="188">
        <v>0</v>
      </c>
      <c r="Q29" s="188">
        <v>379</v>
      </c>
      <c r="R29" s="205">
        <f t="shared" si="7"/>
        <v>95</v>
      </c>
      <c r="S29" s="188">
        <f t="shared" si="9"/>
        <v>94.8</v>
      </c>
      <c r="T29" s="284" t="str">
        <f t="shared" si="10"/>
        <v>Решение заседания комиссии администрации района от 19.04.2021</v>
      </c>
      <c r="U29" s="205">
        <v>474</v>
      </c>
      <c r="V29" s="205"/>
      <c r="W29" s="188"/>
      <c r="X29" s="417" t="s">
        <v>956</v>
      </c>
      <c r="Y29" s="205"/>
      <c r="Z29" s="205"/>
      <c r="AA29" s="205"/>
      <c r="AB29" s="205"/>
      <c r="AC29" s="187"/>
      <c r="AD29" s="212"/>
      <c r="AE29" s="232"/>
      <c r="AG29" s="229"/>
    </row>
    <row r="30" spans="1:34" s="135" customFormat="1" ht="47.25" x14ac:dyDescent="0.25">
      <c r="A30" s="121">
        <v>17</v>
      </c>
      <c r="B30" s="211" t="s">
        <v>819</v>
      </c>
      <c r="C30" s="146" t="s">
        <v>70</v>
      </c>
      <c r="D30" s="127">
        <v>75.84</v>
      </c>
      <c r="E30" s="125">
        <v>0</v>
      </c>
      <c r="F30" s="125">
        <v>0</v>
      </c>
      <c r="G30" s="154">
        <v>0</v>
      </c>
      <c r="H30" s="125">
        <v>0</v>
      </c>
      <c r="I30" s="125">
        <v>0</v>
      </c>
      <c r="J30" s="154">
        <v>0</v>
      </c>
      <c r="K30" s="188">
        <v>186</v>
      </c>
      <c r="L30" s="205">
        <v>186</v>
      </c>
      <c r="M30" s="188">
        <f t="shared" si="6"/>
        <v>100</v>
      </c>
      <c r="N30" s="205">
        <v>700</v>
      </c>
      <c r="O30" s="179">
        <f t="shared" si="8"/>
        <v>533</v>
      </c>
      <c r="P30" s="188">
        <v>0</v>
      </c>
      <c r="Q30" s="188">
        <v>426</v>
      </c>
      <c r="R30" s="205">
        <f t="shared" si="7"/>
        <v>107</v>
      </c>
      <c r="S30" s="188">
        <f t="shared" si="9"/>
        <v>106.6</v>
      </c>
      <c r="T30" s="284" t="str">
        <f t="shared" si="10"/>
        <v>Решение заседания комиссии администрации района от 19.04.2021</v>
      </c>
      <c r="U30" s="205">
        <v>533</v>
      </c>
      <c r="V30" s="205"/>
      <c r="W30" s="188"/>
      <c r="X30" s="417" t="s">
        <v>956</v>
      </c>
      <c r="Y30" s="205"/>
      <c r="Z30" s="205"/>
      <c r="AA30" s="205"/>
      <c r="AB30" s="205"/>
      <c r="AC30" s="187"/>
      <c r="AD30" s="212"/>
      <c r="AE30" s="232"/>
      <c r="AG30" s="229"/>
    </row>
    <row r="31" spans="1:34" s="135" customFormat="1" ht="47.25" x14ac:dyDescent="0.25">
      <c r="A31" s="121">
        <v>18</v>
      </c>
      <c r="B31" s="211" t="s">
        <v>820</v>
      </c>
      <c r="C31" s="146" t="s">
        <v>70</v>
      </c>
      <c r="D31" s="127">
        <v>186.81</v>
      </c>
      <c r="E31" s="125">
        <v>0</v>
      </c>
      <c r="F31" s="125">
        <v>0</v>
      </c>
      <c r="G31" s="154">
        <v>0</v>
      </c>
      <c r="H31" s="125">
        <v>0</v>
      </c>
      <c r="I31" s="125">
        <v>0</v>
      </c>
      <c r="J31" s="154">
        <v>0</v>
      </c>
      <c r="K31" s="188">
        <v>295</v>
      </c>
      <c r="L31" s="205">
        <v>295</v>
      </c>
      <c r="M31" s="188">
        <f t="shared" si="6"/>
        <v>100</v>
      </c>
      <c r="N31" s="205">
        <v>1000</v>
      </c>
      <c r="O31" s="179">
        <f t="shared" si="8"/>
        <v>330</v>
      </c>
      <c r="P31" s="188">
        <v>0</v>
      </c>
      <c r="Q31" s="188">
        <v>264</v>
      </c>
      <c r="R31" s="205">
        <f t="shared" si="7"/>
        <v>66</v>
      </c>
      <c r="S31" s="188">
        <f t="shared" si="9"/>
        <v>66</v>
      </c>
      <c r="T31" s="284" t="str">
        <f t="shared" si="10"/>
        <v>Решение заседания комиссии администрации района от 19.04.2021</v>
      </c>
      <c r="U31" s="205">
        <v>330</v>
      </c>
      <c r="V31" s="205"/>
      <c r="W31" s="188"/>
      <c r="X31" s="417" t="s">
        <v>956</v>
      </c>
      <c r="Y31" s="205"/>
      <c r="Z31" s="205"/>
      <c r="AA31" s="205"/>
      <c r="AB31" s="205"/>
      <c r="AC31" s="187"/>
      <c r="AD31" s="212"/>
      <c r="AE31" s="232"/>
      <c r="AG31" s="229"/>
    </row>
    <row r="32" spans="1:34" s="135" customFormat="1" ht="32.25" customHeight="1" x14ac:dyDescent="0.25">
      <c r="A32" s="121">
        <v>19</v>
      </c>
      <c r="B32" s="211" t="s">
        <v>821</v>
      </c>
      <c r="C32" s="146" t="s">
        <v>70</v>
      </c>
      <c r="D32" s="127">
        <v>128.66</v>
      </c>
      <c r="E32" s="125">
        <v>0</v>
      </c>
      <c r="F32" s="125">
        <v>0</v>
      </c>
      <c r="G32" s="154">
        <v>0</v>
      </c>
      <c r="H32" s="125">
        <v>0</v>
      </c>
      <c r="I32" s="125">
        <v>2800</v>
      </c>
      <c r="J32" s="154">
        <v>2800</v>
      </c>
      <c r="K32" s="188">
        <v>927</v>
      </c>
      <c r="L32" s="205">
        <v>927</v>
      </c>
      <c r="M32" s="188">
        <f t="shared" si="6"/>
        <v>100</v>
      </c>
      <c r="N32" s="205">
        <v>1500</v>
      </c>
      <c r="O32" s="179">
        <f t="shared" si="8"/>
        <v>406</v>
      </c>
      <c r="P32" s="188">
        <v>0</v>
      </c>
      <c r="Q32" s="188">
        <v>324</v>
      </c>
      <c r="R32" s="205">
        <f t="shared" si="7"/>
        <v>82</v>
      </c>
      <c r="S32" s="188">
        <f t="shared" si="9"/>
        <v>81.2</v>
      </c>
      <c r="T32" s="284" t="str">
        <f t="shared" si="10"/>
        <v>Решение заседания комиссии администрации района от 19.04.2021</v>
      </c>
      <c r="U32" s="205">
        <v>406</v>
      </c>
      <c r="V32" s="205"/>
      <c r="W32" s="188"/>
      <c r="X32" s="417" t="s">
        <v>956</v>
      </c>
      <c r="Y32" s="205"/>
      <c r="Z32" s="205"/>
      <c r="AA32" s="205"/>
      <c r="AB32" s="205"/>
      <c r="AC32" s="187"/>
      <c r="AD32" s="212"/>
      <c r="AE32" s="232"/>
      <c r="AG32" s="229"/>
    </row>
    <row r="33" spans="1:33" s="135" customFormat="1" ht="31.5" customHeight="1" x14ac:dyDescent="0.25">
      <c r="A33" s="121">
        <v>20</v>
      </c>
      <c r="B33" s="211" t="s">
        <v>822</v>
      </c>
      <c r="C33" s="146" t="s">
        <v>70</v>
      </c>
      <c r="D33" s="127">
        <v>128</v>
      </c>
      <c r="E33" s="125">
        <v>0</v>
      </c>
      <c r="F33" s="125">
        <v>0</v>
      </c>
      <c r="G33" s="154">
        <v>0</v>
      </c>
      <c r="H33" s="125">
        <v>0</v>
      </c>
      <c r="I33" s="125">
        <v>400</v>
      </c>
      <c r="J33" s="154">
        <v>400</v>
      </c>
      <c r="K33" s="188">
        <v>431</v>
      </c>
      <c r="L33" s="205">
        <v>431</v>
      </c>
      <c r="M33" s="188">
        <f t="shared" si="6"/>
        <v>100</v>
      </c>
      <c r="N33" s="205">
        <v>2000</v>
      </c>
      <c r="O33" s="179">
        <f t="shared" si="8"/>
        <v>339</v>
      </c>
      <c r="P33" s="188">
        <v>0</v>
      </c>
      <c r="Q33" s="188">
        <v>271</v>
      </c>
      <c r="R33" s="205">
        <f t="shared" si="7"/>
        <v>68</v>
      </c>
      <c r="S33" s="188">
        <f t="shared" si="9"/>
        <v>67.8</v>
      </c>
      <c r="T33" s="284" t="str">
        <f t="shared" si="10"/>
        <v>Решение заседания комиссии администрации района от 19.04.2021</v>
      </c>
      <c r="U33" s="205">
        <v>339</v>
      </c>
      <c r="V33" s="205"/>
      <c r="W33" s="188"/>
      <c r="X33" s="417" t="s">
        <v>956</v>
      </c>
      <c r="Y33" s="205"/>
      <c r="Z33" s="205"/>
      <c r="AA33" s="205"/>
      <c r="AB33" s="205"/>
      <c r="AC33" s="187"/>
      <c r="AD33" s="212"/>
      <c r="AE33" s="232"/>
      <c r="AG33" s="229"/>
    </row>
    <row r="34" spans="1:33" s="135" customFormat="1" ht="47.25" x14ac:dyDescent="0.25">
      <c r="A34" s="121">
        <v>21</v>
      </c>
      <c r="B34" s="211" t="s">
        <v>962</v>
      </c>
      <c r="C34" s="146" t="s">
        <v>70</v>
      </c>
      <c r="D34" s="127">
        <v>98.41</v>
      </c>
      <c r="E34" s="125">
        <v>0</v>
      </c>
      <c r="F34" s="125">
        <v>0</v>
      </c>
      <c r="G34" s="154">
        <v>0</v>
      </c>
      <c r="H34" s="125">
        <v>0</v>
      </c>
      <c r="I34" s="125">
        <v>0</v>
      </c>
      <c r="J34" s="154">
        <v>0</v>
      </c>
      <c r="K34" s="188">
        <v>46</v>
      </c>
      <c r="L34" s="205">
        <v>46</v>
      </c>
      <c r="M34" s="188">
        <f t="shared" si="6"/>
        <v>100</v>
      </c>
      <c r="N34" s="205">
        <v>500</v>
      </c>
      <c r="O34" s="179">
        <f t="shared" si="8"/>
        <v>355</v>
      </c>
      <c r="P34" s="188">
        <v>0</v>
      </c>
      <c r="Q34" s="188">
        <v>284</v>
      </c>
      <c r="R34" s="205">
        <f t="shared" si="7"/>
        <v>71</v>
      </c>
      <c r="S34" s="188">
        <f t="shared" si="9"/>
        <v>71</v>
      </c>
      <c r="T34" s="284" t="str">
        <f t="shared" si="10"/>
        <v>Решение заседания комиссии администрации района от 19.04.2021</v>
      </c>
      <c r="U34" s="205">
        <v>355</v>
      </c>
      <c r="V34" s="205"/>
      <c r="W34" s="188"/>
      <c r="X34" s="417" t="s">
        <v>956</v>
      </c>
      <c r="Y34" s="205"/>
      <c r="Z34" s="205"/>
      <c r="AA34" s="205"/>
      <c r="AB34" s="205"/>
      <c r="AC34" s="187"/>
      <c r="AD34" s="212"/>
      <c r="AE34" s="232"/>
      <c r="AG34" s="229"/>
    </row>
    <row r="35" spans="1:33" s="135" customFormat="1" ht="47.25" x14ac:dyDescent="0.25">
      <c r="A35" s="121">
        <v>22</v>
      </c>
      <c r="B35" s="211" t="s">
        <v>823</v>
      </c>
      <c r="C35" s="146" t="s">
        <v>70</v>
      </c>
      <c r="D35" s="127">
        <v>221.75</v>
      </c>
      <c r="E35" s="125">
        <v>2500</v>
      </c>
      <c r="F35" s="125">
        <v>2500</v>
      </c>
      <c r="G35" s="154">
        <v>3000</v>
      </c>
      <c r="H35" s="125">
        <v>3000</v>
      </c>
      <c r="I35" s="125">
        <v>2000</v>
      </c>
      <c r="J35" s="154">
        <v>2000</v>
      </c>
      <c r="K35" s="188">
        <v>927</v>
      </c>
      <c r="L35" s="205">
        <v>927</v>
      </c>
      <c r="M35" s="188">
        <f t="shared" si="6"/>
        <v>100</v>
      </c>
      <c r="N35" s="205">
        <v>1400</v>
      </c>
      <c r="O35" s="179">
        <f t="shared" si="8"/>
        <v>389</v>
      </c>
      <c r="P35" s="188">
        <v>0</v>
      </c>
      <c r="Q35" s="188">
        <v>311</v>
      </c>
      <c r="R35" s="205">
        <f t="shared" si="7"/>
        <v>78</v>
      </c>
      <c r="S35" s="188">
        <f t="shared" si="9"/>
        <v>77.8</v>
      </c>
      <c r="T35" s="284" t="str">
        <f t="shared" si="10"/>
        <v>Решение заседания комиссии администрации района от 19.04.2021</v>
      </c>
      <c r="U35" s="205">
        <v>389</v>
      </c>
      <c r="V35" s="205"/>
      <c r="W35" s="188"/>
      <c r="X35" s="417" t="s">
        <v>956</v>
      </c>
      <c r="Y35" s="205"/>
      <c r="Z35" s="205"/>
      <c r="AA35" s="205"/>
      <c r="AB35" s="205"/>
      <c r="AC35" s="187"/>
      <c r="AD35" s="212"/>
      <c r="AE35" s="232"/>
      <c r="AG35" s="229"/>
    </row>
    <row r="36" spans="1:33" s="135" customFormat="1" ht="47.25" x14ac:dyDescent="0.25">
      <c r="A36" s="121">
        <v>23</v>
      </c>
      <c r="B36" s="211" t="s">
        <v>824</v>
      </c>
      <c r="C36" s="146" t="s">
        <v>70</v>
      </c>
      <c r="D36" s="127">
        <v>97.54</v>
      </c>
      <c r="E36" s="125">
        <v>0</v>
      </c>
      <c r="F36" s="125">
        <v>0</v>
      </c>
      <c r="G36" s="154">
        <v>0</v>
      </c>
      <c r="H36" s="125">
        <v>0</v>
      </c>
      <c r="I36" s="125">
        <v>1800</v>
      </c>
      <c r="J36" s="154">
        <v>1800</v>
      </c>
      <c r="K36" s="188">
        <v>1553</v>
      </c>
      <c r="L36" s="205">
        <v>1553</v>
      </c>
      <c r="M36" s="188">
        <f t="shared" si="6"/>
        <v>100</v>
      </c>
      <c r="N36" s="205">
        <v>4500</v>
      </c>
      <c r="O36" s="179">
        <f t="shared" si="8"/>
        <v>1891</v>
      </c>
      <c r="P36" s="188">
        <v>0</v>
      </c>
      <c r="Q36" s="188">
        <v>1512</v>
      </c>
      <c r="R36" s="205">
        <f t="shared" si="7"/>
        <v>379</v>
      </c>
      <c r="S36" s="188">
        <f t="shared" si="9"/>
        <v>378.2</v>
      </c>
      <c r="T36" s="284" t="str">
        <f t="shared" si="10"/>
        <v>Решение заседания комиссии администрации района от 19.04.2021</v>
      </c>
      <c r="U36" s="205">
        <v>1891</v>
      </c>
      <c r="V36" s="205"/>
      <c r="W36" s="188"/>
      <c r="X36" s="417" t="s">
        <v>956</v>
      </c>
      <c r="Y36" s="205"/>
      <c r="Z36" s="205"/>
      <c r="AA36" s="205"/>
      <c r="AB36" s="205"/>
      <c r="AC36" s="187"/>
      <c r="AD36" s="212"/>
      <c r="AE36" s="232"/>
      <c r="AG36" s="229"/>
    </row>
    <row r="37" spans="1:33" s="135" customFormat="1" ht="47.25" x14ac:dyDescent="0.25">
      <c r="A37" s="121">
        <v>24</v>
      </c>
      <c r="B37" s="211" t="s">
        <v>825</v>
      </c>
      <c r="C37" s="146" t="s">
        <v>70</v>
      </c>
      <c r="D37" s="127">
        <v>86.48</v>
      </c>
      <c r="E37" s="125">
        <v>0</v>
      </c>
      <c r="F37" s="125">
        <v>0</v>
      </c>
      <c r="G37" s="154">
        <v>0</v>
      </c>
      <c r="H37" s="125">
        <v>0</v>
      </c>
      <c r="I37" s="125">
        <v>400</v>
      </c>
      <c r="J37" s="154">
        <v>400</v>
      </c>
      <c r="K37" s="188">
        <v>518</v>
      </c>
      <c r="L37" s="205">
        <v>518</v>
      </c>
      <c r="M37" s="188">
        <f t="shared" si="6"/>
        <v>100</v>
      </c>
      <c r="N37" s="205">
        <v>2000</v>
      </c>
      <c r="O37" s="179">
        <f t="shared" si="8"/>
        <v>533</v>
      </c>
      <c r="P37" s="188">
        <v>0</v>
      </c>
      <c r="Q37" s="188">
        <v>426</v>
      </c>
      <c r="R37" s="205">
        <f t="shared" si="7"/>
        <v>107</v>
      </c>
      <c r="S37" s="188">
        <f t="shared" si="9"/>
        <v>106.6</v>
      </c>
      <c r="T37" s="284" t="str">
        <f t="shared" si="10"/>
        <v>Решение заседания комиссии администрации района от 19.04.2021</v>
      </c>
      <c r="U37" s="205">
        <v>533</v>
      </c>
      <c r="V37" s="205"/>
      <c r="W37" s="188"/>
      <c r="X37" s="417" t="s">
        <v>956</v>
      </c>
      <c r="Y37" s="205"/>
      <c r="Z37" s="205"/>
      <c r="AA37" s="205"/>
      <c r="AB37" s="205"/>
      <c r="AC37" s="187"/>
      <c r="AD37" s="212"/>
      <c r="AE37" s="232"/>
      <c r="AG37" s="229"/>
    </row>
    <row r="38" spans="1:33" s="234" customFormat="1" ht="47.25" x14ac:dyDescent="0.25">
      <c r="A38" s="121">
        <v>25</v>
      </c>
      <c r="B38" s="213" t="s">
        <v>137</v>
      </c>
      <c r="C38" s="213" t="s">
        <v>70</v>
      </c>
      <c r="D38" s="214">
        <v>213.12</v>
      </c>
      <c r="E38" s="215">
        <v>300</v>
      </c>
      <c r="F38" s="215">
        <v>300</v>
      </c>
      <c r="G38" s="216">
        <v>800</v>
      </c>
      <c r="H38" s="215">
        <v>800</v>
      </c>
      <c r="I38" s="215">
        <v>800</v>
      </c>
      <c r="J38" s="216">
        <v>800</v>
      </c>
      <c r="K38" s="188">
        <v>129</v>
      </c>
      <c r="L38" s="217">
        <v>129</v>
      </c>
      <c r="M38" s="188">
        <f t="shared" si="6"/>
        <v>100</v>
      </c>
      <c r="N38" s="217">
        <v>2000</v>
      </c>
      <c r="O38" s="179">
        <f t="shared" si="8"/>
        <v>364</v>
      </c>
      <c r="P38" s="188">
        <v>0</v>
      </c>
      <c r="Q38" s="188">
        <v>291</v>
      </c>
      <c r="R38" s="205">
        <f t="shared" si="7"/>
        <v>73</v>
      </c>
      <c r="S38" s="188">
        <f t="shared" si="9"/>
        <v>72.8</v>
      </c>
      <c r="T38" s="284" t="str">
        <f t="shared" si="10"/>
        <v>Решение заседания комиссии администрации района от 19.04.2021</v>
      </c>
      <c r="U38" s="217">
        <v>364</v>
      </c>
      <c r="V38" s="205"/>
      <c r="W38" s="188"/>
      <c r="X38" s="418" t="s">
        <v>956</v>
      </c>
      <c r="Y38" s="217"/>
      <c r="Z38" s="217"/>
      <c r="AA38" s="217"/>
      <c r="AB38" s="217"/>
      <c r="AC38" s="187"/>
      <c r="AD38" s="212"/>
      <c r="AE38" s="233"/>
      <c r="AG38" s="229"/>
    </row>
    <row r="39" spans="1:33" s="135" customFormat="1" ht="47.25" x14ac:dyDescent="0.25">
      <c r="A39" s="121">
        <v>26</v>
      </c>
      <c r="B39" s="211" t="s">
        <v>826</v>
      </c>
      <c r="C39" s="146" t="s">
        <v>70</v>
      </c>
      <c r="D39" s="127">
        <v>85.7</v>
      </c>
      <c r="E39" s="125">
        <v>0</v>
      </c>
      <c r="F39" s="125">
        <v>0</v>
      </c>
      <c r="G39" s="154">
        <v>0</v>
      </c>
      <c r="H39" s="125">
        <v>0</v>
      </c>
      <c r="I39" s="125">
        <v>400</v>
      </c>
      <c r="J39" s="154">
        <v>400</v>
      </c>
      <c r="K39" s="188">
        <v>107</v>
      </c>
      <c r="L39" s="205">
        <v>107</v>
      </c>
      <c r="M39" s="188">
        <f t="shared" si="6"/>
        <v>100</v>
      </c>
      <c r="N39" s="205">
        <v>1500</v>
      </c>
      <c r="O39" s="179">
        <f t="shared" si="8"/>
        <v>271</v>
      </c>
      <c r="P39" s="188">
        <v>0</v>
      </c>
      <c r="Q39" s="188">
        <v>216</v>
      </c>
      <c r="R39" s="205">
        <f t="shared" si="7"/>
        <v>55</v>
      </c>
      <c r="S39" s="188">
        <f t="shared" si="9"/>
        <v>54.2</v>
      </c>
      <c r="T39" s="284" t="str">
        <f t="shared" si="10"/>
        <v>Решение заседания комиссии администрации района от 19.04.2021</v>
      </c>
      <c r="U39" s="205">
        <v>271</v>
      </c>
      <c r="V39" s="205"/>
      <c r="W39" s="188"/>
      <c r="X39" s="417" t="s">
        <v>956</v>
      </c>
      <c r="Y39" s="205"/>
      <c r="Z39" s="205"/>
      <c r="AA39" s="205"/>
      <c r="AB39" s="205"/>
      <c r="AC39" s="187"/>
      <c r="AD39" s="212"/>
      <c r="AE39" s="232"/>
      <c r="AG39" s="229"/>
    </row>
    <row r="40" spans="1:33" s="135" customFormat="1" ht="47.25" x14ac:dyDescent="0.25">
      <c r="A40" s="121">
        <v>27</v>
      </c>
      <c r="B40" s="146" t="s">
        <v>827</v>
      </c>
      <c r="C40" s="146" t="s">
        <v>70</v>
      </c>
      <c r="D40" s="127">
        <v>84.93</v>
      </c>
      <c r="E40" s="125">
        <v>800</v>
      </c>
      <c r="F40" s="125">
        <v>800</v>
      </c>
      <c r="G40" s="154">
        <v>800</v>
      </c>
      <c r="H40" s="125">
        <v>800</v>
      </c>
      <c r="I40" s="125">
        <v>400</v>
      </c>
      <c r="J40" s="154">
        <v>400</v>
      </c>
      <c r="K40" s="188">
        <v>641</v>
      </c>
      <c r="L40" s="205">
        <v>641</v>
      </c>
      <c r="M40" s="188">
        <f t="shared" si="6"/>
        <v>100</v>
      </c>
      <c r="N40" s="205">
        <v>800</v>
      </c>
      <c r="O40" s="179">
        <f t="shared" si="8"/>
        <v>398</v>
      </c>
      <c r="P40" s="188">
        <v>0</v>
      </c>
      <c r="Q40" s="188">
        <v>318</v>
      </c>
      <c r="R40" s="205">
        <f t="shared" si="7"/>
        <v>80</v>
      </c>
      <c r="S40" s="188">
        <f t="shared" si="9"/>
        <v>79.599999999999994</v>
      </c>
      <c r="T40" s="284" t="str">
        <f t="shared" si="10"/>
        <v>Решение заседания комиссии администрации района от 19.04.2021</v>
      </c>
      <c r="U40" s="205">
        <v>398</v>
      </c>
      <c r="V40" s="205"/>
      <c r="W40" s="188"/>
      <c r="X40" s="417" t="s">
        <v>956</v>
      </c>
      <c r="Y40" s="205"/>
      <c r="Z40" s="205"/>
      <c r="AA40" s="205"/>
      <c r="AB40" s="205"/>
      <c r="AC40" s="187"/>
      <c r="AD40" s="212"/>
      <c r="AE40" s="232"/>
      <c r="AG40" s="229"/>
    </row>
    <row r="41" spans="1:33" s="135" customFormat="1" ht="63" x14ac:dyDescent="0.25">
      <c r="A41" s="121">
        <v>28</v>
      </c>
      <c r="B41" s="211" t="s">
        <v>828</v>
      </c>
      <c r="C41" s="146" t="s">
        <v>70</v>
      </c>
      <c r="D41" s="127">
        <v>83.2</v>
      </c>
      <c r="E41" s="125">
        <v>0</v>
      </c>
      <c r="F41" s="125">
        <v>0</v>
      </c>
      <c r="G41" s="154">
        <v>0</v>
      </c>
      <c r="H41" s="125">
        <v>0</v>
      </c>
      <c r="I41" s="125">
        <v>0</v>
      </c>
      <c r="J41" s="154">
        <v>0</v>
      </c>
      <c r="K41" s="188">
        <v>62</v>
      </c>
      <c r="L41" s="205">
        <v>62</v>
      </c>
      <c r="M41" s="188">
        <f t="shared" si="6"/>
        <v>100</v>
      </c>
      <c r="N41" s="205">
        <v>2000</v>
      </c>
      <c r="O41" s="179">
        <f t="shared" si="8"/>
        <v>449</v>
      </c>
      <c r="P41" s="188">
        <v>0</v>
      </c>
      <c r="Q41" s="188">
        <v>359</v>
      </c>
      <c r="R41" s="205">
        <f t="shared" si="7"/>
        <v>90</v>
      </c>
      <c r="S41" s="188">
        <f t="shared" si="9"/>
        <v>89.8</v>
      </c>
      <c r="T41" s="284" t="str">
        <f t="shared" si="10"/>
        <v>Решение заседания комиссии администрации района от 19.04.2021</v>
      </c>
      <c r="U41" s="205">
        <v>449</v>
      </c>
      <c r="V41" s="205"/>
      <c r="W41" s="188"/>
      <c r="X41" s="417" t="s">
        <v>956</v>
      </c>
      <c r="Y41" s="205"/>
      <c r="Z41" s="205"/>
      <c r="AA41" s="205"/>
      <c r="AB41" s="205"/>
      <c r="AC41" s="187"/>
      <c r="AD41" s="212"/>
      <c r="AE41" s="232"/>
      <c r="AG41" s="229"/>
    </row>
    <row r="42" spans="1:33" s="135" customFormat="1" ht="63" x14ac:dyDescent="0.25">
      <c r="A42" s="121">
        <v>29</v>
      </c>
      <c r="B42" s="211" t="s">
        <v>829</v>
      </c>
      <c r="C42" s="146" t="s">
        <v>70</v>
      </c>
      <c r="D42" s="127">
        <v>159.04</v>
      </c>
      <c r="E42" s="125">
        <v>0</v>
      </c>
      <c r="F42" s="125">
        <v>0</v>
      </c>
      <c r="G42" s="154">
        <v>0</v>
      </c>
      <c r="H42" s="125">
        <v>0</v>
      </c>
      <c r="I42" s="125">
        <v>400</v>
      </c>
      <c r="J42" s="154">
        <v>400</v>
      </c>
      <c r="K42" s="188">
        <v>431</v>
      </c>
      <c r="L42" s="205">
        <v>431</v>
      </c>
      <c r="M42" s="188">
        <f t="shared" si="6"/>
        <v>100</v>
      </c>
      <c r="N42" s="205">
        <v>2000</v>
      </c>
      <c r="O42" s="179">
        <f t="shared" si="8"/>
        <v>499</v>
      </c>
      <c r="P42" s="188">
        <v>0</v>
      </c>
      <c r="Q42" s="188">
        <v>399</v>
      </c>
      <c r="R42" s="205">
        <f t="shared" si="7"/>
        <v>100</v>
      </c>
      <c r="S42" s="188">
        <f t="shared" si="9"/>
        <v>99.8</v>
      </c>
      <c r="T42" s="284" t="str">
        <f t="shared" si="10"/>
        <v>Решение заседания комиссии администрации района от 19.04.2021</v>
      </c>
      <c r="U42" s="205">
        <v>499</v>
      </c>
      <c r="V42" s="205"/>
      <c r="W42" s="188"/>
      <c r="X42" s="417" t="s">
        <v>956</v>
      </c>
      <c r="Y42" s="205"/>
      <c r="Z42" s="205"/>
      <c r="AA42" s="205"/>
      <c r="AB42" s="205"/>
      <c r="AC42" s="187"/>
      <c r="AD42" s="212"/>
      <c r="AE42" s="232"/>
      <c r="AG42" s="229"/>
    </row>
    <row r="43" spans="1:33" s="135" customFormat="1" ht="63" x14ac:dyDescent="0.25">
      <c r="A43" s="121">
        <v>30</v>
      </c>
      <c r="B43" s="211" t="s">
        <v>830</v>
      </c>
      <c r="C43" s="146" t="s">
        <v>70</v>
      </c>
      <c r="D43" s="127">
        <v>126.38</v>
      </c>
      <c r="E43" s="125">
        <v>1000</v>
      </c>
      <c r="F43" s="125">
        <v>1000</v>
      </c>
      <c r="G43" s="154">
        <v>800</v>
      </c>
      <c r="H43" s="125">
        <v>800</v>
      </c>
      <c r="I43" s="125">
        <v>400</v>
      </c>
      <c r="J43" s="154">
        <v>400</v>
      </c>
      <c r="K43" s="188">
        <v>518</v>
      </c>
      <c r="L43" s="205">
        <v>518</v>
      </c>
      <c r="M43" s="188">
        <f t="shared" si="6"/>
        <v>100</v>
      </c>
      <c r="N43" s="205">
        <v>500</v>
      </c>
      <c r="O43" s="179">
        <f t="shared" si="8"/>
        <v>449</v>
      </c>
      <c r="P43" s="188">
        <v>0</v>
      </c>
      <c r="Q43" s="188">
        <v>359</v>
      </c>
      <c r="R43" s="205">
        <f t="shared" si="7"/>
        <v>90</v>
      </c>
      <c r="S43" s="188">
        <f t="shared" si="9"/>
        <v>89.8</v>
      </c>
      <c r="T43" s="284" t="str">
        <f t="shared" si="10"/>
        <v>Решение заседания комиссии администрации района от 19.04.2021</v>
      </c>
      <c r="U43" s="205">
        <v>449</v>
      </c>
      <c r="V43" s="205"/>
      <c r="W43" s="188"/>
      <c r="X43" s="417" t="s">
        <v>956</v>
      </c>
      <c r="Y43" s="205"/>
      <c r="Z43" s="205"/>
      <c r="AA43" s="205"/>
      <c r="AB43" s="205"/>
      <c r="AC43" s="187"/>
      <c r="AD43" s="212"/>
      <c r="AE43" s="232"/>
      <c r="AG43" s="229"/>
    </row>
    <row r="44" spans="1:33" s="234" customFormat="1" ht="47.25" x14ac:dyDescent="0.25">
      <c r="A44" s="121">
        <v>31</v>
      </c>
      <c r="B44" s="218" t="s">
        <v>831</v>
      </c>
      <c r="C44" s="213" t="s">
        <v>70</v>
      </c>
      <c r="D44" s="214">
        <v>116.11</v>
      </c>
      <c r="E44" s="215">
        <v>200</v>
      </c>
      <c r="F44" s="215">
        <v>200</v>
      </c>
      <c r="G44" s="154">
        <v>200</v>
      </c>
      <c r="H44" s="215">
        <v>200</v>
      </c>
      <c r="I44" s="125">
        <v>400</v>
      </c>
      <c r="J44" s="154">
        <v>400</v>
      </c>
      <c r="K44" s="188">
        <v>801</v>
      </c>
      <c r="L44" s="205">
        <v>801</v>
      </c>
      <c r="M44" s="188">
        <f t="shared" si="6"/>
        <v>100</v>
      </c>
      <c r="N44" s="205">
        <v>1300</v>
      </c>
      <c r="O44" s="179">
        <f t="shared" si="8"/>
        <v>432</v>
      </c>
      <c r="P44" s="188">
        <v>0</v>
      </c>
      <c r="Q44" s="188">
        <v>345</v>
      </c>
      <c r="R44" s="205">
        <f t="shared" si="7"/>
        <v>87</v>
      </c>
      <c r="S44" s="188">
        <f t="shared" si="9"/>
        <v>86.4</v>
      </c>
      <c r="T44" s="284" t="str">
        <f t="shared" si="10"/>
        <v>Решение заседания комиссии администрации района от 19.04.2021</v>
      </c>
      <c r="U44" s="205">
        <v>432</v>
      </c>
      <c r="V44" s="205"/>
      <c r="W44" s="188"/>
      <c r="X44" s="417" t="s">
        <v>956</v>
      </c>
      <c r="Y44" s="205"/>
      <c r="Z44" s="205"/>
      <c r="AA44" s="205"/>
      <c r="AB44" s="205"/>
      <c r="AC44" s="187"/>
      <c r="AD44" s="212"/>
      <c r="AE44" s="233"/>
      <c r="AG44" s="229"/>
    </row>
    <row r="45" spans="1:33" s="260" customFormat="1" ht="32.25" customHeight="1" x14ac:dyDescent="0.25">
      <c r="A45" s="201">
        <v>32</v>
      </c>
      <c r="B45" s="228" t="s">
        <v>2</v>
      </c>
      <c r="C45" s="467" t="s">
        <v>919</v>
      </c>
      <c r="D45" s="219">
        <f>74400.8/2</f>
        <v>37200.400000000001</v>
      </c>
      <c r="E45" s="468">
        <v>2000</v>
      </c>
      <c r="F45" s="468">
        <v>1063</v>
      </c>
      <c r="G45" s="468">
        <v>5542</v>
      </c>
      <c r="H45" s="468">
        <v>2122</v>
      </c>
      <c r="I45" s="468">
        <v>1780</v>
      </c>
      <c r="J45" s="468">
        <v>545</v>
      </c>
      <c r="K45" s="471">
        <v>2323</v>
      </c>
      <c r="L45" s="471">
        <f>820+981</f>
        <v>1801</v>
      </c>
      <c r="M45" s="471">
        <f t="shared" si="6"/>
        <v>77.529057253551443</v>
      </c>
      <c r="N45" s="471"/>
      <c r="O45" s="179">
        <v>2321</v>
      </c>
      <c r="P45" s="188">
        <v>624</v>
      </c>
      <c r="Q45" s="221">
        <v>1854.8</v>
      </c>
      <c r="R45" s="221">
        <f>S45</f>
        <v>466.2</v>
      </c>
      <c r="S45" s="188">
        <f>O45*20/100+2</f>
        <v>466.2</v>
      </c>
      <c r="T45" s="285"/>
      <c r="U45" s="221">
        <v>16211</v>
      </c>
      <c r="V45" s="205">
        <f>U45-W45</f>
        <v>12968.8</v>
      </c>
      <c r="W45" s="188">
        <f>U45*20/100</f>
        <v>3242.2</v>
      </c>
      <c r="X45" s="285"/>
      <c r="Y45" s="221">
        <f>32000-Y15</f>
        <v>19512.5</v>
      </c>
      <c r="Z45" s="221"/>
      <c r="AA45" s="469"/>
      <c r="AB45" s="221">
        <v>16211</v>
      </c>
      <c r="AC45" s="187"/>
      <c r="AD45" s="237"/>
      <c r="AE45" s="470"/>
      <c r="AF45" s="231"/>
      <c r="AG45" s="229"/>
    </row>
    <row r="46" spans="1:33" s="135" customFormat="1" ht="61.5" customHeight="1" x14ac:dyDescent="0.25">
      <c r="A46" s="121">
        <v>33</v>
      </c>
      <c r="B46" s="228" t="s">
        <v>834</v>
      </c>
      <c r="C46" s="250" t="s">
        <v>919</v>
      </c>
      <c r="D46" s="219">
        <v>16.899999999999999</v>
      </c>
      <c r="E46" s="220">
        <v>500</v>
      </c>
      <c r="F46" s="220">
        <v>500</v>
      </c>
      <c r="G46" s="220">
        <v>500</v>
      </c>
      <c r="H46" s="221">
        <v>354</v>
      </c>
      <c r="I46" s="220">
        <v>350</v>
      </c>
      <c r="J46" s="221">
        <v>350</v>
      </c>
      <c r="K46" s="188">
        <v>320</v>
      </c>
      <c r="L46" s="221">
        <v>320</v>
      </c>
      <c r="M46" s="188">
        <f t="shared" si="6"/>
        <v>100</v>
      </c>
      <c r="N46" s="221">
        <v>500</v>
      </c>
      <c r="O46" s="179">
        <f>U46</f>
        <v>320</v>
      </c>
      <c r="P46" s="188">
        <v>0</v>
      </c>
      <c r="Q46" s="221">
        <v>256</v>
      </c>
      <c r="R46" s="221">
        <f t="shared" si="7"/>
        <v>64</v>
      </c>
      <c r="S46" s="188">
        <f t="shared" si="9"/>
        <v>64</v>
      </c>
      <c r="T46" s="285" t="str">
        <f>X46</f>
        <v>Квота оставлена на уровне прошлого года, основания для увеличения квоты в западной части Таймыра отсутствуют</v>
      </c>
      <c r="U46" s="221">
        <v>320</v>
      </c>
      <c r="V46" s="205"/>
      <c r="W46" s="188"/>
      <c r="X46" s="285" t="s">
        <v>896</v>
      </c>
      <c r="Y46" s="221">
        <f t="shared" ref="Y46:Y61" si="11">AB46</f>
        <v>0</v>
      </c>
      <c r="Z46" s="247" t="str">
        <f>AD46</f>
        <v>Квота не устанавливается в связи с расположением угодий за пределами миграционного коридора</v>
      </c>
      <c r="AA46" s="221"/>
      <c r="AB46" s="221">
        <v>0</v>
      </c>
      <c r="AC46" s="187"/>
      <c r="AD46" s="242" t="s">
        <v>869</v>
      </c>
      <c r="AE46" s="232" t="s">
        <v>835</v>
      </c>
      <c r="AF46" s="229"/>
      <c r="AG46" s="229"/>
    </row>
    <row r="47" spans="1:33" s="135" customFormat="1" ht="62.25" customHeight="1" x14ac:dyDescent="0.25">
      <c r="A47" s="121">
        <v>34</v>
      </c>
      <c r="B47" s="228" t="s">
        <v>837</v>
      </c>
      <c r="C47" s="250" t="s">
        <v>919</v>
      </c>
      <c r="D47" s="219">
        <v>20.795999999999999</v>
      </c>
      <c r="E47" s="220">
        <v>500</v>
      </c>
      <c r="F47" s="220">
        <v>500</v>
      </c>
      <c r="G47" s="220">
        <v>500</v>
      </c>
      <c r="H47" s="221">
        <v>500</v>
      </c>
      <c r="I47" s="220">
        <v>500</v>
      </c>
      <c r="J47" s="221">
        <v>300</v>
      </c>
      <c r="K47" s="188">
        <v>320</v>
      </c>
      <c r="L47" s="221">
        <v>320</v>
      </c>
      <c r="M47" s="188">
        <f t="shared" ref="M47:M51" si="12">L47*100/K47</f>
        <v>100</v>
      </c>
      <c r="N47" s="221">
        <v>500</v>
      </c>
      <c r="O47" s="179">
        <f t="shared" ref="O47:O76" si="13">U47</f>
        <v>320</v>
      </c>
      <c r="P47" s="188">
        <v>0</v>
      </c>
      <c r="Q47" s="221">
        <v>256</v>
      </c>
      <c r="R47" s="221">
        <f t="shared" si="7"/>
        <v>64</v>
      </c>
      <c r="S47" s="188">
        <f t="shared" si="9"/>
        <v>64</v>
      </c>
      <c r="T47" s="285" t="str">
        <f t="shared" ref="T47:T76" si="14">X47</f>
        <v>Квота оставлена на уровне прошлого года, основания для увеличения квоты в западной части Таймыра отсутствуют</v>
      </c>
      <c r="U47" s="221">
        <v>320</v>
      </c>
      <c r="V47" s="205"/>
      <c r="W47" s="188"/>
      <c r="X47" s="285" t="s">
        <v>896</v>
      </c>
      <c r="Y47" s="221">
        <f t="shared" si="11"/>
        <v>0</v>
      </c>
      <c r="Z47" s="247" t="str">
        <f t="shared" ref="Z47:Z72" si="15">AD47</f>
        <v>Квота не устанавливается в связи с расположением угодий за пределами миграционного коридора</v>
      </c>
      <c r="AA47" s="221"/>
      <c r="AB47" s="221">
        <v>0</v>
      </c>
      <c r="AC47" s="187"/>
      <c r="AD47" s="242" t="s">
        <v>869</v>
      </c>
      <c r="AE47" s="232" t="s">
        <v>835</v>
      </c>
      <c r="AF47" s="229"/>
      <c r="AG47" s="229"/>
    </row>
    <row r="48" spans="1:33" s="135" customFormat="1" ht="48.75" customHeight="1" x14ac:dyDescent="0.25">
      <c r="A48" s="121">
        <v>35</v>
      </c>
      <c r="B48" s="228" t="s">
        <v>838</v>
      </c>
      <c r="C48" s="250" t="s">
        <v>919</v>
      </c>
      <c r="D48" s="219">
        <v>15.59</v>
      </c>
      <c r="E48" s="220">
        <v>20</v>
      </c>
      <c r="F48" s="220">
        <v>0</v>
      </c>
      <c r="G48" s="220">
        <v>100</v>
      </c>
      <c r="H48" s="221">
        <v>0</v>
      </c>
      <c r="I48" s="220">
        <v>10</v>
      </c>
      <c r="J48" s="221">
        <v>0</v>
      </c>
      <c r="K48" s="188">
        <v>16</v>
      </c>
      <c r="L48" s="221">
        <v>0</v>
      </c>
      <c r="M48" s="188">
        <f t="shared" si="12"/>
        <v>0</v>
      </c>
      <c r="N48" s="221">
        <v>10</v>
      </c>
      <c r="O48" s="179">
        <f t="shared" si="13"/>
        <v>10</v>
      </c>
      <c r="P48" s="188">
        <v>0</v>
      </c>
      <c r="Q48" s="221">
        <v>8</v>
      </c>
      <c r="R48" s="221">
        <f t="shared" si="7"/>
        <v>2</v>
      </c>
      <c r="S48" s="188">
        <f t="shared" si="9"/>
        <v>2</v>
      </c>
      <c r="T48" s="285"/>
      <c r="U48" s="221">
        <v>10</v>
      </c>
      <c r="V48" s="205"/>
      <c r="W48" s="188"/>
      <c r="X48" s="285"/>
      <c r="Y48" s="221">
        <f t="shared" si="11"/>
        <v>0</v>
      </c>
      <c r="Z48" s="247" t="str">
        <f t="shared" si="15"/>
        <v>Квота не устанавливается в связи с расположением угодий за пределами миграционного коридора</v>
      </c>
      <c r="AA48" s="221"/>
      <c r="AB48" s="221">
        <v>0</v>
      </c>
      <c r="AC48" s="187"/>
      <c r="AD48" s="242" t="s">
        <v>869</v>
      </c>
      <c r="AE48" s="232"/>
      <c r="AF48" s="229"/>
      <c r="AG48" s="229"/>
    </row>
    <row r="49" spans="1:33" s="135" customFormat="1" ht="64.5" customHeight="1" x14ac:dyDescent="0.25">
      <c r="A49" s="121">
        <v>37</v>
      </c>
      <c r="B49" s="228" t="s">
        <v>842</v>
      </c>
      <c r="C49" s="250" t="s">
        <v>919</v>
      </c>
      <c r="D49" s="219">
        <v>52.854999999999997</v>
      </c>
      <c r="E49" s="220">
        <v>100</v>
      </c>
      <c r="F49" s="220">
        <v>100</v>
      </c>
      <c r="G49" s="220">
        <v>100</v>
      </c>
      <c r="H49" s="221">
        <v>100</v>
      </c>
      <c r="I49" s="220">
        <v>100</v>
      </c>
      <c r="J49" s="221">
        <v>100</v>
      </c>
      <c r="K49" s="188">
        <v>40</v>
      </c>
      <c r="L49" s="221">
        <v>0</v>
      </c>
      <c r="M49" s="188">
        <f t="shared" si="12"/>
        <v>0</v>
      </c>
      <c r="N49" s="221">
        <v>50</v>
      </c>
      <c r="O49" s="179">
        <f t="shared" si="13"/>
        <v>40</v>
      </c>
      <c r="P49" s="188">
        <v>0</v>
      </c>
      <c r="Q49" s="221">
        <v>32</v>
      </c>
      <c r="R49" s="221">
        <f t="shared" si="7"/>
        <v>8</v>
      </c>
      <c r="S49" s="188">
        <f t="shared" si="9"/>
        <v>8</v>
      </c>
      <c r="T49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49" s="221">
        <v>40</v>
      </c>
      <c r="V49" s="205"/>
      <c r="W49" s="188"/>
      <c r="X49" s="285" t="s">
        <v>896</v>
      </c>
      <c r="Y49" s="221">
        <f t="shared" si="11"/>
        <v>0</v>
      </c>
      <c r="Z49" s="247" t="str">
        <f t="shared" si="15"/>
        <v>Квота не устанавливается в связи с расположением угодий за пределами миграционного коридора</v>
      </c>
      <c r="AA49" s="221"/>
      <c r="AB49" s="221">
        <v>0</v>
      </c>
      <c r="AC49" s="187"/>
      <c r="AD49" s="242" t="s">
        <v>869</v>
      </c>
      <c r="AE49" s="232" t="s">
        <v>835</v>
      </c>
      <c r="AF49" s="229"/>
      <c r="AG49" s="229"/>
    </row>
    <row r="50" spans="1:33" s="135" customFormat="1" ht="62.25" customHeight="1" x14ac:dyDescent="0.25">
      <c r="A50" s="121">
        <v>38</v>
      </c>
      <c r="B50" s="228" t="s">
        <v>843</v>
      </c>
      <c r="C50" s="250" t="s">
        <v>919</v>
      </c>
      <c r="D50" s="219">
        <v>14.7</v>
      </c>
      <c r="E50" s="220">
        <v>100</v>
      </c>
      <c r="F50" s="220">
        <v>100</v>
      </c>
      <c r="G50" s="220">
        <v>100</v>
      </c>
      <c r="H50" s="221">
        <v>0</v>
      </c>
      <c r="I50" s="220">
        <v>50</v>
      </c>
      <c r="J50" s="221">
        <v>50</v>
      </c>
      <c r="K50" s="188">
        <v>40</v>
      </c>
      <c r="L50" s="221">
        <v>0</v>
      </c>
      <c r="M50" s="188">
        <f t="shared" si="12"/>
        <v>0</v>
      </c>
      <c r="N50" s="221">
        <v>50</v>
      </c>
      <c r="O50" s="179">
        <f t="shared" si="13"/>
        <v>40</v>
      </c>
      <c r="P50" s="188">
        <v>0</v>
      </c>
      <c r="Q50" s="221">
        <v>32</v>
      </c>
      <c r="R50" s="221">
        <f t="shared" si="7"/>
        <v>8</v>
      </c>
      <c r="S50" s="188">
        <f t="shared" si="9"/>
        <v>8</v>
      </c>
      <c r="T50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0" s="221">
        <v>40</v>
      </c>
      <c r="V50" s="205"/>
      <c r="W50" s="188"/>
      <c r="X50" s="285" t="s">
        <v>896</v>
      </c>
      <c r="Y50" s="221">
        <f t="shared" si="11"/>
        <v>0</v>
      </c>
      <c r="Z50" s="247" t="str">
        <f t="shared" si="15"/>
        <v>Квота не устанавливается в связи с расположением угодий за пределами миграционного коридора</v>
      </c>
      <c r="AA50" s="221"/>
      <c r="AB50" s="221">
        <v>0</v>
      </c>
      <c r="AC50" s="187"/>
      <c r="AD50" s="242" t="s">
        <v>869</v>
      </c>
      <c r="AE50" s="232"/>
      <c r="AF50" s="229"/>
      <c r="AG50" s="229"/>
    </row>
    <row r="51" spans="1:33" s="135" customFormat="1" ht="63.75" customHeight="1" x14ac:dyDescent="0.25">
      <c r="A51" s="121">
        <v>39</v>
      </c>
      <c r="B51" s="228" t="s">
        <v>845</v>
      </c>
      <c r="C51" s="250" t="s">
        <v>919</v>
      </c>
      <c r="D51" s="219">
        <v>510.95499999999998</v>
      </c>
      <c r="E51" s="220">
        <v>1000</v>
      </c>
      <c r="F51" s="220">
        <v>939</v>
      </c>
      <c r="G51" s="220">
        <v>500</v>
      </c>
      <c r="H51" s="221">
        <v>113</v>
      </c>
      <c r="I51" s="220">
        <v>400</v>
      </c>
      <c r="J51" s="221">
        <v>400</v>
      </c>
      <c r="K51" s="188">
        <v>320</v>
      </c>
      <c r="L51" s="221">
        <v>76</v>
      </c>
      <c r="M51" s="188">
        <f t="shared" si="12"/>
        <v>23.75</v>
      </c>
      <c r="N51" s="221">
        <v>400</v>
      </c>
      <c r="O51" s="179">
        <f t="shared" si="13"/>
        <v>320</v>
      </c>
      <c r="P51" s="188">
        <v>0</v>
      </c>
      <c r="Q51" s="221">
        <v>256</v>
      </c>
      <c r="R51" s="221">
        <f t="shared" si="7"/>
        <v>64</v>
      </c>
      <c r="S51" s="188">
        <f t="shared" si="9"/>
        <v>64</v>
      </c>
      <c r="T51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1" s="221">
        <v>320</v>
      </c>
      <c r="V51" s="205"/>
      <c r="W51" s="188"/>
      <c r="X51" s="285" t="s">
        <v>896</v>
      </c>
      <c r="Y51" s="221">
        <f t="shared" si="11"/>
        <v>0</v>
      </c>
      <c r="Z51" s="247" t="str">
        <f t="shared" si="15"/>
        <v>Квота не устанавливается в связи с расположением угодий за пределами миграционного коридора</v>
      </c>
      <c r="AA51" s="221"/>
      <c r="AB51" s="221">
        <v>0</v>
      </c>
      <c r="AC51" s="187"/>
      <c r="AD51" s="242" t="s">
        <v>869</v>
      </c>
      <c r="AE51" s="232"/>
      <c r="AF51" s="229"/>
      <c r="AG51" s="229"/>
    </row>
    <row r="52" spans="1:33" s="135" customFormat="1" ht="61.5" customHeight="1" x14ac:dyDescent="0.25">
      <c r="A52" s="121">
        <v>41</v>
      </c>
      <c r="B52" s="228" t="s">
        <v>847</v>
      </c>
      <c r="C52" s="250" t="s">
        <v>919</v>
      </c>
      <c r="D52" s="219">
        <v>102.8</v>
      </c>
      <c r="E52" s="220">
        <v>100</v>
      </c>
      <c r="F52" s="220">
        <v>0</v>
      </c>
      <c r="G52" s="220">
        <v>200</v>
      </c>
      <c r="H52" s="221">
        <v>100</v>
      </c>
      <c r="I52" s="220">
        <v>100</v>
      </c>
      <c r="J52" s="221">
        <v>100</v>
      </c>
      <c r="K52" s="188">
        <v>80</v>
      </c>
      <c r="L52" s="221">
        <f>K52</f>
        <v>80</v>
      </c>
      <c r="M52" s="188">
        <f>L52*100/K52</f>
        <v>100</v>
      </c>
      <c r="N52" s="221">
        <v>150</v>
      </c>
      <c r="O52" s="179">
        <f t="shared" si="13"/>
        <v>80</v>
      </c>
      <c r="P52" s="188">
        <v>0</v>
      </c>
      <c r="Q52" s="221">
        <v>64</v>
      </c>
      <c r="R52" s="221">
        <f t="shared" si="7"/>
        <v>16</v>
      </c>
      <c r="S52" s="188">
        <f t="shared" si="9"/>
        <v>16</v>
      </c>
      <c r="T52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2" s="221">
        <v>80</v>
      </c>
      <c r="V52" s="205"/>
      <c r="W52" s="188"/>
      <c r="X52" s="285" t="s">
        <v>896</v>
      </c>
      <c r="Y52" s="221">
        <f t="shared" si="11"/>
        <v>0</v>
      </c>
      <c r="Z52" s="247" t="str">
        <f t="shared" si="15"/>
        <v>Квота не устанавливается в связи с расположением угодий за пределами миграционного коридора</v>
      </c>
      <c r="AA52" s="221"/>
      <c r="AB52" s="221">
        <v>0</v>
      </c>
      <c r="AC52" s="187"/>
      <c r="AD52" s="242" t="s">
        <v>869</v>
      </c>
      <c r="AE52" s="232"/>
      <c r="AF52" s="229"/>
      <c r="AG52" s="229"/>
    </row>
    <row r="53" spans="1:33" s="135" customFormat="1" ht="65.25" customHeight="1" x14ac:dyDescent="0.25">
      <c r="A53" s="121">
        <v>42</v>
      </c>
      <c r="B53" s="228" t="s">
        <v>848</v>
      </c>
      <c r="C53" s="250" t="s">
        <v>919</v>
      </c>
      <c r="D53" s="219">
        <v>34.35</v>
      </c>
      <c r="E53" s="220">
        <v>0</v>
      </c>
      <c r="F53" s="220">
        <v>0</v>
      </c>
      <c r="G53" s="220">
        <v>0</v>
      </c>
      <c r="H53" s="221">
        <v>0</v>
      </c>
      <c r="I53" s="220">
        <v>100</v>
      </c>
      <c r="J53" s="221">
        <v>100</v>
      </c>
      <c r="K53" s="188">
        <v>80</v>
      </c>
      <c r="L53" s="221">
        <v>0</v>
      </c>
      <c r="M53" s="188">
        <f>L53*100/K53</f>
        <v>0</v>
      </c>
      <c r="N53" s="221">
        <v>100</v>
      </c>
      <c r="O53" s="179">
        <f t="shared" si="13"/>
        <v>80</v>
      </c>
      <c r="P53" s="188">
        <v>0</v>
      </c>
      <c r="Q53" s="221">
        <v>64</v>
      </c>
      <c r="R53" s="221">
        <f t="shared" si="7"/>
        <v>16</v>
      </c>
      <c r="S53" s="188">
        <f t="shared" si="9"/>
        <v>16</v>
      </c>
      <c r="T53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3" s="221">
        <v>80</v>
      </c>
      <c r="V53" s="205"/>
      <c r="W53" s="188"/>
      <c r="X53" s="285" t="s">
        <v>896</v>
      </c>
      <c r="Y53" s="221">
        <f t="shared" si="11"/>
        <v>0</v>
      </c>
      <c r="Z53" s="247" t="str">
        <f t="shared" si="15"/>
        <v>Квота не устанавливается в связи с расположением угодий за пределами миграционного коридора</v>
      </c>
      <c r="AA53" s="221"/>
      <c r="AB53" s="221">
        <v>0</v>
      </c>
      <c r="AC53" s="187"/>
      <c r="AD53" s="242" t="s">
        <v>869</v>
      </c>
      <c r="AE53" s="232" t="s">
        <v>835</v>
      </c>
      <c r="AF53" s="229"/>
      <c r="AG53" s="229"/>
    </row>
    <row r="54" spans="1:33" s="135" customFormat="1" ht="63" x14ac:dyDescent="0.25">
      <c r="A54" s="121">
        <v>46</v>
      </c>
      <c r="B54" s="228" t="s">
        <v>836</v>
      </c>
      <c r="C54" s="250" t="s">
        <v>919</v>
      </c>
      <c r="D54" s="219">
        <v>46</v>
      </c>
      <c r="E54" s="220">
        <v>300</v>
      </c>
      <c r="F54" s="220">
        <v>200</v>
      </c>
      <c r="G54" s="220">
        <v>250</v>
      </c>
      <c r="H54" s="221">
        <v>147</v>
      </c>
      <c r="I54" s="220">
        <v>150</v>
      </c>
      <c r="J54" s="221">
        <v>150</v>
      </c>
      <c r="K54" s="188">
        <v>120</v>
      </c>
      <c r="L54" s="221">
        <v>20</v>
      </c>
      <c r="M54" s="188">
        <f t="shared" ref="M54:M60" si="16">L54*100/K54</f>
        <v>16.666666666666668</v>
      </c>
      <c r="N54" s="221">
        <v>200</v>
      </c>
      <c r="O54" s="179">
        <f t="shared" si="13"/>
        <v>120</v>
      </c>
      <c r="P54" s="188">
        <v>0</v>
      </c>
      <c r="Q54" s="221">
        <v>96</v>
      </c>
      <c r="R54" s="221">
        <f t="shared" si="7"/>
        <v>24</v>
      </c>
      <c r="S54" s="188">
        <f t="shared" si="9"/>
        <v>24</v>
      </c>
      <c r="T54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4" s="221">
        <v>120</v>
      </c>
      <c r="V54" s="205"/>
      <c r="W54" s="188"/>
      <c r="X54" s="285" t="s">
        <v>896</v>
      </c>
      <c r="Y54" s="221">
        <f t="shared" si="11"/>
        <v>60</v>
      </c>
      <c r="Z54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54" s="221"/>
      <c r="AB54" s="221">
        <f>K54/2</f>
        <v>60</v>
      </c>
      <c r="AC54" s="187"/>
      <c r="AD54" s="242" t="s">
        <v>853</v>
      </c>
      <c r="AE54" s="232"/>
      <c r="AF54" s="229"/>
      <c r="AG54" s="229"/>
    </row>
    <row r="55" spans="1:33" s="135" customFormat="1" ht="63" x14ac:dyDescent="0.25">
      <c r="A55" s="121">
        <v>48</v>
      </c>
      <c r="B55" s="228" t="s">
        <v>839</v>
      </c>
      <c r="C55" s="250" t="s">
        <v>919</v>
      </c>
      <c r="D55" s="219">
        <v>9.4</v>
      </c>
      <c r="E55" s="220">
        <v>100</v>
      </c>
      <c r="F55" s="220">
        <v>100</v>
      </c>
      <c r="G55" s="220">
        <v>100</v>
      </c>
      <c r="H55" s="221">
        <v>100</v>
      </c>
      <c r="I55" s="220">
        <v>100</v>
      </c>
      <c r="J55" s="221">
        <v>100</v>
      </c>
      <c r="K55" s="188">
        <v>80</v>
      </c>
      <c r="L55" s="221">
        <v>0</v>
      </c>
      <c r="M55" s="188">
        <f t="shared" si="16"/>
        <v>0</v>
      </c>
      <c r="N55" s="221">
        <v>100</v>
      </c>
      <c r="O55" s="179">
        <f t="shared" si="13"/>
        <v>80</v>
      </c>
      <c r="P55" s="188">
        <v>0</v>
      </c>
      <c r="Q55" s="221">
        <v>64</v>
      </c>
      <c r="R55" s="221">
        <f t="shared" si="7"/>
        <v>16</v>
      </c>
      <c r="S55" s="188">
        <f t="shared" si="9"/>
        <v>16</v>
      </c>
      <c r="T55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5" s="221">
        <v>80</v>
      </c>
      <c r="V55" s="205"/>
      <c r="W55" s="188"/>
      <c r="X55" s="285" t="s">
        <v>896</v>
      </c>
      <c r="Y55" s="221">
        <f t="shared" si="11"/>
        <v>40</v>
      </c>
      <c r="Z55" s="247" t="str">
        <f>AD55</f>
        <v>Квота снижена на 50 % по бассейну р. Пясина в связи со смещением миграционных путей оленя в восточном направлении</v>
      </c>
      <c r="AA55" s="221"/>
      <c r="AB55" s="221">
        <f t="shared" ref="AB55:AB60" si="17">K55/2</f>
        <v>40</v>
      </c>
      <c r="AC55" s="187"/>
      <c r="AD55" s="242" t="s">
        <v>853</v>
      </c>
      <c r="AE55" s="232"/>
      <c r="AF55" s="229"/>
      <c r="AG55" s="229"/>
    </row>
    <row r="56" spans="1:33" s="135" customFormat="1" ht="63" x14ac:dyDescent="0.25">
      <c r="A56" s="121">
        <v>49</v>
      </c>
      <c r="B56" s="228" t="s">
        <v>840</v>
      </c>
      <c r="C56" s="250" t="s">
        <v>919</v>
      </c>
      <c r="D56" s="219">
        <v>16</v>
      </c>
      <c r="E56" s="220">
        <v>500</v>
      </c>
      <c r="F56" s="220">
        <v>500</v>
      </c>
      <c r="G56" s="220">
        <v>300</v>
      </c>
      <c r="H56" s="221">
        <v>300</v>
      </c>
      <c r="I56" s="220">
        <v>300</v>
      </c>
      <c r="J56" s="221">
        <v>300</v>
      </c>
      <c r="K56" s="188">
        <v>320</v>
      </c>
      <c r="L56" s="221">
        <f>K56</f>
        <v>320</v>
      </c>
      <c r="M56" s="188">
        <f t="shared" si="16"/>
        <v>100</v>
      </c>
      <c r="N56" s="221">
        <v>300</v>
      </c>
      <c r="O56" s="179">
        <f t="shared" si="13"/>
        <v>320</v>
      </c>
      <c r="P56" s="188">
        <v>0</v>
      </c>
      <c r="Q56" s="221">
        <v>256</v>
      </c>
      <c r="R56" s="221">
        <f t="shared" si="7"/>
        <v>64</v>
      </c>
      <c r="S56" s="188">
        <f t="shared" si="9"/>
        <v>64</v>
      </c>
      <c r="T56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6" s="221">
        <v>320</v>
      </c>
      <c r="V56" s="205"/>
      <c r="W56" s="188"/>
      <c r="X56" s="285" t="s">
        <v>896</v>
      </c>
      <c r="Y56" s="221">
        <f t="shared" si="11"/>
        <v>160</v>
      </c>
      <c r="Z56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56" s="221"/>
      <c r="AB56" s="221">
        <f t="shared" si="17"/>
        <v>160</v>
      </c>
      <c r="AC56" s="187"/>
      <c r="AD56" s="242" t="s">
        <v>853</v>
      </c>
      <c r="AE56" s="232"/>
      <c r="AF56" s="229"/>
      <c r="AG56" s="229"/>
    </row>
    <row r="57" spans="1:33" s="135" customFormat="1" ht="63" x14ac:dyDescent="0.25">
      <c r="A57" s="121">
        <v>50</v>
      </c>
      <c r="B57" s="228" t="s">
        <v>841</v>
      </c>
      <c r="C57" s="250" t="s">
        <v>919</v>
      </c>
      <c r="D57" s="219">
        <v>43.98</v>
      </c>
      <c r="E57" s="220">
        <v>100</v>
      </c>
      <c r="F57" s="220">
        <v>0</v>
      </c>
      <c r="G57" s="220">
        <v>100</v>
      </c>
      <c r="H57" s="221">
        <v>0</v>
      </c>
      <c r="I57" s="220">
        <v>30</v>
      </c>
      <c r="J57" s="221">
        <v>10</v>
      </c>
      <c r="K57" s="188">
        <v>24</v>
      </c>
      <c r="L57" s="221">
        <v>0</v>
      </c>
      <c r="M57" s="188">
        <f t="shared" si="16"/>
        <v>0</v>
      </c>
      <c r="N57" s="221">
        <v>100</v>
      </c>
      <c r="O57" s="179">
        <f t="shared" si="13"/>
        <v>24</v>
      </c>
      <c r="P57" s="188">
        <v>0</v>
      </c>
      <c r="Q57" s="221">
        <v>19</v>
      </c>
      <c r="R57" s="221">
        <f t="shared" si="7"/>
        <v>5</v>
      </c>
      <c r="S57" s="188">
        <f t="shared" si="9"/>
        <v>4.8</v>
      </c>
      <c r="T57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7" s="221">
        <v>24</v>
      </c>
      <c r="V57" s="205"/>
      <c r="W57" s="188"/>
      <c r="X57" s="285" t="s">
        <v>896</v>
      </c>
      <c r="Y57" s="221">
        <f t="shared" si="11"/>
        <v>12</v>
      </c>
      <c r="Z57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57" s="221"/>
      <c r="AB57" s="221">
        <f t="shared" si="17"/>
        <v>12</v>
      </c>
      <c r="AC57" s="187"/>
      <c r="AD57" s="242" t="s">
        <v>853</v>
      </c>
      <c r="AE57" s="232"/>
      <c r="AF57" s="229"/>
      <c r="AG57" s="229"/>
    </row>
    <row r="58" spans="1:33" s="135" customFormat="1" ht="63" x14ac:dyDescent="0.25">
      <c r="A58" s="121">
        <v>51</v>
      </c>
      <c r="B58" s="228" t="s">
        <v>844</v>
      </c>
      <c r="C58" s="250" t="s">
        <v>919</v>
      </c>
      <c r="D58" s="219">
        <v>190.68</v>
      </c>
      <c r="E58" s="220">
        <v>2000</v>
      </c>
      <c r="F58" s="220">
        <v>2000</v>
      </c>
      <c r="G58" s="220">
        <v>2500</v>
      </c>
      <c r="H58" s="221">
        <v>300</v>
      </c>
      <c r="I58" s="220">
        <v>1000</v>
      </c>
      <c r="J58" s="221">
        <v>500</v>
      </c>
      <c r="K58" s="188">
        <v>401</v>
      </c>
      <c r="L58" s="221">
        <f>K58</f>
        <v>401</v>
      </c>
      <c r="M58" s="188">
        <f t="shared" si="16"/>
        <v>100</v>
      </c>
      <c r="N58" s="221">
        <v>1500</v>
      </c>
      <c r="O58" s="179">
        <f t="shared" si="13"/>
        <v>401</v>
      </c>
      <c r="P58" s="188">
        <v>0</v>
      </c>
      <c r="Q58" s="221">
        <v>320</v>
      </c>
      <c r="R58" s="221">
        <f t="shared" si="7"/>
        <v>81</v>
      </c>
      <c r="S58" s="188">
        <f t="shared" si="9"/>
        <v>80.2</v>
      </c>
      <c r="T58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8" s="221">
        <v>401</v>
      </c>
      <c r="V58" s="205"/>
      <c r="W58" s="188"/>
      <c r="X58" s="285" t="s">
        <v>896</v>
      </c>
      <c r="Y58" s="221">
        <f t="shared" si="11"/>
        <v>200.5</v>
      </c>
      <c r="Z58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58" s="221"/>
      <c r="AB58" s="221">
        <f t="shared" si="17"/>
        <v>200.5</v>
      </c>
      <c r="AC58" s="187"/>
      <c r="AD58" s="242" t="s">
        <v>853</v>
      </c>
      <c r="AE58" s="232"/>
      <c r="AF58" s="229"/>
      <c r="AG58" s="229"/>
    </row>
    <row r="59" spans="1:33" s="135" customFormat="1" ht="63" x14ac:dyDescent="0.25">
      <c r="A59" s="121">
        <v>52</v>
      </c>
      <c r="B59" s="228" t="s">
        <v>846</v>
      </c>
      <c r="C59" s="250" t="s">
        <v>919</v>
      </c>
      <c r="D59" s="219">
        <v>61.677</v>
      </c>
      <c r="E59" s="220">
        <v>1000</v>
      </c>
      <c r="F59" s="220">
        <v>800</v>
      </c>
      <c r="G59" s="220">
        <v>1000</v>
      </c>
      <c r="H59" s="221">
        <v>700</v>
      </c>
      <c r="I59" s="220">
        <v>700</v>
      </c>
      <c r="J59" s="221">
        <v>700</v>
      </c>
      <c r="K59" s="188">
        <v>401</v>
      </c>
      <c r="L59" s="221">
        <v>130</v>
      </c>
      <c r="M59" s="188">
        <f t="shared" si="16"/>
        <v>32.418952618453865</v>
      </c>
      <c r="N59" s="221">
        <v>401</v>
      </c>
      <c r="O59" s="179">
        <f t="shared" si="13"/>
        <v>401</v>
      </c>
      <c r="P59" s="188">
        <v>0</v>
      </c>
      <c r="Q59" s="221">
        <v>320</v>
      </c>
      <c r="R59" s="221">
        <f t="shared" si="7"/>
        <v>81</v>
      </c>
      <c r="S59" s="188">
        <f t="shared" si="9"/>
        <v>80.2</v>
      </c>
      <c r="T59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59" s="221">
        <v>401</v>
      </c>
      <c r="V59" s="205"/>
      <c r="W59" s="188"/>
      <c r="X59" s="285" t="s">
        <v>896</v>
      </c>
      <c r="Y59" s="221">
        <f t="shared" si="11"/>
        <v>200.5</v>
      </c>
      <c r="Z59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59" s="221"/>
      <c r="AB59" s="221">
        <f t="shared" si="17"/>
        <v>200.5</v>
      </c>
      <c r="AC59" s="187"/>
      <c r="AD59" s="242" t="s">
        <v>853</v>
      </c>
      <c r="AE59" s="232" t="s">
        <v>835</v>
      </c>
      <c r="AF59" s="229"/>
      <c r="AG59" s="229"/>
    </row>
    <row r="60" spans="1:33" s="135" customFormat="1" ht="63" x14ac:dyDescent="0.25">
      <c r="A60" s="121">
        <v>53</v>
      </c>
      <c r="B60" s="228" t="s">
        <v>868</v>
      </c>
      <c r="C60" s="250" t="s">
        <v>919</v>
      </c>
      <c r="D60" s="219">
        <v>48.475000000000001</v>
      </c>
      <c r="E60" s="220">
        <v>300</v>
      </c>
      <c r="F60" s="220">
        <v>300</v>
      </c>
      <c r="G60" s="220">
        <v>300</v>
      </c>
      <c r="H60" s="221">
        <v>300</v>
      </c>
      <c r="I60" s="220">
        <v>300</v>
      </c>
      <c r="J60" s="221">
        <v>300</v>
      </c>
      <c r="K60" s="188">
        <v>240</v>
      </c>
      <c r="L60" s="221">
        <v>0</v>
      </c>
      <c r="M60" s="188">
        <f t="shared" si="16"/>
        <v>0</v>
      </c>
      <c r="N60" s="221">
        <v>300</v>
      </c>
      <c r="O60" s="179">
        <f t="shared" si="13"/>
        <v>240</v>
      </c>
      <c r="P60" s="188">
        <v>0</v>
      </c>
      <c r="Q60" s="221">
        <v>192</v>
      </c>
      <c r="R60" s="221">
        <f t="shared" si="7"/>
        <v>48</v>
      </c>
      <c r="S60" s="188">
        <f t="shared" si="9"/>
        <v>48</v>
      </c>
      <c r="T60" s="285" t="str">
        <f t="shared" si="14"/>
        <v>Квота оставлена на уровне прошлого года, основания для увеличения квоты в западной части Таймыра отсутствуют</v>
      </c>
      <c r="U60" s="221">
        <v>240</v>
      </c>
      <c r="V60" s="205"/>
      <c r="W60" s="188"/>
      <c r="X60" s="285" t="s">
        <v>896</v>
      </c>
      <c r="Y60" s="221">
        <f t="shared" si="11"/>
        <v>120</v>
      </c>
      <c r="Z60" s="247" t="str">
        <f t="shared" si="15"/>
        <v>Квота снижена на 50 % по бассейну р. Пясина в связи со смещением миграционных путей оленя в восточном направлении</v>
      </c>
      <c r="AA60" s="221"/>
      <c r="AB60" s="221">
        <f t="shared" si="17"/>
        <v>120</v>
      </c>
      <c r="AC60" s="187"/>
      <c r="AD60" s="242" t="s">
        <v>853</v>
      </c>
      <c r="AE60" s="232" t="s">
        <v>835</v>
      </c>
      <c r="AF60" s="229"/>
      <c r="AG60" s="229"/>
    </row>
    <row r="61" spans="1:33" s="135" customFormat="1" ht="48" customHeight="1" x14ac:dyDescent="0.25">
      <c r="A61" s="121">
        <v>54</v>
      </c>
      <c r="B61" s="228" t="s">
        <v>867</v>
      </c>
      <c r="C61" s="250" t="s">
        <v>919</v>
      </c>
      <c r="D61" s="219">
        <v>56.673000000000002</v>
      </c>
      <c r="E61" s="220">
        <v>2000</v>
      </c>
      <c r="F61" s="220">
        <v>2000</v>
      </c>
      <c r="G61" s="220">
        <v>2000</v>
      </c>
      <c r="H61" s="221">
        <v>2000</v>
      </c>
      <c r="I61" s="220">
        <v>2000</v>
      </c>
      <c r="J61" s="221">
        <v>2000</v>
      </c>
      <c r="K61" s="188">
        <v>1602</v>
      </c>
      <c r="L61" s="221">
        <v>1602</v>
      </c>
      <c r="M61" s="188">
        <v>100</v>
      </c>
      <c r="N61" s="221">
        <v>3000</v>
      </c>
      <c r="O61" s="179">
        <f t="shared" si="13"/>
        <v>1636</v>
      </c>
      <c r="P61" s="188">
        <v>0</v>
      </c>
      <c r="Q61" s="221">
        <v>1308</v>
      </c>
      <c r="R61" s="221">
        <f t="shared" si="7"/>
        <v>328</v>
      </c>
      <c r="S61" s="188">
        <f t="shared" si="9"/>
        <v>327.2</v>
      </c>
      <c r="T61" s="285" t="str">
        <f t="shared" si="14"/>
        <v>Квота увеличена в соответствии с предложениями администрации района</v>
      </c>
      <c r="U61" s="221">
        <v>1636</v>
      </c>
      <c r="V61" s="205"/>
      <c r="W61" s="188"/>
      <c r="X61" s="285" t="s">
        <v>900</v>
      </c>
      <c r="Y61" s="221">
        <f t="shared" si="11"/>
        <v>1602</v>
      </c>
      <c r="Z61" s="247" t="s">
        <v>876</v>
      </c>
      <c r="AA61" s="221"/>
      <c r="AB61" s="221">
        <v>1602</v>
      </c>
      <c r="AC61" s="242" t="s">
        <v>853</v>
      </c>
      <c r="AD61" s="242" t="s">
        <v>870</v>
      </c>
      <c r="AE61" s="232"/>
      <c r="AF61" s="229"/>
      <c r="AG61" s="229"/>
    </row>
    <row r="62" spans="1:33" s="135" customFormat="1" ht="50.25" customHeight="1" x14ac:dyDescent="0.25">
      <c r="A62" s="121">
        <v>55</v>
      </c>
      <c r="B62" s="228" t="s">
        <v>857</v>
      </c>
      <c r="C62" s="250" t="s">
        <v>919</v>
      </c>
      <c r="D62" s="219">
        <v>10.99</v>
      </c>
      <c r="E62" s="220">
        <v>800</v>
      </c>
      <c r="F62" s="220">
        <v>800</v>
      </c>
      <c r="G62" s="220">
        <v>1000</v>
      </c>
      <c r="H62" s="221">
        <v>1000</v>
      </c>
      <c r="I62" s="220">
        <v>1000</v>
      </c>
      <c r="J62" s="221">
        <v>1000</v>
      </c>
      <c r="K62" s="188">
        <v>801</v>
      </c>
      <c r="L62" s="221">
        <f>K62</f>
        <v>801</v>
      </c>
      <c r="M62" s="188">
        <f t="shared" si="6"/>
        <v>100</v>
      </c>
      <c r="N62" s="221">
        <v>1000</v>
      </c>
      <c r="O62" s="179">
        <f t="shared" si="13"/>
        <v>837</v>
      </c>
      <c r="P62" s="188">
        <v>0</v>
      </c>
      <c r="Q62" s="221">
        <v>669</v>
      </c>
      <c r="R62" s="221">
        <f t="shared" si="7"/>
        <v>168</v>
      </c>
      <c r="S62" s="188">
        <f t="shared" si="9"/>
        <v>167.4</v>
      </c>
      <c r="T62" s="285" t="str">
        <f t="shared" si="14"/>
        <v>Квота увеличена в соответствии с предложениями администрации района</v>
      </c>
      <c r="U62" s="221">
        <v>837</v>
      </c>
      <c r="V62" s="205"/>
      <c r="W62" s="188"/>
      <c r="X62" s="285" t="s">
        <v>900</v>
      </c>
      <c r="Y62" s="221">
        <v>801</v>
      </c>
      <c r="Z62" s="247" t="s">
        <v>876</v>
      </c>
      <c r="AA62" s="221"/>
      <c r="AB62" s="221">
        <v>1000</v>
      </c>
      <c r="AC62" s="187"/>
      <c r="AD62" s="242" t="s">
        <v>871</v>
      </c>
      <c r="AE62" s="232" t="s">
        <v>835</v>
      </c>
      <c r="AF62" s="229"/>
      <c r="AG62" s="229"/>
    </row>
    <row r="63" spans="1:33" s="135" customFormat="1" ht="50.25" customHeight="1" x14ac:dyDescent="0.25">
      <c r="A63" s="121">
        <v>56</v>
      </c>
      <c r="B63" s="228" t="s">
        <v>856</v>
      </c>
      <c r="C63" s="250" t="s">
        <v>919</v>
      </c>
      <c r="D63" s="219">
        <v>1.6719999999999999</v>
      </c>
      <c r="E63" s="220">
        <v>1000</v>
      </c>
      <c r="F63" s="220">
        <v>1000</v>
      </c>
      <c r="G63" s="220">
        <v>1000</v>
      </c>
      <c r="H63" s="221">
        <v>1000</v>
      </c>
      <c r="I63" s="220">
        <v>1000</v>
      </c>
      <c r="J63" s="221">
        <v>1000</v>
      </c>
      <c r="K63" s="188">
        <v>801</v>
      </c>
      <c r="L63" s="221">
        <f>K63</f>
        <v>801</v>
      </c>
      <c r="M63" s="188">
        <f t="shared" si="6"/>
        <v>100</v>
      </c>
      <c r="N63" s="221">
        <v>1500</v>
      </c>
      <c r="O63" s="179">
        <f t="shared" si="13"/>
        <v>837</v>
      </c>
      <c r="P63" s="188">
        <v>0</v>
      </c>
      <c r="Q63" s="221">
        <v>669</v>
      </c>
      <c r="R63" s="221">
        <f t="shared" si="7"/>
        <v>168</v>
      </c>
      <c r="S63" s="188">
        <f t="shared" si="9"/>
        <v>167.4</v>
      </c>
      <c r="T63" s="285" t="str">
        <f t="shared" si="14"/>
        <v>Квота увеличена в соответствии с предложениями администрации района</v>
      </c>
      <c r="U63" s="221">
        <v>837</v>
      </c>
      <c r="V63" s="205"/>
      <c r="W63" s="188"/>
      <c r="X63" s="285" t="s">
        <v>900</v>
      </c>
      <c r="Y63" s="221">
        <v>801</v>
      </c>
      <c r="Z63" s="247" t="s">
        <v>876</v>
      </c>
      <c r="AA63" s="221">
        <v>36.5</v>
      </c>
      <c r="AB63" s="221">
        <f>L63+L63*AA63/100</f>
        <v>1093.365</v>
      </c>
      <c r="AC63" s="187"/>
      <c r="AD63" s="242" t="s">
        <v>875</v>
      </c>
      <c r="AE63" s="232" t="s">
        <v>835</v>
      </c>
      <c r="AF63" s="229"/>
      <c r="AG63" s="229"/>
    </row>
    <row r="64" spans="1:33" s="135" customFormat="1" ht="49.5" customHeight="1" x14ac:dyDescent="0.25">
      <c r="A64" s="121">
        <v>57</v>
      </c>
      <c r="B64" s="228" t="s">
        <v>858</v>
      </c>
      <c r="C64" s="250" t="s">
        <v>919</v>
      </c>
      <c r="D64" s="219">
        <v>1.5</v>
      </c>
      <c r="E64" s="220">
        <v>1000</v>
      </c>
      <c r="F64" s="220">
        <v>1000</v>
      </c>
      <c r="G64" s="220">
        <v>1000</v>
      </c>
      <c r="H64" s="221">
        <v>1000</v>
      </c>
      <c r="I64" s="220">
        <v>1000</v>
      </c>
      <c r="J64" s="221">
        <v>1000</v>
      </c>
      <c r="K64" s="188">
        <v>801</v>
      </c>
      <c r="L64" s="221">
        <f>K64</f>
        <v>801</v>
      </c>
      <c r="M64" s="188">
        <f>L64*100/K64</f>
        <v>100</v>
      </c>
      <c r="N64" s="221">
        <v>2500</v>
      </c>
      <c r="O64" s="179">
        <f t="shared" si="13"/>
        <v>837</v>
      </c>
      <c r="P64" s="188">
        <v>0</v>
      </c>
      <c r="Q64" s="221">
        <v>669</v>
      </c>
      <c r="R64" s="221">
        <f t="shared" si="7"/>
        <v>168</v>
      </c>
      <c r="S64" s="188">
        <f t="shared" si="9"/>
        <v>167.4</v>
      </c>
      <c r="T64" s="285" t="str">
        <f t="shared" si="14"/>
        <v>Квота увеличена в соответствии с предложениями администрации района</v>
      </c>
      <c r="U64" s="221">
        <v>837</v>
      </c>
      <c r="V64" s="205"/>
      <c r="W64" s="188"/>
      <c r="X64" s="285" t="s">
        <v>900</v>
      </c>
      <c r="Y64" s="221">
        <v>801</v>
      </c>
      <c r="Z64" s="247" t="s">
        <v>876</v>
      </c>
      <c r="AA64" s="221">
        <v>36.5</v>
      </c>
      <c r="AB64" s="221">
        <f>L64+L64*AA64/100</f>
        <v>1093.365</v>
      </c>
      <c r="AC64" s="187"/>
      <c r="AD64" s="242" t="s">
        <v>875</v>
      </c>
      <c r="AE64" s="232" t="s">
        <v>835</v>
      </c>
      <c r="AF64" s="229"/>
      <c r="AG64" s="229"/>
    </row>
    <row r="65" spans="1:33" s="135" customFormat="1" ht="50.25" customHeight="1" x14ac:dyDescent="0.25">
      <c r="A65" s="121">
        <v>59</v>
      </c>
      <c r="B65" s="228" t="s">
        <v>859</v>
      </c>
      <c r="C65" s="250" t="s">
        <v>919</v>
      </c>
      <c r="D65" s="219">
        <v>48.107999999999997</v>
      </c>
      <c r="E65" s="251">
        <v>3000</v>
      </c>
      <c r="F65" s="251">
        <v>3000</v>
      </c>
      <c r="G65" s="251">
        <v>2000</v>
      </c>
      <c r="H65" s="251">
        <v>2000</v>
      </c>
      <c r="I65" s="251">
        <v>2000</v>
      </c>
      <c r="J65" s="251">
        <v>2000</v>
      </c>
      <c r="K65" s="251">
        <v>1602</v>
      </c>
      <c r="L65" s="251">
        <f>K65</f>
        <v>1602</v>
      </c>
      <c r="M65" s="251">
        <f>L65*100/K65</f>
        <v>100</v>
      </c>
      <c r="N65" s="419">
        <v>3001</v>
      </c>
      <c r="O65" s="179">
        <f t="shared" si="13"/>
        <v>1636</v>
      </c>
      <c r="P65" s="188">
        <v>0</v>
      </c>
      <c r="Q65" s="221">
        <v>1308</v>
      </c>
      <c r="R65" s="221">
        <f t="shared" si="7"/>
        <v>328</v>
      </c>
      <c r="S65" s="188">
        <f t="shared" si="9"/>
        <v>327.2</v>
      </c>
      <c r="T65" s="285" t="str">
        <f t="shared" si="14"/>
        <v>Квота увеличена в соответствии с предложениями администрации района</v>
      </c>
      <c r="U65" s="419">
        <v>1636</v>
      </c>
      <c r="V65" s="205"/>
      <c r="W65" s="188"/>
      <c r="X65" s="288" t="s">
        <v>900</v>
      </c>
      <c r="Y65" s="221">
        <f>K65</f>
        <v>1602</v>
      </c>
      <c r="Z65" s="247" t="s">
        <v>876</v>
      </c>
      <c r="AA65" s="221">
        <v>36.5</v>
      </c>
      <c r="AB65" s="221">
        <f>L65+L65*AA65/100</f>
        <v>2186.73</v>
      </c>
      <c r="AC65" s="187"/>
      <c r="AD65" s="242" t="s">
        <v>875</v>
      </c>
      <c r="AE65" s="232"/>
      <c r="AF65" s="229"/>
      <c r="AG65" s="229"/>
    </row>
    <row r="66" spans="1:33" s="135" customFormat="1" ht="48.75" customHeight="1" x14ac:dyDescent="0.25">
      <c r="A66" s="121">
        <v>60</v>
      </c>
      <c r="B66" s="228" t="s">
        <v>855</v>
      </c>
      <c r="C66" s="250" t="s">
        <v>919</v>
      </c>
      <c r="D66" s="219">
        <v>2.4</v>
      </c>
      <c r="E66" s="220">
        <v>500</v>
      </c>
      <c r="F66" s="220">
        <v>200</v>
      </c>
      <c r="G66" s="220">
        <v>200</v>
      </c>
      <c r="H66" s="221">
        <v>200</v>
      </c>
      <c r="I66" s="220">
        <v>200</v>
      </c>
      <c r="J66" s="221">
        <v>200</v>
      </c>
      <c r="K66" s="188">
        <v>160</v>
      </c>
      <c r="L66" s="221">
        <f>K66</f>
        <v>160</v>
      </c>
      <c r="M66" s="188">
        <f t="shared" si="6"/>
        <v>100</v>
      </c>
      <c r="N66" s="221">
        <v>1000</v>
      </c>
      <c r="O66" s="179">
        <f t="shared" si="13"/>
        <v>196</v>
      </c>
      <c r="P66" s="188">
        <v>0</v>
      </c>
      <c r="Q66" s="221">
        <v>156</v>
      </c>
      <c r="R66" s="221">
        <f t="shared" si="7"/>
        <v>40</v>
      </c>
      <c r="S66" s="188">
        <f t="shared" si="9"/>
        <v>39.200000000000003</v>
      </c>
      <c r="T66" s="285" t="str">
        <f t="shared" si="14"/>
        <v>Квота увеличена в соответствии с предложениями администрации района</v>
      </c>
      <c r="U66" s="221">
        <v>196</v>
      </c>
      <c r="V66" s="205"/>
      <c r="W66" s="188"/>
      <c r="X66" s="288" t="s">
        <v>900</v>
      </c>
      <c r="Y66" s="221">
        <f t="shared" ref="Y66:Y76" si="18">K66</f>
        <v>160</v>
      </c>
      <c r="Z66" s="247" t="s">
        <v>876</v>
      </c>
      <c r="AA66" s="221">
        <v>36.5</v>
      </c>
      <c r="AB66" s="221">
        <f>L66+L66*AA66/100</f>
        <v>218.4</v>
      </c>
      <c r="AC66" s="187"/>
      <c r="AD66" s="242" t="s">
        <v>875</v>
      </c>
      <c r="AE66" s="232"/>
      <c r="AF66" s="229"/>
      <c r="AG66" s="229"/>
    </row>
    <row r="67" spans="1:33" s="135" customFormat="1" ht="46.5" customHeight="1" x14ac:dyDescent="0.25">
      <c r="A67" s="121">
        <v>62</v>
      </c>
      <c r="B67" s="228" t="s">
        <v>860</v>
      </c>
      <c r="C67" s="250" t="s">
        <v>919</v>
      </c>
      <c r="D67" s="219">
        <v>1.278</v>
      </c>
      <c r="E67" s="220">
        <v>500</v>
      </c>
      <c r="F67" s="220">
        <v>500</v>
      </c>
      <c r="G67" s="220">
        <v>500</v>
      </c>
      <c r="H67" s="221">
        <v>500</v>
      </c>
      <c r="I67" s="220">
        <v>500</v>
      </c>
      <c r="J67" s="221">
        <v>500</v>
      </c>
      <c r="K67" s="188">
        <v>401</v>
      </c>
      <c r="L67" s="221">
        <v>0</v>
      </c>
      <c r="M67" s="188">
        <f t="shared" si="6"/>
        <v>0</v>
      </c>
      <c r="N67" s="221">
        <v>1000</v>
      </c>
      <c r="O67" s="179">
        <f t="shared" si="13"/>
        <v>401</v>
      </c>
      <c r="P67" s="188">
        <v>0</v>
      </c>
      <c r="Q67" s="221">
        <v>320</v>
      </c>
      <c r="R67" s="221">
        <f t="shared" si="7"/>
        <v>81</v>
      </c>
      <c r="S67" s="188">
        <f t="shared" si="9"/>
        <v>80.2</v>
      </c>
      <c r="T67" s="285" t="str">
        <f t="shared" si="14"/>
        <v>Квота оставлена на уровне прошлого года по предложению администрации района</v>
      </c>
      <c r="U67" s="221">
        <v>401</v>
      </c>
      <c r="V67" s="205"/>
      <c r="W67" s="188"/>
      <c r="X67" s="285" t="s">
        <v>897</v>
      </c>
      <c r="Y67" s="221">
        <f>AB67</f>
        <v>200.5</v>
      </c>
      <c r="Z67" s="247" t="str">
        <f t="shared" si="15"/>
        <v xml:space="preserve">Квота снижена на 50 % в связи низким освоением квоты </v>
      </c>
      <c r="AA67" s="221"/>
      <c r="AB67" s="221">
        <f>K67/2</f>
        <v>200.5</v>
      </c>
      <c r="AC67" s="187"/>
      <c r="AD67" s="242" t="s">
        <v>852</v>
      </c>
      <c r="AE67" s="232" t="s">
        <v>835</v>
      </c>
      <c r="AF67" s="229"/>
      <c r="AG67" s="229"/>
    </row>
    <row r="68" spans="1:33" s="135" customFormat="1" ht="50.25" customHeight="1" x14ac:dyDescent="0.25">
      <c r="A68" s="121">
        <v>63</v>
      </c>
      <c r="B68" s="228" t="s">
        <v>861</v>
      </c>
      <c r="C68" s="250" t="s">
        <v>919</v>
      </c>
      <c r="D68" s="219">
        <v>3.5379999999999998</v>
      </c>
      <c r="E68" s="220">
        <v>1500</v>
      </c>
      <c r="F68" s="220">
        <v>1500</v>
      </c>
      <c r="G68" s="220">
        <v>1700</v>
      </c>
      <c r="H68" s="221">
        <v>1700</v>
      </c>
      <c r="I68" s="220">
        <v>1700</v>
      </c>
      <c r="J68" s="221">
        <v>1700</v>
      </c>
      <c r="K68" s="188">
        <v>1362</v>
      </c>
      <c r="L68" s="221">
        <f>K68</f>
        <v>1362</v>
      </c>
      <c r="M68" s="188">
        <f>L68*100/K68</f>
        <v>100</v>
      </c>
      <c r="N68" s="221">
        <v>3000</v>
      </c>
      <c r="O68" s="179">
        <f t="shared" si="13"/>
        <v>1396</v>
      </c>
      <c r="P68" s="188">
        <v>0</v>
      </c>
      <c r="Q68" s="221">
        <v>1116</v>
      </c>
      <c r="R68" s="221">
        <f t="shared" si="7"/>
        <v>280</v>
      </c>
      <c r="S68" s="188">
        <f t="shared" si="9"/>
        <v>279.2</v>
      </c>
      <c r="T68" s="285" t="str">
        <f t="shared" si="14"/>
        <v>Квота увеличена в соответствии с предложениями администрации района</v>
      </c>
      <c r="U68" s="221">
        <v>1396</v>
      </c>
      <c r="V68" s="205"/>
      <c r="W68" s="188"/>
      <c r="X68" s="288" t="s">
        <v>900</v>
      </c>
      <c r="Y68" s="221">
        <f t="shared" si="18"/>
        <v>1362</v>
      </c>
      <c r="Z68" s="247" t="s">
        <v>876</v>
      </c>
      <c r="AA68" s="221">
        <v>36.5</v>
      </c>
      <c r="AB68" s="221">
        <f>L68+L68*AA68/100</f>
        <v>1859.13</v>
      </c>
      <c r="AC68" s="187"/>
      <c r="AD68" s="242" t="s">
        <v>875</v>
      </c>
      <c r="AE68" s="232" t="s">
        <v>835</v>
      </c>
      <c r="AF68" s="229"/>
      <c r="AG68" s="229"/>
    </row>
    <row r="69" spans="1:33" s="135" customFormat="1" ht="50.25" customHeight="1" x14ac:dyDescent="0.25">
      <c r="A69" s="121">
        <v>64</v>
      </c>
      <c r="B69" s="228" t="s">
        <v>862</v>
      </c>
      <c r="C69" s="250" t="s">
        <v>919</v>
      </c>
      <c r="D69" s="219">
        <v>5.2359999999999998</v>
      </c>
      <c r="E69" s="220">
        <v>1000</v>
      </c>
      <c r="F69" s="220">
        <v>900</v>
      </c>
      <c r="G69" s="220">
        <v>1500</v>
      </c>
      <c r="H69" s="221">
        <v>1500</v>
      </c>
      <c r="I69" s="220">
        <v>1100</v>
      </c>
      <c r="J69" s="221">
        <v>1100</v>
      </c>
      <c r="K69" s="188">
        <v>881</v>
      </c>
      <c r="L69" s="221">
        <f>K69</f>
        <v>881</v>
      </c>
      <c r="M69" s="188">
        <f>L69*100/K69</f>
        <v>100</v>
      </c>
      <c r="N69" s="221">
        <v>2500</v>
      </c>
      <c r="O69" s="179">
        <f t="shared" si="13"/>
        <v>917</v>
      </c>
      <c r="P69" s="188">
        <v>0</v>
      </c>
      <c r="Q69" s="221">
        <v>733</v>
      </c>
      <c r="R69" s="221">
        <f t="shared" si="7"/>
        <v>184</v>
      </c>
      <c r="S69" s="188">
        <f t="shared" si="9"/>
        <v>183.4</v>
      </c>
      <c r="T69" s="285" t="str">
        <f t="shared" si="14"/>
        <v>Квота увеличена в соответствии с предложениями администрации района</v>
      </c>
      <c r="U69" s="221">
        <v>917</v>
      </c>
      <c r="V69" s="205"/>
      <c r="W69" s="188"/>
      <c r="X69" s="288" t="s">
        <v>900</v>
      </c>
      <c r="Y69" s="221">
        <f t="shared" si="18"/>
        <v>881</v>
      </c>
      <c r="Z69" s="247" t="s">
        <v>876</v>
      </c>
      <c r="AA69" s="221">
        <v>36.5</v>
      </c>
      <c r="AB69" s="221">
        <f>L69+L69*AA69/100</f>
        <v>1202.5650000000001</v>
      </c>
      <c r="AC69" s="187"/>
      <c r="AD69" s="242" t="s">
        <v>875</v>
      </c>
      <c r="AE69" s="232" t="s">
        <v>835</v>
      </c>
      <c r="AF69" s="229"/>
      <c r="AG69" s="229"/>
    </row>
    <row r="70" spans="1:33" s="135" customFormat="1" ht="50.25" customHeight="1" x14ac:dyDescent="0.25">
      <c r="A70" s="121">
        <v>65</v>
      </c>
      <c r="B70" s="228" t="s">
        <v>866</v>
      </c>
      <c r="C70" s="250" t="s">
        <v>919</v>
      </c>
      <c r="D70" s="219">
        <v>22.856000000000002</v>
      </c>
      <c r="E70" s="220">
        <v>3000</v>
      </c>
      <c r="F70" s="220">
        <v>300</v>
      </c>
      <c r="G70" s="220">
        <v>2000</v>
      </c>
      <c r="H70" s="221">
        <v>1150</v>
      </c>
      <c r="I70" s="220">
        <v>1200</v>
      </c>
      <c r="J70" s="221">
        <v>1200</v>
      </c>
      <c r="K70" s="188">
        <v>961</v>
      </c>
      <c r="L70" s="221">
        <f>K70</f>
        <v>961</v>
      </c>
      <c r="M70" s="188">
        <f>L70*100/K70</f>
        <v>100</v>
      </c>
      <c r="N70" s="221">
        <v>2500</v>
      </c>
      <c r="O70" s="179">
        <f t="shared" si="13"/>
        <v>997</v>
      </c>
      <c r="P70" s="188">
        <v>0</v>
      </c>
      <c r="Q70" s="221">
        <v>797</v>
      </c>
      <c r="R70" s="221">
        <f t="shared" si="7"/>
        <v>200</v>
      </c>
      <c r="S70" s="188">
        <f t="shared" si="9"/>
        <v>199.4</v>
      </c>
      <c r="T70" s="285" t="str">
        <f t="shared" si="14"/>
        <v>Квота увеличена в соответствии с предложениями администрации района</v>
      </c>
      <c r="U70" s="221">
        <v>997</v>
      </c>
      <c r="V70" s="205"/>
      <c r="W70" s="188"/>
      <c r="X70" s="288" t="s">
        <v>900</v>
      </c>
      <c r="Y70" s="221">
        <f t="shared" si="18"/>
        <v>961</v>
      </c>
      <c r="Z70" s="247" t="s">
        <v>876</v>
      </c>
      <c r="AA70" s="221">
        <v>36.5</v>
      </c>
      <c r="AB70" s="221">
        <f>L70+L70*AA70/100</f>
        <v>1311.7649999999999</v>
      </c>
      <c r="AC70" s="187"/>
      <c r="AD70" s="242" t="s">
        <v>875</v>
      </c>
      <c r="AE70" s="232" t="s">
        <v>835</v>
      </c>
      <c r="AF70" s="229"/>
      <c r="AG70" s="229"/>
    </row>
    <row r="71" spans="1:33" s="135" customFormat="1" ht="50.25" customHeight="1" x14ac:dyDescent="0.25">
      <c r="A71" s="121">
        <v>66</v>
      </c>
      <c r="B71" s="228" t="s">
        <v>863</v>
      </c>
      <c r="C71" s="250" t="s">
        <v>919</v>
      </c>
      <c r="D71" s="219">
        <v>2.86</v>
      </c>
      <c r="E71" s="220">
        <v>3000</v>
      </c>
      <c r="F71" s="220">
        <v>300</v>
      </c>
      <c r="G71" s="220">
        <v>2000</v>
      </c>
      <c r="H71" s="221">
        <v>0</v>
      </c>
      <c r="I71" s="220">
        <v>300</v>
      </c>
      <c r="J71" s="221">
        <v>300</v>
      </c>
      <c r="K71" s="188">
        <v>240</v>
      </c>
      <c r="L71" s="221">
        <f>K71</f>
        <v>240</v>
      </c>
      <c r="M71" s="188">
        <f t="shared" si="6"/>
        <v>100</v>
      </c>
      <c r="N71" s="221">
        <v>2500</v>
      </c>
      <c r="O71" s="179">
        <f t="shared" si="13"/>
        <v>276</v>
      </c>
      <c r="P71" s="188">
        <v>0</v>
      </c>
      <c r="Q71" s="221">
        <v>220</v>
      </c>
      <c r="R71" s="221">
        <f t="shared" si="7"/>
        <v>56</v>
      </c>
      <c r="S71" s="188">
        <f t="shared" si="9"/>
        <v>55.2</v>
      </c>
      <c r="T71" s="285" t="str">
        <f t="shared" si="14"/>
        <v>Квота увеличена в соответствии с предложениями администрации района</v>
      </c>
      <c r="U71" s="221">
        <v>276</v>
      </c>
      <c r="V71" s="205"/>
      <c r="W71" s="188"/>
      <c r="X71" s="288" t="s">
        <v>900</v>
      </c>
      <c r="Y71" s="221">
        <f t="shared" si="18"/>
        <v>240</v>
      </c>
      <c r="Z71" s="247" t="s">
        <v>876</v>
      </c>
      <c r="AA71" s="221">
        <v>36.5</v>
      </c>
      <c r="AB71" s="221">
        <f>L71+L71*AA71/100</f>
        <v>327.60000000000002</v>
      </c>
      <c r="AC71" s="187"/>
      <c r="AD71" s="242" t="s">
        <v>875</v>
      </c>
      <c r="AE71" s="232" t="s">
        <v>835</v>
      </c>
      <c r="AF71" s="229"/>
      <c r="AG71" s="229"/>
    </row>
    <row r="72" spans="1:33" s="135" customFormat="1" ht="65.25" customHeight="1" x14ac:dyDescent="0.25">
      <c r="A72" s="121">
        <v>67</v>
      </c>
      <c r="B72" s="228" t="s">
        <v>864</v>
      </c>
      <c r="C72" s="250" t="s">
        <v>919</v>
      </c>
      <c r="D72" s="219">
        <v>24.995000000000001</v>
      </c>
      <c r="E72" s="220">
        <v>2000</v>
      </c>
      <c r="F72" s="220">
        <v>2000</v>
      </c>
      <c r="G72" s="220">
        <v>1500</v>
      </c>
      <c r="H72" s="221">
        <v>1500</v>
      </c>
      <c r="I72" s="220">
        <v>1500</v>
      </c>
      <c r="J72" s="221">
        <v>1500</v>
      </c>
      <c r="K72" s="188">
        <v>1202</v>
      </c>
      <c r="L72" s="221">
        <v>250</v>
      </c>
      <c r="M72" s="188">
        <f>L72*100/K72</f>
        <v>20.798668885191347</v>
      </c>
      <c r="N72" s="221">
        <v>1500</v>
      </c>
      <c r="O72" s="179">
        <f t="shared" si="13"/>
        <v>1202</v>
      </c>
      <c r="P72" s="188">
        <v>0</v>
      </c>
      <c r="Q72" s="221">
        <v>961</v>
      </c>
      <c r="R72" s="221">
        <f t="shared" si="7"/>
        <v>241</v>
      </c>
      <c r="S72" s="188">
        <f t="shared" si="9"/>
        <v>240.4</v>
      </c>
      <c r="T72" s="285" t="str">
        <f t="shared" si="14"/>
        <v>Квота оставлена на уровне прошлого года в соответствии с предложениями администрации района</v>
      </c>
      <c r="U72" s="221">
        <v>1202</v>
      </c>
      <c r="V72" s="205"/>
      <c r="W72" s="188"/>
      <c r="X72" s="288" t="s">
        <v>899</v>
      </c>
      <c r="Y72" s="221">
        <f>AB72</f>
        <v>601</v>
      </c>
      <c r="Z72" s="247" t="str">
        <f t="shared" si="15"/>
        <v xml:space="preserve">Квота снижена на 50 % в связи низким освоением квоты </v>
      </c>
      <c r="AA72" s="221"/>
      <c r="AB72" s="221">
        <f>K72/2</f>
        <v>601</v>
      </c>
      <c r="AC72" s="187"/>
      <c r="AD72" s="242" t="s">
        <v>852</v>
      </c>
      <c r="AE72" s="232" t="s">
        <v>835</v>
      </c>
      <c r="AF72" s="229"/>
      <c r="AG72" s="229"/>
    </row>
    <row r="73" spans="1:33" s="135" customFormat="1" ht="80.25" customHeight="1" x14ac:dyDescent="0.25">
      <c r="A73" s="121">
        <v>68</v>
      </c>
      <c r="B73" s="228" t="s">
        <v>865</v>
      </c>
      <c r="C73" s="250" t="s">
        <v>919</v>
      </c>
      <c r="D73" s="219">
        <v>7.2</v>
      </c>
      <c r="E73" s="220">
        <v>2000</v>
      </c>
      <c r="F73" s="220">
        <v>1000</v>
      </c>
      <c r="G73" s="220">
        <v>1000</v>
      </c>
      <c r="H73" s="221">
        <v>1000</v>
      </c>
      <c r="I73" s="220">
        <v>1000</v>
      </c>
      <c r="J73" s="221">
        <v>1000</v>
      </c>
      <c r="K73" s="188">
        <v>801</v>
      </c>
      <c r="L73" s="221">
        <f>K73</f>
        <v>801</v>
      </c>
      <c r="M73" s="188">
        <f>L73*100/K73</f>
        <v>100</v>
      </c>
      <c r="N73" s="221">
        <v>2500</v>
      </c>
      <c r="O73" s="179">
        <f t="shared" si="13"/>
        <v>837</v>
      </c>
      <c r="P73" s="188">
        <v>0</v>
      </c>
      <c r="Q73" s="221">
        <v>669</v>
      </c>
      <c r="R73" s="221">
        <f t="shared" si="7"/>
        <v>168</v>
      </c>
      <c r="S73" s="188">
        <f t="shared" si="9"/>
        <v>167.4</v>
      </c>
      <c r="T73" s="285" t="str">
        <f t="shared" si="14"/>
        <v>Квота увеличена в соответствии с предложениями администрации района</v>
      </c>
      <c r="U73" s="221">
        <v>837</v>
      </c>
      <c r="V73" s="205"/>
      <c r="W73" s="188"/>
      <c r="X73" s="288" t="s">
        <v>900</v>
      </c>
      <c r="Y73" s="221">
        <f t="shared" si="18"/>
        <v>801</v>
      </c>
      <c r="Z73" s="247" t="s">
        <v>876</v>
      </c>
      <c r="AA73" s="221">
        <v>37</v>
      </c>
      <c r="AB73" s="221">
        <f>L73+L73*AA73/100</f>
        <v>1097.3699999999999</v>
      </c>
      <c r="AC73" s="187"/>
      <c r="AD73" s="242" t="s">
        <v>875</v>
      </c>
      <c r="AE73" s="232" t="s">
        <v>835</v>
      </c>
      <c r="AF73" s="229"/>
      <c r="AG73" s="229"/>
    </row>
    <row r="74" spans="1:33" s="135" customFormat="1" ht="47.25" customHeight="1" x14ac:dyDescent="0.25">
      <c r="A74" s="121">
        <v>69</v>
      </c>
      <c r="B74" s="228" t="s">
        <v>874</v>
      </c>
      <c r="C74" s="250" t="s">
        <v>919</v>
      </c>
      <c r="D74" s="219">
        <v>1.87</v>
      </c>
      <c r="E74" s="220">
        <v>0</v>
      </c>
      <c r="F74" s="220">
        <v>0</v>
      </c>
      <c r="G74" s="220">
        <v>0</v>
      </c>
      <c r="H74" s="221">
        <v>0</v>
      </c>
      <c r="I74" s="220">
        <v>100</v>
      </c>
      <c r="J74" s="221">
        <v>100</v>
      </c>
      <c r="K74" s="188">
        <v>160</v>
      </c>
      <c r="L74" s="221">
        <f>K74</f>
        <v>160</v>
      </c>
      <c r="M74" s="188">
        <f>L74*100/K74</f>
        <v>100</v>
      </c>
      <c r="N74" s="221">
        <v>1000</v>
      </c>
      <c r="O74" s="179">
        <f t="shared" si="13"/>
        <v>196</v>
      </c>
      <c r="P74" s="188">
        <v>0</v>
      </c>
      <c r="Q74" s="221">
        <v>156</v>
      </c>
      <c r="R74" s="221">
        <f t="shared" si="7"/>
        <v>40</v>
      </c>
      <c r="S74" s="188">
        <f t="shared" si="9"/>
        <v>39.200000000000003</v>
      </c>
      <c r="T74" s="285" t="str">
        <f t="shared" si="14"/>
        <v>Квота увеличена в соответствии с предложениями администрации района</v>
      </c>
      <c r="U74" s="221">
        <v>196</v>
      </c>
      <c r="V74" s="205"/>
      <c r="W74" s="188"/>
      <c r="X74" s="288" t="s">
        <v>900</v>
      </c>
      <c r="Y74" s="221">
        <f t="shared" si="18"/>
        <v>160</v>
      </c>
      <c r="Z74" s="247" t="s">
        <v>876</v>
      </c>
      <c r="AA74" s="221">
        <v>36.5</v>
      </c>
      <c r="AB74" s="221">
        <f>L74+L74*AA74/100</f>
        <v>218.4</v>
      </c>
      <c r="AC74" s="187"/>
      <c r="AD74" s="242" t="s">
        <v>875</v>
      </c>
      <c r="AE74" s="232" t="s">
        <v>835</v>
      </c>
      <c r="AF74" s="229"/>
      <c r="AG74" s="229"/>
    </row>
    <row r="75" spans="1:33" s="135" customFormat="1" ht="48.75" customHeight="1" x14ac:dyDescent="0.25">
      <c r="A75" s="121">
        <v>70</v>
      </c>
      <c r="B75" s="228" t="s">
        <v>872</v>
      </c>
      <c r="C75" s="250" t="s">
        <v>919</v>
      </c>
      <c r="D75" s="219">
        <v>9.5060000000000002</v>
      </c>
      <c r="E75" s="220">
        <v>1000</v>
      </c>
      <c r="F75" s="220">
        <v>500</v>
      </c>
      <c r="G75" s="220">
        <v>500</v>
      </c>
      <c r="H75" s="221">
        <v>500</v>
      </c>
      <c r="I75" s="220">
        <v>500</v>
      </c>
      <c r="J75" s="221">
        <v>500</v>
      </c>
      <c r="K75" s="188">
        <v>401</v>
      </c>
      <c r="L75" s="221">
        <f>K75</f>
        <v>401</v>
      </c>
      <c r="M75" s="188">
        <f>L75*100/K75</f>
        <v>100</v>
      </c>
      <c r="N75" s="221">
        <v>1000</v>
      </c>
      <c r="O75" s="179">
        <f t="shared" si="13"/>
        <v>437</v>
      </c>
      <c r="P75" s="188">
        <v>0</v>
      </c>
      <c r="Q75" s="221">
        <v>349</v>
      </c>
      <c r="R75" s="221">
        <f t="shared" ref="R75:R76" si="19">_xlfn.CEILING.MATH(S75,1)</f>
        <v>88</v>
      </c>
      <c r="S75" s="188">
        <f t="shared" si="9"/>
        <v>87.4</v>
      </c>
      <c r="T75" s="285" t="str">
        <f t="shared" si="14"/>
        <v>Квота увеличена в соответствии с предложениями администрации района</v>
      </c>
      <c r="U75" s="221">
        <v>437</v>
      </c>
      <c r="V75" s="205"/>
      <c r="W75" s="188"/>
      <c r="X75" s="288" t="s">
        <v>900</v>
      </c>
      <c r="Y75" s="221">
        <f t="shared" si="18"/>
        <v>401</v>
      </c>
      <c r="Z75" s="247" t="s">
        <v>876</v>
      </c>
      <c r="AA75" s="221">
        <v>36.5</v>
      </c>
      <c r="AB75" s="221">
        <f>L75+L75*AA75/100</f>
        <v>547.36500000000001</v>
      </c>
      <c r="AC75" s="187"/>
      <c r="AD75" s="242" t="s">
        <v>875</v>
      </c>
      <c r="AE75" s="232" t="s">
        <v>835</v>
      </c>
      <c r="AF75" s="229"/>
      <c r="AG75" s="229"/>
    </row>
    <row r="76" spans="1:33" s="135" customFormat="1" ht="65.25" customHeight="1" x14ac:dyDescent="0.25">
      <c r="A76" s="121">
        <v>71</v>
      </c>
      <c r="B76" s="228" t="s">
        <v>873</v>
      </c>
      <c r="C76" s="250" t="s">
        <v>919</v>
      </c>
      <c r="D76" s="219">
        <v>12</v>
      </c>
      <c r="E76" s="220">
        <v>800</v>
      </c>
      <c r="F76" s="220">
        <v>100</v>
      </c>
      <c r="G76" s="220">
        <v>500</v>
      </c>
      <c r="H76" s="221">
        <v>500</v>
      </c>
      <c r="I76" s="220">
        <v>400</v>
      </c>
      <c r="J76" s="221">
        <v>400</v>
      </c>
      <c r="K76" s="188">
        <v>320</v>
      </c>
      <c r="L76" s="221">
        <f>K76</f>
        <v>320</v>
      </c>
      <c r="M76" s="188">
        <f>L76*100/K76</f>
        <v>100</v>
      </c>
      <c r="N76" s="221">
        <v>1600</v>
      </c>
      <c r="O76" s="179">
        <f t="shared" si="13"/>
        <v>355</v>
      </c>
      <c r="P76" s="188">
        <v>0</v>
      </c>
      <c r="Q76" s="221">
        <v>284</v>
      </c>
      <c r="R76" s="221">
        <f t="shared" si="19"/>
        <v>71</v>
      </c>
      <c r="S76" s="188">
        <f t="shared" ref="S76" si="20">O76*20/100</f>
        <v>71</v>
      </c>
      <c r="T76" s="285" t="str">
        <f t="shared" si="14"/>
        <v>Квота увеличена в соответствии с предложениями администрации района</v>
      </c>
      <c r="U76" s="221">
        <v>355</v>
      </c>
      <c r="V76" s="205"/>
      <c r="W76" s="188"/>
      <c r="X76" s="288" t="s">
        <v>900</v>
      </c>
      <c r="Y76" s="221">
        <f t="shared" si="18"/>
        <v>320</v>
      </c>
      <c r="Z76" s="247" t="s">
        <v>876</v>
      </c>
      <c r="AA76" s="221">
        <v>36.5</v>
      </c>
      <c r="AB76" s="221">
        <f>L76+L76*AA76/100</f>
        <v>436.8</v>
      </c>
      <c r="AC76" s="187"/>
      <c r="AD76" s="242" t="s">
        <v>875</v>
      </c>
      <c r="AE76" s="232" t="s">
        <v>835</v>
      </c>
      <c r="AF76" s="229"/>
      <c r="AG76" s="229"/>
    </row>
    <row r="77" spans="1:33" hidden="1" outlineLevel="1" x14ac:dyDescent="0.25">
      <c r="H77" s="244"/>
      <c r="I77" s="577"/>
      <c r="J77" s="577"/>
      <c r="K77" s="227"/>
      <c r="L77" s="227"/>
      <c r="M77" s="227"/>
      <c r="AC77" s="223"/>
      <c r="AD77" s="238"/>
    </row>
    <row r="78" spans="1:33" hidden="1" outlineLevel="1" x14ac:dyDescent="0.25">
      <c r="H78" s="243"/>
      <c r="I78" s="574"/>
      <c r="J78" s="574"/>
      <c r="K78" s="227"/>
      <c r="L78" s="227"/>
      <c r="M78" s="227"/>
      <c r="AD78" s="238"/>
    </row>
    <row r="79" spans="1:33" ht="34.5" customHeight="1" collapsed="1" x14ac:dyDescent="0.25">
      <c r="B79" s="137" t="s">
        <v>854</v>
      </c>
    </row>
    <row r="80" spans="1:33" x14ac:dyDescent="0.25">
      <c r="B80" s="191"/>
      <c r="AD80" s="245">
        <v>44291</v>
      </c>
    </row>
    <row r="81" spans="10:29" x14ac:dyDescent="0.25">
      <c r="J81" s="108"/>
      <c r="K81" s="108"/>
      <c r="L81" s="108"/>
      <c r="M81" s="108"/>
      <c r="N81" s="225"/>
      <c r="O81" s="476"/>
      <c r="P81" s="225"/>
      <c r="Q81" s="225"/>
      <c r="R81" s="225"/>
      <c r="S81" s="225"/>
      <c r="T81" s="287"/>
      <c r="U81" s="225"/>
      <c r="V81" s="225"/>
      <c r="W81" s="225"/>
      <c r="X81" s="287"/>
      <c r="Y81" s="225"/>
      <c r="Z81" s="225"/>
      <c r="AA81" s="225"/>
      <c r="AB81" s="225"/>
      <c r="AC81" s="226"/>
    </row>
  </sheetData>
  <autoFilter ref="A6:AD79"/>
  <mergeCells count="22">
    <mergeCell ref="A2:AD2"/>
    <mergeCell ref="A3:A5"/>
    <mergeCell ref="B3:B5"/>
    <mergeCell ref="C3:C5"/>
    <mergeCell ref="N3:AD3"/>
    <mergeCell ref="E3:M3"/>
    <mergeCell ref="U4:X4"/>
    <mergeCell ref="P4:S4"/>
    <mergeCell ref="D3:D5"/>
    <mergeCell ref="Y4:Z4"/>
    <mergeCell ref="AB4:AD4"/>
    <mergeCell ref="C10:C12"/>
    <mergeCell ref="C13:C16"/>
    <mergeCell ref="O4:O5"/>
    <mergeCell ref="T4:T5"/>
    <mergeCell ref="I78:J78"/>
    <mergeCell ref="K4:M4"/>
    <mergeCell ref="E4:F4"/>
    <mergeCell ref="G4:H4"/>
    <mergeCell ref="I4:J4"/>
    <mergeCell ref="I77:J77"/>
    <mergeCell ref="N4:N5"/>
  </mergeCells>
  <pageMargins left="0.43307086614173229" right="0.23622047244094491" top="0.62992125984251968" bottom="0.55118110236220474" header="0.31496062992125984" footer="0.31496062992125984"/>
  <pageSetup paperSize="9" fitToHeight="0" orientation="landscape" r:id="rId1"/>
  <headerFooter differentFirst="1">
    <oddHeader>&amp;C&amp;"Times New Roman,обычный"&amp;12&amp;P</oddHeader>
  </headerFooter>
  <rowBreaks count="1" manualBreakCount="1">
    <brk id="6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AP130"/>
  <sheetViews>
    <sheetView view="pageBreakPreview" zoomScaleSheetLayoutView="100" workbookViewId="0">
      <pane xSplit="3" ySplit="11" topLeftCell="D12" activePane="bottomRight" state="frozen"/>
      <selection activeCell="C16" sqref="C16"/>
      <selection pane="topRight" activeCell="C16" sqref="C16"/>
      <selection pane="bottomLeft" activeCell="C16" sqref="C16"/>
      <selection pane="bottomRight" activeCell="AF8" sqref="AF8"/>
    </sheetView>
  </sheetViews>
  <sheetFormatPr defaultRowHeight="15.75" outlineLevelRow="1" outlineLevelCol="2" x14ac:dyDescent="0.25"/>
  <cols>
    <col min="1" max="1" width="6.5703125" style="142" customWidth="1"/>
    <col min="2" max="2" width="45.85546875" style="161" customWidth="1"/>
    <col min="3" max="3" width="20.140625" style="162" customWidth="1"/>
    <col min="4" max="4" width="10" style="52" hidden="1" customWidth="1"/>
    <col min="5" max="5" width="6.85546875" style="114" hidden="1" customWidth="1"/>
    <col min="6" max="6" width="7" style="114" hidden="1" customWidth="1"/>
    <col min="7" max="7" width="12.85546875" style="52" hidden="1" customWidth="1"/>
    <col min="8" max="8" width="6.5703125" style="173" hidden="1" customWidth="1"/>
    <col min="9" max="9" width="8.140625" style="52" hidden="1" customWidth="1"/>
    <col min="10" max="10" width="7.7109375" style="114" hidden="1" customWidth="1"/>
    <col min="11" max="11" width="6.7109375" style="114" hidden="1" customWidth="1"/>
    <col min="12" max="12" width="7.140625" style="173" hidden="1" customWidth="1"/>
    <col min="13" max="13" width="7.7109375" style="114" hidden="1" customWidth="1"/>
    <col min="14" max="14" width="7.85546875" style="114" hidden="1" customWidth="1"/>
    <col min="15" max="15" width="8.28515625" style="52" hidden="1" customWidth="1" outlineLevel="1"/>
    <col min="16" max="16" width="7.42578125" style="114" hidden="1" customWidth="1" collapsed="1"/>
    <col min="17" max="17" width="14.140625" style="114" hidden="1" customWidth="1"/>
    <col min="18" max="18" width="8.140625" style="173" hidden="1" customWidth="1"/>
    <col min="19" max="19" width="8.42578125" style="52" hidden="1" customWidth="1" outlineLevel="2"/>
    <col min="20" max="20" width="7.7109375" style="182" customWidth="1" collapsed="1"/>
    <col min="21" max="21" width="8.42578125" style="52" hidden="1" customWidth="1" outlineLevel="1"/>
    <col min="22" max="22" width="7.7109375" style="272" hidden="1" customWidth="1" collapsed="1"/>
    <col min="23" max="23" width="8" style="114" customWidth="1"/>
    <col min="24" max="24" width="9.28515625" style="52" hidden="1" customWidth="1" outlineLevel="1"/>
    <col min="25" max="25" width="5" style="114" hidden="1" customWidth="1" outlineLevel="1"/>
    <col min="26" max="26" width="7.5703125" style="114" customWidth="1" collapsed="1"/>
    <col min="27" max="27" width="7.85546875" style="114" hidden="1" customWidth="1" outlineLevel="2"/>
    <col min="28" max="28" width="8.42578125" style="52" hidden="1" customWidth="1" outlineLevel="2"/>
    <col min="29" max="29" width="5" style="114" hidden="1" customWidth="1" outlineLevel="2"/>
    <col min="30" max="30" width="8.5703125" style="114" customWidth="1" outlineLevel="1" collapsed="1"/>
    <col min="31" max="16384" width="9.140625" style="6"/>
  </cols>
  <sheetData>
    <row r="1" spans="1:42" s="198" customFormat="1" ht="12.75" customHeight="1" x14ac:dyDescent="0.3">
      <c r="A1" s="192"/>
      <c r="B1" s="193"/>
      <c r="C1" s="193"/>
      <c r="D1" s="257"/>
      <c r="E1" s="195"/>
      <c r="F1" s="195"/>
      <c r="G1" s="257"/>
      <c r="H1" s="195"/>
      <c r="I1" s="257"/>
      <c r="J1" s="195"/>
      <c r="K1" s="195"/>
      <c r="L1" s="195"/>
      <c r="M1" s="195"/>
      <c r="N1" s="195"/>
      <c r="O1" s="257"/>
      <c r="P1" s="195"/>
      <c r="Q1" s="195"/>
      <c r="R1" s="195"/>
      <c r="S1" s="257"/>
      <c r="T1" s="257"/>
      <c r="U1" s="257"/>
      <c r="V1" s="258"/>
      <c r="W1" s="195"/>
      <c r="X1" s="257"/>
      <c r="Y1" s="195"/>
      <c r="Z1" s="195"/>
      <c r="AA1" s="195"/>
      <c r="AB1" s="257"/>
      <c r="AC1" s="195"/>
      <c r="AD1" s="195"/>
    </row>
    <row r="2" spans="1:42" s="200" customFormat="1" ht="41.25" customHeight="1" x14ac:dyDescent="0.3">
      <c r="A2" s="503" t="s">
        <v>648</v>
      </c>
      <c r="B2" s="503"/>
      <c r="C2" s="503"/>
      <c r="D2" s="503"/>
      <c r="E2" s="503"/>
      <c r="F2" s="503"/>
      <c r="G2" s="503"/>
      <c r="H2" s="504"/>
      <c r="I2" s="507"/>
      <c r="J2" s="504"/>
      <c r="K2" s="504"/>
      <c r="L2" s="504"/>
      <c r="M2" s="504"/>
      <c r="N2" s="504"/>
      <c r="O2" s="507"/>
      <c r="P2" s="504"/>
      <c r="Q2" s="585"/>
      <c r="R2" s="503"/>
      <c r="S2" s="507"/>
      <c r="T2" s="507"/>
      <c r="U2" s="507"/>
      <c r="V2" s="508"/>
      <c r="W2" s="507"/>
      <c r="X2" s="507"/>
      <c r="Y2" s="507"/>
      <c r="Z2" s="507"/>
      <c r="AA2" s="507"/>
      <c r="AB2" s="507"/>
      <c r="AC2" s="507"/>
      <c r="AD2" s="507"/>
    </row>
    <row r="3" spans="1:42" s="198" customFormat="1" ht="11.25" customHeight="1" x14ac:dyDescent="0.3">
      <c r="A3" s="192"/>
      <c r="B3" s="193"/>
      <c r="C3" s="193"/>
      <c r="D3" s="197"/>
      <c r="E3" s="196"/>
      <c r="F3" s="196"/>
      <c r="G3" s="197"/>
      <c r="H3" s="196"/>
      <c r="I3" s="197"/>
      <c r="J3" s="196"/>
      <c r="K3" s="196"/>
      <c r="L3" s="196"/>
      <c r="M3" s="196"/>
      <c r="N3" s="196"/>
      <c r="O3" s="197"/>
      <c r="P3" s="196"/>
      <c r="Q3" s="196"/>
      <c r="R3" s="196"/>
      <c r="S3" s="197"/>
      <c r="T3" s="197"/>
      <c r="U3" s="197"/>
      <c r="V3" s="259"/>
      <c r="W3" s="196"/>
      <c r="X3" s="197"/>
      <c r="Y3" s="196"/>
      <c r="Z3" s="196"/>
      <c r="AA3" s="196"/>
      <c r="AB3" s="197"/>
      <c r="AC3" s="196"/>
      <c r="AD3" s="196"/>
    </row>
    <row r="4" spans="1:42" s="116" customFormat="1" ht="15.75" customHeight="1" x14ac:dyDescent="0.25">
      <c r="A4" s="509" t="s">
        <v>0</v>
      </c>
      <c r="B4" s="509" t="s">
        <v>643</v>
      </c>
      <c r="C4" s="509" t="s">
        <v>644</v>
      </c>
      <c r="D4" s="511" t="s">
        <v>628</v>
      </c>
      <c r="E4" s="513" t="s">
        <v>618</v>
      </c>
      <c r="F4" s="514"/>
      <c r="G4" s="511" t="s">
        <v>629</v>
      </c>
      <c r="H4" s="519" t="s">
        <v>633</v>
      </c>
      <c r="I4" s="502"/>
      <c r="J4" s="519"/>
      <c r="K4" s="519"/>
      <c r="L4" s="519"/>
      <c r="M4" s="519"/>
      <c r="N4" s="519"/>
      <c r="O4" s="502"/>
      <c r="P4" s="519"/>
      <c r="Q4" s="586" t="s">
        <v>632</v>
      </c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3"/>
      <c r="AD4" s="519" t="s">
        <v>608</v>
      </c>
    </row>
    <row r="5" spans="1:42" s="116" customFormat="1" ht="30.75" customHeight="1" x14ac:dyDescent="0.25">
      <c r="A5" s="509"/>
      <c r="B5" s="509"/>
      <c r="C5" s="509"/>
      <c r="D5" s="512"/>
      <c r="E5" s="515"/>
      <c r="F5" s="516"/>
      <c r="G5" s="512"/>
      <c r="H5" s="519" t="s">
        <v>894</v>
      </c>
      <c r="I5" s="502"/>
      <c r="J5" s="519"/>
      <c r="K5" s="519"/>
      <c r="L5" s="586" t="s">
        <v>895</v>
      </c>
      <c r="M5" s="587"/>
      <c r="N5" s="588"/>
      <c r="O5" s="253"/>
      <c r="P5" s="524" t="s">
        <v>892</v>
      </c>
      <c r="Q5" s="513" t="s">
        <v>630</v>
      </c>
      <c r="R5" s="528"/>
      <c r="S5" s="540" t="s">
        <v>606</v>
      </c>
      <c r="T5" s="502" t="s">
        <v>642</v>
      </c>
      <c r="U5" s="502"/>
      <c r="V5" s="526"/>
      <c r="W5" s="502"/>
      <c r="X5" s="502"/>
      <c r="Y5" s="502"/>
      <c r="Z5" s="502"/>
      <c r="AA5" s="502"/>
      <c r="AB5" s="502"/>
      <c r="AC5" s="502"/>
      <c r="AD5" s="519"/>
    </row>
    <row r="6" spans="1:42" s="116" customFormat="1" ht="15.75" customHeight="1" x14ac:dyDescent="0.25">
      <c r="A6" s="509"/>
      <c r="B6" s="509"/>
      <c r="C6" s="509"/>
      <c r="D6" s="512"/>
      <c r="E6" s="515"/>
      <c r="F6" s="516"/>
      <c r="G6" s="512"/>
      <c r="H6" s="500" t="s">
        <v>299</v>
      </c>
      <c r="I6" s="511" t="s">
        <v>635</v>
      </c>
      <c r="J6" s="513" t="s">
        <v>636</v>
      </c>
      <c r="K6" s="514"/>
      <c r="L6" s="500" t="s">
        <v>299</v>
      </c>
      <c r="M6" s="513" t="s">
        <v>636</v>
      </c>
      <c r="N6" s="533"/>
      <c r="O6" s="540"/>
      <c r="P6" s="525"/>
      <c r="Q6" s="515"/>
      <c r="R6" s="530"/>
      <c r="S6" s="541"/>
      <c r="T6" s="537" t="s">
        <v>646</v>
      </c>
      <c r="U6" s="512" t="s">
        <v>645</v>
      </c>
      <c r="V6" s="538" t="s">
        <v>631</v>
      </c>
      <c r="W6" s="531" t="s">
        <v>594</v>
      </c>
      <c r="X6" s="539"/>
      <c r="Y6" s="539"/>
      <c r="Z6" s="539"/>
      <c r="AA6" s="539"/>
      <c r="AB6" s="539"/>
      <c r="AC6" s="532"/>
      <c r="AD6" s="519"/>
    </row>
    <row r="7" spans="1:42" s="116" customFormat="1" ht="15.75" hidden="1" customHeight="1" x14ac:dyDescent="0.25">
      <c r="A7" s="509"/>
      <c r="B7" s="509"/>
      <c r="C7" s="509"/>
      <c r="D7" s="512"/>
      <c r="E7" s="517"/>
      <c r="F7" s="518"/>
      <c r="G7" s="512"/>
      <c r="H7" s="501"/>
      <c r="I7" s="512"/>
      <c r="J7" s="524" t="s">
        <v>647</v>
      </c>
      <c r="K7" s="524" t="s">
        <v>649</v>
      </c>
      <c r="L7" s="501"/>
      <c r="M7" s="524" t="s">
        <v>893</v>
      </c>
      <c r="N7" s="524" t="s">
        <v>649</v>
      </c>
      <c r="O7" s="511"/>
      <c r="P7" s="525"/>
      <c r="Q7" s="517"/>
      <c r="R7" s="532"/>
      <c r="S7" s="541"/>
      <c r="T7" s="537"/>
      <c r="U7" s="512"/>
      <c r="V7" s="538"/>
      <c r="W7" s="526"/>
      <c r="X7" s="526"/>
      <c r="Y7" s="526"/>
      <c r="Z7" s="526"/>
      <c r="AA7" s="519" t="s">
        <v>605</v>
      </c>
      <c r="AB7" s="502" t="s">
        <v>607</v>
      </c>
      <c r="AC7" s="524" t="s">
        <v>595</v>
      </c>
      <c r="AD7" s="519"/>
    </row>
    <row r="8" spans="1:42" s="118" customFormat="1" ht="33.75" customHeight="1" x14ac:dyDescent="0.25">
      <c r="A8" s="509"/>
      <c r="B8" s="509"/>
      <c r="C8" s="509"/>
      <c r="D8" s="542"/>
      <c r="E8" s="167">
        <v>2020</v>
      </c>
      <c r="F8" s="167">
        <v>2021</v>
      </c>
      <c r="G8" s="542"/>
      <c r="H8" s="545"/>
      <c r="I8" s="542"/>
      <c r="J8" s="536"/>
      <c r="K8" s="536"/>
      <c r="L8" s="545"/>
      <c r="M8" s="536"/>
      <c r="N8" s="536"/>
      <c r="O8" s="542"/>
      <c r="P8" s="536"/>
      <c r="Q8" s="344" t="s">
        <v>631</v>
      </c>
      <c r="R8" s="170" t="s">
        <v>610</v>
      </c>
      <c r="S8" s="542"/>
      <c r="T8" s="546"/>
      <c r="U8" s="542"/>
      <c r="V8" s="547"/>
      <c r="W8" s="167" t="s">
        <v>647</v>
      </c>
      <c r="X8" s="166" t="s">
        <v>609</v>
      </c>
      <c r="Y8" s="167" t="s">
        <v>595</v>
      </c>
      <c r="Z8" s="167" t="s">
        <v>649</v>
      </c>
      <c r="AA8" s="519"/>
      <c r="AB8" s="502"/>
      <c r="AC8" s="536"/>
      <c r="AD8" s="519"/>
    </row>
    <row r="9" spans="1:42" s="123" customFormat="1" x14ac:dyDescent="0.25">
      <c r="A9" s="119">
        <v>1</v>
      </c>
      <c r="B9" s="120">
        <v>2</v>
      </c>
      <c r="C9" s="121">
        <v>3</v>
      </c>
      <c r="D9" s="366">
        <v>4</v>
      </c>
      <c r="E9" s="366">
        <v>5</v>
      </c>
      <c r="F9" s="366">
        <v>6</v>
      </c>
      <c r="G9" s="366">
        <v>7</v>
      </c>
      <c r="H9" s="372">
        <v>8</v>
      </c>
      <c r="I9" s="366">
        <v>9</v>
      </c>
      <c r="J9" s="366">
        <v>10</v>
      </c>
      <c r="K9" s="366">
        <v>11</v>
      </c>
      <c r="L9" s="372">
        <v>12</v>
      </c>
      <c r="M9" s="366">
        <v>13</v>
      </c>
      <c r="N9" s="366">
        <v>14</v>
      </c>
      <c r="O9" s="366">
        <v>16</v>
      </c>
      <c r="P9" s="366">
        <v>15</v>
      </c>
      <c r="Q9" s="366">
        <v>16</v>
      </c>
      <c r="R9" s="372">
        <v>17</v>
      </c>
      <c r="S9" s="366"/>
      <c r="T9" s="178">
        <v>18</v>
      </c>
      <c r="U9" s="366">
        <v>20</v>
      </c>
      <c r="V9" s="380">
        <v>19</v>
      </c>
      <c r="W9" s="366">
        <v>20</v>
      </c>
      <c r="X9" s="366">
        <v>23</v>
      </c>
      <c r="Y9" s="366"/>
      <c r="Z9" s="366">
        <v>21</v>
      </c>
      <c r="AA9" s="366">
        <v>25</v>
      </c>
      <c r="AB9" s="371"/>
      <c r="AC9" s="371"/>
      <c r="AD9" s="371">
        <v>22</v>
      </c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</row>
    <row r="10" spans="1:42" s="124" customFormat="1" x14ac:dyDescent="0.25">
      <c r="A10" s="119"/>
      <c r="B10" s="211" t="s">
        <v>627</v>
      </c>
      <c r="C10" s="121"/>
      <c r="D10" s="434"/>
      <c r="E10" s="434"/>
      <c r="F10" s="434"/>
      <c r="G10" s="434"/>
      <c r="H10" s="435"/>
      <c r="I10" s="434"/>
      <c r="J10" s="434"/>
      <c r="K10" s="434"/>
      <c r="L10" s="435"/>
      <c r="M10" s="434"/>
      <c r="N10" s="434"/>
      <c r="O10" s="434"/>
      <c r="P10" s="434"/>
      <c r="Q10" s="434"/>
      <c r="R10" s="435">
        <f>R11</f>
        <v>1681</v>
      </c>
      <c r="S10" s="434"/>
      <c r="T10" s="178">
        <f>T11</f>
        <v>1641</v>
      </c>
      <c r="U10" s="434"/>
      <c r="V10" s="440"/>
      <c r="W10" s="434"/>
      <c r="X10" s="434"/>
      <c r="Y10" s="434"/>
      <c r="Z10" s="434"/>
      <c r="AA10" s="434"/>
      <c r="AB10" s="433"/>
      <c r="AC10" s="433"/>
      <c r="AD10" s="433"/>
    </row>
    <row r="11" spans="1:42" s="382" customFormat="1" hidden="1" outlineLevel="1" x14ac:dyDescent="0.25">
      <c r="A11" s="201">
        <v>1</v>
      </c>
      <c r="B11" s="211" t="s">
        <v>627</v>
      </c>
      <c r="C11" s="384"/>
      <c r="D11" s="187">
        <f>SUM(D14:D110)</f>
        <v>22530.95</v>
      </c>
      <c r="E11" s="188">
        <f>SUM(E14:E110)</f>
        <v>30046</v>
      </c>
      <c r="F11" s="188">
        <f>SUM(F14:F110)</f>
        <v>34500</v>
      </c>
      <c r="G11" s="187">
        <f>F11/D11</f>
        <v>1.5312270454641281</v>
      </c>
      <c r="H11" s="171">
        <f>SUM(H14:H110)</f>
        <v>1193</v>
      </c>
      <c r="I11" s="187">
        <f>H11*100/E11</f>
        <v>3.970578446382214</v>
      </c>
      <c r="J11" s="188">
        <f>SUM(J14:J110)</f>
        <v>862</v>
      </c>
      <c r="K11" s="188">
        <f>SUM(K14:K110)</f>
        <v>331</v>
      </c>
      <c r="L11" s="171">
        <f>SUM(L14:L110)</f>
        <v>1003</v>
      </c>
      <c r="M11" s="188">
        <f>SUM(M14:M110)</f>
        <v>847</v>
      </c>
      <c r="N11" s="188">
        <f>SUM(N14:N110)</f>
        <v>156</v>
      </c>
      <c r="O11" s="187"/>
      <c r="P11" s="188">
        <f>L11*100/H11</f>
        <v>84.07376362112322</v>
      </c>
      <c r="Q11" s="188">
        <f>R11*100/F11</f>
        <v>4.8724637681159422</v>
      </c>
      <c r="R11" s="171">
        <f>SUM(R14:R110)</f>
        <v>1681</v>
      </c>
      <c r="S11" s="188"/>
      <c r="T11" s="179">
        <f>SUM(T14:T110)</f>
        <v>1641</v>
      </c>
      <c r="U11" s="188"/>
      <c r="V11" s="265">
        <f>T11*100/F11</f>
        <v>4.7565217391304344</v>
      </c>
      <c r="W11" s="201" t="s">
        <v>82</v>
      </c>
      <c r="X11" s="201"/>
      <c r="Y11" s="201"/>
      <c r="Z11" s="201" t="s">
        <v>82</v>
      </c>
      <c r="AA11" s="188">
        <f>SUM(AA14:AA110)</f>
        <v>0</v>
      </c>
      <c r="AB11" s="188">
        <f>SUM(AB14:AB110)</f>
        <v>0</v>
      </c>
      <c r="AC11" s="188">
        <f>SUM(AC14:AC110)</f>
        <v>0</v>
      </c>
      <c r="AD11" s="188">
        <f>SUM(AD14:AD110)</f>
        <v>1547</v>
      </c>
    </row>
    <row r="12" spans="1:42" s="382" customFormat="1" hidden="1" outlineLevel="1" x14ac:dyDescent="0.25">
      <c r="A12" s="201" t="s">
        <v>938</v>
      </c>
      <c r="B12" s="190" t="s">
        <v>948</v>
      </c>
      <c r="C12" s="384"/>
      <c r="D12" s="187">
        <f>D21+D37+D48+D69+D73+D78+D93+D102+D105+D109</f>
        <v>7133.9399999999987</v>
      </c>
      <c r="E12" s="188">
        <f>E21+E37+E48+E69+E73+E78+E93+E102+E105+E109</f>
        <v>1502</v>
      </c>
      <c r="F12" s="188">
        <f>F21+F37+F48+F69+F73+F78+F93+F102+F105+F109</f>
        <v>2147</v>
      </c>
      <c r="G12" s="187">
        <f>F12/D12</f>
        <v>0.30095571311224939</v>
      </c>
      <c r="H12" s="171">
        <f>H21+H37+H48+H69+H73+H78+H93+H102+H105+H109</f>
        <v>53</v>
      </c>
      <c r="I12" s="187">
        <f>H12*100/E12</f>
        <v>3.5286284953395475</v>
      </c>
      <c r="J12" s="188">
        <f>J21+J37+J48+J69+J73+J78+J93+J102+J105+J109</f>
        <v>36</v>
      </c>
      <c r="K12" s="188">
        <f>K21+K37+K48+K69+K73+K78+K93+K102+K105+K109</f>
        <v>17</v>
      </c>
      <c r="L12" s="171">
        <f>L21+L37+L48+L69+L73+L78+L93+L102+L105+L109</f>
        <v>37</v>
      </c>
      <c r="M12" s="188">
        <f>M21+M37+M48+M69+M73+M78+M93+M102+M105+M109</f>
        <v>36</v>
      </c>
      <c r="N12" s="188">
        <f>N21+N37+N48+N69+N73+N78+N93+N102+N105+N109</f>
        <v>1</v>
      </c>
      <c r="O12" s="187" t="e">
        <f>O15+O23+O35+O42+O48+O55+O60+O67+O79+O88+O99+O105+O107+#REF!+O113+O120+O127+O141+O155+O158+O160+O161+O169+O174+O197</f>
        <v>#REF!</v>
      </c>
      <c r="P12" s="188">
        <f>L12*100/H12</f>
        <v>69.811320754716988</v>
      </c>
      <c r="Q12" s="188">
        <f>R12*100/F12</f>
        <v>4.750815090824406</v>
      </c>
      <c r="R12" s="171">
        <f>R21+R37+R48+R69+R73+R78+R93+R102+R105+R109</f>
        <v>102</v>
      </c>
      <c r="S12" s="188">
        <f>S21+S37+S48+S69+S73+S78+S93+S102+S105+S109</f>
        <v>107.35000000000001</v>
      </c>
      <c r="T12" s="179">
        <f>T21+T37+T48+T69+T73+T78+T93+T102+T105+T109</f>
        <v>102</v>
      </c>
      <c r="U12" s="188" t="e">
        <f>U15+U23+U35+U42+U48+U55+U60+U67+U79+U88+U99+U105+U107+#REF!+U113+U120+U127+U141+U155+U158+U160+U161+U169+U174+U197</f>
        <v>#REF!</v>
      </c>
      <c r="V12" s="265">
        <f>T12*100/F12</f>
        <v>4.750815090824406</v>
      </c>
      <c r="W12" s="188">
        <f>W21+W37+W48+W69+W73+W78+W93+W102+W105+W109</f>
        <v>73</v>
      </c>
      <c r="X12" s="188">
        <f>X21+X37+X48+X69+X73+X78+X93+X102+X105+X109</f>
        <v>76.5</v>
      </c>
      <c r="Y12" s="188">
        <f>Y21+Y37+Y48+Y69+Y73+Y78+Y93+Y102+Y105+Y109</f>
        <v>750</v>
      </c>
      <c r="Z12" s="188">
        <f>Z21+Z37+Z48+Z69+Z73+Z78+Z93+Z102+Z105+Z109</f>
        <v>29</v>
      </c>
      <c r="AA12" s="188" t="e">
        <f>AA15+AA23+AA35+AA42+AA48+AA55+AA60+AA67+AA79+AA88+AA99+AA105+AA107+#REF!+AA113+AA120+AA127+AA141+AA155+AA158+AA160+AA161+AA169+AA174+AA197</f>
        <v>#REF!</v>
      </c>
      <c r="AB12" s="188"/>
      <c r="AC12" s="188"/>
      <c r="AD12" s="201">
        <f>AD21+AD37+AD48+AD69+AD73+AD78+AD93+AD102+AD105+AD109</f>
        <v>0</v>
      </c>
    </row>
    <row r="13" spans="1:42" s="382" customFormat="1" hidden="1" outlineLevel="1" x14ac:dyDescent="0.25">
      <c r="A13" s="201" t="s">
        <v>940</v>
      </c>
      <c r="B13" s="190" t="s">
        <v>439</v>
      </c>
      <c r="C13" s="384"/>
      <c r="D13" s="187">
        <f>D11-D12</f>
        <v>15397.010000000002</v>
      </c>
      <c r="E13" s="188">
        <f>E11-E12</f>
        <v>28544</v>
      </c>
      <c r="F13" s="188">
        <f>F11-F12</f>
        <v>32353</v>
      </c>
      <c r="G13" s="187">
        <f>F13/D13</f>
        <v>2.101252126224507</v>
      </c>
      <c r="H13" s="171">
        <f t="shared" ref="H13:U13" si="0">H11-H12</f>
        <v>1140</v>
      </c>
      <c r="I13" s="187">
        <f>H13*100/E13</f>
        <v>3.9938340807174888</v>
      </c>
      <c r="J13" s="188">
        <f t="shared" si="0"/>
        <v>826</v>
      </c>
      <c r="K13" s="188">
        <f t="shared" si="0"/>
        <v>314</v>
      </c>
      <c r="L13" s="171">
        <f t="shared" si="0"/>
        <v>966</v>
      </c>
      <c r="M13" s="188">
        <f t="shared" si="0"/>
        <v>811</v>
      </c>
      <c r="N13" s="188">
        <f t="shared" si="0"/>
        <v>155</v>
      </c>
      <c r="O13" s="187" t="e">
        <f t="shared" si="0"/>
        <v>#REF!</v>
      </c>
      <c r="P13" s="188">
        <f>L13*100/H13</f>
        <v>84.736842105263165</v>
      </c>
      <c r="Q13" s="188">
        <f>R13*100/F13</f>
        <v>4.8805365808425805</v>
      </c>
      <c r="R13" s="171">
        <f t="shared" si="0"/>
        <v>1579</v>
      </c>
      <c r="S13" s="188">
        <f t="shared" si="0"/>
        <v>-107.35000000000001</v>
      </c>
      <c r="T13" s="179">
        <f t="shared" si="0"/>
        <v>1539</v>
      </c>
      <c r="U13" s="188" t="e">
        <f t="shared" si="0"/>
        <v>#REF!</v>
      </c>
      <c r="V13" s="265">
        <f>T13*100/F13</f>
        <v>4.7569004419991963</v>
      </c>
      <c r="W13" s="201" t="s">
        <v>82</v>
      </c>
      <c r="X13" s="201"/>
      <c r="Y13" s="201"/>
      <c r="Z13" s="201" t="s">
        <v>82</v>
      </c>
      <c r="AA13" s="188"/>
      <c r="AB13" s="188"/>
      <c r="AC13" s="188"/>
      <c r="AD13" s="188">
        <f>SUM(AD14:AD224)</f>
        <v>1547</v>
      </c>
    </row>
    <row r="14" spans="1:42" ht="31.5" collapsed="1" x14ac:dyDescent="0.25">
      <c r="A14" s="121">
        <v>2</v>
      </c>
      <c r="B14" s="146" t="s">
        <v>176</v>
      </c>
      <c r="C14" s="146" t="s">
        <v>655</v>
      </c>
      <c r="D14" s="128">
        <v>21.16</v>
      </c>
      <c r="E14" s="125">
        <v>56</v>
      </c>
      <c r="F14" s="125">
        <v>61</v>
      </c>
      <c r="G14" s="128">
        <v>2.8827977315689979</v>
      </c>
      <c r="H14" s="171">
        <f t="shared" ref="H14:H19" si="1">J14+K14</f>
        <v>2</v>
      </c>
      <c r="I14" s="128">
        <f t="shared" ref="I14:I19" si="2">H14*100/E14</f>
        <v>3.5714285714285716</v>
      </c>
      <c r="J14" s="125">
        <v>1</v>
      </c>
      <c r="K14" s="125">
        <v>1</v>
      </c>
      <c r="L14" s="171">
        <f t="shared" ref="L14:L19" si="3">SUM(M14+N14)</f>
        <v>1</v>
      </c>
      <c r="M14" s="125">
        <v>1</v>
      </c>
      <c r="N14" s="125">
        <v>0</v>
      </c>
      <c r="O14" s="128"/>
      <c r="P14" s="125">
        <f>L14*100/H14</f>
        <v>50</v>
      </c>
      <c r="Q14" s="131">
        <f t="shared" ref="Q14:Q45" si="4">IF(F14&lt;VLOOKUP(G14,$L$116:$P$126,2),0,VLOOKUP(G14,$L$116:$P$126,3))</f>
        <v>5</v>
      </c>
      <c r="R14" s="172">
        <f t="shared" ref="R14:R35" si="5">ROUNDDOWN(S14,0)</f>
        <v>3</v>
      </c>
      <c r="S14" s="132">
        <f t="shared" ref="S14:S35" si="6">F14*Q14/100</f>
        <v>3.05</v>
      </c>
      <c r="T14" s="183">
        <f>R14</f>
        <v>3</v>
      </c>
      <c r="U14" s="132">
        <f t="shared" ref="U14:U35" si="7">F14*V14/100</f>
        <v>3</v>
      </c>
      <c r="V14" s="265">
        <f>T14*100/F14</f>
        <v>4.918032786885246</v>
      </c>
      <c r="W14" s="131">
        <f t="shared" ref="W14:W20" si="8">ROUNDDOWN(X14,0)</f>
        <v>2</v>
      </c>
      <c r="X14" s="132">
        <f t="shared" ref="X14:X20" si="9">T14*Y14/100</f>
        <v>2.25</v>
      </c>
      <c r="Y14" s="131">
        <f t="shared" ref="Y14:Y20" si="10">IF(F14&lt;VLOOKUP(G14,$L$116:$P$126,2),0,VLOOKUP(G14,$L$116:$P$126,4))</f>
        <v>75</v>
      </c>
      <c r="Z14" s="131">
        <f t="shared" ref="Z14:Z20" si="11">T14-W14-AA14</f>
        <v>1</v>
      </c>
      <c r="AA14" s="131">
        <f t="shared" ref="AA14:AA35" si="12">ROUNDDOWN(AB14,0)</f>
        <v>0</v>
      </c>
      <c r="AB14" s="132">
        <f t="shared" ref="AB14:AB35" si="13">T14*AC14/100</f>
        <v>0</v>
      </c>
      <c r="AC14" s="131">
        <f t="shared" ref="AC14:AC45" si="14">IF(F14&lt;VLOOKUP(G14,$L$116:$P$126,2),0,VLOOKUP(G14,$L$116:$P$126,5))</f>
        <v>0</v>
      </c>
      <c r="AD14" s="131">
        <v>3</v>
      </c>
    </row>
    <row r="15" spans="1:42" ht="31.5" x14ac:dyDescent="0.25">
      <c r="A15" s="121">
        <v>3</v>
      </c>
      <c r="B15" s="146" t="s">
        <v>657</v>
      </c>
      <c r="C15" s="146" t="s">
        <v>655</v>
      </c>
      <c r="D15" s="128">
        <v>9.5299999999999994</v>
      </c>
      <c r="E15" s="125">
        <v>32</v>
      </c>
      <c r="F15" s="125">
        <v>34</v>
      </c>
      <c r="G15" s="128">
        <v>3.5676810073452256</v>
      </c>
      <c r="H15" s="171">
        <f t="shared" si="1"/>
        <v>0</v>
      </c>
      <c r="I15" s="128">
        <f t="shared" si="2"/>
        <v>0</v>
      </c>
      <c r="J15" s="125">
        <v>0</v>
      </c>
      <c r="K15" s="125">
        <v>0</v>
      </c>
      <c r="L15" s="171">
        <f t="shared" si="3"/>
        <v>0</v>
      </c>
      <c r="M15" s="125">
        <v>0</v>
      </c>
      <c r="N15" s="125">
        <v>0</v>
      </c>
      <c r="O15" s="128"/>
      <c r="P15" s="125"/>
      <c r="Q15" s="131">
        <f t="shared" si="4"/>
        <v>5</v>
      </c>
      <c r="R15" s="172">
        <f t="shared" si="5"/>
        <v>1</v>
      </c>
      <c r="S15" s="132">
        <f t="shared" si="6"/>
        <v>1.7</v>
      </c>
      <c r="T15" s="183">
        <f t="shared" ref="T15:T80" si="15">R15</f>
        <v>1</v>
      </c>
      <c r="U15" s="132">
        <f t="shared" si="7"/>
        <v>1</v>
      </c>
      <c r="V15" s="265">
        <f t="shared" ref="V15:V78" si="16">T15*100/F15</f>
        <v>2.9411764705882355</v>
      </c>
      <c r="W15" s="131">
        <f t="shared" si="8"/>
        <v>0</v>
      </c>
      <c r="X15" s="132">
        <f t="shared" si="9"/>
        <v>0.75</v>
      </c>
      <c r="Y15" s="131">
        <f t="shared" si="10"/>
        <v>75</v>
      </c>
      <c r="Z15" s="131">
        <f t="shared" si="11"/>
        <v>1</v>
      </c>
      <c r="AA15" s="131">
        <f t="shared" si="12"/>
        <v>0</v>
      </c>
      <c r="AB15" s="132">
        <f t="shared" si="13"/>
        <v>0</v>
      </c>
      <c r="AC15" s="131">
        <f t="shared" si="14"/>
        <v>0</v>
      </c>
      <c r="AD15" s="131">
        <v>1</v>
      </c>
    </row>
    <row r="16" spans="1:42" ht="47.25" x14ac:dyDescent="0.25">
      <c r="A16" s="121">
        <v>4</v>
      </c>
      <c r="B16" s="146" t="s">
        <v>658</v>
      </c>
      <c r="C16" s="146" t="s">
        <v>655</v>
      </c>
      <c r="D16" s="128">
        <v>26.93</v>
      </c>
      <c r="E16" s="125">
        <v>186</v>
      </c>
      <c r="F16" s="125">
        <v>197</v>
      </c>
      <c r="G16" s="128">
        <v>7.3152617898254739</v>
      </c>
      <c r="H16" s="171">
        <f t="shared" si="1"/>
        <v>9</v>
      </c>
      <c r="I16" s="128">
        <f t="shared" si="2"/>
        <v>4.838709677419355</v>
      </c>
      <c r="J16" s="125">
        <v>6</v>
      </c>
      <c r="K16" s="125">
        <v>3</v>
      </c>
      <c r="L16" s="171">
        <f t="shared" si="3"/>
        <v>8</v>
      </c>
      <c r="M16" s="125">
        <v>6</v>
      </c>
      <c r="N16" s="125">
        <v>2</v>
      </c>
      <c r="O16" s="128"/>
      <c r="P16" s="125">
        <f>L16*100/H16</f>
        <v>88.888888888888886</v>
      </c>
      <c r="Q16" s="131">
        <f t="shared" si="4"/>
        <v>5</v>
      </c>
      <c r="R16" s="172">
        <f t="shared" si="5"/>
        <v>9</v>
      </c>
      <c r="S16" s="132">
        <f t="shared" si="6"/>
        <v>9.85</v>
      </c>
      <c r="T16" s="183">
        <f t="shared" si="15"/>
        <v>9</v>
      </c>
      <c r="U16" s="132">
        <f t="shared" si="7"/>
        <v>9</v>
      </c>
      <c r="V16" s="265">
        <f t="shared" si="16"/>
        <v>4.5685279187817258</v>
      </c>
      <c r="W16" s="131">
        <f t="shared" si="8"/>
        <v>6</v>
      </c>
      <c r="X16" s="132">
        <f t="shared" si="9"/>
        <v>6.75</v>
      </c>
      <c r="Y16" s="131">
        <f t="shared" si="10"/>
        <v>75</v>
      </c>
      <c r="Z16" s="131">
        <f t="shared" si="11"/>
        <v>3</v>
      </c>
      <c r="AA16" s="131">
        <f t="shared" si="12"/>
        <v>0</v>
      </c>
      <c r="AB16" s="132">
        <f t="shared" si="13"/>
        <v>0</v>
      </c>
      <c r="AC16" s="131">
        <f t="shared" si="14"/>
        <v>0</v>
      </c>
      <c r="AD16" s="131">
        <v>9</v>
      </c>
    </row>
    <row r="17" spans="1:30" ht="31.5" x14ac:dyDescent="0.25">
      <c r="A17" s="121">
        <v>5</v>
      </c>
      <c r="B17" s="146" t="s">
        <v>659</v>
      </c>
      <c r="C17" s="146" t="s">
        <v>901</v>
      </c>
      <c r="D17" s="187">
        <v>58.75</v>
      </c>
      <c r="E17" s="125">
        <v>389</v>
      </c>
      <c r="F17" s="125">
        <f>325+75</f>
        <v>400</v>
      </c>
      <c r="G17" s="128">
        <f>F17/D17</f>
        <v>6.8085106382978724</v>
      </c>
      <c r="H17" s="171">
        <f t="shared" si="1"/>
        <v>15</v>
      </c>
      <c r="I17" s="128">
        <f t="shared" si="2"/>
        <v>3.8560411311053984</v>
      </c>
      <c r="J17" s="125">
        <v>11</v>
      </c>
      <c r="K17" s="125">
        <v>4</v>
      </c>
      <c r="L17" s="171">
        <f t="shared" si="3"/>
        <v>11</v>
      </c>
      <c r="M17" s="125">
        <v>11</v>
      </c>
      <c r="N17" s="125">
        <v>0</v>
      </c>
      <c r="O17" s="128"/>
      <c r="P17" s="125">
        <f>L17*100/H17</f>
        <v>73.333333333333329</v>
      </c>
      <c r="Q17" s="131">
        <f t="shared" si="4"/>
        <v>5</v>
      </c>
      <c r="R17" s="172">
        <f t="shared" si="5"/>
        <v>20</v>
      </c>
      <c r="S17" s="132">
        <f t="shared" si="6"/>
        <v>20</v>
      </c>
      <c r="T17" s="183">
        <f t="shared" si="15"/>
        <v>20</v>
      </c>
      <c r="U17" s="132">
        <f t="shared" si="7"/>
        <v>20</v>
      </c>
      <c r="V17" s="265">
        <f t="shared" si="16"/>
        <v>5</v>
      </c>
      <c r="W17" s="131">
        <f t="shared" si="8"/>
        <v>15</v>
      </c>
      <c r="X17" s="132">
        <f t="shared" si="9"/>
        <v>15</v>
      </c>
      <c r="Y17" s="131">
        <f t="shared" si="10"/>
        <v>75</v>
      </c>
      <c r="Z17" s="131">
        <f t="shared" si="11"/>
        <v>5</v>
      </c>
      <c r="AA17" s="131">
        <f t="shared" si="12"/>
        <v>0</v>
      </c>
      <c r="AB17" s="132">
        <f t="shared" si="13"/>
        <v>0</v>
      </c>
      <c r="AC17" s="131">
        <f t="shared" si="14"/>
        <v>0</v>
      </c>
      <c r="AD17" s="266">
        <v>20</v>
      </c>
    </row>
    <row r="18" spans="1:30" ht="47.25" x14ac:dyDescent="0.25">
      <c r="A18" s="121">
        <v>6</v>
      </c>
      <c r="B18" s="146" t="s">
        <v>660</v>
      </c>
      <c r="C18" s="146" t="s">
        <v>655</v>
      </c>
      <c r="D18" s="128">
        <v>18.64</v>
      </c>
      <c r="E18" s="125">
        <v>58</v>
      </c>
      <c r="F18" s="125">
        <v>68</v>
      </c>
      <c r="G18" s="128">
        <v>3.648068669527897</v>
      </c>
      <c r="H18" s="171">
        <f t="shared" si="1"/>
        <v>2</v>
      </c>
      <c r="I18" s="128">
        <f t="shared" si="2"/>
        <v>3.4482758620689653</v>
      </c>
      <c r="J18" s="125">
        <v>1</v>
      </c>
      <c r="K18" s="125">
        <v>1</v>
      </c>
      <c r="L18" s="171">
        <f t="shared" si="3"/>
        <v>2</v>
      </c>
      <c r="M18" s="125">
        <v>1</v>
      </c>
      <c r="N18" s="125">
        <v>1</v>
      </c>
      <c r="O18" s="128"/>
      <c r="P18" s="125">
        <f>L18*100/H18</f>
        <v>100</v>
      </c>
      <c r="Q18" s="131">
        <f t="shared" si="4"/>
        <v>5</v>
      </c>
      <c r="R18" s="172">
        <f t="shared" si="5"/>
        <v>3</v>
      </c>
      <c r="S18" s="132">
        <f t="shared" si="6"/>
        <v>3.4</v>
      </c>
      <c r="T18" s="183">
        <f t="shared" si="15"/>
        <v>3</v>
      </c>
      <c r="U18" s="132">
        <f t="shared" si="7"/>
        <v>3</v>
      </c>
      <c r="V18" s="265">
        <f t="shared" si="16"/>
        <v>4.4117647058823533</v>
      </c>
      <c r="W18" s="131">
        <f t="shared" si="8"/>
        <v>2</v>
      </c>
      <c r="X18" s="132">
        <f t="shared" si="9"/>
        <v>2.25</v>
      </c>
      <c r="Y18" s="131">
        <f t="shared" si="10"/>
        <v>75</v>
      </c>
      <c r="Z18" s="131">
        <f t="shared" si="11"/>
        <v>1</v>
      </c>
      <c r="AA18" s="131">
        <f t="shared" si="12"/>
        <v>0</v>
      </c>
      <c r="AB18" s="132">
        <f t="shared" si="13"/>
        <v>0</v>
      </c>
      <c r="AC18" s="131">
        <f t="shared" si="14"/>
        <v>0</v>
      </c>
      <c r="AD18" s="131">
        <v>3</v>
      </c>
    </row>
    <row r="19" spans="1:30" ht="31.5" x14ac:dyDescent="0.25">
      <c r="A19" s="121">
        <v>7</v>
      </c>
      <c r="B19" s="146" t="s">
        <v>661</v>
      </c>
      <c r="C19" s="146" t="s">
        <v>655</v>
      </c>
      <c r="D19" s="128">
        <v>28.76</v>
      </c>
      <c r="E19" s="125">
        <v>121</v>
      </c>
      <c r="F19" s="125">
        <v>122</v>
      </c>
      <c r="G19" s="128">
        <v>4.2420027816411681</v>
      </c>
      <c r="H19" s="171">
        <f t="shared" si="1"/>
        <v>5</v>
      </c>
      <c r="I19" s="128">
        <f t="shared" si="2"/>
        <v>4.1322314049586772</v>
      </c>
      <c r="J19" s="125">
        <v>3</v>
      </c>
      <c r="K19" s="125">
        <v>2</v>
      </c>
      <c r="L19" s="171">
        <f t="shared" si="3"/>
        <v>3</v>
      </c>
      <c r="M19" s="125">
        <v>3</v>
      </c>
      <c r="N19" s="125">
        <v>0</v>
      </c>
      <c r="O19" s="128"/>
      <c r="P19" s="125">
        <f>L19*100/H19</f>
        <v>60</v>
      </c>
      <c r="Q19" s="131">
        <f t="shared" si="4"/>
        <v>5</v>
      </c>
      <c r="R19" s="172">
        <f t="shared" si="5"/>
        <v>6</v>
      </c>
      <c r="S19" s="132">
        <f t="shared" si="6"/>
        <v>6.1</v>
      </c>
      <c r="T19" s="183">
        <f t="shared" si="15"/>
        <v>6</v>
      </c>
      <c r="U19" s="132">
        <f t="shared" si="7"/>
        <v>6</v>
      </c>
      <c r="V19" s="265">
        <f t="shared" si="16"/>
        <v>4.918032786885246</v>
      </c>
      <c r="W19" s="131">
        <f t="shared" si="8"/>
        <v>4</v>
      </c>
      <c r="X19" s="132">
        <f t="shared" si="9"/>
        <v>4.5</v>
      </c>
      <c r="Y19" s="131">
        <f t="shared" si="10"/>
        <v>75</v>
      </c>
      <c r="Z19" s="131">
        <f t="shared" si="11"/>
        <v>2</v>
      </c>
      <c r="AA19" s="131">
        <f t="shared" si="12"/>
        <v>0</v>
      </c>
      <c r="AB19" s="132">
        <f t="shared" si="13"/>
        <v>0</v>
      </c>
      <c r="AC19" s="131">
        <f t="shared" si="14"/>
        <v>0</v>
      </c>
      <c r="AD19" s="131">
        <v>6</v>
      </c>
    </row>
    <row r="20" spans="1:30" ht="31.5" x14ac:dyDescent="0.25">
      <c r="A20" s="121">
        <v>8</v>
      </c>
      <c r="B20" s="146" t="s">
        <v>662</v>
      </c>
      <c r="C20" s="146" t="s">
        <v>655</v>
      </c>
      <c r="D20" s="128">
        <v>68.53</v>
      </c>
      <c r="E20" s="125">
        <v>443</v>
      </c>
      <c r="F20" s="125">
        <v>464</v>
      </c>
      <c r="G20" s="128">
        <v>6.7707573325550854</v>
      </c>
      <c r="H20" s="171">
        <f t="shared" ref="H20:H26" si="17">J20+K20</f>
        <v>22</v>
      </c>
      <c r="I20" s="128">
        <f t="shared" ref="I20:I26" si="18">H20*100/E20</f>
        <v>4.966139954853273</v>
      </c>
      <c r="J20" s="125">
        <v>16</v>
      </c>
      <c r="K20" s="125">
        <v>6</v>
      </c>
      <c r="L20" s="171">
        <f t="shared" ref="L20:L26" si="19">SUM(M20+N20)</f>
        <v>20</v>
      </c>
      <c r="M20" s="125">
        <v>16</v>
      </c>
      <c r="N20" s="125">
        <v>4</v>
      </c>
      <c r="O20" s="128"/>
      <c r="P20" s="125">
        <f t="shared" ref="P20:P26" si="20">L20*100/H20</f>
        <v>90.909090909090907</v>
      </c>
      <c r="Q20" s="131">
        <f t="shared" si="4"/>
        <v>5</v>
      </c>
      <c r="R20" s="172">
        <f t="shared" si="5"/>
        <v>23</v>
      </c>
      <c r="S20" s="132">
        <f t="shared" si="6"/>
        <v>23.2</v>
      </c>
      <c r="T20" s="183">
        <f t="shared" si="15"/>
        <v>23</v>
      </c>
      <c r="U20" s="132">
        <f t="shared" si="7"/>
        <v>23</v>
      </c>
      <c r="V20" s="265">
        <f t="shared" si="16"/>
        <v>4.9568965517241379</v>
      </c>
      <c r="W20" s="131">
        <f t="shared" si="8"/>
        <v>17</v>
      </c>
      <c r="X20" s="132">
        <f t="shared" si="9"/>
        <v>17.25</v>
      </c>
      <c r="Y20" s="131">
        <f t="shared" si="10"/>
        <v>75</v>
      </c>
      <c r="Z20" s="131">
        <f t="shared" si="11"/>
        <v>6</v>
      </c>
      <c r="AA20" s="131">
        <f t="shared" si="12"/>
        <v>0</v>
      </c>
      <c r="AB20" s="132">
        <f t="shared" si="13"/>
        <v>0</v>
      </c>
      <c r="AC20" s="131">
        <f t="shared" si="14"/>
        <v>0</v>
      </c>
      <c r="AD20" s="131">
        <v>23</v>
      </c>
    </row>
    <row r="21" spans="1:30" x14ac:dyDescent="0.25">
      <c r="A21" s="121">
        <v>9</v>
      </c>
      <c r="B21" s="146" t="s">
        <v>2</v>
      </c>
      <c r="C21" s="146" t="s">
        <v>655</v>
      </c>
      <c r="D21" s="128">
        <v>179.89</v>
      </c>
      <c r="E21" s="125">
        <v>94</v>
      </c>
      <c r="F21" s="125">
        <v>93</v>
      </c>
      <c r="G21" s="128">
        <v>0.51698260047806999</v>
      </c>
      <c r="H21" s="171">
        <f t="shared" si="17"/>
        <v>4</v>
      </c>
      <c r="I21" s="128">
        <f t="shared" si="18"/>
        <v>4.2553191489361701</v>
      </c>
      <c r="J21" s="125">
        <v>3</v>
      </c>
      <c r="K21" s="125">
        <v>1</v>
      </c>
      <c r="L21" s="171">
        <f t="shared" si="19"/>
        <v>3</v>
      </c>
      <c r="M21" s="125">
        <v>3</v>
      </c>
      <c r="N21" s="125"/>
      <c r="O21" s="128"/>
      <c r="P21" s="125">
        <f t="shared" si="20"/>
        <v>75</v>
      </c>
      <c r="Q21" s="131">
        <f t="shared" si="4"/>
        <v>5</v>
      </c>
      <c r="R21" s="172">
        <f t="shared" si="5"/>
        <v>4</v>
      </c>
      <c r="S21" s="132">
        <f t="shared" si="6"/>
        <v>4.6500000000000004</v>
      </c>
      <c r="T21" s="183">
        <f t="shared" si="15"/>
        <v>4</v>
      </c>
      <c r="U21" s="132">
        <f t="shared" si="7"/>
        <v>4</v>
      </c>
      <c r="V21" s="265">
        <f t="shared" si="16"/>
        <v>4.301075268817204</v>
      </c>
      <c r="W21" s="131">
        <f>ROUNDDOWN(X21,0)</f>
        <v>3</v>
      </c>
      <c r="X21" s="132">
        <f t="shared" ref="X21" si="21">T21*Y21/100</f>
        <v>3</v>
      </c>
      <c r="Y21" s="131">
        <f t="shared" ref="Y21" si="22">IF(F21&lt;VLOOKUP(G21,$L$116:$P$126,2),0,VLOOKUP(G21,$L$116:$P$126,4))</f>
        <v>75</v>
      </c>
      <c r="Z21" s="131">
        <f>T21-W21-AA21</f>
        <v>1</v>
      </c>
      <c r="AA21" s="131">
        <f t="shared" si="12"/>
        <v>0</v>
      </c>
      <c r="AB21" s="132">
        <f t="shared" si="13"/>
        <v>0</v>
      </c>
      <c r="AC21" s="131">
        <f t="shared" si="14"/>
        <v>0</v>
      </c>
      <c r="AD21" s="131"/>
    </row>
    <row r="22" spans="1:30" ht="31.5" x14ac:dyDescent="0.25">
      <c r="A22" s="121">
        <v>10</v>
      </c>
      <c r="B22" s="146" t="s">
        <v>118</v>
      </c>
      <c r="C22" s="146" t="s">
        <v>655</v>
      </c>
      <c r="D22" s="128">
        <v>29.44</v>
      </c>
      <c r="E22" s="125">
        <v>53</v>
      </c>
      <c r="F22" s="125">
        <v>59</v>
      </c>
      <c r="G22" s="128">
        <v>2.0040760869565215</v>
      </c>
      <c r="H22" s="171">
        <f t="shared" si="17"/>
        <v>2</v>
      </c>
      <c r="I22" s="128">
        <f t="shared" si="18"/>
        <v>3.7735849056603774</v>
      </c>
      <c r="J22" s="125">
        <v>1</v>
      </c>
      <c r="K22" s="125">
        <v>1</v>
      </c>
      <c r="L22" s="171">
        <f t="shared" si="19"/>
        <v>0</v>
      </c>
      <c r="M22" s="125">
        <v>0</v>
      </c>
      <c r="N22" s="125">
        <v>0</v>
      </c>
      <c r="O22" s="128"/>
      <c r="P22" s="125">
        <f t="shared" si="20"/>
        <v>0</v>
      </c>
      <c r="Q22" s="131">
        <f t="shared" si="4"/>
        <v>5</v>
      </c>
      <c r="R22" s="172">
        <f t="shared" si="5"/>
        <v>2</v>
      </c>
      <c r="S22" s="132">
        <f t="shared" si="6"/>
        <v>2.95</v>
      </c>
      <c r="T22" s="183">
        <f t="shared" si="15"/>
        <v>2</v>
      </c>
      <c r="U22" s="132">
        <f t="shared" si="7"/>
        <v>2</v>
      </c>
      <c r="V22" s="265">
        <f t="shared" si="16"/>
        <v>3.3898305084745761</v>
      </c>
      <c r="W22" s="131">
        <f t="shared" ref="W22:W85" si="23">ROUNDDOWN(X22,0)</f>
        <v>1</v>
      </c>
      <c r="X22" s="132">
        <f t="shared" ref="X22:X55" si="24">T22*Y22/100</f>
        <v>1.5</v>
      </c>
      <c r="Y22" s="131">
        <f t="shared" ref="Y22:Y55" si="25">IF(F22&lt;VLOOKUP(G22,$L$116:$P$126,2),0,VLOOKUP(G22,$L$116:$P$126,4))</f>
        <v>75</v>
      </c>
      <c r="Z22" s="131">
        <f t="shared" ref="Z22:Z55" si="26">T22-W22-AA22</f>
        <v>1</v>
      </c>
      <c r="AA22" s="131">
        <f t="shared" si="12"/>
        <v>0</v>
      </c>
      <c r="AB22" s="132">
        <f t="shared" si="13"/>
        <v>0</v>
      </c>
      <c r="AC22" s="131">
        <f t="shared" si="14"/>
        <v>0</v>
      </c>
      <c r="AD22" s="131">
        <v>2</v>
      </c>
    </row>
    <row r="23" spans="1:30" ht="31.5" x14ac:dyDescent="0.25">
      <c r="A23" s="121">
        <v>11</v>
      </c>
      <c r="B23" s="146" t="s">
        <v>115</v>
      </c>
      <c r="C23" s="146" t="s">
        <v>655</v>
      </c>
      <c r="D23" s="128">
        <v>110.43</v>
      </c>
      <c r="E23" s="125">
        <v>34</v>
      </c>
      <c r="F23" s="125">
        <v>65</v>
      </c>
      <c r="G23" s="128">
        <v>0.58860816807027072</v>
      </c>
      <c r="H23" s="171">
        <f t="shared" si="17"/>
        <v>0</v>
      </c>
      <c r="I23" s="128">
        <f t="shared" si="18"/>
        <v>0</v>
      </c>
      <c r="J23" s="125">
        <v>0</v>
      </c>
      <c r="K23" s="125">
        <v>0</v>
      </c>
      <c r="L23" s="171">
        <f t="shared" si="19"/>
        <v>0</v>
      </c>
      <c r="M23" s="125">
        <v>0</v>
      </c>
      <c r="N23" s="125">
        <v>0</v>
      </c>
      <c r="O23" s="128"/>
      <c r="P23" s="125"/>
      <c r="Q23" s="131">
        <f t="shared" si="4"/>
        <v>5</v>
      </c>
      <c r="R23" s="172">
        <f t="shared" si="5"/>
        <v>3</v>
      </c>
      <c r="S23" s="132">
        <f t="shared" si="6"/>
        <v>3.25</v>
      </c>
      <c r="T23" s="183">
        <f t="shared" si="15"/>
        <v>3</v>
      </c>
      <c r="U23" s="132">
        <f t="shared" si="7"/>
        <v>3</v>
      </c>
      <c r="V23" s="265">
        <f t="shared" si="16"/>
        <v>4.615384615384615</v>
      </c>
      <c r="W23" s="131">
        <f t="shared" si="23"/>
        <v>2</v>
      </c>
      <c r="X23" s="132">
        <f t="shared" si="24"/>
        <v>2.25</v>
      </c>
      <c r="Y23" s="131">
        <f t="shared" si="25"/>
        <v>75</v>
      </c>
      <c r="Z23" s="131">
        <f t="shared" si="26"/>
        <v>1</v>
      </c>
      <c r="AA23" s="131">
        <f t="shared" si="12"/>
        <v>0</v>
      </c>
      <c r="AB23" s="132">
        <f t="shared" si="13"/>
        <v>0</v>
      </c>
      <c r="AC23" s="131">
        <f t="shared" si="14"/>
        <v>0</v>
      </c>
      <c r="AD23" s="266">
        <v>3</v>
      </c>
    </row>
    <row r="24" spans="1:30" ht="31.5" x14ac:dyDescent="0.25">
      <c r="A24" s="121">
        <v>12</v>
      </c>
      <c r="B24" s="146" t="s">
        <v>117</v>
      </c>
      <c r="C24" s="146" t="s">
        <v>655</v>
      </c>
      <c r="D24" s="128">
        <v>13.57</v>
      </c>
      <c r="E24" s="125">
        <v>95</v>
      </c>
      <c r="F24" s="125">
        <v>95</v>
      </c>
      <c r="G24" s="128">
        <v>7.000736919675755</v>
      </c>
      <c r="H24" s="171">
        <f t="shared" si="17"/>
        <v>4</v>
      </c>
      <c r="I24" s="128">
        <f t="shared" si="18"/>
        <v>4.2105263157894735</v>
      </c>
      <c r="J24" s="125">
        <v>3</v>
      </c>
      <c r="K24" s="125">
        <v>1</v>
      </c>
      <c r="L24" s="171">
        <f t="shared" si="19"/>
        <v>3</v>
      </c>
      <c r="M24" s="125">
        <v>3</v>
      </c>
      <c r="N24" s="125">
        <v>0</v>
      </c>
      <c r="O24" s="128"/>
      <c r="P24" s="125">
        <f t="shared" si="20"/>
        <v>75</v>
      </c>
      <c r="Q24" s="131">
        <f t="shared" si="4"/>
        <v>5</v>
      </c>
      <c r="R24" s="172">
        <f t="shared" si="5"/>
        <v>4</v>
      </c>
      <c r="S24" s="132">
        <f t="shared" si="6"/>
        <v>4.75</v>
      </c>
      <c r="T24" s="183">
        <f t="shared" si="15"/>
        <v>4</v>
      </c>
      <c r="U24" s="132">
        <f t="shared" si="7"/>
        <v>4</v>
      </c>
      <c r="V24" s="265">
        <f t="shared" si="16"/>
        <v>4.2105263157894735</v>
      </c>
      <c r="W24" s="131">
        <f t="shared" si="23"/>
        <v>3</v>
      </c>
      <c r="X24" s="132">
        <f t="shared" si="24"/>
        <v>3</v>
      </c>
      <c r="Y24" s="131">
        <f t="shared" si="25"/>
        <v>75</v>
      </c>
      <c r="Z24" s="131">
        <f t="shared" si="26"/>
        <v>1</v>
      </c>
      <c r="AA24" s="131">
        <f t="shared" si="12"/>
        <v>0</v>
      </c>
      <c r="AB24" s="132">
        <f t="shared" si="13"/>
        <v>0</v>
      </c>
      <c r="AC24" s="131">
        <f t="shared" si="14"/>
        <v>0</v>
      </c>
      <c r="AD24" s="131">
        <v>4</v>
      </c>
    </row>
    <row r="25" spans="1:30" ht="31.5" x14ac:dyDescent="0.25">
      <c r="A25" s="121">
        <v>13</v>
      </c>
      <c r="B25" s="146" t="s">
        <v>199</v>
      </c>
      <c r="C25" s="146" t="s">
        <v>655</v>
      </c>
      <c r="D25" s="128">
        <v>13.83</v>
      </c>
      <c r="E25" s="125">
        <v>70</v>
      </c>
      <c r="F25" s="125">
        <v>33</v>
      </c>
      <c r="G25" s="128">
        <v>2.3861171366594358</v>
      </c>
      <c r="H25" s="171">
        <f t="shared" si="17"/>
        <v>3</v>
      </c>
      <c r="I25" s="128">
        <f t="shared" si="18"/>
        <v>4.2857142857142856</v>
      </c>
      <c r="J25" s="125">
        <v>2</v>
      </c>
      <c r="K25" s="125">
        <v>1</v>
      </c>
      <c r="L25" s="171">
        <f t="shared" si="19"/>
        <v>3</v>
      </c>
      <c r="M25" s="125">
        <v>2</v>
      </c>
      <c r="N25" s="125">
        <v>1</v>
      </c>
      <c r="O25" s="128"/>
      <c r="P25" s="125">
        <f t="shared" si="20"/>
        <v>100</v>
      </c>
      <c r="Q25" s="131">
        <f t="shared" si="4"/>
        <v>5</v>
      </c>
      <c r="R25" s="172">
        <f t="shared" si="5"/>
        <v>1</v>
      </c>
      <c r="S25" s="132">
        <f t="shared" si="6"/>
        <v>1.65</v>
      </c>
      <c r="T25" s="183">
        <f t="shared" si="15"/>
        <v>1</v>
      </c>
      <c r="U25" s="132">
        <f t="shared" si="7"/>
        <v>1</v>
      </c>
      <c r="V25" s="265">
        <f t="shared" si="16"/>
        <v>3.0303030303030303</v>
      </c>
      <c r="W25" s="131">
        <f t="shared" si="23"/>
        <v>0</v>
      </c>
      <c r="X25" s="132">
        <f t="shared" si="24"/>
        <v>0.75</v>
      </c>
      <c r="Y25" s="131">
        <f t="shared" si="25"/>
        <v>75</v>
      </c>
      <c r="Z25" s="131">
        <f t="shared" si="26"/>
        <v>1</v>
      </c>
      <c r="AA25" s="131">
        <f t="shared" si="12"/>
        <v>0</v>
      </c>
      <c r="AB25" s="132">
        <f t="shared" si="13"/>
        <v>0</v>
      </c>
      <c r="AC25" s="131">
        <f t="shared" si="14"/>
        <v>0</v>
      </c>
      <c r="AD25" s="131">
        <v>1</v>
      </c>
    </row>
    <row r="26" spans="1:30" ht="47.25" x14ac:dyDescent="0.25">
      <c r="A26" s="121">
        <v>14</v>
      </c>
      <c r="B26" s="146" t="s">
        <v>663</v>
      </c>
      <c r="C26" s="146" t="s">
        <v>655</v>
      </c>
      <c r="D26" s="128">
        <v>12.07</v>
      </c>
      <c r="E26" s="125">
        <v>40</v>
      </c>
      <c r="F26" s="125">
        <v>45</v>
      </c>
      <c r="G26" s="128">
        <v>3.7282518641259319</v>
      </c>
      <c r="H26" s="171">
        <f t="shared" si="17"/>
        <v>2</v>
      </c>
      <c r="I26" s="128">
        <f t="shared" si="18"/>
        <v>5</v>
      </c>
      <c r="J26" s="125">
        <v>1</v>
      </c>
      <c r="K26" s="125">
        <v>1</v>
      </c>
      <c r="L26" s="171">
        <f t="shared" si="19"/>
        <v>2</v>
      </c>
      <c r="M26" s="125">
        <v>1</v>
      </c>
      <c r="N26" s="125">
        <v>1</v>
      </c>
      <c r="O26" s="128"/>
      <c r="P26" s="125">
        <f t="shared" si="20"/>
        <v>100</v>
      </c>
      <c r="Q26" s="131">
        <f t="shared" si="4"/>
        <v>5</v>
      </c>
      <c r="R26" s="172">
        <f t="shared" si="5"/>
        <v>2</v>
      </c>
      <c r="S26" s="132">
        <f t="shared" si="6"/>
        <v>2.25</v>
      </c>
      <c r="T26" s="183">
        <f t="shared" si="15"/>
        <v>2</v>
      </c>
      <c r="U26" s="132">
        <f t="shared" si="7"/>
        <v>2</v>
      </c>
      <c r="V26" s="265">
        <f t="shared" si="16"/>
        <v>4.4444444444444446</v>
      </c>
      <c r="W26" s="131">
        <f t="shared" si="23"/>
        <v>1</v>
      </c>
      <c r="X26" s="132">
        <f t="shared" si="24"/>
        <v>1.5</v>
      </c>
      <c r="Y26" s="131">
        <f t="shared" si="25"/>
        <v>75</v>
      </c>
      <c r="Z26" s="131">
        <f t="shared" si="26"/>
        <v>1</v>
      </c>
      <c r="AA26" s="131">
        <f t="shared" si="12"/>
        <v>0</v>
      </c>
      <c r="AB26" s="132">
        <f t="shared" si="13"/>
        <v>0</v>
      </c>
      <c r="AC26" s="131">
        <f t="shared" si="14"/>
        <v>0</v>
      </c>
      <c r="AD26" s="131">
        <v>2</v>
      </c>
    </row>
    <row r="27" spans="1:30" ht="31.5" x14ac:dyDescent="0.25">
      <c r="A27" s="121">
        <v>15</v>
      </c>
      <c r="B27" s="146" t="s">
        <v>126</v>
      </c>
      <c r="C27" s="146" t="s">
        <v>655</v>
      </c>
      <c r="D27" s="128">
        <v>15.14</v>
      </c>
      <c r="E27" s="125">
        <v>65</v>
      </c>
      <c r="F27" s="125">
        <v>71</v>
      </c>
      <c r="G27" s="128">
        <v>4.6895640686922055</v>
      </c>
      <c r="H27" s="171">
        <f t="shared" ref="H27:H35" si="27">J27+K27</f>
        <v>2</v>
      </c>
      <c r="I27" s="128">
        <f t="shared" ref="I27:I35" si="28">H27*100/E27</f>
        <v>3.0769230769230771</v>
      </c>
      <c r="J27" s="125">
        <v>1</v>
      </c>
      <c r="K27" s="125">
        <v>1</v>
      </c>
      <c r="L27" s="171">
        <f t="shared" ref="L27:L35" si="29">SUM(M27+N27)</f>
        <v>1</v>
      </c>
      <c r="M27" s="125">
        <v>1</v>
      </c>
      <c r="N27" s="125">
        <v>0</v>
      </c>
      <c r="O27" s="128"/>
      <c r="P27" s="125">
        <f t="shared" ref="P27:P35" si="30">L27*100/H27</f>
        <v>50</v>
      </c>
      <c r="Q27" s="131">
        <f t="shared" si="4"/>
        <v>5</v>
      </c>
      <c r="R27" s="172">
        <f t="shared" si="5"/>
        <v>3</v>
      </c>
      <c r="S27" s="132">
        <f t="shared" si="6"/>
        <v>3.55</v>
      </c>
      <c r="T27" s="183">
        <f t="shared" si="15"/>
        <v>3</v>
      </c>
      <c r="U27" s="132">
        <f t="shared" si="7"/>
        <v>3</v>
      </c>
      <c r="V27" s="265">
        <f t="shared" si="16"/>
        <v>4.225352112676056</v>
      </c>
      <c r="W27" s="131">
        <f t="shared" si="23"/>
        <v>2</v>
      </c>
      <c r="X27" s="132">
        <f t="shared" si="24"/>
        <v>2.25</v>
      </c>
      <c r="Y27" s="131">
        <f t="shared" si="25"/>
        <v>75</v>
      </c>
      <c r="Z27" s="131">
        <f t="shared" si="26"/>
        <v>1</v>
      </c>
      <c r="AA27" s="131">
        <f t="shared" si="12"/>
        <v>0</v>
      </c>
      <c r="AB27" s="132">
        <f t="shared" si="13"/>
        <v>0</v>
      </c>
      <c r="AC27" s="131">
        <f t="shared" si="14"/>
        <v>0</v>
      </c>
      <c r="AD27" s="266">
        <v>3</v>
      </c>
    </row>
    <row r="28" spans="1:30" ht="31.5" x14ac:dyDescent="0.25">
      <c r="A28" s="121">
        <v>16</v>
      </c>
      <c r="B28" s="146" t="s">
        <v>88</v>
      </c>
      <c r="C28" s="146" t="s">
        <v>655</v>
      </c>
      <c r="D28" s="128">
        <v>73.3</v>
      </c>
      <c r="E28" s="125">
        <v>636</v>
      </c>
      <c r="F28" s="125">
        <v>665</v>
      </c>
      <c r="G28" s="128">
        <v>9.0723055934515688</v>
      </c>
      <c r="H28" s="171">
        <f t="shared" si="27"/>
        <v>31</v>
      </c>
      <c r="I28" s="128">
        <f t="shared" si="28"/>
        <v>4.8742138364779874</v>
      </c>
      <c r="J28" s="125">
        <v>23</v>
      </c>
      <c r="K28" s="125">
        <v>8</v>
      </c>
      <c r="L28" s="171">
        <f t="shared" si="29"/>
        <v>23</v>
      </c>
      <c r="M28" s="125">
        <v>23</v>
      </c>
      <c r="N28" s="125">
        <v>0</v>
      </c>
      <c r="O28" s="128"/>
      <c r="P28" s="125">
        <f t="shared" si="30"/>
        <v>74.193548387096769</v>
      </c>
      <c r="Q28" s="131">
        <f t="shared" si="4"/>
        <v>5</v>
      </c>
      <c r="R28" s="172">
        <f t="shared" si="5"/>
        <v>33</v>
      </c>
      <c r="S28" s="132">
        <f t="shared" si="6"/>
        <v>33.25</v>
      </c>
      <c r="T28" s="183">
        <f t="shared" si="15"/>
        <v>33</v>
      </c>
      <c r="U28" s="132">
        <f t="shared" si="7"/>
        <v>33</v>
      </c>
      <c r="V28" s="265">
        <f t="shared" si="16"/>
        <v>4.9624060150375939</v>
      </c>
      <c r="W28" s="131">
        <f t="shared" si="23"/>
        <v>24</v>
      </c>
      <c r="X28" s="132">
        <f t="shared" si="24"/>
        <v>24.75</v>
      </c>
      <c r="Y28" s="131">
        <f t="shared" si="25"/>
        <v>75</v>
      </c>
      <c r="Z28" s="131">
        <f t="shared" si="26"/>
        <v>9</v>
      </c>
      <c r="AA28" s="131">
        <f t="shared" si="12"/>
        <v>0</v>
      </c>
      <c r="AB28" s="132">
        <f t="shared" si="13"/>
        <v>0</v>
      </c>
      <c r="AC28" s="131">
        <f t="shared" si="14"/>
        <v>0</v>
      </c>
      <c r="AD28" s="131">
        <v>33</v>
      </c>
    </row>
    <row r="29" spans="1:30" ht="31.5" x14ac:dyDescent="0.25">
      <c r="A29" s="121">
        <v>17</v>
      </c>
      <c r="B29" s="146" t="s">
        <v>664</v>
      </c>
      <c r="C29" s="146" t="s">
        <v>655</v>
      </c>
      <c r="D29" s="128">
        <v>24.51</v>
      </c>
      <c r="E29" s="125">
        <v>149</v>
      </c>
      <c r="F29" s="125">
        <v>211</v>
      </c>
      <c r="G29" s="128">
        <v>8.608731130150959</v>
      </c>
      <c r="H29" s="171">
        <f t="shared" si="27"/>
        <v>7</v>
      </c>
      <c r="I29" s="128">
        <f t="shared" si="28"/>
        <v>4.6979865771812079</v>
      </c>
      <c r="J29" s="125">
        <v>5</v>
      </c>
      <c r="K29" s="125">
        <v>2</v>
      </c>
      <c r="L29" s="171">
        <f t="shared" si="29"/>
        <v>5</v>
      </c>
      <c r="M29" s="125">
        <v>5</v>
      </c>
      <c r="N29" s="125">
        <v>0</v>
      </c>
      <c r="O29" s="128"/>
      <c r="P29" s="125">
        <f t="shared" si="30"/>
        <v>71.428571428571431</v>
      </c>
      <c r="Q29" s="131">
        <f t="shared" si="4"/>
        <v>5</v>
      </c>
      <c r="R29" s="172">
        <f t="shared" si="5"/>
        <v>10</v>
      </c>
      <c r="S29" s="132">
        <f t="shared" si="6"/>
        <v>10.55</v>
      </c>
      <c r="T29" s="183">
        <f t="shared" si="15"/>
        <v>10</v>
      </c>
      <c r="U29" s="132">
        <f t="shared" si="7"/>
        <v>10</v>
      </c>
      <c r="V29" s="265">
        <f t="shared" si="16"/>
        <v>4.7393364928909953</v>
      </c>
      <c r="W29" s="131">
        <f t="shared" si="23"/>
        <v>7</v>
      </c>
      <c r="X29" s="132">
        <f t="shared" si="24"/>
        <v>7.5</v>
      </c>
      <c r="Y29" s="131">
        <f t="shared" si="25"/>
        <v>75</v>
      </c>
      <c r="Z29" s="131">
        <f t="shared" si="26"/>
        <v>3</v>
      </c>
      <c r="AA29" s="131">
        <f t="shared" si="12"/>
        <v>0</v>
      </c>
      <c r="AB29" s="132">
        <f t="shared" si="13"/>
        <v>0</v>
      </c>
      <c r="AC29" s="131">
        <f t="shared" si="14"/>
        <v>0</v>
      </c>
      <c r="AD29" s="131">
        <v>10</v>
      </c>
    </row>
    <row r="30" spans="1:30" ht="31.5" x14ac:dyDescent="0.25">
      <c r="A30" s="121">
        <v>18</v>
      </c>
      <c r="B30" s="146" t="s">
        <v>665</v>
      </c>
      <c r="C30" s="146" t="s">
        <v>655</v>
      </c>
      <c r="D30" s="128">
        <v>15.05</v>
      </c>
      <c r="E30" s="125">
        <v>48</v>
      </c>
      <c r="F30" s="125">
        <v>54</v>
      </c>
      <c r="G30" s="128">
        <v>3.5880398671096345</v>
      </c>
      <c r="H30" s="171">
        <f t="shared" si="27"/>
        <v>2</v>
      </c>
      <c r="I30" s="128">
        <f t="shared" si="28"/>
        <v>4.166666666666667</v>
      </c>
      <c r="J30" s="125">
        <v>1</v>
      </c>
      <c r="K30" s="125">
        <v>1</v>
      </c>
      <c r="L30" s="171">
        <f t="shared" si="29"/>
        <v>0</v>
      </c>
      <c r="M30" s="125">
        <v>0</v>
      </c>
      <c r="N30" s="125">
        <v>0</v>
      </c>
      <c r="O30" s="128"/>
      <c r="P30" s="125">
        <f t="shared" si="30"/>
        <v>0</v>
      </c>
      <c r="Q30" s="131">
        <f t="shared" si="4"/>
        <v>5</v>
      </c>
      <c r="R30" s="172">
        <f t="shared" si="5"/>
        <v>2</v>
      </c>
      <c r="S30" s="132">
        <f t="shared" si="6"/>
        <v>2.7</v>
      </c>
      <c r="T30" s="183">
        <f t="shared" si="15"/>
        <v>2</v>
      </c>
      <c r="U30" s="132">
        <f t="shared" si="7"/>
        <v>2</v>
      </c>
      <c r="V30" s="265">
        <f t="shared" si="16"/>
        <v>3.7037037037037037</v>
      </c>
      <c r="W30" s="131">
        <f t="shared" si="23"/>
        <v>1</v>
      </c>
      <c r="X30" s="132">
        <f t="shared" si="24"/>
        <v>1.5</v>
      </c>
      <c r="Y30" s="131">
        <f t="shared" si="25"/>
        <v>75</v>
      </c>
      <c r="Z30" s="131">
        <f t="shared" si="26"/>
        <v>1</v>
      </c>
      <c r="AA30" s="131">
        <f t="shared" si="12"/>
        <v>0</v>
      </c>
      <c r="AB30" s="132">
        <f t="shared" si="13"/>
        <v>0</v>
      </c>
      <c r="AC30" s="131">
        <f t="shared" si="14"/>
        <v>0</v>
      </c>
      <c r="AD30" s="131">
        <v>2</v>
      </c>
    </row>
    <row r="31" spans="1:30" ht="31.5" x14ac:dyDescent="0.25">
      <c r="A31" s="121">
        <v>19</v>
      </c>
      <c r="B31" s="146" t="s">
        <v>133</v>
      </c>
      <c r="C31" s="146" t="s">
        <v>655</v>
      </c>
      <c r="D31" s="128">
        <v>32.6</v>
      </c>
      <c r="E31" s="125">
        <v>69</v>
      </c>
      <c r="F31" s="125">
        <v>78</v>
      </c>
      <c r="G31" s="128">
        <v>2.3926380368098159</v>
      </c>
      <c r="H31" s="171">
        <f t="shared" si="27"/>
        <v>3</v>
      </c>
      <c r="I31" s="128">
        <f t="shared" si="28"/>
        <v>4.3478260869565215</v>
      </c>
      <c r="J31" s="125">
        <v>2</v>
      </c>
      <c r="K31" s="125">
        <v>1</v>
      </c>
      <c r="L31" s="171">
        <f t="shared" si="29"/>
        <v>0</v>
      </c>
      <c r="M31" s="125">
        <v>0</v>
      </c>
      <c r="N31" s="125">
        <v>0</v>
      </c>
      <c r="O31" s="128"/>
      <c r="P31" s="125">
        <f t="shared" si="30"/>
        <v>0</v>
      </c>
      <c r="Q31" s="131">
        <f t="shared" si="4"/>
        <v>5</v>
      </c>
      <c r="R31" s="172">
        <f t="shared" si="5"/>
        <v>3</v>
      </c>
      <c r="S31" s="132">
        <f t="shared" si="6"/>
        <v>3.9</v>
      </c>
      <c r="T31" s="183">
        <f t="shared" si="15"/>
        <v>3</v>
      </c>
      <c r="U31" s="132">
        <f t="shared" si="7"/>
        <v>3</v>
      </c>
      <c r="V31" s="265">
        <f t="shared" si="16"/>
        <v>3.8461538461538463</v>
      </c>
      <c r="W31" s="131">
        <f t="shared" si="23"/>
        <v>2</v>
      </c>
      <c r="X31" s="132">
        <f t="shared" si="24"/>
        <v>2.25</v>
      </c>
      <c r="Y31" s="131">
        <f t="shared" si="25"/>
        <v>75</v>
      </c>
      <c r="Z31" s="131">
        <f t="shared" si="26"/>
        <v>1</v>
      </c>
      <c r="AA31" s="131">
        <f t="shared" si="12"/>
        <v>0</v>
      </c>
      <c r="AB31" s="132">
        <f t="shared" si="13"/>
        <v>0</v>
      </c>
      <c r="AC31" s="131">
        <f t="shared" si="14"/>
        <v>0</v>
      </c>
      <c r="AD31" s="131">
        <v>3</v>
      </c>
    </row>
    <row r="32" spans="1:30" ht="47.25" x14ac:dyDescent="0.25">
      <c r="A32" s="121">
        <v>20</v>
      </c>
      <c r="B32" s="146" t="s">
        <v>134</v>
      </c>
      <c r="C32" s="146" t="s">
        <v>666</v>
      </c>
      <c r="D32" s="128">
        <v>25.64</v>
      </c>
      <c r="E32" s="125">
        <v>106</v>
      </c>
      <c r="F32" s="125">
        <v>102</v>
      </c>
      <c r="G32" s="128">
        <v>3.9781591263650546</v>
      </c>
      <c r="H32" s="171">
        <f t="shared" si="27"/>
        <v>5</v>
      </c>
      <c r="I32" s="128">
        <f t="shared" si="28"/>
        <v>4.716981132075472</v>
      </c>
      <c r="J32" s="125">
        <v>3</v>
      </c>
      <c r="K32" s="125">
        <v>2</v>
      </c>
      <c r="L32" s="171">
        <f t="shared" si="29"/>
        <v>2</v>
      </c>
      <c r="M32" s="125">
        <v>2</v>
      </c>
      <c r="N32" s="125">
        <v>0</v>
      </c>
      <c r="O32" s="128"/>
      <c r="P32" s="125">
        <f t="shared" si="30"/>
        <v>40</v>
      </c>
      <c r="Q32" s="131">
        <f t="shared" si="4"/>
        <v>5</v>
      </c>
      <c r="R32" s="172">
        <f t="shared" si="5"/>
        <v>5</v>
      </c>
      <c r="S32" s="132">
        <f t="shared" si="6"/>
        <v>5.0999999999999996</v>
      </c>
      <c r="T32" s="183">
        <f t="shared" si="15"/>
        <v>5</v>
      </c>
      <c r="U32" s="132">
        <f t="shared" si="7"/>
        <v>5.0000000000000009</v>
      </c>
      <c r="V32" s="265">
        <f t="shared" si="16"/>
        <v>4.9019607843137258</v>
      </c>
      <c r="W32" s="131">
        <f t="shared" si="23"/>
        <v>3</v>
      </c>
      <c r="X32" s="132">
        <f t="shared" si="24"/>
        <v>3.75</v>
      </c>
      <c r="Y32" s="131">
        <f t="shared" si="25"/>
        <v>75</v>
      </c>
      <c r="Z32" s="131">
        <f t="shared" si="26"/>
        <v>2</v>
      </c>
      <c r="AA32" s="131">
        <f t="shared" si="12"/>
        <v>0</v>
      </c>
      <c r="AB32" s="132">
        <f t="shared" si="13"/>
        <v>0</v>
      </c>
      <c r="AC32" s="131">
        <f t="shared" si="14"/>
        <v>0</v>
      </c>
      <c r="AD32" s="131">
        <v>5</v>
      </c>
    </row>
    <row r="33" spans="1:30" ht="31.5" x14ac:dyDescent="0.25">
      <c r="A33" s="121">
        <v>21</v>
      </c>
      <c r="B33" s="146" t="s">
        <v>89</v>
      </c>
      <c r="C33" s="146" t="s">
        <v>902</v>
      </c>
      <c r="D33" s="187">
        <f>18.67+20.93</f>
        <v>39.6</v>
      </c>
      <c r="E33" s="125">
        <v>661</v>
      </c>
      <c r="F33" s="125">
        <f>343+203</f>
        <v>546</v>
      </c>
      <c r="G33" s="128">
        <f>F33/D33</f>
        <v>13.787878787878787</v>
      </c>
      <c r="H33" s="171">
        <f t="shared" si="27"/>
        <v>33</v>
      </c>
      <c r="I33" s="128">
        <f t="shared" si="28"/>
        <v>4.9924357034795763</v>
      </c>
      <c r="J33" s="125">
        <v>24</v>
      </c>
      <c r="K33" s="125">
        <v>9</v>
      </c>
      <c r="L33" s="171">
        <f t="shared" si="29"/>
        <v>26</v>
      </c>
      <c r="M33" s="125">
        <v>24</v>
      </c>
      <c r="N33" s="125">
        <v>2</v>
      </c>
      <c r="O33" s="128"/>
      <c r="P33" s="125">
        <f t="shared" si="30"/>
        <v>78.787878787878782</v>
      </c>
      <c r="Q33" s="131">
        <f t="shared" si="4"/>
        <v>5</v>
      </c>
      <c r="R33" s="172">
        <f t="shared" si="5"/>
        <v>27</v>
      </c>
      <c r="S33" s="132">
        <f t="shared" si="6"/>
        <v>27.3</v>
      </c>
      <c r="T33" s="183">
        <f t="shared" si="15"/>
        <v>27</v>
      </c>
      <c r="U33" s="132">
        <f t="shared" si="7"/>
        <v>27</v>
      </c>
      <c r="V33" s="265">
        <f t="shared" si="16"/>
        <v>4.9450549450549453</v>
      </c>
      <c r="W33" s="131">
        <f t="shared" si="23"/>
        <v>20</v>
      </c>
      <c r="X33" s="132">
        <f t="shared" si="24"/>
        <v>20.25</v>
      </c>
      <c r="Y33" s="131">
        <f t="shared" si="25"/>
        <v>75</v>
      </c>
      <c r="Z33" s="131">
        <f t="shared" si="26"/>
        <v>7</v>
      </c>
      <c r="AA33" s="131">
        <f t="shared" si="12"/>
        <v>0</v>
      </c>
      <c r="AB33" s="132">
        <f t="shared" si="13"/>
        <v>0</v>
      </c>
      <c r="AC33" s="131">
        <f t="shared" si="14"/>
        <v>0</v>
      </c>
      <c r="AD33" s="266">
        <v>27</v>
      </c>
    </row>
    <row r="34" spans="1:30" ht="31.5" x14ac:dyDescent="0.25">
      <c r="A34" s="121">
        <v>22</v>
      </c>
      <c r="B34" s="146" t="s">
        <v>667</v>
      </c>
      <c r="C34" s="146" t="s">
        <v>666</v>
      </c>
      <c r="D34" s="128">
        <v>17.59</v>
      </c>
      <c r="E34" s="125">
        <v>124</v>
      </c>
      <c r="F34" s="125">
        <v>117</v>
      </c>
      <c r="G34" s="128">
        <v>6.6515065378055711</v>
      </c>
      <c r="H34" s="171">
        <f t="shared" si="27"/>
        <v>4</v>
      </c>
      <c r="I34" s="128">
        <f t="shared" si="28"/>
        <v>3.225806451612903</v>
      </c>
      <c r="J34" s="125">
        <v>3</v>
      </c>
      <c r="K34" s="125">
        <v>1</v>
      </c>
      <c r="L34" s="171">
        <f t="shared" si="29"/>
        <v>4</v>
      </c>
      <c r="M34" s="125">
        <v>3</v>
      </c>
      <c r="N34" s="125">
        <v>1</v>
      </c>
      <c r="O34" s="128"/>
      <c r="P34" s="125">
        <f t="shared" si="30"/>
        <v>100</v>
      </c>
      <c r="Q34" s="131">
        <f t="shared" si="4"/>
        <v>5</v>
      </c>
      <c r="R34" s="172">
        <f t="shared" si="5"/>
        <v>5</v>
      </c>
      <c r="S34" s="132">
        <f t="shared" si="6"/>
        <v>5.85</v>
      </c>
      <c r="T34" s="183">
        <f t="shared" si="15"/>
        <v>5</v>
      </c>
      <c r="U34" s="132">
        <f t="shared" si="7"/>
        <v>5</v>
      </c>
      <c r="V34" s="265">
        <f t="shared" si="16"/>
        <v>4.2735042735042734</v>
      </c>
      <c r="W34" s="131">
        <f t="shared" si="23"/>
        <v>3</v>
      </c>
      <c r="X34" s="132">
        <f t="shared" si="24"/>
        <v>3.75</v>
      </c>
      <c r="Y34" s="131">
        <f t="shared" si="25"/>
        <v>75</v>
      </c>
      <c r="Z34" s="131">
        <f t="shared" si="26"/>
        <v>2</v>
      </c>
      <c r="AA34" s="131">
        <f t="shared" si="12"/>
        <v>0</v>
      </c>
      <c r="AB34" s="132">
        <f t="shared" si="13"/>
        <v>0</v>
      </c>
      <c r="AC34" s="131">
        <f t="shared" si="14"/>
        <v>0</v>
      </c>
      <c r="AD34" s="266">
        <v>5</v>
      </c>
    </row>
    <row r="35" spans="1:30" ht="47.25" x14ac:dyDescent="0.25">
      <c r="A35" s="121">
        <v>23</v>
      </c>
      <c r="B35" s="146" t="s">
        <v>86</v>
      </c>
      <c r="C35" s="146" t="s">
        <v>666</v>
      </c>
      <c r="D35" s="128">
        <v>43.33</v>
      </c>
      <c r="E35" s="125">
        <v>158</v>
      </c>
      <c r="F35" s="125">
        <v>145</v>
      </c>
      <c r="G35" s="128">
        <v>3.3464112624048004</v>
      </c>
      <c r="H35" s="171">
        <f t="shared" si="27"/>
        <v>4</v>
      </c>
      <c r="I35" s="128">
        <f t="shared" si="28"/>
        <v>2.5316455696202533</v>
      </c>
      <c r="J35" s="125">
        <v>3</v>
      </c>
      <c r="K35" s="125">
        <v>1</v>
      </c>
      <c r="L35" s="171">
        <f t="shared" si="29"/>
        <v>3</v>
      </c>
      <c r="M35" s="125">
        <v>3</v>
      </c>
      <c r="N35" s="125">
        <v>0</v>
      </c>
      <c r="O35" s="128"/>
      <c r="P35" s="125">
        <f t="shared" si="30"/>
        <v>75</v>
      </c>
      <c r="Q35" s="131">
        <f t="shared" si="4"/>
        <v>5</v>
      </c>
      <c r="R35" s="172">
        <f t="shared" si="5"/>
        <v>7</v>
      </c>
      <c r="S35" s="132">
        <f t="shared" si="6"/>
        <v>7.25</v>
      </c>
      <c r="T35" s="183">
        <f t="shared" si="15"/>
        <v>7</v>
      </c>
      <c r="U35" s="132">
        <f t="shared" si="7"/>
        <v>7</v>
      </c>
      <c r="V35" s="265">
        <f t="shared" si="16"/>
        <v>4.8275862068965516</v>
      </c>
      <c r="W35" s="131">
        <f t="shared" si="23"/>
        <v>5</v>
      </c>
      <c r="X35" s="132">
        <f t="shared" si="24"/>
        <v>5.25</v>
      </c>
      <c r="Y35" s="131">
        <f t="shared" si="25"/>
        <v>75</v>
      </c>
      <c r="Z35" s="131">
        <f t="shared" si="26"/>
        <v>2</v>
      </c>
      <c r="AA35" s="131">
        <f t="shared" si="12"/>
        <v>0</v>
      </c>
      <c r="AB35" s="132">
        <f t="shared" si="13"/>
        <v>0</v>
      </c>
      <c r="AC35" s="131">
        <f t="shared" si="14"/>
        <v>0</v>
      </c>
      <c r="AD35" s="131">
        <v>7</v>
      </c>
    </row>
    <row r="36" spans="1:30" ht="47.25" x14ac:dyDescent="0.25">
      <c r="A36" s="121">
        <v>24</v>
      </c>
      <c r="B36" s="146" t="s">
        <v>170</v>
      </c>
      <c r="C36" s="146" t="s">
        <v>672</v>
      </c>
      <c r="D36" s="128">
        <v>993.68</v>
      </c>
      <c r="E36" s="125">
        <v>780</v>
      </c>
      <c r="F36" s="125">
        <v>866</v>
      </c>
      <c r="G36" s="128">
        <v>0.87150793011834804</v>
      </c>
      <c r="H36" s="171">
        <f t="shared" ref="H36:H41" si="31">J36+K36</f>
        <v>21</v>
      </c>
      <c r="I36" s="128">
        <f t="shared" ref="I36:I41" si="32">H36*100/E36</f>
        <v>2.6923076923076925</v>
      </c>
      <c r="J36" s="125">
        <v>15</v>
      </c>
      <c r="K36" s="125">
        <v>6</v>
      </c>
      <c r="L36" s="171">
        <f t="shared" ref="L36:L41" si="33">SUM(M36+N36)</f>
        <v>17</v>
      </c>
      <c r="M36" s="125">
        <v>15</v>
      </c>
      <c r="N36" s="125">
        <v>2</v>
      </c>
      <c r="O36" s="128"/>
      <c r="P36" s="125">
        <f t="shared" ref="P36:P41" si="34">L36*100/H36</f>
        <v>80.952380952380949</v>
      </c>
      <c r="Q36" s="131">
        <f t="shared" si="4"/>
        <v>5</v>
      </c>
      <c r="R36" s="172">
        <f t="shared" ref="R36:R51" si="35">ROUNDDOWN(S36,0)</f>
        <v>43</v>
      </c>
      <c r="S36" s="132">
        <f t="shared" ref="S36:S50" si="36">F36*Q36/100</f>
        <v>43.3</v>
      </c>
      <c r="T36" s="183">
        <f t="shared" si="15"/>
        <v>43</v>
      </c>
      <c r="U36" s="132">
        <f t="shared" ref="U36:U50" si="37">F36*V36/100</f>
        <v>43</v>
      </c>
      <c r="V36" s="265">
        <f t="shared" si="16"/>
        <v>4.9653579676674369</v>
      </c>
      <c r="W36" s="131">
        <f t="shared" si="23"/>
        <v>32</v>
      </c>
      <c r="X36" s="132">
        <f t="shared" si="24"/>
        <v>32.25</v>
      </c>
      <c r="Y36" s="131">
        <f t="shared" si="25"/>
        <v>75</v>
      </c>
      <c r="Z36" s="131">
        <f t="shared" si="26"/>
        <v>11</v>
      </c>
      <c r="AA36" s="131">
        <f t="shared" ref="AA36:AA51" si="38">ROUNDDOWN(AB36,0)</f>
        <v>0</v>
      </c>
      <c r="AB36" s="132">
        <f t="shared" ref="AB36:AB51" si="39">T36*AC36/100</f>
        <v>0</v>
      </c>
      <c r="AC36" s="131">
        <f t="shared" si="14"/>
        <v>0</v>
      </c>
      <c r="AD36" s="131">
        <v>43</v>
      </c>
    </row>
    <row r="37" spans="1:30" x14ac:dyDescent="0.25">
      <c r="A37" s="121">
        <v>25</v>
      </c>
      <c r="B37" s="146" t="s">
        <v>2</v>
      </c>
      <c r="C37" s="146" t="s">
        <v>672</v>
      </c>
      <c r="D37" s="128">
        <v>1057.96</v>
      </c>
      <c r="E37" s="125">
        <v>59</v>
      </c>
      <c r="F37" s="125">
        <v>104</v>
      </c>
      <c r="G37" s="128">
        <v>9.8302393285190359E-2</v>
      </c>
      <c r="H37" s="171">
        <f t="shared" si="31"/>
        <v>0</v>
      </c>
      <c r="I37" s="128"/>
      <c r="J37" s="125">
        <v>0</v>
      </c>
      <c r="K37" s="125">
        <v>0</v>
      </c>
      <c r="L37" s="171">
        <f t="shared" si="33"/>
        <v>0</v>
      </c>
      <c r="M37" s="125"/>
      <c r="N37" s="125"/>
      <c r="O37" s="128"/>
      <c r="P37" s="125"/>
      <c r="Q37" s="131">
        <f t="shared" si="4"/>
        <v>5</v>
      </c>
      <c r="R37" s="172">
        <f t="shared" si="35"/>
        <v>5</v>
      </c>
      <c r="S37" s="132">
        <f t="shared" si="36"/>
        <v>5.2</v>
      </c>
      <c r="T37" s="183">
        <f t="shared" si="15"/>
        <v>5</v>
      </c>
      <c r="U37" s="132">
        <f t="shared" si="37"/>
        <v>5</v>
      </c>
      <c r="V37" s="265">
        <f t="shared" si="16"/>
        <v>4.8076923076923075</v>
      </c>
      <c r="W37" s="131">
        <f t="shared" si="23"/>
        <v>3</v>
      </c>
      <c r="X37" s="132">
        <f t="shared" si="24"/>
        <v>3.75</v>
      </c>
      <c r="Y37" s="131">
        <f t="shared" si="25"/>
        <v>75</v>
      </c>
      <c r="Z37" s="131">
        <f t="shared" si="26"/>
        <v>2</v>
      </c>
      <c r="AA37" s="131">
        <f t="shared" si="38"/>
        <v>0</v>
      </c>
      <c r="AB37" s="132">
        <f t="shared" si="39"/>
        <v>0</v>
      </c>
      <c r="AC37" s="131">
        <f t="shared" si="14"/>
        <v>0</v>
      </c>
      <c r="AD37" s="131"/>
    </row>
    <row r="38" spans="1:30" ht="47.25" x14ac:dyDescent="0.25">
      <c r="A38" s="121">
        <v>26</v>
      </c>
      <c r="B38" s="146" t="s">
        <v>203</v>
      </c>
      <c r="C38" s="146" t="s">
        <v>672</v>
      </c>
      <c r="D38" s="128">
        <v>56.83</v>
      </c>
      <c r="E38" s="125">
        <v>63</v>
      </c>
      <c r="F38" s="125">
        <v>68</v>
      </c>
      <c r="G38" s="128">
        <v>1.1965511173675876</v>
      </c>
      <c r="H38" s="171">
        <f t="shared" si="31"/>
        <v>3</v>
      </c>
      <c r="I38" s="128">
        <f t="shared" si="32"/>
        <v>4.7619047619047619</v>
      </c>
      <c r="J38" s="125">
        <v>2</v>
      </c>
      <c r="K38" s="125">
        <v>1</v>
      </c>
      <c r="L38" s="171">
        <f t="shared" si="33"/>
        <v>3</v>
      </c>
      <c r="M38" s="125">
        <v>2</v>
      </c>
      <c r="N38" s="125">
        <v>1</v>
      </c>
      <c r="O38" s="128"/>
      <c r="P38" s="125">
        <f t="shared" si="34"/>
        <v>100</v>
      </c>
      <c r="Q38" s="131">
        <f t="shared" si="4"/>
        <v>5</v>
      </c>
      <c r="R38" s="172">
        <f t="shared" si="35"/>
        <v>3</v>
      </c>
      <c r="S38" s="132">
        <f t="shared" si="36"/>
        <v>3.4</v>
      </c>
      <c r="T38" s="183">
        <f t="shared" si="15"/>
        <v>3</v>
      </c>
      <c r="U38" s="132">
        <f t="shared" si="37"/>
        <v>3</v>
      </c>
      <c r="V38" s="265">
        <f t="shared" si="16"/>
        <v>4.4117647058823533</v>
      </c>
      <c r="W38" s="131">
        <f t="shared" si="23"/>
        <v>2</v>
      </c>
      <c r="X38" s="132">
        <f t="shared" si="24"/>
        <v>2.25</v>
      </c>
      <c r="Y38" s="131">
        <f t="shared" si="25"/>
        <v>75</v>
      </c>
      <c r="Z38" s="131">
        <f t="shared" si="26"/>
        <v>1</v>
      </c>
      <c r="AA38" s="131">
        <f t="shared" si="38"/>
        <v>0</v>
      </c>
      <c r="AB38" s="132">
        <f t="shared" si="39"/>
        <v>0</v>
      </c>
      <c r="AC38" s="131">
        <f t="shared" si="14"/>
        <v>0</v>
      </c>
      <c r="AD38" s="131">
        <v>3</v>
      </c>
    </row>
    <row r="39" spans="1:30" ht="33.75" customHeight="1" x14ac:dyDescent="0.25">
      <c r="A39" s="121">
        <v>27</v>
      </c>
      <c r="B39" s="146" t="s">
        <v>92</v>
      </c>
      <c r="C39" s="146" t="s">
        <v>672</v>
      </c>
      <c r="D39" s="128">
        <v>1569.54</v>
      </c>
      <c r="E39" s="125">
        <v>1551</v>
      </c>
      <c r="F39" s="125">
        <v>1382</v>
      </c>
      <c r="G39" s="128">
        <v>0.88051276170088055</v>
      </c>
      <c r="H39" s="171">
        <f t="shared" si="31"/>
        <v>46</v>
      </c>
      <c r="I39" s="128">
        <f t="shared" si="32"/>
        <v>2.9658284977433915</v>
      </c>
      <c r="J39" s="125">
        <v>34</v>
      </c>
      <c r="K39" s="125">
        <v>12</v>
      </c>
      <c r="L39" s="171">
        <f t="shared" si="33"/>
        <v>46</v>
      </c>
      <c r="M39" s="125">
        <v>34</v>
      </c>
      <c r="N39" s="125">
        <v>12</v>
      </c>
      <c r="O39" s="128"/>
      <c r="P39" s="125">
        <f t="shared" si="34"/>
        <v>100</v>
      </c>
      <c r="Q39" s="131">
        <f t="shared" si="4"/>
        <v>5</v>
      </c>
      <c r="R39" s="172">
        <f t="shared" si="35"/>
        <v>69</v>
      </c>
      <c r="S39" s="132">
        <f t="shared" si="36"/>
        <v>69.099999999999994</v>
      </c>
      <c r="T39" s="183">
        <f t="shared" si="15"/>
        <v>69</v>
      </c>
      <c r="U39" s="132">
        <f t="shared" si="37"/>
        <v>69</v>
      </c>
      <c r="V39" s="265">
        <f t="shared" si="16"/>
        <v>4.9927641099855284</v>
      </c>
      <c r="W39" s="131">
        <f t="shared" si="23"/>
        <v>51</v>
      </c>
      <c r="X39" s="132">
        <f t="shared" si="24"/>
        <v>51.75</v>
      </c>
      <c r="Y39" s="131">
        <f t="shared" si="25"/>
        <v>75</v>
      </c>
      <c r="Z39" s="131">
        <f t="shared" si="26"/>
        <v>18</v>
      </c>
      <c r="AA39" s="131">
        <f t="shared" si="38"/>
        <v>0</v>
      </c>
      <c r="AB39" s="132">
        <f t="shared" si="39"/>
        <v>0</v>
      </c>
      <c r="AC39" s="131">
        <f t="shared" si="14"/>
        <v>0</v>
      </c>
      <c r="AD39" s="131">
        <v>69</v>
      </c>
    </row>
    <row r="40" spans="1:30" ht="31.5" x14ac:dyDescent="0.25">
      <c r="A40" s="121">
        <v>28</v>
      </c>
      <c r="B40" s="146" t="s">
        <v>211</v>
      </c>
      <c r="C40" s="146" t="s">
        <v>672</v>
      </c>
      <c r="D40" s="128">
        <v>1415.98</v>
      </c>
      <c r="E40" s="125">
        <v>1330</v>
      </c>
      <c r="F40" s="125">
        <v>1281</v>
      </c>
      <c r="G40" s="128">
        <v>0.90467379482761057</v>
      </c>
      <c r="H40" s="171">
        <f t="shared" si="31"/>
        <v>39</v>
      </c>
      <c r="I40" s="128">
        <f t="shared" si="32"/>
        <v>2.9323308270676693</v>
      </c>
      <c r="J40" s="125">
        <v>29</v>
      </c>
      <c r="K40" s="125">
        <v>10</v>
      </c>
      <c r="L40" s="171">
        <f t="shared" si="33"/>
        <v>29</v>
      </c>
      <c r="M40" s="125">
        <v>29</v>
      </c>
      <c r="N40" s="125">
        <v>0</v>
      </c>
      <c r="O40" s="128"/>
      <c r="P40" s="125">
        <f t="shared" si="34"/>
        <v>74.358974358974365</v>
      </c>
      <c r="Q40" s="131">
        <f t="shared" si="4"/>
        <v>5</v>
      </c>
      <c r="R40" s="172">
        <f t="shared" si="35"/>
        <v>64</v>
      </c>
      <c r="S40" s="132">
        <f t="shared" si="36"/>
        <v>64.05</v>
      </c>
      <c r="T40" s="183">
        <f t="shared" si="15"/>
        <v>64</v>
      </c>
      <c r="U40" s="132">
        <f t="shared" si="37"/>
        <v>64</v>
      </c>
      <c r="V40" s="265">
        <f t="shared" si="16"/>
        <v>4.9960967993754881</v>
      </c>
      <c r="W40" s="131">
        <f t="shared" si="23"/>
        <v>48</v>
      </c>
      <c r="X40" s="132">
        <f t="shared" si="24"/>
        <v>48</v>
      </c>
      <c r="Y40" s="131">
        <f t="shared" si="25"/>
        <v>75</v>
      </c>
      <c r="Z40" s="131">
        <f t="shared" si="26"/>
        <v>16</v>
      </c>
      <c r="AA40" s="131">
        <f t="shared" si="38"/>
        <v>0</v>
      </c>
      <c r="AB40" s="132">
        <f t="shared" si="39"/>
        <v>0</v>
      </c>
      <c r="AC40" s="131">
        <f t="shared" si="14"/>
        <v>0</v>
      </c>
      <c r="AD40" s="131">
        <v>64</v>
      </c>
    </row>
    <row r="41" spans="1:30" ht="31.5" x14ac:dyDescent="0.25">
      <c r="A41" s="121">
        <v>29</v>
      </c>
      <c r="B41" s="146" t="s">
        <v>674</v>
      </c>
      <c r="C41" s="146" t="s">
        <v>672</v>
      </c>
      <c r="D41" s="128">
        <v>54.22</v>
      </c>
      <c r="E41" s="125">
        <v>129</v>
      </c>
      <c r="F41" s="125">
        <v>121</v>
      </c>
      <c r="G41" s="128">
        <v>2.2316488380671338</v>
      </c>
      <c r="H41" s="171">
        <f t="shared" si="31"/>
        <v>3</v>
      </c>
      <c r="I41" s="128">
        <f t="shared" si="32"/>
        <v>2.3255813953488373</v>
      </c>
      <c r="J41" s="125">
        <v>2</v>
      </c>
      <c r="K41" s="125">
        <v>1</v>
      </c>
      <c r="L41" s="171">
        <f t="shared" si="33"/>
        <v>3</v>
      </c>
      <c r="M41" s="125">
        <v>2</v>
      </c>
      <c r="N41" s="125">
        <v>1</v>
      </c>
      <c r="O41" s="128"/>
      <c r="P41" s="125">
        <f t="shared" si="34"/>
        <v>100</v>
      </c>
      <c r="Q41" s="131">
        <f t="shared" si="4"/>
        <v>5</v>
      </c>
      <c r="R41" s="172">
        <f t="shared" si="35"/>
        <v>6</v>
      </c>
      <c r="S41" s="132">
        <f t="shared" si="36"/>
        <v>6.05</v>
      </c>
      <c r="T41" s="183">
        <f t="shared" si="15"/>
        <v>6</v>
      </c>
      <c r="U41" s="132">
        <f t="shared" si="37"/>
        <v>6</v>
      </c>
      <c r="V41" s="265">
        <f t="shared" si="16"/>
        <v>4.9586776859504136</v>
      </c>
      <c r="W41" s="131">
        <f t="shared" si="23"/>
        <v>4</v>
      </c>
      <c r="X41" s="132">
        <f t="shared" si="24"/>
        <v>4.5</v>
      </c>
      <c r="Y41" s="131">
        <f t="shared" si="25"/>
        <v>75</v>
      </c>
      <c r="Z41" s="131">
        <f t="shared" si="26"/>
        <v>2</v>
      </c>
      <c r="AA41" s="131">
        <f t="shared" si="38"/>
        <v>0</v>
      </c>
      <c r="AB41" s="132">
        <f t="shared" si="39"/>
        <v>0</v>
      </c>
      <c r="AC41" s="131">
        <f t="shared" si="14"/>
        <v>0</v>
      </c>
      <c r="AD41" s="131">
        <v>6</v>
      </c>
    </row>
    <row r="42" spans="1:30" ht="47.25" x14ac:dyDescent="0.25">
      <c r="A42" s="121">
        <v>30</v>
      </c>
      <c r="B42" s="146" t="s">
        <v>678</v>
      </c>
      <c r="C42" s="146" t="s">
        <v>55</v>
      </c>
      <c r="D42" s="128">
        <v>163.58000000000001</v>
      </c>
      <c r="E42" s="125">
        <v>20</v>
      </c>
      <c r="F42" s="125">
        <v>63</v>
      </c>
      <c r="G42" s="128">
        <v>0.38513265680401026</v>
      </c>
      <c r="H42" s="171">
        <f>J42+K42</f>
        <v>0</v>
      </c>
      <c r="I42" s="128">
        <f>H42*100/E42</f>
        <v>0</v>
      </c>
      <c r="J42" s="125">
        <v>0</v>
      </c>
      <c r="K42" s="125">
        <v>0</v>
      </c>
      <c r="L42" s="171">
        <f>SUM(M42+N42)</f>
        <v>0</v>
      </c>
      <c r="M42" s="125">
        <v>0</v>
      </c>
      <c r="N42" s="125">
        <v>0</v>
      </c>
      <c r="O42" s="128"/>
      <c r="P42" s="125"/>
      <c r="Q42" s="131">
        <f t="shared" si="4"/>
        <v>5</v>
      </c>
      <c r="R42" s="172">
        <f t="shared" si="35"/>
        <v>3</v>
      </c>
      <c r="S42" s="132">
        <f t="shared" si="36"/>
        <v>3.15</v>
      </c>
      <c r="T42" s="183">
        <v>2</v>
      </c>
      <c r="U42" s="132">
        <f t="shared" si="37"/>
        <v>2</v>
      </c>
      <c r="V42" s="265">
        <f t="shared" si="16"/>
        <v>3.1746031746031744</v>
      </c>
      <c r="W42" s="131">
        <f t="shared" si="23"/>
        <v>1</v>
      </c>
      <c r="X42" s="132">
        <f t="shared" si="24"/>
        <v>1.5</v>
      </c>
      <c r="Y42" s="131">
        <f t="shared" si="25"/>
        <v>75</v>
      </c>
      <c r="Z42" s="131">
        <f t="shared" si="26"/>
        <v>1</v>
      </c>
      <c r="AA42" s="131">
        <f t="shared" si="38"/>
        <v>0</v>
      </c>
      <c r="AB42" s="132">
        <f t="shared" si="39"/>
        <v>0</v>
      </c>
      <c r="AC42" s="131">
        <f t="shared" si="14"/>
        <v>0</v>
      </c>
      <c r="AD42" s="266">
        <v>2</v>
      </c>
    </row>
    <row r="43" spans="1:30" ht="47.25" x14ac:dyDescent="0.25">
      <c r="A43" s="121">
        <v>31</v>
      </c>
      <c r="B43" s="146" t="s">
        <v>86</v>
      </c>
      <c r="C43" s="146" t="s">
        <v>910</v>
      </c>
      <c r="D43" s="128">
        <f>30.99+8.6</f>
        <v>39.589999999999996</v>
      </c>
      <c r="E43" s="125">
        <v>105</v>
      </c>
      <c r="F43" s="125">
        <f>89+17</f>
        <v>106</v>
      </c>
      <c r="G43" s="128">
        <f>F43/D43</f>
        <v>2.6774437989391262</v>
      </c>
      <c r="H43" s="171">
        <f>J43+K43</f>
        <v>5</v>
      </c>
      <c r="I43" s="128">
        <f>H43*100/E43</f>
        <v>4.7619047619047619</v>
      </c>
      <c r="J43" s="125">
        <v>3</v>
      </c>
      <c r="K43" s="125">
        <v>2</v>
      </c>
      <c r="L43" s="171">
        <f>SUM(M43+N43)</f>
        <v>3</v>
      </c>
      <c r="M43" s="125">
        <v>3</v>
      </c>
      <c r="N43" s="125">
        <v>0</v>
      </c>
      <c r="O43" s="128"/>
      <c r="P43" s="125">
        <f>L43*100/H43</f>
        <v>60</v>
      </c>
      <c r="Q43" s="131">
        <f t="shared" si="4"/>
        <v>5</v>
      </c>
      <c r="R43" s="172">
        <f t="shared" si="35"/>
        <v>5</v>
      </c>
      <c r="S43" s="132">
        <f t="shared" si="36"/>
        <v>5.3</v>
      </c>
      <c r="T43" s="183">
        <v>4</v>
      </c>
      <c r="U43" s="132">
        <f t="shared" si="37"/>
        <v>4</v>
      </c>
      <c r="V43" s="265">
        <f t="shared" si="16"/>
        <v>3.7735849056603774</v>
      </c>
      <c r="W43" s="131">
        <f t="shared" si="23"/>
        <v>3</v>
      </c>
      <c r="X43" s="132">
        <f t="shared" si="24"/>
        <v>3</v>
      </c>
      <c r="Y43" s="131">
        <f t="shared" si="25"/>
        <v>75</v>
      </c>
      <c r="Z43" s="131">
        <f t="shared" si="26"/>
        <v>1</v>
      </c>
      <c r="AA43" s="131">
        <f t="shared" si="38"/>
        <v>0</v>
      </c>
      <c r="AB43" s="132">
        <f t="shared" si="39"/>
        <v>0</v>
      </c>
      <c r="AC43" s="131">
        <f t="shared" si="14"/>
        <v>0</v>
      </c>
      <c r="AD43" s="131">
        <v>4</v>
      </c>
    </row>
    <row r="44" spans="1:30" ht="31.5" x14ac:dyDescent="0.25">
      <c r="A44" s="121">
        <v>32</v>
      </c>
      <c r="B44" s="146" t="s">
        <v>683</v>
      </c>
      <c r="C44" s="146" t="s">
        <v>679</v>
      </c>
      <c r="D44" s="128">
        <v>73.459999999999994</v>
      </c>
      <c r="E44" s="125">
        <v>164</v>
      </c>
      <c r="F44" s="125">
        <v>192</v>
      </c>
      <c r="G44" s="128">
        <v>2.6136673019330252</v>
      </c>
      <c r="H44" s="171">
        <f>J44+K44</f>
        <v>4</v>
      </c>
      <c r="I44" s="128">
        <f>H44*100/E44</f>
        <v>2.4390243902439024</v>
      </c>
      <c r="J44" s="125">
        <v>3</v>
      </c>
      <c r="K44" s="125">
        <v>1</v>
      </c>
      <c r="L44" s="171">
        <f>SUM(M44+N44)</f>
        <v>3</v>
      </c>
      <c r="M44" s="125">
        <v>3</v>
      </c>
      <c r="N44" s="125">
        <v>0</v>
      </c>
      <c r="O44" s="128"/>
      <c r="P44" s="125">
        <f>L44*100/H44</f>
        <v>75</v>
      </c>
      <c r="Q44" s="131">
        <f t="shared" si="4"/>
        <v>5</v>
      </c>
      <c r="R44" s="172">
        <f t="shared" si="35"/>
        <v>9</v>
      </c>
      <c r="S44" s="132">
        <f t="shared" si="36"/>
        <v>9.6</v>
      </c>
      <c r="T44" s="183">
        <f t="shared" si="15"/>
        <v>9</v>
      </c>
      <c r="U44" s="132">
        <f t="shared" si="37"/>
        <v>9</v>
      </c>
      <c r="V44" s="265">
        <f t="shared" si="16"/>
        <v>4.6875</v>
      </c>
      <c r="W44" s="131">
        <f t="shared" si="23"/>
        <v>6</v>
      </c>
      <c r="X44" s="132">
        <f t="shared" si="24"/>
        <v>6.75</v>
      </c>
      <c r="Y44" s="131">
        <f t="shared" si="25"/>
        <v>75</v>
      </c>
      <c r="Z44" s="131">
        <f t="shared" si="26"/>
        <v>3</v>
      </c>
      <c r="AA44" s="131">
        <f t="shared" si="38"/>
        <v>0</v>
      </c>
      <c r="AB44" s="132">
        <f t="shared" si="39"/>
        <v>0</v>
      </c>
      <c r="AC44" s="131">
        <f t="shared" si="14"/>
        <v>0</v>
      </c>
      <c r="AD44" s="131">
        <v>9</v>
      </c>
    </row>
    <row r="45" spans="1:30" ht="33" customHeight="1" x14ac:dyDescent="0.25">
      <c r="A45" s="121">
        <v>33</v>
      </c>
      <c r="B45" s="146" t="s">
        <v>92</v>
      </c>
      <c r="C45" s="146" t="s">
        <v>679</v>
      </c>
      <c r="D45" s="128">
        <v>547.98</v>
      </c>
      <c r="E45" s="125">
        <v>735</v>
      </c>
      <c r="F45" s="125">
        <v>927</v>
      </c>
      <c r="G45" s="128">
        <v>1.6916675791087266</v>
      </c>
      <c r="H45" s="171">
        <f>J45+K45</f>
        <v>22</v>
      </c>
      <c r="I45" s="128">
        <f>H45*100/E45</f>
        <v>2.9931972789115648</v>
      </c>
      <c r="J45" s="125">
        <v>16</v>
      </c>
      <c r="K45" s="125">
        <v>6</v>
      </c>
      <c r="L45" s="171">
        <f>SUM(M45+N45)</f>
        <v>22</v>
      </c>
      <c r="M45" s="125">
        <v>16</v>
      </c>
      <c r="N45" s="125">
        <v>6</v>
      </c>
      <c r="O45" s="128"/>
      <c r="P45" s="125">
        <f>L45*100/H45</f>
        <v>100</v>
      </c>
      <c r="Q45" s="131">
        <f t="shared" si="4"/>
        <v>5</v>
      </c>
      <c r="R45" s="172">
        <f t="shared" si="35"/>
        <v>46</v>
      </c>
      <c r="S45" s="132">
        <f t="shared" si="36"/>
        <v>46.35</v>
      </c>
      <c r="T45" s="183">
        <f t="shared" si="15"/>
        <v>46</v>
      </c>
      <c r="U45" s="132">
        <f t="shared" si="37"/>
        <v>46</v>
      </c>
      <c r="V45" s="265">
        <f t="shared" si="16"/>
        <v>4.9622437971952538</v>
      </c>
      <c r="W45" s="131">
        <f t="shared" si="23"/>
        <v>34</v>
      </c>
      <c r="X45" s="132">
        <f t="shared" si="24"/>
        <v>34.5</v>
      </c>
      <c r="Y45" s="131">
        <f t="shared" si="25"/>
        <v>75</v>
      </c>
      <c r="Z45" s="131">
        <f t="shared" si="26"/>
        <v>12</v>
      </c>
      <c r="AA45" s="131">
        <f t="shared" si="38"/>
        <v>0</v>
      </c>
      <c r="AB45" s="132">
        <f t="shared" si="39"/>
        <v>0</v>
      </c>
      <c r="AC45" s="131">
        <f t="shared" si="14"/>
        <v>0</v>
      </c>
      <c r="AD45" s="131">
        <v>46</v>
      </c>
    </row>
    <row r="46" spans="1:30" ht="31.5" x14ac:dyDescent="0.25">
      <c r="A46" s="121">
        <v>34</v>
      </c>
      <c r="B46" s="146" t="s">
        <v>94</v>
      </c>
      <c r="C46" s="146" t="s">
        <v>679</v>
      </c>
      <c r="D46" s="128">
        <v>207.53</v>
      </c>
      <c r="E46" s="125">
        <v>217</v>
      </c>
      <c r="F46" s="125">
        <v>204</v>
      </c>
      <c r="G46" s="128">
        <v>0.98299041102491203</v>
      </c>
      <c r="H46" s="171">
        <f>J46+K46</f>
        <v>6</v>
      </c>
      <c r="I46" s="128">
        <f>H46*100/E46</f>
        <v>2.7649769585253456</v>
      </c>
      <c r="J46" s="125">
        <v>4</v>
      </c>
      <c r="K46" s="125">
        <v>2</v>
      </c>
      <c r="L46" s="171">
        <f>SUM(M46+N46)</f>
        <v>4</v>
      </c>
      <c r="M46" s="125">
        <v>4</v>
      </c>
      <c r="N46" s="125">
        <v>0</v>
      </c>
      <c r="O46" s="128"/>
      <c r="P46" s="125">
        <f>L46*100/H46</f>
        <v>66.666666666666671</v>
      </c>
      <c r="Q46" s="131">
        <f t="shared" ref="Q46:Q77" si="40">IF(F46&lt;VLOOKUP(G46,$L$116:$P$126,2),0,VLOOKUP(G46,$L$116:$P$126,3))</f>
        <v>5</v>
      </c>
      <c r="R46" s="172">
        <f t="shared" si="35"/>
        <v>10</v>
      </c>
      <c r="S46" s="132">
        <f t="shared" si="36"/>
        <v>10.199999999999999</v>
      </c>
      <c r="T46" s="183">
        <v>9</v>
      </c>
      <c r="U46" s="132">
        <f t="shared" si="37"/>
        <v>9.0000000000000018</v>
      </c>
      <c r="V46" s="265">
        <f t="shared" si="16"/>
        <v>4.4117647058823533</v>
      </c>
      <c r="W46" s="131">
        <f t="shared" si="23"/>
        <v>6</v>
      </c>
      <c r="X46" s="132">
        <f t="shared" si="24"/>
        <v>6.75</v>
      </c>
      <c r="Y46" s="131">
        <f t="shared" si="25"/>
        <v>75</v>
      </c>
      <c r="Z46" s="131">
        <f t="shared" si="26"/>
        <v>3</v>
      </c>
      <c r="AA46" s="131">
        <f t="shared" si="38"/>
        <v>0</v>
      </c>
      <c r="AB46" s="132">
        <f t="shared" si="39"/>
        <v>0</v>
      </c>
      <c r="AC46" s="131">
        <f t="shared" ref="AC46:AC77" si="41">IF(F46&lt;VLOOKUP(G46,$L$116:$P$126,2),0,VLOOKUP(G46,$L$116:$P$126,5))</f>
        <v>0</v>
      </c>
      <c r="AD46" s="266">
        <v>9</v>
      </c>
    </row>
    <row r="47" spans="1:30" ht="31.5" x14ac:dyDescent="0.25">
      <c r="A47" s="121">
        <v>35</v>
      </c>
      <c r="B47" s="146" t="s">
        <v>691</v>
      </c>
      <c r="C47" s="146" t="s">
        <v>690</v>
      </c>
      <c r="D47" s="128">
        <v>18.93</v>
      </c>
      <c r="E47" s="125">
        <v>55</v>
      </c>
      <c r="F47" s="125">
        <v>106</v>
      </c>
      <c r="G47" s="128">
        <v>5.5995773903856314</v>
      </c>
      <c r="H47" s="171">
        <f t="shared" ref="H47:H53" si="42">J47+K47</f>
        <v>2</v>
      </c>
      <c r="I47" s="128">
        <f t="shared" ref="I47:I53" si="43">H47*100/E47</f>
        <v>3.6363636363636362</v>
      </c>
      <c r="J47" s="125">
        <v>1</v>
      </c>
      <c r="K47" s="125">
        <v>1</v>
      </c>
      <c r="L47" s="171">
        <f t="shared" ref="L47:L53" si="44">SUM(M47+N47)</f>
        <v>2</v>
      </c>
      <c r="M47" s="125">
        <v>1</v>
      </c>
      <c r="N47" s="125">
        <v>1</v>
      </c>
      <c r="O47" s="128"/>
      <c r="P47" s="125">
        <f t="shared" ref="P47:P53" si="45">L47*100/H47</f>
        <v>100</v>
      </c>
      <c r="Q47" s="131">
        <f t="shared" si="40"/>
        <v>5</v>
      </c>
      <c r="R47" s="172">
        <f t="shared" si="35"/>
        <v>5</v>
      </c>
      <c r="S47" s="132">
        <f t="shared" si="36"/>
        <v>5.3</v>
      </c>
      <c r="T47" s="183">
        <f t="shared" si="15"/>
        <v>5</v>
      </c>
      <c r="U47" s="132">
        <f t="shared" si="37"/>
        <v>5.0000000000000009</v>
      </c>
      <c r="V47" s="265">
        <f t="shared" si="16"/>
        <v>4.716981132075472</v>
      </c>
      <c r="W47" s="131">
        <f t="shared" si="23"/>
        <v>3</v>
      </c>
      <c r="X47" s="132">
        <f t="shared" si="24"/>
        <v>3.75</v>
      </c>
      <c r="Y47" s="131">
        <f t="shared" si="25"/>
        <v>75</v>
      </c>
      <c r="Z47" s="131">
        <f t="shared" si="26"/>
        <v>2</v>
      </c>
      <c r="AA47" s="131">
        <f t="shared" si="38"/>
        <v>0</v>
      </c>
      <c r="AB47" s="132">
        <f t="shared" si="39"/>
        <v>0</v>
      </c>
      <c r="AC47" s="131">
        <f t="shared" si="41"/>
        <v>0</v>
      </c>
      <c r="AD47" s="131">
        <v>5</v>
      </c>
    </row>
    <row r="48" spans="1:30" x14ac:dyDescent="0.25">
      <c r="A48" s="121">
        <v>36</v>
      </c>
      <c r="B48" s="146" t="s">
        <v>2</v>
      </c>
      <c r="C48" s="146" t="s">
        <v>690</v>
      </c>
      <c r="D48" s="128">
        <v>216.86</v>
      </c>
      <c r="E48" s="125">
        <v>0</v>
      </c>
      <c r="F48" s="125">
        <v>432</v>
      </c>
      <c r="G48" s="128">
        <v>1.9920686156967629</v>
      </c>
      <c r="H48" s="171">
        <f t="shared" si="42"/>
        <v>0</v>
      </c>
      <c r="I48" s="128"/>
      <c r="J48" s="125">
        <v>0</v>
      </c>
      <c r="K48" s="125">
        <v>0</v>
      </c>
      <c r="L48" s="171">
        <f t="shared" si="44"/>
        <v>0</v>
      </c>
      <c r="M48" s="125"/>
      <c r="N48" s="125"/>
      <c r="O48" s="128"/>
      <c r="P48" s="125"/>
      <c r="Q48" s="131">
        <f t="shared" si="40"/>
        <v>5</v>
      </c>
      <c r="R48" s="172">
        <f t="shared" si="35"/>
        <v>21</v>
      </c>
      <c r="S48" s="132">
        <f t="shared" si="36"/>
        <v>21.6</v>
      </c>
      <c r="T48" s="183">
        <f t="shared" si="15"/>
        <v>21</v>
      </c>
      <c r="U48" s="132">
        <f t="shared" si="37"/>
        <v>21</v>
      </c>
      <c r="V48" s="265">
        <f t="shared" si="16"/>
        <v>4.8611111111111107</v>
      </c>
      <c r="W48" s="131">
        <f t="shared" si="23"/>
        <v>15</v>
      </c>
      <c r="X48" s="132">
        <f t="shared" si="24"/>
        <v>15.75</v>
      </c>
      <c r="Y48" s="131">
        <f t="shared" si="25"/>
        <v>75</v>
      </c>
      <c r="Z48" s="131">
        <f t="shared" si="26"/>
        <v>6</v>
      </c>
      <c r="AA48" s="131">
        <f t="shared" si="38"/>
        <v>0</v>
      </c>
      <c r="AB48" s="132">
        <f t="shared" si="39"/>
        <v>0</v>
      </c>
      <c r="AC48" s="131">
        <f t="shared" si="41"/>
        <v>0</v>
      </c>
      <c r="AD48" s="131"/>
    </row>
    <row r="49" spans="1:30" ht="31.5" x14ac:dyDescent="0.25">
      <c r="A49" s="121">
        <v>37</v>
      </c>
      <c r="B49" s="146" t="s">
        <v>119</v>
      </c>
      <c r="C49" s="146" t="s">
        <v>690</v>
      </c>
      <c r="D49" s="128">
        <v>74.75</v>
      </c>
      <c r="E49" s="125">
        <v>303</v>
      </c>
      <c r="F49" s="125">
        <v>261</v>
      </c>
      <c r="G49" s="128">
        <v>3.491638795986622</v>
      </c>
      <c r="H49" s="171">
        <f t="shared" si="42"/>
        <v>15</v>
      </c>
      <c r="I49" s="128">
        <f t="shared" si="43"/>
        <v>4.9504950495049505</v>
      </c>
      <c r="J49" s="125">
        <v>11</v>
      </c>
      <c r="K49" s="125">
        <v>4</v>
      </c>
      <c r="L49" s="171">
        <f t="shared" si="44"/>
        <v>15</v>
      </c>
      <c r="M49" s="125">
        <v>11</v>
      </c>
      <c r="N49" s="125">
        <v>4</v>
      </c>
      <c r="O49" s="128"/>
      <c r="P49" s="125">
        <f t="shared" si="45"/>
        <v>100</v>
      </c>
      <c r="Q49" s="131">
        <f t="shared" si="40"/>
        <v>5</v>
      </c>
      <c r="R49" s="172">
        <f t="shared" si="35"/>
        <v>13</v>
      </c>
      <c r="S49" s="132">
        <f t="shared" si="36"/>
        <v>13.05</v>
      </c>
      <c r="T49" s="183">
        <f t="shared" si="15"/>
        <v>13</v>
      </c>
      <c r="U49" s="132">
        <f t="shared" si="37"/>
        <v>13</v>
      </c>
      <c r="V49" s="265">
        <f t="shared" si="16"/>
        <v>4.9808429118773949</v>
      </c>
      <c r="W49" s="131">
        <f t="shared" si="23"/>
        <v>9</v>
      </c>
      <c r="X49" s="132">
        <f t="shared" si="24"/>
        <v>9.75</v>
      </c>
      <c r="Y49" s="131">
        <f t="shared" si="25"/>
        <v>75</v>
      </c>
      <c r="Z49" s="131">
        <f t="shared" si="26"/>
        <v>4</v>
      </c>
      <c r="AA49" s="131">
        <f t="shared" si="38"/>
        <v>0</v>
      </c>
      <c r="AB49" s="132">
        <f t="shared" si="39"/>
        <v>0</v>
      </c>
      <c r="AC49" s="131">
        <f t="shared" si="41"/>
        <v>0</v>
      </c>
      <c r="AD49" s="131">
        <v>13</v>
      </c>
    </row>
    <row r="50" spans="1:30" ht="31.5" x14ac:dyDescent="0.25">
      <c r="A50" s="121">
        <v>38</v>
      </c>
      <c r="B50" s="146" t="s">
        <v>121</v>
      </c>
      <c r="C50" s="146" t="s">
        <v>690</v>
      </c>
      <c r="D50" s="128">
        <v>150.49</v>
      </c>
      <c r="E50" s="125">
        <v>60</v>
      </c>
      <c r="F50" s="125">
        <v>52</v>
      </c>
      <c r="G50" s="128">
        <v>0.34553790949564755</v>
      </c>
      <c r="H50" s="171">
        <f t="shared" si="42"/>
        <v>3</v>
      </c>
      <c r="I50" s="128">
        <f t="shared" si="43"/>
        <v>5</v>
      </c>
      <c r="J50" s="125">
        <v>2</v>
      </c>
      <c r="K50" s="125">
        <v>1</v>
      </c>
      <c r="L50" s="171">
        <f t="shared" si="44"/>
        <v>3</v>
      </c>
      <c r="M50" s="125">
        <v>2</v>
      </c>
      <c r="N50" s="125">
        <v>1</v>
      </c>
      <c r="O50" s="128"/>
      <c r="P50" s="125">
        <f t="shared" si="45"/>
        <v>100</v>
      </c>
      <c r="Q50" s="131">
        <f t="shared" si="40"/>
        <v>5</v>
      </c>
      <c r="R50" s="172">
        <f t="shared" si="35"/>
        <v>2</v>
      </c>
      <c r="S50" s="132">
        <f t="shared" si="36"/>
        <v>2.6</v>
      </c>
      <c r="T50" s="183">
        <f t="shared" si="15"/>
        <v>2</v>
      </c>
      <c r="U50" s="132">
        <f t="shared" si="37"/>
        <v>2</v>
      </c>
      <c r="V50" s="265">
        <f t="shared" si="16"/>
        <v>3.8461538461538463</v>
      </c>
      <c r="W50" s="131">
        <f t="shared" si="23"/>
        <v>1</v>
      </c>
      <c r="X50" s="132">
        <f t="shared" si="24"/>
        <v>1.5</v>
      </c>
      <c r="Y50" s="131">
        <f t="shared" si="25"/>
        <v>75</v>
      </c>
      <c r="Z50" s="131">
        <f t="shared" si="26"/>
        <v>1</v>
      </c>
      <c r="AA50" s="131">
        <f t="shared" si="38"/>
        <v>0</v>
      </c>
      <c r="AB50" s="132">
        <f t="shared" si="39"/>
        <v>0</v>
      </c>
      <c r="AC50" s="131">
        <f t="shared" si="41"/>
        <v>0</v>
      </c>
      <c r="AD50" s="131">
        <v>2</v>
      </c>
    </row>
    <row r="51" spans="1:30" ht="47.25" x14ac:dyDescent="0.25">
      <c r="A51" s="121">
        <v>39</v>
      </c>
      <c r="B51" s="146" t="s">
        <v>95</v>
      </c>
      <c r="C51" s="146" t="s">
        <v>690</v>
      </c>
      <c r="D51" s="128">
        <v>245.14</v>
      </c>
      <c r="E51" s="125">
        <v>706</v>
      </c>
      <c r="F51" s="125">
        <v>1354</v>
      </c>
      <c r="G51" s="128">
        <v>5.5233743983030106</v>
      </c>
      <c r="H51" s="171">
        <f t="shared" si="42"/>
        <v>35</v>
      </c>
      <c r="I51" s="128">
        <f t="shared" si="43"/>
        <v>4.9575070821529748</v>
      </c>
      <c r="J51" s="125">
        <v>26</v>
      </c>
      <c r="K51" s="125">
        <v>9</v>
      </c>
      <c r="L51" s="171">
        <f t="shared" si="44"/>
        <v>31</v>
      </c>
      <c r="M51" s="125">
        <v>26</v>
      </c>
      <c r="N51" s="125">
        <v>5</v>
      </c>
      <c r="O51" s="128"/>
      <c r="P51" s="125">
        <f t="shared" si="45"/>
        <v>88.571428571428569</v>
      </c>
      <c r="Q51" s="131">
        <f t="shared" si="40"/>
        <v>5</v>
      </c>
      <c r="R51" s="172">
        <f t="shared" si="35"/>
        <v>67</v>
      </c>
      <c r="S51" s="132">
        <f t="shared" ref="S51:S72" si="46">F51*Q51/100</f>
        <v>67.7</v>
      </c>
      <c r="T51" s="183">
        <f t="shared" si="15"/>
        <v>67</v>
      </c>
      <c r="U51" s="132">
        <f t="shared" ref="U51:U72" si="47">F51*V51/100</f>
        <v>67</v>
      </c>
      <c r="V51" s="265">
        <f t="shared" si="16"/>
        <v>4.9483013293943872</v>
      </c>
      <c r="W51" s="131">
        <f t="shared" si="23"/>
        <v>50</v>
      </c>
      <c r="X51" s="132">
        <f t="shared" si="24"/>
        <v>50.25</v>
      </c>
      <c r="Y51" s="131">
        <f t="shared" si="25"/>
        <v>75</v>
      </c>
      <c r="Z51" s="131">
        <f t="shared" si="26"/>
        <v>17</v>
      </c>
      <c r="AA51" s="131">
        <f t="shared" si="38"/>
        <v>0</v>
      </c>
      <c r="AB51" s="132">
        <f t="shared" si="39"/>
        <v>0</v>
      </c>
      <c r="AC51" s="131">
        <f t="shared" si="41"/>
        <v>0</v>
      </c>
      <c r="AD51" s="131">
        <v>67</v>
      </c>
    </row>
    <row r="52" spans="1:30" ht="31.5" x14ac:dyDescent="0.25">
      <c r="A52" s="121">
        <v>40</v>
      </c>
      <c r="B52" s="146" t="s">
        <v>693</v>
      </c>
      <c r="C52" s="146" t="s">
        <v>690</v>
      </c>
      <c r="D52" s="128">
        <v>41.43</v>
      </c>
      <c r="E52" s="125">
        <v>67</v>
      </c>
      <c r="F52" s="125">
        <v>250</v>
      </c>
      <c r="G52" s="128">
        <v>6.0342746801834419</v>
      </c>
      <c r="H52" s="171">
        <f t="shared" si="42"/>
        <v>3</v>
      </c>
      <c r="I52" s="128">
        <f t="shared" si="43"/>
        <v>4.4776119402985071</v>
      </c>
      <c r="J52" s="125">
        <v>2</v>
      </c>
      <c r="K52" s="125">
        <v>1</v>
      </c>
      <c r="L52" s="171">
        <f t="shared" si="44"/>
        <v>2</v>
      </c>
      <c r="M52" s="125">
        <v>2</v>
      </c>
      <c r="N52" s="125">
        <v>0</v>
      </c>
      <c r="O52" s="128"/>
      <c r="P52" s="125">
        <f t="shared" si="45"/>
        <v>66.666666666666671</v>
      </c>
      <c r="Q52" s="131">
        <f t="shared" si="40"/>
        <v>5</v>
      </c>
      <c r="R52" s="172">
        <f t="shared" ref="R52:R73" si="48">ROUNDDOWN(S52,0)</f>
        <v>12</v>
      </c>
      <c r="S52" s="132">
        <f t="shared" si="46"/>
        <v>12.5</v>
      </c>
      <c r="T52" s="183">
        <f t="shared" si="15"/>
        <v>12</v>
      </c>
      <c r="U52" s="132">
        <f t="shared" si="47"/>
        <v>12</v>
      </c>
      <c r="V52" s="265">
        <f t="shared" si="16"/>
        <v>4.8</v>
      </c>
      <c r="W52" s="131">
        <f t="shared" si="23"/>
        <v>9</v>
      </c>
      <c r="X52" s="132">
        <f t="shared" si="24"/>
        <v>9</v>
      </c>
      <c r="Y52" s="131">
        <f t="shared" si="25"/>
        <v>75</v>
      </c>
      <c r="Z52" s="131">
        <f t="shared" si="26"/>
        <v>3</v>
      </c>
      <c r="AA52" s="131">
        <f t="shared" ref="AA52:AA73" si="49">ROUNDDOWN(AB52,0)</f>
        <v>0</v>
      </c>
      <c r="AB52" s="132">
        <f t="shared" ref="AB52:AB73" si="50">T52*AC52/100</f>
        <v>0</v>
      </c>
      <c r="AC52" s="131">
        <f t="shared" si="41"/>
        <v>0</v>
      </c>
      <c r="AD52" s="131">
        <v>12</v>
      </c>
    </row>
    <row r="53" spans="1:30" ht="31.5" x14ac:dyDescent="0.25">
      <c r="A53" s="121">
        <v>41</v>
      </c>
      <c r="B53" s="146" t="s">
        <v>694</v>
      </c>
      <c r="C53" s="146" t="s">
        <v>690</v>
      </c>
      <c r="D53" s="128">
        <v>197.6</v>
      </c>
      <c r="E53" s="125">
        <v>1204</v>
      </c>
      <c r="F53" s="125">
        <v>1145</v>
      </c>
      <c r="G53" s="128">
        <v>5.7945344129554659</v>
      </c>
      <c r="H53" s="171">
        <f t="shared" si="42"/>
        <v>49</v>
      </c>
      <c r="I53" s="128">
        <f t="shared" si="43"/>
        <v>4.0697674418604652</v>
      </c>
      <c r="J53" s="125">
        <v>36</v>
      </c>
      <c r="K53" s="125">
        <v>13</v>
      </c>
      <c r="L53" s="171">
        <f t="shared" si="44"/>
        <v>44</v>
      </c>
      <c r="M53" s="125">
        <v>36</v>
      </c>
      <c r="N53" s="125">
        <v>8</v>
      </c>
      <c r="O53" s="128"/>
      <c r="P53" s="125">
        <f t="shared" si="45"/>
        <v>89.795918367346943</v>
      </c>
      <c r="Q53" s="131">
        <f t="shared" si="40"/>
        <v>5</v>
      </c>
      <c r="R53" s="172">
        <f t="shared" si="48"/>
        <v>57</v>
      </c>
      <c r="S53" s="132">
        <f t="shared" si="46"/>
        <v>57.25</v>
      </c>
      <c r="T53" s="183">
        <f t="shared" si="15"/>
        <v>57</v>
      </c>
      <c r="U53" s="132">
        <f t="shared" si="47"/>
        <v>57</v>
      </c>
      <c r="V53" s="265">
        <f t="shared" si="16"/>
        <v>4.9781659388646284</v>
      </c>
      <c r="W53" s="131">
        <f t="shared" si="23"/>
        <v>42</v>
      </c>
      <c r="X53" s="132">
        <f t="shared" si="24"/>
        <v>42.75</v>
      </c>
      <c r="Y53" s="131">
        <f t="shared" si="25"/>
        <v>75</v>
      </c>
      <c r="Z53" s="131">
        <f t="shared" si="26"/>
        <v>15</v>
      </c>
      <c r="AA53" s="131">
        <f t="shared" si="49"/>
        <v>0</v>
      </c>
      <c r="AB53" s="132">
        <f t="shared" si="50"/>
        <v>0</v>
      </c>
      <c r="AC53" s="131">
        <f t="shared" si="41"/>
        <v>0</v>
      </c>
      <c r="AD53" s="131">
        <v>57</v>
      </c>
    </row>
    <row r="54" spans="1:30" ht="31.5" x14ac:dyDescent="0.25">
      <c r="A54" s="121">
        <v>42</v>
      </c>
      <c r="B54" s="146" t="s">
        <v>695</v>
      </c>
      <c r="C54" s="146" t="s">
        <v>690</v>
      </c>
      <c r="D54" s="128">
        <v>60.26</v>
      </c>
      <c r="E54" s="125">
        <v>135</v>
      </c>
      <c r="F54" s="125">
        <v>287</v>
      </c>
      <c r="G54" s="128">
        <v>4.7626949883836707</v>
      </c>
      <c r="H54" s="171">
        <f>J54+K54</f>
        <v>6</v>
      </c>
      <c r="I54" s="128">
        <f>H54*100/E54</f>
        <v>4.4444444444444446</v>
      </c>
      <c r="J54" s="125">
        <v>4</v>
      </c>
      <c r="K54" s="125">
        <v>2</v>
      </c>
      <c r="L54" s="171">
        <f>SUM(M54+N54)</f>
        <v>6</v>
      </c>
      <c r="M54" s="125">
        <v>4</v>
      </c>
      <c r="N54" s="125">
        <v>2</v>
      </c>
      <c r="O54" s="128"/>
      <c r="P54" s="125">
        <f>L54*100/H54</f>
        <v>100</v>
      </c>
      <c r="Q54" s="131">
        <f t="shared" si="40"/>
        <v>5</v>
      </c>
      <c r="R54" s="172">
        <f t="shared" si="48"/>
        <v>14</v>
      </c>
      <c r="S54" s="132">
        <f t="shared" si="46"/>
        <v>14.35</v>
      </c>
      <c r="T54" s="183">
        <f t="shared" si="15"/>
        <v>14</v>
      </c>
      <c r="U54" s="132">
        <f t="shared" si="47"/>
        <v>14</v>
      </c>
      <c r="V54" s="265">
        <f t="shared" si="16"/>
        <v>4.8780487804878048</v>
      </c>
      <c r="W54" s="131">
        <f t="shared" si="23"/>
        <v>10</v>
      </c>
      <c r="X54" s="132">
        <f t="shared" si="24"/>
        <v>10.5</v>
      </c>
      <c r="Y54" s="131">
        <f t="shared" si="25"/>
        <v>75</v>
      </c>
      <c r="Z54" s="131">
        <f t="shared" si="26"/>
        <v>4</v>
      </c>
      <c r="AA54" s="131">
        <f t="shared" si="49"/>
        <v>0</v>
      </c>
      <c r="AB54" s="132">
        <f t="shared" si="50"/>
        <v>0</v>
      </c>
      <c r="AC54" s="131">
        <f t="shared" si="41"/>
        <v>0</v>
      </c>
      <c r="AD54" s="131">
        <v>14</v>
      </c>
    </row>
    <row r="55" spans="1:30" ht="31.5" x14ac:dyDescent="0.25">
      <c r="A55" s="121">
        <v>43</v>
      </c>
      <c r="B55" s="146" t="s">
        <v>697</v>
      </c>
      <c r="C55" s="146" t="s">
        <v>696</v>
      </c>
      <c r="D55" s="128">
        <v>349.38</v>
      </c>
      <c r="E55" s="125">
        <v>565</v>
      </c>
      <c r="F55" s="125">
        <v>554</v>
      </c>
      <c r="G55" s="128">
        <v>1.5856660369797928</v>
      </c>
      <c r="H55" s="171">
        <f>J55+K55</f>
        <v>20</v>
      </c>
      <c r="I55" s="128">
        <f>H55*100/E55</f>
        <v>3.5398230088495577</v>
      </c>
      <c r="J55" s="125">
        <v>15</v>
      </c>
      <c r="K55" s="125">
        <v>5</v>
      </c>
      <c r="L55" s="171">
        <f>SUM(M55+N55)</f>
        <v>16</v>
      </c>
      <c r="M55" s="125">
        <v>15</v>
      </c>
      <c r="N55" s="125">
        <v>1</v>
      </c>
      <c r="O55" s="128"/>
      <c r="P55" s="125">
        <f>L55*100/H55</f>
        <v>80</v>
      </c>
      <c r="Q55" s="131">
        <f t="shared" si="40"/>
        <v>5</v>
      </c>
      <c r="R55" s="172">
        <f t="shared" si="48"/>
        <v>27</v>
      </c>
      <c r="S55" s="132">
        <f t="shared" si="46"/>
        <v>27.7</v>
      </c>
      <c r="T55" s="183">
        <v>21</v>
      </c>
      <c r="U55" s="132">
        <f t="shared" si="47"/>
        <v>21</v>
      </c>
      <c r="V55" s="265">
        <f t="shared" si="16"/>
        <v>3.7906137184115525</v>
      </c>
      <c r="W55" s="131">
        <f t="shared" si="23"/>
        <v>15</v>
      </c>
      <c r="X55" s="132">
        <f t="shared" si="24"/>
        <v>15.75</v>
      </c>
      <c r="Y55" s="131">
        <f t="shared" si="25"/>
        <v>75</v>
      </c>
      <c r="Z55" s="131">
        <f t="shared" si="26"/>
        <v>6</v>
      </c>
      <c r="AA55" s="131">
        <f t="shared" si="49"/>
        <v>0</v>
      </c>
      <c r="AB55" s="132">
        <f t="shared" si="50"/>
        <v>0</v>
      </c>
      <c r="AC55" s="131">
        <f t="shared" si="41"/>
        <v>0</v>
      </c>
      <c r="AD55" s="266">
        <v>21</v>
      </c>
    </row>
    <row r="56" spans="1:30" ht="31.5" x14ac:dyDescent="0.25">
      <c r="A56" s="121">
        <v>44</v>
      </c>
      <c r="B56" s="146" t="s">
        <v>96</v>
      </c>
      <c r="C56" s="146" t="s">
        <v>696</v>
      </c>
      <c r="D56" s="128">
        <v>22.38</v>
      </c>
      <c r="E56" s="125">
        <v>362</v>
      </c>
      <c r="F56" s="125">
        <v>329</v>
      </c>
      <c r="G56" s="128">
        <v>14.700625558534407</v>
      </c>
      <c r="H56" s="171">
        <f>J56+K56</f>
        <v>18</v>
      </c>
      <c r="I56" s="128">
        <f>H56*100/E56</f>
        <v>4.972375690607735</v>
      </c>
      <c r="J56" s="125">
        <v>13</v>
      </c>
      <c r="K56" s="125">
        <v>5</v>
      </c>
      <c r="L56" s="171">
        <f>SUM(M56+N56)</f>
        <v>16</v>
      </c>
      <c r="M56" s="125">
        <v>13</v>
      </c>
      <c r="N56" s="125">
        <v>3</v>
      </c>
      <c r="O56" s="128"/>
      <c r="P56" s="125">
        <f>L56*100/H56</f>
        <v>88.888888888888886</v>
      </c>
      <c r="Q56" s="131">
        <f t="shared" si="40"/>
        <v>5</v>
      </c>
      <c r="R56" s="172">
        <f t="shared" si="48"/>
        <v>16</v>
      </c>
      <c r="S56" s="132">
        <f t="shared" si="46"/>
        <v>16.45</v>
      </c>
      <c r="T56" s="183">
        <f t="shared" si="15"/>
        <v>16</v>
      </c>
      <c r="U56" s="132">
        <f t="shared" si="47"/>
        <v>16</v>
      </c>
      <c r="V56" s="265">
        <f t="shared" si="16"/>
        <v>4.86322188449848</v>
      </c>
      <c r="W56" s="131">
        <f t="shared" si="23"/>
        <v>12</v>
      </c>
      <c r="X56" s="132">
        <f t="shared" ref="X56:X110" si="51">T56*Y56/100</f>
        <v>12</v>
      </c>
      <c r="Y56" s="131">
        <f t="shared" ref="Y56:Y110" si="52">IF(F56&lt;VLOOKUP(G56,$L$116:$P$126,2),0,VLOOKUP(G56,$L$116:$P$126,4))</f>
        <v>75</v>
      </c>
      <c r="Z56" s="131">
        <f t="shared" ref="Z56:Z110" si="53">T56-W56-AA56</f>
        <v>4</v>
      </c>
      <c r="AA56" s="131">
        <f t="shared" si="49"/>
        <v>0</v>
      </c>
      <c r="AB56" s="132">
        <f t="shared" si="50"/>
        <v>0</v>
      </c>
      <c r="AC56" s="131">
        <f t="shared" si="41"/>
        <v>0</v>
      </c>
      <c r="AD56" s="131">
        <v>16</v>
      </c>
    </row>
    <row r="57" spans="1:30" ht="31.5" x14ac:dyDescent="0.25">
      <c r="A57" s="121">
        <v>45</v>
      </c>
      <c r="B57" s="146" t="s">
        <v>665</v>
      </c>
      <c r="C57" s="146" t="s">
        <v>696</v>
      </c>
      <c r="D57" s="128">
        <v>16.11</v>
      </c>
      <c r="E57" s="125">
        <v>76</v>
      </c>
      <c r="F57" s="125">
        <v>100</v>
      </c>
      <c r="G57" s="128">
        <v>6.2073246430788336</v>
      </c>
      <c r="H57" s="171">
        <f>J57+K57</f>
        <v>3</v>
      </c>
      <c r="I57" s="128">
        <f>H57*100/E57</f>
        <v>3.9473684210526314</v>
      </c>
      <c r="J57" s="125">
        <v>2</v>
      </c>
      <c r="K57" s="125">
        <v>1</v>
      </c>
      <c r="L57" s="171">
        <f>SUM(M57+N57)</f>
        <v>0</v>
      </c>
      <c r="M57" s="125">
        <v>0</v>
      </c>
      <c r="N57" s="125">
        <v>0</v>
      </c>
      <c r="O57" s="128"/>
      <c r="P57" s="125">
        <f>L57*100/H57</f>
        <v>0</v>
      </c>
      <c r="Q57" s="131">
        <f t="shared" si="40"/>
        <v>5</v>
      </c>
      <c r="R57" s="172">
        <f t="shared" si="48"/>
        <v>5</v>
      </c>
      <c r="S57" s="132">
        <f t="shared" si="46"/>
        <v>5</v>
      </c>
      <c r="T57" s="183">
        <f t="shared" si="15"/>
        <v>5</v>
      </c>
      <c r="U57" s="132">
        <f t="shared" si="47"/>
        <v>5</v>
      </c>
      <c r="V57" s="265">
        <f t="shared" si="16"/>
        <v>5</v>
      </c>
      <c r="W57" s="131">
        <f t="shared" si="23"/>
        <v>3</v>
      </c>
      <c r="X57" s="132">
        <f t="shared" si="51"/>
        <v>3.75</v>
      </c>
      <c r="Y57" s="131">
        <f t="shared" si="52"/>
        <v>75</v>
      </c>
      <c r="Z57" s="131">
        <f t="shared" si="53"/>
        <v>2</v>
      </c>
      <c r="AA57" s="131">
        <f t="shared" si="49"/>
        <v>0</v>
      </c>
      <c r="AB57" s="132">
        <f t="shared" si="50"/>
        <v>0</v>
      </c>
      <c r="AC57" s="131">
        <f t="shared" si="41"/>
        <v>0</v>
      </c>
      <c r="AD57" s="131">
        <v>5</v>
      </c>
    </row>
    <row r="58" spans="1:30" ht="31.5" x14ac:dyDescent="0.25">
      <c r="A58" s="121">
        <v>46</v>
      </c>
      <c r="B58" s="146" t="s">
        <v>87</v>
      </c>
      <c r="C58" s="146" t="s">
        <v>16</v>
      </c>
      <c r="D58" s="128">
        <v>241.09</v>
      </c>
      <c r="E58" s="125">
        <v>500</v>
      </c>
      <c r="F58" s="125">
        <v>552</v>
      </c>
      <c r="G58" s="128">
        <v>2.2896013936704134</v>
      </c>
      <c r="H58" s="171">
        <f>J58+K58</f>
        <v>25</v>
      </c>
      <c r="I58" s="128">
        <f>H58*100/E58</f>
        <v>5</v>
      </c>
      <c r="J58" s="125">
        <v>18</v>
      </c>
      <c r="K58" s="125">
        <v>7</v>
      </c>
      <c r="L58" s="171">
        <f t="shared" ref="L58:L66" si="54">SUM(M58+N58)</f>
        <v>18</v>
      </c>
      <c r="M58" s="125">
        <v>18</v>
      </c>
      <c r="N58" s="125">
        <v>0</v>
      </c>
      <c r="O58" s="128"/>
      <c r="P58" s="125">
        <f t="shared" ref="P58:P66" si="55">L58*100/H58</f>
        <v>72</v>
      </c>
      <c r="Q58" s="131">
        <f t="shared" si="40"/>
        <v>5</v>
      </c>
      <c r="R58" s="172">
        <f t="shared" si="48"/>
        <v>27</v>
      </c>
      <c r="S58" s="132">
        <f t="shared" si="46"/>
        <v>27.6</v>
      </c>
      <c r="T58" s="183">
        <f t="shared" si="15"/>
        <v>27</v>
      </c>
      <c r="U58" s="132">
        <f t="shared" si="47"/>
        <v>27</v>
      </c>
      <c r="V58" s="265">
        <f t="shared" si="16"/>
        <v>4.8913043478260869</v>
      </c>
      <c r="W58" s="131">
        <f t="shared" si="23"/>
        <v>20</v>
      </c>
      <c r="X58" s="132">
        <f t="shared" si="51"/>
        <v>20.25</v>
      </c>
      <c r="Y58" s="131">
        <f t="shared" si="52"/>
        <v>75</v>
      </c>
      <c r="Z58" s="131">
        <f t="shared" si="53"/>
        <v>7</v>
      </c>
      <c r="AA58" s="131">
        <f t="shared" si="49"/>
        <v>0</v>
      </c>
      <c r="AB58" s="132">
        <f t="shared" si="50"/>
        <v>0</v>
      </c>
      <c r="AC58" s="131">
        <f t="shared" si="41"/>
        <v>0</v>
      </c>
      <c r="AD58" s="131">
        <v>27</v>
      </c>
    </row>
    <row r="59" spans="1:30" ht="31.5" x14ac:dyDescent="0.25">
      <c r="A59" s="121">
        <v>47</v>
      </c>
      <c r="B59" s="146" t="s">
        <v>129</v>
      </c>
      <c r="C59" s="146" t="s">
        <v>16</v>
      </c>
      <c r="D59" s="128">
        <v>27.24</v>
      </c>
      <c r="E59" s="125">
        <v>159</v>
      </c>
      <c r="F59" s="125">
        <v>178</v>
      </c>
      <c r="G59" s="128">
        <v>6.5345080763582972</v>
      </c>
      <c r="H59" s="171">
        <f t="shared" ref="H59:H66" si="56">J59+K59</f>
        <v>7</v>
      </c>
      <c r="I59" s="128">
        <f t="shared" ref="I59:I66" si="57">H59*100/E59</f>
        <v>4.4025157232704402</v>
      </c>
      <c r="J59" s="125">
        <v>5</v>
      </c>
      <c r="K59" s="125">
        <v>2</v>
      </c>
      <c r="L59" s="171">
        <f t="shared" si="54"/>
        <v>5</v>
      </c>
      <c r="M59" s="125">
        <v>5</v>
      </c>
      <c r="N59" s="125">
        <v>0</v>
      </c>
      <c r="O59" s="128"/>
      <c r="P59" s="125">
        <f t="shared" si="55"/>
        <v>71.428571428571431</v>
      </c>
      <c r="Q59" s="131">
        <f t="shared" si="40"/>
        <v>5</v>
      </c>
      <c r="R59" s="172">
        <f t="shared" si="48"/>
        <v>8</v>
      </c>
      <c r="S59" s="132">
        <f t="shared" si="46"/>
        <v>8.9</v>
      </c>
      <c r="T59" s="183">
        <f t="shared" si="15"/>
        <v>8</v>
      </c>
      <c r="U59" s="132">
        <f t="shared" si="47"/>
        <v>8</v>
      </c>
      <c r="V59" s="265">
        <f t="shared" si="16"/>
        <v>4.4943820224719104</v>
      </c>
      <c r="W59" s="131">
        <f t="shared" si="23"/>
        <v>6</v>
      </c>
      <c r="X59" s="132">
        <f t="shared" si="51"/>
        <v>6</v>
      </c>
      <c r="Y59" s="131">
        <f t="shared" si="52"/>
        <v>75</v>
      </c>
      <c r="Z59" s="131">
        <f t="shared" si="53"/>
        <v>2</v>
      </c>
      <c r="AA59" s="131">
        <f t="shared" si="49"/>
        <v>0</v>
      </c>
      <c r="AB59" s="132">
        <f t="shared" si="50"/>
        <v>0</v>
      </c>
      <c r="AC59" s="131">
        <f t="shared" si="41"/>
        <v>0</v>
      </c>
      <c r="AD59" s="131">
        <v>8</v>
      </c>
    </row>
    <row r="60" spans="1:30" ht="31.5" x14ac:dyDescent="0.25">
      <c r="A60" s="121">
        <v>48</v>
      </c>
      <c r="B60" s="146" t="s">
        <v>698</v>
      </c>
      <c r="C60" s="146" t="s">
        <v>16</v>
      </c>
      <c r="D60" s="128">
        <v>69.260000000000005</v>
      </c>
      <c r="E60" s="125">
        <v>183</v>
      </c>
      <c r="F60" s="125">
        <v>234</v>
      </c>
      <c r="G60" s="128">
        <v>3.3785734911926073</v>
      </c>
      <c r="H60" s="171">
        <f t="shared" si="56"/>
        <v>9</v>
      </c>
      <c r="I60" s="128">
        <f t="shared" si="57"/>
        <v>4.918032786885246</v>
      </c>
      <c r="J60" s="125">
        <v>6</v>
      </c>
      <c r="K60" s="125">
        <v>3</v>
      </c>
      <c r="L60" s="171">
        <f t="shared" si="54"/>
        <v>6</v>
      </c>
      <c r="M60" s="125">
        <v>6</v>
      </c>
      <c r="N60" s="125">
        <v>0</v>
      </c>
      <c r="O60" s="128"/>
      <c r="P60" s="125">
        <f t="shared" si="55"/>
        <v>66.666666666666671</v>
      </c>
      <c r="Q60" s="131">
        <f t="shared" si="40"/>
        <v>5</v>
      </c>
      <c r="R60" s="172">
        <f t="shared" si="48"/>
        <v>11</v>
      </c>
      <c r="S60" s="132">
        <f t="shared" si="46"/>
        <v>11.7</v>
      </c>
      <c r="T60" s="183">
        <f t="shared" si="15"/>
        <v>11</v>
      </c>
      <c r="U60" s="132">
        <f t="shared" si="47"/>
        <v>11</v>
      </c>
      <c r="V60" s="265">
        <f t="shared" si="16"/>
        <v>4.700854700854701</v>
      </c>
      <c r="W60" s="131">
        <f t="shared" si="23"/>
        <v>8</v>
      </c>
      <c r="X60" s="132">
        <f t="shared" si="51"/>
        <v>8.25</v>
      </c>
      <c r="Y60" s="131">
        <f t="shared" si="52"/>
        <v>75</v>
      </c>
      <c r="Z60" s="131">
        <f t="shared" si="53"/>
        <v>3</v>
      </c>
      <c r="AA60" s="131">
        <f t="shared" si="49"/>
        <v>0</v>
      </c>
      <c r="AB60" s="132">
        <f t="shared" si="50"/>
        <v>0</v>
      </c>
      <c r="AC60" s="131">
        <f t="shared" si="41"/>
        <v>0</v>
      </c>
      <c r="AD60" s="131">
        <v>11</v>
      </c>
    </row>
    <row r="61" spans="1:30" ht="31.5" x14ac:dyDescent="0.25">
      <c r="A61" s="121">
        <v>49</v>
      </c>
      <c r="B61" s="146" t="s">
        <v>699</v>
      </c>
      <c r="C61" s="146" t="s">
        <v>16</v>
      </c>
      <c r="D61" s="128">
        <v>73.510000000000005</v>
      </c>
      <c r="E61" s="125">
        <v>461</v>
      </c>
      <c r="F61" s="125">
        <v>719</v>
      </c>
      <c r="G61" s="128">
        <v>9.780982179295334</v>
      </c>
      <c r="H61" s="171">
        <f t="shared" si="56"/>
        <v>23</v>
      </c>
      <c r="I61" s="128">
        <f t="shared" si="57"/>
        <v>4.9891540130151846</v>
      </c>
      <c r="J61" s="125">
        <v>17</v>
      </c>
      <c r="K61" s="125">
        <v>6</v>
      </c>
      <c r="L61" s="171">
        <f t="shared" si="54"/>
        <v>22</v>
      </c>
      <c r="M61" s="125">
        <v>17</v>
      </c>
      <c r="N61" s="125">
        <v>5</v>
      </c>
      <c r="O61" s="128"/>
      <c r="P61" s="125">
        <f t="shared" si="55"/>
        <v>95.652173913043484</v>
      </c>
      <c r="Q61" s="131">
        <f t="shared" si="40"/>
        <v>5</v>
      </c>
      <c r="R61" s="172">
        <f t="shared" si="48"/>
        <v>35</v>
      </c>
      <c r="S61" s="132">
        <f t="shared" si="46"/>
        <v>35.950000000000003</v>
      </c>
      <c r="T61" s="183">
        <f t="shared" si="15"/>
        <v>35</v>
      </c>
      <c r="U61" s="132">
        <f t="shared" si="47"/>
        <v>35</v>
      </c>
      <c r="V61" s="265">
        <f t="shared" si="16"/>
        <v>4.8678720445062584</v>
      </c>
      <c r="W61" s="131">
        <f t="shared" si="23"/>
        <v>26</v>
      </c>
      <c r="X61" s="132">
        <f t="shared" si="51"/>
        <v>26.25</v>
      </c>
      <c r="Y61" s="131">
        <f t="shared" si="52"/>
        <v>75</v>
      </c>
      <c r="Z61" s="131">
        <f t="shared" si="53"/>
        <v>9</v>
      </c>
      <c r="AA61" s="131">
        <f t="shared" si="49"/>
        <v>0</v>
      </c>
      <c r="AB61" s="132">
        <f t="shared" si="50"/>
        <v>0</v>
      </c>
      <c r="AC61" s="131">
        <f t="shared" si="41"/>
        <v>0</v>
      </c>
      <c r="AD61" s="131">
        <v>35</v>
      </c>
    </row>
    <row r="62" spans="1:30" ht="31.5" x14ac:dyDescent="0.25">
      <c r="A62" s="121">
        <v>50</v>
      </c>
      <c r="B62" s="146" t="s">
        <v>700</v>
      </c>
      <c r="C62" s="146" t="s">
        <v>16</v>
      </c>
      <c r="D62" s="128">
        <v>56.06</v>
      </c>
      <c r="E62" s="125">
        <v>339</v>
      </c>
      <c r="F62" s="125">
        <v>386</v>
      </c>
      <c r="G62" s="128">
        <v>6.8854798430253297</v>
      </c>
      <c r="H62" s="171">
        <f t="shared" si="56"/>
        <v>16</v>
      </c>
      <c r="I62" s="128">
        <f t="shared" si="57"/>
        <v>4.71976401179941</v>
      </c>
      <c r="J62" s="125">
        <v>12</v>
      </c>
      <c r="K62" s="125">
        <v>4</v>
      </c>
      <c r="L62" s="171">
        <f t="shared" si="54"/>
        <v>13</v>
      </c>
      <c r="M62" s="125">
        <v>12</v>
      </c>
      <c r="N62" s="125">
        <v>1</v>
      </c>
      <c r="O62" s="128"/>
      <c r="P62" s="125">
        <f t="shared" si="55"/>
        <v>81.25</v>
      </c>
      <c r="Q62" s="131">
        <f t="shared" si="40"/>
        <v>5</v>
      </c>
      <c r="R62" s="172">
        <f t="shared" si="48"/>
        <v>19</v>
      </c>
      <c r="S62" s="132">
        <f t="shared" si="46"/>
        <v>19.3</v>
      </c>
      <c r="T62" s="183">
        <f t="shared" si="15"/>
        <v>19</v>
      </c>
      <c r="U62" s="132">
        <f t="shared" si="47"/>
        <v>19</v>
      </c>
      <c r="V62" s="265">
        <f t="shared" si="16"/>
        <v>4.9222797927461137</v>
      </c>
      <c r="W62" s="131">
        <f t="shared" si="23"/>
        <v>14</v>
      </c>
      <c r="X62" s="132">
        <f t="shared" si="51"/>
        <v>14.25</v>
      </c>
      <c r="Y62" s="131">
        <f t="shared" si="52"/>
        <v>75</v>
      </c>
      <c r="Z62" s="131">
        <f t="shared" si="53"/>
        <v>5</v>
      </c>
      <c r="AA62" s="131">
        <f t="shared" si="49"/>
        <v>0</v>
      </c>
      <c r="AB62" s="132">
        <f t="shared" si="50"/>
        <v>0</v>
      </c>
      <c r="AC62" s="131">
        <f t="shared" si="41"/>
        <v>0</v>
      </c>
      <c r="AD62" s="131">
        <v>19</v>
      </c>
    </row>
    <row r="63" spans="1:30" ht="31.5" x14ac:dyDescent="0.25">
      <c r="A63" s="121">
        <v>51</v>
      </c>
      <c r="B63" s="146" t="s">
        <v>701</v>
      </c>
      <c r="C63" s="146" t="s">
        <v>16</v>
      </c>
      <c r="D63" s="128">
        <v>76.88</v>
      </c>
      <c r="E63" s="125"/>
      <c r="F63" s="125">
        <v>277</v>
      </c>
      <c r="G63" s="128">
        <v>3.603017689906348</v>
      </c>
      <c r="H63" s="171">
        <f t="shared" si="56"/>
        <v>0</v>
      </c>
      <c r="I63" s="128"/>
      <c r="J63" s="125">
        <v>0</v>
      </c>
      <c r="K63" s="125">
        <v>0</v>
      </c>
      <c r="L63" s="171">
        <f t="shared" si="54"/>
        <v>0</v>
      </c>
      <c r="M63" s="125">
        <v>0</v>
      </c>
      <c r="N63" s="125">
        <v>0</v>
      </c>
      <c r="O63" s="128"/>
      <c r="P63" s="125"/>
      <c r="Q63" s="131">
        <f t="shared" si="40"/>
        <v>5</v>
      </c>
      <c r="R63" s="172">
        <f t="shared" si="48"/>
        <v>13</v>
      </c>
      <c r="S63" s="132">
        <f t="shared" si="46"/>
        <v>13.85</v>
      </c>
      <c r="T63" s="183">
        <f t="shared" si="15"/>
        <v>13</v>
      </c>
      <c r="U63" s="132">
        <f t="shared" si="47"/>
        <v>13</v>
      </c>
      <c r="V63" s="265">
        <f t="shared" si="16"/>
        <v>4.6931407942238268</v>
      </c>
      <c r="W63" s="131">
        <f t="shared" si="23"/>
        <v>9</v>
      </c>
      <c r="X63" s="132">
        <f t="shared" si="51"/>
        <v>9.75</v>
      </c>
      <c r="Y63" s="131">
        <f t="shared" si="52"/>
        <v>75</v>
      </c>
      <c r="Z63" s="131">
        <f t="shared" si="53"/>
        <v>4</v>
      </c>
      <c r="AA63" s="131">
        <f t="shared" si="49"/>
        <v>0</v>
      </c>
      <c r="AB63" s="132">
        <f t="shared" si="50"/>
        <v>0</v>
      </c>
      <c r="AC63" s="131">
        <f t="shared" si="41"/>
        <v>0</v>
      </c>
      <c r="AD63" s="131">
        <v>13</v>
      </c>
    </row>
    <row r="64" spans="1:30" ht="31.5" x14ac:dyDescent="0.25">
      <c r="A64" s="121">
        <v>52</v>
      </c>
      <c r="B64" s="146" t="s">
        <v>702</v>
      </c>
      <c r="C64" s="146" t="s">
        <v>16</v>
      </c>
      <c r="D64" s="128">
        <v>68.819999999999993</v>
      </c>
      <c r="E64" s="125">
        <v>319</v>
      </c>
      <c r="F64" s="125">
        <v>347</v>
      </c>
      <c r="G64" s="128">
        <v>5.0421389131066556</v>
      </c>
      <c r="H64" s="171">
        <f t="shared" si="56"/>
        <v>15</v>
      </c>
      <c r="I64" s="128">
        <f t="shared" si="57"/>
        <v>4.7021943573667713</v>
      </c>
      <c r="J64" s="125">
        <v>11</v>
      </c>
      <c r="K64" s="125">
        <v>4</v>
      </c>
      <c r="L64" s="171">
        <f t="shared" si="54"/>
        <v>14</v>
      </c>
      <c r="M64" s="125">
        <v>11</v>
      </c>
      <c r="N64" s="125">
        <v>3</v>
      </c>
      <c r="O64" s="128"/>
      <c r="P64" s="125">
        <f t="shared" si="55"/>
        <v>93.333333333333329</v>
      </c>
      <c r="Q64" s="131">
        <f t="shared" si="40"/>
        <v>5</v>
      </c>
      <c r="R64" s="172">
        <f t="shared" si="48"/>
        <v>17</v>
      </c>
      <c r="S64" s="132">
        <f t="shared" si="46"/>
        <v>17.350000000000001</v>
      </c>
      <c r="T64" s="183">
        <f t="shared" si="15"/>
        <v>17</v>
      </c>
      <c r="U64" s="132">
        <f t="shared" si="47"/>
        <v>17</v>
      </c>
      <c r="V64" s="265">
        <f t="shared" si="16"/>
        <v>4.8991354466858787</v>
      </c>
      <c r="W64" s="131">
        <f t="shared" si="23"/>
        <v>12</v>
      </c>
      <c r="X64" s="132">
        <f t="shared" si="51"/>
        <v>12.75</v>
      </c>
      <c r="Y64" s="131">
        <f t="shared" si="52"/>
        <v>75</v>
      </c>
      <c r="Z64" s="131">
        <f t="shared" si="53"/>
        <v>5</v>
      </c>
      <c r="AA64" s="131">
        <f t="shared" si="49"/>
        <v>0</v>
      </c>
      <c r="AB64" s="132">
        <f t="shared" si="50"/>
        <v>0</v>
      </c>
      <c r="AC64" s="131">
        <f t="shared" si="41"/>
        <v>0</v>
      </c>
      <c r="AD64" s="131">
        <v>17</v>
      </c>
    </row>
    <row r="65" spans="1:30" ht="31.5" x14ac:dyDescent="0.25">
      <c r="A65" s="121">
        <v>53</v>
      </c>
      <c r="B65" s="146" t="s">
        <v>703</v>
      </c>
      <c r="C65" s="146" t="s">
        <v>16</v>
      </c>
      <c r="D65" s="128">
        <v>66.61</v>
      </c>
      <c r="E65" s="125">
        <v>154</v>
      </c>
      <c r="F65" s="125">
        <v>189</v>
      </c>
      <c r="G65" s="128">
        <v>2.8374118000300257</v>
      </c>
      <c r="H65" s="171">
        <f t="shared" si="56"/>
        <v>7</v>
      </c>
      <c r="I65" s="128">
        <f t="shared" si="57"/>
        <v>4.5454545454545459</v>
      </c>
      <c r="J65" s="125">
        <v>5</v>
      </c>
      <c r="K65" s="125">
        <v>2</v>
      </c>
      <c r="L65" s="171">
        <f t="shared" si="54"/>
        <v>5</v>
      </c>
      <c r="M65" s="125">
        <v>5</v>
      </c>
      <c r="N65" s="125">
        <v>0</v>
      </c>
      <c r="O65" s="128"/>
      <c r="P65" s="125">
        <f t="shared" si="55"/>
        <v>71.428571428571431</v>
      </c>
      <c r="Q65" s="131">
        <f t="shared" si="40"/>
        <v>5</v>
      </c>
      <c r="R65" s="172">
        <f t="shared" si="48"/>
        <v>9</v>
      </c>
      <c r="S65" s="132">
        <f t="shared" si="46"/>
        <v>9.4499999999999993</v>
      </c>
      <c r="T65" s="183">
        <f t="shared" si="15"/>
        <v>9</v>
      </c>
      <c r="U65" s="132">
        <f t="shared" si="47"/>
        <v>9</v>
      </c>
      <c r="V65" s="265">
        <f t="shared" si="16"/>
        <v>4.7619047619047619</v>
      </c>
      <c r="W65" s="131">
        <f t="shared" si="23"/>
        <v>6</v>
      </c>
      <c r="X65" s="132">
        <f t="shared" si="51"/>
        <v>6.75</v>
      </c>
      <c r="Y65" s="131">
        <f t="shared" si="52"/>
        <v>75</v>
      </c>
      <c r="Z65" s="131">
        <f t="shared" si="53"/>
        <v>3</v>
      </c>
      <c r="AA65" s="131">
        <f t="shared" si="49"/>
        <v>0</v>
      </c>
      <c r="AB65" s="132">
        <f t="shared" si="50"/>
        <v>0</v>
      </c>
      <c r="AC65" s="131">
        <f t="shared" si="41"/>
        <v>0</v>
      </c>
      <c r="AD65" s="131">
        <v>9</v>
      </c>
    </row>
    <row r="66" spans="1:30" ht="31.5" x14ac:dyDescent="0.25">
      <c r="A66" s="121">
        <v>54</v>
      </c>
      <c r="B66" s="146" t="s">
        <v>704</v>
      </c>
      <c r="C66" s="146" t="s">
        <v>16</v>
      </c>
      <c r="D66" s="128">
        <v>73.86</v>
      </c>
      <c r="E66" s="125">
        <v>342</v>
      </c>
      <c r="F66" s="125">
        <v>397</v>
      </c>
      <c r="G66" s="128">
        <v>5.3750338478202</v>
      </c>
      <c r="H66" s="171">
        <f t="shared" si="56"/>
        <v>17</v>
      </c>
      <c r="I66" s="128">
        <f t="shared" si="57"/>
        <v>4.9707602339181287</v>
      </c>
      <c r="J66" s="125">
        <v>12</v>
      </c>
      <c r="K66" s="125">
        <v>5</v>
      </c>
      <c r="L66" s="171">
        <f t="shared" si="54"/>
        <v>13</v>
      </c>
      <c r="M66" s="125">
        <v>12</v>
      </c>
      <c r="N66" s="125">
        <v>1</v>
      </c>
      <c r="O66" s="128"/>
      <c r="P66" s="125">
        <f t="shared" si="55"/>
        <v>76.470588235294116</v>
      </c>
      <c r="Q66" s="131">
        <f t="shared" si="40"/>
        <v>5</v>
      </c>
      <c r="R66" s="172">
        <f t="shared" si="48"/>
        <v>19</v>
      </c>
      <c r="S66" s="132">
        <f t="shared" si="46"/>
        <v>19.850000000000001</v>
      </c>
      <c r="T66" s="183">
        <f t="shared" si="15"/>
        <v>19</v>
      </c>
      <c r="U66" s="132">
        <f t="shared" si="47"/>
        <v>19</v>
      </c>
      <c r="V66" s="265">
        <f t="shared" si="16"/>
        <v>4.7858942065491181</v>
      </c>
      <c r="W66" s="131">
        <f t="shared" si="23"/>
        <v>14</v>
      </c>
      <c r="X66" s="132">
        <f t="shared" si="51"/>
        <v>14.25</v>
      </c>
      <c r="Y66" s="131">
        <f t="shared" si="52"/>
        <v>75</v>
      </c>
      <c r="Z66" s="131">
        <f t="shared" si="53"/>
        <v>5</v>
      </c>
      <c r="AA66" s="131">
        <f t="shared" si="49"/>
        <v>0</v>
      </c>
      <c r="AB66" s="132">
        <f t="shared" si="50"/>
        <v>0</v>
      </c>
      <c r="AC66" s="131">
        <f t="shared" si="41"/>
        <v>0</v>
      </c>
      <c r="AD66" s="131">
        <v>19</v>
      </c>
    </row>
    <row r="67" spans="1:30" ht="31.5" x14ac:dyDescent="0.25">
      <c r="A67" s="121">
        <v>55</v>
      </c>
      <c r="B67" s="146" t="s">
        <v>186</v>
      </c>
      <c r="C67" s="146" t="s">
        <v>20</v>
      </c>
      <c r="D67" s="128">
        <v>485.12</v>
      </c>
      <c r="E67" s="125">
        <v>0</v>
      </c>
      <c r="F67" s="125">
        <v>74</v>
      </c>
      <c r="G67" s="128">
        <v>0.15253957783641162</v>
      </c>
      <c r="H67" s="171">
        <f t="shared" ref="H67:H92" si="58">J67+K67</f>
        <v>0</v>
      </c>
      <c r="I67" s="128"/>
      <c r="J67" s="125">
        <v>0</v>
      </c>
      <c r="K67" s="125">
        <v>0</v>
      </c>
      <c r="L67" s="171">
        <f t="shared" ref="L67:L92" si="59">SUM(M67+N67)</f>
        <v>0</v>
      </c>
      <c r="M67" s="125">
        <v>0</v>
      </c>
      <c r="N67" s="125">
        <v>0</v>
      </c>
      <c r="O67" s="128"/>
      <c r="P67" s="125"/>
      <c r="Q67" s="131">
        <f t="shared" si="40"/>
        <v>5</v>
      </c>
      <c r="R67" s="172">
        <f t="shared" si="48"/>
        <v>3</v>
      </c>
      <c r="S67" s="132">
        <f t="shared" si="46"/>
        <v>3.7</v>
      </c>
      <c r="T67" s="183">
        <f t="shared" si="15"/>
        <v>3</v>
      </c>
      <c r="U67" s="132">
        <f t="shared" si="47"/>
        <v>3</v>
      </c>
      <c r="V67" s="265">
        <f t="shared" si="16"/>
        <v>4.0540540540540544</v>
      </c>
      <c r="W67" s="131">
        <f t="shared" si="23"/>
        <v>2</v>
      </c>
      <c r="X67" s="132">
        <f t="shared" si="51"/>
        <v>2.25</v>
      </c>
      <c r="Y67" s="131">
        <f t="shared" si="52"/>
        <v>75</v>
      </c>
      <c r="Z67" s="131">
        <f t="shared" si="53"/>
        <v>1</v>
      </c>
      <c r="AA67" s="131">
        <f t="shared" si="49"/>
        <v>0</v>
      </c>
      <c r="AB67" s="132">
        <f t="shared" si="50"/>
        <v>0</v>
      </c>
      <c r="AC67" s="131">
        <f t="shared" si="41"/>
        <v>0</v>
      </c>
      <c r="AD67" s="131">
        <v>3</v>
      </c>
    </row>
    <row r="68" spans="1:30" ht="31.5" x14ac:dyDescent="0.25">
      <c r="A68" s="121">
        <v>56</v>
      </c>
      <c r="B68" s="146" t="s">
        <v>706</v>
      </c>
      <c r="C68" s="146" t="s">
        <v>20</v>
      </c>
      <c r="D68" s="128">
        <v>61.56</v>
      </c>
      <c r="E68" s="125"/>
      <c r="F68" s="125">
        <v>316</v>
      </c>
      <c r="G68" s="128">
        <v>5.1332033788174138</v>
      </c>
      <c r="H68" s="171">
        <f t="shared" si="58"/>
        <v>0</v>
      </c>
      <c r="I68" s="128"/>
      <c r="J68" s="125">
        <v>0</v>
      </c>
      <c r="K68" s="125">
        <v>0</v>
      </c>
      <c r="L68" s="171">
        <f t="shared" si="59"/>
        <v>0</v>
      </c>
      <c r="M68" s="125">
        <v>0</v>
      </c>
      <c r="N68" s="125">
        <v>0</v>
      </c>
      <c r="O68" s="128"/>
      <c r="P68" s="125"/>
      <c r="Q68" s="131">
        <f t="shared" si="40"/>
        <v>5</v>
      </c>
      <c r="R68" s="172">
        <f t="shared" si="48"/>
        <v>15</v>
      </c>
      <c r="S68" s="132">
        <f t="shared" si="46"/>
        <v>15.8</v>
      </c>
      <c r="T68" s="183">
        <f t="shared" si="15"/>
        <v>15</v>
      </c>
      <c r="U68" s="132">
        <f t="shared" si="47"/>
        <v>15.000000000000002</v>
      </c>
      <c r="V68" s="265">
        <f t="shared" si="16"/>
        <v>4.7468354430379751</v>
      </c>
      <c r="W68" s="131">
        <f t="shared" si="23"/>
        <v>11</v>
      </c>
      <c r="X68" s="132">
        <f t="shared" si="51"/>
        <v>11.25</v>
      </c>
      <c r="Y68" s="131">
        <f t="shared" si="52"/>
        <v>75</v>
      </c>
      <c r="Z68" s="131">
        <f t="shared" si="53"/>
        <v>4</v>
      </c>
      <c r="AA68" s="131">
        <f t="shared" si="49"/>
        <v>0</v>
      </c>
      <c r="AB68" s="132">
        <f t="shared" si="50"/>
        <v>0</v>
      </c>
      <c r="AC68" s="131">
        <f t="shared" si="41"/>
        <v>0</v>
      </c>
      <c r="AD68" s="131">
        <v>15</v>
      </c>
    </row>
    <row r="69" spans="1:30" x14ac:dyDescent="0.25">
      <c r="A69" s="121">
        <v>57</v>
      </c>
      <c r="B69" s="146" t="s">
        <v>2</v>
      </c>
      <c r="C69" s="146" t="s">
        <v>707</v>
      </c>
      <c r="D69" s="128">
        <v>891.37</v>
      </c>
      <c r="E69" s="125">
        <v>168</v>
      </c>
      <c r="F69" s="125">
        <v>122</v>
      </c>
      <c r="G69" s="128">
        <v>0.13686796728631209</v>
      </c>
      <c r="H69" s="171">
        <f t="shared" si="58"/>
        <v>8</v>
      </c>
      <c r="I69" s="128">
        <f t="shared" ref="I69:I92" si="60">H69*100/E69</f>
        <v>4.7619047619047619</v>
      </c>
      <c r="J69" s="125">
        <v>3</v>
      </c>
      <c r="K69" s="125">
        <v>5</v>
      </c>
      <c r="L69" s="171">
        <f t="shared" si="59"/>
        <v>3</v>
      </c>
      <c r="M69" s="125">
        <v>3</v>
      </c>
      <c r="N69" s="125"/>
      <c r="O69" s="128"/>
      <c r="P69" s="125">
        <f t="shared" ref="P69:P92" si="61">L69*100/H69</f>
        <v>37.5</v>
      </c>
      <c r="Q69" s="131">
        <f t="shared" si="40"/>
        <v>5</v>
      </c>
      <c r="R69" s="172">
        <f t="shared" si="48"/>
        <v>6</v>
      </c>
      <c r="S69" s="132">
        <f t="shared" si="46"/>
        <v>6.1</v>
      </c>
      <c r="T69" s="183">
        <f t="shared" si="15"/>
        <v>6</v>
      </c>
      <c r="U69" s="132">
        <f t="shared" si="47"/>
        <v>6</v>
      </c>
      <c r="V69" s="265">
        <f t="shared" si="16"/>
        <v>4.918032786885246</v>
      </c>
      <c r="W69" s="131">
        <f t="shared" si="23"/>
        <v>4</v>
      </c>
      <c r="X69" s="132">
        <f t="shared" si="51"/>
        <v>4.5</v>
      </c>
      <c r="Y69" s="131">
        <f t="shared" si="52"/>
        <v>75</v>
      </c>
      <c r="Z69" s="131">
        <f t="shared" si="53"/>
        <v>2</v>
      </c>
      <c r="AA69" s="131">
        <f t="shared" si="49"/>
        <v>0</v>
      </c>
      <c r="AB69" s="132">
        <f t="shared" si="50"/>
        <v>0</v>
      </c>
      <c r="AC69" s="131">
        <f t="shared" si="41"/>
        <v>0</v>
      </c>
      <c r="AD69" s="131"/>
    </row>
    <row r="70" spans="1:30" ht="31.5" x14ac:dyDescent="0.25">
      <c r="A70" s="121">
        <v>58</v>
      </c>
      <c r="B70" s="146" t="s">
        <v>235</v>
      </c>
      <c r="C70" s="146" t="s">
        <v>709</v>
      </c>
      <c r="D70" s="128">
        <v>20.38</v>
      </c>
      <c r="E70" s="125">
        <v>57</v>
      </c>
      <c r="F70" s="125">
        <v>63</v>
      </c>
      <c r="G70" s="128">
        <v>3.0912659470068697</v>
      </c>
      <c r="H70" s="171">
        <f t="shared" si="58"/>
        <v>2</v>
      </c>
      <c r="I70" s="128">
        <f t="shared" si="60"/>
        <v>3.5087719298245612</v>
      </c>
      <c r="J70" s="125">
        <v>1</v>
      </c>
      <c r="K70" s="125">
        <v>1</v>
      </c>
      <c r="L70" s="171">
        <f t="shared" si="59"/>
        <v>1</v>
      </c>
      <c r="M70" s="125">
        <v>1</v>
      </c>
      <c r="N70" s="125">
        <v>0</v>
      </c>
      <c r="O70" s="128"/>
      <c r="P70" s="125">
        <f t="shared" si="61"/>
        <v>50</v>
      </c>
      <c r="Q70" s="131">
        <f t="shared" si="40"/>
        <v>5</v>
      </c>
      <c r="R70" s="172">
        <f t="shared" si="48"/>
        <v>3</v>
      </c>
      <c r="S70" s="132">
        <f t="shared" si="46"/>
        <v>3.15</v>
      </c>
      <c r="T70" s="183">
        <f t="shared" si="15"/>
        <v>3</v>
      </c>
      <c r="U70" s="132">
        <f t="shared" si="47"/>
        <v>3</v>
      </c>
      <c r="V70" s="265">
        <f t="shared" si="16"/>
        <v>4.7619047619047619</v>
      </c>
      <c r="W70" s="131">
        <f t="shared" si="23"/>
        <v>2</v>
      </c>
      <c r="X70" s="132">
        <f t="shared" si="51"/>
        <v>2.25</v>
      </c>
      <c r="Y70" s="131">
        <f t="shared" si="52"/>
        <v>75</v>
      </c>
      <c r="Z70" s="131">
        <f t="shared" si="53"/>
        <v>1</v>
      </c>
      <c r="AA70" s="131">
        <f t="shared" si="49"/>
        <v>0</v>
      </c>
      <c r="AB70" s="132">
        <f t="shared" si="50"/>
        <v>0</v>
      </c>
      <c r="AC70" s="131">
        <f t="shared" si="41"/>
        <v>0</v>
      </c>
      <c r="AD70" s="131">
        <v>3</v>
      </c>
    </row>
    <row r="71" spans="1:30" ht="31.5" x14ac:dyDescent="0.25">
      <c r="A71" s="121">
        <v>59</v>
      </c>
      <c r="B71" s="146" t="s">
        <v>710</v>
      </c>
      <c r="C71" s="146" t="s">
        <v>26</v>
      </c>
      <c r="D71" s="128">
        <v>14.85</v>
      </c>
      <c r="E71" s="125">
        <v>53</v>
      </c>
      <c r="F71" s="125">
        <v>65</v>
      </c>
      <c r="G71" s="128">
        <v>4.3771043771043772</v>
      </c>
      <c r="H71" s="171">
        <f t="shared" si="58"/>
        <v>2</v>
      </c>
      <c r="I71" s="128">
        <f t="shared" si="60"/>
        <v>3.7735849056603774</v>
      </c>
      <c r="J71" s="125">
        <v>1</v>
      </c>
      <c r="K71" s="125">
        <v>1</v>
      </c>
      <c r="L71" s="171">
        <f t="shared" si="59"/>
        <v>2</v>
      </c>
      <c r="M71" s="125">
        <v>1</v>
      </c>
      <c r="N71" s="125">
        <v>1</v>
      </c>
      <c r="O71" s="128"/>
      <c r="P71" s="125">
        <f t="shared" si="61"/>
        <v>100</v>
      </c>
      <c r="Q71" s="131">
        <f t="shared" si="40"/>
        <v>5</v>
      </c>
      <c r="R71" s="172">
        <f t="shared" si="48"/>
        <v>3</v>
      </c>
      <c r="S71" s="132">
        <f t="shared" si="46"/>
        <v>3.25</v>
      </c>
      <c r="T71" s="183">
        <f t="shared" si="15"/>
        <v>3</v>
      </c>
      <c r="U71" s="132">
        <f t="shared" si="47"/>
        <v>3</v>
      </c>
      <c r="V71" s="265">
        <f t="shared" si="16"/>
        <v>4.615384615384615</v>
      </c>
      <c r="W71" s="131">
        <f t="shared" si="23"/>
        <v>2</v>
      </c>
      <c r="X71" s="132">
        <f t="shared" si="51"/>
        <v>2.25</v>
      </c>
      <c r="Y71" s="131">
        <f t="shared" si="52"/>
        <v>75</v>
      </c>
      <c r="Z71" s="131">
        <f t="shared" si="53"/>
        <v>1</v>
      </c>
      <c r="AA71" s="131">
        <f t="shared" si="49"/>
        <v>0</v>
      </c>
      <c r="AB71" s="132">
        <f t="shared" si="50"/>
        <v>0</v>
      </c>
      <c r="AC71" s="131">
        <f t="shared" si="41"/>
        <v>0</v>
      </c>
      <c r="AD71" s="131">
        <v>3</v>
      </c>
    </row>
    <row r="72" spans="1:30" ht="31.5" x14ac:dyDescent="0.25">
      <c r="A72" s="121">
        <v>60</v>
      </c>
      <c r="B72" s="146" t="s">
        <v>711</v>
      </c>
      <c r="C72" s="146" t="s">
        <v>26</v>
      </c>
      <c r="D72" s="128">
        <v>424.38</v>
      </c>
      <c r="E72" s="125">
        <v>1383</v>
      </c>
      <c r="F72" s="125">
        <v>1735</v>
      </c>
      <c r="G72" s="128">
        <v>4.0883170743201847</v>
      </c>
      <c r="H72" s="171">
        <f t="shared" si="58"/>
        <v>69</v>
      </c>
      <c r="I72" s="128">
        <f t="shared" si="60"/>
        <v>4.9891540130151846</v>
      </c>
      <c r="J72" s="125">
        <v>51</v>
      </c>
      <c r="K72" s="125">
        <v>18</v>
      </c>
      <c r="L72" s="171">
        <f t="shared" si="59"/>
        <v>68</v>
      </c>
      <c r="M72" s="125">
        <v>51</v>
      </c>
      <c r="N72" s="125">
        <v>17</v>
      </c>
      <c r="O72" s="128"/>
      <c r="P72" s="125">
        <f t="shared" si="61"/>
        <v>98.550724637681157</v>
      </c>
      <c r="Q72" s="131">
        <f t="shared" si="40"/>
        <v>5</v>
      </c>
      <c r="R72" s="172">
        <f t="shared" si="48"/>
        <v>86</v>
      </c>
      <c r="S72" s="132">
        <f t="shared" si="46"/>
        <v>86.75</v>
      </c>
      <c r="T72" s="183">
        <f t="shared" si="15"/>
        <v>86</v>
      </c>
      <c r="U72" s="132">
        <f t="shared" si="47"/>
        <v>86</v>
      </c>
      <c r="V72" s="265">
        <f t="shared" si="16"/>
        <v>4.956772334293948</v>
      </c>
      <c r="W72" s="131">
        <f t="shared" si="23"/>
        <v>64</v>
      </c>
      <c r="X72" s="132">
        <f t="shared" si="51"/>
        <v>64.5</v>
      </c>
      <c r="Y72" s="131">
        <f t="shared" si="52"/>
        <v>75</v>
      </c>
      <c r="Z72" s="131">
        <f t="shared" si="53"/>
        <v>22</v>
      </c>
      <c r="AA72" s="131">
        <f t="shared" si="49"/>
        <v>0</v>
      </c>
      <c r="AB72" s="132">
        <f t="shared" si="50"/>
        <v>0</v>
      </c>
      <c r="AC72" s="131">
        <f t="shared" si="41"/>
        <v>0</v>
      </c>
      <c r="AD72" s="131">
        <v>86</v>
      </c>
    </row>
    <row r="73" spans="1:30" x14ac:dyDescent="0.25">
      <c r="A73" s="121">
        <v>61</v>
      </c>
      <c r="B73" s="146" t="s">
        <v>2</v>
      </c>
      <c r="C73" s="146" t="s">
        <v>26</v>
      </c>
      <c r="D73" s="128">
        <v>125.05</v>
      </c>
      <c r="E73" s="125">
        <v>90</v>
      </c>
      <c r="F73" s="125">
        <v>139</v>
      </c>
      <c r="G73" s="128">
        <v>1.1115553778488605</v>
      </c>
      <c r="H73" s="171">
        <f t="shared" si="58"/>
        <v>4</v>
      </c>
      <c r="I73" s="128">
        <f t="shared" si="60"/>
        <v>4.4444444444444446</v>
      </c>
      <c r="J73" s="125">
        <v>3</v>
      </c>
      <c r="K73" s="125">
        <v>1</v>
      </c>
      <c r="L73" s="171">
        <f t="shared" si="59"/>
        <v>3</v>
      </c>
      <c r="M73" s="125">
        <v>3</v>
      </c>
      <c r="N73" s="125"/>
      <c r="O73" s="128"/>
      <c r="P73" s="125">
        <f t="shared" si="61"/>
        <v>75</v>
      </c>
      <c r="Q73" s="131">
        <f t="shared" si="40"/>
        <v>5</v>
      </c>
      <c r="R73" s="172">
        <f t="shared" si="48"/>
        <v>6</v>
      </c>
      <c r="S73" s="132">
        <f t="shared" ref="S73:S91" si="62">F73*Q73/100</f>
        <v>6.95</v>
      </c>
      <c r="T73" s="183">
        <f t="shared" si="15"/>
        <v>6</v>
      </c>
      <c r="U73" s="132">
        <f t="shared" ref="U73:U91" si="63">F73*V73/100</f>
        <v>6</v>
      </c>
      <c r="V73" s="265">
        <f t="shared" si="16"/>
        <v>4.3165467625899279</v>
      </c>
      <c r="W73" s="131">
        <f t="shared" si="23"/>
        <v>4</v>
      </c>
      <c r="X73" s="132">
        <f t="shared" si="51"/>
        <v>4.5</v>
      </c>
      <c r="Y73" s="131">
        <f t="shared" si="52"/>
        <v>75</v>
      </c>
      <c r="Z73" s="131">
        <f t="shared" si="53"/>
        <v>2</v>
      </c>
      <c r="AA73" s="131">
        <f t="shared" si="49"/>
        <v>0</v>
      </c>
      <c r="AB73" s="132">
        <f t="shared" si="50"/>
        <v>0</v>
      </c>
      <c r="AC73" s="131">
        <f t="shared" si="41"/>
        <v>0</v>
      </c>
      <c r="AD73" s="131"/>
    </row>
    <row r="74" spans="1:30" ht="47.25" x14ac:dyDescent="0.25">
      <c r="A74" s="121">
        <v>62</v>
      </c>
      <c r="B74" s="146" t="s">
        <v>99</v>
      </c>
      <c r="C74" s="146" t="s">
        <v>26</v>
      </c>
      <c r="D74" s="128">
        <v>1715.11</v>
      </c>
      <c r="E74" s="125">
        <v>3743</v>
      </c>
      <c r="F74" s="125">
        <v>3507</v>
      </c>
      <c r="G74" s="128">
        <v>2.0447668079598396</v>
      </c>
      <c r="H74" s="171">
        <f t="shared" si="58"/>
        <v>90</v>
      </c>
      <c r="I74" s="128">
        <f t="shared" si="60"/>
        <v>2.4044883783061715</v>
      </c>
      <c r="J74" s="125">
        <v>67</v>
      </c>
      <c r="K74" s="125">
        <v>23</v>
      </c>
      <c r="L74" s="171">
        <f t="shared" si="59"/>
        <v>67</v>
      </c>
      <c r="M74" s="125">
        <v>67</v>
      </c>
      <c r="N74" s="125">
        <v>0</v>
      </c>
      <c r="O74" s="128"/>
      <c r="P74" s="125">
        <f t="shared" si="61"/>
        <v>74.444444444444443</v>
      </c>
      <c r="Q74" s="131">
        <f t="shared" si="40"/>
        <v>5</v>
      </c>
      <c r="R74" s="172">
        <f t="shared" ref="R74:R91" si="64">ROUNDDOWN(S74,0)</f>
        <v>175</v>
      </c>
      <c r="S74" s="132">
        <f t="shared" si="62"/>
        <v>175.35</v>
      </c>
      <c r="T74" s="183">
        <v>150</v>
      </c>
      <c r="U74" s="132">
        <f t="shared" si="63"/>
        <v>150.00000000000003</v>
      </c>
      <c r="V74" s="265">
        <f t="shared" si="16"/>
        <v>4.2771599657827206</v>
      </c>
      <c r="W74" s="131">
        <f t="shared" si="23"/>
        <v>112</v>
      </c>
      <c r="X74" s="132">
        <f t="shared" si="51"/>
        <v>112.5</v>
      </c>
      <c r="Y74" s="131">
        <f t="shared" si="52"/>
        <v>75</v>
      </c>
      <c r="Z74" s="131">
        <f t="shared" si="53"/>
        <v>38</v>
      </c>
      <c r="AA74" s="131">
        <f t="shared" ref="AA74:AA91" si="65">ROUNDDOWN(AB74,0)</f>
        <v>0</v>
      </c>
      <c r="AB74" s="132">
        <f t="shared" ref="AB74:AB91" si="66">T74*AC74/100</f>
        <v>0</v>
      </c>
      <c r="AC74" s="131">
        <f t="shared" si="41"/>
        <v>0</v>
      </c>
      <c r="AD74" s="266">
        <v>150</v>
      </c>
    </row>
    <row r="75" spans="1:30" ht="31.5" x14ac:dyDescent="0.25">
      <c r="A75" s="121">
        <v>63</v>
      </c>
      <c r="B75" s="146" t="s">
        <v>28</v>
      </c>
      <c r="C75" s="146" t="s">
        <v>27</v>
      </c>
      <c r="D75" s="128">
        <v>245.29</v>
      </c>
      <c r="E75" s="125">
        <v>309</v>
      </c>
      <c r="F75" s="125">
        <v>301</v>
      </c>
      <c r="G75" s="128">
        <v>1.2271189204614945</v>
      </c>
      <c r="H75" s="171">
        <f t="shared" si="58"/>
        <v>15</v>
      </c>
      <c r="I75" s="128">
        <f t="shared" si="60"/>
        <v>4.8543689320388346</v>
      </c>
      <c r="J75" s="125">
        <v>11</v>
      </c>
      <c r="K75" s="125">
        <v>4</v>
      </c>
      <c r="L75" s="171">
        <f t="shared" si="59"/>
        <v>14</v>
      </c>
      <c r="M75" s="125">
        <v>11</v>
      </c>
      <c r="N75" s="125">
        <v>3</v>
      </c>
      <c r="O75" s="128"/>
      <c r="P75" s="125">
        <f t="shared" si="61"/>
        <v>93.333333333333329</v>
      </c>
      <c r="Q75" s="131">
        <f t="shared" si="40"/>
        <v>5</v>
      </c>
      <c r="R75" s="172">
        <f t="shared" si="64"/>
        <v>15</v>
      </c>
      <c r="S75" s="132">
        <f t="shared" si="62"/>
        <v>15.05</v>
      </c>
      <c r="T75" s="183">
        <f t="shared" si="15"/>
        <v>15</v>
      </c>
      <c r="U75" s="132">
        <f t="shared" si="63"/>
        <v>15</v>
      </c>
      <c r="V75" s="265">
        <f t="shared" si="16"/>
        <v>4.9833887043189371</v>
      </c>
      <c r="W75" s="131">
        <f t="shared" si="23"/>
        <v>11</v>
      </c>
      <c r="X75" s="132">
        <f t="shared" si="51"/>
        <v>11.25</v>
      </c>
      <c r="Y75" s="131">
        <f t="shared" si="52"/>
        <v>75</v>
      </c>
      <c r="Z75" s="131">
        <f t="shared" si="53"/>
        <v>4</v>
      </c>
      <c r="AA75" s="131">
        <f t="shared" si="65"/>
        <v>0</v>
      </c>
      <c r="AB75" s="132">
        <f t="shared" si="66"/>
        <v>0</v>
      </c>
      <c r="AC75" s="131">
        <f t="shared" si="41"/>
        <v>0</v>
      </c>
      <c r="AD75" s="131">
        <v>15</v>
      </c>
    </row>
    <row r="76" spans="1:30" ht="31.5" x14ac:dyDescent="0.25">
      <c r="A76" s="121">
        <v>64</v>
      </c>
      <c r="B76" s="146" t="s">
        <v>712</v>
      </c>
      <c r="C76" s="146" t="s">
        <v>27</v>
      </c>
      <c r="D76" s="128">
        <v>69</v>
      </c>
      <c r="E76" s="125">
        <v>82</v>
      </c>
      <c r="F76" s="125">
        <v>90</v>
      </c>
      <c r="G76" s="128">
        <v>1.3043478260869565</v>
      </c>
      <c r="H76" s="171">
        <f t="shared" si="58"/>
        <v>4</v>
      </c>
      <c r="I76" s="128">
        <f t="shared" si="60"/>
        <v>4.8780487804878048</v>
      </c>
      <c r="J76" s="125">
        <v>3</v>
      </c>
      <c r="K76" s="125">
        <v>1</v>
      </c>
      <c r="L76" s="171">
        <f t="shared" si="59"/>
        <v>3</v>
      </c>
      <c r="M76" s="125">
        <v>3</v>
      </c>
      <c r="N76" s="125">
        <v>0</v>
      </c>
      <c r="O76" s="128"/>
      <c r="P76" s="125">
        <f t="shared" si="61"/>
        <v>75</v>
      </c>
      <c r="Q76" s="131">
        <f t="shared" si="40"/>
        <v>5</v>
      </c>
      <c r="R76" s="172">
        <f t="shared" si="64"/>
        <v>4</v>
      </c>
      <c r="S76" s="132">
        <f t="shared" si="62"/>
        <v>4.5</v>
      </c>
      <c r="T76" s="183">
        <f t="shared" si="15"/>
        <v>4</v>
      </c>
      <c r="U76" s="132">
        <f t="shared" si="63"/>
        <v>4</v>
      </c>
      <c r="V76" s="265">
        <f t="shared" si="16"/>
        <v>4.4444444444444446</v>
      </c>
      <c r="W76" s="131">
        <f t="shared" si="23"/>
        <v>3</v>
      </c>
      <c r="X76" s="132">
        <f t="shared" si="51"/>
        <v>3</v>
      </c>
      <c r="Y76" s="131">
        <f t="shared" si="52"/>
        <v>75</v>
      </c>
      <c r="Z76" s="131">
        <f t="shared" si="53"/>
        <v>1</v>
      </c>
      <c r="AA76" s="131">
        <f t="shared" si="65"/>
        <v>0</v>
      </c>
      <c r="AB76" s="132">
        <f t="shared" si="66"/>
        <v>0</v>
      </c>
      <c r="AC76" s="131">
        <f t="shared" si="41"/>
        <v>0</v>
      </c>
      <c r="AD76" s="131">
        <v>4</v>
      </c>
    </row>
    <row r="77" spans="1:30" ht="31.5" x14ac:dyDescent="0.25">
      <c r="A77" s="121">
        <v>65</v>
      </c>
      <c r="B77" s="146" t="s">
        <v>654</v>
      </c>
      <c r="C77" s="146" t="s">
        <v>63</v>
      </c>
      <c r="D77" s="128">
        <v>269.17</v>
      </c>
      <c r="E77" s="125">
        <v>126</v>
      </c>
      <c r="F77" s="125">
        <v>152</v>
      </c>
      <c r="G77" s="128">
        <v>0.56469888917784294</v>
      </c>
      <c r="H77" s="171">
        <f t="shared" si="58"/>
        <v>3</v>
      </c>
      <c r="I77" s="128">
        <f t="shared" si="60"/>
        <v>2.3809523809523809</v>
      </c>
      <c r="J77" s="125">
        <v>2</v>
      </c>
      <c r="K77" s="125">
        <v>1</v>
      </c>
      <c r="L77" s="171">
        <f t="shared" si="59"/>
        <v>2</v>
      </c>
      <c r="M77" s="125">
        <v>2</v>
      </c>
      <c r="N77" s="125">
        <v>0</v>
      </c>
      <c r="O77" s="128"/>
      <c r="P77" s="125">
        <f t="shared" si="61"/>
        <v>66.666666666666671</v>
      </c>
      <c r="Q77" s="131">
        <f t="shared" si="40"/>
        <v>5</v>
      </c>
      <c r="R77" s="172">
        <f t="shared" si="64"/>
        <v>7</v>
      </c>
      <c r="S77" s="132">
        <f t="shared" si="62"/>
        <v>7.6</v>
      </c>
      <c r="T77" s="183">
        <f t="shared" si="15"/>
        <v>7</v>
      </c>
      <c r="U77" s="132">
        <f t="shared" si="63"/>
        <v>7</v>
      </c>
      <c r="V77" s="265">
        <f t="shared" si="16"/>
        <v>4.6052631578947372</v>
      </c>
      <c r="W77" s="131">
        <f t="shared" si="23"/>
        <v>5</v>
      </c>
      <c r="X77" s="132">
        <f t="shared" si="51"/>
        <v>5.25</v>
      </c>
      <c r="Y77" s="131">
        <f t="shared" si="52"/>
        <v>75</v>
      </c>
      <c r="Z77" s="131">
        <f t="shared" si="53"/>
        <v>2</v>
      </c>
      <c r="AA77" s="131">
        <f t="shared" si="65"/>
        <v>0</v>
      </c>
      <c r="AB77" s="132">
        <f t="shared" si="66"/>
        <v>0</v>
      </c>
      <c r="AC77" s="131">
        <f t="shared" si="41"/>
        <v>0</v>
      </c>
      <c r="AD77" s="131">
        <v>7</v>
      </c>
    </row>
    <row r="78" spans="1:30" x14ac:dyDescent="0.25">
      <c r="A78" s="121">
        <v>66</v>
      </c>
      <c r="B78" s="146" t="s">
        <v>2</v>
      </c>
      <c r="C78" s="146" t="s">
        <v>63</v>
      </c>
      <c r="D78" s="128">
        <v>589.48</v>
      </c>
      <c r="E78" s="125">
        <v>248</v>
      </c>
      <c r="F78" s="125">
        <v>297</v>
      </c>
      <c r="G78" s="128">
        <v>0.50383388749406255</v>
      </c>
      <c r="H78" s="171">
        <f t="shared" si="58"/>
        <v>7</v>
      </c>
      <c r="I78" s="128">
        <f t="shared" si="60"/>
        <v>2.8225806451612905</v>
      </c>
      <c r="J78" s="125">
        <v>5</v>
      </c>
      <c r="K78" s="125">
        <v>2</v>
      </c>
      <c r="L78" s="171">
        <f t="shared" si="59"/>
        <v>5</v>
      </c>
      <c r="M78" s="125">
        <v>5</v>
      </c>
      <c r="N78" s="125"/>
      <c r="O78" s="128"/>
      <c r="P78" s="125">
        <f t="shared" si="61"/>
        <v>71.428571428571431</v>
      </c>
      <c r="Q78" s="131">
        <f t="shared" ref="Q78:Q111" si="67">IF(F78&lt;VLOOKUP(G78,$L$116:$P$126,2),0,VLOOKUP(G78,$L$116:$P$126,3))</f>
        <v>5</v>
      </c>
      <c r="R78" s="172">
        <f t="shared" si="64"/>
        <v>14</v>
      </c>
      <c r="S78" s="132">
        <f t="shared" si="62"/>
        <v>14.85</v>
      </c>
      <c r="T78" s="183">
        <f t="shared" si="15"/>
        <v>14</v>
      </c>
      <c r="U78" s="132">
        <f t="shared" si="63"/>
        <v>14</v>
      </c>
      <c r="V78" s="265">
        <f t="shared" si="16"/>
        <v>4.7138047138047137</v>
      </c>
      <c r="W78" s="131">
        <f t="shared" si="23"/>
        <v>10</v>
      </c>
      <c r="X78" s="132">
        <f t="shared" si="51"/>
        <v>10.5</v>
      </c>
      <c r="Y78" s="131">
        <f t="shared" si="52"/>
        <v>75</v>
      </c>
      <c r="Z78" s="131">
        <f t="shared" si="53"/>
        <v>4</v>
      </c>
      <c r="AA78" s="131">
        <f t="shared" si="65"/>
        <v>0</v>
      </c>
      <c r="AB78" s="132">
        <f t="shared" si="66"/>
        <v>0</v>
      </c>
      <c r="AC78" s="131">
        <f t="shared" ref="AC78:AC111" si="68">IF(F78&lt;VLOOKUP(G78,$L$116:$P$126,2),0,VLOOKUP(G78,$L$116:$P$126,5))</f>
        <v>0</v>
      </c>
      <c r="AD78" s="131"/>
    </row>
    <row r="79" spans="1:30" ht="31.5" x14ac:dyDescent="0.25">
      <c r="A79" s="121">
        <v>67</v>
      </c>
      <c r="B79" s="146" t="s">
        <v>715</v>
      </c>
      <c r="C79" s="146" t="s">
        <v>63</v>
      </c>
      <c r="D79" s="128">
        <v>457.69</v>
      </c>
      <c r="E79" s="125">
        <v>284</v>
      </c>
      <c r="F79" s="125">
        <v>296</v>
      </c>
      <c r="G79" s="128">
        <v>0.64672594987873888</v>
      </c>
      <c r="H79" s="171">
        <f t="shared" si="58"/>
        <v>8</v>
      </c>
      <c r="I79" s="128">
        <f t="shared" si="60"/>
        <v>2.816901408450704</v>
      </c>
      <c r="J79" s="125">
        <v>6</v>
      </c>
      <c r="K79" s="125">
        <v>2</v>
      </c>
      <c r="L79" s="171">
        <f t="shared" si="59"/>
        <v>6</v>
      </c>
      <c r="M79" s="125">
        <v>6</v>
      </c>
      <c r="N79" s="125">
        <v>0</v>
      </c>
      <c r="O79" s="128"/>
      <c r="P79" s="125">
        <f t="shared" si="61"/>
        <v>75</v>
      </c>
      <c r="Q79" s="131">
        <f t="shared" si="67"/>
        <v>5</v>
      </c>
      <c r="R79" s="172">
        <f t="shared" si="64"/>
        <v>14</v>
      </c>
      <c r="S79" s="132">
        <f t="shared" si="62"/>
        <v>14.8</v>
      </c>
      <c r="T79" s="183">
        <f t="shared" si="15"/>
        <v>14</v>
      </c>
      <c r="U79" s="132">
        <f t="shared" si="63"/>
        <v>14</v>
      </c>
      <c r="V79" s="265">
        <f t="shared" ref="V79:V110" si="69">T79*100/F79</f>
        <v>4.7297297297297298</v>
      </c>
      <c r="W79" s="131">
        <f t="shared" si="23"/>
        <v>10</v>
      </c>
      <c r="X79" s="132">
        <f t="shared" si="51"/>
        <v>10.5</v>
      </c>
      <c r="Y79" s="131">
        <f t="shared" si="52"/>
        <v>75</v>
      </c>
      <c r="Z79" s="131">
        <f t="shared" si="53"/>
        <v>4</v>
      </c>
      <c r="AA79" s="131">
        <f t="shared" si="65"/>
        <v>0</v>
      </c>
      <c r="AB79" s="132">
        <f t="shared" si="66"/>
        <v>0</v>
      </c>
      <c r="AC79" s="131">
        <f t="shared" si="68"/>
        <v>0</v>
      </c>
      <c r="AD79" s="266">
        <v>14</v>
      </c>
    </row>
    <row r="80" spans="1:30" ht="30" customHeight="1" x14ac:dyDescent="0.25">
      <c r="A80" s="121">
        <v>68</v>
      </c>
      <c r="B80" s="146" t="s">
        <v>686</v>
      </c>
      <c r="C80" s="146" t="s">
        <v>63</v>
      </c>
      <c r="D80" s="128">
        <v>280.58</v>
      </c>
      <c r="E80" s="125">
        <v>307</v>
      </c>
      <c r="F80" s="125">
        <v>345</v>
      </c>
      <c r="G80" s="128">
        <v>1.2295958371943831</v>
      </c>
      <c r="H80" s="171">
        <f t="shared" si="58"/>
        <v>9</v>
      </c>
      <c r="I80" s="128">
        <f t="shared" si="60"/>
        <v>2.9315960912052117</v>
      </c>
      <c r="J80" s="125">
        <v>6</v>
      </c>
      <c r="K80" s="125">
        <v>3</v>
      </c>
      <c r="L80" s="171">
        <f t="shared" si="59"/>
        <v>9</v>
      </c>
      <c r="M80" s="125">
        <v>6</v>
      </c>
      <c r="N80" s="125">
        <v>3</v>
      </c>
      <c r="O80" s="128"/>
      <c r="P80" s="125">
        <f t="shared" si="61"/>
        <v>100</v>
      </c>
      <c r="Q80" s="131">
        <f t="shared" si="67"/>
        <v>5</v>
      </c>
      <c r="R80" s="172">
        <f t="shared" si="64"/>
        <v>17</v>
      </c>
      <c r="S80" s="132">
        <f t="shared" si="62"/>
        <v>17.25</v>
      </c>
      <c r="T80" s="183">
        <f t="shared" si="15"/>
        <v>17</v>
      </c>
      <c r="U80" s="132">
        <f t="shared" si="63"/>
        <v>17</v>
      </c>
      <c r="V80" s="265">
        <f t="shared" si="69"/>
        <v>4.9275362318840576</v>
      </c>
      <c r="W80" s="131">
        <f t="shared" si="23"/>
        <v>12</v>
      </c>
      <c r="X80" s="132">
        <f t="shared" si="51"/>
        <v>12.75</v>
      </c>
      <c r="Y80" s="131">
        <f t="shared" si="52"/>
        <v>75</v>
      </c>
      <c r="Z80" s="131">
        <f t="shared" si="53"/>
        <v>5</v>
      </c>
      <c r="AA80" s="131">
        <f t="shared" si="65"/>
        <v>0</v>
      </c>
      <c r="AB80" s="132">
        <f t="shared" si="66"/>
        <v>0</v>
      </c>
      <c r="AC80" s="131">
        <f t="shared" si="68"/>
        <v>0</v>
      </c>
      <c r="AD80" s="266">
        <v>17</v>
      </c>
    </row>
    <row r="81" spans="1:30" ht="31.5" x14ac:dyDescent="0.25">
      <c r="A81" s="121">
        <v>69</v>
      </c>
      <c r="B81" s="146" t="s">
        <v>240</v>
      </c>
      <c r="C81" s="146" t="s">
        <v>721</v>
      </c>
      <c r="D81" s="128">
        <v>15.54</v>
      </c>
      <c r="E81" s="125">
        <v>202</v>
      </c>
      <c r="F81" s="125">
        <v>176</v>
      </c>
      <c r="G81" s="128">
        <v>11.325611325611327</v>
      </c>
      <c r="H81" s="171">
        <f t="shared" si="58"/>
        <v>10</v>
      </c>
      <c r="I81" s="128">
        <f t="shared" si="60"/>
        <v>4.9504950495049505</v>
      </c>
      <c r="J81" s="125">
        <v>7</v>
      </c>
      <c r="K81" s="125">
        <v>3</v>
      </c>
      <c r="L81" s="171">
        <f t="shared" si="59"/>
        <v>7</v>
      </c>
      <c r="M81" s="125">
        <v>7</v>
      </c>
      <c r="N81" s="125">
        <v>0</v>
      </c>
      <c r="O81" s="128"/>
      <c r="P81" s="125">
        <f t="shared" si="61"/>
        <v>70</v>
      </c>
      <c r="Q81" s="131">
        <f t="shared" si="67"/>
        <v>5</v>
      </c>
      <c r="R81" s="172">
        <f t="shared" si="64"/>
        <v>8</v>
      </c>
      <c r="S81" s="132">
        <f t="shared" si="62"/>
        <v>8.8000000000000007</v>
      </c>
      <c r="T81" s="183">
        <f t="shared" ref="T81:T111" si="70">R81</f>
        <v>8</v>
      </c>
      <c r="U81" s="132">
        <f t="shared" si="63"/>
        <v>8.0000000000000018</v>
      </c>
      <c r="V81" s="265">
        <f t="shared" si="69"/>
        <v>4.5454545454545459</v>
      </c>
      <c r="W81" s="131">
        <f t="shared" si="23"/>
        <v>6</v>
      </c>
      <c r="X81" s="132">
        <f t="shared" si="51"/>
        <v>6</v>
      </c>
      <c r="Y81" s="131">
        <f t="shared" si="52"/>
        <v>75</v>
      </c>
      <c r="Z81" s="131">
        <f t="shared" si="53"/>
        <v>2</v>
      </c>
      <c r="AA81" s="131">
        <f t="shared" si="65"/>
        <v>0</v>
      </c>
      <c r="AB81" s="132">
        <f t="shared" si="66"/>
        <v>0</v>
      </c>
      <c r="AC81" s="131">
        <f t="shared" si="68"/>
        <v>0</v>
      </c>
      <c r="AD81" s="131">
        <v>8</v>
      </c>
    </row>
    <row r="82" spans="1:30" ht="31.5" x14ac:dyDescent="0.25">
      <c r="A82" s="121">
        <v>70</v>
      </c>
      <c r="B82" s="146" t="s">
        <v>101</v>
      </c>
      <c r="C82" s="146" t="s">
        <v>721</v>
      </c>
      <c r="D82" s="128">
        <v>6.27</v>
      </c>
      <c r="E82" s="125">
        <v>73</v>
      </c>
      <c r="F82" s="125">
        <v>72</v>
      </c>
      <c r="G82" s="128">
        <v>11.483253588516748</v>
      </c>
      <c r="H82" s="171">
        <f t="shared" si="58"/>
        <v>3</v>
      </c>
      <c r="I82" s="128">
        <f t="shared" si="60"/>
        <v>4.1095890410958908</v>
      </c>
      <c r="J82" s="125">
        <v>2</v>
      </c>
      <c r="K82" s="125">
        <v>1</v>
      </c>
      <c r="L82" s="171">
        <f t="shared" si="59"/>
        <v>2</v>
      </c>
      <c r="M82" s="125">
        <v>1</v>
      </c>
      <c r="N82" s="125">
        <v>1</v>
      </c>
      <c r="O82" s="128"/>
      <c r="P82" s="125">
        <f t="shared" si="61"/>
        <v>66.666666666666671</v>
      </c>
      <c r="Q82" s="131">
        <f t="shared" si="67"/>
        <v>5</v>
      </c>
      <c r="R82" s="172">
        <f t="shared" si="64"/>
        <v>3</v>
      </c>
      <c r="S82" s="132">
        <f t="shared" si="62"/>
        <v>3.6</v>
      </c>
      <c r="T82" s="183">
        <f t="shared" si="70"/>
        <v>3</v>
      </c>
      <c r="U82" s="132">
        <f t="shared" si="63"/>
        <v>3</v>
      </c>
      <c r="V82" s="265">
        <f t="shared" si="69"/>
        <v>4.166666666666667</v>
      </c>
      <c r="W82" s="131">
        <f t="shared" si="23"/>
        <v>2</v>
      </c>
      <c r="X82" s="132">
        <f t="shared" si="51"/>
        <v>2.25</v>
      </c>
      <c r="Y82" s="131">
        <f t="shared" si="52"/>
        <v>75</v>
      </c>
      <c r="Z82" s="131">
        <f t="shared" si="53"/>
        <v>1</v>
      </c>
      <c r="AA82" s="131">
        <f t="shared" si="65"/>
        <v>0</v>
      </c>
      <c r="AB82" s="132">
        <f t="shared" si="66"/>
        <v>0</v>
      </c>
      <c r="AC82" s="131">
        <f t="shared" si="68"/>
        <v>0</v>
      </c>
      <c r="AD82" s="131">
        <v>3</v>
      </c>
    </row>
    <row r="83" spans="1:30" ht="47.25" x14ac:dyDescent="0.25">
      <c r="A83" s="121">
        <v>71</v>
      </c>
      <c r="B83" s="146" t="s">
        <v>34</v>
      </c>
      <c r="C83" s="146" t="s">
        <v>33</v>
      </c>
      <c r="D83" s="128">
        <v>54.46</v>
      </c>
      <c r="E83" s="125">
        <v>374</v>
      </c>
      <c r="F83" s="125">
        <v>421</v>
      </c>
      <c r="G83" s="128">
        <v>7.7304443628351081</v>
      </c>
      <c r="H83" s="171">
        <f t="shared" si="58"/>
        <v>18</v>
      </c>
      <c r="I83" s="128">
        <f t="shared" si="60"/>
        <v>4.8128342245989302</v>
      </c>
      <c r="J83" s="125">
        <v>13</v>
      </c>
      <c r="K83" s="125">
        <v>5</v>
      </c>
      <c r="L83" s="171">
        <f t="shared" si="59"/>
        <v>13</v>
      </c>
      <c r="M83" s="125">
        <v>13</v>
      </c>
      <c r="N83" s="125">
        <v>0</v>
      </c>
      <c r="O83" s="128"/>
      <c r="P83" s="125">
        <f t="shared" si="61"/>
        <v>72.222222222222229</v>
      </c>
      <c r="Q83" s="131">
        <f t="shared" si="67"/>
        <v>5</v>
      </c>
      <c r="R83" s="172">
        <f t="shared" si="64"/>
        <v>21</v>
      </c>
      <c r="S83" s="132">
        <f t="shared" si="62"/>
        <v>21.05</v>
      </c>
      <c r="T83" s="183">
        <f t="shared" si="70"/>
        <v>21</v>
      </c>
      <c r="U83" s="132">
        <f t="shared" si="63"/>
        <v>21</v>
      </c>
      <c r="V83" s="265">
        <f t="shared" si="69"/>
        <v>4.9881235154394297</v>
      </c>
      <c r="W83" s="131">
        <f t="shared" si="23"/>
        <v>15</v>
      </c>
      <c r="X83" s="132">
        <f t="shared" si="51"/>
        <v>15.75</v>
      </c>
      <c r="Y83" s="131">
        <f t="shared" si="52"/>
        <v>75</v>
      </c>
      <c r="Z83" s="131">
        <f t="shared" si="53"/>
        <v>6</v>
      </c>
      <c r="AA83" s="131">
        <f t="shared" si="65"/>
        <v>0</v>
      </c>
      <c r="AB83" s="132">
        <f t="shared" si="66"/>
        <v>0</v>
      </c>
      <c r="AC83" s="131">
        <f t="shared" si="68"/>
        <v>0</v>
      </c>
      <c r="AD83" s="131">
        <v>21</v>
      </c>
    </row>
    <row r="84" spans="1:30" ht="31.5" x14ac:dyDescent="0.25">
      <c r="A84" s="121">
        <v>72</v>
      </c>
      <c r="B84" s="146" t="s">
        <v>48</v>
      </c>
      <c r="C84" s="146" t="s">
        <v>33</v>
      </c>
      <c r="D84" s="128">
        <v>13.48</v>
      </c>
      <c r="E84" s="125">
        <v>136</v>
      </c>
      <c r="F84" s="125">
        <v>163</v>
      </c>
      <c r="G84" s="128">
        <v>12.091988130563799</v>
      </c>
      <c r="H84" s="171">
        <f t="shared" si="58"/>
        <v>6</v>
      </c>
      <c r="I84" s="128">
        <f t="shared" si="60"/>
        <v>4.4117647058823533</v>
      </c>
      <c r="J84" s="125">
        <v>4</v>
      </c>
      <c r="K84" s="125">
        <v>2</v>
      </c>
      <c r="L84" s="171">
        <f t="shared" si="59"/>
        <v>5</v>
      </c>
      <c r="M84" s="125">
        <v>4</v>
      </c>
      <c r="N84" s="125">
        <v>1</v>
      </c>
      <c r="O84" s="128"/>
      <c r="P84" s="125">
        <f t="shared" si="61"/>
        <v>83.333333333333329</v>
      </c>
      <c r="Q84" s="131">
        <f t="shared" si="67"/>
        <v>5</v>
      </c>
      <c r="R84" s="172">
        <f t="shared" si="64"/>
        <v>8</v>
      </c>
      <c r="S84" s="132">
        <f t="shared" si="62"/>
        <v>8.15</v>
      </c>
      <c r="T84" s="183">
        <f t="shared" si="70"/>
        <v>8</v>
      </c>
      <c r="U84" s="132">
        <f t="shared" si="63"/>
        <v>8</v>
      </c>
      <c r="V84" s="265">
        <f t="shared" si="69"/>
        <v>4.9079754601226995</v>
      </c>
      <c r="W84" s="131">
        <f t="shared" si="23"/>
        <v>6</v>
      </c>
      <c r="X84" s="132">
        <f t="shared" si="51"/>
        <v>6</v>
      </c>
      <c r="Y84" s="131">
        <f t="shared" si="52"/>
        <v>75</v>
      </c>
      <c r="Z84" s="131">
        <f t="shared" si="53"/>
        <v>2</v>
      </c>
      <c r="AA84" s="131">
        <f t="shared" si="65"/>
        <v>0</v>
      </c>
      <c r="AB84" s="132">
        <f t="shared" si="66"/>
        <v>0</v>
      </c>
      <c r="AC84" s="131">
        <f t="shared" si="68"/>
        <v>0</v>
      </c>
      <c r="AD84" s="266">
        <v>8</v>
      </c>
    </row>
    <row r="85" spans="1:30" ht="31.5" x14ac:dyDescent="0.25">
      <c r="A85" s="121">
        <v>73</v>
      </c>
      <c r="B85" s="146" t="s">
        <v>29</v>
      </c>
      <c r="C85" s="146" t="s">
        <v>33</v>
      </c>
      <c r="D85" s="128">
        <v>8.51</v>
      </c>
      <c r="E85" s="125">
        <v>101</v>
      </c>
      <c r="F85" s="125">
        <v>108</v>
      </c>
      <c r="G85" s="128">
        <v>12.690951821386605</v>
      </c>
      <c r="H85" s="171">
        <f t="shared" si="58"/>
        <v>5</v>
      </c>
      <c r="I85" s="128">
        <f t="shared" si="60"/>
        <v>4.9504950495049505</v>
      </c>
      <c r="J85" s="125">
        <v>3</v>
      </c>
      <c r="K85" s="125">
        <v>2</v>
      </c>
      <c r="L85" s="171">
        <f t="shared" si="59"/>
        <v>3</v>
      </c>
      <c r="M85" s="125">
        <v>3</v>
      </c>
      <c r="N85" s="125">
        <v>0</v>
      </c>
      <c r="O85" s="128"/>
      <c r="P85" s="125">
        <f t="shared" si="61"/>
        <v>60</v>
      </c>
      <c r="Q85" s="131">
        <f t="shared" si="67"/>
        <v>5</v>
      </c>
      <c r="R85" s="172">
        <f t="shared" si="64"/>
        <v>5</v>
      </c>
      <c r="S85" s="132">
        <f t="shared" si="62"/>
        <v>5.4</v>
      </c>
      <c r="T85" s="183">
        <f t="shared" si="70"/>
        <v>5</v>
      </c>
      <c r="U85" s="132">
        <f t="shared" si="63"/>
        <v>5</v>
      </c>
      <c r="V85" s="265">
        <f t="shared" si="69"/>
        <v>4.6296296296296298</v>
      </c>
      <c r="W85" s="131">
        <f t="shared" si="23"/>
        <v>3</v>
      </c>
      <c r="X85" s="132">
        <f t="shared" si="51"/>
        <v>3.75</v>
      </c>
      <c r="Y85" s="131">
        <f t="shared" si="52"/>
        <v>75</v>
      </c>
      <c r="Z85" s="131">
        <f t="shared" si="53"/>
        <v>2</v>
      </c>
      <c r="AA85" s="131">
        <f t="shared" si="65"/>
        <v>0</v>
      </c>
      <c r="AB85" s="132">
        <f t="shared" si="66"/>
        <v>0</v>
      </c>
      <c r="AC85" s="131">
        <f t="shared" si="68"/>
        <v>0</v>
      </c>
      <c r="AD85" s="131">
        <v>5</v>
      </c>
    </row>
    <row r="86" spans="1:30" ht="31.5" x14ac:dyDescent="0.25">
      <c r="A86" s="121">
        <v>74</v>
      </c>
      <c r="B86" s="146" t="s">
        <v>103</v>
      </c>
      <c r="C86" s="146" t="s">
        <v>33</v>
      </c>
      <c r="D86" s="128">
        <v>35.26</v>
      </c>
      <c r="E86" s="125">
        <v>231</v>
      </c>
      <c r="F86" s="125">
        <v>266</v>
      </c>
      <c r="G86" s="128">
        <v>7.5439591605218386</v>
      </c>
      <c r="H86" s="171">
        <f t="shared" si="58"/>
        <v>11</v>
      </c>
      <c r="I86" s="128">
        <f t="shared" si="60"/>
        <v>4.7619047619047619</v>
      </c>
      <c r="J86" s="125">
        <v>8</v>
      </c>
      <c r="K86" s="125">
        <v>3</v>
      </c>
      <c r="L86" s="171">
        <f t="shared" si="59"/>
        <v>8</v>
      </c>
      <c r="M86" s="125">
        <v>8</v>
      </c>
      <c r="N86" s="125">
        <v>0</v>
      </c>
      <c r="O86" s="128"/>
      <c r="P86" s="125">
        <f t="shared" si="61"/>
        <v>72.727272727272734</v>
      </c>
      <c r="Q86" s="131">
        <f t="shared" si="67"/>
        <v>5</v>
      </c>
      <c r="R86" s="172">
        <f t="shared" si="64"/>
        <v>13</v>
      </c>
      <c r="S86" s="132">
        <f t="shared" si="62"/>
        <v>13.3</v>
      </c>
      <c r="T86" s="183">
        <f t="shared" si="70"/>
        <v>13</v>
      </c>
      <c r="U86" s="132">
        <f t="shared" si="63"/>
        <v>13</v>
      </c>
      <c r="V86" s="265">
        <f t="shared" si="69"/>
        <v>4.8872180451127818</v>
      </c>
      <c r="W86" s="131">
        <f t="shared" ref="W86:W110" si="71">ROUNDDOWN(X86,0)</f>
        <v>9</v>
      </c>
      <c r="X86" s="132">
        <f t="shared" si="51"/>
        <v>9.75</v>
      </c>
      <c r="Y86" s="131">
        <f t="shared" si="52"/>
        <v>75</v>
      </c>
      <c r="Z86" s="131">
        <f t="shared" si="53"/>
        <v>4</v>
      </c>
      <c r="AA86" s="131">
        <f t="shared" si="65"/>
        <v>0</v>
      </c>
      <c r="AB86" s="132">
        <f t="shared" si="66"/>
        <v>0</v>
      </c>
      <c r="AC86" s="131">
        <f t="shared" si="68"/>
        <v>0</v>
      </c>
      <c r="AD86" s="131">
        <v>13</v>
      </c>
    </row>
    <row r="87" spans="1:30" ht="31.5" x14ac:dyDescent="0.25">
      <c r="A87" s="121">
        <v>75</v>
      </c>
      <c r="B87" s="146" t="s">
        <v>723</v>
      </c>
      <c r="C87" s="146" t="s">
        <v>33</v>
      </c>
      <c r="D87" s="128">
        <v>12.31</v>
      </c>
      <c r="E87" s="125">
        <v>86</v>
      </c>
      <c r="F87" s="125">
        <v>102</v>
      </c>
      <c r="G87" s="128">
        <v>8.285946385052803</v>
      </c>
      <c r="H87" s="171">
        <f t="shared" si="58"/>
        <v>4</v>
      </c>
      <c r="I87" s="128">
        <f t="shared" si="60"/>
        <v>4.6511627906976747</v>
      </c>
      <c r="J87" s="125">
        <v>3</v>
      </c>
      <c r="K87" s="125">
        <v>1</v>
      </c>
      <c r="L87" s="171">
        <f t="shared" si="59"/>
        <v>3</v>
      </c>
      <c r="M87" s="125">
        <v>3</v>
      </c>
      <c r="N87" s="125">
        <v>0</v>
      </c>
      <c r="O87" s="128"/>
      <c r="P87" s="125">
        <f t="shared" si="61"/>
        <v>75</v>
      </c>
      <c r="Q87" s="131">
        <f t="shared" si="67"/>
        <v>5</v>
      </c>
      <c r="R87" s="172">
        <f t="shared" si="64"/>
        <v>5</v>
      </c>
      <c r="S87" s="132">
        <f t="shared" si="62"/>
        <v>5.0999999999999996</v>
      </c>
      <c r="T87" s="183">
        <f t="shared" si="70"/>
        <v>5</v>
      </c>
      <c r="U87" s="132">
        <f t="shared" si="63"/>
        <v>5.0000000000000009</v>
      </c>
      <c r="V87" s="265">
        <f t="shared" si="69"/>
        <v>4.9019607843137258</v>
      </c>
      <c r="W87" s="131">
        <f t="shared" si="71"/>
        <v>3</v>
      </c>
      <c r="X87" s="132">
        <f t="shared" si="51"/>
        <v>3.75</v>
      </c>
      <c r="Y87" s="131">
        <f t="shared" si="52"/>
        <v>75</v>
      </c>
      <c r="Z87" s="131">
        <f t="shared" si="53"/>
        <v>2</v>
      </c>
      <c r="AA87" s="131">
        <f t="shared" si="65"/>
        <v>0</v>
      </c>
      <c r="AB87" s="132">
        <f t="shared" si="66"/>
        <v>0</v>
      </c>
      <c r="AC87" s="131">
        <f t="shared" si="68"/>
        <v>0</v>
      </c>
      <c r="AD87" s="131">
        <v>5</v>
      </c>
    </row>
    <row r="88" spans="1:30" ht="31.5" x14ac:dyDescent="0.25">
      <c r="A88" s="121">
        <v>76</v>
      </c>
      <c r="B88" s="146" t="s">
        <v>724</v>
      </c>
      <c r="C88" s="146" t="s">
        <v>33</v>
      </c>
      <c r="D88" s="128">
        <v>53.49</v>
      </c>
      <c r="E88" s="125">
        <v>324</v>
      </c>
      <c r="F88" s="125">
        <v>346</v>
      </c>
      <c r="G88" s="128">
        <v>6.4684987848195918</v>
      </c>
      <c r="H88" s="171">
        <f t="shared" si="58"/>
        <v>16</v>
      </c>
      <c r="I88" s="128">
        <f t="shared" si="60"/>
        <v>4.9382716049382713</v>
      </c>
      <c r="J88" s="125">
        <v>12</v>
      </c>
      <c r="K88" s="125">
        <v>4</v>
      </c>
      <c r="L88" s="171">
        <f t="shared" si="59"/>
        <v>12</v>
      </c>
      <c r="M88" s="125">
        <v>12</v>
      </c>
      <c r="N88" s="125">
        <v>0</v>
      </c>
      <c r="O88" s="128"/>
      <c r="P88" s="125">
        <f t="shared" si="61"/>
        <v>75</v>
      </c>
      <c r="Q88" s="131">
        <f t="shared" si="67"/>
        <v>5</v>
      </c>
      <c r="R88" s="172">
        <f t="shared" si="64"/>
        <v>17</v>
      </c>
      <c r="S88" s="132">
        <f t="shared" si="62"/>
        <v>17.3</v>
      </c>
      <c r="T88" s="183">
        <f t="shared" si="70"/>
        <v>17</v>
      </c>
      <c r="U88" s="132">
        <f t="shared" si="63"/>
        <v>17</v>
      </c>
      <c r="V88" s="265">
        <f t="shared" si="69"/>
        <v>4.9132947976878611</v>
      </c>
      <c r="W88" s="131">
        <f t="shared" si="71"/>
        <v>12</v>
      </c>
      <c r="X88" s="132">
        <f t="shared" si="51"/>
        <v>12.75</v>
      </c>
      <c r="Y88" s="131">
        <f t="shared" si="52"/>
        <v>75</v>
      </c>
      <c r="Z88" s="131">
        <f t="shared" si="53"/>
        <v>5</v>
      </c>
      <c r="AA88" s="131">
        <f t="shared" si="65"/>
        <v>0</v>
      </c>
      <c r="AB88" s="132">
        <f t="shared" si="66"/>
        <v>0</v>
      </c>
      <c r="AC88" s="131">
        <f t="shared" si="68"/>
        <v>0</v>
      </c>
      <c r="AD88" s="131">
        <v>17</v>
      </c>
    </row>
    <row r="89" spans="1:30" ht="31.5" x14ac:dyDescent="0.25">
      <c r="A89" s="121">
        <v>77</v>
      </c>
      <c r="B89" s="146" t="s">
        <v>725</v>
      </c>
      <c r="C89" s="146" t="s">
        <v>33</v>
      </c>
      <c r="D89" s="128">
        <v>12.95</v>
      </c>
      <c r="E89" s="125">
        <v>75</v>
      </c>
      <c r="F89" s="125">
        <v>95</v>
      </c>
      <c r="G89" s="128">
        <v>7.3359073359073363</v>
      </c>
      <c r="H89" s="171">
        <f t="shared" si="58"/>
        <v>3</v>
      </c>
      <c r="I89" s="128">
        <f t="shared" si="60"/>
        <v>4</v>
      </c>
      <c r="J89" s="125">
        <v>2</v>
      </c>
      <c r="K89" s="125">
        <v>1</v>
      </c>
      <c r="L89" s="171">
        <f t="shared" si="59"/>
        <v>2</v>
      </c>
      <c r="M89" s="125">
        <v>2</v>
      </c>
      <c r="N89" s="125">
        <v>0</v>
      </c>
      <c r="O89" s="128"/>
      <c r="P89" s="125">
        <f t="shared" si="61"/>
        <v>66.666666666666671</v>
      </c>
      <c r="Q89" s="131">
        <f t="shared" si="67"/>
        <v>5</v>
      </c>
      <c r="R89" s="172">
        <f t="shared" si="64"/>
        <v>4</v>
      </c>
      <c r="S89" s="132">
        <f t="shared" si="62"/>
        <v>4.75</v>
      </c>
      <c r="T89" s="183">
        <f t="shared" si="70"/>
        <v>4</v>
      </c>
      <c r="U89" s="132">
        <f t="shared" si="63"/>
        <v>4</v>
      </c>
      <c r="V89" s="265">
        <f t="shared" si="69"/>
        <v>4.2105263157894735</v>
      </c>
      <c r="W89" s="131">
        <f t="shared" si="71"/>
        <v>3</v>
      </c>
      <c r="X89" s="132">
        <f t="shared" si="51"/>
        <v>3</v>
      </c>
      <c r="Y89" s="131">
        <f t="shared" si="52"/>
        <v>75</v>
      </c>
      <c r="Z89" s="131">
        <f t="shared" si="53"/>
        <v>1</v>
      </c>
      <c r="AA89" s="131">
        <f t="shared" si="65"/>
        <v>0</v>
      </c>
      <c r="AB89" s="132">
        <f t="shared" si="66"/>
        <v>0</v>
      </c>
      <c r="AC89" s="131">
        <f t="shared" si="68"/>
        <v>0</v>
      </c>
      <c r="AD89" s="131">
        <v>4</v>
      </c>
    </row>
    <row r="90" spans="1:30" ht="31.5" x14ac:dyDescent="0.25">
      <c r="A90" s="121">
        <v>78</v>
      </c>
      <c r="B90" s="146" t="s">
        <v>102</v>
      </c>
      <c r="C90" s="146" t="s">
        <v>33</v>
      </c>
      <c r="D90" s="128">
        <v>54.74</v>
      </c>
      <c r="E90" s="125">
        <v>368</v>
      </c>
      <c r="F90" s="125">
        <v>386</v>
      </c>
      <c r="G90" s="128">
        <v>7.0515162586773839</v>
      </c>
      <c r="H90" s="171">
        <f t="shared" si="58"/>
        <v>17</v>
      </c>
      <c r="I90" s="128">
        <f t="shared" si="60"/>
        <v>4.6195652173913047</v>
      </c>
      <c r="J90" s="125">
        <v>12</v>
      </c>
      <c r="K90" s="125">
        <v>5</v>
      </c>
      <c r="L90" s="171">
        <f t="shared" si="59"/>
        <v>17</v>
      </c>
      <c r="M90" s="125">
        <v>12</v>
      </c>
      <c r="N90" s="125">
        <v>5</v>
      </c>
      <c r="O90" s="128"/>
      <c r="P90" s="125">
        <f t="shared" si="61"/>
        <v>100</v>
      </c>
      <c r="Q90" s="131">
        <f t="shared" si="67"/>
        <v>5</v>
      </c>
      <c r="R90" s="172">
        <f t="shared" si="64"/>
        <v>19</v>
      </c>
      <c r="S90" s="132">
        <f t="shared" si="62"/>
        <v>19.3</v>
      </c>
      <c r="T90" s="183">
        <f t="shared" si="70"/>
        <v>19</v>
      </c>
      <c r="U90" s="132">
        <f t="shared" si="63"/>
        <v>19</v>
      </c>
      <c r="V90" s="265">
        <f t="shared" si="69"/>
        <v>4.9222797927461137</v>
      </c>
      <c r="W90" s="131">
        <f t="shared" si="71"/>
        <v>14</v>
      </c>
      <c r="X90" s="132">
        <f t="shared" si="51"/>
        <v>14.25</v>
      </c>
      <c r="Y90" s="131">
        <f t="shared" si="52"/>
        <v>75</v>
      </c>
      <c r="Z90" s="131">
        <f t="shared" si="53"/>
        <v>5</v>
      </c>
      <c r="AA90" s="131">
        <f t="shared" si="65"/>
        <v>0</v>
      </c>
      <c r="AB90" s="132">
        <f t="shared" si="66"/>
        <v>0</v>
      </c>
      <c r="AC90" s="131">
        <f t="shared" si="68"/>
        <v>0</v>
      </c>
      <c r="AD90" s="131">
        <v>19</v>
      </c>
    </row>
    <row r="91" spans="1:30" x14ac:dyDescent="0.25">
      <c r="A91" s="121">
        <v>79</v>
      </c>
      <c r="B91" s="146" t="s">
        <v>259</v>
      </c>
      <c r="C91" s="146" t="s">
        <v>33</v>
      </c>
      <c r="D91" s="128">
        <v>37.1</v>
      </c>
      <c r="E91" s="125">
        <v>221</v>
      </c>
      <c r="F91" s="125">
        <v>262</v>
      </c>
      <c r="G91" s="128">
        <v>7.0619946091644206</v>
      </c>
      <c r="H91" s="171">
        <f t="shared" si="58"/>
        <v>10</v>
      </c>
      <c r="I91" s="128">
        <f t="shared" si="60"/>
        <v>4.5248868778280542</v>
      </c>
      <c r="J91" s="125">
        <v>7</v>
      </c>
      <c r="K91" s="125">
        <v>3</v>
      </c>
      <c r="L91" s="171">
        <f t="shared" si="59"/>
        <v>8</v>
      </c>
      <c r="M91" s="125">
        <v>7</v>
      </c>
      <c r="N91" s="125">
        <v>1</v>
      </c>
      <c r="O91" s="128"/>
      <c r="P91" s="125">
        <f t="shared" si="61"/>
        <v>80</v>
      </c>
      <c r="Q91" s="131">
        <f t="shared" si="67"/>
        <v>5</v>
      </c>
      <c r="R91" s="172">
        <f t="shared" si="64"/>
        <v>13</v>
      </c>
      <c r="S91" s="132">
        <f t="shared" si="62"/>
        <v>13.1</v>
      </c>
      <c r="T91" s="183">
        <f t="shared" si="70"/>
        <v>13</v>
      </c>
      <c r="U91" s="132">
        <f t="shared" si="63"/>
        <v>13</v>
      </c>
      <c r="V91" s="265">
        <f t="shared" si="69"/>
        <v>4.9618320610687023</v>
      </c>
      <c r="W91" s="131">
        <f t="shared" si="71"/>
        <v>9</v>
      </c>
      <c r="X91" s="132">
        <f t="shared" si="51"/>
        <v>9.75</v>
      </c>
      <c r="Y91" s="131">
        <f t="shared" si="52"/>
        <v>75</v>
      </c>
      <c r="Z91" s="131">
        <f t="shared" si="53"/>
        <v>4</v>
      </c>
      <c r="AA91" s="131">
        <f t="shared" si="65"/>
        <v>0</v>
      </c>
      <c r="AB91" s="132">
        <f t="shared" si="66"/>
        <v>0</v>
      </c>
      <c r="AC91" s="131">
        <f t="shared" si="68"/>
        <v>0</v>
      </c>
      <c r="AD91" s="266">
        <v>13</v>
      </c>
    </row>
    <row r="92" spans="1:30" ht="47.25" x14ac:dyDescent="0.25">
      <c r="A92" s="121">
        <v>80</v>
      </c>
      <c r="B92" s="146" t="s">
        <v>658</v>
      </c>
      <c r="C92" s="146" t="s">
        <v>728</v>
      </c>
      <c r="D92" s="128">
        <v>183.6</v>
      </c>
      <c r="E92" s="125">
        <v>610</v>
      </c>
      <c r="F92" s="125">
        <v>481</v>
      </c>
      <c r="G92" s="128">
        <v>2.6198257080610023</v>
      </c>
      <c r="H92" s="171">
        <f t="shared" si="58"/>
        <v>30</v>
      </c>
      <c r="I92" s="128">
        <f t="shared" si="60"/>
        <v>4.918032786885246</v>
      </c>
      <c r="J92" s="125">
        <v>22</v>
      </c>
      <c r="K92" s="125">
        <v>8</v>
      </c>
      <c r="L92" s="171">
        <f t="shared" si="59"/>
        <v>22</v>
      </c>
      <c r="M92" s="188">
        <v>22</v>
      </c>
      <c r="N92" s="188">
        <v>0</v>
      </c>
      <c r="O92" s="128"/>
      <c r="P92" s="188">
        <f t="shared" si="61"/>
        <v>73.333333333333329</v>
      </c>
      <c r="Q92" s="131">
        <f t="shared" si="67"/>
        <v>5</v>
      </c>
      <c r="R92" s="172">
        <f t="shared" ref="R92:R103" si="72">ROUNDDOWN(S92,0)</f>
        <v>24</v>
      </c>
      <c r="S92" s="132">
        <f t="shared" ref="S92:S103" si="73">F92*Q92/100</f>
        <v>24.05</v>
      </c>
      <c r="T92" s="183">
        <f t="shared" si="70"/>
        <v>24</v>
      </c>
      <c r="U92" s="132">
        <f t="shared" ref="U92:U103" si="74">F92*V92/100</f>
        <v>24</v>
      </c>
      <c r="V92" s="265">
        <f t="shared" si="69"/>
        <v>4.9896049896049899</v>
      </c>
      <c r="W92" s="131">
        <f t="shared" si="71"/>
        <v>18</v>
      </c>
      <c r="X92" s="132">
        <f t="shared" si="51"/>
        <v>18</v>
      </c>
      <c r="Y92" s="131">
        <f t="shared" si="52"/>
        <v>75</v>
      </c>
      <c r="Z92" s="131">
        <f t="shared" si="53"/>
        <v>6</v>
      </c>
      <c r="AA92" s="131">
        <f t="shared" ref="AA92:AA103" si="75">ROUNDDOWN(AB92,0)</f>
        <v>0</v>
      </c>
      <c r="AB92" s="132">
        <f t="shared" ref="AB92:AB103" si="76">T92*AC92/100</f>
        <v>0</v>
      </c>
      <c r="AC92" s="131">
        <f t="shared" si="68"/>
        <v>0</v>
      </c>
      <c r="AD92" s="131">
        <v>24</v>
      </c>
    </row>
    <row r="93" spans="1:30" x14ac:dyDescent="0.25">
      <c r="A93" s="121">
        <v>81</v>
      </c>
      <c r="B93" s="146" t="s">
        <v>2</v>
      </c>
      <c r="C93" s="146" t="s">
        <v>728</v>
      </c>
      <c r="D93" s="128">
        <v>210.85</v>
      </c>
      <c r="E93" s="125">
        <v>305</v>
      </c>
      <c r="F93" s="125">
        <v>64</v>
      </c>
      <c r="G93" s="128">
        <v>0.3035333175243064</v>
      </c>
      <c r="H93" s="171">
        <f t="shared" ref="H93:H98" si="77">J93+K93</f>
        <v>15</v>
      </c>
      <c r="I93" s="128">
        <f t="shared" ref="I93:I98" si="78">H93*100/E93</f>
        <v>4.918032786885246</v>
      </c>
      <c r="J93" s="125">
        <v>11</v>
      </c>
      <c r="K93" s="125">
        <v>4</v>
      </c>
      <c r="L93" s="171">
        <f t="shared" ref="L93:L98" si="79">SUM(M93+N93)</f>
        <v>11</v>
      </c>
      <c r="M93" s="125">
        <v>11</v>
      </c>
      <c r="N93" s="125"/>
      <c r="O93" s="128"/>
      <c r="P93" s="125">
        <f t="shared" ref="P93:P98" si="80">L93*100/H93</f>
        <v>73.333333333333329</v>
      </c>
      <c r="Q93" s="131">
        <f t="shared" si="67"/>
        <v>5</v>
      </c>
      <c r="R93" s="172">
        <f t="shared" si="72"/>
        <v>3</v>
      </c>
      <c r="S93" s="132">
        <f t="shared" si="73"/>
        <v>3.2</v>
      </c>
      <c r="T93" s="183">
        <f t="shared" si="70"/>
        <v>3</v>
      </c>
      <c r="U93" s="132">
        <f t="shared" si="74"/>
        <v>3</v>
      </c>
      <c r="V93" s="265">
        <f t="shared" si="69"/>
        <v>4.6875</v>
      </c>
      <c r="W93" s="131">
        <f t="shared" si="71"/>
        <v>2</v>
      </c>
      <c r="X93" s="132">
        <f t="shared" si="51"/>
        <v>2.25</v>
      </c>
      <c r="Y93" s="131">
        <f t="shared" si="52"/>
        <v>75</v>
      </c>
      <c r="Z93" s="131">
        <f t="shared" si="53"/>
        <v>1</v>
      </c>
      <c r="AA93" s="131">
        <f t="shared" si="75"/>
        <v>0</v>
      </c>
      <c r="AB93" s="132">
        <f t="shared" si="76"/>
        <v>0</v>
      </c>
      <c r="AC93" s="131">
        <f t="shared" si="68"/>
        <v>0</v>
      </c>
      <c r="AD93" s="131"/>
    </row>
    <row r="94" spans="1:30" ht="31.5" x14ac:dyDescent="0.25">
      <c r="A94" s="121">
        <v>82</v>
      </c>
      <c r="B94" s="146" t="s">
        <v>123</v>
      </c>
      <c r="C94" s="146" t="s">
        <v>728</v>
      </c>
      <c r="D94" s="128">
        <v>15.16</v>
      </c>
      <c r="E94" s="125">
        <v>88</v>
      </c>
      <c r="F94" s="125">
        <v>39</v>
      </c>
      <c r="G94" s="128">
        <v>2.5725593667546174</v>
      </c>
      <c r="H94" s="171">
        <f t="shared" si="77"/>
        <v>4</v>
      </c>
      <c r="I94" s="128">
        <f t="shared" si="78"/>
        <v>4.5454545454545459</v>
      </c>
      <c r="J94" s="125">
        <v>3</v>
      </c>
      <c r="K94" s="125">
        <v>1</v>
      </c>
      <c r="L94" s="171">
        <f t="shared" si="79"/>
        <v>1</v>
      </c>
      <c r="M94" s="125">
        <v>0</v>
      </c>
      <c r="N94" s="125">
        <v>1</v>
      </c>
      <c r="O94" s="128"/>
      <c r="P94" s="125">
        <f t="shared" si="80"/>
        <v>25</v>
      </c>
      <c r="Q94" s="131">
        <f t="shared" si="67"/>
        <v>5</v>
      </c>
      <c r="R94" s="172">
        <f t="shared" si="72"/>
        <v>1</v>
      </c>
      <c r="S94" s="132">
        <f t="shared" si="73"/>
        <v>1.95</v>
      </c>
      <c r="T94" s="183">
        <f t="shared" si="70"/>
        <v>1</v>
      </c>
      <c r="U94" s="132">
        <f t="shared" si="74"/>
        <v>1.0000000000000002</v>
      </c>
      <c r="V94" s="265">
        <f t="shared" si="69"/>
        <v>2.5641025641025643</v>
      </c>
      <c r="W94" s="131">
        <f t="shared" si="71"/>
        <v>0</v>
      </c>
      <c r="X94" s="132">
        <f t="shared" si="51"/>
        <v>0.75</v>
      </c>
      <c r="Y94" s="131">
        <f t="shared" si="52"/>
        <v>75</v>
      </c>
      <c r="Z94" s="131">
        <f t="shared" si="53"/>
        <v>1</v>
      </c>
      <c r="AA94" s="131">
        <f t="shared" si="75"/>
        <v>0</v>
      </c>
      <c r="AB94" s="132">
        <f t="shared" si="76"/>
        <v>0</v>
      </c>
      <c r="AC94" s="131">
        <f t="shared" si="68"/>
        <v>0</v>
      </c>
      <c r="AD94" s="266">
        <v>1</v>
      </c>
    </row>
    <row r="95" spans="1:30" ht="31.5" x14ac:dyDescent="0.25">
      <c r="A95" s="121">
        <v>83</v>
      </c>
      <c r="B95" s="146" t="s">
        <v>730</v>
      </c>
      <c r="C95" s="146" t="s">
        <v>728</v>
      </c>
      <c r="D95" s="128">
        <v>103.35</v>
      </c>
      <c r="E95" s="125"/>
      <c r="F95" s="125">
        <v>678</v>
      </c>
      <c r="G95" s="128">
        <v>6.5602322206095796</v>
      </c>
      <c r="H95" s="171">
        <f t="shared" si="77"/>
        <v>0</v>
      </c>
      <c r="I95" s="128"/>
      <c r="J95" s="125">
        <v>0</v>
      </c>
      <c r="K95" s="125">
        <v>0</v>
      </c>
      <c r="L95" s="171">
        <f t="shared" si="79"/>
        <v>0</v>
      </c>
      <c r="M95" s="125">
        <v>0</v>
      </c>
      <c r="N95" s="125">
        <v>0</v>
      </c>
      <c r="O95" s="128"/>
      <c r="P95" s="125"/>
      <c r="Q95" s="131">
        <f t="shared" si="67"/>
        <v>5</v>
      </c>
      <c r="R95" s="172">
        <f t="shared" si="72"/>
        <v>33</v>
      </c>
      <c r="S95" s="132">
        <f t="shared" si="73"/>
        <v>33.9</v>
      </c>
      <c r="T95" s="183">
        <f t="shared" si="70"/>
        <v>33</v>
      </c>
      <c r="U95" s="132">
        <f t="shared" si="74"/>
        <v>33</v>
      </c>
      <c r="V95" s="265">
        <f t="shared" si="69"/>
        <v>4.8672566371681416</v>
      </c>
      <c r="W95" s="131">
        <f t="shared" si="71"/>
        <v>24</v>
      </c>
      <c r="X95" s="132">
        <f t="shared" si="51"/>
        <v>24.75</v>
      </c>
      <c r="Y95" s="131">
        <f t="shared" si="52"/>
        <v>75</v>
      </c>
      <c r="Z95" s="131">
        <f t="shared" si="53"/>
        <v>9</v>
      </c>
      <c r="AA95" s="131">
        <f t="shared" si="75"/>
        <v>0</v>
      </c>
      <c r="AB95" s="132">
        <f t="shared" si="76"/>
        <v>0</v>
      </c>
      <c r="AC95" s="131">
        <f t="shared" si="68"/>
        <v>0</v>
      </c>
      <c r="AD95" s="131">
        <v>33</v>
      </c>
    </row>
    <row r="96" spans="1:30" ht="31.5" x14ac:dyDescent="0.25">
      <c r="A96" s="121">
        <v>84</v>
      </c>
      <c r="B96" s="146" t="s">
        <v>731</v>
      </c>
      <c r="C96" s="146" t="s">
        <v>728</v>
      </c>
      <c r="D96" s="128">
        <v>55.36</v>
      </c>
      <c r="E96" s="125"/>
      <c r="F96" s="125">
        <v>189</v>
      </c>
      <c r="G96" s="128">
        <v>3.4140173410404624</v>
      </c>
      <c r="H96" s="171">
        <f t="shared" si="77"/>
        <v>0</v>
      </c>
      <c r="I96" s="128"/>
      <c r="J96" s="125">
        <v>0</v>
      </c>
      <c r="K96" s="125">
        <v>0</v>
      </c>
      <c r="L96" s="171">
        <f t="shared" si="79"/>
        <v>0</v>
      </c>
      <c r="M96" s="125">
        <v>0</v>
      </c>
      <c r="N96" s="125">
        <v>0</v>
      </c>
      <c r="O96" s="128"/>
      <c r="P96" s="125"/>
      <c r="Q96" s="131">
        <f t="shared" si="67"/>
        <v>5</v>
      </c>
      <c r="R96" s="172">
        <f t="shared" si="72"/>
        <v>9</v>
      </c>
      <c r="S96" s="132">
        <f t="shared" si="73"/>
        <v>9.4499999999999993</v>
      </c>
      <c r="T96" s="183">
        <f t="shared" si="70"/>
        <v>9</v>
      </c>
      <c r="U96" s="132">
        <f t="shared" si="74"/>
        <v>9</v>
      </c>
      <c r="V96" s="265">
        <f t="shared" si="69"/>
        <v>4.7619047619047619</v>
      </c>
      <c r="W96" s="131">
        <f t="shared" si="71"/>
        <v>6</v>
      </c>
      <c r="X96" s="132">
        <f t="shared" si="51"/>
        <v>6.75</v>
      </c>
      <c r="Y96" s="131">
        <f t="shared" si="52"/>
        <v>75</v>
      </c>
      <c r="Z96" s="131">
        <f t="shared" si="53"/>
        <v>3</v>
      </c>
      <c r="AA96" s="131">
        <f t="shared" si="75"/>
        <v>0</v>
      </c>
      <c r="AB96" s="132">
        <f t="shared" si="76"/>
        <v>0</v>
      </c>
      <c r="AC96" s="131">
        <f t="shared" si="68"/>
        <v>0</v>
      </c>
      <c r="AD96" s="131">
        <v>9</v>
      </c>
    </row>
    <row r="97" spans="1:30" ht="31.5" x14ac:dyDescent="0.25">
      <c r="A97" s="121">
        <v>85</v>
      </c>
      <c r="B97" s="146" t="s">
        <v>732</v>
      </c>
      <c r="C97" s="146" t="s">
        <v>728</v>
      </c>
      <c r="D97" s="128">
        <v>33.46</v>
      </c>
      <c r="E97" s="125"/>
      <c r="F97" s="125">
        <v>78</v>
      </c>
      <c r="G97" s="128">
        <v>2.3311416616855949</v>
      </c>
      <c r="H97" s="171">
        <f t="shared" si="77"/>
        <v>0</v>
      </c>
      <c r="I97" s="128"/>
      <c r="J97" s="125">
        <v>0</v>
      </c>
      <c r="K97" s="125">
        <v>0</v>
      </c>
      <c r="L97" s="171">
        <f t="shared" si="79"/>
        <v>0</v>
      </c>
      <c r="M97" s="125">
        <v>0</v>
      </c>
      <c r="N97" s="125">
        <v>0</v>
      </c>
      <c r="O97" s="128"/>
      <c r="P97" s="125"/>
      <c r="Q97" s="131">
        <f t="shared" si="67"/>
        <v>5</v>
      </c>
      <c r="R97" s="172">
        <f t="shared" si="72"/>
        <v>3</v>
      </c>
      <c r="S97" s="132">
        <f t="shared" si="73"/>
        <v>3.9</v>
      </c>
      <c r="T97" s="183">
        <f t="shared" si="70"/>
        <v>3</v>
      </c>
      <c r="U97" s="132">
        <f t="shared" si="74"/>
        <v>3</v>
      </c>
      <c r="V97" s="265">
        <f t="shared" si="69"/>
        <v>3.8461538461538463</v>
      </c>
      <c r="W97" s="131">
        <f t="shared" si="71"/>
        <v>2</v>
      </c>
      <c r="X97" s="132">
        <f t="shared" si="51"/>
        <v>2.25</v>
      </c>
      <c r="Y97" s="131">
        <f t="shared" si="52"/>
        <v>75</v>
      </c>
      <c r="Z97" s="131">
        <f t="shared" si="53"/>
        <v>1</v>
      </c>
      <c r="AA97" s="131">
        <f t="shared" si="75"/>
        <v>0</v>
      </c>
      <c r="AB97" s="132">
        <f t="shared" si="76"/>
        <v>0</v>
      </c>
      <c r="AC97" s="131">
        <f t="shared" si="68"/>
        <v>0</v>
      </c>
      <c r="AD97" s="131">
        <v>3</v>
      </c>
    </row>
    <row r="98" spans="1:30" ht="31.5" x14ac:dyDescent="0.25">
      <c r="A98" s="121">
        <v>86</v>
      </c>
      <c r="B98" s="146" t="s">
        <v>733</v>
      </c>
      <c r="C98" s="146" t="s">
        <v>728</v>
      </c>
      <c r="D98" s="128">
        <v>108.07</v>
      </c>
      <c r="E98" s="125">
        <v>347</v>
      </c>
      <c r="F98" s="125">
        <v>330</v>
      </c>
      <c r="G98" s="128">
        <v>3.0535763856759508</v>
      </c>
      <c r="H98" s="171">
        <f t="shared" si="77"/>
        <v>17</v>
      </c>
      <c r="I98" s="128">
        <f t="shared" si="78"/>
        <v>4.8991354466858787</v>
      </c>
      <c r="J98" s="125">
        <v>12</v>
      </c>
      <c r="K98" s="125">
        <v>5</v>
      </c>
      <c r="L98" s="171">
        <f t="shared" si="79"/>
        <v>16</v>
      </c>
      <c r="M98" s="125">
        <v>12</v>
      </c>
      <c r="N98" s="125">
        <v>4</v>
      </c>
      <c r="O98" s="128"/>
      <c r="P98" s="125">
        <f t="shared" si="80"/>
        <v>94.117647058823536</v>
      </c>
      <c r="Q98" s="131">
        <f t="shared" si="67"/>
        <v>5</v>
      </c>
      <c r="R98" s="172">
        <f t="shared" si="72"/>
        <v>16</v>
      </c>
      <c r="S98" s="132">
        <f t="shared" si="73"/>
        <v>16.5</v>
      </c>
      <c r="T98" s="183">
        <f t="shared" si="70"/>
        <v>16</v>
      </c>
      <c r="U98" s="132">
        <f t="shared" si="74"/>
        <v>16</v>
      </c>
      <c r="V98" s="265">
        <f t="shared" si="69"/>
        <v>4.8484848484848486</v>
      </c>
      <c r="W98" s="131">
        <f t="shared" si="71"/>
        <v>12</v>
      </c>
      <c r="X98" s="132">
        <f t="shared" si="51"/>
        <v>12</v>
      </c>
      <c r="Y98" s="131">
        <f t="shared" si="52"/>
        <v>75</v>
      </c>
      <c r="Z98" s="131">
        <f t="shared" si="53"/>
        <v>4</v>
      </c>
      <c r="AA98" s="131">
        <f t="shared" si="75"/>
        <v>0</v>
      </c>
      <c r="AB98" s="132">
        <f t="shared" si="76"/>
        <v>0</v>
      </c>
      <c r="AC98" s="131">
        <f t="shared" si="68"/>
        <v>0</v>
      </c>
      <c r="AD98" s="266">
        <v>18</v>
      </c>
    </row>
    <row r="99" spans="1:30" ht="31.5" x14ac:dyDescent="0.25">
      <c r="A99" s="121">
        <v>87</v>
      </c>
      <c r="B99" s="146" t="s">
        <v>734</v>
      </c>
      <c r="C99" s="146" t="s">
        <v>65</v>
      </c>
      <c r="D99" s="128">
        <v>36.72</v>
      </c>
      <c r="E99" s="125">
        <v>44</v>
      </c>
      <c r="F99" s="125">
        <v>124</v>
      </c>
      <c r="G99" s="128">
        <v>3.376906318082789</v>
      </c>
      <c r="H99" s="171">
        <f t="shared" ref="H99:H110" si="81">J99+K99</f>
        <v>2</v>
      </c>
      <c r="I99" s="128">
        <f t="shared" ref="I99:I106" si="82">H99*100/E99</f>
        <v>4.5454545454545459</v>
      </c>
      <c r="J99" s="125">
        <v>1</v>
      </c>
      <c r="K99" s="125">
        <v>1</v>
      </c>
      <c r="L99" s="171">
        <f t="shared" ref="L99:L110" si="83">SUM(M99+N99)</f>
        <v>2</v>
      </c>
      <c r="M99" s="125">
        <v>1</v>
      </c>
      <c r="N99" s="125">
        <v>1</v>
      </c>
      <c r="O99" s="128"/>
      <c r="P99" s="125">
        <f>L99*100/H99</f>
        <v>100</v>
      </c>
      <c r="Q99" s="131">
        <f t="shared" si="67"/>
        <v>5</v>
      </c>
      <c r="R99" s="172">
        <f t="shared" si="72"/>
        <v>6</v>
      </c>
      <c r="S99" s="132">
        <f t="shared" si="73"/>
        <v>6.2</v>
      </c>
      <c r="T99" s="183">
        <f t="shared" si="70"/>
        <v>6</v>
      </c>
      <c r="U99" s="132">
        <f t="shared" si="74"/>
        <v>6</v>
      </c>
      <c r="V99" s="265">
        <f t="shared" si="69"/>
        <v>4.838709677419355</v>
      </c>
      <c r="W99" s="131">
        <f t="shared" si="71"/>
        <v>4</v>
      </c>
      <c r="X99" s="132">
        <f t="shared" si="51"/>
        <v>4.5</v>
      </c>
      <c r="Y99" s="131">
        <f t="shared" si="52"/>
        <v>75</v>
      </c>
      <c r="Z99" s="131">
        <f t="shared" si="53"/>
        <v>2</v>
      </c>
      <c r="AA99" s="131">
        <f t="shared" si="75"/>
        <v>0</v>
      </c>
      <c r="AB99" s="132">
        <f t="shared" si="76"/>
        <v>0</v>
      </c>
      <c r="AC99" s="131">
        <f t="shared" si="68"/>
        <v>0</v>
      </c>
      <c r="AD99" s="131">
        <v>6</v>
      </c>
    </row>
    <row r="100" spans="1:30" ht="31.5" x14ac:dyDescent="0.25">
      <c r="A100" s="121">
        <v>88</v>
      </c>
      <c r="B100" s="146" t="s">
        <v>735</v>
      </c>
      <c r="C100" s="146" t="s">
        <v>65</v>
      </c>
      <c r="D100" s="128">
        <v>83.4</v>
      </c>
      <c r="E100" s="125">
        <v>56</v>
      </c>
      <c r="F100" s="125">
        <v>73</v>
      </c>
      <c r="G100" s="128">
        <v>0.87529976019184641</v>
      </c>
      <c r="H100" s="171">
        <f t="shared" si="81"/>
        <v>0</v>
      </c>
      <c r="I100" s="128">
        <f t="shared" si="82"/>
        <v>0</v>
      </c>
      <c r="J100" s="125">
        <v>0</v>
      </c>
      <c r="K100" s="125">
        <v>0</v>
      </c>
      <c r="L100" s="171">
        <f t="shared" si="83"/>
        <v>0</v>
      </c>
      <c r="M100" s="125">
        <v>0</v>
      </c>
      <c r="N100" s="125">
        <v>0</v>
      </c>
      <c r="O100" s="128"/>
      <c r="P100" s="125"/>
      <c r="Q100" s="131">
        <f t="shared" si="67"/>
        <v>5</v>
      </c>
      <c r="R100" s="172">
        <f t="shared" si="72"/>
        <v>3</v>
      </c>
      <c r="S100" s="132">
        <f t="shared" si="73"/>
        <v>3.65</v>
      </c>
      <c r="T100" s="183">
        <f t="shared" si="70"/>
        <v>3</v>
      </c>
      <c r="U100" s="132">
        <f t="shared" si="74"/>
        <v>3.0000000000000004</v>
      </c>
      <c r="V100" s="265">
        <f t="shared" si="69"/>
        <v>4.1095890410958908</v>
      </c>
      <c r="W100" s="131">
        <f t="shared" si="71"/>
        <v>2</v>
      </c>
      <c r="X100" s="132">
        <f t="shared" si="51"/>
        <v>2.25</v>
      </c>
      <c r="Y100" s="131">
        <f t="shared" si="52"/>
        <v>75</v>
      </c>
      <c r="Z100" s="131">
        <f t="shared" si="53"/>
        <v>1</v>
      </c>
      <c r="AA100" s="131">
        <f t="shared" si="75"/>
        <v>0</v>
      </c>
      <c r="AB100" s="132">
        <f t="shared" si="76"/>
        <v>0</v>
      </c>
      <c r="AC100" s="131">
        <f t="shared" si="68"/>
        <v>0</v>
      </c>
      <c r="AD100" s="131">
        <v>3</v>
      </c>
    </row>
    <row r="101" spans="1:30" ht="31.5" x14ac:dyDescent="0.25">
      <c r="A101" s="121">
        <v>89</v>
      </c>
      <c r="B101" s="146" t="s">
        <v>738</v>
      </c>
      <c r="C101" s="146" t="s">
        <v>65</v>
      </c>
      <c r="D101" s="128">
        <v>27.5</v>
      </c>
      <c r="E101" s="125">
        <v>63</v>
      </c>
      <c r="F101" s="125">
        <v>106</v>
      </c>
      <c r="G101" s="128">
        <v>3.8545454545454545</v>
      </c>
      <c r="H101" s="171">
        <f t="shared" si="81"/>
        <v>3</v>
      </c>
      <c r="I101" s="128">
        <f t="shared" si="82"/>
        <v>4.7619047619047619</v>
      </c>
      <c r="J101" s="125">
        <v>2</v>
      </c>
      <c r="K101" s="125">
        <v>1</v>
      </c>
      <c r="L101" s="171">
        <f t="shared" si="83"/>
        <v>3</v>
      </c>
      <c r="M101" s="125">
        <v>2</v>
      </c>
      <c r="N101" s="125">
        <v>1</v>
      </c>
      <c r="O101" s="128"/>
      <c r="P101" s="125">
        <f t="shared" ref="P101:P106" si="84">L101*100/H101</f>
        <v>100</v>
      </c>
      <c r="Q101" s="131">
        <f t="shared" si="67"/>
        <v>5</v>
      </c>
      <c r="R101" s="172">
        <f t="shared" si="72"/>
        <v>5</v>
      </c>
      <c r="S101" s="132">
        <f t="shared" si="73"/>
        <v>5.3</v>
      </c>
      <c r="T101" s="183">
        <f t="shared" si="70"/>
        <v>5</v>
      </c>
      <c r="U101" s="132">
        <f t="shared" si="74"/>
        <v>5.0000000000000009</v>
      </c>
      <c r="V101" s="265">
        <f t="shared" si="69"/>
        <v>4.716981132075472</v>
      </c>
      <c r="W101" s="131">
        <f t="shared" si="71"/>
        <v>3</v>
      </c>
      <c r="X101" s="132">
        <f t="shared" si="51"/>
        <v>3.75</v>
      </c>
      <c r="Y101" s="131">
        <f t="shared" si="52"/>
        <v>75</v>
      </c>
      <c r="Z101" s="131">
        <f t="shared" si="53"/>
        <v>2</v>
      </c>
      <c r="AA101" s="131">
        <f t="shared" si="75"/>
        <v>0</v>
      </c>
      <c r="AB101" s="132">
        <f t="shared" si="76"/>
        <v>0</v>
      </c>
      <c r="AC101" s="131">
        <f t="shared" si="68"/>
        <v>0</v>
      </c>
      <c r="AD101" s="266">
        <v>5</v>
      </c>
    </row>
    <row r="102" spans="1:30" ht="31.5" x14ac:dyDescent="0.25">
      <c r="A102" s="121">
        <v>90</v>
      </c>
      <c r="B102" s="146" t="s">
        <v>2</v>
      </c>
      <c r="C102" s="146" t="s">
        <v>65</v>
      </c>
      <c r="D102" s="128">
        <v>1105.8499999999999</v>
      </c>
      <c r="E102" s="125">
        <v>410</v>
      </c>
      <c r="F102" s="125">
        <v>650</v>
      </c>
      <c r="G102" s="128">
        <v>0.58778315323054664</v>
      </c>
      <c r="H102" s="171">
        <f t="shared" si="81"/>
        <v>12</v>
      </c>
      <c r="I102" s="128">
        <f t="shared" si="82"/>
        <v>2.9268292682926829</v>
      </c>
      <c r="J102" s="125">
        <v>9</v>
      </c>
      <c r="K102" s="125">
        <v>3</v>
      </c>
      <c r="L102" s="171">
        <f t="shared" si="83"/>
        <v>9</v>
      </c>
      <c r="M102" s="125">
        <v>9</v>
      </c>
      <c r="N102" s="125"/>
      <c r="O102" s="128"/>
      <c r="P102" s="125">
        <f t="shared" si="84"/>
        <v>75</v>
      </c>
      <c r="Q102" s="131">
        <f t="shared" si="67"/>
        <v>5</v>
      </c>
      <c r="R102" s="172">
        <f t="shared" si="72"/>
        <v>32</v>
      </c>
      <c r="S102" s="132">
        <f t="shared" si="73"/>
        <v>32.5</v>
      </c>
      <c r="T102" s="183">
        <f t="shared" si="70"/>
        <v>32</v>
      </c>
      <c r="U102" s="132">
        <f t="shared" si="74"/>
        <v>32</v>
      </c>
      <c r="V102" s="265">
        <f t="shared" si="69"/>
        <v>4.9230769230769234</v>
      </c>
      <c r="W102" s="131">
        <f t="shared" si="71"/>
        <v>24</v>
      </c>
      <c r="X102" s="132">
        <f t="shared" si="51"/>
        <v>24</v>
      </c>
      <c r="Y102" s="131">
        <f t="shared" si="52"/>
        <v>75</v>
      </c>
      <c r="Z102" s="131">
        <f t="shared" si="53"/>
        <v>8</v>
      </c>
      <c r="AA102" s="131">
        <f t="shared" si="75"/>
        <v>0</v>
      </c>
      <c r="AB102" s="132">
        <f t="shared" si="76"/>
        <v>0</v>
      </c>
      <c r="AC102" s="131">
        <f t="shared" si="68"/>
        <v>0</v>
      </c>
      <c r="AD102" s="131"/>
    </row>
    <row r="103" spans="1:30" ht="47.25" x14ac:dyDescent="0.25">
      <c r="A103" s="121">
        <v>91</v>
      </c>
      <c r="B103" s="146" t="s">
        <v>288</v>
      </c>
      <c r="C103" s="146" t="s">
        <v>903</v>
      </c>
      <c r="D103" s="187">
        <v>244.59</v>
      </c>
      <c r="E103" s="125">
        <v>160</v>
      </c>
      <c r="F103" s="125">
        <f>120+68</f>
        <v>188</v>
      </c>
      <c r="G103" s="128">
        <f>F103/D103</f>
        <v>0.76863322294451941</v>
      </c>
      <c r="H103" s="171">
        <f t="shared" si="81"/>
        <v>8</v>
      </c>
      <c r="I103" s="128">
        <f t="shared" si="82"/>
        <v>5</v>
      </c>
      <c r="J103" s="125">
        <v>6</v>
      </c>
      <c r="K103" s="125">
        <v>2</v>
      </c>
      <c r="L103" s="171">
        <f t="shared" si="83"/>
        <v>6</v>
      </c>
      <c r="M103" s="125">
        <v>6</v>
      </c>
      <c r="N103" s="125">
        <v>0</v>
      </c>
      <c r="O103" s="128"/>
      <c r="P103" s="125">
        <f t="shared" si="84"/>
        <v>75</v>
      </c>
      <c r="Q103" s="131">
        <f t="shared" si="67"/>
        <v>5</v>
      </c>
      <c r="R103" s="172">
        <f t="shared" si="72"/>
        <v>9</v>
      </c>
      <c r="S103" s="132">
        <f t="shared" si="73"/>
        <v>9.4</v>
      </c>
      <c r="T103" s="183">
        <f t="shared" si="70"/>
        <v>9</v>
      </c>
      <c r="U103" s="132">
        <f t="shared" si="74"/>
        <v>9.0000000000000018</v>
      </c>
      <c r="V103" s="265">
        <f t="shared" si="69"/>
        <v>4.7872340425531918</v>
      </c>
      <c r="W103" s="131">
        <f t="shared" si="71"/>
        <v>6</v>
      </c>
      <c r="X103" s="132">
        <f t="shared" si="51"/>
        <v>6.75</v>
      </c>
      <c r="Y103" s="131">
        <f t="shared" si="52"/>
        <v>75</v>
      </c>
      <c r="Z103" s="131">
        <f t="shared" si="53"/>
        <v>3</v>
      </c>
      <c r="AA103" s="131">
        <f t="shared" si="75"/>
        <v>0</v>
      </c>
      <c r="AB103" s="132">
        <f t="shared" si="76"/>
        <v>0</v>
      </c>
      <c r="AC103" s="131">
        <f t="shared" si="68"/>
        <v>0</v>
      </c>
      <c r="AD103" s="266">
        <v>9</v>
      </c>
    </row>
    <row r="104" spans="1:30" ht="31.5" x14ac:dyDescent="0.25">
      <c r="A104" s="121">
        <v>92</v>
      </c>
      <c r="B104" s="146" t="s">
        <v>45</v>
      </c>
      <c r="C104" s="146" t="s">
        <v>44</v>
      </c>
      <c r="D104" s="128">
        <v>177.71</v>
      </c>
      <c r="E104" s="125">
        <v>98</v>
      </c>
      <c r="F104" s="125">
        <v>95</v>
      </c>
      <c r="G104" s="128">
        <v>0.53457880817061498</v>
      </c>
      <c r="H104" s="171">
        <f t="shared" si="81"/>
        <v>4</v>
      </c>
      <c r="I104" s="128">
        <f t="shared" si="82"/>
        <v>4.0816326530612246</v>
      </c>
      <c r="J104" s="125">
        <v>3</v>
      </c>
      <c r="K104" s="125">
        <v>1</v>
      </c>
      <c r="L104" s="171">
        <f t="shared" si="83"/>
        <v>4</v>
      </c>
      <c r="M104" s="125">
        <v>3</v>
      </c>
      <c r="N104" s="125">
        <v>1</v>
      </c>
      <c r="O104" s="128"/>
      <c r="P104" s="125">
        <f t="shared" si="84"/>
        <v>100</v>
      </c>
      <c r="Q104" s="131">
        <f t="shared" si="67"/>
        <v>5</v>
      </c>
      <c r="R104" s="172">
        <f t="shared" ref="R104:R110" si="85">ROUNDDOWN(S104,0)</f>
        <v>4</v>
      </c>
      <c r="S104" s="132">
        <f t="shared" ref="S104:S110" si="86">F104*Q104/100</f>
        <v>4.75</v>
      </c>
      <c r="T104" s="183">
        <f t="shared" si="70"/>
        <v>4</v>
      </c>
      <c r="U104" s="132">
        <f t="shared" ref="U104:U110" si="87">F104*V104/100</f>
        <v>4</v>
      </c>
      <c r="V104" s="265">
        <f t="shared" si="69"/>
        <v>4.2105263157894735</v>
      </c>
      <c r="W104" s="131">
        <f t="shared" si="71"/>
        <v>3</v>
      </c>
      <c r="X104" s="132">
        <f t="shared" si="51"/>
        <v>3</v>
      </c>
      <c r="Y104" s="131">
        <f t="shared" si="52"/>
        <v>75</v>
      </c>
      <c r="Z104" s="131">
        <f t="shared" si="53"/>
        <v>1</v>
      </c>
      <c r="AA104" s="131">
        <f t="shared" ref="AA104:AA110" si="88">ROUNDDOWN(AB104,0)</f>
        <v>0</v>
      </c>
      <c r="AB104" s="132">
        <f t="shared" ref="AB104:AB110" si="89">T104*AC104/100</f>
        <v>0</v>
      </c>
      <c r="AC104" s="131">
        <f t="shared" si="68"/>
        <v>0</v>
      </c>
      <c r="AD104" s="131">
        <v>4</v>
      </c>
    </row>
    <row r="105" spans="1:30" x14ac:dyDescent="0.25">
      <c r="A105" s="121">
        <v>93</v>
      </c>
      <c r="B105" s="146" t="s">
        <v>2</v>
      </c>
      <c r="C105" s="146" t="s">
        <v>44</v>
      </c>
      <c r="D105" s="128">
        <v>6.03</v>
      </c>
      <c r="E105" s="125">
        <v>69</v>
      </c>
      <c r="F105" s="125">
        <v>76</v>
      </c>
      <c r="G105" s="128">
        <v>12.603648424543946</v>
      </c>
      <c r="H105" s="171">
        <f t="shared" si="81"/>
        <v>3</v>
      </c>
      <c r="I105" s="128">
        <f t="shared" si="82"/>
        <v>4.3478260869565215</v>
      </c>
      <c r="J105" s="125">
        <v>2</v>
      </c>
      <c r="K105" s="125">
        <v>1</v>
      </c>
      <c r="L105" s="171">
        <f t="shared" si="83"/>
        <v>3</v>
      </c>
      <c r="M105" s="125">
        <v>2</v>
      </c>
      <c r="N105" s="125">
        <v>1</v>
      </c>
      <c r="O105" s="128"/>
      <c r="P105" s="125">
        <f t="shared" si="84"/>
        <v>100</v>
      </c>
      <c r="Q105" s="131">
        <f t="shared" si="67"/>
        <v>5</v>
      </c>
      <c r="R105" s="172">
        <f t="shared" si="85"/>
        <v>3</v>
      </c>
      <c r="S105" s="132">
        <f t="shared" si="86"/>
        <v>3.8</v>
      </c>
      <c r="T105" s="183">
        <f t="shared" si="70"/>
        <v>3</v>
      </c>
      <c r="U105" s="132">
        <f t="shared" si="87"/>
        <v>3</v>
      </c>
      <c r="V105" s="265">
        <f t="shared" si="69"/>
        <v>3.9473684210526314</v>
      </c>
      <c r="W105" s="131">
        <f t="shared" si="71"/>
        <v>2</v>
      </c>
      <c r="X105" s="132">
        <f t="shared" si="51"/>
        <v>2.25</v>
      </c>
      <c r="Y105" s="131">
        <f t="shared" si="52"/>
        <v>75</v>
      </c>
      <c r="Z105" s="131">
        <f t="shared" si="53"/>
        <v>1</v>
      </c>
      <c r="AA105" s="131">
        <f t="shared" si="88"/>
        <v>0</v>
      </c>
      <c r="AB105" s="132">
        <f t="shared" si="89"/>
        <v>0</v>
      </c>
      <c r="AC105" s="131">
        <f t="shared" si="68"/>
        <v>0</v>
      </c>
      <c r="AD105" s="131"/>
    </row>
    <row r="106" spans="1:30" ht="31.5" x14ac:dyDescent="0.25">
      <c r="A106" s="121">
        <v>94</v>
      </c>
      <c r="B106" s="146" t="s">
        <v>272</v>
      </c>
      <c r="C106" s="146" t="s">
        <v>44</v>
      </c>
      <c r="D106" s="128">
        <v>604.91</v>
      </c>
      <c r="E106" s="125">
        <v>3651</v>
      </c>
      <c r="F106" s="125">
        <v>3826</v>
      </c>
      <c r="G106" s="128">
        <v>6.3249078375295502</v>
      </c>
      <c r="H106" s="171">
        <f t="shared" si="81"/>
        <v>182</v>
      </c>
      <c r="I106" s="128">
        <f t="shared" si="82"/>
        <v>4.9849356340728566</v>
      </c>
      <c r="J106" s="125">
        <v>136</v>
      </c>
      <c r="K106" s="125">
        <v>46</v>
      </c>
      <c r="L106" s="171">
        <f t="shared" si="83"/>
        <v>182</v>
      </c>
      <c r="M106" s="125">
        <v>136</v>
      </c>
      <c r="N106" s="125">
        <v>46</v>
      </c>
      <c r="O106" s="128"/>
      <c r="P106" s="125">
        <f t="shared" si="84"/>
        <v>100</v>
      </c>
      <c r="Q106" s="131">
        <f t="shared" si="67"/>
        <v>5</v>
      </c>
      <c r="R106" s="172">
        <f t="shared" si="85"/>
        <v>191</v>
      </c>
      <c r="S106" s="132">
        <f t="shared" si="86"/>
        <v>191.3</v>
      </c>
      <c r="T106" s="183">
        <f t="shared" si="70"/>
        <v>191</v>
      </c>
      <c r="U106" s="132">
        <f t="shared" si="87"/>
        <v>191</v>
      </c>
      <c r="V106" s="265">
        <f t="shared" si="69"/>
        <v>4.9921589127025614</v>
      </c>
      <c r="W106" s="131">
        <f t="shared" si="71"/>
        <v>143</v>
      </c>
      <c r="X106" s="132">
        <f t="shared" si="51"/>
        <v>143.25</v>
      </c>
      <c r="Y106" s="131">
        <f t="shared" si="52"/>
        <v>75</v>
      </c>
      <c r="Z106" s="131">
        <f t="shared" si="53"/>
        <v>48</v>
      </c>
      <c r="AA106" s="131">
        <f t="shared" si="88"/>
        <v>0</v>
      </c>
      <c r="AB106" s="132">
        <f t="shared" si="89"/>
        <v>0</v>
      </c>
      <c r="AC106" s="131">
        <f t="shared" si="68"/>
        <v>0</v>
      </c>
      <c r="AD106" s="131">
        <v>191</v>
      </c>
    </row>
    <row r="107" spans="1:30" ht="31.5" x14ac:dyDescent="0.25">
      <c r="A107" s="121">
        <v>95</v>
      </c>
      <c r="B107" s="146" t="s">
        <v>753</v>
      </c>
      <c r="C107" s="146" t="s">
        <v>70</v>
      </c>
      <c r="D107" s="128">
        <v>536.70000000000005</v>
      </c>
      <c r="E107" s="125">
        <v>0</v>
      </c>
      <c r="F107" s="125">
        <v>130</v>
      </c>
      <c r="G107" s="128">
        <v>0.24222098006335008</v>
      </c>
      <c r="H107" s="171">
        <f t="shared" si="81"/>
        <v>0</v>
      </c>
      <c r="I107" s="128"/>
      <c r="J107" s="125">
        <v>0</v>
      </c>
      <c r="K107" s="125">
        <v>0</v>
      </c>
      <c r="L107" s="171">
        <f t="shared" si="83"/>
        <v>0</v>
      </c>
      <c r="M107" s="125">
        <v>0</v>
      </c>
      <c r="N107" s="125">
        <v>0</v>
      </c>
      <c r="O107" s="128"/>
      <c r="P107" s="125"/>
      <c r="Q107" s="131">
        <f t="shared" si="67"/>
        <v>5</v>
      </c>
      <c r="R107" s="172">
        <f t="shared" si="85"/>
        <v>6</v>
      </c>
      <c r="S107" s="132">
        <f t="shared" si="86"/>
        <v>6.5</v>
      </c>
      <c r="T107" s="183">
        <v>0</v>
      </c>
      <c r="U107" s="132">
        <f t="shared" si="87"/>
        <v>0</v>
      </c>
      <c r="V107" s="265">
        <f t="shared" si="69"/>
        <v>0</v>
      </c>
      <c r="W107" s="131">
        <f t="shared" si="71"/>
        <v>0</v>
      </c>
      <c r="X107" s="132">
        <f t="shared" si="51"/>
        <v>0</v>
      </c>
      <c r="Y107" s="131">
        <f t="shared" si="52"/>
        <v>75</v>
      </c>
      <c r="Z107" s="131">
        <f t="shared" si="53"/>
        <v>0</v>
      </c>
      <c r="AA107" s="131">
        <f t="shared" si="88"/>
        <v>0</v>
      </c>
      <c r="AB107" s="132">
        <f t="shared" si="89"/>
        <v>0</v>
      </c>
      <c r="AC107" s="131">
        <f t="shared" si="68"/>
        <v>0</v>
      </c>
      <c r="AD107" s="266">
        <v>0</v>
      </c>
    </row>
    <row r="108" spans="1:30" ht="31.5" x14ac:dyDescent="0.25">
      <c r="A108" s="121">
        <v>96</v>
      </c>
      <c r="B108" s="146" t="s">
        <v>757</v>
      </c>
      <c r="C108" s="146" t="s">
        <v>70</v>
      </c>
      <c r="D108" s="128">
        <v>331.07</v>
      </c>
      <c r="E108" s="125">
        <v>152</v>
      </c>
      <c r="F108" s="125">
        <v>80</v>
      </c>
      <c r="G108" s="128">
        <v>0.24164074062887003</v>
      </c>
      <c r="H108" s="171">
        <f t="shared" si="81"/>
        <v>4</v>
      </c>
      <c r="I108" s="128">
        <f t="shared" ref="I108:I110" si="90">H108*100/E108</f>
        <v>2.6315789473684212</v>
      </c>
      <c r="J108" s="125">
        <v>3</v>
      </c>
      <c r="K108" s="125">
        <v>1</v>
      </c>
      <c r="L108" s="171">
        <f t="shared" si="83"/>
        <v>0</v>
      </c>
      <c r="M108" s="125"/>
      <c r="N108" s="125"/>
      <c r="O108" s="128"/>
      <c r="P108" s="125">
        <f>L108*100/H108</f>
        <v>0</v>
      </c>
      <c r="Q108" s="131">
        <f t="shared" si="67"/>
        <v>5</v>
      </c>
      <c r="R108" s="172">
        <f t="shared" si="85"/>
        <v>4</v>
      </c>
      <c r="S108" s="132">
        <f t="shared" si="86"/>
        <v>4</v>
      </c>
      <c r="T108" s="183">
        <f t="shared" si="70"/>
        <v>4</v>
      </c>
      <c r="U108" s="132">
        <f t="shared" si="87"/>
        <v>4</v>
      </c>
      <c r="V108" s="265">
        <f t="shared" si="69"/>
        <v>5</v>
      </c>
      <c r="W108" s="131">
        <f t="shared" si="71"/>
        <v>3</v>
      </c>
      <c r="X108" s="132">
        <f t="shared" si="51"/>
        <v>3</v>
      </c>
      <c r="Y108" s="131">
        <f t="shared" si="52"/>
        <v>75</v>
      </c>
      <c r="Z108" s="131">
        <f t="shared" si="53"/>
        <v>1</v>
      </c>
      <c r="AA108" s="131">
        <f t="shared" si="88"/>
        <v>0</v>
      </c>
      <c r="AB108" s="132">
        <f t="shared" si="89"/>
        <v>0</v>
      </c>
      <c r="AC108" s="131">
        <f t="shared" si="68"/>
        <v>0</v>
      </c>
      <c r="AD108" s="266">
        <v>7</v>
      </c>
    </row>
    <row r="109" spans="1:30" x14ac:dyDescent="0.25">
      <c r="A109" s="121">
        <v>97</v>
      </c>
      <c r="B109" s="146" t="s">
        <v>2</v>
      </c>
      <c r="C109" s="146" t="s">
        <v>70</v>
      </c>
      <c r="D109" s="128">
        <v>2750.6</v>
      </c>
      <c r="E109" s="125">
        <v>59</v>
      </c>
      <c r="F109" s="125">
        <v>170</v>
      </c>
      <c r="G109" s="128">
        <v>6.1804697156983932E-2</v>
      </c>
      <c r="H109" s="171">
        <f t="shared" si="81"/>
        <v>0</v>
      </c>
      <c r="I109" s="128">
        <f t="shared" si="90"/>
        <v>0</v>
      </c>
      <c r="J109" s="125"/>
      <c r="K109" s="125"/>
      <c r="L109" s="171">
        <f t="shared" si="83"/>
        <v>0</v>
      </c>
      <c r="M109" s="125">
        <v>0</v>
      </c>
      <c r="N109" s="125">
        <v>0</v>
      </c>
      <c r="O109" s="128"/>
      <c r="P109" s="125"/>
      <c r="Q109" s="131">
        <f t="shared" si="67"/>
        <v>5</v>
      </c>
      <c r="R109" s="172">
        <f t="shared" si="85"/>
        <v>8</v>
      </c>
      <c r="S109" s="132">
        <f t="shared" si="86"/>
        <v>8.5</v>
      </c>
      <c r="T109" s="183">
        <f t="shared" si="70"/>
        <v>8</v>
      </c>
      <c r="U109" s="132">
        <f t="shared" si="87"/>
        <v>8</v>
      </c>
      <c r="V109" s="265">
        <f t="shared" si="69"/>
        <v>4.7058823529411766</v>
      </c>
      <c r="W109" s="131">
        <f t="shared" si="71"/>
        <v>6</v>
      </c>
      <c r="X109" s="132">
        <f t="shared" si="51"/>
        <v>6</v>
      </c>
      <c r="Y109" s="131">
        <f t="shared" si="52"/>
        <v>75</v>
      </c>
      <c r="Z109" s="131">
        <f t="shared" si="53"/>
        <v>2</v>
      </c>
      <c r="AA109" s="131">
        <f t="shared" si="88"/>
        <v>0</v>
      </c>
      <c r="AB109" s="132">
        <f t="shared" si="89"/>
        <v>0</v>
      </c>
      <c r="AC109" s="131">
        <f t="shared" si="68"/>
        <v>0</v>
      </c>
      <c r="AD109" s="131"/>
    </row>
    <row r="110" spans="1:30" ht="31.5" x14ac:dyDescent="0.25">
      <c r="A110" s="121">
        <v>100</v>
      </c>
      <c r="B110" s="146" t="s">
        <v>114</v>
      </c>
      <c r="C110" s="146" t="s">
        <v>70</v>
      </c>
      <c r="D110" s="128">
        <v>757.58</v>
      </c>
      <c r="E110" s="125">
        <v>63</v>
      </c>
      <c r="F110" s="125">
        <v>36</v>
      </c>
      <c r="G110" s="128">
        <v>4.7519733889490219E-2</v>
      </c>
      <c r="H110" s="171">
        <f t="shared" si="81"/>
        <v>2</v>
      </c>
      <c r="I110" s="128">
        <f t="shared" si="90"/>
        <v>3.1746031746031744</v>
      </c>
      <c r="J110" s="125">
        <v>1</v>
      </c>
      <c r="K110" s="125">
        <v>1</v>
      </c>
      <c r="L110" s="171">
        <f t="shared" si="83"/>
        <v>0</v>
      </c>
      <c r="M110" s="125"/>
      <c r="N110" s="125"/>
      <c r="O110" s="128"/>
      <c r="P110" s="125">
        <f>L110*100/H110</f>
        <v>0</v>
      </c>
      <c r="Q110" s="131">
        <f t="shared" si="67"/>
        <v>5</v>
      </c>
      <c r="R110" s="172">
        <f t="shared" si="85"/>
        <v>1</v>
      </c>
      <c r="S110" s="132">
        <f t="shared" si="86"/>
        <v>1.8</v>
      </c>
      <c r="T110" s="183">
        <f t="shared" si="70"/>
        <v>1</v>
      </c>
      <c r="U110" s="132">
        <f t="shared" si="87"/>
        <v>1</v>
      </c>
      <c r="V110" s="265">
        <f t="shared" si="69"/>
        <v>2.7777777777777777</v>
      </c>
      <c r="W110" s="131">
        <f t="shared" si="71"/>
        <v>0</v>
      </c>
      <c r="X110" s="132">
        <f t="shared" si="51"/>
        <v>0.75</v>
      </c>
      <c r="Y110" s="131">
        <f t="shared" si="52"/>
        <v>75</v>
      </c>
      <c r="Z110" s="131">
        <f t="shared" si="53"/>
        <v>1</v>
      </c>
      <c r="AA110" s="131">
        <f t="shared" si="88"/>
        <v>0</v>
      </c>
      <c r="AB110" s="132">
        <f t="shared" si="89"/>
        <v>0</v>
      </c>
      <c r="AC110" s="131">
        <f t="shared" si="68"/>
        <v>0</v>
      </c>
      <c r="AD110" s="266">
        <v>4</v>
      </c>
    </row>
    <row r="111" spans="1:30" hidden="1" x14ac:dyDescent="0.25">
      <c r="A111" s="121">
        <v>492</v>
      </c>
      <c r="B111" s="146">
        <v>0</v>
      </c>
      <c r="C111" s="146">
        <v>0</v>
      </c>
      <c r="D111" s="128">
        <v>0</v>
      </c>
      <c r="E111" s="125"/>
      <c r="F111" s="125">
        <v>0</v>
      </c>
      <c r="G111" s="128">
        <v>0</v>
      </c>
      <c r="H111" s="169"/>
      <c r="I111" s="128"/>
      <c r="J111" s="128"/>
      <c r="K111" s="128"/>
      <c r="L111" s="169"/>
      <c r="M111" s="128"/>
      <c r="N111" s="128"/>
      <c r="O111" s="128"/>
      <c r="P111" s="128"/>
      <c r="Q111" s="130">
        <f t="shared" si="67"/>
        <v>0</v>
      </c>
      <c r="R111" s="172">
        <f>ROUNDDOWN(S111,0)</f>
        <v>0</v>
      </c>
      <c r="S111" s="132">
        <f>F111*Q111/100</f>
        <v>0</v>
      </c>
      <c r="T111" s="183">
        <f t="shared" si="70"/>
        <v>0</v>
      </c>
      <c r="U111" s="132">
        <f>F111*V111/100</f>
        <v>0</v>
      </c>
      <c r="V111" s="267">
        <f>Q111</f>
        <v>0</v>
      </c>
      <c r="W111" s="131">
        <f>ROUNDDOWN(X111,0)</f>
        <v>0</v>
      </c>
      <c r="X111" s="132">
        <f>T111*Y111/100</f>
        <v>0</v>
      </c>
      <c r="Y111" s="131">
        <f t="shared" ref="Y111" si="91">IF(F111&lt;VLOOKUP(G111,$L$116:$P$126,2),0,VLOOKUP(G111,$L$116:$P$126,4))</f>
        <v>0</v>
      </c>
      <c r="Z111" s="131">
        <f>T111-W111-AA111</f>
        <v>0</v>
      </c>
      <c r="AA111" s="131">
        <f>ROUNDDOWN(AB111,0)</f>
        <v>0</v>
      </c>
      <c r="AB111" s="132">
        <f>T111*AC111/100</f>
        <v>0</v>
      </c>
      <c r="AC111" s="131">
        <f t="shared" si="68"/>
        <v>0</v>
      </c>
      <c r="AD111" s="131"/>
    </row>
    <row r="112" spans="1:30" s="271" customFormat="1" ht="41.25" customHeight="1" x14ac:dyDescent="0.25">
      <c r="A112" s="268" t="s">
        <v>854</v>
      </c>
      <c r="B112" s="268"/>
      <c r="C112" s="269"/>
      <c r="D112" s="270"/>
      <c r="E112" s="260"/>
      <c r="F112" s="260"/>
      <c r="G112" s="260"/>
      <c r="H112" s="231"/>
      <c r="I112" s="260"/>
      <c r="J112" s="231"/>
      <c r="K112" s="231"/>
      <c r="L112" s="231"/>
      <c r="M112" s="231"/>
      <c r="N112" s="231"/>
      <c r="O112" s="260"/>
      <c r="P112" s="231"/>
      <c r="Q112" s="231"/>
      <c r="R112" s="260"/>
      <c r="V112" s="272"/>
      <c r="W112" s="260"/>
      <c r="X112" s="224"/>
      <c r="Y112" s="222"/>
      <c r="Z112" s="222"/>
      <c r="AA112" s="222"/>
      <c r="AB112" s="224"/>
      <c r="AC112" s="222"/>
      <c r="AD112" s="222"/>
    </row>
    <row r="113" spans="1:30" s="271" customFormat="1" ht="29.25" customHeight="1" x14ac:dyDescent="0.25">
      <c r="A113" s="361"/>
      <c r="B113" s="349"/>
      <c r="C113" s="349"/>
      <c r="D113" s="349"/>
      <c r="E113" s="349"/>
      <c r="F113" s="349"/>
      <c r="G113" s="349"/>
      <c r="H113" s="362"/>
      <c r="I113" s="349"/>
      <c r="J113" s="362"/>
      <c r="K113" s="362"/>
      <c r="L113" s="362"/>
      <c r="M113" s="362"/>
      <c r="N113" s="362"/>
      <c r="O113" s="349"/>
      <c r="P113" s="362"/>
      <c r="Q113" s="362"/>
      <c r="R113" s="349"/>
      <c r="S113" s="349"/>
      <c r="T113" s="349"/>
      <c r="U113" s="349"/>
      <c r="V113" s="389"/>
      <c r="W113" s="349"/>
      <c r="X113" s="224"/>
      <c r="Y113" s="222"/>
      <c r="Z113" s="222"/>
      <c r="AA113" s="222"/>
      <c r="AB113" s="224"/>
      <c r="AC113" s="222"/>
      <c r="AD113" s="222"/>
    </row>
    <row r="114" spans="1:30" s="271" customFormat="1" x14ac:dyDescent="0.25">
      <c r="A114" s="301"/>
      <c r="B114" s="161"/>
      <c r="C114" s="161"/>
      <c r="D114" s="224"/>
      <c r="E114" s="222"/>
      <c r="F114" s="222"/>
      <c r="G114" s="224"/>
      <c r="H114" s="222"/>
      <c r="I114" s="224"/>
      <c r="J114" s="222"/>
      <c r="K114" s="222"/>
      <c r="L114" s="222"/>
      <c r="M114" s="222"/>
      <c r="N114" s="222"/>
      <c r="O114" s="224"/>
      <c r="P114" s="222"/>
      <c r="Q114" s="222"/>
      <c r="R114" s="222"/>
      <c r="S114" s="224"/>
      <c r="T114" s="224"/>
      <c r="U114" s="224"/>
      <c r="V114" s="272"/>
      <c r="W114" s="222"/>
      <c r="X114" s="224"/>
      <c r="Y114" s="222"/>
      <c r="Z114" s="222"/>
      <c r="AA114" s="222"/>
      <c r="AB114" s="224"/>
      <c r="AC114" s="222"/>
      <c r="AD114" s="222"/>
    </row>
    <row r="115" spans="1:30" s="271" customFormat="1" hidden="1" x14ac:dyDescent="0.25">
      <c r="A115" s="301"/>
      <c r="B115" s="158" t="s">
        <v>624</v>
      </c>
      <c r="C115" s="158" t="s">
        <v>619</v>
      </c>
      <c r="D115" s="273" t="s">
        <v>620</v>
      </c>
      <c r="E115" s="272"/>
      <c r="F115" s="272"/>
      <c r="G115" s="222"/>
      <c r="H115" s="222"/>
      <c r="I115" s="222"/>
      <c r="J115" s="224"/>
      <c r="K115" s="224"/>
      <c r="L115" s="273" t="s">
        <v>616</v>
      </c>
      <c r="M115" s="273" t="s">
        <v>617</v>
      </c>
      <c r="N115" s="273" t="s">
        <v>613</v>
      </c>
      <c r="O115" s="273" t="s">
        <v>615</v>
      </c>
      <c r="P115" s="273" t="s">
        <v>614</v>
      </c>
      <c r="Q115" s="222"/>
      <c r="R115" s="222"/>
      <c r="S115" s="222"/>
      <c r="T115" s="222"/>
      <c r="U115" s="224"/>
      <c r="V115" s="222"/>
      <c r="W115" s="222"/>
      <c r="X115" s="222"/>
    </row>
    <row r="116" spans="1:30" s="271" customFormat="1" hidden="1" x14ac:dyDescent="0.25">
      <c r="A116" s="301"/>
      <c r="B116" s="158"/>
      <c r="C116" s="158"/>
      <c r="D116" s="273"/>
      <c r="E116" s="272"/>
      <c r="F116" s="272"/>
      <c r="G116" s="222"/>
      <c r="H116" s="222"/>
      <c r="I116" s="222"/>
      <c r="J116" s="224"/>
      <c r="K116" s="224"/>
      <c r="L116" s="273">
        <v>0</v>
      </c>
      <c r="M116" s="273">
        <v>33</v>
      </c>
      <c r="N116" s="273">
        <v>5</v>
      </c>
      <c r="O116" s="273">
        <v>75</v>
      </c>
      <c r="P116" s="273">
        <v>0</v>
      </c>
      <c r="Q116" s="224"/>
      <c r="R116" s="222"/>
      <c r="S116" s="222"/>
      <c r="T116" s="222"/>
      <c r="U116" s="224"/>
      <c r="V116" s="222"/>
      <c r="W116" s="222"/>
      <c r="X116" s="222"/>
    </row>
    <row r="117" spans="1:30" s="271" customFormat="1" hidden="1" x14ac:dyDescent="0.25">
      <c r="A117" s="301"/>
      <c r="B117" s="158"/>
      <c r="C117" s="158"/>
      <c r="D117" s="273"/>
      <c r="E117" s="272"/>
      <c r="F117" s="272"/>
      <c r="G117" s="222"/>
      <c r="H117" s="222"/>
      <c r="I117" s="222"/>
      <c r="J117" s="224"/>
      <c r="K117" s="224"/>
      <c r="L117" s="273">
        <v>1.01</v>
      </c>
      <c r="M117" s="273">
        <v>33</v>
      </c>
      <c r="N117" s="273">
        <v>5</v>
      </c>
      <c r="O117" s="273">
        <v>75</v>
      </c>
      <c r="P117" s="273">
        <v>0</v>
      </c>
      <c r="Q117" s="224"/>
      <c r="R117" s="222"/>
      <c r="S117" s="222"/>
      <c r="T117" s="222"/>
      <c r="U117" s="224"/>
      <c r="V117" s="222"/>
      <c r="W117" s="222"/>
      <c r="X117" s="222"/>
    </row>
    <row r="118" spans="1:30" s="271" customFormat="1" hidden="1" x14ac:dyDescent="0.25">
      <c r="A118" s="301"/>
      <c r="B118" s="158" t="s">
        <v>623</v>
      </c>
      <c r="C118" s="158" t="s">
        <v>622</v>
      </c>
      <c r="D118" s="273" t="s">
        <v>77</v>
      </c>
      <c r="E118" s="272"/>
      <c r="F118" s="272"/>
      <c r="G118" s="222"/>
      <c r="H118" s="222"/>
      <c r="I118" s="222"/>
      <c r="J118" s="224"/>
      <c r="K118" s="224"/>
      <c r="L118" s="273">
        <v>2.0099999999999998</v>
      </c>
      <c r="M118" s="273">
        <v>33</v>
      </c>
      <c r="N118" s="273">
        <v>5</v>
      </c>
      <c r="O118" s="273">
        <v>75</v>
      </c>
      <c r="P118" s="273">
        <v>0</v>
      </c>
      <c r="Q118" s="224"/>
      <c r="R118" s="222"/>
      <c r="S118" s="222"/>
      <c r="T118" s="222"/>
      <c r="U118" s="224"/>
      <c r="V118" s="222"/>
      <c r="W118" s="222"/>
      <c r="X118" s="222"/>
    </row>
    <row r="119" spans="1:30" s="271" customFormat="1" hidden="1" x14ac:dyDescent="0.25">
      <c r="A119" s="301"/>
      <c r="B119" s="161"/>
      <c r="C119" s="161"/>
      <c r="D119" s="224"/>
      <c r="E119" s="272"/>
      <c r="F119" s="272"/>
      <c r="G119" s="222"/>
      <c r="H119" s="222"/>
      <c r="I119" s="222"/>
      <c r="J119" s="222"/>
      <c r="K119" s="222"/>
      <c r="L119" s="303">
        <v>4.01</v>
      </c>
      <c r="M119" s="303">
        <v>33</v>
      </c>
      <c r="N119" s="303">
        <v>5</v>
      </c>
      <c r="O119" s="273">
        <v>75</v>
      </c>
      <c r="P119" s="303">
        <v>0</v>
      </c>
      <c r="Q119" s="222"/>
      <c r="R119" s="222"/>
      <c r="S119" s="222"/>
      <c r="T119" s="222"/>
      <c r="U119" s="224"/>
      <c r="V119" s="272"/>
      <c r="W119" s="222"/>
      <c r="X119" s="222"/>
    </row>
    <row r="120" spans="1:30" s="271" customFormat="1" hidden="1" x14ac:dyDescent="0.25">
      <c r="A120" s="302"/>
      <c r="B120" s="164"/>
      <c r="C120" s="164"/>
      <c r="D120" s="274"/>
      <c r="E120" s="275"/>
      <c r="F120" s="272"/>
      <c r="G120" s="222"/>
      <c r="H120" s="222"/>
      <c r="I120" s="222"/>
      <c r="J120" s="222"/>
      <c r="K120" s="222"/>
      <c r="L120" s="303">
        <v>6.01</v>
      </c>
      <c r="M120" s="303">
        <v>33</v>
      </c>
      <c r="N120" s="303">
        <v>5</v>
      </c>
      <c r="O120" s="273">
        <v>75</v>
      </c>
      <c r="P120" s="303">
        <v>0</v>
      </c>
      <c r="Q120" s="222"/>
      <c r="R120" s="222"/>
      <c r="S120" s="222"/>
      <c r="T120" s="222"/>
      <c r="U120" s="224"/>
      <c r="V120" s="272"/>
      <c r="W120" s="222"/>
      <c r="X120" s="222"/>
    </row>
    <row r="121" spans="1:30" s="271" customFormat="1" hidden="1" x14ac:dyDescent="0.25">
      <c r="A121" s="302"/>
      <c r="B121" s="164"/>
      <c r="C121" s="164"/>
      <c r="D121" s="274"/>
      <c r="E121" s="275"/>
      <c r="F121" s="272"/>
      <c r="G121" s="222"/>
      <c r="H121" s="222"/>
      <c r="I121" s="222"/>
      <c r="J121" s="222"/>
      <c r="K121" s="222"/>
      <c r="L121" s="303">
        <v>8.01</v>
      </c>
      <c r="M121" s="303">
        <v>33</v>
      </c>
      <c r="N121" s="303">
        <v>5</v>
      </c>
      <c r="O121" s="273">
        <v>75</v>
      </c>
      <c r="P121" s="303">
        <v>0</v>
      </c>
      <c r="Q121" s="222"/>
      <c r="R121" s="222"/>
      <c r="S121" s="222"/>
      <c r="T121" s="222"/>
      <c r="U121" s="224"/>
      <c r="V121" s="272"/>
      <c r="W121" s="222"/>
      <c r="X121" s="222"/>
    </row>
    <row r="122" spans="1:30" s="271" customFormat="1" hidden="1" x14ac:dyDescent="0.25">
      <c r="A122" s="302"/>
      <c r="B122" s="164"/>
      <c r="C122" s="164"/>
      <c r="D122" s="274"/>
      <c r="E122" s="275"/>
      <c r="F122" s="272"/>
      <c r="G122" s="222"/>
      <c r="H122" s="222"/>
      <c r="I122" s="222"/>
      <c r="J122" s="222"/>
      <c r="K122" s="222"/>
      <c r="L122" s="303">
        <v>10.01</v>
      </c>
      <c r="M122" s="303">
        <v>33</v>
      </c>
      <c r="N122" s="303">
        <v>5</v>
      </c>
      <c r="O122" s="273">
        <v>75</v>
      </c>
      <c r="P122" s="303">
        <v>0</v>
      </c>
      <c r="Q122" s="222"/>
      <c r="R122" s="222"/>
      <c r="S122" s="222"/>
      <c r="T122" s="222"/>
      <c r="U122" s="224"/>
      <c r="V122" s="272"/>
      <c r="W122" s="222"/>
      <c r="X122" s="222"/>
    </row>
    <row r="123" spans="1:30" s="271" customFormat="1" hidden="1" x14ac:dyDescent="0.25">
      <c r="A123" s="302"/>
      <c r="B123" s="164"/>
      <c r="C123" s="164"/>
      <c r="D123" s="274"/>
      <c r="E123" s="275"/>
      <c r="F123" s="272"/>
      <c r="G123" s="222"/>
      <c r="H123" s="222"/>
      <c r="I123" s="222"/>
      <c r="J123" s="222"/>
      <c r="K123" s="222"/>
      <c r="L123" s="303">
        <v>12.01</v>
      </c>
      <c r="M123" s="303">
        <v>33</v>
      </c>
      <c r="N123" s="303">
        <v>5</v>
      </c>
      <c r="O123" s="273">
        <v>75</v>
      </c>
      <c r="P123" s="303">
        <v>0</v>
      </c>
      <c r="Q123" s="222"/>
      <c r="R123" s="222"/>
      <c r="S123" s="222"/>
      <c r="T123" s="222"/>
      <c r="U123" s="224"/>
      <c r="V123" s="272"/>
      <c r="W123" s="222"/>
      <c r="X123" s="222"/>
    </row>
    <row r="124" spans="1:30" s="271" customFormat="1" hidden="1" x14ac:dyDescent="0.25">
      <c r="A124" s="302"/>
      <c r="B124" s="164"/>
      <c r="C124" s="164"/>
      <c r="D124" s="274"/>
      <c r="E124" s="275"/>
      <c r="F124" s="272"/>
      <c r="G124" s="222"/>
      <c r="H124" s="222"/>
      <c r="I124" s="222"/>
      <c r="J124" s="222"/>
      <c r="K124" s="222"/>
      <c r="L124" s="303">
        <v>15.01</v>
      </c>
      <c r="M124" s="303">
        <v>33</v>
      </c>
      <c r="N124" s="303">
        <v>5</v>
      </c>
      <c r="O124" s="273">
        <v>75</v>
      </c>
      <c r="P124" s="303">
        <v>0</v>
      </c>
      <c r="Q124" s="222"/>
      <c r="R124" s="222"/>
      <c r="S124" s="222"/>
      <c r="T124" s="222"/>
      <c r="U124" s="224"/>
      <c r="V124" s="272"/>
      <c r="W124" s="222"/>
      <c r="X124" s="222"/>
    </row>
    <row r="125" spans="1:30" s="271" customFormat="1" hidden="1" x14ac:dyDescent="0.25">
      <c r="A125" s="302"/>
      <c r="B125" s="164"/>
      <c r="C125" s="164"/>
      <c r="D125" s="274"/>
      <c r="E125" s="275"/>
      <c r="F125" s="272"/>
      <c r="G125" s="222"/>
      <c r="H125" s="222"/>
      <c r="I125" s="222"/>
      <c r="J125" s="222"/>
      <c r="K125" s="222"/>
      <c r="L125" s="303">
        <v>20.010000000000002</v>
      </c>
      <c r="M125" s="303">
        <v>33</v>
      </c>
      <c r="N125" s="303">
        <v>5</v>
      </c>
      <c r="O125" s="273">
        <v>75</v>
      </c>
      <c r="P125" s="303">
        <v>0</v>
      </c>
      <c r="Q125" s="222"/>
      <c r="R125" s="222"/>
      <c r="S125" s="222"/>
      <c r="T125" s="222"/>
      <c r="U125" s="224"/>
      <c r="V125" s="272"/>
      <c r="W125" s="222"/>
      <c r="X125" s="222"/>
    </row>
    <row r="126" spans="1:30" s="271" customFormat="1" hidden="1" x14ac:dyDescent="0.25">
      <c r="A126" s="302"/>
      <c r="B126" s="164"/>
      <c r="C126" s="164"/>
      <c r="D126" s="274"/>
      <c r="E126" s="275"/>
      <c r="F126" s="272"/>
      <c r="G126" s="222"/>
      <c r="H126" s="222"/>
      <c r="I126" s="222"/>
      <c r="J126" s="222"/>
      <c r="K126" s="222"/>
      <c r="L126" s="303">
        <v>100000</v>
      </c>
      <c r="M126" s="304">
        <v>33</v>
      </c>
      <c r="N126" s="303">
        <v>5</v>
      </c>
      <c r="O126" s="273">
        <v>75</v>
      </c>
      <c r="P126" s="303">
        <v>0</v>
      </c>
      <c r="Q126" s="222"/>
      <c r="R126" s="222"/>
      <c r="S126" s="222"/>
      <c r="T126" s="222"/>
      <c r="U126" s="224"/>
      <c r="V126" s="272"/>
      <c r="W126" s="222"/>
      <c r="X126" s="222"/>
    </row>
    <row r="127" spans="1:30" s="271" customFormat="1" hidden="1" x14ac:dyDescent="0.25">
      <c r="A127" s="301"/>
      <c r="B127" s="161"/>
      <c r="C127" s="161"/>
      <c r="D127" s="224"/>
      <c r="E127" s="272"/>
      <c r="F127" s="27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4"/>
      <c r="V127" s="272"/>
      <c r="W127" s="222"/>
      <c r="X127" s="222"/>
    </row>
    <row r="128" spans="1:30" s="271" customFormat="1" x14ac:dyDescent="0.25">
      <c r="A128" s="301"/>
      <c r="B128" s="161"/>
      <c r="C128" s="161"/>
      <c r="D128" s="224"/>
      <c r="E128" s="222"/>
      <c r="F128" s="222"/>
      <c r="G128" s="224"/>
      <c r="H128" s="222"/>
      <c r="I128" s="224"/>
      <c r="J128" s="222"/>
      <c r="K128" s="222"/>
      <c r="L128" s="222"/>
      <c r="M128" s="222"/>
      <c r="N128" s="222"/>
      <c r="O128" s="224"/>
      <c r="P128" s="222"/>
      <c r="Q128" s="222"/>
      <c r="R128" s="222"/>
      <c r="S128" s="224"/>
      <c r="T128" s="224"/>
      <c r="U128" s="224"/>
      <c r="V128" s="272"/>
      <c r="W128" s="222"/>
      <c r="X128" s="224"/>
      <c r="Y128" s="222"/>
      <c r="Z128" s="222"/>
      <c r="AA128" s="222"/>
      <c r="AB128" s="224"/>
      <c r="AC128" s="222"/>
      <c r="AD128" s="222"/>
    </row>
    <row r="129" spans="1:30" s="271" customFormat="1" x14ac:dyDescent="0.25">
      <c r="A129" s="301"/>
      <c r="B129" s="161"/>
      <c r="C129" s="161"/>
      <c r="D129" s="224"/>
      <c r="E129" s="222"/>
      <c r="F129" s="222"/>
      <c r="G129" s="224"/>
      <c r="H129" s="222"/>
      <c r="I129" s="224"/>
      <c r="J129" s="222"/>
      <c r="K129" s="222"/>
      <c r="L129" s="222"/>
      <c r="M129" s="222"/>
      <c r="N129" s="222"/>
      <c r="O129" s="224"/>
      <c r="P129" s="222"/>
      <c r="Q129" s="222"/>
      <c r="R129" s="222"/>
      <c r="S129" s="224"/>
      <c r="T129" s="224"/>
      <c r="U129" s="224"/>
      <c r="V129" s="272"/>
      <c r="W129" s="222"/>
      <c r="X129" s="224"/>
      <c r="Y129" s="222"/>
      <c r="Z129" s="222"/>
      <c r="AA129" s="222"/>
      <c r="AB129" s="224"/>
      <c r="AC129" s="222"/>
      <c r="AD129" s="222"/>
    </row>
    <row r="130" spans="1:30" s="271" customFormat="1" x14ac:dyDescent="0.25">
      <c r="A130" s="301"/>
      <c r="B130" s="161"/>
      <c r="C130" s="161"/>
      <c r="D130" s="224"/>
      <c r="E130" s="222"/>
      <c r="F130" s="222"/>
      <c r="G130" s="224"/>
      <c r="H130" s="222"/>
      <c r="I130" s="224"/>
      <c r="J130" s="222"/>
      <c r="K130" s="222"/>
      <c r="L130" s="222"/>
      <c r="M130" s="222"/>
      <c r="N130" s="222"/>
      <c r="O130" s="224"/>
      <c r="P130" s="222"/>
      <c r="Q130" s="222"/>
      <c r="R130" s="222"/>
      <c r="S130" s="224"/>
      <c r="T130" s="224"/>
      <c r="U130" s="224"/>
      <c r="V130" s="272"/>
      <c r="W130" s="222"/>
      <c r="X130" s="224"/>
      <c r="Y130" s="222"/>
      <c r="Z130" s="222"/>
      <c r="AA130" s="222"/>
      <c r="AB130" s="224"/>
      <c r="AC130" s="222"/>
      <c r="AD130" s="222"/>
    </row>
  </sheetData>
  <sheetProtection formatRows="0"/>
  <autoFilter ref="A9:AD113"/>
  <mergeCells count="34">
    <mergeCell ref="I6:I8"/>
    <mergeCell ref="AA7:AA8"/>
    <mergeCell ref="Q5:R7"/>
    <mergeCell ref="H6:H8"/>
    <mergeCell ref="L5:N5"/>
    <mergeCell ref="J7:J8"/>
    <mergeCell ref="M6:O6"/>
    <mergeCell ref="A2:AD2"/>
    <mergeCell ref="A4:A8"/>
    <mergeCell ref="B4:B8"/>
    <mergeCell ref="C4:C8"/>
    <mergeCell ref="D4:D8"/>
    <mergeCell ref="E4:F7"/>
    <mergeCell ref="G4:G8"/>
    <mergeCell ref="H4:P4"/>
    <mergeCell ref="Q4:AC4"/>
    <mergeCell ref="AD4:AD8"/>
    <mergeCell ref="H5:K5"/>
    <mergeCell ref="M7:M8"/>
    <mergeCell ref="N7:N8"/>
    <mergeCell ref="S5:S8"/>
    <mergeCell ref="T5:AC5"/>
    <mergeCell ref="P5:P8"/>
    <mergeCell ref="AB7:AB8"/>
    <mergeCell ref="AC7:AC8"/>
    <mergeCell ref="L6:L8"/>
    <mergeCell ref="J6:K6"/>
    <mergeCell ref="T6:T8"/>
    <mergeCell ref="U6:U8"/>
    <mergeCell ref="V6:V8"/>
    <mergeCell ref="W6:AC6"/>
    <mergeCell ref="K7:K8"/>
    <mergeCell ref="O7:O8"/>
    <mergeCell ref="W7:Z7"/>
  </mergeCells>
  <pageMargins left="0.43307086614173229" right="0.23622047244094491" top="0.47244094488188981" bottom="0.35433070866141736" header="0.31496062992125984" footer="0.31496062992125984"/>
  <pageSetup paperSize="9" fitToHeight="0" orientation="landscape" r:id="rId1"/>
  <headerFooter differentFirst="1">
    <oddHeader>&amp;C&amp;"Times New Roman,обычный"&amp;16&amp;P</oddHeader>
  </headerFooter>
  <rowBreaks count="1" manualBreakCount="1">
    <brk id="33" max="2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B23" sqref="B23"/>
    </sheetView>
  </sheetViews>
  <sheetFormatPr defaultRowHeight="15.75" x14ac:dyDescent="0.25"/>
  <cols>
    <col min="1" max="1" width="6.5703125" style="142" customWidth="1"/>
    <col min="2" max="2" width="56" style="161" customWidth="1"/>
    <col min="3" max="3" width="25.5703125" style="162" customWidth="1"/>
    <col min="4" max="4" width="11.5703125" style="115" customWidth="1"/>
    <col min="5" max="6" width="11.140625" style="115" customWidth="1"/>
    <col min="7" max="7" width="11" style="114" customWidth="1"/>
    <col min="8" max="8" width="11.5703125" style="114" customWidth="1"/>
    <col min="9" max="9" width="16.28515625" style="114" bestFit="1" customWidth="1"/>
    <col min="10" max="11" width="11.28515625" style="52" bestFit="1" customWidth="1"/>
    <col min="12" max="12" width="12.85546875" style="52" bestFit="1" customWidth="1"/>
    <col min="13" max="13" width="15.7109375" style="115" customWidth="1"/>
    <col min="14" max="14" width="12.140625" style="114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06" t="s">
        <v>625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16" customFormat="1" ht="54" customHeight="1" x14ac:dyDescent="0.25">
      <c r="A4" s="509" t="s">
        <v>0</v>
      </c>
      <c r="B4" s="509" t="s">
        <v>597</v>
      </c>
      <c r="C4" s="509" t="s">
        <v>596</v>
      </c>
      <c r="D4" s="527" t="s">
        <v>1</v>
      </c>
      <c r="E4" s="565"/>
      <c r="F4" s="528"/>
      <c r="G4" s="513" t="s">
        <v>589</v>
      </c>
      <c r="H4" s="533"/>
      <c r="I4" s="514"/>
      <c r="J4" s="549" t="s">
        <v>590</v>
      </c>
      <c r="K4" s="589"/>
      <c r="L4" s="540"/>
      <c r="M4" s="520" t="s">
        <v>591</v>
      </c>
      <c r="N4" s="521"/>
      <c r="O4" s="521"/>
      <c r="P4" s="149" t="s">
        <v>608</v>
      </c>
    </row>
    <row r="5" spans="1:16287" s="118" customFormat="1" ht="51.75" customHeight="1" x14ac:dyDescent="0.25">
      <c r="A5" s="510"/>
      <c r="B5" s="510"/>
      <c r="C5" s="510"/>
      <c r="D5" s="117">
        <v>2015</v>
      </c>
      <c r="E5" s="117">
        <v>2016</v>
      </c>
      <c r="F5" s="117">
        <v>2017</v>
      </c>
      <c r="G5" s="117">
        <v>2015</v>
      </c>
      <c r="H5" s="117">
        <v>2016</v>
      </c>
      <c r="I5" s="117">
        <v>2017</v>
      </c>
      <c r="J5" s="117">
        <v>2015</v>
      </c>
      <c r="K5" s="117">
        <v>2016</v>
      </c>
      <c r="L5" s="117">
        <v>2017</v>
      </c>
      <c r="M5" s="148" t="s">
        <v>593</v>
      </c>
      <c r="N5" s="122" t="s">
        <v>611</v>
      </c>
      <c r="O5" s="147" t="s">
        <v>606</v>
      </c>
      <c r="P5" s="122" t="s">
        <v>571</v>
      </c>
    </row>
    <row r="6" spans="1:16287" s="123" customFormat="1" ht="19.5" customHeight="1" x14ac:dyDescent="0.25">
      <c r="A6" s="155">
        <v>1</v>
      </c>
      <c r="B6" s="155">
        <v>2</v>
      </c>
      <c r="C6" s="155">
        <v>3</v>
      </c>
      <c r="D6" s="155">
        <v>4</v>
      </c>
      <c r="E6" s="155">
        <v>5</v>
      </c>
      <c r="F6" s="155">
        <v>6</v>
      </c>
      <c r="G6" s="155">
        <v>7</v>
      </c>
      <c r="H6" s="155">
        <v>8</v>
      </c>
      <c r="I6" s="155">
        <v>9</v>
      </c>
      <c r="J6" s="155">
        <v>10</v>
      </c>
      <c r="K6" s="155">
        <v>11</v>
      </c>
      <c r="L6" s="155">
        <v>12</v>
      </c>
      <c r="M6" s="155">
        <v>13</v>
      </c>
      <c r="N6" s="155">
        <v>14</v>
      </c>
      <c r="O6" s="155">
        <v>15</v>
      </c>
      <c r="P6" s="155">
        <v>16</v>
      </c>
      <c r="Q6" s="124"/>
      <c r="R6" s="124"/>
      <c r="S6" s="124"/>
      <c r="T6" s="124"/>
      <c r="U6" s="124"/>
      <c r="V6" s="124"/>
      <c r="W6" s="124"/>
      <c r="X6" s="124"/>
      <c r="Y6" s="124"/>
    </row>
    <row r="7" spans="1:16287" s="133" customFormat="1" ht="27" customHeight="1" x14ac:dyDescent="0.25">
      <c r="A7" s="121">
        <v>1</v>
      </c>
      <c r="B7" s="146" t="s">
        <v>627</v>
      </c>
      <c r="C7" s="156"/>
      <c r="D7" s="126"/>
      <c r="E7" s="127"/>
      <c r="F7" s="127" t="e">
        <f ca="1">SUM(F8:F498)</f>
        <v>#REF!</v>
      </c>
      <c r="G7" s="125"/>
      <c r="H7" s="125"/>
      <c r="I7" s="125" t="e">
        <f ca="1">SUM(I8:I498)</f>
        <v>#REF!</v>
      </c>
      <c r="J7" s="128"/>
      <c r="K7" s="128"/>
      <c r="L7" s="128" t="e">
        <f ca="1">AVERAGE(L8:L498)</f>
        <v>#REF!</v>
      </c>
      <c r="M7" s="150" t="e">
        <f ca="1">N7*100/I7</f>
        <v>#REF!</v>
      </c>
      <c r="N7" s="151" t="e">
        <f ca="1">SUM(N8:N10)</f>
        <v>#REF!</v>
      </c>
      <c r="O7" s="152"/>
      <c r="P7" s="153"/>
    </row>
    <row r="8" spans="1:16287" s="133" customFormat="1" ht="16.5" customHeight="1" x14ac:dyDescent="0.25">
      <c r="A8" s="121">
        <v>2</v>
      </c>
      <c r="B8" s="146" t="e">
        <f t="shared" ref="B8:B71" ca="1" si="0">INDIRECT(CONCATENATE($C$505,$D$505,"!$B",$A8 + 8))</f>
        <v>#REF!</v>
      </c>
      <c r="C8" s="146" t="e">
        <f t="shared" ref="C8:C71" ca="1" si="1">INDIRECT(CONCATENATE($C$505,$D$505,"!$C",$A8 + 8))</f>
        <v>#REF!</v>
      </c>
      <c r="D8" s="126"/>
      <c r="E8" s="127"/>
      <c r="F8" s="127" t="e">
        <f t="shared" ref="F8:F71" ca="1" si="2">INDIRECT(CONCATENATE($C$505,$D$505,"!$Z",$A8 + 8))</f>
        <v>#REF!</v>
      </c>
      <c r="G8" s="125"/>
      <c r="H8" s="125"/>
      <c r="I8" s="125" t="e">
        <f ca="1">INDIRECT(CONCATENATE($C$505,$D$505,"!$AD",$A8 + 8))</f>
        <v>#REF!</v>
      </c>
      <c r="J8" s="128"/>
      <c r="K8" s="128"/>
      <c r="L8" s="128" t="e">
        <f t="shared" ref="L8:L71" ca="1" si="3">INDIRECT(CONCATENATE($C$505,$D$505,"!$V",$A8 + 8))</f>
        <v>#REF!</v>
      </c>
      <c r="M8" s="130" t="e">
        <f ca="1">IF(I8&lt;33,0,3)</f>
        <v>#REF!</v>
      </c>
      <c r="N8" s="154" t="e">
        <f ca="1">ROUNDDOWN(O8,0)</f>
        <v>#REF!</v>
      </c>
      <c r="O8" s="132" t="e">
        <f ca="1">I8*M8/100</f>
        <v>#REF!</v>
      </c>
      <c r="P8" s="131"/>
    </row>
    <row r="9" spans="1:16287" s="133" customFormat="1" ht="16.5" customHeight="1" x14ac:dyDescent="0.25">
      <c r="A9" s="121">
        <v>3</v>
      </c>
      <c r="B9" s="146" t="e">
        <f t="shared" ca="1" si="0"/>
        <v>#REF!</v>
      </c>
      <c r="C9" s="146" t="e">
        <f t="shared" ca="1" si="1"/>
        <v>#REF!</v>
      </c>
      <c r="D9" s="126"/>
      <c r="E9" s="127"/>
      <c r="F9" s="127" t="e">
        <f t="shared" ca="1" si="2"/>
        <v>#REF!</v>
      </c>
      <c r="G9" s="125"/>
      <c r="H9" s="125"/>
      <c r="I9" s="125" t="e">
        <f t="shared" ref="I9:I72" ca="1" si="4">INDIRECT(CONCATENATE($C$505,$D$505,"!$AD",$A9 + 8))</f>
        <v>#REF!</v>
      </c>
      <c r="J9" s="128"/>
      <c r="K9" s="128"/>
      <c r="L9" s="128" t="e">
        <f t="shared" ca="1" si="3"/>
        <v>#REF!</v>
      </c>
      <c r="M9" s="130" t="e">
        <f t="shared" ref="M9:M72" ca="1" si="5">IF(I9&lt;33,0,3)</f>
        <v>#REF!</v>
      </c>
      <c r="N9" s="154" t="e">
        <f t="shared" ref="N9:N72" ca="1" si="6">ROUNDDOWN(O9,0)</f>
        <v>#REF!</v>
      </c>
      <c r="O9" s="132" t="e">
        <f t="shared" ref="O9:O72" ca="1" si="7">I9*M9/100</f>
        <v>#REF!</v>
      </c>
      <c r="P9" s="131"/>
    </row>
    <row r="10" spans="1:16287" s="133" customFormat="1" ht="16.5" customHeight="1" x14ac:dyDescent="0.25">
      <c r="A10" s="121">
        <v>4</v>
      </c>
      <c r="B10" s="146" t="e">
        <f t="shared" ca="1" si="0"/>
        <v>#REF!</v>
      </c>
      <c r="C10" s="146" t="e">
        <f t="shared" ca="1" si="1"/>
        <v>#REF!</v>
      </c>
      <c r="D10" s="126"/>
      <c r="E10" s="127"/>
      <c r="F10" s="127" t="e">
        <f t="shared" ca="1" si="2"/>
        <v>#REF!</v>
      </c>
      <c r="G10" s="125"/>
      <c r="H10" s="125"/>
      <c r="I10" s="125" t="e">
        <f t="shared" ca="1" si="4"/>
        <v>#REF!</v>
      </c>
      <c r="J10" s="128"/>
      <c r="K10" s="128"/>
      <c r="L10" s="128" t="e">
        <f t="shared" ca="1" si="3"/>
        <v>#REF!</v>
      </c>
      <c r="M10" s="130" t="e">
        <f t="shared" ca="1" si="5"/>
        <v>#REF!</v>
      </c>
      <c r="N10" s="154" t="e">
        <f t="shared" ca="1" si="6"/>
        <v>#REF!</v>
      </c>
      <c r="O10" s="132" t="e">
        <f t="shared" ca="1" si="7"/>
        <v>#REF!</v>
      </c>
      <c r="P10" s="134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  <c r="XBK10" s="135"/>
    </row>
    <row r="11" spans="1:16287" s="133" customFormat="1" ht="16.5" customHeight="1" x14ac:dyDescent="0.25">
      <c r="A11" s="121">
        <v>5</v>
      </c>
      <c r="B11" s="146" t="e">
        <f t="shared" ca="1" si="0"/>
        <v>#REF!</v>
      </c>
      <c r="C11" s="146" t="e">
        <f t="shared" ca="1" si="1"/>
        <v>#REF!</v>
      </c>
      <c r="D11" s="126"/>
      <c r="E11" s="127"/>
      <c r="F11" s="127" t="e">
        <f t="shared" ca="1" si="2"/>
        <v>#REF!</v>
      </c>
      <c r="G11" s="125"/>
      <c r="H11" s="125"/>
      <c r="I11" s="125" t="e">
        <f t="shared" ca="1" si="4"/>
        <v>#REF!</v>
      </c>
      <c r="J11" s="128"/>
      <c r="K11" s="128"/>
      <c r="L11" s="128" t="e">
        <f t="shared" ca="1" si="3"/>
        <v>#REF!</v>
      </c>
      <c r="M11" s="130" t="e">
        <f t="shared" ca="1" si="5"/>
        <v>#REF!</v>
      </c>
      <c r="N11" s="154" t="e">
        <f t="shared" ca="1" si="6"/>
        <v>#REF!</v>
      </c>
      <c r="O11" s="132" t="e">
        <f t="shared" ca="1" si="7"/>
        <v>#REF!</v>
      </c>
      <c r="P11" s="134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1">
        <v>6</v>
      </c>
      <c r="B12" s="146" t="e">
        <f t="shared" ca="1" si="0"/>
        <v>#REF!</v>
      </c>
      <c r="C12" s="146" t="e">
        <f t="shared" ca="1" si="1"/>
        <v>#REF!</v>
      </c>
      <c r="D12" s="126"/>
      <c r="E12" s="127"/>
      <c r="F12" s="127" t="e">
        <f t="shared" ca="1" si="2"/>
        <v>#REF!</v>
      </c>
      <c r="G12" s="125"/>
      <c r="H12" s="125"/>
      <c r="I12" s="125" t="e">
        <f t="shared" ca="1" si="4"/>
        <v>#REF!</v>
      </c>
      <c r="J12" s="128"/>
      <c r="K12" s="128"/>
      <c r="L12" s="128" t="e">
        <f t="shared" ca="1" si="3"/>
        <v>#REF!</v>
      </c>
      <c r="M12" s="130" t="e">
        <f t="shared" ca="1" si="5"/>
        <v>#REF!</v>
      </c>
      <c r="N12" s="154" t="e">
        <f t="shared" ca="1" si="6"/>
        <v>#REF!</v>
      </c>
      <c r="O12" s="132" t="e">
        <f t="shared" ca="1" si="7"/>
        <v>#REF!</v>
      </c>
      <c r="P12" s="134"/>
    </row>
    <row r="13" spans="1:16287" x14ac:dyDescent="0.25">
      <c r="A13" s="121">
        <v>7</v>
      </c>
      <c r="B13" s="146" t="e">
        <f t="shared" ca="1" si="0"/>
        <v>#REF!</v>
      </c>
      <c r="C13" s="146" t="e">
        <f t="shared" ca="1" si="1"/>
        <v>#REF!</v>
      </c>
      <c r="D13" s="126"/>
      <c r="E13" s="127"/>
      <c r="F13" s="127" t="e">
        <f t="shared" ca="1" si="2"/>
        <v>#REF!</v>
      </c>
      <c r="G13" s="125"/>
      <c r="H13" s="125"/>
      <c r="I13" s="125" t="e">
        <f t="shared" ca="1" si="4"/>
        <v>#REF!</v>
      </c>
      <c r="J13" s="128"/>
      <c r="K13" s="128"/>
      <c r="L13" s="128" t="e">
        <f t="shared" ca="1" si="3"/>
        <v>#REF!</v>
      </c>
      <c r="M13" s="130" t="e">
        <f t="shared" ca="1" si="5"/>
        <v>#REF!</v>
      </c>
      <c r="N13" s="154" t="e">
        <f t="shared" ca="1" si="6"/>
        <v>#REF!</v>
      </c>
      <c r="O13" s="132" t="e">
        <f t="shared" ca="1" si="7"/>
        <v>#REF!</v>
      </c>
      <c r="P13" s="136"/>
    </row>
    <row r="14" spans="1:16287" x14ac:dyDescent="0.25">
      <c r="A14" s="121">
        <v>8</v>
      </c>
      <c r="B14" s="146" t="e">
        <f t="shared" ca="1" si="0"/>
        <v>#REF!</v>
      </c>
      <c r="C14" s="146" t="e">
        <f t="shared" ca="1" si="1"/>
        <v>#REF!</v>
      </c>
      <c r="D14" s="126"/>
      <c r="E14" s="127"/>
      <c r="F14" s="127" t="e">
        <f t="shared" ca="1" si="2"/>
        <v>#REF!</v>
      </c>
      <c r="G14" s="125"/>
      <c r="H14" s="125"/>
      <c r="I14" s="125" t="e">
        <f t="shared" ca="1" si="4"/>
        <v>#REF!</v>
      </c>
      <c r="J14" s="128"/>
      <c r="K14" s="128"/>
      <c r="L14" s="128" t="e">
        <f t="shared" ca="1" si="3"/>
        <v>#REF!</v>
      </c>
      <c r="M14" s="130" t="e">
        <f t="shared" ca="1" si="5"/>
        <v>#REF!</v>
      </c>
      <c r="N14" s="154" t="e">
        <f t="shared" ca="1" si="6"/>
        <v>#REF!</v>
      </c>
      <c r="O14" s="132" t="e">
        <f t="shared" ca="1" si="7"/>
        <v>#REF!</v>
      </c>
      <c r="P14" s="136"/>
    </row>
    <row r="15" spans="1:16287" x14ac:dyDescent="0.25">
      <c r="A15" s="121">
        <v>9</v>
      </c>
      <c r="B15" s="146" t="e">
        <f t="shared" ca="1" si="0"/>
        <v>#REF!</v>
      </c>
      <c r="C15" s="146" t="e">
        <f t="shared" ca="1" si="1"/>
        <v>#REF!</v>
      </c>
      <c r="D15" s="126"/>
      <c r="E15" s="127"/>
      <c r="F15" s="127" t="e">
        <f t="shared" ca="1" si="2"/>
        <v>#REF!</v>
      </c>
      <c r="G15" s="125"/>
      <c r="H15" s="125"/>
      <c r="I15" s="125" t="e">
        <f t="shared" ca="1" si="4"/>
        <v>#REF!</v>
      </c>
      <c r="J15" s="128"/>
      <c r="K15" s="128"/>
      <c r="L15" s="128" t="e">
        <f t="shared" ca="1" si="3"/>
        <v>#REF!</v>
      </c>
      <c r="M15" s="130" t="e">
        <f t="shared" ca="1" si="5"/>
        <v>#REF!</v>
      </c>
      <c r="N15" s="154" t="e">
        <f t="shared" ca="1" si="6"/>
        <v>#REF!</v>
      </c>
      <c r="O15" s="132" t="e">
        <f t="shared" ca="1" si="7"/>
        <v>#REF!</v>
      </c>
      <c r="P15" s="136"/>
    </row>
    <row r="16" spans="1:16287" x14ac:dyDescent="0.25">
      <c r="A16" s="121">
        <v>10</v>
      </c>
      <c r="B16" s="146" t="e">
        <f t="shared" ca="1" si="0"/>
        <v>#REF!</v>
      </c>
      <c r="C16" s="146" t="e">
        <f t="shared" ca="1" si="1"/>
        <v>#REF!</v>
      </c>
      <c r="D16" s="126"/>
      <c r="E16" s="127"/>
      <c r="F16" s="127" t="e">
        <f t="shared" ca="1" si="2"/>
        <v>#REF!</v>
      </c>
      <c r="G16" s="125"/>
      <c r="H16" s="125"/>
      <c r="I16" s="125" t="e">
        <f t="shared" ca="1" si="4"/>
        <v>#REF!</v>
      </c>
      <c r="J16" s="128"/>
      <c r="K16" s="128"/>
      <c r="L16" s="128" t="e">
        <f t="shared" ca="1" si="3"/>
        <v>#REF!</v>
      </c>
      <c r="M16" s="130" t="e">
        <f t="shared" ca="1" si="5"/>
        <v>#REF!</v>
      </c>
      <c r="N16" s="154" t="e">
        <f t="shared" ca="1" si="6"/>
        <v>#REF!</v>
      </c>
      <c r="O16" s="132" t="e">
        <f t="shared" ca="1" si="7"/>
        <v>#REF!</v>
      </c>
      <c r="P16" s="136"/>
    </row>
    <row r="17" spans="1:16" x14ac:dyDescent="0.25">
      <c r="A17" s="121">
        <v>11</v>
      </c>
      <c r="B17" s="146" t="e">
        <f t="shared" ca="1" si="0"/>
        <v>#REF!</v>
      </c>
      <c r="C17" s="146" t="e">
        <f t="shared" ca="1" si="1"/>
        <v>#REF!</v>
      </c>
      <c r="D17" s="126"/>
      <c r="E17" s="127"/>
      <c r="F17" s="127" t="e">
        <f t="shared" ca="1" si="2"/>
        <v>#REF!</v>
      </c>
      <c r="G17" s="125"/>
      <c r="H17" s="125"/>
      <c r="I17" s="125" t="e">
        <f t="shared" ca="1" si="4"/>
        <v>#REF!</v>
      </c>
      <c r="J17" s="128"/>
      <c r="K17" s="128"/>
      <c r="L17" s="128" t="e">
        <f t="shared" ca="1" si="3"/>
        <v>#REF!</v>
      </c>
      <c r="M17" s="130" t="e">
        <f t="shared" ca="1" si="5"/>
        <v>#REF!</v>
      </c>
      <c r="N17" s="154" t="e">
        <f t="shared" ca="1" si="6"/>
        <v>#REF!</v>
      </c>
      <c r="O17" s="132" t="e">
        <f t="shared" ca="1" si="7"/>
        <v>#REF!</v>
      </c>
      <c r="P17" s="136"/>
    </row>
    <row r="18" spans="1:16" x14ac:dyDescent="0.25">
      <c r="A18" s="121">
        <v>12</v>
      </c>
      <c r="B18" s="146" t="e">
        <f t="shared" ca="1" si="0"/>
        <v>#REF!</v>
      </c>
      <c r="C18" s="146" t="e">
        <f t="shared" ca="1" si="1"/>
        <v>#REF!</v>
      </c>
      <c r="D18" s="126"/>
      <c r="E18" s="127"/>
      <c r="F18" s="127" t="e">
        <f t="shared" ca="1" si="2"/>
        <v>#REF!</v>
      </c>
      <c r="G18" s="125"/>
      <c r="H18" s="125"/>
      <c r="I18" s="125" t="e">
        <f t="shared" ca="1" si="4"/>
        <v>#REF!</v>
      </c>
      <c r="J18" s="128"/>
      <c r="K18" s="128"/>
      <c r="L18" s="128" t="e">
        <f t="shared" ca="1" si="3"/>
        <v>#REF!</v>
      </c>
      <c r="M18" s="130" t="e">
        <f t="shared" ca="1" si="5"/>
        <v>#REF!</v>
      </c>
      <c r="N18" s="154" t="e">
        <f t="shared" ca="1" si="6"/>
        <v>#REF!</v>
      </c>
      <c r="O18" s="132" t="e">
        <f t="shared" ca="1" si="7"/>
        <v>#REF!</v>
      </c>
      <c r="P18" s="136"/>
    </row>
    <row r="19" spans="1:16" x14ac:dyDescent="0.25">
      <c r="A19" s="121">
        <v>13</v>
      </c>
      <c r="B19" s="146" t="e">
        <f t="shared" ca="1" si="0"/>
        <v>#REF!</v>
      </c>
      <c r="C19" s="146" t="e">
        <f t="shared" ca="1" si="1"/>
        <v>#REF!</v>
      </c>
      <c r="D19" s="126"/>
      <c r="E19" s="127"/>
      <c r="F19" s="127" t="e">
        <f t="shared" ca="1" si="2"/>
        <v>#REF!</v>
      </c>
      <c r="G19" s="125"/>
      <c r="H19" s="125"/>
      <c r="I19" s="125" t="e">
        <f t="shared" ca="1" si="4"/>
        <v>#REF!</v>
      </c>
      <c r="J19" s="128"/>
      <c r="K19" s="128"/>
      <c r="L19" s="128" t="e">
        <f t="shared" ca="1" si="3"/>
        <v>#REF!</v>
      </c>
      <c r="M19" s="130" t="e">
        <f t="shared" ca="1" si="5"/>
        <v>#REF!</v>
      </c>
      <c r="N19" s="154" t="e">
        <f t="shared" ca="1" si="6"/>
        <v>#REF!</v>
      </c>
      <c r="O19" s="132" t="e">
        <f t="shared" ca="1" si="7"/>
        <v>#REF!</v>
      </c>
      <c r="P19" s="136"/>
    </row>
    <row r="20" spans="1:16" x14ac:dyDescent="0.25">
      <c r="A20" s="121">
        <v>14</v>
      </c>
      <c r="B20" s="146" t="e">
        <f t="shared" ca="1" si="0"/>
        <v>#REF!</v>
      </c>
      <c r="C20" s="146" t="e">
        <f t="shared" ca="1" si="1"/>
        <v>#REF!</v>
      </c>
      <c r="D20" s="126"/>
      <c r="E20" s="127"/>
      <c r="F20" s="127" t="e">
        <f t="shared" ca="1" si="2"/>
        <v>#REF!</v>
      </c>
      <c r="G20" s="125"/>
      <c r="H20" s="125"/>
      <c r="I20" s="125" t="e">
        <f t="shared" ca="1" si="4"/>
        <v>#REF!</v>
      </c>
      <c r="J20" s="128"/>
      <c r="K20" s="128"/>
      <c r="L20" s="128" t="e">
        <f t="shared" ca="1" si="3"/>
        <v>#REF!</v>
      </c>
      <c r="M20" s="130" t="e">
        <f t="shared" ca="1" si="5"/>
        <v>#REF!</v>
      </c>
      <c r="N20" s="154" t="e">
        <f t="shared" ca="1" si="6"/>
        <v>#REF!</v>
      </c>
      <c r="O20" s="132" t="e">
        <f t="shared" ca="1" si="7"/>
        <v>#REF!</v>
      </c>
      <c r="P20" s="136"/>
    </row>
    <row r="21" spans="1:16" x14ac:dyDescent="0.25">
      <c r="A21" s="121">
        <v>15</v>
      </c>
      <c r="B21" s="146" t="e">
        <f t="shared" ca="1" si="0"/>
        <v>#REF!</v>
      </c>
      <c r="C21" s="146" t="e">
        <f t="shared" ca="1" si="1"/>
        <v>#REF!</v>
      </c>
      <c r="D21" s="126"/>
      <c r="E21" s="127"/>
      <c r="F21" s="127" t="e">
        <f t="shared" ca="1" si="2"/>
        <v>#REF!</v>
      </c>
      <c r="G21" s="125"/>
      <c r="H21" s="125"/>
      <c r="I21" s="125" t="e">
        <f t="shared" ca="1" si="4"/>
        <v>#REF!</v>
      </c>
      <c r="J21" s="128"/>
      <c r="K21" s="128"/>
      <c r="L21" s="128" t="e">
        <f t="shared" ca="1" si="3"/>
        <v>#REF!</v>
      </c>
      <c r="M21" s="130" t="e">
        <f t="shared" ca="1" si="5"/>
        <v>#REF!</v>
      </c>
      <c r="N21" s="154" t="e">
        <f t="shared" ca="1" si="6"/>
        <v>#REF!</v>
      </c>
      <c r="O21" s="132" t="e">
        <f t="shared" ca="1" si="7"/>
        <v>#REF!</v>
      </c>
      <c r="P21" s="136"/>
    </row>
    <row r="22" spans="1:16" x14ac:dyDescent="0.25">
      <c r="A22" s="121">
        <v>16</v>
      </c>
      <c r="B22" s="146" t="e">
        <f t="shared" ca="1" si="0"/>
        <v>#REF!</v>
      </c>
      <c r="C22" s="146" t="e">
        <f t="shared" ca="1" si="1"/>
        <v>#REF!</v>
      </c>
      <c r="D22" s="126"/>
      <c r="E22" s="127"/>
      <c r="F22" s="127" t="e">
        <f t="shared" ca="1" si="2"/>
        <v>#REF!</v>
      </c>
      <c r="G22" s="125"/>
      <c r="H22" s="125"/>
      <c r="I22" s="125" t="e">
        <f t="shared" ca="1" si="4"/>
        <v>#REF!</v>
      </c>
      <c r="J22" s="128"/>
      <c r="K22" s="128"/>
      <c r="L22" s="128" t="e">
        <f t="shared" ca="1" si="3"/>
        <v>#REF!</v>
      </c>
      <c r="M22" s="130" t="e">
        <f t="shared" ca="1" si="5"/>
        <v>#REF!</v>
      </c>
      <c r="N22" s="154" t="e">
        <f t="shared" ca="1" si="6"/>
        <v>#REF!</v>
      </c>
      <c r="O22" s="132" t="e">
        <f t="shared" ca="1" si="7"/>
        <v>#REF!</v>
      </c>
      <c r="P22" s="136"/>
    </row>
    <row r="23" spans="1:16" x14ac:dyDescent="0.25">
      <c r="A23" s="121">
        <v>17</v>
      </c>
      <c r="B23" s="146" t="e">
        <f t="shared" ca="1" si="0"/>
        <v>#REF!</v>
      </c>
      <c r="C23" s="146" t="e">
        <f t="shared" ca="1" si="1"/>
        <v>#REF!</v>
      </c>
      <c r="D23" s="126"/>
      <c r="E23" s="127"/>
      <c r="F23" s="127" t="e">
        <f t="shared" ca="1" si="2"/>
        <v>#REF!</v>
      </c>
      <c r="G23" s="125"/>
      <c r="H23" s="125"/>
      <c r="I23" s="125" t="e">
        <f t="shared" ca="1" si="4"/>
        <v>#REF!</v>
      </c>
      <c r="J23" s="128"/>
      <c r="K23" s="128"/>
      <c r="L23" s="128" t="e">
        <f t="shared" ca="1" si="3"/>
        <v>#REF!</v>
      </c>
      <c r="M23" s="130" t="e">
        <f t="shared" ca="1" si="5"/>
        <v>#REF!</v>
      </c>
      <c r="N23" s="154" t="e">
        <f t="shared" ca="1" si="6"/>
        <v>#REF!</v>
      </c>
      <c r="O23" s="132" t="e">
        <f t="shared" ca="1" si="7"/>
        <v>#REF!</v>
      </c>
      <c r="P23" s="136"/>
    </row>
    <row r="24" spans="1:16" x14ac:dyDescent="0.25">
      <c r="A24" s="121">
        <v>18</v>
      </c>
      <c r="B24" s="146" t="e">
        <f t="shared" ca="1" si="0"/>
        <v>#REF!</v>
      </c>
      <c r="C24" s="146" t="e">
        <f t="shared" ca="1" si="1"/>
        <v>#REF!</v>
      </c>
      <c r="D24" s="126"/>
      <c r="E24" s="127"/>
      <c r="F24" s="127" t="e">
        <f t="shared" ca="1" si="2"/>
        <v>#REF!</v>
      </c>
      <c r="G24" s="125"/>
      <c r="H24" s="125"/>
      <c r="I24" s="125" t="e">
        <f t="shared" ca="1" si="4"/>
        <v>#REF!</v>
      </c>
      <c r="J24" s="128"/>
      <c r="K24" s="128"/>
      <c r="L24" s="128" t="e">
        <f t="shared" ca="1" si="3"/>
        <v>#REF!</v>
      </c>
      <c r="M24" s="130" t="e">
        <f t="shared" ca="1" si="5"/>
        <v>#REF!</v>
      </c>
      <c r="N24" s="154" t="e">
        <f t="shared" ca="1" si="6"/>
        <v>#REF!</v>
      </c>
      <c r="O24" s="132" t="e">
        <f t="shared" ca="1" si="7"/>
        <v>#REF!</v>
      </c>
      <c r="P24" s="136"/>
    </row>
    <row r="25" spans="1:16" x14ac:dyDescent="0.25">
      <c r="A25" s="121">
        <v>19</v>
      </c>
      <c r="B25" s="146" t="e">
        <f t="shared" ca="1" si="0"/>
        <v>#REF!</v>
      </c>
      <c r="C25" s="146" t="e">
        <f t="shared" ca="1" si="1"/>
        <v>#REF!</v>
      </c>
      <c r="D25" s="126"/>
      <c r="E25" s="127"/>
      <c r="F25" s="127" t="e">
        <f t="shared" ca="1" si="2"/>
        <v>#REF!</v>
      </c>
      <c r="G25" s="125"/>
      <c r="H25" s="125"/>
      <c r="I25" s="125" t="e">
        <f t="shared" ca="1" si="4"/>
        <v>#REF!</v>
      </c>
      <c r="J25" s="128"/>
      <c r="K25" s="128"/>
      <c r="L25" s="128" t="e">
        <f t="shared" ca="1" si="3"/>
        <v>#REF!</v>
      </c>
      <c r="M25" s="130" t="e">
        <f t="shared" ca="1" si="5"/>
        <v>#REF!</v>
      </c>
      <c r="N25" s="154" t="e">
        <f t="shared" ca="1" si="6"/>
        <v>#REF!</v>
      </c>
      <c r="O25" s="132" t="e">
        <f t="shared" ca="1" si="7"/>
        <v>#REF!</v>
      </c>
      <c r="P25" s="136"/>
    </row>
    <row r="26" spans="1:16" x14ac:dyDescent="0.25">
      <c r="A26" s="121">
        <v>20</v>
      </c>
      <c r="B26" s="146" t="e">
        <f t="shared" ca="1" si="0"/>
        <v>#REF!</v>
      </c>
      <c r="C26" s="146" t="e">
        <f t="shared" ca="1" si="1"/>
        <v>#REF!</v>
      </c>
      <c r="D26" s="126"/>
      <c r="E26" s="127"/>
      <c r="F26" s="127" t="e">
        <f t="shared" ca="1" si="2"/>
        <v>#REF!</v>
      </c>
      <c r="G26" s="125"/>
      <c r="H26" s="125"/>
      <c r="I26" s="125" t="e">
        <f t="shared" ca="1" si="4"/>
        <v>#REF!</v>
      </c>
      <c r="J26" s="128"/>
      <c r="K26" s="128"/>
      <c r="L26" s="128" t="e">
        <f t="shared" ca="1" si="3"/>
        <v>#REF!</v>
      </c>
      <c r="M26" s="130" t="e">
        <f t="shared" ca="1" si="5"/>
        <v>#REF!</v>
      </c>
      <c r="N26" s="154" t="e">
        <f t="shared" ca="1" si="6"/>
        <v>#REF!</v>
      </c>
      <c r="O26" s="132" t="e">
        <f t="shared" ca="1" si="7"/>
        <v>#REF!</v>
      </c>
      <c r="P26" s="136"/>
    </row>
    <row r="27" spans="1:16" x14ac:dyDescent="0.25">
      <c r="A27" s="121">
        <v>21</v>
      </c>
      <c r="B27" s="146" t="e">
        <f t="shared" ca="1" si="0"/>
        <v>#REF!</v>
      </c>
      <c r="C27" s="146" t="e">
        <f t="shared" ca="1" si="1"/>
        <v>#REF!</v>
      </c>
      <c r="D27" s="126"/>
      <c r="E27" s="127"/>
      <c r="F27" s="127" t="e">
        <f t="shared" ca="1" si="2"/>
        <v>#REF!</v>
      </c>
      <c r="G27" s="125"/>
      <c r="H27" s="125"/>
      <c r="I27" s="125" t="e">
        <f t="shared" ca="1" si="4"/>
        <v>#REF!</v>
      </c>
      <c r="J27" s="128"/>
      <c r="K27" s="128"/>
      <c r="L27" s="128" t="e">
        <f t="shared" ca="1" si="3"/>
        <v>#REF!</v>
      </c>
      <c r="M27" s="130" t="e">
        <f t="shared" ca="1" si="5"/>
        <v>#REF!</v>
      </c>
      <c r="N27" s="154" t="e">
        <f t="shared" ca="1" si="6"/>
        <v>#REF!</v>
      </c>
      <c r="O27" s="132" t="e">
        <f t="shared" ca="1" si="7"/>
        <v>#REF!</v>
      </c>
      <c r="P27" s="136"/>
    </row>
    <row r="28" spans="1:16" x14ac:dyDescent="0.25">
      <c r="A28" s="121">
        <v>22</v>
      </c>
      <c r="B28" s="146" t="e">
        <f t="shared" ca="1" si="0"/>
        <v>#REF!</v>
      </c>
      <c r="C28" s="146" t="e">
        <f t="shared" ca="1" si="1"/>
        <v>#REF!</v>
      </c>
      <c r="D28" s="126"/>
      <c r="E28" s="127"/>
      <c r="F28" s="127" t="e">
        <f t="shared" ca="1" si="2"/>
        <v>#REF!</v>
      </c>
      <c r="G28" s="125"/>
      <c r="H28" s="125"/>
      <c r="I28" s="125" t="e">
        <f t="shared" ca="1" si="4"/>
        <v>#REF!</v>
      </c>
      <c r="J28" s="128"/>
      <c r="K28" s="128"/>
      <c r="L28" s="128" t="e">
        <f t="shared" ca="1" si="3"/>
        <v>#REF!</v>
      </c>
      <c r="M28" s="130" t="e">
        <f t="shared" ca="1" si="5"/>
        <v>#REF!</v>
      </c>
      <c r="N28" s="154" t="e">
        <f t="shared" ca="1" si="6"/>
        <v>#REF!</v>
      </c>
      <c r="O28" s="132" t="e">
        <f t="shared" ca="1" si="7"/>
        <v>#REF!</v>
      </c>
      <c r="P28" s="136"/>
    </row>
    <row r="29" spans="1:16" x14ac:dyDescent="0.25">
      <c r="A29" s="121">
        <v>23</v>
      </c>
      <c r="B29" s="146" t="e">
        <f t="shared" ca="1" si="0"/>
        <v>#REF!</v>
      </c>
      <c r="C29" s="146" t="e">
        <f t="shared" ca="1" si="1"/>
        <v>#REF!</v>
      </c>
      <c r="D29" s="126"/>
      <c r="E29" s="127"/>
      <c r="F29" s="127" t="e">
        <f t="shared" ca="1" si="2"/>
        <v>#REF!</v>
      </c>
      <c r="G29" s="125"/>
      <c r="H29" s="125"/>
      <c r="I29" s="125" t="e">
        <f t="shared" ca="1" si="4"/>
        <v>#REF!</v>
      </c>
      <c r="J29" s="128"/>
      <c r="K29" s="128"/>
      <c r="L29" s="128" t="e">
        <f t="shared" ca="1" si="3"/>
        <v>#REF!</v>
      </c>
      <c r="M29" s="130" t="e">
        <f t="shared" ca="1" si="5"/>
        <v>#REF!</v>
      </c>
      <c r="N29" s="154" t="e">
        <f t="shared" ca="1" si="6"/>
        <v>#REF!</v>
      </c>
      <c r="O29" s="132" t="e">
        <f t="shared" ca="1" si="7"/>
        <v>#REF!</v>
      </c>
      <c r="P29" s="136"/>
    </row>
    <row r="30" spans="1:16" x14ac:dyDescent="0.25">
      <c r="A30" s="121">
        <v>24</v>
      </c>
      <c r="B30" s="146" t="e">
        <f t="shared" ca="1" si="0"/>
        <v>#REF!</v>
      </c>
      <c r="C30" s="146" t="e">
        <f t="shared" ca="1" si="1"/>
        <v>#REF!</v>
      </c>
      <c r="D30" s="126"/>
      <c r="E30" s="127"/>
      <c r="F30" s="127" t="e">
        <f t="shared" ca="1" si="2"/>
        <v>#REF!</v>
      </c>
      <c r="G30" s="125"/>
      <c r="H30" s="125"/>
      <c r="I30" s="125" t="e">
        <f t="shared" ca="1" si="4"/>
        <v>#REF!</v>
      </c>
      <c r="J30" s="128"/>
      <c r="K30" s="128"/>
      <c r="L30" s="128" t="e">
        <f t="shared" ca="1" si="3"/>
        <v>#REF!</v>
      </c>
      <c r="M30" s="130" t="e">
        <f t="shared" ca="1" si="5"/>
        <v>#REF!</v>
      </c>
      <c r="N30" s="154" t="e">
        <f t="shared" ca="1" si="6"/>
        <v>#REF!</v>
      </c>
      <c r="O30" s="132" t="e">
        <f t="shared" ca="1" si="7"/>
        <v>#REF!</v>
      </c>
      <c r="P30" s="136"/>
    </row>
    <row r="31" spans="1:16" x14ac:dyDescent="0.25">
      <c r="A31" s="121">
        <v>25</v>
      </c>
      <c r="B31" s="146" t="e">
        <f t="shared" ca="1" si="0"/>
        <v>#REF!</v>
      </c>
      <c r="C31" s="146" t="e">
        <f t="shared" ca="1" si="1"/>
        <v>#REF!</v>
      </c>
      <c r="D31" s="126"/>
      <c r="E31" s="127"/>
      <c r="F31" s="127" t="e">
        <f t="shared" ca="1" si="2"/>
        <v>#REF!</v>
      </c>
      <c r="G31" s="125"/>
      <c r="H31" s="125"/>
      <c r="I31" s="125" t="e">
        <f t="shared" ca="1" si="4"/>
        <v>#REF!</v>
      </c>
      <c r="J31" s="128"/>
      <c r="K31" s="128"/>
      <c r="L31" s="128" t="e">
        <f t="shared" ca="1" si="3"/>
        <v>#REF!</v>
      </c>
      <c r="M31" s="130" t="e">
        <f t="shared" ca="1" si="5"/>
        <v>#REF!</v>
      </c>
      <c r="N31" s="154" t="e">
        <f t="shared" ca="1" si="6"/>
        <v>#REF!</v>
      </c>
      <c r="O31" s="132" t="e">
        <f t="shared" ca="1" si="7"/>
        <v>#REF!</v>
      </c>
      <c r="P31" s="136"/>
    </row>
    <row r="32" spans="1:16" x14ac:dyDescent="0.25">
      <c r="A32" s="121">
        <v>26</v>
      </c>
      <c r="B32" s="146" t="e">
        <f t="shared" ca="1" si="0"/>
        <v>#REF!</v>
      </c>
      <c r="C32" s="146" t="e">
        <f t="shared" ca="1" si="1"/>
        <v>#REF!</v>
      </c>
      <c r="D32" s="126"/>
      <c r="E32" s="127"/>
      <c r="F32" s="127" t="e">
        <f t="shared" ca="1" si="2"/>
        <v>#REF!</v>
      </c>
      <c r="G32" s="125"/>
      <c r="H32" s="125"/>
      <c r="I32" s="125" t="e">
        <f t="shared" ca="1" si="4"/>
        <v>#REF!</v>
      </c>
      <c r="J32" s="128"/>
      <c r="K32" s="128"/>
      <c r="L32" s="128" t="e">
        <f t="shared" ca="1" si="3"/>
        <v>#REF!</v>
      </c>
      <c r="M32" s="130" t="e">
        <f t="shared" ca="1" si="5"/>
        <v>#REF!</v>
      </c>
      <c r="N32" s="154" t="e">
        <f t="shared" ca="1" si="6"/>
        <v>#REF!</v>
      </c>
      <c r="O32" s="132" t="e">
        <f t="shared" ca="1" si="7"/>
        <v>#REF!</v>
      </c>
      <c r="P32" s="136"/>
    </row>
    <row r="33" spans="1:16" x14ac:dyDescent="0.25">
      <c r="A33" s="121">
        <v>27</v>
      </c>
      <c r="B33" s="146" t="e">
        <f t="shared" ca="1" si="0"/>
        <v>#REF!</v>
      </c>
      <c r="C33" s="146" t="e">
        <f t="shared" ca="1" si="1"/>
        <v>#REF!</v>
      </c>
      <c r="D33" s="126"/>
      <c r="E33" s="127"/>
      <c r="F33" s="127" t="e">
        <f t="shared" ca="1" si="2"/>
        <v>#REF!</v>
      </c>
      <c r="G33" s="125"/>
      <c r="H33" s="125"/>
      <c r="I33" s="125" t="e">
        <f t="shared" ca="1" si="4"/>
        <v>#REF!</v>
      </c>
      <c r="J33" s="128"/>
      <c r="K33" s="128"/>
      <c r="L33" s="128" t="e">
        <f t="shared" ca="1" si="3"/>
        <v>#REF!</v>
      </c>
      <c r="M33" s="130" t="e">
        <f t="shared" ca="1" si="5"/>
        <v>#REF!</v>
      </c>
      <c r="N33" s="154" t="e">
        <f t="shared" ca="1" si="6"/>
        <v>#REF!</v>
      </c>
      <c r="O33" s="132" t="e">
        <f t="shared" ca="1" si="7"/>
        <v>#REF!</v>
      </c>
      <c r="P33" s="136"/>
    </row>
    <row r="34" spans="1:16" x14ac:dyDescent="0.25">
      <c r="A34" s="121">
        <v>28</v>
      </c>
      <c r="B34" s="146" t="e">
        <f t="shared" ca="1" si="0"/>
        <v>#REF!</v>
      </c>
      <c r="C34" s="146" t="e">
        <f t="shared" ca="1" si="1"/>
        <v>#REF!</v>
      </c>
      <c r="D34" s="126"/>
      <c r="E34" s="127"/>
      <c r="F34" s="127" t="e">
        <f t="shared" ca="1" si="2"/>
        <v>#REF!</v>
      </c>
      <c r="G34" s="125"/>
      <c r="H34" s="125"/>
      <c r="I34" s="125" t="e">
        <f t="shared" ca="1" si="4"/>
        <v>#REF!</v>
      </c>
      <c r="J34" s="128"/>
      <c r="K34" s="128"/>
      <c r="L34" s="128" t="e">
        <f t="shared" ca="1" si="3"/>
        <v>#REF!</v>
      </c>
      <c r="M34" s="130" t="e">
        <f t="shared" ca="1" si="5"/>
        <v>#REF!</v>
      </c>
      <c r="N34" s="154" t="e">
        <f t="shared" ca="1" si="6"/>
        <v>#REF!</v>
      </c>
      <c r="O34" s="132" t="e">
        <f t="shared" ca="1" si="7"/>
        <v>#REF!</v>
      </c>
      <c r="P34" s="136"/>
    </row>
    <row r="35" spans="1:16" x14ac:dyDescent="0.25">
      <c r="A35" s="121">
        <v>29</v>
      </c>
      <c r="B35" s="146" t="e">
        <f t="shared" ca="1" si="0"/>
        <v>#REF!</v>
      </c>
      <c r="C35" s="146" t="e">
        <f t="shared" ca="1" si="1"/>
        <v>#REF!</v>
      </c>
      <c r="D35" s="126"/>
      <c r="E35" s="127"/>
      <c r="F35" s="127" t="e">
        <f t="shared" ca="1" si="2"/>
        <v>#REF!</v>
      </c>
      <c r="G35" s="125"/>
      <c r="H35" s="125"/>
      <c r="I35" s="125" t="e">
        <f t="shared" ca="1" si="4"/>
        <v>#REF!</v>
      </c>
      <c r="J35" s="128"/>
      <c r="K35" s="128"/>
      <c r="L35" s="128" t="e">
        <f t="shared" ca="1" si="3"/>
        <v>#REF!</v>
      </c>
      <c r="M35" s="130" t="e">
        <f t="shared" ca="1" si="5"/>
        <v>#REF!</v>
      </c>
      <c r="N35" s="154" t="e">
        <f t="shared" ca="1" si="6"/>
        <v>#REF!</v>
      </c>
      <c r="O35" s="132" t="e">
        <f t="shared" ca="1" si="7"/>
        <v>#REF!</v>
      </c>
      <c r="P35" s="136"/>
    </row>
    <row r="36" spans="1:16" x14ac:dyDescent="0.25">
      <c r="A36" s="121">
        <v>30</v>
      </c>
      <c r="B36" s="146" t="e">
        <f t="shared" ca="1" si="0"/>
        <v>#REF!</v>
      </c>
      <c r="C36" s="146" t="e">
        <f t="shared" ca="1" si="1"/>
        <v>#REF!</v>
      </c>
      <c r="D36" s="126"/>
      <c r="E36" s="127"/>
      <c r="F36" s="127" t="e">
        <f t="shared" ca="1" si="2"/>
        <v>#REF!</v>
      </c>
      <c r="G36" s="125"/>
      <c r="H36" s="125"/>
      <c r="I36" s="125" t="e">
        <f t="shared" ca="1" si="4"/>
        <v>#REF!</v>
      </c>
      <c r="J36" s="128"/>
      <c r="K36" s="128"/>
      <c r="L36" s="128" t="e">
        <f t="shared" ca="1" si="3"/>
        <v>#REF!</v>
      </c>
      <c r="M36" s="130" t="e">
        <f t="shared" ca="1" si="5"/>
        <v>#REF!</v>
      </c>
      <c r="N36" s="154" t="e">
        <f t="shared" ca="1" si="6"/>
        <v>#REF!</v>
      </c>
      <c r="O36" s="132" t="e">
        <f t="shared" ca="1" si="7"/>
        <v>#REF!</v>
      </c>
      <c r="P36" s="136"/>
    </row>
    <row r="37" spans="1:16" x14ac:dyDescent="0.25">
      <c r="A37" s="121">
        <v>31</v>
      </c>
      <c r="B37" s="146" t="e">
        <f t="shared" ca="1" si="0"/>
        <v>#REF!</v>
      </c>
      <c r="C37" s="146" t="e">
        <f t="shared" ca="1" si="1"/>
        <v>#REF!</v>
      </c>
      <c r="D37" s="126"/>
      <c r="E37" s="127"/>
      <c r="F37" s="127" t="e">
        <f t="shared" ca="1" si="2"/>
        <v>#REF!</v>
      </c>
      <c r="G37" s="125"/>
      <c r="H37" s="125"/>
      <c r="I37" s="125" t="e">
        <f t="shared" ca="1" si="4"/>
        <v>#REF!</v>
      </c>
      <c r="J37" s="128"/>
      <c r="K37" s="128"/>
      <c r="L37" s="128" t="e">
        <f t="shared" ca="1" si="3"/>
        <v>#REF!</v>
      </c>
      <c r="M37" s="130" t="e">
        <f t="shared" ca="1" si="5"/>
        <v>#REF!</v>
      </c>
      <c r="N37" s="154" t="e">
        <f t="shared" ca="1" si="6"/>
        <v>#REF!</v>
      </c>
      <c r="O37" s="132" t="e">
        <f t="shared" ca="1" si="7"/>
        <v>#REF!</v>
      </c>
      <c r="P37" s="136"/>
    </row>
    <row r="38" spans="1:16" x14ac:dyDescent="0.25">
      <c r="A38" s="121">
        <v>32</v>
      </c>
      <c r="B38" s="146" t="e">
        <f t="shared" ca="1" si="0"/>
        <v>#REF!</v>
      </c>
      <c r="C38" s="146" t="e">
        <f t="shared" ca="1" si="1"/>
        <v>#REF!</v>
      </c>
      <c r="D38" s="126"/>
      <c r="E38" s="127"/>
      <c r="F38" s="127" t="e">
        <f t="shared" ca="1" si="2"/>
        <v>#REF!</v>
      </c>
      <c r="G38" s="125"/>
      <c r="H38" s="125"/>
      <c r="I38" s="125" t="e">
        <f t="shared" ca="1" si="4"/>
        <v>#REF!</v>
      </c>
      <c r="J38" s="128"/>
      <c r="K38" s="128"/>
      <c r="L38" s="128" t="e">
        <f t="shared" ca="1" si="3"/>
        <v>#REF!</v>
      </c>
      <c r="M38" s="130" t="e">
        <f t="shared" ca="1" si="5"/>
        <v>#REF!</v>
      </c>
      <c r="N38" s="154" t="e">
        <f t="shared" ca="1" si="6"/>
        <v>#REF!</v>
      </c>
      <c r="O38" s="132" t="e">
        <f t="shared" ca="1" si="7"/>
        <v>#REF!</v>
      </c>
      <c r="P38" s="136"/>
    </row>
    <row r="39" spans="1:16" x14ac:dyDescent="0.25">
      <c r="A39" s="121">
        <v>33</v>
      </c>
      <c r="B39" s="146" t="e">
        <f t="shared" ca="1" si="0"/>
        <v>#REF!</v>
      </c>
      <c r="C39" s="146" t="e">
        <f t="shared" ca="1" si="1"/>
        <v>#REF!</v>
      </c>
      <c r="D39" s="126"/>
      <c r="E39" s="127"/>
      <c r="F39" s="127" t="e">
        <f t="shared" ca="1" si="2"/>
        <v>#REF!</v>
      </c>
      <c r="G39" s="125"/>
      <c r="H39" s="125"/>
      <c r="I39" s="125" t="e">
        <f t="shared" ca="1" si="4"/>
        <v>#REF!</v>
      </c>
      <c r="J39" s="128"/>
      <c r="K39" s="128"/>
      <c r="L39" s="128" t="e">
        <f t="shared" ca="1" si="3"/>
        <v>#REF!</v>
      </c>
      <c r="M39" s="130" t="e">
        <f t="shared" ca="1" si="5"/>
        <v>#REF!</v>
      </c>
      <c r="N39" s="154" t="e">
        <f t="shared" ca="1" si="6"/>
        <v>#REF!</v>
      </c>
      <c r="O39" s="132" t="e">
        <f t="shared" ca="1" si="7"/>
        <v>#REF!</v>
      </c>
      <c r="P39" s="136"/>
    </row>
    <row r="40" spans="1:16" x14ac:dyDescent="0.25">
      <c r="A40" s="121">
        <v>34</v>
      </c>
      <c r="B40" s="146" t="e">
        <f t="shared" ca="1" si="0"/>
        <v>#REF!</v>
      </c>
      <c r="C40" s="146" t="e">
        <f t="shared" ca="1" si="1"/>
        <v>#REF!</v>
      </c>
      <c r="D40" s="126"/>
      <c r="E40" s="127"/>
      <c r="F40" s="127" t="e">
        <f t="shared" ca="1" si="2"/>
        <v>#REF!</v>
      </c>
      <c r="G40" s="125"/>
      <c r="H40" s="125"/>
      <c r="I40" s="125" t="e">
        <f t="shared" ca="1" si="4"/>
        <v>#REF!</v>
      </c>
      <c r="J40" s="128"/>
      <c r="K40" s="128"/>
      <c r="L40" s="128" t="e">
        <f t="shared" ca="1" si="3"/>
        <v>#REF!</v>
      </c>
      <c r="M40" s="130" t="e">
        <f t="shared" ca="1" si="5"/>
        <v>#REF!</v>
      </c>
      <c r="N40" s="154" t="e">
        <f t="shared" ca="1" si="6"/>
        <v>#REF!</v>
      </c>
      <c r="O40" s="132" t="e">
        <f t="shared" ca="1" si="7"/>
        <v>#REF!</v>
      </c>
      <c r="P40" s="136"/>
    </row>
    <row r="41" spans="1:16" x14ac:dyDescent="0.25">
      <c r="A41" s="121">
        <v>35</v>
      </c>
      <c r="B41" s="146" t="e">
        <f t="shared" ca="1" si="0"/>
        <v>#REF!</v>
      </c>
      <c r="C41" s="146" t="e">
        <f t="shared" ca="1" si="1"/>
        <v>#REF!</v>
      </c>
      <c r="D41" s="126"/>
      <c r="E41" s="127"/>
      <c r="F41" s="127" t="e">
        <f t="shared" ca="1" si="2"/>
        <v>#REF!</v>
      </c>
      <c r="G41" s="125"/>
      <c r="H41" s="125"/>
      <c r="I41" s="125" t="e">
        <f t="shared" ca="1" si="4"/>
        <v>#REF!</v>
      </c>
      <c r="J41" s="128"/>
      <c r="K41" s="128"/>
      <c r="L41" s="128" t="e">
        <f t="shared" ca="1" si="3"/>
        <v>#REF!</v>
      </c>
      <c r="M41" s="130" t="e">
        <f t="shared" ca="1" si="5"/>
        <v>#REF!</v>
      </c>
      <c r="N41" s="154" t="e">
        <f t="shared" ca="1" si="6"/>
        <v>#REF!</v>
      </c>
      <c r="O41" s="132" t="e">
        <f t="shared" ca="1" si="7"/>
        <v>#REF!</v>
      </c>
      <c r="P41" s="136"/>
    </row>
    <row r="42" spans="1:16" x14ac:dyDescent="0.25">
      <c r="A42" s="121">
        <v>36</v>
      </c>
      <c r="B42" s="146" t="e">
        <f t="shared" ca="1" si="0"/>
        <v>#REF!</v>
      </c>
      <c r="C42" s="146" t="e">
        <f t="shared" ca="1" si="1"/>
        <v>#REF!</v>
      </c>
      <c r="D42" s="126"/>
      <c r="E42" s="127"/>
      <c r="F42" s="127" t="e">
        <f t="shared" ca="1" si="2"/>
        <v>#REF!</v>
      </c>
      <c r="G42" s="125"/>
      <c r="H42" s="125"/>
      <c r="I42" s="125" t="e">
        <f t="shared" ca="1" si="4"/>
        <v>#REF!</v>
      </c>
      <c r="J42" s="128"/>
      <c r="K42" s="128"/>
      <c r="L42" s="128" t="e">
        <f t="shared" ca="1" si="3"/>
        <v>#REF!</v>
      </c>
      <c r="M42" s="130" t="e">
        <f t="shared" ca="1" si="5"/>
        <v>#REF!</v>
      </c>
      <c r="N42" s="154" t="e">
        <f t="shared" ca="1" si="6"/>
        <v>#REF!</v>
      </c>
      <c r="O42" s="132" t="e">
        <f t="shared" ca="1" si="7"/>
        <v>#REF!</v>
      </c>
      <c r="P42" s="136"/>
    </row>
    <row r="43" spans="1:16" x14ac:dyDescent="0.25">
      <c r="A43" s="121">
        <v>37</v>
      </c>
      <c r="B43" s="146" t="e">
        <f t="shared" ca="1" si="0"/>
        <v>#REF!</v>
      </c>
      <c r="C43" s="146" t="e">
        <f t="shared" ca="1" si="1"/>
        <v>#REF!</v>
      </c>
      <c r="D43" s="126"/>
      <c r="E43" s="127"/>
      <c r="F43" s="127" t="e">
        <f t="shared" ca="1" si="2"/>
        <v>#REF!</v>
      </c>
      <c r="G43" s="125"/>
      <c r="H43" s="125"/>
      <c r="I43" s="125" t="e">
        <f t="shared" ca="1" si="4"/>
        <v>#REF!</v>
      </c>
      <c r="J43" s="128"/>
      <c r="K43" s="128"/>
      <c r="L43" s="128" t="e">
        <f t="shared" ca="1" si="3"/>
        <v>#REF!</v>
      </c>
      <c r="M43" s="130" t="e">
        <f t="shared" ca="1" si="5"/>
        <v>#REF!</v>
      </c>
      <c r="N43" s="154" t="e">
        <f t="shared" ca="1" si="6"/>
        <v>#REF!</v>
      </c>
      <c r="O43" s="132" t="e">
        <f t="shared" ca="1" si="7"/>
        <v>#REF!</v>
      </c>
      <c r="P43" s="136"/>
    </row>
    <row r="44" spans="1:16" x14ac:dyDescent="0.25">
      <c r="A44" s="121">
        <v>38</v>
      </c>
      <c r="B44" s="146" t="e">
        <f t="shared" ca="1" si="0"/>
        <v>#REF!</v>
      </c>
      <c r="C44" s="146" t="e">
        <f t="shared" ca="1" si="1"/>
        <v>#REF!</v>
      </c>
      <c r="D44" s="126"/>
      <c r="E44" s="127"/>
      <c r="F44" s="127" t="e">
        <f t="shared" ca="1" si="2"/>
        <v>#REF!</v>
      </c>
      <c r="G44" s="125"/>
      <c r="H44" s="125"/>
      <c r="I44" s="125" t="e">
        <f t="shared" ca="1" si="4"/>
        <v>#REF!</v>
      </c>
      <c r="J44" s="128"/>
      <c r="K44" s="128"/>
      <c r="L44" s="128" t="e">
        <f t="shared" ca="1" si="3"/>
        <v>#REF!</v>
      </c>
      <c r="M44" s="130" t="e">
        <f t="shared" ca="1" si="5"/>
        <v>#REF!</v>
      </c>
      <c r="N44" s="154" t="e">
        <f t="shared" ca="1" si="6"/>
        <v>#REF!</v>
      </c>
      <c r="O44" s="132" t="e">
        <f t="shared" ca="1" si="7"/>
        <v>#REF!</v>
      </c>
      <c r="P44" s="136"/>
    </row>
    <row r="45" spans="1:16" x14ac:dyDescent="0.25">
      <c r="A45" s="121">
        <v>39</v>
      </c>
      <c r="B45" s="146" t="e">
        <f t="shared" ca="1" si="0"/>
        <v>#REF!</v>
      </c>
      <c r="C45" s="146" t="e">
        <f t="shared" ca="1" si="1"/>
        <v>#REF!</v>
      </c>
      <c r="D45" s="126"/>
      <c r="E45" s="127"/>
      <c r="F45" s="127" t="e">
        <f t="shared" ca="1" si="2"/>
        <v>#REF!</v>
      </c>
      <c r="G45" s="125"/>
      <c r="H45" s="125"/>
      <c r="I45" s="125" t="e">
        <f t="shared" ca="1" si="4"/>
        <v>#REF!</v>
      </c>
      <c r="J45" s="128"/>
      <c r="K45" s="128"/>
      <c r="L45" s="128" t="e">
        <f t="shared" ca="1" si="3"/>
        <v>#REF!</v>
      </c>
      <c r="M45" s="130" t="e">
        <f t="shared" ca="1" si="5"/>
        <v>#REF!</v>
      </c>
      <c r="N45" s="154" t="e">
        <f t="shared" ca="1" si="6"/>
        <v>#REF!</v>
      </c>
      <c r="O45" s="132" t="e">
        <f t="shared" ca="1" si="7"/>
        <v>#REF!</v>
      </c>
      <c r="P45" s="136"/>
    </row>
    <row r="46" spans="1:16" x14ac:dyDescent="0.25">
      <c r="A46" s="121">
        <v>40</v>
      </c>
      <c r="B46" s="146" t="e">
        <f t="shared" ca="1" si="0"/>
        <v>#REF!</v>
      </c>
      <c r="C46" s="146" t="e">
        <f t="shared" ca="1" si="1"/>
        <v>#REF!</v>
      </c>
      <c r="D46" s="126"/>
      <c r="E46" s="127"/>
      <c r="F46" s="127" t="e">
        <f t="shared" ca="1" si="2"/>
        <v>#REF!</v>
      </c>
      <c r="G46" s="125"/>
      <c r="H46" s="125"/>
      <c r="I46" s="125" t="e">
        <f t="shared" ca="1" si="4"/>
        <v>#REF!</v>
      </c>
      <c r="J46" s="128"/>
      <c r="K46" s="128"/>
      <c r="L46" s="128" t="e">
        <f t="shared" ca="1" si="3"/>
        <v>#REF!</v>
      </c>
      <c r="M46" s="130" t="e">
        <f t="shared" ca="1" si="5"/>
        <v>#REF!</v>
      </c>
      <c r="N46" s="154" t="e">
        <f t="shared" ca="1" si="6"/>
        <v>#REF!</v>
      </c>
      <c r="O46" s="132" t="e">
        <f t="shared" ca="1" si="7"/>
        <v>#REF!</v>
      </c>
      <c r="P46" s="136"/>
    </row>
    <row r="47" spans="1:16" x14ac:dyDescent="0.25">
      <c r="A47" s="121">
        <v>41</v>
      </c>
      <c r="B47" s="146" t="e">
        <f t="shared" ca="1" si="0"/>
        <v>#REF!</v>
      </c>
      <c r="C47" s="146" t="e">
        <f t="shared" ca="1" si="1"/>
        <v>#REF!</v>
      </c>
      <c r="D47" s="126"/>
      <c r="E47" s="127"/>
      <c r="F47" s="127" t="e">
        <f t="shared" ca="1" si="2"/>
        <v>#REF!</v>
      </c>
      <c r="G47" s="125"/>
      <c r="H47" s="125"/>
      <c r="I47" s="125" t="e">
        <f t="shared" ca="1" si="4"/>
        <v>#REF!</v>
      </c>
      <c r="J47" s="128"/>
      <c r="K47" s="128"/>
      <c r="L47" s="128" t="e">
        <f t="shared" ca="1" si="3"/>
        <v>#REF!</v>
      </c>
      <c r="M47" s="130" t="e">
        <f t="shared" ca="1" si="5"/>
        <v>#REF!</v>
      </c>
      <c r="N47" s="154" t="e">
        <f t="shared" ca="1" si="6"/>
        <v>#REF!</v>
      </c>
      <c r="O47" s="132" t="e">
        <f t="shared" ca="1" si="7"/>
        <v>#REF!</v>
      </c>
      <c r="P47" s="136"/>
    </row>
    <row r="48" spans="1:16" x14ac:dyDescent="0.25">
      <c r="A48" s="121">
        <v>42</v>
      </c>
      <c r="B48" s="146" t="e">
        <f t="shared" ca="1" si="0"/>
        <v>#REF!</v>
      </c>
      <c r="C48" s="146" t="e">
        <f t="shared" ca="1" si="1"/>
        <v>#REF!</v>
      </c>
      <c r="D48" s="126"/>
      <c r="E48" s="127"/>
      <c r="F48" s="127" t="e">
        <f t="shared" ca="1" si="2"/>
        <v>#REF!</v>
      </c>
      <c r="G48" s="125"/>
      <c r="H48" s="125"/>
      <c r="I48" s="125" t="e">
        <f t="shared" ca="1" si="4"/>
        <v>#REF!</v>
      </c>
      <c r="J48" s="128"/>
      <c r="K48" s="128"/>
      <c r="L48" s="128" t="e">
        <f t="shared" ca="1" si="3"/>
        <v>#REF!</v>
      </c>
      <c r="M48" s="130" t="e">
        <f t="shared" ca="1" si="5"/>
        <v>#REF!</v>
      </c>
      <c r="N48" s="154" t="e">
        <f t="shared" ca="1" si="6"/>
        <v>#REF!</v>
      </c>
      <c r="O48" s="132" t="e">
        <f t="shared" ca="1" si="7"/>
        <v>#REF!</v>
      </c>
      <c r="P48" s="136"/>
    </row>
    <row r="49" spans="1:16" x14ac:dyDescent="0.25">
      <c r="A49" s="121">
        <v>43</v>
      </c>
      <c r="B49" s="146" t="e">
        <f t="shared" ca="1" si="0"/>
        <v>#REF!</v>
      </c>
      <c r="C49" s="146" t="e">
        <f t="shared" ca="1" si="1"/>
        <v>#REF!</v>
      </c>
      <c r="D49" s="126"/>
      <c r="E49" s="127"/>
      <c r="F49" s="127" t="e">
        <f t="shared" ca="1" si="2"/>
        <v>#REF!</v>
      </c>
      <c r="G49" s="125"/>
      <c r="H49" s="125"/>
      <c r="I49" s="125" t="e">
        <f t="shared" ca="1" si="4"/>
        <v>#REF!</v>
      </c>
      <c r="J49" s="128"/>
      <c r="K49" s="128"/>
      <c r="L49" s="128" t="e">
        <f t="shared" ca="1" si="3"/>
        <v>#REF!</v>
      </c>
      <c r="M49" s="130" t="e">
        <f t="shared" ca="1" si="5"/>
        <v>#REF!</v>
      </c>
      <c r="N49" s="154" t="e">
        <f t="shared" ca="1" si="6"/>
        <v>#REF!</v>
      </c>
      <c r="O49" s="132" t="e">
        <f t="shared" ca="1" si="7"/>
        <v>#REF!</v>
      </c>
      <c r="P49" s="136"/>
    </row>
    <row r="50" spans="1:16" x14ac:dyDescent="0.25">
      <c r="A50" s="121">
        <v>44</v>
      </c>
      <c r="B50" s="146" t="e">
        <f t="shared" ca="1" si="0"/>
        <v>#REF!</v>
      </c>
      <c r="C50" s="146" t="e">
        <f t="shared" ca="1" si="1"/>
        <v>#REF!</v>
      </c>
      <c r="D50" s="126"/>
      <c r="E50" s="127"/>
      <c r="F50" s="127" t="e">
        <f t="shared" ca="1" si="2"/>
        <v>#REF!</v>
      </c>
      <c r="G50" s="125"/>
      <c r="H50" s="125"/>
      <c r="I50" s="125" t="e">
        <f t="shared" ca="1" si="4"/>
        <v>#REF!</v>
      </c>
      <c r="J50" s="128"/>
      <c r="K50" s="128"/>
      <c r="L50" s="128" t="e">
        <f t="shared" ca="1" si="3"/>
        <v>#REF!</v>
      </c>
      <c r="M50" s="130" t="e">
        <f t="shared" ca="1" si="5"/>
        <v>#REF!</v>
      </c>
      <c r="N50" s="154" t="e">
        <f t="shared" ca="1" si="6"/>
        <v>#REF!</v>
      </c>
      <c r="O50" s="132" t="e">
        <f t="shared" ca="1" si="7"/>
        <v>#REF!</v>
      </c>
      <c r="P50" s="136"/>
    </row>
    <row r="51" spans="1:16" x14ac:dyDescent="0.25">
      <c r="A51" s="121">
        <v>45</v>
      </c>
      <c r="B51" s="146" t="e">
        <f t="shared" ca="1" si="0"/>
        <v>#REF!</v>
      </c>
      <c r="C51" s="146" t="e">
        <f t="shared" ca="1" si="1"/>
        <v>#REF!</v>
      </c>
      <c r="D51" s="126"/>
      <c r="E51" s="127"/>
      <c r="F51" s="127" t="e">
        <f t="shared" ca="1" si="2"/>
        <v>#REF!</v>
      </c>
      <c r="G51" s="125"/>
      <c r="H51" s="125"/>
      <c r="I51" s="125" t="e">
        <f t="shared" ca="1" si="4"/>
        <v>#REF!</v>
      </c>
      <c r="J51" s="128"/>
      <c r="K51" s="128"/>
      <c r="L51" s="128" t="e">
        <f t="shared" ca="1" si="3"/>
        <v>#REF!</v>
      </c>
      <c r="M51" s="130" t="e">
        <f t="shared" ca="1" si="5"/>
        <v>#REF!</v>
      </c>
      <c r="N51" s="154" t="e">
        <f t="shared" ca="1" si="6"/>
        <v>#REF!</v>
      </c>
      <c r="O51" s="132" t="e">
        <f t="shared" ca="1" si="7"/>
        <v>#REF!</v>
      </c>
      <c r="P51" s="136"/>
    </row>
    <row r="52" spans="1:16" x14ac:dyDescent="0.25">
      <c r="A52" s="121">
        <v>46</v>
      </c>
      <c r="B52" s="146" t="e">
        <f t="shared" ca="1" si="0"/>
        <v>#REF!</v>
      </c>
      <c r="C52" s="146" t="e">
        <f t="shared" ca="1" si="1"/>
        <v>#REF!</v>
      </c>
      <c r="D52" s="126"/>
      <c r="E52" s="127"/>
      <c r="F52" s="127" t="e">
        <f t="shared" ca="1" si="2"/>
        <v>#REF!</v>
      </c>
      <c r="G52" s="125"/>
      <c r="H52" s="125"/>
      <c r="I52" s="125" t="e">
        <f t="shared" ca="1" si="4"/>
        <v>#REF!</v>
      </c>
      <c r="J52" s="128"/>
      <c r="K52" s="128"/>
      <c r="L52" s="128" t="e">
        <f t="shared" ca="1" si="3"/>
        <v>#REF!</v>
      </c>
      <c r="M52" s="130" t="e">
        <f t="shared" ca="1" si="5"/>
        <v>#REF!</v>
      </c>
      <c r="N52" s="154" t="e">
        <f t="shared" ca="1" si="6"/>
        <v>#REF!</v>
      </c>
      <c r="O52" s="132" t="e">
        <f t="shared" ca="1" si="7"/>
        <v>#REF!</v>
      </c>
      <c r="P52" s="136"/>
    </row>
    <row r="53" spans="1:16" x14ac:dyDescent="0.25">
      <c r="A53" s="121">
        <v>47</v>
      </c>
      <c r="B53" s="146" t="e">
        <f t="shared" ca="1" si="0"/>
        <v>#REF!</v>
      </c>
      <c r="C53" s="146" t="e">
        <f t="shared" ca="1" si="1"/>
        <v>#REF!</v>
      </c>
      <c r="D53" s="126"/>
      <c r="E53" s="127"/>
      <c r="F53" s="127" t="e">
        <f t="shared" ca="1" si="2"/>
        <v>#REF!</v>
      </c>
      <c r="G53" s="125"/>
      <c r="H53" s="125"/>
      <c r="I53" s="125" t="e">
        <f t="shared" ca="1" si="4"/>
        <v>#REF!</v>
      </c>
      <c r="J53" s="128"/>
      <c r="K53" s="128"/>
      <c r="L53" s="128" t="e">
        <f t="shared" ca="1" si="3"/>
        <v>#REF!</v>
      </c>
      <c r="M53" s="130" t="e">
        <f t="shared" ca="1" si="5"/>
        <v>#REF!</v>
      </c>
      <c r="N53" s="154" t="e">
        <f t="shared" ca="1" si="6"/>
        <v>#REF!</v>
      </c>
      <c r="O53" s="132" t="e">
        <f t="shared" ca="1" si="7"/>
        <v>#REF!</v>
      </c>
      <c r="P53" s="136"/>
    </row>
    <row r="54" spans="1:16" x14ac:dyDescent="0.25">
      <c r="A54" s="121">
        <v>48</v>
      </c>
      <c r="B54" s="146" t="e">
        <f t="shared" ca="1" si="0"/>
        <v>#REF!</v>
      </c>
      <c r="C54" s="146" t="e">
        <f t="shared" ca="1" si="1"/>
        <v>#REF!</v>
      </c>
      <c r="D54" s="126"/>
      <c r="E54" s="127"/>
      <c r="F54" s="127" t="e">
        <f t="shared" ca="1" si="2"/>
        <v>#REF!</v>
      </c>
      <c r="G54" s="125"/>
      <c r="H54" s="125"/>
      <c r="I54" s="125" t="e">
        <f t="shared" ca="1" si="4"/>
        <v>#REF!</v>
      </c>
      <c r="J54" s="128"/>
      <c r="K54" s="128"/>
      <c r="L54" s="128" t="e">
        <f t="shared" ca="1" si="3"/>
        <v>#REF!</v>
      </c>
      <c r="M54" s="130" t="e">
        <f t="shared" ca="1" si="5"/>
        <v>#REF!</v>
      </c>
      <c r="N54" s="154" t="e">
        <f t="shared" ca="1" si="6"/>
        <v>#REF!</v>
      </c>
      <c r="O54" s="132" t="e">
        <f t="shared" ca="1" si="7"/>
        <v>#REF!</v>
      </c>
      <c r="P54" s="136"/>
    </row>
    <row r="55" spans="1:16" x14ac:dyDescent="0.25">
      <c r="A55" s="121">
        <v>49</v>
      </c>
      <c r="B55" s="146" t="e">
        <f t="shared" ca="1" si="0"/>
        <v>#REF!</v>
      </c>
      <c r="C55" s="146" t="e">
        <f t="shared" ca="1" si="1"/>
        <v>#REF!</v>
      </c>
      <c r="D55" s="126"/>
      <c r="E55" s="127"/>
      <c r="F55" s="127" t="e">
        <f t="shared" ca="1" si="2"/>
        <v>#REF!</v>
      </c>
      <c r="G55" s="125"/>
      <c r="H55" s="125"/>
      <c r="I55" s="125" t="e">
        <f t="shared" ca="1" si="4"/>
        <v>#REF!</v>
      </c>
      <c r="J55" s="128"/>
      <c r="K55" s="128"/>
      <c r="L55" s="128" t="e">
        <f t="shared" ca="1" si="3"/>
        <v>#REF!</v>
      </c>
      <c r="M55" s="130" t="e">
        <f t="shared" ca="1" si="5"/>
        <v>#REF!</v>
      </c>
      <c r="N55" s="154" t="e">
        <f t="shared" ca="1" si="6"/>
        <v>#REF!</v>
      </c>
      <c r="O55" s="132" t="e">
        <f t="shared" ca="1" si="7"/>
        <v>#REF!</v>
      </c>
      <c r="P55" s="136"/>
    </row>
    <row r="56" spans="1:16" x14ac:dyDescent="0.25">
      <c r="A56" s="121">
        <v>50</v>
      </c>
      <c r="B56" s="146" t="e">
        <f t="shared" ca="1" si="0"/>
        <v>#REF!</v>
      </c>
      <c r="C56" s="146" t="e">
        <f t="shared" ca="1" si="1"/>
        <v>#REF!</v>
      </c>
      <c r="D56" s="126"/>
      <c r="E56" s="127"/>
      <c r="F56" s="127" t="e">
        <f t="shared" ca="1" si="2"/>
        <v>#REF!</v>
      </c>
      <c r="G56" s="125"/>
      <c r="H56" s="125"/>
      <c r="I56" s="125" t="e">
        <f t="shared" ca="1" si="4"/>
        <v>#REF!</v>
      </c>
      <c r="J56" s="128"/>
      <c r="K56" s="128"/>
      <c r="L56" s="128" t="e">
        <f t="shared" ca="1" si="3"/>
        <v>#REF!</v>
      </c>
      <c r="M56" s="130" t="e">
        <f t="shared" ca="1" si="5"/>
        <v>#REF!</v>
      </c>
      <c r="N56" s="154" t="e">
        <f t="shared" ca="1" si="6"/>
        <v>#REF!</v>
      </c>
      <c r="O56" s="132" t="e">
        <f t="shared" ca="1" si="7"/>
        <v>#REF!</v>
      </c>
      <c r="P56" s="136"/>
    </row>
    <row r="57" spans="1:16" x14ac:dyDescent="0.25">
      <c r="A57" s="121">
        <v>51</v>
      </c>
      <c r="B57" s="146" t="e">
        <f t="shared" ca="1" si="0"/>
        <v>#REF!</v>
      </c>
      <c r="C57" s="146" t="e">
        <f t="shared" ca="1" si="1"/>
        <v>#REF!</v>
      </c>
      <c r="D57" s="126"/>
      <c r="E57" s="127"/>
      <c r="F57" s="127" t="e">
        <f t="shared" ca="1" si="2"/>
        <v>#REF!</v>
      </c>
      <c r="G57" s="125"/>
      <c r="H57" s="125"/>
      <c r="I57" s="125" t="e">
        <f t="shared" ca="1" si="4"/>
        <v>#REF!</v>
      </c>
      <c r="J57" s="128"/>
      <c r="K57" s="128"/>
      <c r="L57" s="128" t="e">
        <f t="shared" ca="1" si="3"/>
        <v>#REF!</v>
      </c>
      <c r="M57" s="130" t="e">
        <f t="shared" ca="1" si="5"/>
        <v>#REF!</v>
      </c>
      <c r="N57" s="154" t="e">
        <f t="shared" ca="1" si="6"/>
        <v>#REF!</v>
      </c>
      <c r="O57" s="132" t="e">
        <f t="shared" ca="1" si="7"/>
        <v>#REF!</v>
      </c>
      <c r="P57" s="136"/>
    </row>
    <row r="58" spans="1:16" x14ac:dyDescent="0.25">
      <c r="A58" s="121">
        <v>52</v>
      </c>
      <c r="B58" s="146" t="e">
        <f t="shared" ca="1" si="0"/>
        <v>#REF!</v>
      </c>
      <c r="C58" s="146" t="e">
        <f t="shared" ca="1" si="1"/>
        <v>#REF!</v>
      </c>
      <c r="D58" s="126"/>
      <c r="E58" s="127"/>
      <c r="F58" s="127" t="e">
        <f t="shared" ca="1" si="2"/>
        <v>#REF!</v>
      </c>
      <c r="G58" s="125"/>
      <c r="H58" s="125"/>
      <c r="I58" s="125" t="e">
        <f t="shared" ca="1" si="4"/>
        <v>#REF!</v>
      </c>
      <c r="J58" s="128"/>
      <c r="K58" s="128"/>
      <c r="L58" s="128" t="e">
        <f t="shared" ca="1" si="3"/>
        <v>#REF!</v>
      </c>
      <c r="M58" s="130" t="e">
        <f t="shared" ca="1" si="5"/>
        <v>#REF!</v>
      </c>
      <c r="N58" s="154" t="e">
        <f t="shared" ca="1" si="6"/>
        <v>#REF!</v>
      </c>
      <c r="O58" s="132" t="e">
        <f t="shared" ca="1" si="7"/>
        <v>#REF!</v>
      </c>
      <c r="P58" s="136"/>
    </row>
    <row r="59" spans="1:16" x14ac:dyDescent="0.25">
      <c r="A59" s="121">
        <v>53</v>
      </c>
      <c r="B59" s="146" t="e">
        <f t="shared" ca="1" si="0"/>
        <v>#REF!</v>
      </c>
      <c r="C59" s="146" t="e">
        <f t="shared" ca="1" si="1"/>
        <v>#REF!</v>
      </c>
      <c r="D59" s="126"/>
      <c r="E59" s="127"/>
      <c r="F59" s="127" t="e">
        <f t="shared" ca="1" si="2"/>
        <v>#REF!</v>
      </c>
      <c r="G59" s="125"/>
      <c r="H59" s="125"/>
      <c r="I59" s="125" t="e">
        <f t="shared" ca="1" si="4"/>
        <v>#REF!</v>
      </c>
      <c r="J59" s="128"/>
      <c r="K59" s="128"/>
      <c r="L59" s="128" t="e">
        <f t="shared" ca="1" si="3"/>
        <v>#REF!</v>
      </c>
      <c r="M59" s="130" t="e">
        <f t="shared" ca="1" si="5"/>
        <v>#REF!</v>
      </c>
      <c r="N59" s="154" t="e">
        <f t="shared" ca="1" si="6"/>
        <v>#REF!</v>
      </c>
      <c r="O59" s="132" t="e">
        <f t="shared" ca="1" si="7"/>
        <v>#REF!</v>
      </c>
      <c r="P59" s="136"/>
    </row>
    <row r="60" spans="1:16" x14ac:dyDescent="0.25">
      <c r="A60" s="121">
        <v>54</v>
      </c>
      <c r="B60" s="146" t="e">
        <f t="shared" ca="1" si="0"/>
        <v>#REF!</v>
      </c>
      <c r="C60" s="146" t="e">
        <f t="shared" ca="1" si="1"/>
        <v>#REF!</v>
      </c>
      <c r="D60" s="126"/>
      <c r="E60" s="127"/>
      <c r="F60" s="127" t="e">
        <f t="shared" ca="1" si="2"/>
        <v>#REF!</v>
      </c>
      <c r="G60" s="125"/>
      <c r="H60" s="125"/>
      <c r="I60" s="125" t="e">
        <f t="shared" ca="1" si="4"/>
        <v>#REF!</v>
      </c>
      <c r="J60" s="128"/>
      <c r="K60" s="128"/>
      <c r="L60" s="128" t="e">
        <f t="shared" ca="1" si="3"/>
        <v>#REF!</v>
      </c>
      <c r="M60" s="130" t="e">
        <f t="shared" ca="1" si="5"/>
        <v>#REF!</v>
      </c>
      <c r="N60" s="154" t="e">
        <f t="shared" ca="1" si="6"/>
        <v>#REF!</v>
      </c>
      <c r="O60" s="132" t="e">
        <f t="shared" ca="1" si="7"/>
        <v>#REF!</v>
      </c>
      <c r="P60" s="136"/>
    </row>
    <row r="61" spans="1:16" x14ac:dyDescent="0.25">
      <c r="A61" s="121">
        <v>55</v>
      </c>
      <c r="B61" s="146" t="e">
        <f t="shared" ca="1" si="0"/>
        <v>#REF!</v>
      </c>
      <c r="C61" s="146" t="e">
        <f t="shared" ca="1" si="1"/>
        <v>#REF!</v>
      </c>
      <c r="D61" s="126"/>
      <c r="E61" s="127"/>
      <c r="F61" s="127" t="e">
        <f t="shared" ca="1" si="2"/>
        <v>#REF!</v>
      </c>
      <c r="G61" s="125"/>
      <c r="H61" s="125"/>
      <c r="I61" s="125" t="e">
        <f t="shared" ca="1" si="4"/>
        <v>#REF!</v>
      </c>
      <c r="J61" s="128"/>
      <c r="K61" s="128"/>
      <c r="L61" s="128" t="e">
        <f t="shared" ca="1" si="3"/>
        <v>#REF!</v>
      </c>
      <c r="M61" s="130" t="e">
        <f t="shared" ca="1" si="5"/>
        <v>#REF!</v>
      </c>
      <c r="N61" s="154" t="e">
        <f t="shared" ca="1" si="6"/>
        <v>#REF!</v>
      </c>
      <c r="O61" s="132" t="e">
        <f t="shared" ca="1" si="7"/>
        <v>#REF!</v>
      </c>
      <c r="P61" s="136"/>
    </row>
    <row r="62" spans="1:16" x14ac:dyDescent="0.25">
      <c r="A62" s="121">
        <v>56</v>
      </c>
      <c r="B62" s="146" t="e">
        <f t="shared" ca="1" si="0"/>
        <v>#REF!</v>
      </c>
      <c r="C62" s="146" t="e">
        <f t="shared" ca="1" si="1"/>
        <v>#REF!</v>
      </c>
      <c r="D62" s="126"/>
      <c r="E62" s="127"/>
      <c r="F62" s="127" t="e">
        <f t="shared" ca="1" si="2"/>
        <v>#REF!</v>
      </c>
      <c r="G62" s="125"/>
      <c r="H62" s="125"/>
      <c r="I62" s="125" t="e">
        <f t="shared" ca="1" si="4"/>
        <v>#REF!</v>
      </c>
      <c r="J62" s="128"/>
      <c r="K62" s="128"/>
      <c r="L62" s="128" t="e">
        <f t="shared" ca="1" si="3"/>
        <v>#REF!</v>
      </c>
      <c r="M62" s="130" t="e">
        <f t="shared" ca="1" si="5"/>
        <v>#REF!</v>
      </c>
      <c r="N62" s="154" t="e">
        <f t="shared" ca="1" si="6"/>
        <v>#REF!</v>
      </c>
      <c r="O62" s="132" t="e">
        <f t="shared" ca="1" si="7"/>
        <v>#REF!</v>
      </c>
      <c r="P62" s="136"/>
    </row>
    <row r="63" spans="1:16" x14ac:dyDescent="0.25">
      <c r="A63" s="121">
        <v>57</v>
      </c>
      <c r="B63" s="146" t="e">
        <f t="shared" ca="1" si="0"/>
        <v>#REF!</v>
      </c>
      <c r="C63" s="146" t="e">
        <f t="shared" ca="1" si="1"/>
        <v>#REF!</v>
      </c>
      <c r="D63" s="126"/>
      <c r="E63" s="127"/>
      <c r="F63" s="127" t="e">
        <f t="shared" ca="1" si="2"/>
        <v>#REF!</v>
      </c>
      <c r="G63" s="125"/>
      <c r="H63" s="125"/>
      <c r="I63" s="125" t="e">
        <f t="shared" ca="1" si="4"/>
        <v>#REF!</v>
      </c>
      <c r="J63" s="128"/>
      <c r="K63" s="128"/>
      <c r="L63" s="128" t="e">
        <f t="shared" ca="1" si="3"/>
        <v>#REF!</v>
      </c>
      <c r="M63" s="130" t="e">
        <f t="shared" ca="1" si="5"/>
        <v>#REF!</v>
      </c>
      <c r="N63" s="154" t="e">
        <f t="shared" ca="1" si="6"/>
        <v>#REF!</v>
      </c>
      <c r="O63" s="132" t="e">
        <f t="shared" ca="1" si="7"/>
        <v>#REF!</v>
      </c>
      <c r="P63" s="136"/>
    </row>
    <row r="64" spans="1:16" x14ac:dyDescent="0.25">
      <c r="A64" s="121">
        <v>58</v>
      </c>
      <c r="B64" s="146" t="e">
        <f t="shared" ca="1" si="0"/>
        <v>#REF!</v>
      </c>
      <c r="C64" s="146" t="e">
        <f t="shared" ca="1" si="1"/>
        <v>#REF!</v>
      </c>
      <c r="D64" s="126"/>
      <c r="E64" s="127"/>
      <c r="F64" s="127" t="e">
        <f t="shared" ca="1" si="2"/>
        <v>#REF!</v>
      </c>
      <c r="G64" s="125"/>
      <c r="H64" s="125"/>
      <c r="I64" s="125" t="e">
        <f t="shared" ca="1" si="4"/>
        <v>#REF!</v>
      </c>
      <c r="J64" s="128"/>
      <c r="K64" s="128"/>
      <c r="L64" s="128" t="e">
        <f t="shared" ca="1" si="3"/>
        <v>#REF!</v>
      </c>
      <c r="M64" s="130" t="e">
        <f t="shared" ca="1" si="5"/>
        <v>#REF!</v>
      </c>
      <c r="N64" s="154" t="e">
        <f t="shared" ca="1" si="6"/>
        <v>#REF!</v>
      </c>
      <c r="O64" s="132" t="e">
        <f t="shared" ca="1" si="7"/>
        <v>#REF!</v>
      </c>
      <c r="P64" s="136"/>
    </row>
    <row r="65" spans="1:16" x14ac:dyDescent="0.25">
      <c r="A65" s="121">
        <v>59</v>
      </c>
      <c r="B65" s="146" t="e">
        <f t="shared" ca="1" si="0"/>
        <v>#REF!</v>
      </c>
      <c r="C65" s="146" t="e">
        <f t="shared" ca="1" si="1"/>
        <v>#REF!</v>
      </c>
      <c r="D65" s="126"/>
      <c r="E65" s="127"/>
      <c r="F65" s="127" t="e">
        <f t="shared" ca="1" si="2"/>
        <v>#REF!</v>
      </c>
      <c r="G65" s="125"/>
      <c r="H65" s="125"/>
      <c r="I65" s="125" t="e">
        <f t="shared" ca="1" si="4"/>
        <v>#REF!</v>
      </c>
      <c r="J65" s="128"/>
      <c r="K65" s="128"/>
      <c r="L65" s="128" t="e">
        <f t="shared" ca="1" si="3"/>
        <v>#REF!</v>
      </c>
      <c r="M65" s="130" t="e">
        <f t="shared" ca="1" si="5"/>
        <v>#REF!</v>
      </c>
      <c r="N65" s="154" t="e">
        <f t="shared" ca="1" si="6"/>
        <v>#REF!</v>
      </c>
      <c r="O65" s="132" t="e">
        <f t="shared" ca="1" si="7"/>
        <v>#REF!</v>
      </c>
      <c r="P65" s="136"/>
    </row>
    <row r="66" spans="1:16" x14ac:dyDescent="0.25">
      <c r="A66" s="121">
        <v>60</v>
      </c>
      <c r="B66" s="146" t="e">
        <f t="shared" ca="1" si="0"/>
        <v>#REF!</v>
      </c>
      <c r="C66" s="146" t="e">
        <f t="shared" ca="1" si="1"/>
        <v>#REF!</v>
      </c>
      <c r="D66" s="126"/>
      <c r="E66" s="127"/>
      <c r="F66" s="127" t="e">
        <f t="shared" ca="1" si="2"/>
        <v>#REF!</v>
      </c>
      <c r="G66" s="125"/>
      <c r="H66" s="125"/>
      <c r="I66" s="125" t="e">
        <f t="shared" ca="1" si="4"/>
        <v>#REF!</v>
      </c>
      <c r="J66" s="128"/>
      <c r="K66" s="128"/>
      <c r="L66" s="128" t="e">
        <f t="shared" ca="1" si="3"/>
        <v>#REF!</v>
      </c>
      <c r="M66" s="130" t="e">
        <f t="shared" ca="1" si="5"/>
        <v>#REF!</v>
      </c>
      <c r="N66" s="154" t="e">
        <f t="shared" ca="1" si="6"/>
        <v>#REF!</v>
      </c>
      <c r="O66" s="132" t="e">
        <f t="shared" ca="1" si="7"/>
        <v>#REF!</v>
      </c>
      <c r="P66" s="136"/>
    </row>
    <row r="67" spans="1:16" x14ac:dyDescent="0.25">
      <c r="A67" s="121">
        <v>61</v>
      </c>
      <c r="B67" s="146" t="e">
        <f t="shared" ca="1" si="0"/>
        <v>#REF!</v>
      </c>
      <c r="C67" s="146" t="e">
        <f t="shared" ca="1" si="1"/>
        <v>#REF!</v>
      </c>
      <c r="D67" s="126"/>
      <c r="E67" s="127"/>
      <c r="F67" s="127" t="e">
        <f t="shared" ca="1" si="2"/>
        <v>#REF!</v>
      </c>
      <c r="G67" s="125"/>
      <c r="H67" s="125"/>
      <c r="I67" s="125" t="e">
        <f t="shared" ca="1" si="4"/>
        <v>#REF!</v>
      </c>
      <c r="J67" s="128"/>
      <c r="K67" s="128"/>
      <c r="L67" s="128" t="e">
        <f t="shared" ca="1" si="3"/>
        <v>#REF!</v>
      </c>
      <c r="M67" s="130" t="e">
        <f t="shared" ca="1" si="5"/>
        <v>#REF!</v>
      </c>
      <c r="N67" s="154" t="e">
        <f t="shared" ca="1" si="6"/>
        <v>#REF!</v>
      </c>
      <c r="O67" s="132" t="e">
        <f t="shared" ca="1" si="7"/>
        <v>#REF!</v>
      </c>
      <c r="P67" s="136"/>
    </row>
    <row r="68" spans="1:16" x14ac:dyDescent="0.25">
      <c r="A68" s="121">
        <v>62</v>
      </c>
      <c r="B68" s="146" t="e">
        <f t="shared" ca="1" si="0"/>
        <v>#REF!</v>
      </c>
      <c r="C68" s="146" t="e">
        <f t="shared" ca="1" si="1"/>
        <v>#REF!</v>
      </c>
      <c r="D68" s="126"/>
      <c r="E68" s="127"/>
      <c r="F68" s="127" t="e">
        <f t="shared" ca="1" si="2"/>
        <v>#REF!</v>
      </c>
      <c r="G68" s="125"/>
      <c r="H68" s="125"/>
      <c r="I68" s="125" t="e">
        <f t="shared" ca="1" si="4"/>
        <v>#REF!</v>
      </c>
      <c r="J68" s="128"/>
      <c r="K68" s="128"/>
      <c r="L68" s="128" t="e">
        <f t="shared" ca="1" si="3"/>
        <v>#REF!</v>
      </c>
      <c r="M68" s="130" t="e">
        <f t="shared" ca="1" si="5"/>
        <v>#REF!</v>
      </c>
      <c r="N68" s="154" t="e">
        <f t="shared" ca="1" si="6"/>
        <v>#REF!</v>
      </c>
      <c r="O68" s="132" t="e">
        <f t="shared" ca="1" si="7"/>
        <v>#REF!</v>
      </c>
      <c r="P68" s="136"/>
    </row>
    <row r="69" spans="1:16" x14ac:dyDescent="0.25">
      <c r="A69" s="121">
        <v>63</v>
      </c>
      <c r="B69" s="146" t="e">
        <f t="shared" ca="1" si="0"/>
        <v>#REF!</v>
      </c>
      <c r="C69" s="146" t="e">
        <f t="shared" ca="1" si="1"/>
        <v>#REF!</v>
      </c>
      <c r="D69" s="126"/>
      <c r="E69" s="127"/>
      <c r="F69" s="127" t="e">
        <f t="shared" ca="1" si="2"/>
        <v>#REF!</v>
      </c>
      <c r="G69" s="125"/>
      <c r="H69" s="125"/>
      <c r="I69" s="125" t="e">
        <f t="shared" ca="1" si="4"/>
        <v>#REF!</v>
      </c>
      <c r="J69" s="128"/>
      <c r="K69" s="128"/>
      <c r="L69" s="128" t="e">
        <f t="shared" ca="1" si="3"/>
        <v>#REF!</v>
      </c>
      <c r="M69" s="130" t="e">
        <f t="shared" ca="1" si="5"/>
        <v>#REF!</v>
      </c>
      <c r="N69" s="154" t="e">
        <f t="shared" ca="1" si="6"/>
        <v>#REF!</v>
      </c>
      <c r="O69" s="132" t="e">
        <f t="shared" ca="1" si="7"/>
        <v>#REF!</v>
      </c>
      <c r="P69" s="136"/>
    </row>
    <row r="70" spans="1:16" x14ac:dyDescent="0.25">
      <c r="A70" s="121">
        <v>64</v>
      </c>
      <c r="B70" s="146" t="e">
        <f t="shared" ca="1" si="0"/>
        <v>#REF!</v>
      </c>
      <c r="C70" s="146" t="e">
        <f t="shared" ca="1" si="1"/>
        <v>#REF!</v>
      </c>
      <c r="D70" s="126"/>
      <c r="E70" s="127"/>
      <c r="F70" s="127" t="e">
        <f t="shared" ca="1" si="2"/>
        <v>#REF!</v>
      </c>
      <c r="G70" s="125"/>
      <c r="H70" s="125"/>
      <c r="I70" s="125" t="e">
        <f t="shared" ca="1" si="4"/>
        <v>#REF!</v>
      </c>
      <c r="J70" s="128"/>
      <c r="K70" s="128"/>
      <c r="L70" s="128" t="e">
        <f t="shared" ca="1" si="3"/>
        <v>#REF!</v>
      </c>
      <c r="M70" s="130" t="e">
        <f t="shared" ca="1" si="5"/>
        <v>#REF!</v>
      </c>
      <c r="N70" s="154" t="e">
        <f t="shared" ca="1" si="6"/>
        <v>#REF!</v>
      </c>
      <c r="O70" s="132" t="e">
        <f t="shared" ca="1" si="7"/>
        <v>#REF!</v>
      </c>
      <c r="P70" s="136"/>
    </row>
    <row r="71" spans="1:16" x14ac:dyDescent="0.25">
      <c r="A71" s="121">
        <v>65</v>
      </c>
      <c r="B71" s="146" t="e">
        <f t="shared" ca="1" si="0"/>
        <v>#REF!</v>
      </c>
      <c r="C71" s="146" t="e">
        <f t="shared" ca="1" si="1"/>
        <v>#REF!</v>
      </c>
      <c r="D71" s="126"/>
      <c r="E71" s="127"/>
      <c r="F71" s="127" t="e">
        <f t="shared" ca="1" si="2"/>
        <v>#REF!</v>
      </c>
      <c r="G71" s="125"/>
      <c r="H71" s="125"/>
      <c r="I71" s="125" t="e">
        <f t="shared" ca="1" si="4"/>
        <v>#REF!</v>
      </c>
      <c r="J71" s="128"/>
      <c r="K71" s="128"/>
      <c r="L71" s="128" t="e">
        <f t="shared" ca="1" si="3"/>
        <v>#REF!</v>
      </c>
      <c r="M71" s="130" t="e">
        <f t="shared" ca="1" si="5"/>
        <v>#REF!</v>
      </c>
      <c r="N71" s="154" t="e">
        <f t="shared" ca="1" si="6"/>
        <v>#REF!</v>
      </c>
      <c r="O71" s="132" t="e">
        <f t="shared" ca="1" si="7"/>
        <v>#REF!</v>
      </c>
      <c r="P71" s="136"/>
    </row>
    <row r="72" spans="1:16" x14ac:dyDescent="0.25">
      <c r="A72" s="121">
        <v>66</v>
      </c>
      <c r="B72" s="146" t="e">
        <f t="shared" ref="B72:B135" ca="1" si="8">INDIRECT(CONCATENATE($C$505,$D$505,"!$B",$A72 + 8))</f>
        <v>#REF!</v>
      </c>
      <c r="C72" s="146" t="e">
        <f t="shared" ref="C72:C135" ca="1" si="9">INDIRECT(CONCATENATE($C$505,$D$505,"!$C",$A72 + 8))</f>
        <v>#REF!</v>
      </c>
      <c r="D72" s="126"/>
      <c r="E72" s="127"/>
      <c r="F72" s="127" t="e">
        <f t="shared" ref="F72:F135" ca="1" si="10">INDIRECT(CONCATENATE($C$505,$D$505,"!$Z",$A72 + 8))</f>
        <v>#REF!</v>
      </c>
      <c r="G72" s="125"/>
      <c r="H72" s="125"/>
      <c r="I72" s="125" t="e">
        <f t="shared" ca="1" si="4"/>
        <v>#REF!</v>
      </c>
      <c r="J72" s="128"/>
      <c r="K72" s="128"/>
      <c r="L72" s="128" t="e">
        <f t="shared" ref="L72:L135" ca="1" si="11">INDIRECT(CONCATENATE($C$505,$D$505,"!$V",$A72 + 8))</f>
        <v>#REF!</v>
      </c>
      <c r="M72" s="130" t="e">
        <f t="shared" ca="1" si="5"/>
        <v>#REF!</v>
      </c>
      <c r="N72" s="154" t="e">
        <f t="shared" ca="1" si="6"/>
        <v>#REF!</v>
      </c>
      <c r="O72" s="132" t="e">
        <f t="shared" ca="1" si="7"/>
        <v>#REF!</v>
      </c>
      <c r="P72" s="136"/>
    </row>
    <row r="73" spans="1:16" x14ac:dyDescent="0.25">
      <c r="A73" s="121">
        <v>67</v>
      </c>
      <c r="B73" s="146" t="e">
        <f t="shared" ca="1" si="8"/>
        <v>#REF!</v>
      </c>
      <c r="C73" s="146" t="e">
        <f t="shared" ca="1" si="9"/>
        <v>#REF!</v>
      </c>
      <c r="D73" s="126"/>
      <c r="E73" s="127"/>
      <c r="F73" s="127" t="e">
        <f t="shared" ca="1" si="10"/>
        <v>#REF!</v>
      </c>
      <c r="G73" s="125"/>
      <c r="H73" s="125"/>
      <c r="I73" s="125" t="e">
        <f t="shared" ref="I73:I136" ca="1" si="12">INDIRECT(CONCATENATE($C$505,$D$505,"!$AD",$A73 + 8))</f>
        <v>#REF!</v>
      </c>
      <c r="J73" s="128"/>
      <c r="K73" s="128"/>
      <c r="L73" s="128" t="e">
        <f t="shared" ca="1" si="11"/>
        <v>#REF!</v>
      </c>
      <c r="M73" s="130" t="e">
        <f t="shared" ref="M73:M136" ca="1" si="13">IF(I73&lt;33,0,3)</f>
        <v>#REF!</v>
      </c>
      <c r="N73" s="154" t="e">
        <f t="shared" ref="N73:N136" ca="1" si="14">ROUNDDOWN(O73,0)</f>
        <v>#REF!</v>
      </c>
      <c r="O73" s="132" t="e">
        <f t="shared" ref="O73:O136" ca="1" si="15">I73*M73/100</f>
        <v>#REF!</v>
      </c>
      <c r="P73" s="136"/>
    </row>
    <row r="74" spans="1:16" x14ac:dyDescent="0.25">
      <c r="A74" s="121">
        <v>68</v>
      </c>
      <c r="B74" s="146" t="e">
        <f t="shared" ca="1" si="8"/>
        <v>#REF!</v>
      </c>
      <c r="C74" s="146" t="e">
        <f t="shared" ca="1" si="9"/>
        <v>#REF!</v>
      </c>
      <c r="D74" s="126"/>
      <c r="E74" s="127"/>
      <c r="F74" s="127" t="e">
        <f t="shared" ca="1" si="10"/>
        <v>#REF!</v>
      </c>
      <c r="G74" s="125"/>
      <c r="H74" s="125"/>
      <c r="I74" s="125" t="e">
        <f t="shared" ca="1" si="12"/>
        <v>#REF!</v>
      </c>
      <c r="J74" s="128"/>
      <c r="K74" s="128"/>
      <c r="L74" s="128" t="e">
        <f t="shared" ca="1" si="11"/>
        <v>#REF!</v>
      </c>
      <c r="M74" s="130" t="e">
        <f t="shared" ca="1" si="13"/>
        <v>#REF!</v>
      </c>
      <c r="N74" s="154" t="e">
        <f t="shared" ca="1" si="14"/>
        <v>#REF!</v>
      </c>
      <c r="O74" s="132" t="e">
        <f t="shared" ca="1" si="15"/>
        <v>#REF!</v>
      </c>
      <c r="P74" s="136"/>
    </row>
    <row r="75" spans="1:16" x14ac:dyDescent="0.25">
      <c r="A75" s="121">
        <v>69</v>
      </c>
      <c r="B75" s="146" t="e">
        <f t="shared" ca="1" si="8"/>
        <v>#REF!</v>
      </c>
      <c r="C75" s="146" t="e">
        <f t="shared" ca="1" si="9"/>
        <v>#REF!</v>
      </c>
      <c r="D75" s="126"/>
      <c r="E75" s="127"/>
      <c r="F75" s="127" t="e">
        <f t="shared" ca="1" si="10"/>
        <v>#REF!</v>
      </c>
      <c r="G75" s="125"/>
      <c r="H75" s="125"/>
      <c r="I75" s="125" t="e">
        <f t="shared" ca="1" si="12"/>
        <v>#REF!</v>
      </c>
      <c r="J75" s="128"/>
      <c r="K75" s="128"/>
      <c r="L75" s="128" t="e">
        <f t="shared" ca="1" si="11"/>
        <v>#REF!</v>
      </c>
      <c r="M75" s="130" t="e">
        <f t="shared" ca="1" si="13"/>
        <v>#REF!</v>
      </c>
      <c r="N75" s="154" t="e">
        <f t="shared" ca="1" si="14"/>
        <v>#REF!</v>
      </c>
      <c r="O75" s="132" t="e">
        <f t="shared" ca="1" si="15"/>
        <v>#REF!</v>
      </c>
      <c r="P75" s="136"/>
    </row>
    <row r="76" spans="1:16" x14ac:dyDescent="0.25">
      <c r="A76" s="121">
        <v>70</v>
      </c>
      <c r="B76" s="146" t="e">
        <f t="shared" ca="1" si="8"/>
        <v>#REF!</v>
      </c>
      <c r="C76" s="146" t="e">
        <f t="shared" ca="1" si="9"/>
        <v>#REF!</v>
      </c>
      <c r="D76" s="126"/>
      <c r="E76" s="127"/>
      <c r="F76" s="127" t="e">
        <f t="shared" ca="1" si="10"/>
        <v>#REF!</v>
      </c>
      <c r="G76" s="125"/>
      <c r="H76" s="125"/>
      <c r="I76" s="125" t="e">
        <f t="shared" ca="1" si="12"/>
        <v>#REF!</v>
      </c>
      <c r="J76" s="128"/>
      <c r="K76" s="128"/>
      <c r="L76" s="128" t="e">
        <f t="shared" ca="1" si="11"/>
        <v>#REF!</v>
      </c>
      <c r="M76" s="130" t="e">
        <f t="shared" ca="1" si="13"/>
        <v>#REF!</v>
      </c>
      <c r="N76" s="154" t="e">
        <f t="shared" ca="1" si="14"/>
        <v>#REF!</v>
      </c>
      <c r="O76" s="132" t="e">
        <f t="shared" ca="1" si="15"/>
        <v>#REF!</v>
      </c>
      <c r="P76" s="136"/>
    </row>
    <row r="77" spans="1:16" x14ac:dyDescent="0.25">
      <c r="A77" s="121">
        <v>71</v>
      </c>
      <c r="B77" s="146" t="e">
        <f t="shared" ca="1" si="8"/>
        <v>#REF!</v>
      </c>
      <c r="C77" s="146" t="e">
        <f t="shared" ca="1" si="9"/>
        <v>#REF!</v>
      </c>
      <c r="D77" s="126"/>
      <c r="E77" s="127"/>
      <c r="F77" s="127" t="e">
        <f t="shared" ca="1" si="10"/>
        <v>#REF!</v>
      </c>
      <c r="G77" s="125"/>
      <c r="H77" s="125"/>
      <c r="I77" s="125" t="e">
        <f t="shared" ca="1" si="12"/>
        <v>#REF!</v>
      </c>
      <c r="J77" s="128"/>
      <c r="K77" s="128"/>
      <c r="L77" s="128" t="e">
        <f t="shared" ca="1" si="11"/>
        <v>#REF!</v>
      </c>
      <c r="M77" s="130" t="e">
        <f t="shared" ca="1" si="13"/>
        <v>#REF!</v>
      </c>
      <c r="N77" s="154" t="e">
        <f t="shared" ca="1" si="14"/>
        <v>#REF!</v>
      </c>
      <c r="O77" s="132" t="e">
        <f t="shared" ca="1" si="15"/>
        <v>#REF!</v>
      </c>
      <c r="P77" s="136"/>
    </row>
    <row r="78" spans="1:16" x14ac:dyDescent="0.25">
      <c r="A78" s="121">
        <v>72</v>
      </c>
      <c r="B78" s="146" t="e">
        <f t="shared" ca="1" si="8"/>
        <v>#REF!</v>
      </c>
      <c r="C78" s="146" t="e">
        <f t="shared" ca="1" si="9"/>
        <v>#REF!</v>
      </c>
      <c r="D78" s="126"/>
      <c r="E78" s="127"/>
      <c r="F78" s="127" t="e">
        <f t="shared" ca="1" si="10"/>
        <v>#REF!</v>
      </c>
      <c r="G78" s="125"/>
      <c r="H78" s="125"/>
      <c r="I78" s="125" t="e">
        <f t="shared" ca="1" si="12"/>
        <v>#REF!</v>
      </c>
      <c r="J78" s="128"/>
      <c r="K78" s="128"/>
      <c r="L78" s="128" t="e">
        <f t="shared" ca="1" si="11"/>
        <v>#REF!</v>
      </c>
      <c r="M78" s="130" t="e">
        <f t="shared" ca="1" si="13"/>
        <v>#REF!</v>
      </c>
      <c r="N78" s="154" t="e">
        <f t="shared" ca="1" si="14"/>
        <v>#REF!</v>
      </c>
      <c r="O78" s="132" t="e">
        <f t="shared" ca="1" si="15"/>
        <v>#REF!</v>
      </c>
      <c r="P78" s="136"/>
    </row>
    <row r="79" spans="1:16" x14ac:dyDescent="0.25">
      <c r="A79" s="121">
        <v>73</v>
      </c>
      <c r="B79" s="146" t="e">
        <f t="shared" ca="1" si="8"/>
        <v>#REF!</v>
      </c>
      <c r="C79" s="146" t="e">
        <f t="shared" ca="1" si="9"/>
        <v>#REF!</v>
      </c>
      <c r="D79" s="126"/>
      <c r="E79" s="127"/>
      <c r="F79" s="127" t="e">
        <f t="shared" ca="1" si="10"/>
        <v>#REF!</v>
      </c>
      <c r="G79" s="125"/>
      <c r="H79" s="125"/>
      <c r="I79" s="125" t="e">
        <f t="shared" ca="1" si="12"/>
        <v>#REF!</v>
      </c>
      <c r="J79" s="128"/>
      <c r="K79" s="128"/>
      <c r="L79" s="128" t="e">
        <f t="shared" ca="1" si="11"/>
        <v>#REF!</v>
      </c>
      <c r="M79" s="130" t="e">
        <f t="shared" ca="1" si="13"/>
        <v>#REF!</v>
      </c>
      <c r="N79" s="154" t="e">
        <f t="shared" ca="1" si="14"/>
        <v>#REF!</v>
      </c>
      <c r="O79" s="132" t="e">
        <f t="shared" ca="1" si="15"/>
        <v>#REF!</v>
      </c>
      <c r="P79" s="136"/>
    </row>
    <row r="80" spans="1:16" x14ac:dyDescent="0.25">
      <c r="A80" s="121">
        <v>74</v>
      </c>
      <c r="B80" s="146" t="e">
        <f t="shared" ca="1" si="8"/>
        <v>#REF!</v>
      </c>
      <c r="C80" s="146" t="e">
        <f t="shared" ca="1" si="9"/>
        <v>#REF!</v>
      </c>
      <c r="D80" s="126"/>
      <c r="E80" s="127"/>
      <c r="F80" s="127" t="e">
        <f t="shared" ca="1" si="10"/>
        <v>#REF!</v>
      </c>
      <c r="G80" s="125"/>
      <c r="H80" s="125"/>
      <c r="I80" s="125" t="e">
        <f t="shared" ca="1" si="12"/>
        <v>#REF!</v>
      </c>
      <c r="J80" s="128"/>
      <c r="K80" s="128"/>
      <c r="L80" s="128" t="e">
        <f t="shared" ca="1" si="11"/>
        <v>#REF!</v>
      </c>
      <c r="M80" s="130" t="e">
        <f t="shared" ca="1" si="13"/>
        <v>#REF!</v>
      </c>
      <c r="N80" s="154" t="e">
        <f t="shared" ca="1" si="14"/>
        <v>#REF!</v>
      </c>
      <c r="O80" s="132" t="e">
        <f t="shared" ca="1" si="15"/>
        <v>#REF!</v>
      </c>
      <c r="P80" s="136"/>
    </row>
    <row r="81" spans="1:16" x14ac:dyDescent="0.25">
      <c r="A81" s="121">
        <v>75</v>
      </c>
      <c r="B81" s="146" t="e">
        <f t="shared" ca="1" si="8"/>
        <v>#REF!</v>
      </c>
      <c r="C81" s="146" t="e">
        <f t="shared" ca="1" si="9"/>
        <v>#REF!</v>
      </c>
      <c r="D81" s="126"/>
      <c r="E81" s="127"/>
      <c r="F81" s="127" t="e">
        <f t="shared" ca="1" si="10"/>
        <v>#REF!</v>
      </c>
      <c r="G81" s="125"/>
      <c r="H81" s="125"/>
      <c r="I81" s="125" t="e">
        <f t="shared" ca="1" si="12"/>
        <v>#REF!</v>
      </c>
      <c r="J81" s="128"/>
      <c r="K81" s="128"/>
      <c r="L81" s="128" t="e">
        <f t="shared" ca="1" si="11"/>
        <v>#REF!</v>
      </c>
      <c r="M81" s="130" t="e">
        <f t="shared" ca="1" si="13"/>
        <v>#REF!</v>
      </c>
      <c r="N81" s="154" t="e">
        <f t="shared" ca="1" si="14"/>
        <v>#REF!</v>
      </c>
      <c r="O81" s="132" t="e">
        <f t="shared" ca="1" si="15"/>
        <v>#REF!</v>
      </c>
      <c r="P81" s="136"/>
    </row>
    <row r="82" spans="1:16" x14ac:dyDescent="0.25">
      <c r="A82" s="121">
        <v>76</v>
      </c>
      <c r="B82" s="146" t="e">
        <f t="shared" ca="1" si="8"/>
        <v>#REF!</v>
      </c>
      <c r="C82" s="146" t="e">
        <f t="shared" ca="1" si="9"/>
        <v>#REF!</v>
      </c>
      <c r="D82" s="126"/>
      <c r="E82" s="127"/>
      <c r="F82" s="127" t="e">
        <f t="shared" ca="1" si="10"/>
        <v>#REF!</v>
      </c>
      <c r="G82" s="125"/>
      <c r="H82" s="125"/>
      <c r="I82" s="125" t="e">
        <f t="shared" ca="1" si="12"/>
        <v>#REF!</v>
      </c>
      <c r="J82" s="128"/>
      <c r="K82" s="128"/>
      <c r="L82" s="128" t="e">
        <f t="shared" ca="1" si="11"/>
        <v>#REF!</v>
      </c>
      <c r="M82" s="130" t="e">
        <f t="shared" ca="1" si="13"/>
        <v>#REF!</v>
      </c>
      <c r="N82" s="154" t="e">
        <f t="shared" ca="1" si="14"/>
        <v>#REF!</v>
      </c>
      <c r="O82" s="132" t="e">
        <f t="shared" ca="1" si="15"/>
        <v>#REF!</v>
      </c>
      <c r="P82" s="136"/>
    </row>
    <row r="83" spans="1:16" x14ac:dyDescent="0.25">
      <c r="A83" s="121">
        <v>77</v>
      </c>
      <c r="B83" s="146" t="e">
        <f t="shared" ca="1" si="8"/>
        <v>#REF!</v>
      </c>
      <c r="C83" s="146" t="e">
        <f t="shared" ca="1" si="9"/>
        <v>#REF!</v>
      </c>
      <c r="D83" s="126"/>
      <c r="E83" s="127"/>
      <c r="F83" s="127" t="e">
        <f t="shared" ca="1" si="10"/>
        <v>#REF!</v>
      </c>
      <c r="G83" s="125"/>
      <c r="H83" s="125"/>
      <c r="I83" s="125" t="e">
        <f t="shared" ca="1" si="12"/>
        <v>#REF!</v>
      </c>
      <c r="J83" s="128"/>
      <c r="K83" s="128"/>
      <c r="L83" s="128" t="e">
        <f t="shared" ca="1" si="11"/>
        <v>#REF!</v>
      </c>
      <c r="M83" s="130" t="e">
        <f t="shared" ca="1" si="13"/>
        <v>#REF!</v>
      </c>
      <c r="N83" s="154" t="e">
        <f t="shared" ca="1" si="14"/>
        <v>#REF!</v>
      </c>
      <c r="O83" s="132" t="e">
        <f t="shared" ca="1" si="15"/>
        <v>#REF!</v>
      </c>
      <c r="P83" s="136"/>
    </row>
    <row r="84" spans="1:16" x14ac:dyDescent="0.25">
      <c r="A84" s="121">
        <v>78</v>
      </c>
      <c r="B84" s="146" t="e">
        <f t="shared" ca="1" si="8"/>
        <v>#REF!</v>
      </c>
      <c r="C84" s="146" t="e">
        <f t="shared" ca="1" si="9"/>
        <v>#REF!</v>
      </c>
      <c r="D84" s="126"/>
      <c r="E84" s="127"/>
      <c r="F84" s="127" t="e">
        <f t="shared" ca="1" si="10"/>
        <v>#REF!</v>
      </c>
      <c r="G84" s="125"/>
      <c r="H84" s="125"/>
      <c r="I84" s="125" t="e">
        <f t="shared" ca="1" si="12"/>
        <v>#REF!</v>
      </c>
      <c r="J84" s="128"/>
      <c r="K84" s="128"/>
      <c r="L84" s="128" t="e">
        <f t="shared" ca="1" si="11"/>
        <v>#REF!</v>
      </c>
      <c r="M84" s="130" t="e">
        <f t="shared" ca="1" si="13"/>
        <v>#REF!</v>
      </c>
      <c r="N84" s="154" t="e">
        <f t="shared" ca="1" si="14"/>
        <v>#REF!</v>
      </c>
      <c r="O84" s="132" t="e">
        <f t="shared" ca="1" si="15"/>
        <v>#REF!</v>
      </c>
      <c r="P84" s="136"/>
    </row>
    <row r="85" spans="1:16" x14ac:dyDescent="0.25">
      <c r="A85" s="121">
        <v>79</v>
      </c>
      <c r="B85" s="146" t="e">
        <f t="shared" ca="1" si="8"/>
        <v>#REF!</v>
      </c>
      <c r="C85" s="146" t="e">
        <f t="shared" ca="1" si="9"/>
        <v>#REF!</v>
      </c>
      <c r="D85" s="126"/>
      <c r="E85" s="127"/>
      <c r="F85" s="127" t="e">
        <f t="shared" ca="1" si="10"/>
        <v>#REF!</v>
      </c>
      <c r="G85" s="125"/>
      <c r="H85" s="125"/>
      <c r="I85" s="125" t="e">
        <f t="shared" ca="1" si="12"/>
        <v>#REF!</v>
      </c>
      <c r="J85" s="128"/>
      <c r="K85" s="128"/>
      <c r="L85" s="128" t="e">
        <f t="shared" ca="1" si="11"/>
        <v>#REF!</v>
      </c>
      <c r="M85" s="130" t="e">
        <f t="shared" ca="1" si="13"/>
        <v>#REF!</v>
      </c>
      <c r="N85" s="154" t="e">
        <f t="shared" ca="1" si="14"/>
        <v>#REF!</v>
      </c>
      <c r="O85" s="132" t="e">
        <f t="shared" ca="1" si="15"/>
        <v>#REF!</v>
      </c>
      <c r="P85" s="136"/>
    </row>
    <row r="86" spans="1:16" x14ac:dyDescent="0.25">
      <c r="A86" s="121">
        <v>80</v>
      </c>
      <c r="B86" s="146" t="e">
        <f t="shared" ca="1" si="8"/>
        <v>#REF!</v>
      </c>
      <c r="C86" s="146" t="e">
        <f t="shared" ca="1" si="9"/>
        <v>#REF!</v>
      </c>
      <c r="D86" s="126"/>
      <c r="E86" s="127"/>
      <c r="F86" s="127" t="e">
        <f t="shared" ca="1" si="10"/>
        <v>#REF!</v>
      </c>
      <c r="G86" s="125"/>
      <c r="H86" s="125"/>
      <c r="I86" s="125" t="e">
        <f t="shared" ca="1" si="12"/>
        <v>#REF!</v>
      </c>
      <c r="J86" s="128"/>
      <c r="K86" s="128"/>
      <c r="L86" s="128" t="e">
        <f t="shared" ca="1" si="11"/>
        <v>#REF!</v>
      </c>
      <c r="M86" s="130" t="e">
        <f t="shared" ca="1" si="13"/>
        <v>#REF!</v>
      </c>
      <c r="N86" s="154" t="e">
        <f t="shared" ca="1" si="14"/>
        <v>#REF!</v>
      </c>
      <c r="O86" s="132" t="e">
        <f t="shared" ca="1" si="15"/>
        <v>#REF!</v>
      </c>
      <c r="P86" s="136"/>
    </row>
    <row r="87" spans="1:16" x14ac:dyDescent="0.25">
      <c r="A87" s="121">
        <v>81</v>
      </c>
      <c r="B87" s="146" t="e">
        <f t="shared" ca="1" si="8"/>
        <v>#REF!</v>
      </c>
      <c r="C87" s="146" t="e">
        <f t="shared" ca="1" si="9"/>
        <v>#REF!</v>
      </c>
      <c r="D87" s="126"/>
      <c r="E87" s="127"/>
      <c r="F87" s="127" t="e">
        <f t="shared" ca="1" si="10"/>
        <v>#REF!</v>
      </c>
      <c r="G87" s="125"/>
      <c r="H87" s="125"/>
      <c r="I87" s="125" t="e">
        <f t="shared" ca="1" si="12"/>
        <v>#REF!</v>
      </c>
      <c r="J87" s="128"/>
      <c r="K87" s="128"/>
      <c r="L87" s="128" t="e">
        <f t="shared" ca="1" si="11"/>
        <v>#REF!</v>
      </c>
      <c r="M87" s="130" t="e">
        <f t="shared" ca="1" si="13"/>
        <v>#REF!</v>
      </c>
      <c r="N87" s="154" t="e">
        <f t="shared" ca="1" si="14"/>
        <v>#REF!</v>
      </c>
      <c r="O87" s="132" t="e">
        <f t="shared" ca="1" si="15"/>
        <v>#REF!</v>
      </c>
      <c r="P87" s="136"/>
    </row>
    <row r="88" spans="1:16" x14ac:dyDescent="0.25">
      <c r="A88" s="121">
        <v>82</v>
      </c>
      <c r="B88" s="146" t="e">
        <f t="shared" ca="1" si="8"/>
        <v>#REF!</v>
      </c>
      <c r="C88" s="146" t="e">
        <f t="shared" ca="1" si="9"/>
        <v>#REF!</v>
      </c>
      <c r="D88" s="126"/>
      <c r="E88" s="127"/>
      <c r="F88" s="127" t="e">
        <f t="shared" ca="1" si="10"/>
        <v>#REF!</v>
      </c>
      <c r="G88" s="125"/>
      <c r="H88" s="125"/>
      <c r="I88" s="125" t="e">
        <f t="shared" ca="1" si="12"/>
        <v>#REF!</v>
      </c>
      <c r="J88" s="128"/>
      <c r="K88" s="128"/>
      <c r="L88" s="128" t="e">
        <f t="shared" ca="1" si="11"/>
        <v>#REF!</v>
      </c>
      <c r="M88" s="130" t="e">
        <f t="shared" ca="1" si="13"/>
        <v>#REF!</v>
      </c>
      <c r="N88" s="154" t="e">
        <f t="shared" ca="1" si="14"/>
        <v>#REF!</v>
      </c>
      <c r="O88" s="132" t="e">
        <f t="shared" ca="1" si="15"/>
        <v>#REF!</v>
      </c>
      <c r="P88" s="136"/>
    </row>
    <row r="89" spans="1:16" x14ac:dyDescent="0.25">
      <c r="A89" s="121">
        <v>83</v>
      </c>
      <c r="B89" s="146" t="e">
        <f t="shared" ca="1" si="8"/>
        <v>#REF!</v>
      </c>
      <c r="C89" s="146" t="e">
        <f t="shared" ca="1" si="9"/>
        <v>#REF!</v>
      </c>
      <c r="D89" s="126"/>
      <c r="E89" s="127"/>
      <c r="F89" s="127" t="e">
        <f t="shared" ca="1" si="10"/>
        <v>#REF!</v>
      </c>
      <c r="G89" s="125"/>
      <c r="H89" s="125"/>
      <c r="I89" s="125" t="e">
        <f t="shared" ca="1" si="12"/>
        <v>#REF!</v>
      </c>
      <c r="J89" s="128"/>
      <c r="K89" s="128"/>
      <c r="L89" s="128" t="e">
        <f t="shared" ca="1" si="11"/>
        <v>#REF!</v>
      </c>
      <c r="M89" s="130" t="e">
        <f t="shared" ca="1" si="13"/>
        <v>#REF!</v>
      </c>
      <c r="N89" s="154" t="e">
        <f t="shared" ca="1" si="14"/>
        <v>#REF!</v>
      </c>
      <c r="O89" s="132" t="e">
        <f t="shared" ca="1" si="15"/>
        <v>#REF!</v>
      </c>
      <c r="P89" s="136"/>
    </row>
    <row r="90" spans="1:16" x14ac:dyDescent="0.25">
      <c r="A90" s="121">
        <v>84</v>
      </c>
      <c r="B90" s="146" t="e">
        <f t="shared" ca="1" si="8"/>
        <v>#REF!</v>
      </c>
      <c r="C90" s="146" t="e">
        <f t="shared" ca="1" si="9"/>
        <v>#REF!</v>
      </c>
      <c r="D90" s="126"/>
      <c r="E90" s="127"/>
      <c r="F90" s="127" t="e">
        <f t="shared" ca="1" si="10"/>
        <v>#REF!</v>
      </c>
      <c r="G90" s="125"/>
      <c r="H90" s="125"/>
      <c r="I90" s="125" t="e">
        <f t="shared" ca="1" si="12"/>
        <v>#REF!</v>
      </c>
      <c r="J90" s="128"/>
      <c r="K90" s="128"/>
      <c r="L90" s="128" t="e">
        <f t="shared" ca="1" si="11"/>
        <v>#REF!</v>
      </c>
      <c r="M90" s="130" t="e">
        <f t="shared" ca="1" si="13"/>
        <v>#REF!</v>
      </c>
      <c r="N90" s="154" t="e">
        <f t="shared" ca="1" si="14"/>
        <v>#REF!</v>
      </c>
      <c r="O90" s="132" t="e">
        <f t="shared" ca="1" si="15"/>
        <v>#REF!</v>
      </c>
      <c r="P90" s="136"/>
    </row>
    <row r="91" spans="1:16" x14ac:dyDescent="0.25">
      <c r="A91" s="121">
        <v>85</v>
      </c>
      <c r="B91" s="146" t="e">
        <f t="shared" ca="1" si="8"/>
        <v>#REF!</v>
      </c>
      <c r="C91" s="146" t="e">
        <f t="shared" ca="1" si="9"/>
        <v>#REF!</v>
      </c>
      <c r="D91" s="126"/>
      <c r="E91" s="127"/>
      <c r="F91" s="127" t="e">
        <f t="shared" ca="1" si="10"/>
        <v>#REF!</v>
      </c>
      <c r="G91" s="125"/>
      <c r="H91" s="125"/>
      <c r="I91" s="125" t="e">
        <f t="shared" ca="1" si="12"/>
        <v>#REF!</v>
      </c>
      <c r="J91" s="128"/>
      <c r="K91" s="128"/>
      <c r="L91" s="128" t="e">
        <f t="shared" ca="1" si="11"/>
        <v>#REF!</v>
      </c>
      <c r="M91" s="130" t="e">
        <f t="shared" ca="1" si="13"/>
        <v>#REF!</v>
      </c>
      <c r="N91" s="154" t="e">
        <f t="shared" ca="1" si="14"/>
        <v>#REF!</v>
      </c>
      <c r="O91" s="132" t="e">
        <f t="shared" ca="1" si="15"/>
        <v>#REF!</v>
      </c>
      <c r="P91" s="136"/>
    </row>
    <row r="92" spans="1:16" x14ac:dyDescent="0.25">
      <c r="A92" s="121">
        <v>86</v>
      </c>
      <c r="B92" s="146" t="e">
        <f t="shared" ca="1" si="8"/>
        <v>#REF!</v>
      </c>
      <c r="C92" s="146" t="e">
        <f t="shared" ca="1" si="9"/>
        <v>#REF!</v>
      </c>
      <c r="D92" s="126"/>
      <c r="E92" s="127"/>
      <c r="F92" s="127" t="e">
        <f t="shared" ca="1" si="10"/>
        <v>#REF!</v>
      </c>
      <c r="G92" s="125"/>
      <c r="H92" s="125"/>
      <c r="I92" s="125" t="e">
        <f t="shared" ca="1" si="12"/>
        <v>#REF!</v>
      </c>
      <c r="J92" s="128"/>
      <c r="K92" s="128"/>
      <c r="L92" s="128" t="e">
        <f t="shared" ca="1" si="11"/>
        <v>#REF!</v>
      </c>
      <c r="M92" s="130" t="e">
        <f t="shared" ca="1" si="13"/>
        <v>#REF!</v>
      </c>
      <c r="N92" s="154" t="e">
        <f t="shared" ca="1" si="14"/>
        <v>#REF!</v>
      </c>
      <c r="O92" s="132" t="e">
        <f t="shared" ca="1" si="15"/>
        <v>#REF!</v>
      </c>
      <c r="P92" s="136"/>
    </row>
    <row r="93" spans="1:16" x14ac:dyDescent="0.25">
      <c r="A93" s="121">
        <v>87</v>
      </c>
      <c r="B93" s="146" t="e">
        <f t="shared" ca="1" si="8"/>
        <v>#REF!</v>
      </c>
      <c r="C93" s="146" t="e">
        <f t="shared" ca="1" si="9"/>
        <v>#REF!</v>
      </c>
      <c r="D93" s="126"/>
      <c r="E93" s="127"/>
      <c r="F93" s="127" t="e">
        <f t="shared" ca="1" si="10"/>
        <v>#REF!</v>
      </c>
      <c r="G93" s="125"/>
      <c r="H93" s="125"/>
      <c r="I93" s="125" t="e">
        <f t="shared" ca="1" si="12"/>
        <v>#REF!</v>
      </c>
      <c r="J93" s="128"/>
      <c r="K93" s="128"/>
      <c r="L93" s="128" t="e">
        <f t="shared" ca="1" si="11"/>
        <v>#REF!</v>
      </c>
      <c r="M93" s="130" t="e">
        <f t="shared" ca="1" si="13"/>
        <v>#REF!</v>
      </c>
      <c r="N93" s="154" t="e">
        <f t="shared" ca="1" si="14"/>
        <v>#REF!</v>
      </c>
      <c r="O93" s="132" t="e">
        <f t="shared" ca="1" si="15"/>
        <v>#REF!</v>
      </c>
      <c r="P93" s="136"/>
    </row>
    <row r="94" spans="1:16" x14ac:dyDescent="0.25">
      <c r="A94" s="121">
        <v>88</v>
      </c>
      <c r="B94" s="146" t="e">
        <f t="shared" ca="1" si="8"/>
        <v>#REF!</v>
      </c>
      <c r="C94" s="146" t="e">
        <f t="shared" ca="1" si="9"/>
        <v>#REF!</v>
      </c>
      <c r="D94" s="126"/>
      <c r="E94" s="127"/>
      <c r="F94" s="127" t="e">
        <f t="shared" ca="1" si="10"/>
        <v>#REF!</v>
      </c>
      <c r="G94" s="125"/>
      <c r="H94" s="125"/>
      <c r="I94" s="125" t="e">
        <f t="shared" ca="1" si="12"/>
        <v>#REF!</v>
      </c>
      <c r="J94" s="128"/>
      <c r="K94" s="128"/>
      <c r="L94" s="128" t="e">
        <f t="shared" ca="1" si="11"/>
        <v>#REF!</v>
      </c>
      <c r="M94" s="130" t="e">
        <f t="shared" ca="1" si="13"/>
        <v>#REF!</v>
      </c>
      <c r="N94" s="154" t="e">
        <f t="shared" ca="1" si="14"/>
        <v>#REF!</v>
      </c>
      <c r="O94" s="132" t="e">
        <f t="shared" ca="1" si="15"/>
        <v>#REF!</v>
      </c>
      <c r="P94" s="136"/>
    </row>
    <row r="95" spans="1:16" x14ac:dyDescent="0.25">
      <c r="A95" s="121">
        <v>89</v>
      </c>
      <c r="B95" s="146" t="e">
        <f t="shared" ca="1" si="8"/>
        <v>#REF!</v>
      </c>
      <c r="C95" s="146" t="e">
        <f t="shared" ca="1" si="9"/>
        <v>#REF!</v>
      </c>
      <c r="D95" s="126"/>
      <c r="E95" s="127"/>
      <c r="F95" s="127" t="e">
        <f t="shared" ca="1" si="10"/>
        <v>#REF!</v>
      </c>
      <c r="G95" s="125"/>
      <c r="H95" s="125"/>
      <c r="I95" s="125" t="e">
        <f t="shared" ca="1" si="12"/>
        <v>#REF!</v>
      </c>
      <c r="J95" s="128"/>
      <c r="K95" s="128"/>
      <c r="L95" s="128" t="e">
        <f t="shared" ca="1" si="11"/>
        <v>#REF!</v>
      </c>
      <c r="M95" s="130" t="e">
        <f t="shared" ca="1" si="13"/>
        <v>#REF!</v>
      </c>
      <c r="N95" s="154" t="e">
        <f t="shared" ca="1" si="14"/>
        <v>#REF!</v>
      </c>
      <c r="O95" s="132" t="e">
        <f t="shared" ca="1" si="15"/>
        <v>#REF!</v>
      </c>
      <c r="P95" s="136"/>
    </row>
    <row r="96" spans="1:16" x14ac:dyDescent="0.25">
      <c r="A96" s="121">
        <v>90</v>
      </c>
      <c r="B96" s="146" t="e">
        <f t="shared" ca="1" si="8"/>
        <v>#REF!</v>
      </c>
      <c r="C96" s="146" t="e">
        <f t="shared" ca="1" si="9"/>
        <v>#REF!</v>
      </c>
      <c r="D96" s="126"/>
      <c r="E96" s="127"/>
      <c r="F96" s="127" t="e">
        <f t="shared" ca="1" si="10"/>
        <v>#REF!</v>
      </c>
      <c r="G96" s="125"/>
      <c r="H96" s="125"/>
      <c r="I96" s="125" t="e">
        <f t="shared" ca="1" si="12"/>
        <v>#REF!</v>
      </c>
      <c r="J96" s="128"/>
      <c r="K96" s="128"/>
      <c r="L96" s="128" t="e">
        <f t="shared" ca="1" si="11"/>
        <v>#REF!</v>
      </c>
      <c r="M96" s="130" t="e">
        <f t="shared" ca="1" si="13"/>
        <v>#REF!</v>
      </c>
      <c r="N96" s="154" t="e">
        <f t="shared" ca="1" si="14"/>
        <v>#REF!</v>
      </c>
      <c r="O96" s="132" t="e">
        <f t="shared" ca="1" si="15"/>
        <v>#REF!</v>
      </c>
      <c r="P96" s="136"/>
    </row>
    <row r="97" spans="1:16" x14ac:dyDescent="0.25">
      <c r="A97" s="121">
        <v>91</v>
      </c>
      <c r="B97" s="146" t="e">
        <f t="shared" ca="1" si="8"/>
        <v>#REF!</v>
      </c>
      <c r="C97" s="146" t="e">
        <f t="shared" ca="1" si="9"/>
        <v>#REF!</v>
      </c>
      <c r="D97" s="126"/>
      <c r="E97" s="127"/>
      <c r="F97" s="127" t="e">
        <f t="shared" ca="1" si="10"/>
        <v>#REF!</v>
      </c>
      <c r="G97" s="125"/>
      <c r="H97" s="125"/>
      <c r="I97" s="125" t="e">
        <f t="shared" ca="1" si="12"/>
        <v>#REF!</v>
      </c>
      <c r="J97" s="128"/>
      <c r="K97" s="128"/>
      <c r="L97" s="128" t="e">
        <f t="shared" ca="1" si="11"/>
        <v>#REF!</v>
      </c>
      <c r="M97" s="130" t="e">
        <f t="shared" ca="1" si="13"/>
        <v>#REF!</v>
      </c>
      <c r="N97" s="154" t="e">
        <f t="shared" ca="1" si="14"/>
        <v>#REF!</v>
      </c>
      <c r="O97" s="132" t="e">
        <f t="shared" ca="1" si="15"/>
        <v>#REF!</v>
      </c>
      <c r="P97" s="136"/>
    </row>
    <row r="98" spans="1:16" x14ac:dyDescent="0.25">
      <c r="A98" s="121">
        <v>92</v>
      </c>
      <c r="B98" s="146" t="e">
        <f t="shared" ca="1" si="8"/>
        <v>#REF!</v>
      </c>
      <c r="C98" s="146" t="e">
        <f t="shared" ca="1" si="9"/>
        <v>#REF!</v>
      </c>
      <c r="D98" s="126"/>
      <c r="E98" s="127"/>
      <c r="F98" s="127" t="e">
        <f t="shared" ca="1" si="10"/>
        <v>#REF!</v>
      </c>
      <c r="G98" s="125"/>
      <c r="H98" s="125"/>
      <c r="I98" s="125" t="e">
        <f t="shared" ca="1" si="12"/>
        <v>#REF!</v>
      </c>
      <c r="J98" s="128"/>
      <c r="K98" s="128"/>
      <c r="L98" s="128" t="e">
        <f t="shared" ca="1" si="11"/>
        <v>#REF!</v>
      </c>
      <c r="M98" s="130" t="e">
        <f t="shared" ca="1" si="13"/>
        <v>#REF!</v>
      </c>
      <c r="N98" s="154" t="e">
        <f t="shared" ca="1" si="14"/>
        <v>#REF!</v>
      </c>
      <c r="O98" s="132" t="e">
        <f t="shared" ca="1" si="15"/>
        <v>#REF!</v>
      </c>
      <c r="P98" s="136"/>
    </row>
    <row r="99" spans="1:16" x14ac:dyDescent="0.25">
      <c r="A99" s="121">
        <v>93</v>
      </c>
      <c r="B99" s="146" t="e">
        <f t="shared" ca="1" si="8"/>
        <v>#REF!</v>
      </c>
      <c r="C99" s="146" t="e">
        <f t="shared" ca="1" si="9"/>
        <v>#REF!</v>
      </c>
      <c r="D99" s="126"/>
      <c r="E99" s="127"/>
      <c r="F99" s="127" t="e">
        <f t="shared" ca="1" si="10"/>
        <v>#REF!</v>
      </c>
      <c r="G99" s="125"/>
      <c r="H99" s="125"/>
      <c r="I99" s="125" t="e">
        <f t="shared" ca="1" si="12"/>
        <v>#REF!</v>
      </c>
      <c r="J99" s="128"/>
      <c r="K99" s="128"/>
      <c r="L99" s="128" t="e">
        <f t="shared" ca="1" si="11"/>
        <v>#REF!</v>
      </c>
      <c r="M99" s="130" t="e">
        <f t="shared" ca="1" si="13"/>
        <v>#REF!</v>
      </c>
      <c r="N99" s="154" t="e">
        <f t="shared" ca="1" si="14"/>
        <v>#REF!</v>
      </c>
      <c r="O99" s="132" t="e">
        <f t="shared" ca="1" si="15"/>
        <v>#REF!</v>
      </c>
      <c r="P99" s="136"/>
    </row>
    <row r="100" spans="1:16" x14ac:dyDescent="0.25">
      <c r="A100" s="121">
        <v>94</v>
      </c>
      <c r="B100" s="146" t="e">
        <f t="shared" ca="1" si="8"/>
        <v>#REF!</v>
      </c>
      <c r="C100" s="146" t="e">
        <f t="shared" ca="1" si="9"/>
        <v>#REF!</v>
      </c>
      <c r="D100" s="126"/>
      <c r="E100" s="127"/>
      <c r="F100" s="127" t="e">
        <f t="shared" ca="1" si="10"/>
        <v>#REF!</v>
      </c>
      <c r="G100" s="125"/>
      <c r="H100" s="125"/>
      <c r="I100" s="125" t="e">
        <f t="shared" ca="1" si="12"/>
        <v>#REF!</v>
      </c>
      <c r="J100" s="128"/>
      <c r="K100" s="128"/>
      <c r="L100" s="128" t="e">
        <f t="shared" ca="1" si="11"/>
        <v>#REF!</v>
      </c>
      <c r="M100" s="130" t="e">
        <f t="shared" ca="1" si="13"/>
        <v>#REF!</v>
      </c>
      <c r="N100" s="154" t="e">
        <f t="shared" ca="1" si="14"/>
        <v>#REF!</v>
      </c>
      <c r="O100" s="132" t="e">
        <f t="shared" ca="1" si="15"/>
        <v>#REF!</v>
      </c>
      <c r="P100" s="136"/>
    </row>
    <row r="101" spans="1:16" x14ac:dyDescent="0.25">
      <c r="A101" s="121">
        <v>95</v>
      </c>
      <c r="B101" s="146" t="e">
        <f t="shared" ca="1" si="8"/>
        <v>#REF!</v>
      </c>
      <c r="C101" s="146" t="e">
        <f t="shared" ca="1" si="9"/>
        <v>#REF!</v>
      </c>
      <c r="D101" s="126"/>
      <c r="E101" s="127"/>
      <c r="F101" s="127" t="e">
        <f t="shared" ca="1" si="10"/>
        <v>#REF!</v>
      </c>
      <c r="G101" s="125"/>
      <c r="H101" s="125"/>
      <c r="I101" s="125" t="e">
        <f t="shared" ca="1" si="12"/>
        <v>#REF!</v>
      </c>
      <c r="J101" s="128"/>
      <c r="K101" s="128"/>
      <c r="L101" s="128" t="e">
        <f t="shared" ca="1" si="11"/>
        <v>#REF!</v>
      </c>
      <c r="M101" s="130" t="e">
        <f t="shared" ca="1" si="13"/>
        <v>#REF!</v>
      </c>
      <c r="N101" s="154" t="e">
        <f t="shared" ca="1" si="14"/>
        <v>#REF!</v>
      </c>
      <c r="O101" s="132" t="e">
        <f t="shared" ca="1" si="15"/>
        <v>#REF!</v>
      </c>
      <c r="P101" s="136"/>
    </row>
    <row r="102" spans="1:16" x14ac:dyDescent="0.25">
      <c r="A102" s="121">
        <v>96</v>
      </c>
      <c r="B102" s="146" t="e">
        <f t="shared" ca="1" si="8"/>
        <v>#REF!</v>
      </c>
      <c r="C102" s="146" t="e">
        <f t="shared" ca="1" si="9"/>
        <v>#REF!</v>
      </c>
      <c r="D102" s="126"/>
      <c r="E102" s="127"/>
      <c r="F102" s="127" t="e">
        <f t="shared" ca="1" si="10"/>
        <v>#REF!</v>
      </c>
      <c r="G102" s="125"/>
      <c r="H102" s="125"/>
      <c r="I102" s="125" t="e">
        <f t="shared" ca="1" si="12"/>
        <v>#REF!</v>
      </c>
      <c r="J102" s="128"/>
      <c r="K102" s="128"/>
      <c r="L102" s="128" t="e">
        <f t="shared" ca="1" si="11"/>
        <v>#REF!</v>
      </c>
      <c r="M102" s="130" t="e">
        <f t="shared" ca="1" si="13"/>
        <v>#REF!</v>
      </c>
      <c r="N102" s="154" t="e">
        <f t="shared" ca="1" si="14"/>
        <v>#REF!</v>
      </c>
      <c r="O102" s="132" t="e">
        <f t="shared" ca="1" si="15"/>
        <v>#REF!</v>
      </c>
      <c r="P102" s="136"/>
    </row>
    <row r="103" spans="1:16" x14ac:dyDescent="0.25">
      <c r="A103" s="121">
        <v>97</v>
      </c>
      <c r="B103" s="146" t="e">
        <f t="shared" ca="1" si="8"/>
        <v>#REF!</v>
      </c>
      <c r="C103" s="146" t="e">
        <f t="shared" ca="1" si="9"/>
        <v>#REF!</v>
      </c>
      <c r="D103" s="126"/>
      <c r="E103" s="127"/>
      <c r="F103" s="127" t="e">
        <f t="shared" ca="1" si="10"/>
        <v>#REF!</v>
      </c>
      <c r="G103" s="125"/>
      <c r="H103" s="125"/>
      <c r="I103" s="125" t="e">
        <f t="shared" ca="1" si="12"/>
        <v>#REF!</v>
      </c>
      <c r="J103" s="128"/>
      <c r="K103" s="128"/>
      <c r="L103" s="128" t="e">
        <f t="shared" ca="1" si="11"/>
        <v>#REF!</v>
      </c>
      <c r="M103" s="130" t="e">
        <f t="shared" ca="1" si="13"/>
        <v>#REF!</v>
      </c>
      <c r="N103" s="154" t="e">
        <f t="shared" ca="1" si="14"/>
        <v>#REF!</v>
      </c>
      <c r="O103" s="132" t="e">
        <f t="shared" ca="1" si="15"/>
        <v>#REF!</v>
      </c>
      <c r="P103" s="136"/>
    </row>
    <row r="104" spans="1:16" x14ac:dyDescent="0.25">
      <c r="A104" s="121">
        <v>98</v>
      </c>
      <c r="B104" s="146" t="e">
        <f t="shared" ca="1" si="8"/>
        <v>#REF!</v>
      </c>
      <c r="C104" s="146" t="e">
        <f t="shared" ca="1" si="9"/>
        <v>#REF!</v>
      </c>
      <c r="D104" s="126"/>
      <c r="E104" s="127"/>
      <c r="F104" s="127" t="e">
        <f t="shared" ca="1" si="10"/>
        <v>#REF!</v>
      </c>
      <c r="G104" s="125"/>
      <c r="H104" s="125"/>
      <c r="I104" s="125" t="e">
        <f t="shared" ca="1" si="12"/>
        <v>#REF!</v>
      </c>
      <c r="J104" s="128"/>
      <c r="K104" s="128"/>
      <c r="L104" s="128" t="e">
        <f t="shared" ca="1" si="11"/>
        <v>#REF!</v>
      </c>
      <c r="M104" s="130" t="e">
        <f t="shared" ca="1" si="13"/>
        <v>#REF!</v>
      </c>
      <c r="N104" s="154" t="e">
        <f t="shared" ca="1" si="14"/>
        <v>#REF!</v>
      </c>
      <c r="O104" s="132" t="e">
        <f t="shared" ca="1" si="15"/>
        <v>#REF!</v>
      </c>
      <c r="P104" s="136"/>
    </row>
    <row r="105" spans="1:16" x14ac:dyDescent="0.25">
      <c r="A105" s="121">
        <v>99</v>
      </c>
      <c r="B105" s="146" t="e">
        <f t="shared" ca="1" si="8"/>
        <v>#REF!</v>
      </c>
      <c r="C105" s="146" t="e">
        <f t="shared" ca="1" si="9"/>
        <v>#REF!</v>
      </c>
      <c r="D105" s="126"/>
      <c r="E105" s="127"/>
      <c r="F105" s="127" t="e">
        <f t="shared" ca="1" si="10"/>
        <v>#REF!</v>
      </c>
      <c r="G105" s="125"/>
      <c r="H105" s="125"/>
      <c r="I105" s="125" t="e">
        <f t="shared" ca="1" si="12"/>
        <v>#REF!</v>
      </c>
      <c r="J105" s="128"/>
      <c r="K105" s="128"/>
      <c r="L105" s="128" t="e">
        <f t="shared" ca="1" si="11"/>
        <v>#REF!</v>
      </c>
      <c r="M105" s="130" t="e">
        <f t="shared" ca="1" si="13"/>
        <v>#REF!</v>
      </c>
      <c r="N105" s="154" t="e">
        <f t="shared" ca="1" si="14"/>
        <v>#REF!</v>
      </c>
      <c r="O105" s="132" t="e">
        <f t="shared" ca="1" si="15"/>
        <v>#REF!</v>
      </c>
      <c r="P105" s="136"/>
    </row>
    <row r="106" spans="1:16" x14ac:dyDescent="0.25">
      <c r="A106" s="121">
        <v>100</v>
      </c>
      <c r="B106" s="146" t="e">
        <f t="shared" ca="1" si="8"/>
        <v>#REF!</v>
      </c>
      <c r="C106" s="146" t="e">
        <f t="shared" ca="1" si="9"/>
        <v>#REF!</v>
      </c>
      <c r="D106" s="126"/>
      <c r="E106" s="127"/>
      <c r="F106" s="127" t="e">
        <f t="shared" ca="1" si="10"/>
        <v>#REF!</v>
      </c>
      <c r="G106" s="125"/>
      <c r="H106" s="125"/>
      <c r="I106" s="125" t="e">
        <f t="shared" ca="1" si="12"/>
        <v>#REF!</v>
      </c>
      <c r="J106" s="128"/>
      <c r="K106" s="128"/>
      <c r="L106" s="128" t="e">
        <f t="shared" ca="1" si="11"/>
        <v>#REF!</v>
      </c>
      <c r="M106" s="130" t="e">
        <f t="shared" ca="1" si="13"/>
        <v>#REF!</v>
      </c>
      <c r="N106" s="154" t="e">
        <f t="shared" ca="1" si="14"/>
        <v>#REF!</v>
      </c>
      <c r="O106" s="132" t="e">
        <f t="shared" ca="1" si="15"/>
        <v>#REF!</v>
      </c>
      <c r="P106" s="136"/>
    </row>
    <row r="107" spans="1:16" x14ac:dyDescent="0.25">
      <c r="A107" s="121">
        <v>101</v>
      </c>
      <c r="B107" s="146" t="e">
        <f t="shared" ca="1" si="8"/>
        <v>#REF!</v>
      </c>
      <c r="C107" s="146" t="e">
        <f t="shared" ca="1" si="9"/>
        <v>#REF!</v>
      </c>
      <c r="D107" s="126"/>
      <c r="E107" s="127"/>
      <c r="F107" s="127" t="e">
        <f t="shared" ca="1" si="10"/>
        <v>#REF!</v>
      </c>
      <c r="G107" s="125"/>
      <c r="H107" s="125"/>
      <c r="I107" s="125" t="e">
        <f t="shared" ca="1" si="12"/>
        <v>#REF!</v>
      </c>
      <c r="J107" s="128"/>
      <c r="K107" s="128"/>
      <c r="L107" s="128" t="e">
        <f t="shared" ca="1" si="11"/>
        <v>#REF!</v>
      </c>
      <c r="M107" s="130" t="e">
        <f t="shared" ca="1" si="13"/>
        <v>#REF!</v>
      </c>
      <c r="N107" s="154" t="e">
        <f t="shared" ca="1" si="14"/>
        <v>#REF!</v>
      </c>
      <c r="O107" s="132" t="e">
        <f t="shared" ca="1" si="15"/>
        <v>#REF!</v>
      </c>
      <c r="P107" s="136"/>
    </row>
    <row r="108" spans="1:16" x14ac:dyDescent="0.25">
      <c r="A108" s="121">
        <v>102</v>
      </c>
      <c r="B108" s="146" t="e">
        <f t="shared" ca="1" si="8"/>
        <v>#REF!</v>
      </c>
      <c r="C108" s="146" t="e">
        <f t="shared" ca="1" si="9"/>
        <v>#REF!</v>
      </c>
      <c r="D108" s="126"/>
      <c r="E108" s="127"/>
      <c r="F108" s="127" t="e">
        <f t="shared" ca="1" si="10"/>
        <v>#REF!</v>
      </c>
      <c r="G108" s="125"/>
      <c r="H108" s="125"/>
      <c r="I108" s="125" t="e">
        <f t="shared" ca="1" si="12"/>
        <v>#REF!</v>
      </c>
      <c r="J108" s="128"/>
      <c r="K108" s="128"/>
      <c r="L108" s="128" t="e">
        <f t="shared" ca="1" si="11"/>
        <v>#REF!</v>
      </c>
      <c r="M108" s="130" t="e">
        <f t="shared" ca="1" si="13"/>
        <v>#REF!</v>
      </c>
      <c r="N108" s="154" t="e">
        <f t="shared" ca="1" si="14"/>
        <v>#REF!</v>
      </c>
      <c r="O108" s="132" t="e">
        <f t="shared" ca="1" si="15"/>
        <v>#REF!</v>
      </c>
      <c r="P108" s="136"/>
    </row>
    <row r="109" spans="1:16" x14ac:dyDescent="0.25">
      <c r="A109" s="121">
        <v>103</v>
      </c>
      <c r="B109" s="146" t="e">
        <f t="shared" ca="1" si="8"/>
        <v>#REF!</v>
      </c>
      <c r="C109" s="146" t="e">
        <f t="shared" ca="1" si="9"/>
        <v>#REF!</v>
      </c>
      <c r="D109" s="126"/>
      <c r="E109" s="127"/>
      <c r="F109" s="127" t="e">
        <f t="shared" ca="1" si="10"/>
        <v>#REF!</v>
      </c>
      <c r="G109" s="125"/>
      <c r="H109" s="125"/>
      <c r="I109" s="125" t="e">
        <f t="shared" ca="1" si="12"/>
        <v>#REF!</v>
      </c>
      <c r="J109" s="128"/>
      <c r="K109" s="128"/>
      <c r="L109" s="128" t="e">
        <f t="shared" ca="1" si="11"/>
        <v>#REF!</v>
      </c>
      <c r="M109" s="130" t="e">
        <f t="shared" ca="1" si="13"/>
        <v>#REF!</v>
      </c>
      <c r="N109" s="154" t="e">
        <f t="shared" ca="1" si="14"/>
        <v>#REF!</v>
      </c>
      <c r="O109" s="132" t="e">
        <f t="shared" ca="1" si="15"/>
        <v>#REF!</v>
      </c>
      <c r="P109" s="136"/>
    </row>
    <row r="110" spans="1:16" x14ac:dyDescent="0.25">
      <c r="A110" s="121">
        <v>104</v>
      </c>
      <c r="B110" s="146" t="e">
        <f t="shared" ca="1" si="8"/>
        <v>#REF!</v>
      </c>
      <c r="C110" s="146" t="e">
        <f t="shared" ca="1" si="9"/>
        <v>#REF!</v>
      </c>
      <c r="D110" s="126"/>
      <c r="E110" s="127"/>
      <c r="F110" s="127" t="e">
        <f t="shared" ca="1" si="10"/>
        <v>#REF!</v>
      </c>
      <c r="G110" s="125"/>
      <c r="H110" s="125"/>
      <c r="I110" s="125" t="e">
        <f t="shared" ca="1" si="12"/>
        <v>#REF!</v>
      </c>
      <c r="J110" s="128"/>
      <c r="K110" s="128"/>
      <c r="L110" s="128" t="e">
        <f t="shared" ca="1" si="11"/>
        <v>#REF!</v>
      </c>
      <c r="M110" s="130" t="e">
        <f t="shared" ca="1" si="13"/>
        <v>#REF!</v>
      </c>
      <c r="N110" s="154" t="e">
        <f t="shared" ca="1" si="14"/>
        <v>#REF!</v>
      </c>
      <c r="O110" s="132" t="e">
        <f t="shared" ca="1" si="15"/>
        <v>#REF!</v>
      </c>
      <c r="P110" s="136"/>
    </row>
    <row r="111" spans="1:16" x14ac:dyDescent="0.25">
      <c r="A111" s="121">
        <v>105</v>
      </c>
      <c r="B111" s="146" t="e">
        <f t="shared" ca="1" si="8"/>
        <v>#REF!</v>
      </c>
      <c r="C111" s="146" t="e">
        <f t="shared" ca="1" si="9"/>
        <v>#REF!</v>
      </c>
      <c r="D111" s="126"/>
      <c r="E111" s="127"/>
      <c r="F111" s="127" t="e">
        <f t="shared" ca="1" si="10"/>
        <v>#REF!</v>
      </c>
      <c r="G111" s="125"/>
      <c r="H111" s="125"/>
      <c r="I111" s="125" t="e">
        <f t="shared" ca="1" si="12"/>
        <v>#REF!</v>
      </c>
      <c r="J111" s="128"/>
      <c r="K111" s="128"/>
      <c r="L111" s="128" t="e">
        <f t="shared" ca="1" si="11"/>
        <v>#REF!</v>
      </c>
      <c r="M111" s="130" t="e">
        <f t="shared" ca="1" si="13"/>
        <v>#REF!</v>
      </c>
      <c r="N111" s="154" t="e">
        <f t="shared" ca="1" si="14"/>
        <v>#REF!</v>
      </c>
      <c r="O111" s="132" t="e">
        <f t="shared" ca="1" si="15"/>
        <v>#REF!</v>
      </c>
      <c r="P111" s="136"/>
    </row>
    <row r="112" spans="1:16" x14ac:dyDescent="0.25">
      <c r="A112" s="121">
        <v>106</v>
      </c>
      <c r="B112" s="146" t="e">
        <f t="shared" ca="1" si="8"/>
        <v>#REF!</v>
      </c>
      <c r="C112" s="146" t="e">
        <f t="shared" ca="1" si="9"/>
        <v>#REF!</v>
      </c>
      <c r="D112" s="126"/>
      <c r="E112" s="127"/>
      <c r="F112" s="127" t="e">
        <f t="shared" ca="1" si="10"/>
        <v>#REF!</v>
      </c>
      <c r="G112" s="125"/>
      <c r="H112" s="125"/>
      <c r="I112" s="125" t="e">
        <f t="shared" ca="1" si="12"/>
        <v>#REF!</v>
      </c>
      <c r="J112" s="128"/>
      <c r="K112" s="128"/>
      <c r="L112" s="128" t="e">
        <f t="shared" ca="1" si="11"/>
        <v>#REF!</v>
      </c>
      <c r="M112" s="130" t="e">
        <f t="shared" ca="1" si="13"/>
        <v>#REF!</v>
      </c>
      <c r="N112" s="154" t="e">
        <f t="shared" ca="1" si="14"/>
        <v>#REF!</v>
      </c>
      <c r="O112" s="132" t="e">
        <f t="shared" ca="1" si="15"/>
        <v>#REF!</v>
      </c>
      <c r="P112" s="136"/>
    </row>
    <row r="113" spans="1:16" x14ac:dyDescent="0.25">
      <c r="A113" s="121">
        <v>107</v>
      </c>
      <c r="B113" s="146" t="e">
        <f t="shared" ca="1" si="8"/>
        <v>#REF!</v>
      </c>
      <c r="C113" s="146" t="e">
        <f t="shared" ca="1" si="9"/>
        <v>#REF!</v>
      </c>
      <c r="D113" s="126"/>
      <c r="E113" s="127"/>
      <c r="F113" s="127" t="e">
        <f t="shared" ca="1" si="10"/>
        <v>#REF!</v>
      </c>
      <c r="G113" s="125"/>
      <c r="H113" s="125"/>
      <c r="I113" s="125" t="e">
        <f t="shared" ca="1" si="12"/>
        <v>#REF!</v>
      </c>
      <c r="J113" s="128"/>
      <c r="K113" s="128"/>
      <c r="L113" s="128" t="e">
        <f t="shared" ca="1" si="11"/>
        <v>#REF!</v>
      </c>
      <c r="M113" s="130" t="e">
        <f t="shared" ca="1" si="13"/>
        <v>#REF!</v>
      </c>
      <c r="N113" s="154" t="e">
        <f t="shared" ca="1" si="14"/>
        <v>#REF!</v>
      </c>
      <c r="O113" s="132" t="e">
        <f t="shared" ca="1" si="15"/>
        <v>#REF!</v>
      </c>
      <c r="P113" s="136"/>
    </row>
    <row r="114" spans="1:16" x14ac:dyDescent="0.25">
      <c r="A114" s="121">
        <v>108</v>
      </c>
      <c r="B114" s="146" t="e">
        <f t="shared" ca="1" si="8"/>
        <v>#REF!</v>
      </c>
      <c r="C114" s="146" t="e">
        <f t="shared" ca="1" si="9"/>
        <v>#REF!</v>
      </c>
      <c r="D114" s="126"/>
      <c r="E114" s="127"/>
      <c r="F114" s="127" t="e">
        <f t="shared" ca="1" si="10"/>
        <v>#REF!</v>
      </c>
      <c r="G114" s="125"/>
      <c r="H114" s="125"/>
      <c r="I114" s="125" t="e">
        <f t="shared" ca="1" si="12"/>
        <v>#REF!</v>
      </c>
      <c r="J114" s="128"/>
      <c r="K114" s="128"/>
      <c r="L114" s="128" t="e">
        <f t="shared" ca="1" si="11"/>
        <v>#REF!</v>
      </c>
      <c r="M114" s="130" t="e">
        <f t="shared" ca="1" si="13"/>
        <v>#REF!</v>
      </c>
      <c r="N114" s="154" t="e">
        <f t="shared" ca="1" si="14"/>
        <v>#REF!</v>
      </c>
      <c r="O114" s="132" t="e">
        <f t="shared" ca="1" si="15"/>
        <v>#REF!</v>
      </c>
      <c r="P114" s="136"/>
    </row>
    <row r="115" spans="1:16" x14ac:dyDescent="0.25">
      <c r="A115" s="121">
        <v>109</v>
      </c>
      <c r="B115" s="146" t="e">
        <f t="shared" ca="1" si="8"/>
        <v>#REF!</v>
      </c>
      <c r="C115" s="146" t="e">
        <f t="shared" ca="1" si="9"/>
        <v>#REF!</v>
      </c>
      <c r="D115" s="126"/>
      <c r="E115" s="127"/>
      <c r="F115" s="127" t="e">
        <f t="shared" ca="1" si="10"/>
        <v>#REF!</v>
      </c>
      <c r="G115" s="125"/>
      <c r="H115" s="125"/>
      <c r="I115" s="125" t="e">
        <f t="shared" ca="1" si="12"/>
        <v>#REF!</v>
      </c>
      <c r="J115" s="128"/>
      <c r="K115" s="128"/>
      <c r="L115" s="128" t="e">
        <f t="shared" ca="1" si="11"/>
        <v>#REF!</v>
      </c>
      <c r="M115" s="130" t="e">
        <f t="shared" ca="1" si="13"/>
        <v>#REF!</v>
      </c>
      <c r="N115" s="154" t="e">
        <f t="shared" ca="1" si="14"/>
        <v>#REF!</v>
      </c>
      <c r="O115" s="132" t="e">
        <f t="shared" ca="1" si="15"/>
        <v>#REF!</v>
      </c>
      <c r="P115" s="136"/>
    </row>
    <row r="116" spans="1:16" x14ac:dyDescent="0.25">
      <c r="A116" s="121">
        <v>110</v>
      </c>
      <c r="B116" s="146" t="e">
        <f t="shared" ca="1" si="8"/>
        <v>#REF!</v>
      </c>
      <c r="C116" s="146" t="e">
        <f t="shared" ca="1" si="9"/>
        <v>#REF!</v>
      </c>
      <c r="D116" s="126"/>
      <c r="E116" s="127"/>
      <c r="F116" s="127" t="e">
        <f t="shared" ca="1" si="10"/>
        <v>#REF!</v>
      </c>
      <c r="G116" s="125"/>
      <c r="H116" s="125"/>
      <c r="I116" s="125" t="e">
        <f t="shared" ca="1" si="12"/>
        <v>#REF!</v>
      </c>
      <c r="J116" s="128"/>
      <c r="K116" s="128"/>
      <c r="L116" s="128" t="e">
        <f t="shared" ca="1" si="11"/>
        <v>#REF!</v>
      </c>
      <c r="M116" s="130" t="e">
        <f t="shared" ca="1" si="13"/>
        <v>#REF!</v>
      </c>
      <c r="N116" s="154" t="e">
        <f t="shared" ca="1" si="14"/>
        <v>#REF!</v>
      </c>
      <c r="O116" s="132" t="e">
        <f t="shared" ca="1" si="15"/>
        <v>#REF!</v>
      </c>
      <c r="P116" s="136"/>
    </row>
    <row r="117" spans="1:16" x14ac:dyDescent="0.25">
      <c r="A117" s="121">
        <v>111</v>
      </c>
      <c r="B117" s="146" t="e">
        <f t="shared" ca="1" si="8"/>
        <v>#REF!</v>
      </c>
      <c r="C117" s="146" t="e">
        <f t="shared" ca="1" si="9"/>
        <v>#REF!</v>
      </c>
      <c r="D117" s="126"/>
      <c r="E117" s="127"/>
      <c r="F117" s="127" t="e">
        <f t="shared" ca="1" si="10"/>
        <v>#REF!</v>
      </c>
      <c r="G117" s="125"/>
      <c r="H117" s="125"/>
      <c r="I117" s="125" t="e">
        <f t="shared" ca="1" si="12"/>
        <v>#REF!</v>
      </c>
      <c r="J117" s="128"/>
      <c r="K117" s="128"/>
      <c r="L117" s="128" t="e">
        <f t="shared" ca="1" si="11"/>
        <v>#REF!</v>
      </c>
      <c r="M117" s="130" t="e">
        <f t="shared" ca="1" si="13"/>
        <v>#REF!</v>
      </c>
      <c r="N117" s="154" t="e">
        <f t="shared" ca="1" si="14"/>
        <v>#REF!</v>
      </c>
      <c r="O117" s="132" t="e">
        <f t="shared" ca="1" si="15"/>
        <v>#REF!</v>
      </c>
      <c r="P117" s="136"/>
    </row>
    <row r="118" spans="1:16" x14ac:dyDescent="0.25">
      <c r="A118" s="121">
        <v>112</v>
      </c>
      <c r="B118" s="146" t="e">
        <f t="shared" ca="1" si="8"/>
        <v>#REF!</v>
      </c>
      <c r="C118" s="146" t="e">
        <f t="shared" ca="1" si="9"/>
        <v>#REF!</v>
      </c>
      <c r="D118" s="126"/>
      <c r="E118" s="127"/>
      <c r="F118" s="127" t="e">
        <f t="shared" ca="1" si="10"/>
        <v>#REF!</v>
      </c>
      <c r="G118" s="125"/>
      <c r="H118" s="125"/>
      <c r="I118" s="125" t="e">
        <f t="shared" ca="1" si="12"/>
        <v>#REF!</v>
      </c>
      <c r="J118" s="128"/>
      <c r="K118" s="128"/>
      <c r="L118" s="128" t="e">
        <f t="shared" ca="1" si="11"/>
        <v>#REF!</v>
      </c>
      <c r="M118" s="130" t="e">
        <f t="shared" ca="1" si="13"/>
        <v>#REF!</v>
      </c>
      <c r="N118" s="154" t="e">
        <f t="shared" ca="1" si="14"/>
        <v>#REF!</v>
      </c>
      <c r="O118" s="132" t="e">
        <f t="shared" ca="1" si="15"/>
        <v>#REF!</v>
      </c>
      <c r="P118" s="136"/>
    </row>
    <row r="119" spans="1:16" x14ac:dyDescent="0.25">
      <c r="A119" s="121">
        <v>113</v>
      </c>
      <c r="B119" s="146" t="e">
        <f t="shared" ca="1" si="8"/>
        <v>#REF!</v>
      </c>
      <c r="C119" s="146" t="e">
        <f t="shared" ca="1" si="9"/>
        <v>#REF!</v>
      </c>
      <c r="D119" s="126"/>
      <c r="E119" s="127"/>
      <c r="F119" s="127" t="e">
        <f t="shared" ca="1" si="10"/>
        <v>#REF!</v>
      </c>
      <c r="G119" s="125"/>
      <c r="H119" s="125"/>
      <c r="I119" s="125" t="e">
        <f t="shared" ca="1" si="12"/>
        <v>#REF!</v>
      </c>
      <c r="J119" s="128"/>
      <c r="K119" s="128"/>
      <c r="L119" s="128" t="e">
        <f t="shared" ca="1" si="11"/>
        <v>#REF!</v>
      </c>
      <c r="M119" s="130" t="e">
        <f t="shared" ca="1" si="13"/>
        <v>#REF!</v>
      </c>
      <c r="N119" s="154" t="e">
        <f t="shared" ca="1" si="14"/>
        <v>#REF!</v>
      </c>
      <c r="O119" s="132" t="e">
        <f t="shared" ca="1" si="15"/>
        <v>#REF!</v>
      </c>
      <c r="P119" s="136"/>
    </row>
    <row r="120" spans="1:16" x14ac:dyDescent="0.25">
      <c r="A120" s="121">
        <v>114</v>
      </c>
      <c r="B120" s="146" t="e">
        <f t="shared" ca="1" si="8"/>
        <v>#REF!</v>
      </c>
      <c r="C120" s="146" t="e">
        <f t="shared" ca="1" si="9"/>
        <v>#REF!</v>
      </c>
      <c r="D120" s="126"/>
      <c r="E120" s="127"/>
      <c r="F120" s="127" t="e">
        <f t="shared" ca="1" si="10"/>
        <v>#REF!</v>
      </c>
      <c r="G120" s="125"/>
      <c r="H120" s="125"/>
      <c r="I120" s="125" t="e">
        <f t="shared" ca="1" si="12"/>
        <v>#REF!</v>
      </c>
      <c r="J120" s="128"/>
      <c r="K120" s="128"/>
      <c r="L120" s="128" t="e">
        <f t="shared" ca="1" si="11"/>
        <v>#REF!</v>
      </c>
      <c r="M120" s="130" t="e">
        <f t="shared" ca="1" si="13"/>
        <v>#REF!</v>
      </c>
      <c r="N120" s="154" t="e">
        <f t="shared" ca="1" si="14"/>
        <v>#REF!</v>
      </c>
      <c r="O120" s="132" t="e">
        <f t="shared" ca="1" si="15"/>
        <v>#REF!</v>
      </c>
      <c r="P120" s="136"/>
    </row>
    <row r="121" spans="1:16" x14ac:dyDescent="0.25">
      <c r="A121" s="121">
        <v>115</v>
      </c>
      <c r="B121" s="146" t="e">
        <f t="shared" ca="1" si="8"/>
        <v>#REF!</v>
      </c>
      <c r="C121" s="146" t="e">
        <f t="shared" ca="1" si="9"/>
        <v>#REF!</v>
      </c>
      <c r="D121" s="126"/>
      <c r="E121" s="127"/>
      <c r="F121" s="127" t="e">
        <f t="shared" ca="1" si="10"/>
        <v>#REF!</v>
      </c>
      <c r="G121" s="125"/>
      <c r="H121" s="125"/>
      <c r="I121" s="125" t="e">
        <f t="shared" ca="1" si="12"/>
        <v>#REF!</v>
      </c>
      <c r="J121" s="128"/>
      <c r="K121" s="128"/>
      <c r="L121" s="128" t="e">
        <f t="shared" ca="1" si="11"/>
        <v>#REF!</v>
      </c>
      <c r="M121" s="130" t="e">
        <f t="shared" ca="1" si="13"/>
        <v>#REF!</v>
      </c>
      <c r="N121" s="154" t="e">
        <f t="shared" ca="1" si="14"/>
        <v>#REF!</v>
      </c>
      <c r="O121" s="132" t="e">
        <f t="shared" ca="1" si="15"/>
        <v>#REF!</v>
      </c>
      <c r="P121" s="136"/>
    </row>
    <row r="122" spans="1:16" x14ac:dyDescent="0.25">
      <c r="A122" s="121">
        <v>116</v>
      </c>
      <c r="B122" s="146" t="e">
        <f t="shared" ca="1" si="8"/>
        <v>#REF!</v>
      </c>
      <c r="C122" s="146" t="e">
        <f t="shared" ca="1" si="9"/>
        <v>#REF!</v>
      </c>
      <c r="D122" s="126"/>
      <c r="E122" s="127"/>
      <c r="F122" s="127" t="e">
        <f t="shared" ca="1" si="10"/>
        <v>#REF!</v>
      </c>
      <c r="G122" s="125"/>
      <c r="H122" s="125"/>
      <c r="I122" s="125" t="e">
        <f t="shared" ca="1" si="12"/>
        <v>#REF!</v>
      </c>
      <c r="J122" s="128"/>
      <c r="K122" s="128"/>
      <c r="L122" s="128" t="e">
        <f t="shared" ca="1" si="11"/>
        <v>#REF!</v>
      </c>
      <c r="M122" s="130" t="e">
        <f t="shared" ca="1" si="13"/>
        <v>#REF!</v>
      </c>
      <c r="N122" s="154" t="e">
        <f t="shared" ca="1" si="14"/>
        <v>#REF!</v>
      </c>
      <c r="O122" s="132" t="e">
        <f t="shared" ca="1" si="15"/>
        <v>#REF!</v>
      </c>
      <c r="P122" s="136"/>
    </row>
    <row r="123" spans="1:16" x14ac:dyDescent="0.25">
      <c r="A123" s="121">
        <v>117</v>
      </c>
      <c r="B123" s="146" t="e">
        <f t="shared" ca="1" si="8"/>
        <v>#REF!</v>
      </c>
      <c r="C123" s="146" t="e">
        <f t="shared" ca="1" si="9"/>
        <v>#REF!</v>
      </c>
      <c r="D123" s="126"/>
      <c r="E123" s="127"/>
      <c r="F123" s="127" t="e">
        <f t="shared" ca="1" si="10"/>
        <v>#REF!</v>
      </c>
      <c r="G123" s="125"/>
      <c r="H123" s="125"/>
      <c r="I123" s="125" t="e">
        <f t="shared" ca="1" si="12"/>
        <v>#REF!</v>
      </c>
      <c r="J123" s="128"/>
      <c r="K123" s="128"/>
      <c r="L123" s="128" t="e">
        <f t="shared" ca="1" si="11"/>
        <v>#REF!</v>
      </c>
      <c r="M123" s="130" t="e">
        <f t="shared" ca="1" si="13"/>
        <v>#REF!</v>
      </c>
      <c r="N123" s="154" t="e">
        <f t="shared" ca="1" si="14"/>
        <v>#REF!</v>
      </c>
      <c r="O123" s="132" t="e">
        <f t="shared" ca="1" si="15"/>
        <v>#REF!</v>
      </c>
      <c r="P123" s="136"/>
    </row>
    <row r="124" spans="1:16" x14ac:dyDescent="0.25">
      <c r="A124" s="121">
        <v>118</v>
      </c>
      <c r="B124" s="146" t="e">
        <f t="shared" ca="1" si="8"/>
        <v>#REF!</v>
      </c>
      <c r="C124" s="146" t="e">
        <f t="shared" ca="1" si="9"/>
        <v>#REF!</v>
      </c>
      <c r="D124" s="126"/>
      <c r="E124" s="127"/>
      <c r="F124" s="127" t="e">
        <f t="shared" ca="1" si="10"/>
        <v>#REF!</v>
      </c>
      <c r="G124" s="125"/>
      <c r="H124" s="125"/>
      <c r="I124" s="125" t="e">
        <f t="shared" ca="1" si="12"/>
        <v>#REF!</v>
      </c>
      <c r="J124" s="128"/>
      <c r="K124" s="128"/>
      <c r="L124" s="128" t="e">
        <f t="shared" ca="1" si="11"/>
        <v>#REF!</v>
      </c>
      <c r="M124" s="130" t="e">
        <f t="shared" ca="1" si="13"/>
        <v>#REF!</v>
      </c>
      <c r="N124" s="154" t="e">
        <f t="shared" ca="1" si="14"/>
        <v>#REF!</v>
      </c>
      <c r="O124" s="132" t="e">
        <f t="shared" ca="1" si="15"/>
        <v>#REF!</v>
      </c>
      <c r="P124" s="136"/>
    </row>
    <row r="125" spans="1:16" x14ac:dyDescent="0.25">
      <c r="A125" s="121">
        <v>119</v>
      </c>
      <c r="B125" s="146" t="e">
        <f t="shared" ca="1" si="8"/>
        <v>#REF!</v>
      </c>
      <c r="C125" s="146" t="e">
        <f t="shared" ca="1" si="9"/>
        <v>#REF!</v>
      </c>
      <c r="D125" s="126"/>
      <c r="E125" s="127"/>
      <c r="F125" s="127" t="e">
        <f t="shared" ca="1" si="10"/>
        <v>#REF!</v>
      </c>
      <c r="G125" s="125"/>
      <c r="H125" s="125"/>
      <c r="I125" s="125" t="e">
        <f t="shared" ca="1" si="12"/>
        <v>#REF!</v>
      </c>
      <c r="J125" s="128"/>
      <c r="K125" s="128"/>
      <c r="L125" s="128" t="e">
        <f t="shared" ca="1" si="11"/>
        <v>#REF!</v>
      </c>
      <c r="M125" s="130" t="e">
        <f t="shared" ca="1" si="13"/>
        <v>#REF!</v>
      </c>
      <c r="N125" s="154" t="e">
        <f t="shared" ca="1" si="14"/>
        <v>#REF!</v>
      </c>
      <c r="O125" s="132" t="e">
        <f t="shared" ca="1" si="15"/>
        <v>#REF!</v>
      </c>
      <c r="P125" s="136"/>
    </row>
    <row r="126" spans="1:16" x14ac:dyDescent="0.25">
      <c r="A126" s="121">
        <v>120</v>
      </c>
      <c r="B126" s="146" t="e">
        <f t="shared" ca="1" si="8"/>
        <v>#REF!</v>
      </c>
      <c r="C126" s="146" t="e">
        <f t="shared" ca="1" si="9"/>
        <v>#REF!</v>
      </c>
      <c r="D126" s="126"/>
      <c r="E126" s="127"/>
      <c r="F126" s="127" t="e">
        <f t="shared" ca="1" si="10"/>
        <v>#REF!</v>
      </c>
      <c r="G126" s="125"/>
      <c r="H126" s="125"/>
      <c r="I126" s="125" t="e">
        <f t="shared" ca="1" si="12"/>
        <v>#REF!</v>
      </c>
      <c r="J126" s="128"/>
      <c r="K126" s="128"/>
      <c r="L126" s="128" t="e">
        <f t="shared" ca="1" si="11"/>
        <v>#REF!</v>
      </c>
      <c r="M126" s="130" t="e">
        <f t="shared" ca="1" si="13"/>
        <v>#REF!</v>
      </c>
      <c r="N126" s="154" t="e">
        <f t="shared" ca="1" si="14"/>
        <v>#REF!</v>
      </c>
      <c r="O126" s="132" t="e">
        <f t="shared" ca="1" si="15"/>
        <v>#REF!</v>
      </c>
      <c r="P126" s="136"/>
    </row>
    <row r="127" spans="1:16" x14ac:dyDescent="0.25">
      <c r="A127" s="121">
        <v>121</v>
      </c>
      <c r="B127" s="146" t="e">
        <f t="shared" ca="1" si="8"/>
        <v>#REF!</v>
      </c>
      <c r="C127" s="146" t="e">
        <f t="shared" ca="1" si="9"/>
        <v>#REF!</v>
      </c>
      <c r="D127" s="126"/>
      <c r="E127" s="127"/>
      <c r="F127" s="127" t="e">
        <f t="shared" ca="1" si="10"/>
        <v>#REF!</v>
      </c>
      <c r="G127" s="125"/>
      <c r="H127" s="125"/>
      <c r="I127" s="125" t="e">
        <f t="shared" ca="1" si="12"/>
        <v>#REF!</v>
      </c>
      <c r="J127" s="128"/>
      <c r="K127" s="128"/>
      <c r="L127" s="128" t="e">
        <f t="shared" ca="1" si="11"/>
        <v>#REF!</v>
      </c>
      <c r="M127" s="130" t="e">
        <f t="shared" ca="1" si="13"/>
        <v>#REF!</v>
      </c>
      <c r="N127" s="154" t="e">
        <f t="shared" ca="1" si="14"/>
        <v>#REF!</v>
      </c>
      <c r="O127" s="132" t="e">
        <f t="shared" ca="1" si="15"/>
        <v>#REF!</v>
      </c>
      <c r="P127" s="136"/>
    </row>
    <row r="128" spans="1:16" x14ac:dyDescent="0.25">
      <c r="A128" s="121">
        <v>122</v>
      </c>
      <c r="B128" s="146" t="e">
        <f t="shared" ca="1" si="8"/>
        <v>#REF!</v>
      </c>
      <c r="C128" s="146" t="e">
        <f t="shared" ca="1" si="9"/>
        <v>#REF!</v>
      </c>
      <c r="D128" s="126"/>
      <c r="E128" s="127"/>
      <c r="F128" s="127" t="e">
        <f t="shared" ca="1" si="10"/>
        <v>#REF!</v>
      </c>
      <c r="G128" s="125"/>
      <c r="H128" s="125"/>
      <c r="I128" s="125" t="e">
        <f t="shared" ca="1" si="12"/>
        <v>#REF!</v>
      </c>
      <c r="J128" s="128"/>
      <c r="K128" s="128"/>
      <c r="L128" s="128" t="e">
        <f t="shared" ca="1" si="11"/>
        <v>#REF!</v>
      </c>
      <c r="M128" s="130" t="e">
        <f t="shared" ca="1" si="13"/>
        <v>#REF!</v>
      </c>
      <c r="N128" s="154" t="e">
        <f t="shared" ca="1" si="14"/>
        <v>#REF!</v>
      </c>
      <c r="O128" s="132" t="e">
        <f t="shared" ca="1" si="15"/>
        <v>#REF!</v>
      </c>
      <c r="P128" s="136"/>
    </row>
    <row r="129" spans="1:16" x14ac:dyDescent="0.25">
      <c r="A129" s="121">
        <v>123</v>
      </c>
      <c r="B129" s="146" t="e">
        <f t="shared" ca="1" si="8"/>
        <v>#REF!</v>
      </c>
      <c r="C129" s="146" t="e">
        <f t="shared" ca="1" si="9"/>
        <v>#REF!</v>
      </c>
      <c r="D129" s="126"/>
      <c r="E129" s="127"/>
      <c r="F129" s="127" t="e">
        <f t="shared" ca="1" si="10"/>
        <v>#REF!</v>
      </c>
      <c r="G129" s="125"/>
      <c r="H129" s="125"/>
      <c r="I129" s="125" t="e">
        <f t="shared" ca="1" si="12"/>
        <v>#REF!</v>
      </c>
      <c r="J129" s="128"/>
      <c r="K129" s="128"/>
      <c r="L129" s="128" t="e">
        <f t="shared" ca="1" si="11"/>
        <v>#REF!</v>
      </c>
      <c r="M129" s="130" t="e">
        <f t="shared" ca="1" si="13"/>
        <v>#REF!</v>
      </c>
      <c r="N129" s="154" t="e">
        <f t="shared" ca="1" si="14"/>
        <v>#REF!</v>
      </c>
      <c r="O129" s="132" t="e">
        <f t="shared" ca="1" si="15"/>
        <v>#REF!</v>
      </c>
      <c r="P129" s="136"/>
    </row>
    <row r="130" spans="1:16" x14ac:dyDescent="0.25">
      <c r="A130" s="121">
        <v>124</v>
      </c>
      <c r="B130" s="146" t="e">
        <f t="shared" ca="1" si="8"/>
        <v>#REF!</v>
      </c>
      <c r="C130" s="146" t="e">
        <f t="shared" ca="1" si="9"/>
        <v>#REF!</v>
      </c>
      <c r="D130" s="126"/>
      <c r="E130" s="127"/>
      <c r="F130" s="127" t="e">
        <f t="shared" ca="1" si="10"/>
        <v>#REF!</v>
      </c>
      <c r="G130" s="125"/>
      <c r="H130" s="125"/>
      <c r="I130" s="125" t="e">
        <f t="shared" ca="1" si="12"/>
        <v>#REF!</v>
      </c>
      <c r="J130" s="128"/>
      <c r="K130" s="128"/>
      <c r="L130" s="128" t="e">
        <f t="shared" ca="1" si="11"/>
        <v>#REF!</v>
      </c>
      <c r="M130" s="130" t="e">
        <f t="shared" ca="1" si="13"/>
        <v>#REF!</v>
      </c>
      <c r="N130" s="154" t="e">
        <f t="shared" ca="1" si="14"/>
        <v>#REF!</v>
      </c>
      <c r="O130" s="132" t="e">
        <f t="shared" ca="1" si="15"/>
        <v>#REF!</v>
      </c>
      <c r="P130" s="136"/>
    </row>
    <row r="131" spans="1:16" x14ac:dyDescent="0.25">
      <c r="A131" s="121">
        <v>125</v>
      </c>
      <c r="B131" s="146" t="e">
        <f t="shared" ca="1" si="8"/>
        <v>#REF!</v>
      </c>
      <c r="C131" s="146" t="e">
        <f t="shared" ca="1" si="9"/>
        <v>#REF!</v>
      </c>
      <c r="D131" s="126"/>
      <c r="E131" s="127"/>
      <c r="F131" s="127" t="e">
        <f t="shared" ca="1" si="10"/>
        <v>#REF!</v>
      </c>
      <c r="G131" s="125"/>
      <c r="H131" s="125"/>
      <c r="I131" s="125" t="e">
        <f t="shared" ca="1" si="12"/>
        <v>#REF!</v>
      </c>
      <c r="J131" s="128"/>
      <c r="K131" s="128"/>
      <c r="L131" s="128" t="e">
        <f t="shared" ca="1" si="11"/>
        <v>#REF!</v>
      </c>
      <c r="M131" s="130" t="e">
        <f t="shared" ca="1" si="13"/>
        <v>#REF!</v>
      </c>
      <c r="N131" s="154" t="e">
        <f t="shared" ca="1" si="14"/>
        <v>#REF!</v>
      </c>
      <c r="O131" s="132" t="e">
        <f t="shared" ca="1" si="15"/>
        <v>#REF!</v>
      </c>
      <c r="P131" s="136"/>
    </row>
    <row r="132" spans="1:16" x14ac:dyDescent="0.25">
      <c r="A132" s="121">
        <v>126</v>
      </c>
      <c r="B132" s="146" t="e">
        <f t="shared" ca="1" si="8"/>
        <v>#REF!</v>
      </c>
      <c r="C132" s="146" t="e">
        <f t="shared" ca="1" si="9"/>
        <v>#REF!</v>
      </c>
      <c r="D132" s="126"/>
      <c r="E132" s="127"/>
      <c r="F132" s="127" t="e">
        <f t="shared" ca="1" si="10"/>
        <v>#REF!</v>
      </c>
      <c r="G132" s="125"/>
      <c r="H132" s="125"/>
      <c r="I132" s="125" t="e">
        <f t="shared" ca="1" si="12"/>
        <v>#REF!</v>
      </c>
      <c r="J132" s="128"/>
      <c r="K132" s="128"/>
      <c r="L132" s="128" t="e">
        <f t="shared" ca="1" si="11"/>
        <v>#REF!</v>
      </c>
      <c r="M132" s="130" t="e">
        <f t="shared" ca="1" si="13"/>
        <v>#REF!</v>
      </c>
      <c r="N132" s="154" t="e">
        <f t="shared" ca="1" si="14"/>
        <v>#REF!</v>
      </c>
      <c r="O132" s="132" t="e">
        <f t="shared" ca="1" si="15"/>
        <v>#REF!</v>
      </c>
      <c r="P132" s="136"/>
    </row>
    <row r="133" spans="1:16" x14ac:dyDescent="0.25">
      <c r="A133" s="121">
        <v>127</v>
      </c>
      <c r="B133" s="146" t="e">
        <f t="shared" ca="1" si="8"/>
        <v>#REF!</v>
      </c>
      <c r="C133" s="146" t="e">
        <f t="shared" ca="1" si="9"/>
        <v>#REF!</v>
      </c>
      <c r="D133" s="126"/>
      <c r="E133" s="127"/>
      <c r="F133" s="127" t="e">
        <f t="shared" ca="1" si="10"/>
        <v>#REF!</v>
      </c>
      <c r="G133" s="125"/>
      <c r="H133" s="125"/>
      <c r="I133" s="125" t="e">
        <f t="shared" ca="1" si="12"/>
        <v>#REF!</v>
      </c>
      <c r="J133" s="128"/>
      <c r="K133" s="128"/>
      <c r="L133" s="128" t="e">
        <f t="shared" ca="1" si="11"/>
        <v>#REF!</v>
      </c>
      <c r="M133" s="130" t="e">
        <f t="shared" ca="1" si="13"/>
        <v>#REF!</v>
      </c>
      <c r="N133" s="154" t="e">
        <f t="shared" ca="1" si="14"/>
        <v>#REF!</v>
      </c>
      <c r="O133" s="132" t="e">
        <f t="shared" ca="1" si="15"/>
        <v>#REF!</v>
      </c>
      <c r="P133" s="136"/>
    </row>
    <row r="134" spans="1:16" x14ac:dyDescent="0.25">
      <c r="A134" s="121">
        <v>128</v>
      </c>
      <c r="B134" s="146" t="e">
        <f t="shared" ca="1" si="8"/>
        <v>#REF!</v>
      </c>
      <c r="C134" s="146" t="e">
        <f t="shared" ca="1" si="9"/>
        <v>#REF!</v>
      </c>
      <c r="D134" s="126"/>
      <c r="E134" s="127"/>
      <c r="F134" s="127" t="e">
        <f t="shared" ca="1" si="10"/>
        <v>#REF!</v>
      </c>
      <c r="G134" s="125"/>
      <c r="H134" s="125"/>
      <c r="I134" s="125" t="e">
        <f t="shared" ca="1" si="12"/>
        <v>#REF!</v>
      </c>
      <c r="J134" s="128"/>
      <c r="K134" s="128"/>
      <c r="L134" s="128" t="e">
        <f t="shared" ca="1" si="11"/>
        <v>#REF!</v>
      </c>
      <c r="M134" s="130" t="e">
        <f t="shared" ca="1" si="13"/>
        <v>#REF!</v>
      </c>
      <c r="N134" s="154" t="e">
        <f t="shared" ca="1" si="14"/>
        <v>#REF!</v>
      </c>
      <c r="O134" s="132" t="e">
        <f t="shared" ca="1" si="15"/>
        <v>#REF!</v>
      </c>
      <c r="P134" s="136"/>
    </row>
    <row r="135" spans="1:16" x14ac:dyDescent="0.25">
      <c r="A135" s="121">
        <v>129</v>
      </c>
      <c r="B135" s="146" t="e">
        <f t="shared" ca="1" si="8"/>
        <v>#REF!</v>
      </c>
      <c r="C135" s="146" t="e">
        <f t="shared" ca="1" si="9"/>
        <v>#REF!</v>
      </c>
      <c r="D135" s="126"/>
      <c r="E135" s="127"/>
      <c r="F135" s="127" t="e">
        <f t="shared" ca="1" si="10"/>
        <v>#REF!</v>
      </c>
      <c r="G135" s="125"/>
      <c r="H135" s="125"/>
      <c r="I135" s="125" t="e">
        <f t="shared" ca="1" si="12"/>
        <v>#REF!</v>
      </c>
      <c r="J135" s="128"/>
      <c r="K135" s="128"/>
      <c r="L135" s="128" t="e">
        <f t="shared" ca="1" si="11"/>
        <v>#REF!</v>
      </c>
      <c r="M135" s="130" t="e">
        <f t="shared" ca="1" si="13"/>
        <v>#REF!</v>
      </c>
      <c r="N135" s="154" t="e">
        <f t="shared" ca="1" si="14"/>
        <v>#REF!</v>
      </c>
      <c r="O135" s="132" t="e">
        <f t="shared" ca="1" si="15"/>
        <v>#REF!</v>
      </c>
      <c r="P135" s="136"/>
    </row>
    <row r="136" spans="1:16" x14ac:dyDescent="0.25">
      <c r="A136" s="121">
        <v>130</v>
      </c>
      <c r="B136" s="146" t="e">
        <f t="shared" ref="B136:B199" ca="1" si="16">INDIRECT(CONCATENATE($C$505,$D$505,"!$B",$A136 + 8))</f>
        <v>#REF!</v>
      </c>
      <c r="C136" s="146" t="e">
        <f t="shared" ref="C136:C199" ca="1" si="17">INDIRECT(CONCATENATE($C$505,$D$505,"!$C",$A136 + 8))</f>
        <v>#REF!</v>
      </c>
      <c r="D136" s="126"/>
      <c r="E136" s="127"/>
      <c r="F136" s="127" t="e">
        <f t="shared" ref="F136:F199" ca="1" si="18">INDIRECT(CONCATENATE($C$505,$D$505,"!$Z",$A136 + 8))</f>
        <v>#REF!</v>
      </c>
      <c r="G136" s="125"/>
      <c r="H136" s="125"/>
      <c r="I136" s="125" t="e">
        <f t="shared" ca="1" si="12"/>
        <v>#REF!</v>
      </c>
      <c r="J136" s="128"/>
      <c r="K136" s="128"/>
      <c r="L136" s="128" t="e">
        <f t="shared" ref="L136:L199" ca="1" si="19">INDIRECT(CONCATENATE($C$505,$D$505,"!$V",$A136 + 8))</f>
        <v>#REF!</v>
      </c>
      <c r="M136" s="130" t="e">
        <f t="shared" ca="1" si="13"/>
        <v>#REF!</v>
      </c>
      <c r="N136" s="154" t="e">
        <f t="shared" ca="1" si="14"/>
        <v>#REF!</v>
      </c>
      <c r="O136" s="132" t="e">
        <f t="shared" ca="1" si="15"/>
        <v>#REF!</v>
      </c>
      <c r="P136" s="136"/>
    </row>
    <row r="137" spans="1:16" x14ac:dyDescent="0.25">
      <c r="A137" s="121">
        <v>131</v>
      </c>
      <c r="B137" s="146" t="e">
        <f t="shared" ca="1" si="16"/>
        <v>#REF!</v>
      </c>
      <c r="C137" s="146" t="e">
        <f t="shared" ca="1" si="17"/>
        <v>#REF!</v>
      </c>
      <c r="D137" s="126"/>
      <c r="E137" s="127"/>
      <c r="F137" s="127" t="e">
        <f t="shared" ca="1" si="18"/>
        <v>#REF!</v>
      </c>
      <c r="G137" s="125"/>
      <c r="H137" s="125"/>
      <c r="I137" s="125" t="e">
        <f t="shared" ref="I137:I200" ca="1" si="20">INDIRECT(CONCATENATE($C$505,$D$505,"!$AD",$A137 + 8))</f>
        <v>#REF!</v>
      </c>
      <c r="J137" s="128"/>
      <c r="K137" s="128"/>
      <c r="L137" s="128" t="e">
        <f t="shared" ca="1" si="19"/>
        <v>#REF!</v>
      </c>
      <c r="M137" s="130" t="e">
        <f t="shared" ref="M137:M200" ca="1" si="21">IF(I137&lt;33,0,3)</f>
        <v>#REF!</v>
      </c>
      <c r="N137" s="154" t="e">
        <f t="shared" ref="N137:N200" ca="1" si="22">ROUNDDOWN(O137,0)</f>
        <v>#REF!</v>
      </c>
      <c r="O137" s="132" t="e">
        <f t="shared" ref="O137:O200" ca="1" si="23">I137*M137/100</f>
        <v>#REF!</v>
      </c>
      <c r="P137" s="136"/>
    </row>
    <row r="138" spans="1:16" x14ac:dyDescent="0.25">
      <c r="A138" s="121">
        <v>132</v>
      </c>
      <c r="B138" s="146" t="e">
        <f t="shared" ca="1" si="16"/>
        <v>#REF!</v>
      </c>
      <c r="C138" s="146" t="e">
        <f t="shared" ca="1" si="17"/>
        <v>#REF!</v>
      </c>
      <c r="D138" s="126"/>
      <c r="E138" s="127"/>
      <c r="F138" s="127" t="e">
        <f t="shared" ca="1" si="18"/>
        <v>#REF!</v>
      </c>
      <c r="G138" s="125"/>
      <c r="H138" s="125"/>
      <c r="I138" s="125" t="e">
        <f t="shared" ca="1" si="20"/>
        <v>#REF!</v>
      </c>
      <c r="J138" s="128"/>
      <c r="K138" s="128"/>
      <c r="L138" s="128" t="e">
        <f t="shared" ca="1" si="19"/>
        <v>#REF!</v>
      </c>
      <c r="M138" s="130" t="e">
        <f t="shared" ca="1" si="21"/>
        <v>#REF!</v>
      </c>
      <c r="N138" s="154" t="e">
        <f t="shared" ca="1" si="22"/>
        <v>#REF!</v>
      </c>
      <c r="O138" s="132" t="e">
        <f t="shared" ca="1" si="23"/>
        <v>#REF!</v>
      </c>
      <c r="P138" s="136"/>
    </row>
    <row r="139" spans="1:16" x14ac:dyDescent="0.25">
      <c r="A139" s="121">
        <v>133</v>
      </c>
      <c r="B139" s="146" t="e">
        <f t="shared" ca="1" si="16"/>
        <v>#REF!</v>
      </c>
      <c r="C139" s="146" t="e">
        <f t="shared" ca="1" si="17"/>
        <v>#REF!</v>
      </c>
      <c r="D139" s="126"/>
      <c r="E139" s="127"/>
      <c r="F139" s="127" t="e">
        <f t="shared" ca="1" si="18"/>
        <v>#REF!</v>
      </c>
      <c r="G139" s="125"/>
      <c r="H139" s="125"/>
      <c r="I139" s="125" t="e">
        <f t="shared" ca="1" si="20"/>
        <v>#REF!</v>
      </c>
      <c r="J139" s="128"/>
      <c r="K139" s="128"/>
      <c r="L139" s="128" t="e">
        <f t="shared" ca="1" si="19"/>
        <v>#REF!</v>
      </c>
      <c r="M139" s="130" t="e">
        <f t="shared" ca="1" si="21"/>
        <v>#REF!</v>
      </c>
      <c r="N139" s="154" t="e">
        <f t="shared" ca="1" si="22"/>
        <v>#REF!</v>
      </c>
      <c r="O139" s="132" t="e">
        <f t="shared" ca="1" si="23"/>
        <v>#REF!</v>
      </c>
      <c r="P139" s="136"/>
    </row>
    <row r="140" spans="1:16" x14ac:dyDescent="0.25">
      <c r="A140" s="121">
        <v>134</v>
      </c>
      <c r="B140" s="146" t="e">
        <f t="shared" ca="1" si="16"/>
        <v>#REF!</v>
      </c>
      <c r="C140" s="146" t="e">
        <f t="shared" ca="1" si="17"/>
        <v>#REF!</v>
      </c>
      <c r="D140" s="126"/>
      <c r="E140" s="127"/>
      <c r="F140" s="127" t="e">
        <f t="shared" ca="1" si="18"/>
        <v>#REF!</v>
      </c>
      <c r="G140" s="125"/>
      <c r="H140" s="125"/>
      <c r="I140" s="125" t="e">
        <f t="shared" ca="1" si="20"/>
        <v>#REF!</v>
      </c>
      <c r="J140" s="128"/>
      <c r="K140" s="128"/>
      <c r="L140" s="128" t="e">
        <f t="shared" ca="1" si="19"/>
        <v>#REF!</v>
      </c>
      <c r="M140" s="130" t="e">
        <f t="shared" ca="1" si="21"/>
        <v>#REF!</v>
      </c>
      <c r="N140" s="154" t="e">
        <f t="shared" ca="1" si="22"/>
        <v>#REF!</v>
      </c>
      <c r="O140" s="132" t="e">
        <f t="shared" ca="1" si="23"/>
        <v>#REF!</v>
      </c>
      <c r="P140" s="136"/>
    </row>
    <row r="141" spans="1:16" x14ac:dyDescent="0.25">
      <c r="A141" s="121">
        <v>135</v>
      </c>
      <c r="B141" s="146" t="e">
        <f t="shared" ca="1" si="16"/>
        <v>#REF!</v>
      </c>
      <c r="C141" s="146" t="e">
        <f t="shared" ca="1" si="17"/>
        <v>#REF!</v>
      </c>
      <c r="D141" s="126"/>
      <c r="E141" s="127"/>
      <c r="F141" s="127" t="e">
        <f t="shared" ca="1" si="18"/>
        <v>#REF!</v>
      </c>
      <c r="G141" s="125"/>
      <c r="H141" s="125"/>
      <c r="I141" s="125" t="e">
        <f t="shared" ca="1" si="20"/>
        <v>#REF!</v>
      </c>
      <c r="J141" s="128"/>
      <c r="K141" s="128"/>
      <c r="L141" s="128" t="e">
        <f t="shared" ca="1" si="19"/>
        <v>#REF!</v>
      </c>
      <c r="M141" s="130" t="e">
        <f t="shared" ca="1" si="21"/>
        <v>#REF!</v>
      </c>
      <c r="N141" s="154" t="e">
        <f t="shared" ca="1" si="22"/>
        <v>#REF!</v>
      </c>
      <c r="O141" s="132" t="e">
        <f t="shared" ca="1" si="23"/>
        <v>#REF!</v>
      </c>
      <c r="P141" s="136"/>
    </row>
    <row r="142" spans="1:16" x14ac:dyDescent="0.25">
      <c r="A142" s="121">
        <v>136</v>
      </c>
      <c r="B142" s="146" t="e">
        <f t="shared" ca="1" si="16"/>
        <v>#REF!</v>
      </c>
      <c r="C142" s="146" t="e">
        <f t="shared" ca="1" si="17"/>
        <v>#REF!</v>
      </c>
      <c r="D142" s="126"/>
      <c r="E142" s="127"/>
      <c r="F142" s="127" t="e">
        <f t="shared" ca="1" si="18"/>
        <v>#REF!</v>
      </c>
      <c r="G142" s="125"/>
      <c r="H142" s="125"/>
      <c r="I142" s="125" t="e">
        <f t="shared" ca="1" si="20"/>
        <v>#REF!</v>
      </c>
      <c r="J142" s="128"/>
      <c r="K142" s="128"/>
      <c r="L142" s="128" t="e">
        <f t="shared" ca="1" si="19"/>
        <v>#REF!</v>
      </c>
      <c r="M142" s="130" t="e">
        <f t="shared" ca="1" si="21"/>
        <v>#REF!</v>
      </c>
      <c r="N142" s="154" t="e">
        <f t="shared" ca="1" si="22"/>
        <v>#REF!</v>
      </c>
      <c r="O142" s="132" t="e">
        <f t="shared" ca="1" si="23"/>
        <v>#REF!</v>
      </c>
      <c r="P142" s="136"/>
    </row>
    <row r="143" spans="1:16" x14ac:dyDescent="0.25">
      <c r="A143" s="121">
        <v>137</v>
      </c>
      <c r="B143" s="146" t="e">
        <f t="shared" ca="1" si="16"/>
        <v>#REF!</v>
      </c>
      <c r="C143" s="146" t="e">
        <f t="shared" ca="1" si="17"/>
        <v>#REF!</v>
      </c>
      <c r="D143" s="126"/>
      <c r="E143" s="127"/>
      <c r="F143" s="127" t="e">
        <f t="shared" ca="1" si="18"/>
        <v>#REF!</v>
      </c>
      <c r="G143" s="125"/>
      <c r="H143" s="125"/>
      <c r="I143" s="125" t="e">
        <f t="shared" ca="1" si="20"/>
        <v>#REF!</v>
      </c>
      <c r="J143" s="128"/>
      <c r="K143" s="128"/>
      <c r="L143" s="128" t="e">
        <f t="shared" ca="1" si="19"/>
        <v>#REF!</v>
      </c>
      <c r="M143" s="130" t="e">
        <f t="shared" ca="1" si="21"/>
        <v>#REF!</v>
      </c>
      <c r="N143" s="154" t="e">
        <f t="shared" ca="1" si="22"/>
        <v>#REF!</v>
      </c>
      <c r="O143" s="132" t="e">
        <f t="shared" ca="1" si="23"/>
        <v>#REF!</v>
      </c>
      <c r="P143" s="136"/>
    </row>
    <row r="144" spans="1:16" x14ac:dyDescent="0.25">
      <c r="A144" s="121">
        <v>138</v>
      </c>
      <c r="B144" s="146" t="e">
        <f t="shared" ca="1" si="16"/>
        <v>#REF!</v>
      </c>
      <c r="C144" s="146" t="e">
        <f t="shared" ca="1" si="17"/>
        <v>#REF!</v>
      </c>
      <c r="D144" s="126"/>
      <c r="E144" s="127"/>
      <c r="F144" s="127" t="e">
        <f t="shared" ca="1" si="18"/>
        <v>#REF!</v>
      </c>
      <c r="G144" s="125"/>
      <c r="H144" s="125"/>
      <c r="I144" s="125" t="e">
        <f t="shared" ca="1" si="20"/>
        <v>#REF!</v>
      </c>
      <c r="J144" s="128"/>
      <c r="K144" s="128"/>
      <c r="L144" s="128" t="e">
        <f t="shared" ca="1" si="19"/>
        <v>#REF!</v>
      </c>
      <c r="M144" s="130" t="e">
        <f t="shared" ca="1" si="21"/>
        <v>#REF!</v>
      </c>
      <c r="N144" s="154" t="e">
        <f t="shared" ca="1" si="22"/>
        <v>#REF!</v>
      </c>
      <c r="O144" s="132" t="e">
        <f t="shared" ca="1" si="23"/>
        <v>#REF!</v>
      </c>
      <c r="P144" s="136"/>
    </row>
    <row r="145" spans="1:16" x14ac:dyDescent="0.25">
      <c r="A145" s="121">
        <v>139</v>
      </c>
      <c r="B145" s="146" t="e">
        <f t="shared" ca="1" si="16"/>
        <v>#REF!</v>
      </c>
      <c r="C145" s="146" t="e">
        <f t="shared" ca="1" si="17"/>
        <v>#REF!</v>
      </c>
      <c r="D145" s="126"/>
      <c r="E145" s="127"/>
      <c r="F145" s="127" t="e">
        <f t="shared" ca="1" si="18"/>
        <v>#REF!</v>
      </c>
      <c r="G145" s="125"/>
      <c r="H145" s="125"/>
      <c r="I145" s="125" t="e">
        <f t="shared" ca="1" si="20"/>
        <v>#REF!</v>
      </c>
      <c r="J145" s="128"/>
      <c r="K145" s="128"/>
      <c r="L145" s="128" t="e">
        <f t="shared" ca="1" si="19"/>
        <v>#REF!</v>
      </c>
      <c r="M145" s="130" t="e">
        <f t="shared" ca="1" si="21"/>
        <v>#REF!</v>
      </c>
      <c r="N145" s="154" t="e">
        <f t="shared" ca="1" si="22"/>
        <v>#REF!</v>
      </c>
      <c r="O145" s="132" t="e">
        <f t="shared" ca="1" si="23"/>
        <v>#REF!</v>
      </c>
      <c r="P145" s="136"/>
    </row>
    <row r="146" spans="1:16" x14ac:dyDescent="0.25">
      <c r="A146" s="121">
        <v>140</v>
      </c>
      <c r="B146" s="146" t="e">
        <f t="shared" ca="1" si="16"/>
        <v>#REF!</v>
      </c>
      <c r="C146" s="146" t="e">
        <f t="shared" ca="1" si="17"/>
        <v>#REF!</v>
      </c>
      <c r="D146" s="126"/>
      <c r="E146" s="127"/>
      <c r="F146" s="127" t="e">
        <f t="shared" ca="1" si="18"/>
        <v>#REF!</v>
      </c>
      <c r="G146" s="125"/>
      <c r="H146" s="125"/>
      <c r="I146" s="125" t="e">
        <f t="shared" ca="1" si="20"/>
        <v>#REF!</v>
      </c>
      <c r="J146" s="128"/>
      <c r="K146" s="128"/>
      <c r="L146" s="128" t="e">
        <f t="shared" ca="1" si="19"/>
        <v>#REF!</v>
      </c>
      <c r="M146" s="130" t="e">
        <f t="shared" ca="1" si="21"/>
        <v>#REF!</v>
      </c>
      <c r="N146" s="154" t="e">
        <f t="shared" ca="1" si="22"/>
        <v>#REF!</v>
      </c>
      <c r="O146" s="132" t="e">
        <f t="shared" ca="1" si="23"/>
        <v>#REF!</v>
      </c>
      <c r="P146" s="136"/>
    </row>
    <row r="147" spans="1:16" x14ac:dyDescent="0.25">
      <c r="A147" s="121">
        <v>141</v>
      </c>
      <c r="B147" s="146" t="e">
        <f t="shared" ca="1" si="16"/>
        <v>#REF!</v>
      </c>
      <c r="C147" s="146" t="e">
        <f t="shared" ca="1" si="17"/>
        <v>#REF!</v>
      </c>
      <c r="D147" s="126"/>
      <c r="E147" s="127"/>
      <c r="F147" s="127" t="e">
        <f t="shared" ca="1" si="18"/>
        <v>#REF!</v>
      </c>
      <c r="G147" s="125"/>
      <c r="H147" s="125"/>
      <c r="I147" s="125" t="e">
        <f t="shared" ca="1" si="20"/>
        <v>#REF!</v>
      </c>
      <c r="J147" s="128"/>
      <c r="K147" s="128"/>
      <c r="L147" s="128" t="e">
        <f t="shared" ca="1" si="19"/>
        <v>#REF!</v>
      </c>
      <c r="M147" s="130" t="e">
        <f t="shared" ca="1" si="21"/>
        <v>#REF!</v>
      </c>
      <c r="N147" s="154" t="e">
        <f t="shared" ca="1" si="22"/>
        <v>#REF!</v>
      </c>
      <c r="O147" s="132" t="e">
        <f t="shared" ca="1" si="23"/>
        <v>#REF!</v>
      </c>
      <c r="P147" s="136"/>
    </row>
    <row r="148" spans="1:16" x14ac:dyDescent="0.25">
      <c r="A148" s="121">
        <v>142</v>
      </c>
      <c r="B148" s="146" t="e">
        <f t="shared" ca="1" si="16"/>
        <v>#REF!</v>
      </c>
      <c r="C148" s="146" t="e">
        <f t="shared" ca="1" si="17"/>
        <v>#REF!</v>
      </c>
      <c r="D148" s="126"/>
      <c r="E148" s="127"/>
      <c r="F148" s="127" t="e">
        <f t="shared" ca="1" si="18"/>
        <v>#REF!</v>
      </c>
      <c r="G148" s="125"/>
      <c r="H148" s="125"/>
      <c r="I148" s="125" t="e">
        <f t="shared" ca="1" si="20"/>
        <v>#REF!</v>
      </c>
      <c r="J148" s="128"/>
      <c r="K148" s="128"/>
      <c r="L148" s="128" t="e">
        <f t="shared" ca="1" si="19"/>
        <v>#REF!</v>
      </c>
      <c r="M148" s="130" t="e">
        <f t="shared" ca="1" si="21"/>
        <v>#REF!</v>
      </c>
      <c r="N148" s="154" t="e">
        <f t="shared" ca="1" si="22"/>
        <v>#REF!</v>
      </c>
      <c r="O148" s="132" t="e">
        <f t="shared" ca="1" si="23"/>
        <v>#REF!</v>
      </c>
      <c r="P148" s="136"/>
    </row>
    <row r="149" spans="1:16" x14ac:dyDescent="0.25">
      <c r="A149" s="121">
        <v>143</v>
      </c>
      <c r="B149" s="146" t="e">
        <f t="shared" ca="1" si="16"/>
        <v>#REF!</v>
      </c>
      <c r="C149" s="146" t="e">
        <f t="shared" ca="1" si="17"/>
        <v>#REF!</v>
      </c>
      <c r="D149" s="126"/>
      <c r="E149" s="127"/>
      <c r="F149" s="127" t="e">
        <f t="shared" ca="1" si="18"/>
        <v>#REF!</v>
      </c>
      <c r="G149" s="125"/>
      <c r="H149" s="125"/>
      <c r="I149" s="125" t="e">
        <f t="shared" ca="1" si="20"/>
        <v>#REF!</v>
      </c>
      <c r="J149" s="128"/>
      <c r="K149" s="128"/>
      <c r="L149" s="128" t="e">
        <f t="shared" ca="1" si="19"/>
        <v>#REF!</v>
      </c>
      <c r="M149" s="130" t="e">
        <f t="shared" ca="1" si="21"/>
        <v>#REF!</v>
      </c>
      <c r="N149" s="154" t="e">
        <f t="shared" ca="1" si="22"/>
        <v>#REF!</v>
      </c>
      <c r="O149" s="132" t="e">
        <f t="shared" ca="1" si="23"/>
        <v>#REF!</v>
      </c>
      <c r="P149" s="136"/>
    </row>
    <row r="150" spans="1:16" x14ac:dyDescent="0.25">
      <c r="A150" s="121">
        <v>144</v>
      </c>
      <c r="B150" s="146" t="e">
        <f t="shared" ca="1" si="16"/>
        <v>#REF!</v>
      </c>
      <c r="C150" s="146" t="e">
        <f t="shared" ca="1" si="17"/>
        <v>#REF!</v>
      </c>
      <c r="D150" s="126"/>
      <c r="E150" s="127"/>
      <c r="F150" s="127" t="e">
        <f t="shared" ca="1" si="18"/>
        <v>#REF!</v>
      </c>
      <c r="G150" s="125"/>
      <c r="H150" s="125"/>
      <c r="I150" s="125" t="e">
        <f t="shared" ca="1" si="20"/>
        <v>#REF!</v>
      </c>
      <c r="J150" s="128"/>
      <c r="K150" s="128"/>
      <c r="L150" s="128" t="e">
        <f t="shared" ca="1" si="19"/>
        <v>#REF!</v>
      </c>
      <c r="M150" s="130" t="e">
        <f t="shared" ca="1" si="21"/>
        <v>#REF!</v>
      </c>
      <c r="N150" s="154" t="e">
        <f t="shared" ca="1" si="22"/>
        <v>#REF!</v>
      </c>
      <c r="O150" s="132" t="e">
        <f t="shared" ca="1" si="23"/>
        <v>#REF!</v>
      </c>
      <c r="P150" s="136"/>
    </row>
    <row r="151" spans="1:16" x14ac:dyDescent="0.25">
      <c r="A151" s="121">
        <v>145</v>
      </c>
      <c r="B151" s="146" t="e">
        <f t="shared" ca="1" si="16"/>
        <v>#REF!</v>
      </c>
      <c r="C151" s="146" t="e">
        <f t="shared" ca="1" si="17"/>
        <v>#REF!</v>
      </c>
      <c r="D151" s="126"/>
      <c r="E151" s="127"/>
      <c r="F151" s="127" t="e">
        <f t="shared" ca="1" si="18"/>
        <v>#REF!</v>
      </c>
      <c r="G151" s="125"/>
      <c r="H151" s="125"/>
      <c r="I151" s="125" t="e">
        <f t="shared" ca="1" si="20"/>
        <v>#REF!</v>
      </c>
      <c r="J151" s="128"/>
      <c r="K151" s="128"/>
      <c r="L151" s="128" t="e">
        <f t="shared" ca="1" si="19"/>
        <v>#REF!</v>
      </c>
      <c r="M151" s="130" t="e">
        <f t="shared" ca="1" si="21"/>
        <v>#REF!</v>
      </c>
      <c r="N151" s="154" t="e">
        <f t="shared" ca="1" si="22"/>
        <v>#REF!</v>
      </c>
      <c r="O151" s="132" t="e">
        <f t="shared" ca="1" si="23"/>
        <v>#REF!</v>
      </c>
      <c r="P151" s="136"/>
    </row>
    <row r="152" spans="1:16" x14ac:dyDescent="0.25">
      <c r="A152" s="121">
        <v>146</v>
      </c>
      <c r="B152" s="146" t="e">
        <f t="shared" ca="1" si="16"/>
        <v>#REF!</v>
      </c>
      <c r="C152" s="146" t="e">
        <f t="shared" ca="1" si="17"/>
        <v>#REF!</v>
      </c>
      <c r="D152" s="126"/>
      <c r="E152" s="127"/>
      <c r="F152" s="127" t="e">
        <f t="shared" ca="1" si="18"/>
        <v>#REF!</v>
      </c>
      <c r="G152" s="125"/>
      <c r="H152" s="125"/>
      <c r="I152" s="125" t="e">
        <f t="shared" ca="1" si="20"/>
        <v>#REF!</v>
      </c>
      <c r="J152" s="128"/>
      <c r="K152" s="128"/>
      <c r="L152" s="128" t="e">
        <f t="shared" ca="1" si="19"/>
        <v>#REF!</v>
      </c>
      <c r="M152" s="130" t="e">
        <f t="shared" ca="1" si="21"/>
        <v>#REF!</v>
      </c>
      <c r="N152" s="154" t="e">
        <f t="shared" ca="1" si="22"/>
        <v>#REF!</v>
      </c>
      <c r="O152" s="132" t="e">
        <f t="shared" ca="1" si="23"/>
        <v>#REF!</v>
      </c>
      <c r="P152" s="136"/>
    </row>
    <row r="153" spans="1:16" x14ac:dyDescent="0.25">
      <c r="A153" s="121">
        <v>147</v>
      </c>
      <c r="B153" s="146" t="e">
        <f t="shared" ca="1" si="16"/>
        <v>#REF!</v>
      </c>
      <c r="C153" s="146" t="e">
        <f t="shared" ca="1" si="17"/>
        <v>#REF!</v>
      </c>
      <c r="D153" s="126"/>
      <c r="E153" s="127"/>
      <c r="F153" s="127" t="e">
        <f t="shared" ca="1" si="18"/>
        <v>#REF!</v>
      </c>
      <c r="G153" s="125"/>
      <c r="H153" s="125"/>
      <c r="I153" s="125" t="e">
        <f t="shared" ca="1" si="20"/>
        <v>#REF!</v>
      </c>
      <c r="J153" s="128"/>
      <c r="K153" s="128"/>
      <c r="L153" s="128" t="e">
        <f t="shared" ca="1" si="19"/>
        <v>#REF!</v>
      </c>
      <c r="M153" s="130" t="e">
        <f t="shared" ca="1" si="21"/>
        <v>#REF!</v>
      </c>
      <c r="N153" s="154" t="e">
        <f t="shared" ca="1" si="22"/>
        <v>#REF!</v>
      </c>
      <c r="O153" s="132" t="e">
        <f t="shared" ca="1" si="23"/>
        <v>#REF!</v>
      </c>
      <c r="P153" s="136"/>
    </row>
    <row r="154" spans="1:16" x14ac:dyDescent="0.25">
      <c r="A154" s="121">
        <v>148</v>
      </c>
      <c r="B154" s="146" t="e">
        <f t="shared" ca="1" si="16"/>
        <v>#REF!</v>
      </c>
      <c r="C154" s="146" t="e">
        <f t="shared" ca="1" si="17"/>
        <v>#REF!</v>
      </c>
      <c r="D154" s="126"/>
      <c r="E154" s="127"/>
      <c r="F154" s="127" t="e">
        <f t="shared" ca="1" si="18"/>
        <v>#REF!</v>
      </c>
      <c r="G154" s="125"/>
      <c r="H154" s="125"/>
      <c r="I154" s="125" t="e">
        <f t="shared" ca="1" si="20"/>
        <v>#REF!</v>
      </c>
      <c r="J154" s="128"/>
      <c r="K154" s="128"/>
      <c r="L154" s="128" t="e">
        <f t="shared" ca="1" si="19"/>
        <v>#REF!</v>
      </c>
      <c r="M154" s="130" t="e">
        <f t="shared" ca="1" si="21"/>
        <v>#REF!</v>
      </c>
      <c r="N154" s="154" t="e">
        <f t="shared" ca="1" si="22"/>
        <v>#REF!</v>
      </c>
      <c r="O154" s="132" t="e">
        <f t="shared" ca="1" si="23"/>
        <v>#REF!</v>
      </c>
      <c r="P154" s="136"/>
    </row>
    <row r="155" spans="1:16" x14ac:dyDescent="0.25">
      <c r="A155" s="121">
        <v>149</v>
      </c>
      <c r="B155" s="146" t="e">
        <f t="shared" ca="1" si="16"/>
        <v>#REF!</v>
      </c>
      <c r="C155" s="146" t="e">
        <f t="shared" ca="1" si="17"/>
        <v>#REF!</v>
      </c>
      <c r="D155" s="126"/>
      <c r="E155" s="127"/>
      <c r="F155" s="127" t="e">
        <f t="shared" ca="1" si="18"/>
        <v>#REF!</v>
      </c>
      <c r="G155" s="125"/>
      <c r="H155" s="125"/>
      <c r="I155" s="125" t="e">
        <f t="shared" ca="1" si="20"/>
        <v>#REF!</v>
      </c>
      <c r="J155" s="128"/>
      <c r="K155" s="128"/>
      <c r="L155" s="128" t="e">
        <f t="shared" ca="1" si="19"/>
        <v>#REF!</v>
      </c>
      <c r="M155" s="130" t="e">
        <f t="shared" ca="1" si="21"/>
        <v>#REF!</v>
      </c>
      <c r="N155" s="154" t="e">
        <f t="shared" ca="1" si="22"/>
        <v>#REF!</v>
      </c>
      <c r="O155" s="132" t="e">
        <f t="shared" ca="1" si="23"/>
        <v>#REF!</v>
      </c>
      <c r="P155" s="136"/>
    </row>
    <row r="156" spans="1:16" x14ac:dyDescent="0.25">
      <c r="A156" s="121">
        <v>150</v>
      </c>
      <c r="B156" s="146" t="e">
        <f t="shared" ca="1" si="16"/>
        <v>#REF!</v>
      </c>
      <c r="C156" s="146" t="e">
        <f t="shared" ca="1" si="17"/>
        <v>#REF!</v>
      </c>
      <c r="D156" s="126"/>
      <c r="E156" s="127"/>
      <c r="F156" s="127" t="e">
        <f t="shared" ca="1" si="18"/>
        <v>#REF!</v>
      </c>
      <c r="G156" s="125"/>
      <c r="H156" s="125"/>
      <c r="I156" s="125" t="e">
        <f t="shared" ca="1" si="20"/>
        <v>#REF!</v>
      </c>
      <c r="J156" s="128"/>
      <c r="K156" s="128"/>
      <c r="L156" s="128" t="e">
        <f t="shared" ca="1" si="19"/>
        <v>#REF!</v>
      </c>
      <c r="M156" s="130" t="e">
        <f t="shared" ca="1" si="21"/>
        <v>#REF!</v>
      </c>
      <c r="N156" s="154" t="e">
        <f t="shared" ca="1" si="22"/>
        <v>#REF!</v>
      </c>
      <c r="O156" s="132" t="e">
        <f t="shared" ca="1" si="23"/>
        <v>#REF!</v>
      </c>
      <c r="P156" s="136"/>
    </row>
    <row r="157" spans="1:16" x14ac:dyDescent="0.25">
      <c r="A157" s="121">
        <v>151</v>
      </c>
      <c r="B157" s="146" t="e">
        <f t="shared" ca="1" si="16"/>
        <v>#REF!</v>
      </c>
      <c r="C157" s="146" t="e">
        <f t="shared" ca="1" si="17"/>
        <v>#REF!</v>
      </c>
      <c r="D157" s="126"/>
      <c r="E157" s="127"/>
      <c r="F157" s="127" t="e">
        <f t="shared" ca="1" si="18"/>
        <v>#REF!</v>
      </c>
      <c r="G157" s="125"/>
      <c r="H157" s="125"/>
      <c r="I157" s="125" t="e">
        <f t="shared" ca="1" si="20"/>
        <v>#REF!</v>
      </c>
      <c r="J157" s="128"/>
      <c r="K157" s="128"/>
      <c r="L157" s="128" t="e">
        <f t="shared" ca="1" si="19"/>
        <v>#REF!</v>
      </c>
      <c r="M157" s="130" t="e">
        <f t="shared" ca="1" si="21"/>
        <v>#REF!</v>
      </c>
      <c r="N157" s="154" t="e">
        <f t="shared" ca="1" si="22"/>
        <v>#REF!</v>
      </c>
      <c r="O157" s="132" t="e">
        <f t="shared" ca="1" si="23"/>
        <v>#REF!</v>
      </c>
      <c r="P157" s="136"/>
    </row>
    <row r="158" spans="1:16" x14ac:dyDescent="0.25">
      <c r="A158" s="121">
        <v>152</v>
      </c>
      <c r="B158" s="146" t="e">
        <f t="shared" ca="1" si="16"/>
        <v>#REF!</v>
      </c>
      <c r="C158" s="146" t="e">
        <f t="shared" ca="1" si="17"/>
        <v>#REF!</v>
      </c>
      <c r="D158" s="126"/>
      <c r="E158" s="127"/>
      <c r="F158" s="127" t="e">
        <f t="shared" ca="1" si="18"/>
        <v>#REF!</v>
      </c>
      <c r="G158" s="125"/>
      <c r="H158" s="125"/>
      <c r="I158" s="125" t="e">
        <f t="shared" ca="1" si="20"/>
        <v>#REF!</v>
      </c>
      <c r="J158" s="128"/>
      <c r="K158" s="128"/>
      <c r="L158" s="128" t="e">
        <f t="shared" ca="1" si="19"/>
        <v>#REF!</v>
      </c>
      <c r="M158" s="130" t="e">
        <f t="shared" ca="1" si="21"/>
        <v>#REF!</v>
      </c>
      <c r="N158" s="154" t="e">
        <f t="shared" ca="1" si="22"/>
        <v>#REF!</v>
      </c>
      <c r="O158" s="132" t="e">
        <f t="shared" ca="1" si="23"/>
        <v>#REF!</v>
      </c>
      <c r="P158" s="136"/>
    </row>
    <row r="159" spans="1:16" x14ac:dyDescent="0.25">
      <c r="A159" s="121">
        <v>153</v>
      </c>
      <c r="B159" s="146" t="e">
        <f t="shared" ca="1" si="16"/>
        <v>#REF!</v>
      </c>
      <c r="C159" s="146" t="e">
        <f t="shared" ca="1" si="17"/>
        <v>#REF!</v>
      </c>
      <c r="D159" s="126"/>
      <c r="E159" s="127"/>
      <c r="F159" s="127" t="e">
        <f t="shared" ca="1" si="18"/>
        <v>#REF!</v>
      </c>
      <c r="G159" s="125"/>
      <c r="H159" s="125"/>
      <c r="I159" s="125" t="e">
        <f t="shared" ca="1" si="20"/>
        <v>#REF!</v>
      </c>
      <c r="J159" s="128"/>
      <c r="K159" s="128"/>
      <c r="L159" s="128" t="e">
        <f t="shared" ca="1" si="19"/>
        <v>#REF!</v>
      </c>
      <c r="M159" s="130" t="e">
        <f t="shared" ca="1" si="21"/>
        <v>#REF!</v>
      </c>
      <c r="N159" s="154" t="e">
        <f t="shared" ca="1" si="22"/>
        <v>#REF!</v>
      </c>
      <c r="O159" s="132" t="e">
        <f t="shared" ca="1" si="23"/>
        <v>#REF!</v>
      </c>
      <c r="P159" s="136"/>
    </row>
    <row r="160" spans="1:16" x14ac:dyDescent="0.25">
      <c r="A160" s="121">
        <v>154</v>
      </c>
      <c r="B160" s="146" t="e">
        <f t="shared" ca="1" si="16"/>
        <v>#REF!</v>
      </c>
      <c r="C160" s="146" t="e">
        <f t="shared" ca="1" si="17"/>
        <v>#REF!</v>
      </c>
      <c r="D160" s="126"/>
      <c r="E160" s="127"/>
      <c r="F160" s="127" t="e">
        <f t="shared" ca="1" si="18"/>
        <v>#REF!</v>
      </c>
      <c r="G160" s="125"/>
      <c r="H160" s="125"/>
      <c r="I160" s="125" t="e">
        <f t="shared" ca="1" si="20"/>
        <v>#REF!</v>
      </c>
      <c r="J160" s="128"/>
      <c r="K160" s="128"/>
      <c r="L160" s="128" t="e">
        <f t="shared" ca="1" si="19"/>
        <v>#REF!</v>
      </c>
      <c r="M160" s="130" t="e">
        <f t="shared" ca="1" si="21"/>
        <v>#REF!</v>
      </c>
      <c r="N160" s="154" t="e">
        <f t="shared" ca="1" si="22"/>
        <v>#REF!</v>
      </c>
      <c r="O160" s="132" t="e">
        <f t="shared" ca="1" si="23"/>
        <v>#REF!</v>
      </c>
      <c r="P160" s="136"/>
    </row>
    <row r="161" spans="1:16" x14ac:dyDescent="0.25">
      <c r="A161" s="121">
        <v>155</v>
      </c>
      <c r="B161" s="146" t="e">
        <f t="shared" ca="1" si="16"/>
        <v>#REF!</v>
      </c>
      <c r="C161" s="146" t="e">
        <f t="shared" ca="1" si="17"/>
        <v>#REF!</v>
      </c>
      <c r="D161" s="126"/>
      <c r="E161" s="127"/>
      <c r="F161" s="127" t="e">
        <f t="shared" ca="1" si="18"/>
        <v>#REF!</v>
      </c>
      <c r="G161" s="125"/>
      <c r="H161" s="125"/>
      <c r="I161" s="125" t="e">
        <f t="shared" ca="1" si="20"/>
        <v>#REF!</v>
      </c>
      <c r="J161" s="128"/>
      <c r="K161" s="128"/>
      <c r="L161" s="128" t="e">
        <f t="shared" ca="1" si="19"/>
        <v>#REF!</v>
      </c>
      <c r="M161" s="130" t="e">
        <f t="shared" ca="1" si="21"/>
        <v>#REF!</v>
      </c>
      <c r="N161" s="154" t="e">
        <f t="shared" ca="1" si="22"/>
        <v>#REF!</v>
      </c>
      <c r="O161" s="132" t="e">
        <f t="shared" ca="1" si="23"/>
        <v>#REF!</v>
      </c>
      <c r="P161" s="136"/>
    </row>
    <row r="162" spans="1:16" x14ac:dyDescent="0.25">
      <c r="A162" s="121">
        <v>156</v>
      </c>
      <c r="B162" s="146" t="e">
        <f t="shared" ca="1" si="16"/>
        <v>#REF!</v>
      </c>
      <c r="C162" s="146" t="e">
        <f t="shared" ca="1" si="17"/>
        <v>#REF!</v>
      </c>
      <c r="D162" s="126"/>
      <c r="E162" s="127"/>
      <c r="F162" s="127" t="e">
        <f t="shared" ca="1" si="18"/>
        <v>#REF!</v>
      </c>
      <c r="G162" s="125"/>
      <c r="H162" s="125"/>
      <c r="I162" s="125" t="e">
        <f t="shared" ca="1" si="20"/>
        <v>#REF!</v>
      </c>
      <c r="J162" s="128"/>
      <c r="K162" s="128"/>
      <c r="L162" s="128" t="e">
        <f t="shared" ca="1" si="19"/>
        <v>#REF!</v>
      </c>
      <c r="M162" s="130" t="e">
        <f t="shared" ca="1" si="21"/>
        <v>#REF!</v>
      </c>
      <c r="N162" s="154" t="e">
        <f t="shared" ca="1" si="22"/>
        <v>#REF!</v>
      </c>
      <c r="O162" s="132" t="e">
        <f t="shared" ca="1" si="23"/>
        <v>#REF!</v>
      </c>
      <c r="P162" s="136"/>
    </row>
    <row r="163" spans="1:16" x14ac:dyDescent="0.25">
      <c r="A163" s="121">
        <v>157</v>
      </c>
      <c r="B163" s="146" t="e">
        <f t="shared" ca="1" si="16"/>
        <v>#REF!</v>
      </c>
      <c r="C163" s="146" t="e">
        <f t="shared" ca="1" si="17"/>
        <v>#REF!</v>
      </c>
      <c r="D163" s="126"/>
      <c r="E163" s="127"/>
      <c r="F163" s="127" t="e">
        <f t="shared" ca="1" si="18"/>
        <v>#REF!</v>
      </c>
      <c r="G163" s="125"/>
      <c r="H163" s="125"/>
      <c r="I163" s="125" t="e">
        <f t="shared" ca="1" si="20"/>
        <v>#REF!</v>
      </c>
      <c r="J163" s="128"/>
      <c r="K163" s="128"/>
      <c r="L163" s="128" t="e">
        <f t="shared" ca="1" si="19"/>
        <v>#REF!</v>
      </c>
      <c r="M163" s="130" t="e">
        <f t="shared" ca="1" si="21"/>
        <v>#REF!</v>
      </c>
      <c r="N163" s="154" t="e">
        <f t="shared" ca="1" si="22"/>
        <v>#REF!</v>
      </c>
      <c r="O163" s="132" t="e">
        <f t="shared" ca="1" si="23"/>
        <v>#REF!</v>
      </c>
      <c r="P163" s="136"/>
    </row>
    <row r="164" spans="1:16" x14ac:dyDescent="0.25">
      <c r="A164" s="121">
        <v>158</v>
      </c>
      <c r="B164" s="146" t="e">
        <f t="shared" ca="1" si="16"/>
        <v>#REF!</v>
      </c>
      <c r="C164" s="146" t="e">
        <f t="shared" ca="1" si="17"/>
        <v>#REF!</v>
      </c>
      <c r="D164" s="126"/>
      <c r="E164" s="127"/>
      <c r="F164" s="127" t="e">
        <f t="shared" ca="1" si="18"/>
        <v>#REF!</v>
      </c>
      <c r="G164" s="125"/>
      <c r="H164" s="125"/>
      <c r="I164" s="125" t="e">
        <f t="shared" ca="1" si="20"/>
        <v>#REF!</v>
      </c>
      <c r="J164" s="128"/>
      <c r="K164" s="128"/>
      <c r="L164" s="128" t="e">
        <f t="shared" ca="1" si="19"/>
        <v>#REF!</v>
      </c>
      <c r="M164" s="130" t="e">
        <f t="shared" ca="1" si="21"/>
        <v>#REF!</v>
      </c>
      <c r="N164" s="154" t="e">
        <f t="shared" ca="1" si="22"/>
        <v>#REF!</v>
      </c>
      <c r="O164" s="132" t="e">
        <f t="shared" ca="1" si="23"/>
        <v>#REF!</v>
      </c>
      <c r="P164" s="136"/>
    </row>
    <row r="165" spans="1:16" x14ac:dyDescent="0.25">
      <c r="A165" s="121">
        <v>159</v>
      </c>
      <c r="B165" s="146" t="e">
        <f t="shared" ca="1" si="16"/>
        <v>#REF!</v>
      </c>
      <c r="C165" s="146" t="e">
        <f t="shared" ca="1" si="17"/>
        <v>#REF!</v>
      </c>
      <c r="D165" s="126"/>
      <c r="E165" s="127"/>
      <c r="F165" s="127" t="e">
        <f t="shared" ca="1" si="18"/>
        <v>#REF!</v>
      </c>
      <c r="G165" s="125"/>
      <c r="H165" s="125"/>
      <c r="I165" s="125" t="e">
        <f t="shared" ca="1" si="20"/>
        <v>#REF!</v>
      </c>
      <c r="J165" s="128"/>
      <c r="K165" s="128"/>
      <c r="L165" s="128" t="e">
        <f t="shared" ca="1" si="19"/>
        <v>#REF!</v>
      </c>
      <c r="M165" s="130" t="e">
        <f t="shared" ca="1" si="21"/>
        <v>#REF!</v>
      </c>
      <c r="N165" s="154" t="e">
        <f t="shared" ca="1" si="22"/>
        <v>#REF!</v>
      </c>
      <c r="O165" s="132" t="e">
        <f t="shared" ca="1" si="23"/>
        <v>#REF!</v>
      </c>
      <c r="P165" s="136"/>
    </row>
    <row r="166" spans="1:16" x14ac:dyDescent="0.25">
      <c r="A166" s="121">
        <v>160</v>
      </c>
      <c r="B166" s="146" t="e">
        <f t="shared" ca="1" si="16"/>
        <v>#REF!</v>
      </c>
      <c r="C166" s="146" t="e">
        <f t="shared" ca="1" si="17"/>
        <v>#REF!</v>
      </c>
      <c r="D166" s="126"/>
      <c r="E166" s="127"/>
      <c r="F166" s="127" t="e">
        <f t="shared" ca="1" si="18"/>
        <v>#REF!</v>
      </c>
      <c r="G166" s="125"/>
      <c r="H166" s="125"/>
      <c r="I166" s="125" t="e">
        <f t="shared" ca="1" si="20"/>
        <v>#REF!</v>
      </c>
      <c r="J166" s="128"/>
      <c r="K166" s="128"/>
      <c r="L166" s="128" t="e">
        <f t="shared" ca="1" si="19"/>
        <v>#REF!</v>
      </c>
      <c r="M166" s="130" t="e">
        <f t="shared" ca="1" si="21"/>
        <v>#REF!</v>
      </c>
      <c r="N166" s="154" t="e">
        <f t="shared" ca="1" si="22"/>
        <v>#REF!</v>
      </c>
      <c r="O166" s="132" t="e">
        <f t="shared" ca="1" si="23"/>
        <v>#REF!</v>
      </c>
      <c r="P166" s="136"/>
    </row>
    <row r="167" spans="1:16" x14ac:dyDescent="0.25">
      <c r="A167" s="121">
        <v>161</v>
      </c>
      <c r="B167" s="146" t="e">
        <f t="shared" ca="1" si="16"/>
        <v>#REF!</v>
      </c>
      <c r="C167" s="146" t="e">
        <f t="shared" ca="1" si="17"/>
        <v>#REF!</v>
      </c>
      <c r="D167" s="126"/>
      <c r="E167" s="127"/>
      <c r="F167" s="127" t="e">
        <f t="shared" ca="1" si="18"/>
        <v>#REF!</v>
      </c>
      <c r="G167" s="125"/>
      <c r="H167" s="125"/>
      <c r="I167" s="125" t="e">
        <f t="shared" ca="1" si="20"/>
        <v>#REF!</v>
      </c>
      <c r="J167" s="128"/>
      <c r="K167" s="128"/>
      <c r="L167" s="128" t="e">
        <f t="shared" ca="1" si="19"/>
        <v>#REF!</v>
      </c>
      <c r="M167" s="130" t="e">
        <f t="shared" ca="1" si="21"/>
        <v>#REF!</v>
      </c>
      <c r="N167" s="154" t="e">
        <f t="shared" ca="1" si="22"/>
        <v>#REF!</v>
      </c>
      <c r="O167" s="132" t="e">
        <f t="shared" ca="1" si="23"/>
        <v>#REF!</v>
      </c>
      <c r="P167" s="136"/>
    </row>
    <row r="168" spans="1:16" x14ac:dyDescent="0.25">
      <c r="A168" s="121">
        <v>162</v>
      </c>
      <c r="B168" s="146" t="e">
        <f t="shared" ca="1" si="16"/>
        <v>#REF!</v>
      </c>
      <c r="C168" s="146" t="e">
        <f t="shared" ca="1" si="17"/>
        <v>#REF!</v>
      </c>
      <c r="D168" s="126"/>
      <c r="E168" s="127"/>
      <c r="F168" s="127" t="e">
        <f t="shared" ca="1" si="18"/>
        <v>#REF!</v>
      </c>
      <c r="G168" s="125"/>
      <c r="H168" s="125"/>
      <c r="I168" s="125" t="e">
        <f t="shared" ca="1" si="20"/>
        <v>#REF!</v>
      </c>
      <c r="J168" s="128"/>
      <c r="K168" s="128"/>
      <c r="L168" s="128" t="e">
        <f t="shared" ca="1" si="19"/>
        <v>#REF!</v>
      </c>
      <c r="M168" s="130" t="e">
        <f t="shared" ca="1" si="21"/>
        <v>#REF!</v>
      </c>
      <c r="N168" s="154" t="e">
        <f t="shared" ca="1" si="22"/>
        <v>#REF!</v>
      </c>
      <c r="O168" s="132" t="e">
        <f t="shared" ca="1" si="23"/>
        <v>#REF!</v>
      </c>
      <c r="P168" s="136"/>
    </row>
    <row r="169" spans="1:16" x14ac:dyDescent="0.25">
      <c r="A169" s="121">
        <v>163</v>
      </c>
      <c r="B169" s="146" t="e">
        <f t="shared" ca="1" si="16"/>
        <v>#REF!</v>
      </c>
      <c r="C169" s="146" t="e">
        <f t="shared" ca="1" si="17"/>
        <v>#REF!</v>
      </c>
      <c r="D169" s="126"/>
      <c r="E169" s="127"/>
      <c r="F169" s="127" t="e">
        <f t="shared" ca="1" si="18"/>
        <v>#REF!</v>
      </c>
      <c r="G169" s="125"/>
      <c r="H169" s="125"/>
      <c r="I169" s="125" t="e">
        <f t="shared" ca="1" si="20"/>
        <v>#REF!</v>
      </c>
      <c r="J169" s="128"/>
      <c r="K169" s="128"/>
      <c r="L169" s="128" t="e">
        <f t="shared" ca="1" si="19"/>
        <v>#REF!</v>
      </c>
      <c r="M169" s="130" t="e">
        <f t="shared" ca="1" si="21"/>
        <v>#REF!</v>
      </c>
      <c r="N169" s="154" t="e">
        <f t="shared" ca="1" si="22"/>
        <v>#REF!</v>
      </c>
      <c r="O169" s="132" t="e">
        <f t="shared" ca="1" si="23"/>
        <v>#REF!</v>
      </c>
      <c r="P169" s="136"/>
    </row>
    <row r="170" spans="1:16" x14ac:dyDescent="0.25">
      <c r="A170" s="121">
        <v>164</v>
      </c>
      <c r="B170" s="146" t="e">
        <f t="shared" ca="1" si="16"/>
        <v>#REF!</v>
      </c>
      <c r="C170" s="146" t="e">
        <f t="shared" ca="1" si="17"/>
        <v>#REF!</v>
      </c>
      <c r="D170" s="126"/>
      <c r="E170" s="127"/>
      <c r="F170" s="127" t="e">
        <f t="shared" ca="1" si="18"/>
        <v>#REF!</v>
      </c>
      <c r="G170" s="125"/>
      <c r="H170" s="125"/>
      <c r="I170" s="125" t="e">
        <f t="shared" ca="1" si="20"/>
        <v>#REF!</v>
      </c>
      <c r="J170" s="128"/>
      <c r="K170" s="128"/>
      <c r="L170" s="128" t="e">
        <f t="shared" ca="1" si="19"/>
        <v>#REF!</v>
      </c>
      <c r="M170" s="130" t="e">
        <f t="shared" ca="1" si="21"/>
        <v>#REF!</v>
      </c>
      <c r="N170" s="154" t="e">
        <f t="shared" ca="1" si="22"/>
        <v>#REF!</v>
      </c>
      <c r="O170" s="132" t="e">
        <f t="shared" ca="1" si="23"/>
        <v>#REF!</v>
      </c>
      <c r="P170" s="136"/>
    </row>
    <row r="171" spans="1:16" x14ac:dyDescent="0.25">
      <c r="A171" s="121">
        <v>165</v>
      </c>
      <c r="B171" s="146" t="e">
        <f t="shared" ca="1" si="16"/>
        <v>#REF!</v>
      </c>
      <c r="C171" s="146" t="e">
        <f t="shared" ca="1" si="17"/>
        <v>#REF!</v>
      </c>
      <c r="D171" s="126"/>
      <c r="E171" s="127"/>
      <c r="F171" s="127" t="e">
        <f t="shared" ca="1" si="18"/>
        <v>#REF!</v>
      </c>
      <c r="G171" s="125"/>
      <c r="H171" s="125"/>
      <c r="I171" s="125" t="e">
        <f t="shared" ca="1" si="20"/>
        <v>#REF!</v>
      </c>
      <c r="J171" s="128"/>
      <c r="K171" s="128"/>
      <c r="L171" s="128" t="e">
        <f t="shared" ca="1" si="19"/>
        <v>#REF!</v>
      </c>
      <c r="M171" s="130" t="e">
        <f t="shared" ca="1" si="21"/>
        <v>#REF!</v>
      </c>
      <c r="N171" s="154" t="e">
        <f t="shared" ca="1" si="22"/>
        <v>#REF!</v>
      </c>
      <c r="O171" s="132" t="e">
        <f t="shared" ca="1" si="23"/>
        <v>#REF!</v>
      </c>
      <c r="P171" s="136"/>
    </row>
    <row r="172" spans="1:16" x14ac:dyDescent="0.25">
      <c r="A172" s="121">
        <v>166</v>
      </c>
      <c r="B172" s="146" t="e">
        <f t="shared" ca="1" si="16"/>
        <v>#REF!</v>
      </c>
      <c r="C172" s="146" t="e">
        <f t="shared" ca="1" si="17"/>
        <v>#REF!</v>
      </c>
      <c r="D172" s="126"/>
      <c r="E172" s="127"/>
      <c r="F172" s="127" t="e">
        <f t="shared" ca="1" si="18"/>
        <v>#REF!</v>
      </c>
      <c r="G172" s="125"/>
      <c r="H172" s="125"/>
      <c r="I172" s="125" t="e">
        <f t="shared" ca="1" si="20"/>
        <v>#REF!</v>
      </c>
      <c r="J172" s="128"/>
      <c r="K172" s="128"/>
      <c r="L172" s="128" t="e">
        <f t="shared" ca="1" si="19"/>
        <v>#REF!</v>
      </c>
      <c r="M172" s="130" t="e">
        <f t="shared" ca="1" si="21"/>
        <v>#REF!</v>
      </c>
      <c r="N172" s="154" t="e">
        <f t="shared" ca="1" si="22"/>
        <v>#REF!</v>
      </c>
      <c r="O172" s="132" t="e">
        <f t="shared" ca="1" si="23"/>
        <v>#REF!</v>
      </c>
      <c r="P172" s="136"/>
    </row>
    <row r="173" spans="1:16" x14ac:dyDescent="0.25">
      <c r="A173" s="121">
        <v>167</v>
      </c>
      <c r="B173" s="146" t="e">
        <f t="shared" ca="1" si="16"/>
        <v>#REF!</v>
      </c>
      <c r="C173" s="146" t="e">
        <f t="shared" ca="1" si="17"/>
        <v>#REF!</v>
      </c>
      <c r="D173" s="126"/>
      <c r="E173" s="127"/>
      <c r="F173" s="127" t="e">
        <f t="shared" ca="1" si="18"/>
        <v>#REF!</v>
      </c>
      <c r="G173" s="125"/>
      <c r="H173" s="125"/>
      <c r="I173" s="125" t="e">
        <f t="shared" ca="1" si="20"/>
        <v>#REF!</v>
      </c>
      <c r="J173" s="128"/>
      <c r="K173" s="128"/>
      <c r="L173" s="128" t="e">
        <f t="shared" ca="1" si="19"/>
        <v>#REF!</v>
      </c>
      <c r="M173" s="130" t="e">
        <f t="shared" ca="1" si="21"/>
        <v>#REF!</v>
      </c>
      <c r="N173" s="154" t="e">
        <f t="shared" ca="1" si="22"/>
        <v>#REF!</v>
      </c>
      <c r="O173" s="132" t="e">
        <f t="shared" ca="1" si="23"/>
        <v>#REF!</v>
      </c>
      <c r="P173" s="136"/>
    </row>
    <row r="174" spans="1:16" x14ac:dyDescent="0.25">
      <c r="A174" s="121">
        <v>168</v>
      </c>
      <c r="B174" s="146" t="e">
        <f t="shared" ca="1" si="16"/>
        <v>#REF!</v>
      </c>
      <c r="C174" s="146" t="e">
        <f t="shared" ca="1" si="17"/>
        <v>#REF!</v>
      </c>
      <c r="D174" s="126"/>
      <c r="E174" s="127"/>
      <c r="F174" s="127" t="e">
        <f t="shared" ca="1" si="18"/>
        <v>#REF!</v>
      </c>
      <c r="G174" s="125"/>
      <c r="H174" s="125"/>
      <c r="I174" s="125" t="e">
        <f t="shared" ca="1" si="20"/>
        <v>#REF!</v>
      </c>
      <c r="J174" s="128"/>
      <c r="K174" s="128"/>
      <c r="L174" s="128" t="e">
        <f t="shared" ca="1" si="19"/>
        <v>#REF!</v>
      </c>
      <c r="M174" s="130" t="e">
        <f t="shared" ca="1" si="21"/>
        <v>#REF!</v>
      </c>
      <c r="N174" s="154" t="e">
        <f t="shared" ca="1" si="22"/>
        <v>#REF!</v>
      </c>
      <c r="O174" s="132" t="e">
        <f t="shared" ca="1" si="23"/>
        <v>#REF!</v>
      </c>
      <c r="P174" s="136"/>
    </row>
    <row r="175" spans="1:16" x14ac:dyDescent="0.25">
      <c r="A175" s="121">
        <v>169</v>
      </c>
      <c r="B175" s="146" t="e">
        <f t="shared" ca="1" si="16"/>
        <v>#REF!</v>
      </c>
      <c r="C175" s="146" t="e">
        <f t="shared" ca="1" si="17"/>
        <v>#REF!</v>
      </c>
      <c r="D175" s="126"/>
      <c r="E175" s="127"/>
      <c r="F175" s="127" t="e">
        <f t="shared" ca="1" si="18"/>
        <v>#REF!</v>
      </c>
      <c r="G175" s="125"/>
      <c r="H175" s="125"/>
      <c r="I175" s="125" t="e">
        <f t="shared" ca="1" si="20"/>
        <v>#REF!</v>
      </c>
      <c r="J175" s="128"/>
      <c r="K175" s="128"/>
      <c r="L175" s="128" t="e">
        <f t="shared" ca="1" si="19"/>
        <v>#REF!</v>
      </c>
      <c r="M175" s="130" t="e">
        <f t="shared" ca="1" si="21"/>
        <v>#REF!</v>
      </c>
      <c r="N175" s="154" t="e">
        <f t="shared" ca="1" si="22"/>
        <v>#REF!</v>
      </c>
      <c r="O175" s="132" t="e">
        <f t="shared" ca="1" si="23"/>
        <v>#REF!</v>
      </c>
      <c r="P175" s="136"/>
    </row>
    <row r="176" spans="1:16" x14ac:dyDescent="0.25">
      <c r="A176" s="121">
        <v>170</v>
      </c>
      <c r="B176" s="146" t="e">
        <f t="shared" ca="1" si="16"/>
        <v>#REF!</v>
      </c>
      <c r="C176" s="146" t="e">
        <f t="shared" ca="1" si="17"/>
        <v>#REF!</v>
      </c>
      <c r="D176" s="126"/>
      <c r="E176" s="127"/>
      <c r="F176" s="127" t="e">
        <f t="shared" ca="1" si="18"/>
        <v>#REF!</v>
      </c>
      <c r="G176" s="125"/>
      <c r="H176" s="125"/>
      <c r="I176" s="125" t="e">
        <f t="shared" ca="1" si="20"/>
        <v>#REF!</v>
      </c>
      <c r="J176" s="128"/>
      <c r="K176" s="128"/>
      <c r="L176" s="128" t="e">
        <f t="shared" ca="1" si="19"/>
        <v>#REF!</v>
      </c>
      <c r="M176" s="130" t="e">
        <f t="shared" ca="1" si="21"/>
        <v>#REF!</v>
      </c>
      <c r="N176" s="154" t="e">
        <f t="shared" ca="1" si="22"/>
        <v>#REF!</v>
      </c>
      <c r="O176" s="132" t="e">
        <f t="shared" ca="1" si="23"/>
        <v>#REF!</v>
      </c>
      <c r="P176" s="136"/>
    </row>
    <row r="177" spans="1:16" x14ac:dyDescent="0.25">
      <c r="A177" s="121">
        <v>171</v>
      </c>
      <c r="B177" s="146" t="e">
        <f t="shared" ca="1" si="16"/>
        <v>#REF!</v>
      </c>
      <c r="C177" s="146" t="e">
        <f t="shared" ca="1" si="17"/>
        <v>#REF!</v>
      </c>
      <c r="D177" s="126"/>
      <c r="E177" s="127"/>
      <c r="F177" s="127" t="e">
        <f t="shared" ca="1" si="18"/>
        <v>#REF!</v>
      </c>
      <c r="G177" s="125"/>
      <c r="H177" s="125"/>
      <c r="I177" s="125" t="e">
        <f t="shared" ca="1" si="20"/>
        <v>#REF!</v>
      </c>
      <c r="J177" s="128"/>
      <c r="K177" s="128"/>
      <c r="L177" s="128" t="e">
        <f t="shared" ca="1" si="19"/>
        <v>#REF!</v>
      </c>
      <c r="M177" s="130" t="e">
        <f t="shared" ca="1" si="21"/>
        <v>#REF!</v>
      </c>
      <c r="N177" s="154" t="e">
        <f t="shared" ca="1" si="22"/>
        <v>#REF!</v>
      </c>
      <c r="O177" s="132" t="e">
        <f t="shared" ca="1" si="23"/>
        <v>#REF!</v>
      </c>
      <c r="P177" s="136"/>
    </row>
    <row r="178" spans="1:16" x14ac:dyDescent="0.25">
      <c r="A178" s="121">
        <v>172</v>
      </c>
      <c r="B178" s="146" t="e">
        <f t="shared" ca="1" si="16"/>
        <v>#REF!</v>
      </c>
      <c r="C178" s="146" t="e">
        <f t="shared" ca="1" si="17"/>
        <v>#REF!</v>
      </c>
      <c r="D178" s="126"/>
      <c r="E178" s="127"/>
      <c r="F178" s="127" t="e">
        <f t="shared" ca="1" si="18"/>
        <v>#REF!</v>
      </c>
      <c r="G178" s="125"/>
      <c r="H178" s="125"/>
      <c r="I178" s="125" t="e">
        <f t="shared" ca="1" si="20"/>
        <v>#REF!</v>
      </c>
      <c r="J178" s="128"/>
      <c r="K178" s="128"/>
      <c r="L178" s="128" t="e">
        <f t="shared" ca="1" si="19"/>
        <v>#REF!</v>
      </c>
      <c r="M178" s="130" t="e">
        <f t="shared" ca="1" si="21"/>
        <v>#REF!</v>
      </c>
      <c r="N178" s="154" t="e">
        <f t="shared" ca="1" si="22"/>
        <v>#REF!</v>
      </c>
      <c r="O178" s="132" t="e">
        <f t="shared" ca="1" si="23"/>
        <v>#REF!</v>
      </c>
      <c r="P178" s="136"/>
    </row>
    <row r="179" spans="1:16" x14ac:dyDescent="0.25">
      <c r="A179" s="121">
        <v>173</v>
      </c>
      <c r="B179" s="146" t="e">
        <f t="shared" ca="1" si="16"/>
        <v>#REF!</v>
      </c>
      <c r="C179" s="146" t="e">
        <f t="shared" ca="1" si="17"/>
        <v>#REF!</v>
      </c>
      <c r="D179" s="126"/>
      <c r="E179" s="127"/>
      <c r="F179" s="127" t="e">
        <f t="shared" ca="1" si="18"/>
        <v>#REF!</v>
      </c>
      <c r="G179" s="125"/>
      <c r="H179" s="125"/>
      <c r="I179" s="125" t="e">
        <f t="shared" ca="1" si="20"/>
        <v>#REF!</v>
      </c>
      <c r="J179" s="128"/>
      <c r="K179" s="128"/>
      <c r="L179" s="128" t="e">
        <f t="shared" ca="1" si="19"/>
        <v>#REF!</v>
      </c>
      <c r="M179" s="130" t="e">
        <f t="shared" ca="1" si="21"/>
        <v>#REF!</v>
      </c>
      <c r="N179" s="154" t="e">
        <f t="shared" ca="1" si="22"/>
        <v>#REF!</v>
      </c>
      <c r="O179" s="132" t="e">
        <f t="shared" ca="1" si="23"/>
        <v>#REF!</v>
      </c>
      <c r="P179" s="136"/>
    </row>
    <row r="180" spans="1:16" x14ac:dyDescent="0.25">
      <c r="A180" s="121">
        <v>174</v>
      </c>
      <c r="B180" s="146" t="e">
        <f t="shared" ca="1" si="16"/>
        <v>#REF!</v>
      </c>
      <c r="C180" s="146" t="e">
        <f t="shared" ca="1" si="17"/>
        <v>#REF!</v>
      </c>
      <c r="D180" s="126"/>
      <c r="E180" s="127"/>
      <c r="F180" s="127" t="e">
        <f t="shared" ca="1" si="18"/>
        <v>#REF!</v>
      </c>
      <c r="G180" s="125"/>
      <c r="H180" s="125"/>
      <c r="I180" s="125" t="e">
        <f t="shared" ca="1" si="20"/>
        <v>#REF!</v>
      </c>
      <c r="J180" s="128"/>
      <c r="K180" s="128"/>
      <c r="L180" s="128" t="e">
        <f t="shared" ca="1" si="19"/>
        <v>#REF!</v>
      </c>
      <c r="M180" s="130" t="e">
        <f t="shared" ca="1" si="21"/>
        <v>#REF!</v>
      </c>
      <c r="N180" s="154" t="e">
        <f t="shared" ca="1" si="22"/>
        <v>#REF!</v>
      </c>
      <c r="O180" s="132" t="e">
        <f t="shared" ca="1" si="23"/>
        <v>#REF!</v>
      </c>
      <c r="P180" s="136"/>
    </row>
    <row r="181" spans="1:16" x14ac:dyDescent="0.25">
      <c r="A181" s="121">
        <v>175</v>
      </c>
      <c r="B181" s="146" t="e">
        <f t="shared" ca="1" si="16"/>
        <v>#REF!</v>
      </c>
      <c r="C181" s="146" t="e">
        <f t="shared" ca="1" si="17"/>
        <v>#REF!</v>
      </c>
      <c r="D181" s="126"/>
      <c r="E181" s="127"/>
      <c r="F181" s="127" t="e">
        <f t="shared" ca="1" si="18"/>
        <v>#REF!</v>
      </c>
      <c r="G181" s="125"/>
      <c r="H181" s="125"/>
      <c r="I181" s="125" t="e">
        <f t="shared" ca="1" si="20"/>
        <v>#REF!</v>
      </c>
      <c r="J181" s="128"/>
      <c r="K181" s="128"/>
      <c r="L181" s="128" t="e">
        <f t="shared" ca="1" si="19"/>
        <v>#REF!</v>
      </c>
      <c r="M181" s="130" t="e">
        <f t="shared" ca="1" si="21"/>
        <v>#REF!</v>
      </c>
      <c r="N181" s="154" t="e">
        <f t="shared" ca="1" si="22"/>
        <v>#REF!</v>
      </c>
      <c r="O181" s="132" t="e">
        <f t="shared" ca="1" si="23"/>
        <v>#REF!</v>
      </c>
      <c r="P181" s="136"/>
    </row>
    <row r="182" spans="1:16" x14ac:dyDescent="0.25">
      <c r="A182" s="121">
        <v>176</v>
      </c>
      <c r="B182" s="146" t="e">
        <f t="shared" ca="1" si="16"/>
        <v>#REF!</v>
      </c>
      <c r="C182" s="146" t="e">
        <f t="shared" ca="1" si="17"/>
        <v>#REF!</v>
      </c>
      <c r="D182" s="126"/>
      <c r="E182" s="127"/>
      <c r="F182" s="127" t="e">
        <f t="shared" ca="1" si="18"/>
        <v>#REF!</v>
      </c>
      <c r="G182" s="125"/>
      <c r="H182" s="125"/>
      <c r="I182" s="125" t="e">
        <f t="shared" ca="1" si="20"/>
        <v>#REF!</v>
      </c>
      <c r="J182" s="128"/>
      <c r="K182" s="128"/>
      <c r="L182" s="128" t="e">
        <f t="shared" ca="1" si="19"/>
        <v>#REF!</v>
      </c>
      <c r="M182" s="130" t="e">
        <f t="shared" ca="1" si="21"/>
        <v>#REF!</v>
      </c>
      <c r="N182" s="154" t="e">
        <f t="shared" ca="1" si="22"/>
        <v>#REF!</v>
      </c>
      <c r="O182" s="132" t="e">
        <f t="shared" ca="1" si="23"/>
        <v>#REF!</v>
      </c>
      <c r="P182" s="136"/>
    </row>
    <row r="183" spans="1:16" x14ac:dyDescent="0.25">
      <c r="A183" s="121">
        <v>177</v>
      </c>
      <c r="B183" s="146" t="e">
        <f t="shared" ca="1" si="16"/>
        <v>#REF!</v>
      </c>
      <c r="C183" s="146" t="e">
        <f t="shared" ca="1" si="17"/>
        <v>#REF!</v>
      </c>
      <c r="D183" s="126"/>
      <c r="E183" s="127"/>
      <c r="F183" s="127" t="e">
        <f t="shared" ca="1" si="18"/>
        <v>#REF!</v>
      </c>
      <c r="G183" s="125"/>
      <c r="H183" s="125"/>
      <c r="I183" s="125" t="e">
        <f t="shared" ca="1" si="20"/>
        <v>#REF!</v>
      </c>
      <c r="J183" s="128"/>
      <c r="K183" s="128"/>
      <c r="L183" s="128" t="e">
        <f t="shared" ca="1" si="19"/>
        <v>#REF!</v>
      </c>
      <c r="M183" s="130" t="e">
        <f t="shared" ca="1" si="21"/>
        <v>#REF!</v>
      </c>
      <c r="N183" s="154" t="e">
        <f t="shared" ca="1" si="22"/>
        <v>#REF!</v>
      </c>
      <c r="O183" s="132" t="e">
        <f t="shared" ca="1" si="23"/>
        <v>#REF!</v>
      </c>
      <c r="P183" s="136"/>
    </row>
    <row r="184" spans="1:16" x14ac:dyDescent="0.25">
      <c r="A184" s="121">
        <v>178</v>
      </c>
      <c r="B184" s="146" t="e">
        <f t="shared" ca="1" si="16"/>
        <v>#REF!</v>
      </c>
      <c r="C184" s="146" t="e">
        <f t="shared" ca="1" si="17"/>
        <v>#REF!</v>
      </c>
      <c r="D184" s="126"/>
      <c r="E184" s="127"/>
      <c r="F184" s="127" t="e">
        <f t="shared" ca="1" si="18"/>
        <v>#REF!</v>
      </c>
      <c r="G184" s="125"/>
      <c r="H184" s="125"/>
      <c r="I184" s="125" t="e">
        <f t="shared" ca="1" si="20"/>
        <v>#REF!</v>
      </c>
      <c r="J184" s="128"/>
      <c r="K184" s="128"/>
      <c r="L184" s="128" t="e">
        <f t="shared" ca="1" si="19"/>
        <v>#REF!</v>
      </c>
      <c r="M184" s="130" t="e">
        <f t="shared" ca="1" si="21"/>
        <v>#REF!</v>
      </c>
      <c r="N184" s="154" t="e">
        <f t="shared" ca="1" si="22"/>
        <v>#REF!</v>
      </c>
      <c r="O184" s="132" t="e">
        <f t="shared" ca="1" si="23"/>
        <v>#REF!</v>
      </c>
      <c r="P184" s="136"/>
    </row>
    <row r="185" spans="1:16" x14ac:dyDescent="0.25">
      <c r="A185" s="121">
        <v>179</v>
      </c>
      <c r="B185" s="146" t="e">
        <f t="shared" ca="1" si="16"/>
        <v>#REF!</v>
      </c>
      <c r="C185" s="146" t="e">
        <f t="shared" ca="1" si="17"/>
        <v>#REF!</v>
      </c>
      <c r="D185" s="126"/>
      <c r="E185" s="127"/>
      <c r="F185" s="127" t="e">
        <f t="shared" ca="1" si="18"/>
        <v>#REF!</v>
      </c>
      <c r="G185" s="125"/>
      <c r="H185" s="125"/>
      <c r="I185" s="125" t="e">
        <f t="shared" ca="1" si="20"/>
        <v>#REF!</v>
      </c>
      <c r="J185" s="128"/>
      <c r="K185" s="128"/>
      <c r="L185" s="128" t="e">
        <f t="shared" ca="1" si="19"/>
        <v>#REF!</v>
      </c>
      <c r="M185" s="130" t="e">
        <f t="shared" ca="1" si="21"/>
        <v>#REF!</v>
      </c>
      <c r="N185" s="154" t="e">
        <f t="shared" ca="1" si="22"/>
        <v>#REF!</v>
      </c>
      <c r="O185" s="132" t="e">
        <f t="shared" ca="1" si="23"/>
        <v>#REF!</v>
      </c>
      <c r="P185" s="136"/>
    </row>
    <row r="186" spans="1:16" x14ac:dyDescent="0.25">
      <c r="A186" s="121">
        <v>180</v>
      </c>
      <c r="B186" s="146" t="e">
        <f t="shared" ca="1" si="16"/>
        <v>#REF!</v>
      </c>
      <c r="C186" s="146" t="e">
        <f t="shared" ca="1" si="17"/>
        <v>#REF!</v>
      </c>
      <c r="D186" s="126"/>
      <c r="E186" s="127"/>
      <c r="F186" s="127" t="e">
        <f t="shared" ca="1" si="18"/>
        <v>#REF!</v>
      </c>
      <c r="G186" s="125"/>
      <c r="H186" s="125"/>
      <c r="I186" s="125" t="e">
        <f t="shared" ca="1" si="20"/>
        <v>#REF!</v>
      </c>
      <c r="J186" s="128"/>
      <c r="K186" s="128"/>
      <c r="L186" s="128" t="e">
        <f t="shared" ca="1" si="19"/>
        <v>#REF!</v>
      </c>
      <c r="M186" s="130" t="e">
        <f t="shared" ca="1" si="21"/>
        <v>#REF!</v>
      </c>
      <c r="N186" s="154" t="e">
        <f t="shared" ca="1" si="22"/>
        <v>#REF!</v>
      </c>
      <c r="O186" s="132" t="e">
        <f t="shared" ca="1" si="23"/>
        <v>#REF!</v>
      </c>
      <c r="P186" s="136"/>
    </row>
    <row r="187" spans="1:16" x14ac:dyDescent="0.25">
      <c r="A187" s="121">
        <v>181</v>
      </c>
      <c r="B187" s="146" t="e">
        <f t="shared" ca="1" si="16"/>
        <v>#REF!</v>
      </c>
      <c r="C187" s="146" t="e">
        <f t="shared" ca="1" si="17"/>
        <v>#REF!</v>
      </c>
      <c r="D187" s="126"/>
      <c r="E187" s="127"/>
      <c r="F187" s="127" t="e">
        <f t="shared" ca="1" si="18"/>
        <v>#REF!</v>
      </c>
      <c r="G187" s="125"/>
      <c r="H187" s="125"/>
      <c r="I187" s="125" t="e">
        <f t="shared" ca="1" si="20"/>
        <v>#REF!</v>
      </c>
      <c r="J187" s="128"/>
      <c r="K187" s="128"/>
      <c r="L187" s="128" t="e">
        <f t="shared" ca="1" si="19"/>
        <v>#REF!</v>
      </c>
      <c r="M187" s="130" t="e">
        <f t="shared" ca="1" si="21"/>
        <v>#REF!</v>
      </c>
      <c r="N187" s="154" t="e">
        <f t="shared" ca="1" si="22"/>
        <v>#REF!</v>
      </c>
      <c r="O187" s="132" t="e">
        <f t="shared" ca="1" si="23"/>
        <v>#REF!</v>
      </c>
      <c r="P187" s="136"/>
    </row>
    <row r="188" spans="1:16" x14ac:dyDescent="0.25">
      <c r="A188" s="121">
        <v>182</v>
      </c>
      <c r="B188" s="146" t="e">
        <f t="shared" ca="1" si="16"/>
        <v>#REF!</v>
      </c>
      <c r="C188" s="146" t="e">
        <f t="shared" ca="1" si="17"/>
        <v>#REF!</v>
      </c>
      <c r="D188" s="126"/>
      <c r="E188" s="127"/>
      <c r="F188" s="127" t="e">
        <f t="shared" ca="1" si="18"/>
        <v>#REF!</v>
      </c>
      <c r="G188" s="125"/>
      <c r="H188" s="125"/>
      <c r="I188" s="125" t="e">
        <f t="shared" ca="1" si="20"/>
        <v>#REF!</v>
      </c>
      <c r="J188" s="128"/>
      <c r="K188" s="128"/>
      <c r="L188" s="128" t="e">
        <f t="shared" ca="1" si="19"/>
        <v>#REF!</v>
      </c>
      <c r="M188" s="130" t="e">
        <f t="shared" ca="1" si="21"/>
        <v>#REF!</v>
      </c>
      <c r="N188" s="154" t="e">
        <f t="shared" ca="1" si="22"/>
        <v>#REF!</v>
      </c>
      <c r="O188" s="132" t="e">
        <f t="shared" ca="1" si="23"/>
        <v>#REF!</v>
      </c>
      <c r="P188" s="136"/>
    </row>
    <row r="189" spans="1:16" x14ac:dyDescent="0.25">
      <c r="A189" s="121">
        <v>183</v>
      </c>
      <c r="B189" s="146" t="e">
        <f t="shared" ca="1" si="16"/>
        <v>#REF!</v>
      </c>
      <c r="C189" s="146" t="e">
        <f t="shared" ca="1" si="17"/>
        <v>#REF!</v>
      </c>
      <c r="D189" s="126"/>
      <c r="E189" s="127"/>
      <c r="F189" s="127" t="e">
        <f t="shared" ca="1" si="18"/>
        <v>#REF!</v>
      </c>
      <c r="G189" s="125"/>
      <c r="H189" s="125"/>
      <c r="I189" s="125" t="e">
        <f t="shared" ca="1" si="20"/>
        <v>#REF!</v>
      </c>
      <c r="J189" s="128"/>
      <c r="K189" s="128"/>
      <c r="L189" s="128" t="e">
        <f t="shared" ca="1" si="19"/>
        <v>#REF!</v>
      </c>
      <c r="M189" s="130" t="e">
        <f t="shared" ca="1" si="21"/>
        <v>#REF!</v>
      </c>
      <c r="N189" s="154" t="e">
        <f t="shared" ca="1" si="22"/>
        <v>#REF!</v>
      </c>
      <c r="O189" s="132" t="e">
        <f t="shared" ca="1" si="23"/>
        <v>#REF!</v>
      </c>
      <c r="P189" s="136"/>
    </row>
    <row r="190" spans="1:16" x14ac:dyDescent="0.25">
      <c r="A190" s="121">
        <v>184</v>
      </c>
      <c r="B190" s="146" t="e">
        <f t="shared" ca="1" si="16"/>
        <v>#REF!</v>
      </c>
      <c r="C190" s="146" t="e">
        <f t="shared" ca="1" si="17"/>
        <v>#REF!</v>
      </c>
      <c r="D190" s="126"/>
      <c r="E190" s="127"/>
      <c r="F190" s="127" t="e">
        <f t="shared" ca="1" si="18"/>
        <v>#REF!</v>
      </c>
      <c r="G190" s="125"/>
      <c r="H190" s="125"/>
      <c r="I190" s="125" t="e">
        <f t="shared" ca="1" si="20"/>
        <v>#REF!</v>
      </c>
      <c r="J190" s="128"/>
      <c r="K190" s="128"/>
      <c r="L190" s="128" t="e">
        <f t="shared" ca="1" si="19"/>
        <v>#REF!</v>
      </c>
      <c r="M190" s="130" t="e">
        <f t="shared" ca="1" si="21"/>
        <v>#REF!</v>
      </c>
      <c r="N190" s="154" t="e">
        <f t="shared" ca="1" si="22"/>
        <v>#REF!</v>
      </c>
      <c r="O190" s="132" t="e">
        <f t="shared" ca="1" si="23"/>
        <v>#REF!</v>
      </c>
      <c r="P190" s="136"/>
    </row>
    <row r="191" spans="1:16" x14ac:dyDescent="0.25">
      <c r="A191" s="121">
        <v>185</v>
      </c>
      <c r="B191" s="146" t="e">
        <f t="shared" ca="1" si="16"/>
        <v>#REF!</v>
      </c>
      <c r="C191" s="146" t="e">
        <f t="shared" ca="1" si="17"/>
        <v>#REF!</v>
      </c>
      <c r="D191" s="126"/>
      <c r="E191" s="127"/>
      <c r="F191" s="127" t="e">
        <f t="shared" ca="1" si="18"/>
        <v>#REF!</v>
      </c>
      <c r="G191" s="125"/>
      <c r="H191" s="125"/>
      <c r="I191" s="125" t="e">
        <f t="shared" ca="1" si="20"/>
        <v>#REF!</v>
      </c>
      <c r="J191" s="128"/>
      <c r="K191" s="128"/>
      <c r="L191" s="128" t="e">
        <f t="shared" ca="1" si="19"/>
        <v>#REF!</v>
      </c>
      <c r="M191" s="130" t="e">
        <f t="shared" ca="1" si="21"/>
        <v>#REF!</v>
      </c>
      <c r="N191" s="154" t="e">
        <f t="shared" ca="1" si="22"/>
        <v>#REF!</v>
      </c>
      <c r="O191" s="132" t="e">
        <f t="shared" ca="1" si="23"/>
        <v>#REF!</v>
      </c>
      <c r="P191" s="136"/>
    </row>
    <row r="192" spans="1:16" x14ac:dyDescent="0.25">
      <c r="A192" s="121">
        <v>186</v>
      </c>
      <c r="B192" s="146" t="e">
        <f t="shared" ca="1" si="16"/>
        <v>#REF!</v>
      </c>
      <c r="C192" s="146" t="e">
        <f t="shared" ca="1" si="17"/>
        <v>#REF!</v>
      </c>
      <c r="D192" s="126"/>
      <c r="E192" s="127"/>
      <c r="F192" s="127" t="e">
        <f t="shared" ca="1" si="18"/>
        <v>#REF!</v>
      </c>
      <c r="G192" s="125"/>
      <c r="H192" s="125"/>
      <c r="I192" s="125" t="e">
        <f t="shared" ca="1" si="20"/>
        <v>#REF!</v>
      </c>
      <c r="J192" s="128"/>
      <c r="K192" s="128"/>
      <c r="L192" s="128" t="e">
        <f t="shared" ca="1" si="19"/>
        <v>#REF!</v>
      </c>
      <c r="M192" s="130" t="e">
        <f t="shared" ca="1" si="21"/>
        <v>#REF!</v>
      </c>
      <c r="N192" s="154" t="e">
        <f t="shared" ca="1" si="22"/>
        <v>#REF!</v>
      </c>
      <c r="O192" s="132" t="e">
        <f t="shared" ca="1" si="23"/>
        <v>#REF!</v>
      </c>
      <c r="P192" s="136"/>
    </row>
    <row r="193" spans="1:16" x14ac:dyDescent="0.25">
      <c r="A193" s="121">
        <v>187</v>
      </c>
      <c r="B193" s="146" t="e">
        <f t="shared" ca="1" si="16"/>
        <v>#REF!</v>
      </c>
      <c r="C193" s="146" t="e">
        <f t="shared" ca="1" si="17"/>
        <v>#REF!</v>
      </c>
      <c r="D193" s="126"/>
      <c r="E193" s="127"/>
      <c r="F193" s="127" t="e">
        <f t="shared" ca="1" si="18"/>
        <v>#REF!</v>
      </c>
      <c r="G193" s="125"/>
      <c r="H193" s="125"/>
      <c r="I193" s="125" t="e">
        <f t="shared" ca="1" si="20"/>
        <v>#REF!</v>
      </c>
      <c r="J193" s="128"/>
      <c r="K193" s="128"/>
      <c r="L193" s="128" t="e">
        <f t="shared" ca="1" si="19"/>
        <v>#REF!</v>
      </c>
      <c r="M193" s="130" t="e">
        <f t="shared" ca="1" si="21"/>
        <v>#REF!</v>
      </c>
      <c r="N193" s="154" t="e">
        <f t="shared" ca="1" si="22"/>
        <v>#REF!</v>
      </c>
      <c r="O193" s="132" t="e">
        <f t="shared" ca="1" si="23"/>
        <v>#REF!</v>
      </c>
      <c r="P193" s="136"/>
    </row>
    <row r="194" spans="1:16" x14ac:dyDescent="0.25">
      <c r="A194" s="121">
        <v>188</v>
      </c>
      <c r="B194" s="146" t="e">
        <f t="shared" ca="1" si="16"/>
        <v>#REF!</v>
      </c>
      <c r="C194" s="146" t="e">
        <f t="shared" ca="1" si="17"/>
        <v>#REF!</v>
      </c>
      <c r="D194" s="126"/>
      <c r="E194" s="127"/>
      <c r="F194" s="127" t="e">
        <f t="shared" ca="1" si="18"/>
        <v>#REF!</v>
      </c>
      <c r="G194" s="125"/>
      <c r="H194" s="125"/>
      <c r="I194" s="125" t="e">
        <f t="shared" ca="1" si="20"/>
        <v>#REF!</v>
      </c>
      <c r="J194" s="128"/>
      <c r="K194" s="128"/>
      <c r="L194" s="128" t="e">
        <f t="shared" ca="1" si="19"/>
        <v>#REF!</v>
      </c>
      <c r="M194" s="130" t="e">
        <f t="shared" ca="1" si="21"/>
        <v>#REF!</v>
      </c>
      <c r="N194" s="154" t="e">
        <f t="shared" ca="1" si="22"/>
        <v>#REF!</v>
      </c>
      <c r="O194" s="132" t="e">
        <f t="shared" ca="1" si="23"/>
        <v>#REF!</v>
      </c>
      <c r="P194" s="136"/>
    </row>
    <row r="195" spans="1:16" x14ac:dyDescent="0.25">
      <c r="A195" s="121">
        <v>189</v>
      </c>
      <c r="B195" s="146" t="e">
        <f t="shared" ca="1" si="16"/>
        <v>#REF!</v>
      </c>
      <c r="C195" s="146" t="e">
        <f t="shared" ca="1" si="17"/>
        <v>#REF!</v>
      </c>
      <c r="D195" s="126"/>
      <c r="E195" s="127"/>
      <c r="F195" s="127" t="e">
        <f t="shared" ca="1" si="18"/>
        <v>#REF!</v>
      </c>
      <c r="G195" s="125"/>
      <c r="H195" s="125"/>
      <c r="I195" s="125" t="e">
        <f t="shared" ca="1" si="20"/>
        <v>#REF!</v>
      </c>
      <c r="J195" s="128"/>
      <c r="K195" s="128"/>
      <c r="L195" s="128" t="e">
        <f t="shared" ca="1" si="19"/>
        <v>#REF!</v>
      </c>
      <c r="M195" s="130" t="e">
        <f t="shared" ca="1" si="21"/>
        <v>#REF!</v>
      </c>
      <c r="N195" s="154" t="e">
        <f t="shared" ca="1" si="22"/>
        <v>#REF!</v>
      </c>
      <c r="O195" s="132" t="e">
        <f t="shared" ca="1" si="23"/>
        <v>#REF!</v>
      </c>
      <c r="P195" s="136"/>
    </row>
    <row r="196" spans="1:16" x14ac:dyDescent="0.25">
      <c r="A196" s="121">
        <v>190</v>
      </c>
      <c r="B196" s="146" t="e">
        <f t="shared" ca="1" si="16"/>
        <v>#REF!</v>
      </c>
      <c r="C196" s="146" t="e">
        <f t="shared" ca="1" si="17"/>
        <v>#REF!</v>
      </c>
      <c r="D196" s="126"/>
      <c r="E196" s="127"/>
      <c r="F196" s="127" t="e">
        <f t="shared" ca="1" si="18"/>
        <v>#REF!</v>
      </c>
      <c r="G196" s="125"/>
      <c r="H196" s="125"/>
      <c r="I196" s="125" t="e">
        <f t="shared" ca="1" si="20"/>
        <v>#REF!</v>
      </c>
      <c r="J196" s="128"/>
      <c r="K196" s="128"/>
      <c r="L196" s="128" t="e">
        <f t="shared" ca="1" si="19"/>
        <v>#REF!</v>
      </c>
      <c r="M196" s="130" t="e">
        <f t="shared" ca="1" si="21"/>
        <v>#REF!</v>
      </c>
      <c r="N196" s="154" t="e">
        <f t="shared" ca="1" si="22"/>
        <v>#REF!</v>
      </c>
      <c r="O196" s="132" t="e">
        <f t="shared" ca="1" si="23"/>
        <v>#REF!</v>
      </c>
      <c r="P196" s="136"/>
    </row>
    <row r="197" spans="1:16" x14ac:dyDescent="0.25">
      <c r="A197" s="121">
        <v>191</v>
      </c>
      <c r="B197" s="146" t="e">
        <f t="shared" ca="1" si="16"/>
        <v>#REF!</v>
      </c>
      <c r="C197" s="146" t="e">
        <f t="shared" ca="1" si="17"/>
        <v>#REF!</v>
      </c>
      <c r="D197" s="126"/>
      <c r="E197" s="127"/>
      <c r="F197" s="127" t="e">
        <f t="shared" ca="1" si="18"/>
        <v>#REF!</v>
      </c>
      <c r="G197" s="125"/>
      <c r="H197" s="125"/>
      <c r="I197" s="125" t="e">
        <f t="shared" ca="1" si="20"/>
        <v>#REF!</v>
      </c>
      <c r="J197" s="128"/>
      <c r="K197" s="128"/>
      <c r="L197" s="128" t="e">
        <f t="shared" ca="1" si="19"/>
        <v>#REF!</v>
      </c>
      <c r="M197" s="130" t="e">
        <f t="shared" ca="1" si="21"/>
        <v>#REF!</v>
      </c>
      <c r="N197" s="154" t="e">
        <f t="shared" ca="1" si="22"/>
        <v>#REF!</v>
      </c>
      <c r="O197" s="132" t="e">
        <f t="shared" ca="1" si="23"/>
        <v>#REF!</v>
      </c>
      <c r="P197" s="136"/>
    </row>
    <row r="198" spans="1:16" x14ac:dyDescent="0.25">
      <c r="A198" s="121">
        <v>192</v>
      </c>
      <c r="B198" s="146" t="e">
        <f t="shared" ca="1" si="16"/>
        <v>#REF!</v>
      </c>
      <c r="C198" s="146" t="e">
        <f t="shared" ca="1" si="17"/>
        <v>#REF!</v>
      </c>
      <c r="D198" s="126"/>
      <c r="E198" s="127"/>
      <c r="F198" s="127" t="e">
        <f t="shared" ca="1" si="18"/>
        <v>#REF!</v>
      </c>
      <c r="G198" s="125"/>
      <c r="H198" s="125"/>
      <c r="I198" s="125" t="e">
        <f t="shared" ca="1" si="20"/>
        <v>#REF!</v>
      </c>
      <c r="J198" s="128"/>
      <c r="K198" s="128"/>
      <c r="L198" s="128" t="e">
        <f t="shared" ca="1" si="19"/>
        <v>#REF!</v>
      </c>
      <c r="M198" s="130" t="e">
        <f t="shared" ca="1" si="21"/>
        <v>#REF!</v>
      </c>
      <c r="N198" s="154" t="e">
        <f t="shared" ca="1" si="22"/>
        <v>#REF!</v>
      </c>
      <c r="O198" s="132" t="e">
        <f t="shared" ca="1" si="23"/>
        <v>#REF!</v>
      </c>
      <c r="P198" s="136"/>
    </row>
    <row r="199" spans="1:16" x14ac:dyDescent="0.25">
      <c r="A199" s="121">
        <v>193</v>
      </c>
      <c r="B199" s="146" t="e">
        <f t="shared" ca="1" si="16"/>
        <v>#REF!</v>
      </c>
      <c r="C199" s="146" t="e">
        <f t="shared" ca="1" si="17"/>
        <v>#REF!</v>
      </c>
      <c r="D199" s="126"/>
      <c r="E199" s="127"/>
      <c r="F199" s="127" t="e">
        <f t="shared" ca="1" si="18"/>
        <v>#REF!</v>
      </c>
      <c r="G199" s="125"/>
      <c r="H199" s="125"/>
      <c r="I199" s="125" t="e">
        <f t="shared" ca="1" si="20"/>
        <v>#REF!</v>
      </c>
      <c r="J199" s="128"/>
      <c r="K199" s="128"/>
      <c r="L199" s="128" t="e">
        <f t="shared" ca="1" si="19"/>
        <v>#REF!</v>
      </c>
      <c r="M199" s="130" t="e">
        <f t="shared" ca="1" si="21"/>
        <v>#REF!</v>
      </c>
      <c r="N199" s="154" t="e">
        <f t="shared" ca="1" si="22"/>
        <v>#REF!</v>
      </c>
      <c r="O199" s="132" t="e">
        <f t="shared" ca="1" si="23"/>
        <v>#REF!</v>
      </c>
      <c r="P199" s="136"/>
    </row>
    <row r="200" spans="1:16" x14ac:dyDescent="0.25">
      <c r="A200" s="121">
        <v>194</v>
      </c>
      <c r="B200" s="146" t="e">
        <f t="shared" ref="B200:B263" ca="1" si="24">INDIRECT(CONCATENATE($C$505,$D$505,"!$B",$A200 + 8))</f>
        <v>#REF!</v>
      </c>
      <c r="C200" s="146" t="e">
        <f t="shared" ref="C200:C263" ca="1" si="25">INDIRECT(CONCATENATE($C$505,$D$505,"!$C",$A200 + 8))</f>
        <v>#REF!</v>
      </c>
      <c r="D200" s="126"/>
      <c r="E200" s="127"/>
      <c r="F200" s="127" t="e">
        <f t="shared" ref="F200:F263" ca="1" si="26">INDIRECT(CONCATENATE($C$505,$D$505,"!$Z",$A200 + 8))</f>
        <v>#REF!</v>
      </c>
      <c r="G200" s="125"/>
      <c r="H200" s="125"/>
      <c r="I200" s="125" t="e">
        <f t="shared" ca="1" si="20"/>
        <v>#REF!</v>
      </c>
      <c r="J200" s="128"/>
      <c r="K200" s="128"/>
      <c r="L200" s="128" t="e">
        <f t="shared" ref="L200:L263" ca="1" si="27">INDIRECT(CONCATENATE($C$505,$D$505,"!$V",$A200 + 8))</f>
        <v>#REF!</v>
      </c>
      <c r="M200" s="130" t="e">
        <f t="shared" ca="1" si="21"/>
        <v>#REF!</v>
      </c>
      <c r="N200" s="154" t="e">
        <f t="shared" ca="1" si="22"/>
        <v>#REF!</v>
      </c>
      <c r="O200" s="132" t="e">
        <f t="shared" ca="1" si="23"/>
        <v>#REF!</v>
      </c>
      <c r="P200" s="136"/>
    </row>
    <row r="201" spans="1:16" x14ac:dyDescent="0.25">
      <c r="A201" s="121">
        <v>195</v>
      </c>
      <c r="B201" s="146" t="e">
        <f t="shared" ca="1" si="24"/>
        <v>#REF!</v>
      </c>
      <c r="C201" s="146" t="e">
        <f t="shared" ca="1" si="25"/>
        <v>#REF!</v>
      </c>
      <c r="D201" s="126"/>
      <c r="E201" s="127"/>
      <c r="F201" s="127" t="e">
        <f t="shared" ca="1" si="26"/>
        <v>#REF!</v>
      </c>
      <c r="G201" s="125"/>
      <c r="H201" s="125"/>
      <c r="I201" s="125" t="e">
        <f t="shared" ref="I201:I264" ca="1" si="28">INDIRECT(CONCATENATE($C$505,$D$505,"!$AD",$A201 + 8))</f>
        <v>#REF!</v>
      </c>
      <c r="J201" s="128"/>
      <c r="K201" s="128"/>
      <c r="L201" s="128" t="e">
        <f t="shared" ca="1" si="27"/>
        <v>#REF!</v>
      </c>
      <c r="M201" s="130" t="e">
        <f t="shared" ref="M201:M264" ca="1" si="29">IF(I201&lt;33,0,3)</f>
        <v>#REF!</v>
      </c>
      <c r="N201" s="154" t="e">
        <f t="shared" ref="N201:N264" ca="1" si="30">ROUNDDOWN(O201,0)</f>
        <v>#REF!</v>
      </c>
      <c r="O201" s="132" t="e">
        <f t="shared" ref="O201:O264" ca="1" si="31">I201*M201/100</f>
        <v>#REF!</v>
      </c>
      <c r="P201" s="136"/>
    </row>
    <row r="202" spans="1:16" x14ac:dyDescent="0.25">
      <c r="A202" s="121">
        <v>196</v>
      </c>
      <c r="B202" s="146" t="e">
        <f t="shared" ca="1" si="24"/>
        <v>#REF!</v>
      </c>
      <c r="C202" s="146" t="e">
        <f t="shared" ca="1" si="25"/>
        <v>#REF!</v>
      </c>
      <c r="D202" s="126"/>
      <c r="E202" s="127"/>
      <c r="F202" s="127" t="e">
        <f t="shared" ca="1" si="26"/>
        <v>#REF!</v>
      </c>
      <c r="G202" s="125"/>
      <c r="H202" s="125"/>
      <c r="I202" s="125" t="e">
        <f t="shared" ca="1" si="28"/>
        <v>#REF!</v>
      </c>
      <c r="J202" s="128"/>
      <c r="K202" s="128"/>
      <c r="L202" s="128" t="e">
        <f t="shared" ca="1" si="27"/>
        <v>#REF!</v>
      </c>
      <c r="M202" s="130" t="e">
        <f t="shared" ca="1" si="29"/>
        <v>#REF!</v>
      </c>
      <c r="N202" s="154" t="e">
        <f t="shared" ca="1" si="30"/>
        <v>#REF!</v>
      </c>
      <c r="O202" s="132" t="e">
        <f t="shared" ca="1" si="31"/>
        <v>#REF!</v>
      </c>
      <c r="P202" s="136"/>
    </row>
    <row r="203" spans="1:16" x14ac:dyDescent="0.25">
      <c r="A203" s="121">
        <v>197</v>
      </c>
      <c r="B203" s="146" t="e">
        <f t="shared" ca="1" si="24"/>
        <v>#REF!</v>
      </c>
      <c r="C203" s="146" t="e">
        <f t="shared" ca="1" si="25"/>
        <v>#REF!</v>
      </c>
      <c r="D203" s="126"/>
      <c r="E203" s="127"/>
      <c r="F203" s="127" t="e">
        <f t="shared" ca="1" si="26"/>
        <v>#REF!</v>
      </c>
      <c r="G203" s="125"/>
      <c r="H203" s="125"/>
      <c r="I203" s="125" t="e">
        <f t="shared" ca="1" si="28"/>
        <v>#REF!</v>
      </c>
      <c r="J203" s="128"/>
      <c r="K203" s="128"/>
      <c r="L203" s="128" t="e">
        <f t="shared" ca="1" si="27"/>
        <v>#REF!</v>
      </c>
      <c r="M203" s="130" t="e">
        <f t="shared" ca="1" si="29"/>
        <v>#REF!</v>
      </c>
      <c r="N203" s="154" t="e">
        <f t="shared" ca="1" si="30"/>
        <v>#REF!</v>
      </c>
      <c r="O203" s="132" t="e">
        <f t="shared" ca="1" si="31"/>
        <v>#REF!</v>
      </c>
      <c r="P203" s="136"/>
    </row>
    <row r="204" spans="1:16" x14ac:dyDescent="0.25">
      <c r="A204" s="121">
        <v>198</v>
      </c>
      <c r="B204" s="146" t="e">
        <f t="shared" ca="1" si="24"/>
        <v>#REF!</v>
      </c>
      <c r="C204" s="146" t="e">
        <f t="shared" ca="1" si="25"/>
        <v>#REF!</v>
      </c>
      <c r="D204" s="126"/>
      <c r="E204" s="127"/>
      <c r="F204" s="127" t="e">
        <f t="shared" ca="1" si="26"/>
        <v>#REF!</v>
      </c>
      <c r="G204" s="125"/>
      <c r="H204" s="125"/>
      <c r="I204" s="125" t="e">
        <f t="shared" ca="1" si="28"/>
        <v>#REF!</v>
      </c>
      <c r="J204" s="128"/>
      <c r="K204" s="128"/>
      <c r="L204" s="128" t="e">
        <f t="shared" ca="1" si="27"/>
        <v>#REF!</v>
      </c>
      <c r="M204" s="130" t="e">
        <f t="shared" ca="1" si="29"/>
        <v>#REF!</v>
      </c>
      <c r="N204" s="154" t="e">
        <f t="shared" ca="1" si="30"/>
        <v>#REF!</v>
      </c>
      <c r="O204" s="132" t="e">
        <f t="shared" ca="1" si="31"/>
        <v>#REF!</v>
      </c>
      <c r="P204" s="136"/>
    </row>
    <row r="205" spans="1:16" x14ac:dyDescent="0.25">
      <c r="A205" s="121">
        <v>199</v>
      </c>
      <c r="B205" s="146" t="e">
        <f t="shared" ca="1" si="24"/>
        <v>#REF!</v>
      </c>
      <c r="C205" s="146" t="e">
        <f t="shared" ca="1" si="25"/>
        <v>#REF!</v>
      </c>
      <c r="D205" s="126"/>
      <c r="E205" s="127"/>
      <c r="F205" s="127" t="e">
        <f t="shared" ca="1" si="26"/>
        <v>#REF!</v>
      </c>
      <c r="G205" s="125"/>
      <c r="H205" s="125"/>
      <c r="I205" s="125" t="e">
        <f t="shared" ca="1" si="28"/>
        <v>#REF!</v>
      </c>
      <c r="J205" s="128"/>
      <c r="K205" s="128"/>
      <c r="L205" s="128" t="e">
        <f t="shared" ca="1" si="27"/>
        <v>#REF!</v>
      </c>
      <c r="M205" s="130" t="e">
        <f t="shared" ca="1" si="29"/>
        <v>#REF!</v>
      </c>
      <c r="N205" s="154" t="e">
        <f t="shared" ca="1" si="30"/>
        <v>#REF!</v>
      </c>
      <c r="O205" s="132" t="e">
        <f t="shared" ca="1" si="31"/>
        <v>#REF!</v>
      </c>
      <c r="P205" s="136"/>
    </row>
    <row r="206" spans="1:16" x14ac:dyDescent="0.25">
      <c r="A206" s="121">
        <v>200</v>
      </c>
      <c r="B206" s="146" t="e">
        <f t="shared" ca="1" si="24"/>
        <v>#REF!</v>
      </c>
      <c r="C206" s="146" t="e">
        <f t="shared" ca="1" si="25"/>
        <v>#REF!</v>
      </c>
      <c r="D206" s="126"/>
      <c r="E206" s="127"/>
      <c r="F206" s="127" t="e">
        <f t="shared" ca="1" si="26"/>
        <v>#REF!</v>
      </c>
      <c r="G206" s="125"/>
      <c r="H206" s="125"/>
      <c r="I206" s="125" t="e">
        <f t="shared" ca="1" si="28"/>
        <v>#REF!</v>
      </c>
      <c r="J206" s="128"/>
      <c r="K206" s="128"/>
      <c r="L206" s="128" t="e">
        <f t="shared" ca="1" si="27"/>
        <v>#REF!</v>
      </c>
      <c r="M206" s="130" t="e">
        <f t="shared" ca="1" si="29"/>
        <v>#REF!</v>
      </c>
      <c r="N206" s="154" t="e">
        <f t="shared" ca="1" si="30"/>
        <v>#REF!</v>
      </c>
      <c r="O206" s="132" t="e">
        <f t="shared" ca="1" si="31"/>
        <v>#REF!</v>
      </c>
      <c r="P206" s="136"/>
    </row>
    <row r="207" spans="1:16" x14ac:dyDescent="0.25">
      <c r="A207" s="121">
        <v>201</v>
      </c>
      <c r="B207" s="146" t="e">
        <f t="shared" ca="1" si="24"/>
        <v>#REF!</v>
      </c>
      <c r="C207" s="146" t="e">
        <f t="shared" ca="1" si="25"/>
        <v>#REF!</v>
      </c>
      <c r="D207" s="126"/>
      <c r="E207" s="127"/>
      <c r="F207" s="127" t="e">
        <f t="shared" ca="1" si="26"/>
        <v>#REF!</v>
      </c>
      <c r="G207" s="125"/>
      <c r="H207" s="125"/>
      <c r="I207" s="125" t="e">
        <f t="shared" ca="1" si="28"/>
        <v>#REF!</v>
      </c>
      <c r="J207" s="128"/>
      <c r="K207" s="128"/>
      <c r="L207" s="128" t="e">
        <f t="shared" ca="1" si="27"/>
        <v>#REF!</v>
      </c>
      <c r="M207" s="130" t="e">
        <f t="shared" ca="1" si="29"/>
        <v>#REF!</v>
      </c>
      <c r="N207" s="154" t="e">
        <f t="shared" ca="1" si="30"/>
        <v>#REF!</v>
      </c>
      <c r="O207" s="132" t="e">
        <f t="shared" ca="1" si="31"/>
        <v>#REF!</v>
      </c>
      <c r="P207" s="136"/>
    </row>
    <row r="208" spans="1:16" x14ac:dyDescent="0.25">
      <c r="A208" s="121">
        <v>202</v>
      </c>
      <c r="B208" s="146" t="e">
        <f t="shared" ca="1" si="24"/>
        <v>#REF!</v>
      </c>
      <c r="C208" s="146" t="e">
        <f t="shared" ca="1" si="25"/>
        <v>#REF!</v>
      </c>
      <c r="D208" s="126"/>
      <c r="E208" s="127"/>
      <c r="F208" s="127" t="e">
        <f t="shared" ca="1" si="26"/>
        <v>#REF!</v>
      </c>
      <c r="G208" s="125"/>
      <c r="H208" s="125"/>
      <c r="I208" s="125" t="e">
        <f t="shared" ca="1" si="28"/>
        <v>#REF!</v>
      </c>
      <c r="J208" s="128"/>
      <c r="K208" s="128"/>
      <c r="L208" s="128" t="e">
        <f t="shared" ca="1" si="27"/>
        <v>#REF!</v>
      </c>
      <c r="M208" s="130" t="e">
        <f t="shared" ca="1" si="29"/>
        <v>#REF!</v>
      </c>
      <c r="N208" s="154" t="e">
        <f t="shared" ca="1" si="30"/>
        <v>#REF!</v>
      </c>
      <c r="O208" s="132" t="e">
        <f t="shared" ca="1" si="31"/>
        <v>#REF!</v>
      </c>
      <c r="P208" s="136"/>
    </row>
    <row r="209" spans="1:16" x14ac:dyDescent="0.25">
      <c r="A209" s="121">
        <v>203</v>
      </c>
      <c r="B209" s="146" t="e">
        <f t="shared" ca="1" si="24"/>
        <v>#REF!</v>
      </c>
      <c r="C209" s="146" t="e">
        <f t="shared" ca="1" si="25"/>
        <v>#REF!</v>
      </c>
      <c r="D209" s="126"/>
      <c r="E209" s="127"/>
      <c r="F209" s="127" t="e">
        <f t="shared" ca="1" si="26"/>
        <v>#REF!</v>
      </c>
      <c r="G209" s="125"/>
      <c r="H209" s="125"/>
      <c r="I209" s="125" t="e">
        <f t="shared" ca="1" si="28"/>
        <v>#REF!</v>
      </c>
      <c r="J209" s="128"/>
      <c r="K209" s="128"/>
      <c r="L209" s="128" t="e">
        <f t="shared" ca="1" si="27"/>
        <v>#REF!</v>
      </c>
      <c r="M209" s="130" t="e">
        <f t="shared" ca="1" si="29"/>
        <v>#REF!</v>
      </c>
      <c r="N209" s="154" t="e">
        <f t="shared" ca="1" si="30"/>
        <v>#REF!</v>
      </c>
      <c r="O209" s="132" t="e">
        <f t="shared" ca="1" si="31"/>
        <v>#REF!</v>
      </c>
      <c r="P209" s="136"/>
    </row>
    <row r="210" spans="1:16" x14ac:dyDescent="0.25">
      <c r="A210" s="121">
        <v>204</v>
      </c>
      <c r="B210" s="146" t="e">
        <f t="shared" ca="1" si="24"/>
        <v>#REF!</v>
      </c>
      <c r="C210" s="146" t="e">
        <f t="shared" ca="1" si="25"/>
        <v>#REF!</v>
      </c>
      <c r="D210" s="126"/>
      <c r="E210" s="127"/>
      <c r="F210" s="127" t="e">
        <f t="shared" ca="1" si="26"/>
        <v>#REF!</v>
      </c>
      <c r="G210" s="125"/>
      <c r="H210" s="125"/>
      <c r="I210" s="125" t="e">
        <f t="shared" ca="1" si="28"/>
        <v>#REF!</v>
      </c>
      <c r="J210" s="128"/>
      <c r="K210" s="128"/>
      <c r="L210" s="128" t="e">
        <f t="shared" ca="1" si="27"/>
        <v>#REF!</v>
      </c>
      <c r="M210" s="130" t="e">
        <f t="shared" ca="1" si="29"/>
        <v>#REF!</v>
      </c>
      <c r="N210" s="154" t="e">
        <f t="shared" ca="1" si="30"/>
        <v>#REF!</v>
      </c>
      <c r="O210" s="132" t="e">
        <f t="shared" ca="1" si="31"/>
        <v>#REF!</v>
      </c>
      <c r="P210" s="136"/>
    </row>
    <row r="211" spans="1:16" x14ac:dyDescent="0.25">
      <c r="A211" s="121">
        <v>205</v>
      </c>
      <c r="B211" s="146" t="e">
        <f t="shared" ca="1" si="24"/>
        <v>#REF!</v>
      </c>
      <c r="C211" s="146" t="e">
        <f t="shared" ca="1" si="25"/>
        <v>#REF!</v>
      </c>
      <c r="D211" s="126"/>
      <c r="E211" s="127"/>
      <c r="F211" s="127" t="e">
        <f t="shared" ca="1" si="26"/>
        <v>#REF!</v>
      </c>
      <c r="G211" s="125"/>
      <c r="H211" s="125"/>
      <c r="I211" s="125" t="e">
        <f t="shared" ca="1" si="28"/>
        <v>#REF!</v>
      </c>
      <c r="J211" s="128"/>
      <c r="K211" s="128"/>
      <c r="L211" s="128" t="e">
        <f t="shared" ca="1" si="27"/>
        <v>#REF!</v>
      </c>
      <c r="M211" s="130" t="e">
        <f t="shared" ca="1" si="29"/>
        <v>#REF!</v>
      </c>
      <c r="N211" s="154" t="e">
        <f t="shared" ca="1" si="30"/>
        <v>#REF!</v>
      </c>
      <c r="O211" s="132" t="e">
        <f t="shared" ca="1" si="31"/>
        <v>#REF!</v>
      </c>
      <c r="P211" s="136"/>
    </row>
    <row r="212" spans="1:16" x14ac:dyDescent="0.25">
      <c r="A212" s="121">
        <v>206</v>
      </c>
      <c r="B212" s="146" t="e">
        <f t="shared" ca="1" si="24"/>
        <v>#REF!</v>
      </c>
      <c r="C212" s="146" t="e">
        <f t="shared" ca="1" si="25"/>
        <v>#REF!</v>
      </c>
      <c r="D212" s="126"/>
      <c r="E212" s="127"/>
      <c r="F212" s="127" t="e">
        <f t="shared" ca="1" si="26"/>
        <v>#REF!</v>
      </c>
      <c r="G212" s="125"/>
      <c r="H212" s="125"/>
      <c r="I212" s="125" t="e">
        <f t="shared" ca="1" si="28"/>
        <v>#REF!</v>
      </c>
      <c r="J212" s="128"/>
      <c r="K212" s="128"/>
      <c r="L212" s="128" t="e">
        <f t="shared" ca="1" si="27"/>
        <v>#REF!</v>
      </c>
      <c r="M212" s="130" t="e">
        <f t="shared" ca="1" si="29"/>
        <v>#REF!</v>
      </c>
      <c r="N212" s="154" t="e">
        <f t="shared" ca="1" si="30"/>
        <v>#REF!</v>
      </c>
      <c r="O212" s="132" t="e">
        <f t="shared" ca="1" si="31"/>
        <v>#REF!</v>
      </c>
      <c r="P212" s="136"/>
    </row>
    <row r="213" spans="1:16" x14ac:dyDescent="0.25">
      <c r="A213" s="121">
        <v>207</v>
      </c>
      <c r="B213" s="146" t="e">
        <f t="shared" ca="1" si="24"/>
        <v>#REF!</v>
      </c>
      <c r="C213" s="146" t="e">
        <f t="shared" ca="1" si="25"/>
        <v>#REF!</v>
      </c>
      <c r="D213" s="126"/>
      <c r="E213" s="127"/>
      <c r="F213" s="127" t="e">
        <f t="shared" ca="1" si="26"/>
        <v>#REF!</v>
      </c>
      <c r="G213" s="125"/>
      <c r="H213" s="125"/>
      <c r="I213" s="125" t="e">
        <f t="shared" ca="1" si="28"/>
        <v>#REF!</v>
      </c>
      <c r="J213" s="128"/>
      <c r="K213" s="128"/>
      <c r="L213" s="128" t="e">
        <f t="shared" ca="1" si="27"/>
        <v>#REF!</v>
      </c>
      <c r="M213" s="130" t="e">
        <f t="shared" ca="1" si="29"/>
        <v>#REF!</v>
      </c>
      <c r="N213" s="154" t="e">
        <f t="shared" ca="1" si="30"/>
        <v>#REF!</v>
      </c>
      <c r="O213" s="132" t="e">
        <f t="shared" ca="1" si="31"/>
        <v>#REF!</v>
      </c>
      <c r="P213" s="136"/>
    </row>
    <row r="214" spans="1:16" x14ac:dyDescent="0.25">
      <c r="A214" s="121">
        <v>208</v>
      </c>
      <c r="B214" s="146" t="e">
        <f t="shared" ca="1" si="24"/>
        <v>#REF!</v>
      </c>
      <c r="C214" s="146" t="e">
        <f t="shared" ca="1" si="25"/>
        <v>#REF!</v>
      </c>
      <c r="D214" s="126"/>
      <c r="E214" s="127"/>
      <c r="F214" s="127" t="e">
        <f t="shared" ca="1" si="26"/>
        <v>#REF!</v>
      </c>
      <c r="G214" s="125"/>
      <c r="H214" s="125"/>
      <c r="I214" s="125" t="e">
        <f t="shared" ca="1" si="28"/>
        <v>#REF!</v>
      </c>
      <c r="J214" s="128"/>
      <c r="K214" s="128"/>
      <c r="L214" s="128" t="e">
        <f t="shared" ca="1" si="27"/>
        <v>#REF!</v>
      </c>
      <c r="M214" s="130" t="e">
        <f t="shared" ca="1" si="29"/>
        <v>#REF!</v>
      </c>
      <c r="N214" s="154" t="e">
        <f t="shared" ca="1" si="30"/>
        <v>#REF!</v>
      </c>
      <c r="O214" s="132" t="e">
        <f t="shared" ca="1" si="31"/>
        <v>#REF!</v>
      </c>
      <c r="P214" s="136"/>
    </row>
    <row r="215" spans="1:16" x14ac:dyDescent="0.25">
      <c r="A215" s="121">
        <v>209</v>
      </c>
      <c r="B215" s="146" t="e">
        <f t="shared" ca="1" si="24"/>
        <v>#REF!</v>
      </c>
      <c r="C215" s="146" t="e">
        <f t="shared" ca="1" si="25"/>
        <v>#REF!</v>
      </c>
      <c r="D215" s="126"/>
      <c r="E215" s="127"/>
      <c r="F215" s="127" t="e">
        <f t="shared" ca="1" si="26"/>
        <v>#REF!</v>
      </c>
      <c r="G215" s="125"/>
      <c r="H215" s="125"/>
      <c r="I215" s="125" t="e">
        <f t="shared" ca="1" si="28"/>
        <v>#REF!</v>
      </c>
      <c r="J215" s="128"/>
      <c r="K215" s="128"/>
      <c r="L215" s="128" t="e">
        <f t="shared" ca="1" si="27"/>
        <v>#REF!</v>
      </c>
      <c r="M215" s="130" t="e">
        <f t="shared" ca="1" si="29"/>
        <v>#REF!</v>
      </c>
      <c r="N215" s="154" t="e">
        <f t="shared" ca="1" si="30"/>
        <v>#REF!</v>
      </c>
      <c r="O215" s="132" t="e">
        <f t="shared" ca="1" si="31"/>
        <v>#REF!</v>
      </c>
      <c r="P215" s="136"/>
    </row>
    <row r="216" spans="1:16" x14ac:dyDescent="0.25">
      <c r="A216" s="121">
        <v>210</v>
      </c>
      <c r="B216" s="146" t="e">
        <f t="shared" ca="1" si="24"/>
        <v>#REF!</v>
      </c>
      <c r="C216" s="146" t="e">
        <f t="shared" ca="1" si="25"/>
        <v>#REF!</v>
      </c>
      <c r="D216" s="126"/>
      <c r="E216" s="127"/>
      <c r="F216" s="127" t="e">
        <f t="shared" ca="1" si="26"/>
        <v>#REF!</v>
      </c>
      <c r="G216" s="125"/>
      <c r="H216" s="125"/>
      <c r="I216" s="125" t="e">
        <f t="shared" ca="1" si="28"/>
        <v>#REF!</v>
      </c>
      <c r="J216" s="128"/>
      <c r="K216" s="128"/>
      <c r="L216" s="128" t="e">
        <f t="shared" ca="1" si="27"/>
        <v>#REF!</v>
      </c>
      <c r="M216" s="130" t="e">
        <f t="shared" ca="1" si="29"/>
        <v>#REF!</v>
      </c>
      <c r="N216" s="154" t="e">
        <f t="shared" ca="1" si="30"/>
        <v>#REF!</v>
      </c>
      <c r="O216" s="132" t="e">
        <f t="shared" ca="1" si="31"/>
        <v>#REF!</v>
      </c>
      <c r="P216" s="136"/>
    </row>
    <row r="217" spans="1:16" x14ac:dyDescent="0.25">
      <c r="A217" s="121">
        <v>211</v>
      </c>
      <c r="B217" s="146" t="e">
        <f t="shared" ca="1" si="24"/>
        <v>#REF!</v>
      </c>
      <c r="C217" s="146" t="e">
        <f t="shared" ca="1" si="25"/>
        <v>#REF!</v>
      </c>
      <c r="D217" s="126"/>
      <c r="E217" s="127"/>
      <c r="F217" s="127" t="e">
        <f t="shared" ca="1" si="26"/>
        <v>#REF!</v>
      </c>
      <c r="G217" s="125"/>
      <c r="H217" s="125"/>
      <c r="I217" s="125" t="e">
        <f t="shared" ca="1" si="28"/>
        <v>#REF!</v>
      </c>
      <c r="J217" s="128"/>
      <c r="K217" s="128"/>
      <c r="L217" s="128" t="e">
        <f t="shared" ca="1" si="27"/>
        <v>#REF!</v>
      </c>
      <c r="M217" s="130" t="e">
        <f t="shared" ca="1" si="29"/>
        <v>#REF!</v>
      </c>
      <c r="N217" s="154" t="e">
        <f t="shared" ca="1" si="30"/>
        <v>#REF!</v>
      </c>
      <c r="O217" s="132" t="e">
        <f t="shared" ca="1" si="31"/>
        <v>#REF!</v>
      </c>
      <c r="P217" s="136"/>
    </row>
    <row r="218" spans="1:16" x14ac:dyDescent="0.25">
      <c r="A218" s="121">
        <v>212</v>
      </c>
      <c r="B218" s="146" t="e">
        <f t="shared" ca="1" si="24"/>
        <v>#REF!</v>
      </c>
      <c r="C218" s="146" t="e">
        <f t="shared" ca="1" si="25"/>
        <v>#REF!</v>
      </c>
      <c r="D218" s="126"/>
      <c r="E218" s="127"/>
      <c r="F218" s="127" t="e">
        <f t="shared" ca="1" si="26"/>
        <v>#REF!</v>
      </c>
      <c r="G218" s="125"/>
      <c r="H218" s="125"/>
      <c r="I218" s="125" t="e">
        <f t="shared" ca="1" si="28"/>
        <v>#REF!</v>
      </c>
      <c r="J218" s="128"/>
      <c r="K218" s="128"/>
      <c r="L218" s="128" t="e">
        <f t="shared" ca="1" si="27"/>
        <v>#REF!</v>
      </c>
      <c r="M218" s="130" t="e">
        <f t="shared" ca="1" si="29"/>
        <v>#REF!</v>
      </c>
      <c r="N218" s="154" t="e">
        <f t="shared" ca="1" si="30"/>
        <v>#REF!</v>
      </c>
      <c r="O218" s="132" t="e">
        <f t="shared" ca="1" si="31"/>
        <v>#REF!</v>
      </c>
      <c r="P218" s="136"/>
    </row>
    <row r="219" spans="1:16" x14ac:dyDescent="0.25">
      <c r="A219" s="121">
        <v>213</v>
      </c>
      <c r="B219" s="146" t="e">
        <f t="shared" ca="1" si="24"/>
        <v>#REF!</v>
      </c>
      <c r="C219" s="146" t="e">
        <f t="shared" ca="1" si="25"/>
        <v>#REF!</v>
      </c>
      <c r="D219" s="126"/>
      <c r="E219" s="127"/>
      <c r="F219" s="127" t="e">
        <f t="shared" ca="1" si="26"/>
        <v>#REF!</v>
      </c>
      <c r="G219" s="125"/>
      <c r="H219" s="125"/>
      <c r="I219" s="125" t="e">
        <f t="shared" ca="1" si="28"/>
        <v>#REF!</v>
      </c>
      <c r="J219" s="128"/>
      <c r="K219" s="128"/>
      <c r="L219" s="128" t="e">
        <f t="shared" ca="1" si="27"/>
        <v>#REF!</v>
      </c>
      <c r="M219" s="130" t="e">
        <f t="shared" ca="1" si="29"/>
        <v>#REF!</v>
      </c>
      <c r="N219" s="154" t="e">
        <f t="shared" ca="1" si="30"/>
        <v>#REF!</v>
      </c>
      <c r="O219" s="132" t="e">
        <f t="shared" ca="1" si="31"/>
        <v>#REF!</v>
      </c>
      <c r="P219" s="136"/>
    </row>
    <row r="220" spans="1:16" x14ac:dyDescent="0.25">
      <c r="A220" s="121">
        <v>214</v>
      </c>
      <c r="B220" s="146" t="e">
        <f t="shared" ca="1" si="24"/>
        <v>#REF!</v>
      </c>
      <c r="C220" s="146" t="e">
        <f t="shared" ca="1" si="25"/>
        <v>#REF!</v>
      </c>
      <c r="D220" s="126"/>
      <c r="E220" s="127"/>
      <c r="F220" s="127" t="e">
        <f t="shared" ca="1" si="26"/>
        <v>#REF!</v>
      </c>
      <c r="G220" s="125"/>
      <c r="H220" s="125"/>
      <c r="I220" s="125" t="e">
        <f t="shared" ca="1" si="28"/>
        <v>#REF!</v>
      </c>
      <c r="J220" s="128"/>
      <c r="K220" s="128"/>
      <c r="L220" s="128" t="e">
        <f t="shared" ca="1" si="27"/>
        <v>#REF!</v>
      </c>
      <c r="M220" s="130" t="e">
        <f t="shared" ca="1" si="29"/>
        <v>#REF!</v>
      </c>
      <c r="N220" s="154" t="e">
        <f t="shared" ca="1" si="30"/>
        <v>#REF!</v>
      </c>
      <c r="O220" s="132" t="e">
        <f t="shared" ca="1" si="31"/>
        <v>#REF!</v>
      </c>
      <c r="P220" s="136"/>
    </row>
    <row r="221" spans="1:16" x14ac:dyDescent="0.25">
      <c r="A221" s="121">
        <v>215</v>
      </c>
      <c r="B221" s="146" t="e">
        <f t="shared" ca="1" si="24"/>
        <v>#REF!</v>
      </c>
      <c r="C221" s="146" t="e">
        <f t="shared" ca="1" si="25"/>
        <v>#REF!</v>
      </c>
      <c r="D221" s="126"/>
      <c r="E221" s="127"/>
      <c r="F221" s="127" t="e">
        <f t="shared" ca="1" si="26"/>
        <v>#REF!</v>
      </c>
      <c r="G221" s="125"/>
      <c r="H221" s="125"/>
      <c r="I221" s="125" t="e">
        <f t="shared" ca="1" si="28"/>
        <v>#REF!</v>
      </c>
      <c r="J221" s="128"/>
      <c r="K221" s="128"/>
      <c r="L221" s="128" t="e">
        <f t="shared" ca="1" si="27"/>
        <v>#REF!</v>
      </c>
      <c r="M221" s="130" t="e">
        <f t="shared" ca="1" si="29"/>
        <v>#REF!</v>
      </c>
      <c r="N221" s="154" t="e">
        <f t="shared" ca="1" si="30"/>
        <v>#REF!</v>
      </c>
      <c r="O221" s="132" t="e">
        <f t="shared" ca="1" si="31"/>
        <v>#REF!</v>
      </c>
      <c r="P221" s="136"/>
    </row>
    <row r="222" spans="1:16" x14ac:dyDescent="0.25">
      <c r="A222" s="121">
        <v>216</v>
      </c>
      <c r="B222" s="146" t="e">
        <f t="shared" ca="1" si="24"/>
        <v>#REF!</v>
      </c>
      <c r="C222" s="146" t="e">
        <f t="shared" ca="1" si="25"/>
        <v>#REF!</v>
      </c>
      <c r="D222" s="126"/>
      <c r="E222" s="127"/>
      <c r="F222" s="127" t="e">
        <f t="shared" ca="1" si="26"/>
        <v>#REF!</v>
      </c>
      <c r="G222" s="125"/>
      <c r="H222" s="125"/>
      <c r="I222" s="125" t="e">
        <f t="shared" ca="1" si="28"/>
        <v>#REF!</v>
      </c>
      <c r="J222" s="128"/>
      <c r="K222" s="128"/>
      <c r="L222" s="128" t="e">
        <f t="shared" ca="1" si="27"/>
        <v>#REF!</v>
      </c>
      <c r="M222" s="130" t="e">
        <f t="shared" ca="1" si="29"/>
        <v>#REF!</v>
      </c>
      <c r="N222" s="154" t="e">
        <f t="shared" ca="1" si="30"/>
        <v>#REF!</v>
      </c>
      <c r="O222" s="132" t="e">
        <f t="shared" ca="1" si="31"/>
        <v>#REF!</v>
      </c>
      <c r="P222" s="136"/>
    </row>
    <row r="223" spans="1:16" x14ac:dyDescent="0.25">
      <c r="A223" s="121">
        <v>217</v>
      </c>
      <c r="B223" s="146" t="e">
        <f t="shared" ca="1" si="24"/>
        <v>#REF!</v>
      </c>
      <c r="C223" s="146" t="e">
        <f t="shared" ca="1" si="25"/>
        <v>#REF!</v>
      </c>
      <c r="D223" s="126"/>
      <c r="E223" s="127"/>
      <c r="F223" s="127" t="e">
        <f t="shared" ca="1" si="26"/>
        <v>#REF!</v>
      </c>
      <c r="G223" s="125"/>
      <c r="H223" s="125"/>
      <c r="I223" s="125" t="e">
        <f t="shared" ca="1" si="28"/>
        <v>#REF!</v>
      </c>
      <c r="J223" s="128"/>
      <c r="K223" s="128"/>
      <c r="L223" s="128" t="e">
        <f t="shared" ca="1" si="27"/>
        <v>#REF!</v>
      </c>
      <c r="M223" s="130" t="e">
        <f t="shared" ca="1" si="29"/>
        <v>#REF!</v>
      </c>
      <c r="N223" s="154" t="e">
        <f t="shared" ca="1" si="30"/>
        <v>#REF!</v>
      </c>
      <c r="O223" s="132" t="e">
        <f t="shared" ca="1" si="31"/>
        <v>#REF!</v>
      </c>
      <c r="P223" s="136"/>
    </row>
    <row r="224" spans="1:16" x14ac:dyDescent="0.25">
      <c r="A224" s="121">
        <v>218</v>
      </c>
      <c r="B224" s="146" t="e">
        <f t="shared" ca="1" si="24"/>
        <v>#REF!</v>
      </c>
      <c r="C224" s="146" t="e">
        <f t="shared" ca="1" si="25"/>
        <v>#REF!</v>
      </c>
      <c r="D224" s="126"/>
      <c r="E224" s="127"/>
      <c r="F224" s="127" t="e">
        <f t="shared" ca="1" si="26"/>
        <v>#REF!</v>
      </c>
      <c r="G224" s="125"/>
      <c r="H224" s="125"/>
      <c r="I224" s="125" t="e">
        <f t="shared" ca="1" si="28"/>
        <v>#REF!</v>
      </c>
      <c r="J224" s="128"/>
      <c r="K224" s="128"/>
      <c r="L224" s="128" t="e">
        <f t="shared" ca="1" si="27"/>
        <v>#REF!</v>
      </c>
      <c r="M224" s="130" t="e">
        <f t="shared" ca="1" si="29"/>
        <v>#REF!</v>
      </c>
      <c r="N224" s="154" t="e">
        <f t="shared" ca="1" si="30"/>
        <v>#REF!</v>
      </c>
      <c r="O224" s="132" t="e">
        <f t="shared" ca="1" si="31"/>
        <v>#REF!</v>
      </c>
      <c r="P224" s="136"/>
    </row>
    <row r="225" spans="1:16" x14ac:dyDescent="0.25">
      <c r="A225" s="121">
        <v>219</v>
      </c>
      <c r="B225" s="146" t="e">
        <f t="shared" ca="1" si="24"/>
        <v>#REF!</v>
      </c>
      <c r="C225" s="146" t="e">
        <f t="shared" ca="1" si="25"/>
        <v>#REF!</v>
      </c>
      <c r="D225" s="126"/>
      <c r="E225" s="127"/>
      <c r="F225" s="127" t="e">
        <f t="shared" ca="1" si="26"/>
        <v>#REF!</v>
      </c>
      <c r="G225" s="125"/>
      <c r="H225" s="125"/>
      <c r="I225" s="125" t="e">
        <f t="shared" ca="1" si="28"/>
        <v>#REF!</v>
      </c>
      <c r="J225" s="128"/>
      <c r="K225" s="128"/>
      <c r="L225" s="128" t="e">
        <f t="shared" ca="1" si="27"/>
        <v>#REF!</v>
      </c>
      <c r="M225" s="130" t="e">
        <f t="shared" ca="1" si="29"/>
        <v>#REF!</v>
      </c>
      <c r="N225" s="154" t="e">
        <f t="shared" ca="1" si="30"/>
        <v>#REF!</v>
      </c>
      <c r="O225" s="132" t="e">
        <f t="shared" ca="1" si="31"/>
        <v>#REF!</v>
      </c>
      <c r="P225" s="136"/>
    </row>
    <row r="226" spans="1:16" x14ac:dyDescent="0.25">
      <c r="A226" s="121">
        <v>220</v>
      </c>
      <c r="B226" s="146" t="e">
        <f t="shared" ca="1" si="24"/>
        <v>#REF!</v>
      </c>
      <c r="C226" s="146" t="e">
        <f t="shared" ca="1" si="25"/>
        <v>#REF!</v>
      </c>
      <c r="D226" s="126"/>
      <c r="E226" s="127"/>
      <c r="F226" s="127" t="e">
        <f t="shared" ca="1" si="26"/>
        <v>#REF!</v>
      </c>
      <c r="G226" s="125"/>
      <c r="H226" s="125"/>
      <c r="I226" s="125" t="e">
        <f t="shared" ca="1" si="28"/>
        <v>#REF!</v>
      </c>
      <c r="J226" s="128"/>
      <c r="K226" s="128"/>
      <c r="L226" s="128" t="e">
        <f t="shared" ca="1" si="27"/>
        <v>#REF!</v>
      </c>
      <c r="M226" s="130" t="e">
        <f t="shared" ca="1" si="29"/>
        <v>#REF!</v>
      </c>
      <c r="N226" s="154" t="e">
        <f t="shared" ca="1" si="30"/>
        <v>#REF!</v>
      </c>
      <c r="O226" s="132" t="e">
        <f t="shared" ca="1" si="31"/>
        <v>#REF!</v>
      </c>
      <c r="P226" s="136"/>
    </row>
    <row r="227" spans="1:16" x14ac:dyDescent="0.25">
      <c r="A227" s="121">
        <v>221</v>
      </c>
      <c r="B227" s="146" t="e">
        <f t="shared" ca="1" si="24"/>
        <v>#REF!</v>
      </c>
      <c r="C227" s="146" t="e">
        <f t="shared" ca="1" si="25"/>
        <v>#REF!</v>
      </c>
      <c r="D227" s="126"/>
      <c r="E227" s="127"/>
      <c r="F227" s="127" t="e">
        <f t="shared" ca="1" si="26"/>
        <v>#REF!</v>
      </c>
      <c r="G227" s="125"/>
      <c r="H227" s="125"/>
      <c r="I227" s="125" t="e">
        <f t="shared" ca="1" si="28"/>
        <v>#REF!</v>
      </c>
      <c r="J227" s="128"/>
      <c r="K227" s="128"/>
      <c r="L227" s="128" t="e">
        <f t="shared" ca="1" si="27"/>
        <v>#REF!</v>
      </c>
      <c r="M227" s="130" t="e">
        <f t="shared" ca="1" si="29"/>
        <v>#REF!</v>
      </c>
      <c r="N227" s="154" t="e">
        <f t="shared" ca="1" si="30"/>
        <v>#REF!</v>
      </c>
      <c r="O227" s="132" t="e">
        <f t="shared" ca="1" si="31"/>
        <v>#REF!</v>
      </c>
      <c r="P227" s="136"/>
    </row>
    <row r="228" spans="1:16" x14ac:dyDescent="0.25">
      <c r="A228" s="121">
        <v>222</v>
      </c>
      <c r="B228" s="146" t="e">
        <f t="shared" ca="1" si="24"/>
        <v>#REF!</v>
      </c>
      <c r="C228" s="146" t="e">
        <f t="shared" ca="1" si="25"/>
        <v>#REF!</v>
      </c>
      <c r="D228" s="126"/>
      <c r="E228" s="127"/>
      <c r="F228" s="127" t="e">
        <f t="shared" ca="1" si="26"/>
        <v>#REF!</v>
      </c>
      <c r="G228" s="125"/>
      <c r="H228" s="125"/>
      <c r="I228" s="125" t="e">
        <f t="shared" ca="1" si="28"/>
        <v>#REF!</v>
      </c>
      <c r="J228" s="128"/>
      <c r="K228" s="128"/>
      <c r="L228" s="128" t="e">
        <f t="shared" ca="1" si="27"/>
        <v>#REF!</v>
      </c>
      <c r="M228" s="130" t="e">
        <f t="shared" ca="1" si="29"/>
        <v>#REF!</v>
      </c>
      <c r="N228" s="154" t="e">
        <f t="shared" ca="1" si="30"/>
        <v>#REF!</v>
      </c>
      <c r="O228" s="132" t="e">
        <f t="shared" ca="1" si="31"/>
        <v>#REF!</v>
      </c>
      <c r="P228" s="136"/>
    </row>
    <row r="229" spans="1:16" x14ac:dyDescent="0.25">
      <c r="A229" s="121">
        <v>223</v>
      </c>
      <c r="B229" s="146" t="e">
        <f t="shared" ca="1" si="24"/>
        <v>#REF!</v>
      </c>
      <c r="C229" s="146" t="e">
        <f t="shared" ca="1" si="25"/>
        <v>#REF!</v>
      </c>
      <c r="D229" s="126"/>
      <c r="E229" s="127"/>
      <c r="F229" s="127" t="e">
        <f t="shared" ca="1" si="26"/>
        <v>#REF!</v>
      </c>
      <c r="G229" s="125"/>
      <c r="H229" s="125"/>
      <c r="I229" s="125" t="e">
        <f t="shared" ca="1" si="28"/>
        <v>#REF!</v>
      </c>
      <c r="J229" s="128"/>
      <c r="K229" s="128"/>
      <c r="L229" s="128" t="e">
        <f t="shared" ca="1" si="27"/>
        <v>#REF!</v>
      </c>
      <c r="M229" s="130" t="e">
        <f t="shared" ca="1" si="29"/>
        <v>#REF!</v>
      </c>
      <c r="N229" s="154" t="e">
        <f t="shared" ca="1" si="30"/>
        <v>#REF!</v>
      </c>
      <c r="O229" s="132" t="e">
        <f t="shared" ca="1" si="31"/>
        <v>#REF!</v>
      </c>
      <c r="P229" s="136"/>
    </row>
    <row r="230" spans="1:16" x14ac:dyDescent="0.25">
      <c r="A230" s="121">
        <v>224</v>
      </c>
      <c r="B230" s="146" t="e">
        <f t="shared" ca="1" si="24"/>
        <v>#REF!</v>
      </c>
      <c r="C230" s="146" t="e">
        <f t="shared" ca="1" si="25"/>
        <v>#REF!</v>
      </c>
      <c r="D230" s="126"/>
      <c r="E230" s="127"/>
      <c r="F230" s="127" t="e">
        <f t="shared" ca="1" si="26"/>
        <v>#REF!</v>
      </c>
      <c r="G230" s="125"/>
      <c r="H230" s="125"/>
      <c r="I230" s="125" t="e">
        <f t="shared" ca="1" si="28"/>
        <v>#REF!</v>
      </c>
      <c r="J230" s="128"/>
      <c r="K230" s="128"/>
      <c r="L230" s="128" t="e">
        <f t="shared" ca="1" si="27"/>
        <v>#REF!</v>
      </c>
      <c r="M230" s="130" t="e">
        <f t="shared" ca="1" si="29"/>
        <v>#REF!</v>
      </c>
      <c r="N230" s="154" t="e">
        <f t="shared" ca="1" si="30"/>
        <v>#REF!</v>
      </c>
      <c r="O230" s="132" t="e">
        <f t="shared" ca="1" si="31"/>
        <v>#REF!</v>
      </c>
      <c r="P230" s="136"/>
    </row>
    <row r="231" spans="1:16" x14ac:dyDescent="0.25">
      <c r="A231" s="121">
        <v>225</v>
      </c>
      <c r="B231" s="146" t="e">
        <f t="shared" ca="1" si="24"/>
        <v>#REF!</v>
      </c>
      <c r="C231" s="146" t="e">
        <f t="shared" ca="1" si="25"/>
        <v>#REF!</v>
      </c>
      <c r="D231" s="126"/>
      <c r="E231" s="127"/>
      <c r="F231" s="127" t="e">
        <f t="shared" ca="1" si="26"/>
        <v>#REF!</v>
      </c>
      <c r="G231" s="125"/>
      <c r="H231" s="125"/>
      <c r="I231" s="125" t="e">
        <f t="shared" ca="1" si="28"/>
        <v>#REF!</v>
      </c>
      <c r="J231" s="128"/>
      <c r="K231" s="128"/>
      <c r="L231" s="128" t="e">
        <f t="shared" ca="1" si="27"/>
        <v>#REF!</v>
      </c>
      <c r="M231" s="130" t="e">
        <f t="shared" ca="1" si="29"/>
        <v>#REF!</v>
      </c>
      <c r="N231" s="154" t="e">
        <f t="shared" ca="1" si="30"/>
        <v>#REF!</v>
      </c>
      <c r="O231" s="132" t="e">
        <f t="shared" ca="1" si="31"/>
        <v>#REF!</v>
      </c>
      <c r="P231" s="136"/>
    </row>
    <row r="232" spans="1:16" x14ac:dyDescent="0.25">
      <c r="A232" s="121">
        <v>226</v>
      </c>
      <c r="B232" s="146" t="e">
        <f t="shared" ca="1" si="24"/>
        <v>#REF!</v>
      </c>
      <c r="C232" s="146" t="e">
        <f t="shared" ca="1" si="25"/>
        <v>#REF!</v>
      </c>
      <c r="D232" s="126"/>
      <c r="E232" s="127"/>
      <c r="F232" s="127" t="e">
        <f t="shared" ca="1" si="26"/>
        <v>#REF!</v>
      </c>
      <c r="G232" s="125"/>
      <c r="H232" s="125"/>
      <c r="I232" s="125" t="e">
        <f t="shared" ca="1" si="28"/>
        <v>#REF!</v>
      </c>
      <c r="J232" s="128"/>
      <c r="K232" s="128"/>
      <c r="L232" s="128" t="e">
        <f t="shared" ca="1" si="27"/>
        <v>#REF!</v>
      </c>
      <c r="M232" s="130" t="e">
        <f t="shared" ca="1" si="29"/>
        <v>#REF!</v>
      </c>
      <c r="N232" s="154" t="e">
        <f t="shared" ca="1" si="30"/>
        <v>#REF!</v>
      </c>
      <c r="O232" s="132" t="e">
        <f t="shared" ca="1" si="31"/>
        <v>#REF!</v>
      </c>
      <c r="P232" s="136"/>
    </row>
    <row r="233" spans="1:16" x14ac:dyDescent="0.25">
      <c r="A233" s="121">
        <v>227</v>
      </c>
      <c r="B233" s="146" t="e">
        <f t="shared" ca="1" si="24"/>
        <v>#REF!</v>
      </c>
      <c r="C233" s="146" t="e">
        <f t="shared" ca="1" si="25"/>
        <v>#REF!</v>
      </c>
      <c r="D233" s="126"/>
      <c r="E233" s="127"/>
      <c r="F233" s="127" t="e">
        <f t="shared" ca="1" si="26"/>
        <v>#REF!</v>
      </c>
      <c r="G233" s="125"/>
      <c r="H233" s="125"/>
      <c r="I233" s="125" t="e">
        <f t="shared" ca="1" si="28"/>
        <v>#REF!</v>
      </c>
      <c r="J233" s="128"/>
      <c r="K233" s="128"/>
      <c r="L233" s="128" t="e">
        <f t="shared" ca="1" si="27"/>
        <v>#REF!</v>
      </c>
      <c r="M233" s="130" t="e">
        <f t="shared" ca="1" si="29"/>
        <v>#REF!</v>
      </c>
      <c r="N233" s="154" t="e">
        <f t="shared" ca="1" si="30"/>
        <v>#REF!</v>
      </c>
      <c r="O233" s="132" t="e">
        <f t="shared" ca="1" si="31"/>
        <v>#REF!</v>
      </c>
      <c r="P233" s="136"/>
    </row>
    <row r="234" spans="1:16" x14ac:dyDescent="0.25">
      <c r="A234" s="121">
        <v>228</v>
      </c>
      <c r="B234" s="146" t="e">
        <f t="shared" ca="1" si="24"/>
        <v>#REF!</v>
      </c>
      <c r="C234" s="146" t="e">
        <f t="shared" ca="1" si="25"/>
        <v>#REF!</v>
      </c>
      <c r="D234" s="126"/>
      <c r="E234" s="127"/>
      <c r="F234" s="127" t="e">
        <f t="shared" ca="1" si="26"/>
        <v>#REF!</v>
      </c>
      <c r="G234" s="125"/>
      <c r="H234" s="125"/>
      <c r="I234" s="125" t="e">
        <f t="shared" ca="1" si="28"/>
        <v>#REF!</v>
      </c>
      <c r="J234" s="128"/>
      <c r="K234" s="128"/>
      <c r="L234" s="128" t="e">
        <f t="shared" ca="1" si="27"/>
        <v>#REF!</v>
      </c>
      <c r="M234" s="130" t="e">
        <f t="shared" ca="1" si="29"/>
        <v>#REF!</v>
      </c>
      <c r="N234" s="154" t="e">
        <f t="shared" ca="1" si="30"/>
        <v>#REF!</v>
      </c>
      <c r="O234" s="132" t="e">
        <f t="shared" ca="1" si="31"/>
        <v>#REF!</v>
      </c>
      <c r="P234" s="136"/>
    </row>
    <row r="235" spans="1:16" x14ac:dyDescent="0.25">
      <c r="A235" s="121">
        <v>229</v>
      </c>
      <c r="B235" s="146" t="e">
        <f t="shared" ca="1" si="24"/>
        <v>#REF!</v>
      </c>
      <c r="C235" s="146" t="e">
        <f t="shared" ca="1" si="25"/>
        <v>#REF!</v>
      </c>
      <c r="D235" s="126"/>
      <c r="E235" s="127"/>
      <c r="F235" s="127" t="e">
        <f t="shared" ca="1" si="26"/>
        <v>#REF!</v>
      </c>
      <c r="G235" s="125"/>
      <c r="H235" s="125"/>
      <c r="I235" s="125" t="e">
        <f t="shared" ca="1" si="28"/>
        <v>#REF!</v>
      </c>
      <c r="J235" s="128"/>
      <c r="K235" s="128"/>
      <c r="L235" s="128" t="e">
        <f t="shared" ca="1" si="27"/>
        <v>#REF!</v>
      </c>
      <c r="M235" s="130" t="e">
        <f t="shared" ca="1" si="29"/>
        <v>#REF!</v>
      </c>
      <c r="N235" s="154" t="e">
        <f t="shared" ca="1" si="30"/>
        <v>#REF!</v>
      </c>
      <c r="O235" s="132" t="e">
        <f t="shared" ca="1" si="31"/>
        <v>#REF!</v>
      </c>
      <c r="P235" s="136"/>
    </row>
    <row r="236" spans="1:16" x14ac:dyDescent="0.25">
      <c r="A236" s="121">
        <v>230</v>
      </c>
      <c r="B236" s="146" t="e">
        <f t="shared" ca="1" si="24"/>
        <v>#REF!</v>
      </c>
      <c r="C236" s="146" t="e">
        <f t="shared" ca="1" si="25"/>
        <v>#REF!</v>
      </c>
      <c r="D236" s="126"/>
      <c r="E236" s="127"/>
      <c r="F236" s="127" t="e">
        <f t="shared" ca="1" si="26"/>
        <v>#REF!</v>
      </c>
      <c r="G236" s="125"/>
      <c r="H236" s="125"/>
      <c r="I236" s="125" t="e">
        <f t="shared" ca="1" si="28"/>
        <v>#REF!</v>
      </c>
      <c r="J236" s="128"/>
      <c r="K236" s="128"/>
      <c r="L236" s="128" t="e">
        <f t="shared" ca="1" si="27"/>
        <v>#REF!</v>
      </c>
      <c r="M236" s="130" t="e">
        <f t="shared" ca="1" si="29"/>
        <v>#REF!</v>
      </c>
      <c r="N236" s="154" t="e">
        <f t="shared" ca="1" si="30"/>
        <v>#REF!</v>
      </c>
      <c r="O236" s="132" t="e">
        <f t="shared" ca="1" si="31"/>
        <v>#REF!</v>
      </c>
      <c r="P236" s="136"/>
    </row>
    <row r="237" spans="1:16" x14ac:dyDescent="0.25">
      <c r="A237" s="121">
        <v>231</v>
      </c>
      <c r="B237" s="146" t="e">
        <f t="shared" ca="1" si="24"/>
        <v>#REF!</v>
      </c>
      <c r="C237" s="146" t="e">
        <f t="shared" ca="1" si="25"/>
        <v>#REF!</v>
      </c>
      <c r="D237" s="126"/>
      <c r="E237" s="127"/>
      <c r="F237" s="127" t="e">
        <f t="shared" ca="1" si="26"/>
        <v>#REF!</v>
      </c>
      <c r="G237" s="125"/>
      <c r="H237" s="125"/>
      <c r="I237" s="125" t="e">
        <f t="shared" ca="1" si="28"/>
        <v>#REF!</v>
      </c>
      <c r="J237" s="128"/>
      <c r="K237" s="128"/>
      <c r="L237" s="128" t="e">
        <f t="shared" ca="1" si="27"/>
        <v>#REF!</v>
      </c>
      <c r="M237" s="130" t="e">
        <f t="shared" ca="1" si="29"/>
        <v>#REF!</v>
      </c>
      <c r="N237" s="154" t="e">
        <f t="shared" ca="1" si="30"/>
        <v>#REF!</v>
      </c>
      <c r="O237" s="132" t="e">
        <f t="shared" ca="1" si="31"/>
        <v>#REF!</v>
      </c>
      <c r="P237" s="136"/>
    </row>
    <row r="238" spans="1:16" x14ac:dyDescent="0.25">
      <c r="A238" s="121">
        <v>232</v>
      </c>
      <c r="B238" s="146" t="e">
        <f t="shared" ca="1" si="24"/>
        <v>#REF!</v>
      </c>
      <c r="C238" s="146" t="e">
        <f t="shared" ca="1" si="25"/>
        <v>#REF!</v>
      </c>
      <c r="D238" s="126"/>
      <c r="E238" s="127"/>
      <c r="F238" s="127" t="e">
        <f t="shared" ca="1" si="26"/>
        <v>#REF!</v>
      </c>
      <c r="G238" s="125"/>
      <c r="H238" s="125"/>
      <c r="I238" s="125" t="e">
        <f t="shared" ca="1" si="28"/>
        <v>#REF!</v>
      </c>
      <c r="J238" s="128"/>
      <c r="K238" s="128"/>
      <c r="L238" s="128" t="e">
        <f t="shared" ca="1" si="27"/>
        <v>#REF!</v>
      </c>
      <c r="M238" s="130" t="e">
        <f t="shared" ca="1" si="29"/>
        <v>#REF!</v>
      </c>
      <c r="N238" s="154" t="e">
        <f t="shared" ca="1" si="30"/>
        <v>#REF!</v>
      </c>
      <c r="O238" s="132" t="e">
        <f t="shared" ca="1" si="31"/>
        <v>#REF!</v>
      </c>
      <c r="P238" s="136"/>
    </row>
    <row r="239" spans="1:16" x14ac:dyDescent="0.25">
      <c r="A239" s="121">
        <v>233</v>
      </c>
      <c r="B239" s="146" t="e">
        <f t="shared" ca="1" si="24"/>
        <v>#REF!</v>
      </c>
      <c r="C239" s="146" t="e">
        <f t="shared" ca="1" si="25"/>
        <v>#REF!</v>
      </c>
      <c r="D239" s="126"/>
      <c r="E239" s="127"/>
      <c r="F239" s="127" t="e">
        <f t="shared" ca="1" si="26"/>
        <v>#REF!</v>
      </c>
      <c r="G239" s="125"/>
      <c r="H239" s="125"/>
      <c r="I239" s="125" t="e">
        <f t="shared" ca="1" si="28"/>
        <v>#REF!</v>
      </c>
      <c r="J239" s="128"/>
      <c r="K239" s="128"/>
      <c r="L239" s="128" t="e">
        <f t="shared" ca="1" si="27"/>
        <v>#REF!</v>
      </c>
      <c r="M239" s="130" t="e">
        <f t="shared" ca="1" si="29"/>
        <v>#REF!</v>
      </c>
      <c r="N239" s="154" t="e">
        <f t="shared" ca="1" si="30"/>
        <v>#REF!</v>
      </c>
      <c r="O239" s="132" t="e">
        <f t="shared" ca="1" si="31"/>
        <v>#REF!</v>
      </c>
      <c r="P239" s="136"/>
    </row>
    <row r="240" spans="1:16" x14ac:dyDescent="0.25">
      <c r="A240" s="121">
        <v>234</v>
      </c>
      <c r="B240" s="146" t="e">
        <f t="shared" ca="1" si="24"/>
        <v>#REF!</v>
      </c>
      <c r="C240" s="146" t="e">
        <f t="shared" ca="1" si="25"/>
        <v>#REF!</v>
      </c>
      <c r="D240" s="126"/>
      <c r="E240" s="127"/>
      <c r="F240" s="127" t="e">
        <f t="shared" ca="1" si="26"/>
        <v>#REF!</v>
      </c>
      <c r="G240" s="125"/>
      <c r="H240" s="125"/>
      <c r="I240" s="125" t="e">
        <f t="shared" ca="1" si="28"/>
        <v>#REF!</v>
      </c>
      <c r="J240" s="128"/>
      <c r="K240" s="128"/>
      <c r="L240" s="128" t="e">
        <f t="shared" ca="1" si="27"/>
        <v>#REF!</v>
      </c>
      <c r="M240" s="130" t="e">
        <f t="shared" ca="1" si="29"/>
        <v>#REF!</v>
      </c>
      <c r="N240" s="154" t="e">
        <f t="shared" ca="1" si="30"/>
        <v>#REF!</v>
      </c>
      <c r="O240" s="132" t="e">
        <f t="shared" ca="1" si="31"/>
        <v>#REF!</v>
      </c>
      <c r="P240" s="136"/>
    </row>
    <row r="241" spans="1:16" x14ac:dyDescent="0.25">
      <c r="A241" s="121">
        <v>235</v>
      </c>
      <c r="B241" s="146" t="e">
        <f t="shared" ca="1" si="24"/>
        <v>#REF!</v>
      </c>
      <c r="C241" s="146" t="e">
        <f t="shared" ca="1" si="25"/>
        <v>#REF!</v>
      </c>
      <c r="D241" s="126"/>
      <c r="E241" s="127"/>
      <c r="F241" s="127" t="e">
        <f t="shared" ca="1" si="26"/>
        <v>#REF!</v>
      </c>
      <c r="G241" s="125"/>
      <c r="H241" s="125"/>
      <c r="I241" s="125" t="e">
        <f t="shared" ca="1" si="28"/>
        <v>#REF!</v>
      </c>
      <c r="J241" s="128"/>
      <c r="K241" s="128"/>
      <c r="L241" s="128" t="e">
        <f t="shared" ca="1" si="27"/>
        <v>#REF!</v>
      </c>
      <c r="M241" s="130" t="e">
        <f t="shared" ca="1" si="29"/>
        <v>#REF!</v>
      </c>
      <c r="N241" s="154" t="e">
        <f t="shared" ca="1" si="30"/>
        <v>#REF!</v>
      </c>
      <c r="O241" s="132" t="e">
        <f t="shared" ca="1" si="31"/>
        <v>#REF!</v>
      </c>
      <c r="P241" s="136"/>
    </row>
    <row r="242" spans="1:16" x14ac:dyDescent="0.25">
      <c r="A242" s="121">
        <v>236</v>
      </c>
      <c r="B242" s="146" t="e">
        <f t="shared" ca="1" si="24"/>
        <v>#REF!</v>
      </c>
      <c r="C242" s="146" t="e">
        <f t="shared" ca="1" si="25"/>
        <v>#REF!</v>
      </c>
      <c r="D242" s="126"/>
      <c r="E242" s="127"/>
      <c r="F242" s="127" t="e">
        <f t="shared" ca="1" si="26"/>
        <v>#REF!</v>
      </c>
      <c r="G242" s="125"/>
      <c r="H242" s="125"/>
      <c r="I242" s="125" t="e">
        <f t="shared" ca="1" si="28"/>
        <v>#REF!</v>
      </c>
      <c r="J242" s="128"/>
      <c r="K242" s="128"/>
      <c r="L242" s="128" t="e">
        <f t="shared" ca="1" si="27"/>
        <v>#REF!</v>
      </c>
      <c r="M242" s="130" t="e">
        <f t="shared" ca="1" si="29"/>
        <v>#REF!</v>
      </c>
      <c r="N242" s="154" t="e">
        <f t="shared" ca="1" si="30"/>
        <v>#REF!</v>
      </c>
      <c r="O242" s="132" t="e">
        <f t="shared" ca="1" si="31"/>
        <v>#REF!</v>
      </c>
      <c r="P242" s="136"/>
    </row>
    <row r="243" spans="1:16" x14ac:dyDescent="0.25">
      <c r="A243" s="121">
        <v>237</v>
      </c>
      <c r="B243" s="146" t="e">
        <f t="shared" ca="1" si="24"/>
        <v>#REF!</v>
      </c>
      <c r="C243" s="146" t="e">
        <f t="shared" ca="1" si="25"/>
        <v>#REF!</v>
      </c>
      <c r="D243" s="126"/>
      <c r="E243" s="127"/>
      <c r="F243" s="127" t="e">
        <f t="shared" ca="1" si="26"/>
        <v>#REF!</v>
      </c>
      <c r="G243" s="125"/>
      <c r="H243" s="125"/>
      <c r="I243" s="125" t="e">
        <f t="shared" ca="1" si="28"/>
        <v>#REF!</v>
      </c>
      <c r="J243" s="128"/>
      <c r="K243" s="128"/>
      <c r="L243" s="128" t="e">
        <f t="shared" ca="1" si="27"/>
        <v>#REF!</v>
      </c>
      <c r="M243" s="130" t="e">
        <f t="shared" ca="1" si="29"/>
        <v>#REF!</v>
      </c>
      <c r="N243" s="154" t="e">
        <f t="shared" ca="1" si="30"/>
        <v>#REF!</v>
      </c>
      <c r="O243" s="132" t="e">
        <f t="shared" ca="1" si="31"/>
        <v>#REF!</v>
      </c>
      <c r="P243" s="136"/>
    </row>
    <row r="244" spans="1:16" x14ac:dyDescent="0.25">
      <c r="A244" s="121">
        <v>238</v>
      </c>
      <c r="B244" s="146" t="e">
        <f t="shared" ca="1" si="24"/>
        <v>#REF!</v>
      </c>
      <c r="C244" s="146" t="e">
        <f t="shared" ca="1" si="25"/>
        <v>#REF!</v>
      </c>
      <c r="D244" s="126"/>
      <c r="E244" s="127"/>
      <c r="F244" s="127" t="e">
        <f t="shared" ca="1" si="26"/>
        <v>#REF!</v>
      </c>
      <c r="G244" s="125"/>
      <c r="H244" s="125"/>
      <c r="I244" s="125" t="e">
        <f t="shared" ca="1" si="28"/>
        <v>#REF!</v>
      </c>
      <c r="J244" s="128"/>
      <c r="K244" s="128"/>
      <c r="L244" s="128" t="e">
        <f t="shared" ca="1" si="27"/>
        <v>#REF!</v>
      </c>
      <c r="M244" s="130" t="e">
        <f t="shared" ca="1" si="29"/>
        <v>#REF!</v>
      </c>
      <c r="N244" s="154" t="e">
        <f t="shared" ca="1" si="30"/>
        <v>#REF!</v>
      </c>
      <c r="O244" s="132" t="e">
        <f t="shared" ca="1" si="31"/>
        <v>#REF!</v>
      </c>
      <c r="P244" s="136"/>
    </row>
    <row r="245" spans="1:16" x14ac:dyDescent="0.25">
      <c r="A245" s="121">
        <v>239</v>
      </c>
      <c r="B245" s="146" t="e">
        <f t="shared" ca="1" si="24"/>
        <v>#REF!</v>
      </c>
      <c r="C245" s="146" t="e">
        <f t="shared" ca="1" si="25"/>
        <v>#REF!</v>
      </c>
      <c r="D245" s="126"/>
      <c r="E245" s="127"/>
      <c r="F245" s="127" t="e">
        <f t="shared" ca="1" si="26"/>
        <v>#REF!</v>
      </c>
      <c r="G245" s="125"/>
      <c r="H245" s="125"/>
      <c r="I245" s="125" t="e">
        <f t="shared" ca="1" si="28"/>
        <v>#REF!</v>
      </c>
      <c r="J245" s="128"/>
      <c r="K245" s="128"/>
      <c r="L245" s="128" t="e">
        <f t="shared" ca="1" si="27"/>
        <v>#REF!</v>
      </c>
      <c r="M245" s="130" t="e">
        <f t="shared" ca="1" si="29"/>
        <v>#REF!</v>
      </c>
      <c r="N245" s="154" t="e">
        <f t="shared" ca="1" si="30"/>
        <v>#REF!</v>
      </c>
      <c r="O245" s="132" t="e">
        <f t="shared" ca="1" si="31"/>
        <v>#REF!</v>
      </c>
      <c r="P245" s="136"/>
    </row>
    <row r="246" spans="1:16" x14ac:dyDescent="0.25">
      <c r="A246" s="121">
        <v>240</v>
      </c>
      <c r="B246" s="146" t="e">
        <f t="shared" ca="1" si="24"/>
        <v>#REF!</v>
      </c>
      <c r="C246" s="146" t="e">
        <f t="shared" ca="1" si="25"/>
        <v>#REF!</v>
      </c>
      <c r="D246" s="126"/>
      <c r="E246" s="127"/>
      <c r="F246" s="127" t="e">
        <f t="shared" ca="1" si="26"/>
        <v>#REF!</v>
      </c>
      <c r="G246" s="125"/>
      <c r="H246" s="125"/>
      <c r="I246" s="125" t="e">
        <f t="shared" ca="1" si="28"/>
        <v>#REF!</v>
      </c>
      <c r="J246" s="128"/>
      <c r="K246" s="128"/>
      <c r="L246" s="128" t="e">
        <f t="shared" ca="1" si="27"/>
        <v>#REF!</v>
      </c>
      <c r="M246" s="130" t="e">
        <f t="shared" ca="1" si="29"/>
        <v>#REF!</v>
      </c>
      <c r="N246" s="154" t="e">
        <f t="shared" ca="1" si="30"/>
        <v>#REF!</v>
      </c>
      <c r="O246" s="132" t="e">
        <f t="shared" ca="1" si="31"/>
        <v>#REF!</v>
      </c>
      <c r="P246" s="136"/>
    </row>
    <row r="247" spans="1:16" x14ac:dyDescent="0.25">
      <c r="A247" s="121">
        <v>241</v>
      </c>
      <c r="B247" s="146" t="e">
        <f t="shared" ca="1" si="24"/>
        <v>#REF!</v>
      </c>
      <c r="C247" s="146" t="e">
        <f t="shared" ca="1" si="25"/>
        <v>#REF!</v>
      </c>
      <c r="D247" s="126"/>
      <c r="E247" s="127"/>
      <c r="F247" s="127" t="e">
        <f t="shared" ca="1" si="26"/>
        <v>#REF!</v>
      </c>
      <c r="G247" s="125"/>
      <c r="H247" s="125"/>
      <c r="I247" s="125" t="e">
        <f t="shared" ca="1" si="28"/>
        <v>#REF!</v>
      </c>
      <c r="J247" s="128"/>
      <c r="K247" s="128"/>
      <c r="L247" s="128" t="e">
        <f t="shared" ca="1" si="27"/>
        <v>#REF!</v>
      </c>
      <c r="M247" s="130" t="e">
        <f t="shared" ca="1" si="29"/>
        <v>#REF!</v>
      </c>
      <c r="N247" s="154" t="e">
        <f t="shared" ca="1" si="30"/>
        <v>#REF!</v>
      </c>
      <c r="O247" s="132" t="e">
        <f t="shared" ca="1" si="31"/>
        <v>#REF!</v>
      </c>
      <c r="P247" s="136"/>
    </row>
    <row r="248" spans="1:16" x14ac:dyDescent="0.25">
      <c r="A248" s="121">
        <v>242</v>
      </c>
      <c r="B248" s="146" t="e">
        <f t="shared" ca="1" si="24"/>
        <v>#REF!</v>
      </c>
      <c r="C248" s="146" t="e">
        <f t="shared" ca="1" si="25"/>
        <v>#REF!</v>
      </c>
      <c r="D248" s="126"/>
      <c r="E248" s="127"/>
      <c r="F248" s="127" t="e">
        <f t="shared" ca="1" si="26"/>
        <v>#REF!</v>
      </c>
      <c r="G248" s="125"/>
      <c r="H248" s="125"/>
      <c r="I248" s="125" t="e">
        <f t="shared" ca="1" si="28"/>
        <v>#REF!</v>
      </c>
      <c r="J248" s="128"/>
      <c r="K248" s="128"/>
      <c r="L248" s="128" t="e">
        <f t="shared" ca="1" si="27"/>
        <v>#REF!</v>
      </c>
      <c r="M248" s="130" t="e">
        <f t="shared" ca="1" si="29"/>
        <v>#REF!</v>
      </c>
      <c r="N248" s="154" t="e">
        <f t="shared" ca="1" si="30"/>
        <v>#REF!</v>
      </c>
      <c r="O248" s="132" t="e">
        <f t="shared" ca="1" si="31"/>
        <v>#REF!</v>
      </c>
      <c r="P248" s="136"/>
    </row>
    <row r="249" spans="1:16" x14ac:dyDescent="0.25">
      <c r="A249" s="121">
        <v>243</v>
      </c>
      <c r="B249" s="146" t="e">
        <f t="shared" ca="1" si="24"/>
        <v>#REF!</v>
      </c>
      <c r="C249" s="146" t="e">
        <f t="shared" ca="1" si="25"/>
        <v>#REF!</v>
      </c>
      <c r="D249" s="126"/>
      <c r="E249" s="127"/>
      <c r="F249" s="127" t="e">
        <f t="shared" ca="1" si="26"/>
        <v>#REF!</v>
      </c>
      <c r="G249" s="125"/>
      <c r="H249" s="125"/>
      <c r="I249" s="125" t="e">
        <f t="shared" ca="1" si="28"/>
        <v>#REF!</v>
      </c>
      <c r="J249" s="128"/>
      <c r="K249" s="128"/>
      <c r="L249" s="128" t="e">
        <f t="shared" ca="1" si="27"/>
        <v>#REF!</v>
      </c>
      <c r="M249" s="130" t="e">
        <f t="shared" ca="1" si="29"/>
        <v>#REF!</v>
      </c>
      <c r="N249" s="154" t="e">
        <f t="shared" ca="1" si="30"/>
        <v>#REF!</v>
      </c>
      <c r="O249" s="132" t="e">
        <f t="shared" ca="1" si="31"/>
        <v>#REF!</v>
      </c>
      <c r="P249" s="136"/>
    </row>
    <row r="250" spans="1:16" x14ac:dyDescent="0.25">
      <c r="A250" s="121">
        <v>244</v>
      </c>
      <c r="B250" s="146" t="e">
        <f t="shared" ca="1" si="24"/>
        <v>#REF!</v>
      </c>
      <c r="C250" s="146" t="e">
        <f t="shared" ca="1" si="25"/>
        <v>#REF!</v>
      </c>
      <c r="D250" s="126"/>
      <c r="E250" s="127"/>
      <c r="F250" s="127" t="e">
        <f t="shared" ca="1" si="26"/>
        <v>#REF!</v>
      </c>
      <c r="G250" s="125"/>
      <c r="H250" s="125"/>
      <c r="I250" s="125" t="e">
        <f t="shared" ca="1" si="28"/>
        <v>#REF!</v>
      </c>
      <c r="J250" s="128"/>
      <c r="K250" s="128"/>
      <c r="L250" s="128" t="e">
        <f t="shared" ca="1" si="27"/>
        <v>#REF!</v>
      </c>
      <c r="M250" s="130" t="e">
        <f t="shared" ca="1" si="29"/>
        <v>#REF!</v>
      </c>
      <c r="N250" s="154" t="e">
        <f t="shared" ca="1" si="30"/>
        <v>#REF!</v>
      </c>
      <c r="O250" s="132" t="e">
        <f t="shared" ca="1" si="31"/>
        <v>#REF!</v>
      </c>
      <c r="P250" s="136"/>
    </row>
    <row r="251" spans="1:16" x14ac:dyDescent="0.25">
      <c r="A251" s="121">
        <v>245</v>
      </c>
      <c r="B251" s="146" t="e">
        <f t="shared" ca="1" si="24"/>
        <v>#REF!</v>
      </c>
      <c r="C251" s="146" t="e">
        <f t="shared" ca="1" si="25"/>
        <v>#REF!</v>
      </c>
      <c r="D251" s="126"/>
      <c r="E251" s="127"/>
      <c r="F251" s="127" t="e">
        <f t="shared" ca="1" si="26"/>
        <v>#REF!</v>
      </c>
      <c r="G251" s="125"/>
      <c r="H251" s="125"/>
      <c r="I251" s="125" t="e">
        <f t="shared" ca="1" si="28"/>
        <v>#REF!</v>
      </c>
      <c r="J251" s="128"/>
      <c r="K251" s="128"/>
      <c r="L251" s="128" t="e">
        <f t="shared" ca="1" si="27"/>
        <v>#REF!</v>
      </c>
      <c r="M251" s="130" t="e">
        <f t="shared" ca="1" si="29"/>
        <v>#REF!</v>
      </c>
      <c r="N251" s="154" t="e">
        <f t="shared" ca="1" si="30"/>
        <v>#REF!</v>
      </c>
      <c r="O251" s="132" t="e">
        <f t="shared" ca="1" si="31"/>
        <v>#REF!</v>
      </c>
      <c r="P251" s="136"/>
    </row>
    <row r="252" spans="1:16" x14ac:dyDescent="0.25">
      <c r="A252" s="121">
        <v>246</v>
      </c>
      <c r="B252" s="146" t="e">
        <f t="shared" ca="1" si="24"/>
        <v>#REF!</v>
      </c>
      <c r="C252" s="146" t="e">
        <f t="shared" ca="1" si="25"/>
        <v>#REF!</v>
      </c>
      <c r="D252" s="126"/>
      <c r="E252" s="127"/>
      <c r="F252" s="127" t="e">
        <f t="shared" ca="1" si="26"/>
        <v>#REF!</v>
      </c>
      <c r="G252" s="125"/>
      <c r="H252" s="125"/>
      <c r="I252" s="125" t="e">
        <f t="shared" ca="1" si="28"/>
        <v>#REF!</v>
      </c>
      <c r="J252" s="128"/>
      <c r="K252" s="128"/>
      <c r="L252" s="128" t="e">
        <f t="shared" ca="1" si="27"/>
        <v>#REF!</v>
      </c>
      <c r="M252" s="130" t="e">
        <f t="shared" ca="1" si="29"/>
        <v>#REF!</v>
      </c>
      <c r="N252" s="154" t="e">
        <f t="shared" ca="1" si="30"/>
        <v>#REF!</v>
      </c>
      <c r="O252" s="132" t="e">
        <f t="shared" ca="1" si="31"/>
        <v>#REF!</v>
      </c>
      <c r="P252" s="136"/>
    </row>
    <row r="253" spans="1:16" x14ac:dyDescent="0.25">
      <c r="A253" s="121">
        <v>247</v>
      </c>
      <c r="B253" s="146" t="e">
        <f t="shared" ca="1" si="24"/>
        <v>#REF!</v>
      </c>
      <c r="C253" s="146" t="e">
        <f t="shared" ca="1" si="25"/>
        <v>#REF!</v>
      </c>
      <c r="D253" s="126"/>
      <c r="E253" s="127"/>
      <c r="F253" s="127" t="e">
        <f t="shared" ca="1" si="26"/>
        <v>#REF!</v>
      </c>
      <c r="G253" s="125"/>
      <c r="H253" s="125"/>
      <c r="I253" s="125" t="e">
        <f t="shared" ca="1" si="28"/>
        <v>#REF!</v>
      </c>
      <c r="J253" s="128"/>
      <c r="K253" s="128"/>
      <c r="L253" s="128" t="e">
        <f t="shared" ca="1" si="27"/>
        <v>#REF!</v>
      </c>
      <c r="M253" s="130" t="e">
        <f t="shared" ca="1" si="29"/>
        <v>#REF!</v>
      </c>
      <c r="N253" s="154" t="e">
        <f t="shared" ca="1" si="30"/>
        <v>#REF!</v>
      </c>
      <c r="O253" s="132" t="e">
        <f t="shared" ca="1" si="31"/>
        <v>#REF!</v>
      </c>
      <c r="P253" s="136"/>
    </row>
    <row r="254" spans="1:16" x14ac:dyDescent="0.25">
      <c r="A254" s="121">
        <v>248</v>
      </c>
      <c r="B254" s="146" t="e">
        <f t="shared" ca="1" si="24"/>
        <v>#REF!</v>
      </c>
      <c r="C254" s="146" t="e">
        <f t="shared" ca="1" si="25"/>
        <v>#REF!</v>
      </c>
      <c r="D254" s="126"/>
      <c r="E254" s="127"/>
      <c r="F254" s="127" t="e">
        <f t="shared" ca="1" si="26"/>
        <v>#REF!</v>
      </c>
      <c r="G254" s="125"/>
      <c r="H254" s="125"/>
      <c r="I254" s="125" t="e">
        <f t="shared" ca="1" si="28"/>
        <v>#REF!</v>
      </c>
      <c r="J254" s="128"/>
      <c r="K254" s="128"/>
      <c r="L254" s="128" t="e">
        <f t="shared" ca="1" si="27"/>
        <v>#REF!</v>
      </c>
      <c r="M254" s="130" t="e">
        <f t="shared" ca="1" si="29"/>
        <v>#REF!</v>
      </c>
      <c r="N254" s="154" t="e">
        <f t="shared" ca="1" si="30"/>
        <v>#REF!</v>
      </c>
      <c r="O254" s="132" t="e">
        <f t="shared" ca="1" si="31"/>
        <v>#REF!</v>
      </c>
      <c r="P254" s="136"/>
    </row>
    <row r="255" spans="1:16" x14ac:dyDescent="0.25">
      <c r="A255" s="121">
        <v>249</v>
      </c>
      <c r="B255" s="146" t="e">
        <f t="shared" ca="1" si="24"/>
        <v>#REF!</v>
      </c>
      <c r="C255" s="146" t="e">
        <f t="shared" ca="1" si="25"/>
        <v>#REF!</v>
      </c>
      <c r="D255" s="126"/>
      <c r="E255" s="127"/>
      <c r="F255" s="127" t="e">
        <f t="shared" ca="1" si="26"/>
        <v>#REF!</v>
      </c>
      <c r="G255" s="125"/>
      <c r="H255" s="125"/>
      <c r="I255" s="125" t="e">
        <f t="shared" ca="1" si="28"/>
        <v>#REF!</v>
      </c>
      <c r="J255" s="128"/>
      <c r="K255" s="128"/>
      <c r="L255" s="128" t="e">
        <f t="shared" ca="1" si="27"/>
        <v>#REF!</v>
      </c>
      <c r="M255" s="130" t="e">
        <f t="shared" ca="1" si="29"/>
        <v>#REF!</v>
      </c>
      <c r="N255" s="154" t="e">
        <f t="shared" ca="1" si="30"/>
        <v>#REF!</v>
      </c>
      <c r="O255" s="132" t="e">
        <f t="shared" ca="1" si="31"/>
        <v>#REF!</v>
      </c>
      <c r="P255" s="136"/>
    </row>
    <row r="256" spans="1:16" x14ac:dyDescent="0.25">
      <c r="A256" s="121">
        <v>250</v>
      </c>
      <c r="B256" s="146" t="e">
        <f t="shared" ca="1" si="24"/>
        <v>#REF!</v>
      </c>
      <c r="C256" s="146" t="e">
        <f t="shared" ca="1" si="25"/>
        <v>#REF!</v>
      </c>
      <c r="D256" s="126"/>
      <c r="E256" s="127"/>
      <c r="F256" s="127" t="e">
        <f t="shared" ca="1" si="26"/>
        <v>#REF!</v>
      </c>
      <c r="G256" s="125"/>
      <c r="H256" s="125"/>
      <c r="I256" s="125" t="e">
        <f t="shared" ca="1" si="28"/>
        <v>#REF!</v>
      </c>
      <c r="J256" s="128"/>
      <c r="K256" s="128"/>
      <c r="L256" s="128" t="e">
        <f t="shared" ca="1" si="27"/>
        <v>#REF!</v>
      </c>
      <c r="M256" s="130" t="e">
        <f t="shared" ca="1" si="29"/>
        <v>#REF!</v>
      </c>
      <c r="N256" s="154" t="e">
        <f t="shared" ca="1" si="30"/>
        <v>#REF!</v>
      </c>
      <c r="O256" s="132" t="e">
        <f t="shared" ca="1" si="31"/>
        <v>#REF!</v>
      </c>
      <c r="P256" s="136"/>
    </row>
    <row r="257" spans="1:16" x14ac:dyDescent="0.25">
      <c r="A257" s="121">
        <v>251</v>
      </c>
      <c r="B257" s="146" t="e">
        <f t="shared" ca="1" si="24"/>
        <v>#REF!</v>
      </c>
      <c r="C257" s="146" t="e">
        <f t="shared" ca="1" si="25"/>
        <v>#REF!</v>
      </c>
      <c r="D257" s="126"/>
      <c r="E257" s="127"/>
      <c r="F257" s="127" t="e">
        <f t="shared" ca="1" si="26"/>
        <v>#REF!</v>
      </c>
      <c r="G257" s="125"/>
      <c r="H257" s="125"/>
      <c r="I257" s="125" t="e">
        <f t="shared" ca="1" si="28"/>
        <v>#REF!</v>
      </c>
      <c r="J257" s="128"/>
      <c r="K257" s="128"/>
      <c r="L257" s="128" t="e">
        <f t="shared" ca="1" si="27"/>
        <v>#REF!</v>
      </c>
      <c r="M257" s="130" t="e">
        <f t="shared" ca="1" si="29"/>
        <v>#REF!</v>
      </c>
      <c r="N257" s="154" t="e">
        <f t="shared" ca="1" si="30"/>
        <v>#REF!</v>
      </c>
      <c r="O257" s="132" t="e">
        <f t="shared" ca="1" si="31"/>
        <v>#REF!</v>
      </c>
      <c r="P257" s="136"/>
    </row>
    <row r="258" spans="1:16" x14ac:dyDescent="0.25">
      <c r="A258" s="121">
        <v>252</v>
      </c>
      <c r="B258" s="146" t="e">
        <f t="shared" ca="1" si="24"/>
        <v>#REF!</v>
      </c>
      <c r="C258" s="146" t="e">
        <f t="shared" ca="1" si="25"/>
        <v>#REF!</v>
      </c>
      <c r="D258" s="126"/>
      <c r="E258" s="127"/>
      <c r="F258" s="127" t="e">
        <f t="shared" ca="1" si="26"/>
        <v>#REF!</v>
      </c>
      <c r="G258" s="125"/>
      <c r="H258" s="125"/>
      <c r="I258" s="125" t="e">
        <f t="shared" ca="1" si="28"/>
        <v>#REF!</v>
      </c>
      <c r="J258" s="128"/>
      <c r="K258" s="128"/>
      <c r="L258" s="128" t="e">
        <f t="shared" ca="1" si="27"/>
        <v>#REF!</v>
      </c>
      <c r="M258" s="130" t="e">
        <f t="shared" ca="1" si="29"/>
        <v>#REF!</v>
      </c>
      <c r="N258" s="154" t="e">
        <f t="shared" ca="1" si="30"/>
        <v>#REF!</v>
      </c>
      <c r="O258" s="132" t="e">
        <f t="shared" ca="1" si="31"/>
        <v>#REF!</v>
      </c>
      <c r="P258" s="136"/>
    </row>
    <row r="259" spans="1:16" x14ac:dyDescent="0.25">
      <c r="A259" s="121">
        <v>253</v>
      </c>
      <c r="B259" s="146" t="e">
        <f t="shared" ca="1" si="24"/>
        <v>#REF!</v>
      </c>
      <c r="C259" s="146" t="e">
        <f t="shared" ca="1" si="25"/>
        <v>#REF!</v>
      </c>
      <c r="D259" s="126"/>
      <c r="E259" s="127"/>
      <c r="F259" s="127" t="e">
        <f t="shared" ca="1" si="26"/>
        <v>#REF!</v>
      </c>
      <c r="G259" s="125"/>
      <c r="H259" s="125"/>
      <c r="I259" s="125" t="e">
        <f t="shared" ca="1" si="28"/>
        <v>#REF!</v>
      </c>
      <c r="J259" s="128"/>
      <c r="K259" s="128"/>
      <c r="L259" s="128" t="e">
        <f t="shared" ca="1" si="27"/>
        <v>#REF!</v>
      </c>
      <c r="M259" s="130" t="e">
        <f t="shared" ca="1" si="29"/>
        <v>#REF!</v>
      </c>
      <c r="N259" s="154" t="e">
        <f t="shared" ca="1" si="30"/>
        <v>#REF!</v>
      </c>
      <c r="O259" s="132" t="e">
        <f t="shared" ca="1" si="31"/>
        <v>#REF!</v>
      </c>
      <c r="P259" s="136"/>
    </row>
    <row r="260" spans="1:16" x14ac:dyDescent="0.25">
      <c r="A260" s="121">
        <v>254</v>
      </c>
      <c r="B260" s="146" t="e">
        <f t="shared" ca="1" si="24"/>
        <v>#REF!</v>
      </c>
      <c r="C260" s="146" t="e">
        <f t="shared" ca="1" si="25"/>
        <v>#REF!</v>
      </c>
      <c r="D260" s="126"/>
      <c r="E260" s="127"/>
      <c r="F260" s="127" t="e">
        <f t="shared" ca="1" si="26"/>
        <v>#REF!</v>
      </c>
      <c r="G260" s="125"/>
      <c r="H260" s="125"/>
      <c r="I260" s="125" t="e">
        <f t="shared" ca="1" si="28"/>
        <v>#REF!</v>
      </c>
      <c r="J260" s="128"/>
      <c r="K260" s="128"/>
      <c r="L260" s="128" t="e">
        <f t="shared" ca="1" si="27"/>
        <v>#REF!</v>
      </c>
      <c r="M260" s="130" t="e">
        <f t="shared" ca="1" si="29"/>
        <v>#REF!</v>
      </c>
      <c r="N260" s="154" t="e">
        <f t="shared" ca="1" si="30"/>
        <v>#REF!</v>
      </c>
      <c r="O260" s="132" t="e">
        <f t="shared" ca="1" si="31"/>
        <v>#REF!</v>
      </c>
      <c r="P260" s="136"/>
    </row>
    <row r="261" spans="1:16" x14ac:dyDescent="0.25">
      <c r="A261" s="121">
        <v>255</v>
      </c>
      <c r="B261" s="146" t="e">
        <f t="shared" ca="1" si="24"/>
        <v>#REF!</v>
      </c>
      <c r="C261" s="146" t="e">
        <f t="shared" ca="1" si="25"/>
        <v>#REF!</v>
      </c>
      <c r="D261" s="126"/>
      <c r="E261" s="127"/>
      <c r="F261" s="127" t="e">
        <f t="shared" ca="1" si="26"/>
        <v>#REF!</v>
      </c>
      <c r="G261" s="125"/>
      <c r="H261" s="125"/>
      <c r="I261" s="125" t="e">
        <f t="shared" ca="1" si="28"/>
        <v>#REF!</v>
      </c>
      <c r="J261" s="128"/>
      <c r="K261" s="128"/>
      <c r="L261" s="128" t="e">
        <f t="shared" ca="1" si="27"/>
        <v>#REF!</v>
      </c>
      <c r="M261" s="130" t="e">
        <f t="shared" ca="1" si="29"/>
        <v>#REF!</v>
      </c>
      <c r="N261" s="154" t="e">
        <f t="shared" ca="1" si="30"/>
        <v>#REF!</v>
      </c>
      <c r="O261" s="132" t="e">
        <f t="shared" ca="1" si="31"/>
        <v>#REF!</v>
      </c>
      <c r="P261" s="136"/>
    </row>
    <row r="262" spans="1:16" x14ac:dyDescent="0.25">
      <c r="A262" s="121">
        <v>256</v>
      </c>
      <c r="B262" s="146" t="e">
        <f t="shared" ca="1" si="24"/>
        <v>#REF!</v>
      </c>
      <c r="C262" s="146" t="e">
        <f t="shared" ca="1" si="25"/>
        <v>#REF!</v>
      </c>
      <c r="D262" s="126"/>
      <c r="E262" s="127"/>
      <c r="F262" s="127" t="e">
        <f t="shared" ca="1" si="26"/>
        <v>#REF!</v>
      </c>
      <c r="G262" s="125"/>
      <c r="H262" s="125"/>
      <c r="I262" s="125" t="e">
        <f t="shared" ca="1" si="28"/>
        <v>#REF!</v>
      </c>
      <c r="J262" s="128"/>
      <c r="K262" s="128"/>
      <c r="L262" s="128" t="e">
        <f t="shared" ca="1" si="27"/>
        <v>#REF!</v>
      </c>
      <c r="M262" s="130" t="e">
        <f t="shared" ca="1" si="29"/>
        <v>#REF!</v>
      </c>
      <c r="N262" s="154" t="e">
        <f t="shared" ca="1" si="30"/>
        <v>#REF!</v>
      </c>
      <c r="O262" s="132" t="e">
        <f t="shared" ca="1" si="31"/>
        <v>#REF!</v>
      </c>
      <c r="P262" s="136"/>
    </row>
    <row r="263" spans="1:16" x14ac:dyDescent="0.25">
      <c r="A263" s="121">
        <v>257</v>
      </c>
      <c r="B263" s="146" t="e">
        <f t="shared" ca="1" si="24"/>
        <v>#REF!</v>
      </c>
      <c r="C263" s="146" t="e">
        <f t="shared" ca="1" si="25"/>
        <v>#REF!</v>
      </c>
      <c r="D263" s="126"/>
      <c r="E263" s="127"/>
      <c r="F263" s="127" t="e">
        <f t="shared" ca="1" si="26"/>
        <v>#REF!</v>
      </c>
      <c r="G263" s="125"/>
      <c r="H263" s="125"/>
      <c r="I263" s="125" t="e">
        <f t="shared" ca="1" si="28"/>
        <v>#REF!</v>
      </c>
      <c r="J263" s="128"/>
      <c r="K263" s="128"/>
      <c r="L263" s="128" t="e">
        <f t="shared" ca="1" si="27"/>
        <v>#REF!</v>
      </c>
      <c r="M263" s="130" t="e">
        <f t="shared" ca="1" si="29"/>
        <v>#REF!</v>
      </c>
      <c r="N263" s="154" t="e">
        <f t="shared" ca="1" si="30"/>
        <v>#REF!</v>
      </c>
      <c r="O263" s="132" t="e">
        <f t="shared" ca="1" si="31"/>
        <v>#REF!</v>
      </c>
      <c r="P263" s="136"/>
    </row>
    <row r="264" spans="1:16" x14ac:dyDescent="0.25">
      <c r="A264" s="121">
        <v>258</v>
      </c>
      <c r="B264" s="146" t="e">
        <f t="shared" ref="B264:B327" ca="1" si="32">INDIRECT(CONCATENATE($C$505,$D$505,"!$B",$A264 + 8))</f>
        <v>#REF!</v>
      </c>
      <c r="C264" s="146" t="e">
        <f t="shared" ref="C264:C327" ca="1" si="33">INDIRECT(CONCATENATE($C$505,$D$505,"!$C",$A264 + 8))</f>
        <v>#REF!</v>
      </c>
      <c r="D264" s="126"/>
      <c r="E264" s="127"/>
      <c r="F264" s="127" t="e">
        <f t="shared" ref="F264:F327" ca="1" si="34">INDIRECT(CONCATENATE($C$505,$D$505,"!$Z",$A264 + 8))</f>
        <v>#REF!</v>
      </c>
      <c r="G264" s="125"/>
      <c r="H264" s="125"/>
      <c r="I264" s="125" t="e">
        <f t="shared" ca="1" si="28"/>
        <v>#REF!</v>
      </c>
      <c r="J264" s="128"/>
      <c r="K264" s="128"/>
      <c r="L264" s="128" t="e">
        <f t="shared" ref="L264:L327" ca="1" si="35">INDIRECT(CONCATENATE($C$505,$D$505,"!$V",$A264 + 8))</f>
        <v>#REF!</v>
      </c>
      <c r="M264" s="130" t="e">
        <f t="shared" ca="1" si="29"/>
        <v>#REF!</v>
      </c>
      <c r="N264" s="154" t="e">
        <f t="shared" ca="1" si="30"/>
        <v>#REF!</v>
      </c>
      <c r="O264" s="132" t="e">
        <f t="shared" ca="1" si="31"/>
        <v>#REF!</v>
      </c>
      <c r="P264" s="136"/>
    </row>
    <row r="265" spans="1:16" x14ac:dyDescent="0.25">
      <c r="A265" s="121">
        <v>259</v>
      </c>
      <c r="B265" s="146" t="e">
        <f t="shared" ca="1" si="32"/>
        <v>#REF!</v>
      </c>
      <c r="C265" s="146" t="e">
        <f t="shared" ca="1" si="33"/>
        <v>#REF!</v>
      </c>
      <c r="D265" s="126"/>
      <c r="E265" s="127"/>
      <c r="F265" s="127" t="e">
        <f t="shared" ca="1" si="34"/>
        <v>#REF!</v>
      </c>
      <c r="G265" s="125"/>
      <c r="H265" s="125"/>
      <c r="I265" s="125" t="e">
        <f t="shared" ref="I265:I328" ca="1" si="36">INDIRECT(CONCATENATE($C$505,$D$505,"!$AD",$A265 + 8))</f>
        <v>#REF!</v>
      </c>
      <c r="J265" s="128"/>
      <c r="K265" s="128"/>
      <c r="L265" s="128" t="e">
        <f t="shared" ca="1" si="35"/>
        <v>#REF!</v>
      </c>
      <c r="M265" s="130" t="e">
        <f t="shared" ref="M265:M328" ca="1" si="37">IF(I265&lt;33,0,3)</f>
        <v>#REF!</v>
      </c>
      <c r="N265" s="154" t="e">
        <f t="shared" ref="N265:N328" ca="1" si="38">ROUNDDOWN(O265,0)</f>
        <v>#REF!</v>
      </c>
      <c r="O265" s="132" t="e">
        <f t="shared" ref="O265:O328" ca="1" si="39">I265*M265/100</f>
        <v>#REF!</v>
      </c>
      <c r="P265" s="136"/>
    </row>
    <row r="266" spans="1:16" x14ac:dyDescent="0.25">
      <c r="A266" s="121">
        <v>260</v>
      </c>
      <c r="B266" s="146" t="e">
        <f t="shared" ca="1" si="32"/>
        <v>#REF!</v>
      </c>
      <c r="C266" s="146" t="e">
        <f t="shared" ca="1" si="33"/>
        <v>#REF!</v>
      </c>
      <c r="D266" s="126"/>
      <c r="E266" s="127"/>
      <c r="F266" s="127" t="e">
        <f t="shared" ca="1" si="34"/>
        <v>#REF!</v>
      </c>
      <c r="G266" s="125"/>
      <c r="H266" s="125"/>
      <c r="I266" s="125" t="e">
        <f t="shared" ca="1" si="36"/>
        <v>#REF!</v>
      </c>
      <c r="J266" s="128"/>
      <c r="K266" s="128"/>
      <c r="L266" s="128" t="e">
        <f t="shared" ca="1" si="35"/>
        <v>#REF!</v>
      </c>
      <c r="M266" s="130" t="e">
        <f t="shared" ca="1" si="37"/>
        <v>#REF!</v>
      </c>
      <c r="N266" s="154" t="e">
        <f t="shared" ca="1" si="38"/>
        <v>#REF!</v>
      </c>
      <c r="O266" s="132" t="e">
        <f t="shared" ca="1" si="39"/>
        <v>#REF!</v>
      </c>
      <c r="P266" s="136"/>
    </row>
    <row r="267" spans="1:16" x14ac:dyDescent="0.25">
      <c r="A267" s="121">
        <v>261</v>
      </c>
      <c r="B267" s="146" t="e">
        <f t="shared" ca="1" si="32"/>
        <v>#REF!</v>
      </c>
      <c r="C267" s="146" t="e">
        <f t="shared" ca="1" si="33"/>
        <v>#REF!</v>
      </c>
      <c r="D267" s="126"/>
      <c r="E267" s="127"/>
      <c r="F267" s="127" t="e">
        <f t="shared" ca="1" si="34"/>
        <v>#REF!</v>
      </c>
      <c r="G267" s="125"/>
      <c r="H267" s="125"/>
      <c r="I267" s="125" t="e">
        <f t="shared" ca="1" si="36"/>
        <v>#REF!</v>
      </c>
      <c r="J267" s="128"/>
      <c r="K267" s="128"/>
      <c r="L267" s="128" t="e">
        <f t="shared" ca="1" si="35"/>
        <v>#REF!</v>
      </c>
      <c r="M267" s="130" t="e">
        <f t="shared" ca="1" si="37"/>
        <v>#REF!</v>
      </c>
      <c r="N267" s="154" t="e">
        <f t="shared" ca="1" si="38"/>
        <v>#REF!</v>
      </c>
      <c r="O267" s="132" t="e">
        <f t="shared" ca="1" si="39"/>
        <v>#REF!</v>
      </c>
      <c r="P267" s="136"/>
    </row>
    <row r="268" spans="1:16" x14ac:dyDescent="0.25">
      <c r="A268" s="121">
        <v>262</v>
      </c>
      <c r="B268" s="146" t="e">
        <f t="shared" ca="1" si="32"/>
        <v>#REF!</v>
      </c>
      <c r="C268" s="146" t="e">
        <f t="shared" ca="1" si="33"/>
        <v>#REF!</v>
      </c>
      <c r="D268" s="126"/>
      <c r="E268" s="127"/>
      <c r="F268" s="127" t="e">
        <f t="shared" ca="1" si="34"/>
        <v>#REF!</v>
      </c>
      <c r="G268" s="125"/>
      <c r="H268" s="125"/>
      <c r="I268" s="125" t="e">
        <f t="shared" ca="1" si="36"/>
        <v>#REF!</v>
      </c>
      <c r="J268" s="128"/>
      <c r="K268" s="128"/>
      <c r="L268" s="128" t="e">
        <f t="shared" ca="1" si="35"/>
        <v>#REF!</v>
      </c>
      <c r="M268" s="130" t="e">
        <f t="shared" ca="1" si="37"/>
        <v>#REF!</v>
      </c>
      <c r="N268" s="154" t="e">
        <f t="shared" ca="1" si="38"/>
        <v>#REF!</v>
      </c>
      <c r="O268" s="132" t="e">
        <f t="shared" ca="1" si="39"/>
        <v>#REF!</v>
      </c>
      <c r="P268" s="136"/>
    </row>
    <row r="269" spans="1:16" x14ac:dyDescent="0.25">
      <c r="A269" s="121">
        <v>263</v>
      </c>
      <c r="B269" s="146" t="e">
        <f t="shared" ca="1" si="32"/>
        <v>#REF!</v>
      </c>
      <c r="C269" s="146" t="e">
        <f t="shared" ca="1" si="33"/>
        <v>#REF!</v>
      </c>
      <c r="D269" s="126"/>
      <c r="E269" s="127"/>
      <c r="F269" s="127" t="e">
        <f t="shared" ca="1" si="34"/>
        <v>#REF!</v>
      </c>
      <c r="G269" s="125"/>
      <c r="H269" s="125"/>
      <c r="I269" s="125" t="e">
        <f t="shared" ca="1" si="36"/>
        <v>#REF!</v>
      </c>
      <c r="J269" s="128"/>
      <c r="K269" s="128"/>
      <c r="L269" s="128" t="e">
        <f t="shared" ca="1" si="35"/>
        <v>#REF!</v>
      </c>
      <c r="M269" s="130" t="e">
        <f t="shared" ca="1" si="37"/>
        <v>#REF!</v>
      </c>
      <c r="N269" s="154" t="e">
        <f t="shared" ca="1" si="38"/>
        <v>#REF!</v>
      </c>
      <c r="O269" s="132" t="e">
        <f t="shared" ca="1" si="39"/>
        <v>#REF!</v>
      </c>
      <c r="P269" s="136"/>
    </row>
    <row r="270" spans="1:16" x14ac:dyDescent="0.25">
      <c r="A270" s="121">
        <v>264</v>
      </c>
      <c r="B270" s="146" t="e">
        <f t="shared" ca="1" si="32"/>
        <v>#REF!</v>
      </c>
      <c r="C270" s="146" t="e">
        <f t="shared" ca="1" si="33"/>
        <v>#REF!</v>
      </c>
      <c r="D270" s="126"/>
      <c r="E270" s="127"/>
      <c r="F270" s="127" t="e">
        <f t="shared" ca="1" si="34"/>
        <v>#REF!</v>
      </c>
      <c r="G270" s="125"/>
      <c r="H270" s="125"/>
      <c r="I270" s="125" t="e">
        <f t="shared" ca="1" si="36"/>
        <v>#REF!</v>
      </c>
      <c r="J270" s="128"/>
      <c r="K270" s="128"/>
      <c r="L270" s="128" t="e">
        <f t="shared" ca="1" si="35"/>
        <v>#REF!</v>
      </c>
      <c r="M270" s="130" t="e">
        <f t="shared" ca="1" si="37"/>
        <v>#REF!</v>
      </c>
      <c r="N270" s="154" t="e">
        <f t="shared" ca="1" si="38"/>
        <v>#REF!</v>
      </c>
      <c r="O270" s="132" t="e">
        <f t="shared" ca="1" si="39"/>
        <v>#REF!</v>
      </c>
      <c r="P270" s="136"/>
    </row>
    <row r="271" spans="1:16" x14ac:dyDescent="0.25">
      <c r="A271" s="121">
        <v>265</v>
      </c>
      <c r="B271" s="146" t="e">
        <f t="shared" ca="1" si="32"/>
        <v>#REF!</v>
      </c>
      <c r="C271" s="146" t="e">
        <f t="shared" ca="1" si="33"/>
        <v>#REF!</v>
      </c>
      <c r="D271" s="126"/>
      <c r="E271" s="127"/>
      <c r="F271" s="127" t="e">
        <f t="shared" ca="1" si="34"/>
        <v>#REF!</v>
      </c>
      <c r="G271" s="125"/>
      <c r="H271" s="125"/>
      <c r="I271" s="125" t="e">
        <f t="shared" ca="1" si="36"/>
        <v>#REF!</v>
      </c>
      <c r="J271" s="128"/>
      <c r="K271" s="128"/>
      <c r="L271" s="128" t="e">
        <f t="shared" ca="1" si="35"/>
        <v>#REF!</v>
      </c>
      <c r="M271" s="130" t="e">
        <f t="shared" ca="1" si="37"/>
        <v>#REF!</v>
      </c>
      <c r="N271" s="154" t="e">
        <f t="shared" ca="1" si="38"/>
        <v>#REF!</v>
      </c>
      <c r="O271" s="132" t="e">
        <f t="shared" ca="1" si="39"/>
        <v>#REF!</v>
      </c>
      <c r="P271" s="136"/>
    </row>
    <row r="272" spans="1:16" x14ac:dyDescent="0.25">
      <c r="A272" s="121">
        <v>266</v>
      </c>
      <c r="B272" s="146" t="e">
        <f t="shared" ca="1" si="32"/>
        <v>#REF!</v>
      </c>
      <c r="C272" s="146" t="e">
        <f t="shared" ca="1" si="33"/>
        <v>#REF!</v>
      </c>
      <c r="D272" s="126"/>
      <c r="E272" s="127"/>
      <c r="F272" s="127" t="e">
        <f t="shared" ca="1" si="34"/>
        <v>#REF!</v>
      </c>
      <c r="G272" s="125"/>
      <c r="H272" s="125"/>
      <c r="I272" s="125" t="e">
        <f t="shared" ca="1" si="36"/>
        <v>#REF!</v>
      </c>
      <c r="J272" s="128"/>
      <c r="K272" s="128"/>
      <c r="L272" s="128" t="e">
        <f t="shared" ca="1" si="35"/>
        <v>#REF!</v>
      </c>
      <c r="M272" s="130" t="e">
        <f t="shared" ca="1" si="37"/>
        <v>#REF!</v>
      </c>
      <c r="N272" s="154" t="e">
        <f t="shared" ca="1" si="38"/>
        <v>#REF!</v>
      </c>
      <c r="O272" s="132" t="e">
        <f t="shared" ca="1" si="39"/>
        <v>#REF!</v>
      </c>
      <c r="P272" s="136"/>
    </row>
    <row r="273" spans="1:16" x14ac:dyDescent="0.25">
      <c r="A273" s="121">
        <v>267</v>
      </c>
      <c r="B273" s="146" t="e">
        <f t="shared" ca="1" si="32"/>
        <v>#REF!</v>
      </c>
      <c r="C273" s="146" t="e">
        <f t="shared" ca="1" si="33"/>
        <v>#REF!</v>
      </c>
      <c r="D273" s="126"/>
      <c r="E273" s="127"/>
      <c r="F273" s="127" t="e">
        <f t="shared" ca="1" si="34"/>
        <v>#REF!</v>
      </c>
      <c r="G273" s="125"/>
      <c r="H273" s="125"/>
      <c r="I273" s="125" t="e">
        <f t="shared" ca="1" si="36"/>
        <v>#REF!</v>
      </c>
      <c r="J273" s="128"/>
      <c r="K273" s="128"/>
      <c r="L273" s="128" t="e">
        <f t="shared" ca="1" si="35"/>
        <v>#REF!</v>
      </c>
      <c r="M273" s="130" t="e">
        <f t="shared" ca="1" si="37"/>
        <v>#REF!</v>
      </c>
      <c r="N273" s="154" t="e">
        <f t="shared" ca="1" si="38"/>
        <v>#REF!</v>
      </c>
      <c r="O273" s="132" t="e">
        <f t="shared" ca="1" si="39"/>
        <v>#REF!</v>
      </c>
      <c r="P273" s="136"/>
    </row>
    <row r="274" spans="1:16" x14ac:dyDescent="0.25">
      <c r="A274" s="121">
        <v>268</v>
      </c>
      <c r="B274" s="146" t="e">
        <f t="shared" ca="1" si="32"/>
        <v>#REF!</v>
      </c>
      <c r="C274" s="146" t="e">
        <f t="shared" ca="1" si="33"/>
        <v>#REF!</v>
      </c>
      <c r="D274" s="126"/>
      <c r="E274" s="127"/>
      <c r="F274" s="127" t="e">
        <f t="shared" ca="1" si="34"/>
        <v>#REF!</v>
      </c>
      <c r="G274" s="125"/>
      <c r="H274" s="125"/>
      <c r="I274" s="125" t="e">
        <f t="shared" ca="1" si="36"/>
        <v>#REF!</v>
      </c>
      <c r="J274" s="128"/>
      <c r="K274" s="128"/>
      <c r="L274" s="128" t="e">
        <f t="shared" ca="1" si="35"/>
        <v>#REF!</v>
      </c>
      <c r="M274" s="130" t="e">
        <f t="shared" ca="1" si="37"/>
        <v>#REF!</v>
      </c>
      <c r="N274" s="154" t="e">
        <f t="shared" ca="1" si="38"/>
        <v>#REF!</v>
      </c>
      <c r="O274" s="132" t="e">
        <f t="shared" ca="1" si="39"/>
        <v>#REF!</v>
      </c>
      <c r="P274" s="136"/>
    </row>
    <row r="275" spans="1:16" x14ac:dyDescent="0.25">
      <c r="A275" s="121">
        <v>269</v>
      </c>
      <c r="B275" s="146" t="e">
        <f t="shared" ca="1" si="32"/>
        <v>#REF!</v>
      </c>
      <c r="C275" s="146" t="e">
        <f t="shared" ca="1" si="33"/>
        <v>#REF!</v>
      </c>
      <c r="D275" s="126"/>
      <c r="E275" s="127"/>
      <c r="F275" s="127" t="e">
        <f t="shared" ca="1" si="34"/>
        <v>#REF!</v>
      </c>
      <c r="G275" s="125"/>
      <c r="H275" s="125"/>
      <c r="I275" s="125" t="e">
        <f t="shared" ca="1" si="36"/>
        <v>#REF!</v>
      </c>
      <c r="J275" s="128"/>
      <c r="K275" s="128"/>
      <c r="L275" s="128" t="e">
        <f t="shared" ca="1" si="35"/>
        <v>#REF!</v>
      </c>
      <c r="M275" s="130" t="e">
        <f t="shared" ca="1" si="37"/>
        <v>#REF!</v>
      </c>
      <c r="N275" s="154" t="e">
        <f t="shared" ca="1" si="38"/>
        <v>#REF!</v>
      </c>
      <c r="O275" s="132" t="e">
        <f t="shared" ca="1" si="39"/>
        <v>#REF!</v>
      </c>
      <c r="P275" s="136"/>
    </row>
    <row r="276" spans="1:16" x14ac:dyDescent="0.25">
      <c r="A276" s="121">
        <v>270</v>
      </c>
      <c r="B276" s="146" t="e">
        <f t="shared" ca="1" si="32"/>
        <v>#REF!</v>
      </c>
      <c r="C276" s="146" t="e">
        <f t="shared" ca="1" si="33"/>
        <v>#REF!</v>
      </c>
      <c r="D276" s="126"/>
      <c r="E276" s="127"/>
      <c r="F276" s="127" t="e">
        <f t="shared" ca="1" si="34"/>
        <v>#REF!</v>
      </c>
      <c r="G276" s="125"/>
      <c r="H276" s="125"/>
      <c r="I276" s="125" t="e">
        <f t="shared" ca="1" si="36"/>
        <v>#REF!</v>
      </c>
      <c r="J276" s="128"/>
      <c r="K276" s="128"/>
      <c r="L276" s="128" t="e">
        <f t="shared" ca="1" si="35"/>
        <v>#REF!</v>
      </c>
      <c r="M276" s="130" t="e">
        <f t="shared" ca="1" si="37"/>
        <v>#REF!</v>
      </c>
      <c r="N276" s="154" t="e">
        <f t="shared" ca="1" si="38"/>
        <v>#REF!</v>
      </c>
      <c r="O276" s="132" t="e">
        <f t="shared" ca="1" si="39"/>
        <v>#REF!</v>
      </c>
      <c r="P276" s="136"/>
    </row>
    <row r="277" spans="1:16" x14ac:dyDescent="0.25">
      <c r="A277" s="121">
        <v>271</v>
      </c>
      <c r="B277" s="146" t="e">
        <f t="shared" ca="1" si="32"/>
        <v>#REF!</v>
      </c>
      <c r="C277" s="146" t="e">
        <f t="shared" ca="1" si="33"/>
        <v>#REF!</v>
      </c>
      <c r="D277" s="126"/>
      <c r="E277" s="127"/>
      <c r="F277" s="127" t="e">
        <f t="shared" ca="1" si="34"/>
        <v>#REF!</v>
      </c>
      <c r="G277" s="125"/>
      <c r="H277" s="125"/>
      <c r="I277" s="125" t="e">
        <f t="shared" ca="1" si="36"/>
        <v>#REF!</v>
      </c>
      <c r="J277" s="128"/>
      <c r="K277" s="128"/>
      <c r="L277" s="128" t="e">
        <f t="shared" ca="1" si="35"/>
        <v>#REF!</v>
      </c>
      <c r="M277" s="130" t="e">
        <f t="shared" ca="1" si="37"/>
        <v>#REF!</v>
      </c>
      <c r="N277" s="154" t="e">
        <f t="shared" ca="1" si="38"/>
        <v>#REF!</v>
      </c>
      <c r="O277" s="132" t="e">
        <f t="shared" ca="1" si="39"/>
        <v>#REF!</v>
      </c>
      <c r="P277" s="136"/>
    </row>
    <row r="278" spans="1:16" x14ac:dyDescent="0.25">
      <c r="A278" s="121">
        <v>272</v>
      </c>
      <c r="B278" s="146" t="e">
        <f t="shared" ca="1" si="32"/>
        <v>#REF!</v>
      </c>
      <c r="C278" s="146" t="e">
        <f t="shared" ca="1" si="33"/>
        <v>#REF!</v>
      </c>
      <c r="D278" s="126"/>
      <c r="E278" s="127"/>
      <c r="F278" s="127" t="e">
        <f t="shared" ca="1" si="34"/>
        <v>#REF!</v>
      </c>
      <c r="G278" s="125"/>
      <c r="H278" s="125"/>
      <c r="I278" s="125" t="e">
        <f t="shared" ca="1" si="36"/>
        <v>#REF!</v>
      </c>
      <c r="J278" s="128"/>
      <c r="K278" s="128"/>
      <c r="L278" s="128" t="e">
        <f t="shared" ca="1" si="35"/>
        <v>#REF!</v>
      </c>
      <c r="M278" s="130" t="e">
        <f t="shared" ca="1" si="37"/>
        <v>#REF!</v>
      </c>
      <c r="N278" s="154" t="e">
        <f t="shared" ca="1" si="38"/>
        <v>#REF!</v>
      </c>
      <c r="O278" s="132" t="e">
        <f t="shared" ca="1" si="39"/>
        <v>#REF!</v>
      </c>
      <c r="P278" s="136"/>
    </row>
    <row r="279" spans="1:16" x14ac:dyDescent="0.25">
      <c r="A279" s="121">
        <v>273</v>
      </c>
      <c r="B279" s="146" t="e">
        <f t="shared" ca="1" si="32"/>
        <v>#REF!</v>
      </c>
      <c r="C279" s="146" t="e">
        <f t="shared" ca="1" si="33"/>
        <v>#REF!</v>
      </c>
      <c r="D279" s="126"/>
      <c r="E279" s="127"/>
      <c r="F279" s="127" t="e">
        <f t="shared" ca="1" si="34"/>
        <v>#REF!</v>
      </c>
      <c r="G279" s="125"/>
      <c r="H279" s="125"/>
      <c r="I279" s="125" t="e">
        <f t="shared" ca="1" si="36"/>
        <v>#REF!</v>
      </c>
      <c r="J279" s="128"/>
      <c r="K279" s="128"/>
      <c r="L279" s="128" t="e">
        <f t="shared" ca="1" si="35"/>
        <v>#REF!</v>
      </c>
      <c r="M279" s="130" t="e">
        <f t="shared" ca="1" si="37"/>
        <v>#REF!</v>
      </c>
      <c r="N279" s="154" t="e">
        <f t="shared" ca="1" si="38"/>
        <v>#REF!</v>
      </c>
      <c r="O279" s="132" t="e">
        <f t="shared" ca="1" si="39"/>
        <v>#REF!</v>
      </c>
      <c r="P279" s="136"/>
    </row>
    <row r="280" spans="1:16" x14ac:dyDescent="0.25">
      <c r="A280" s="121">
        <v>274</v>
      </c>
      <c r="B280" s="146" t="e">
        <f t="shared" ca="1" si="32"/>
        <v>#REF!</v>
      </c>
      <c r="C280" s="146" t="e">
        <f t="shared" ca="1" si="33"/>
        <v>#REF!</v>
      </c>
      <c r="D280" s="126"/>
      <c r="E280" s="127"/>
      <c r="F280" s="127" t="e">
        <f t="shared" ca="1" si="34"/>
        <v>#REF!</v>
      </c>
      <c r="G280" s="125"/>
      <c r="H280" s="125"/>
      <c r="I280" s="125" t="e">
        <f t="shared" ca="1" si="36"/>
        <v>#REF!</v>
      </c>
      <c r="J280" s="128"/>
      <c r="K280" s="128"/>
      <c r="L280" s="128" t="e">
        <f t="shared" ca="1" si="35"/>
        <v>#REF!</v>
      </c>
      <c r="M280" s="130" t="e">
        <f t="shared" ca="1" si="37"/>
        <v>#REF!</v>
      </c>
      <c r="N280" s="154" t="e">
        <f t="shared" ca="1" si="38"/>
        <v>#REF!</v>
      </c>
      <c r="O280" s="132" t="e">
        <f t="shared" ca="1" si="39"/>
        <v>#REF!</v>
      </c>
      <c r="P280" s="136"/>
    </row>
    <row r="281" spans="1:16" x14ac:dyDescent="0.25">
      <c r="A281" s="121">
        <v>275</v>
      </c>
      <c r="B281" s="146" t="e">
        <f t="shared" ca="1" si="32"/>
        <v>#REF!</v>
      </c>
      <c r="C281" s="146" t="e">
        <f t="shared" ca="1" si="33"/>
        <v>#REF!</v>
      </c>
      <c r="D281" s="126"/>
      <c r="E281" s="127"/>
      <c r="F281" s="127" t="e">
        <f t="shared" ca="1" si="34"/>
        <v>#REF!</v>
      </c>
      <c r="G281" s="125"/>
      <c r="H281" s="125"/>
      <c r="I281" s="125" t="e">
        <f t="shared" ca="1" si="36"/>
        <v>#REF!</v>
      </c>
      <c r="J281" s="128"/>
      <c r="K281" s="128"/>
      <c r="L281" s="128" t="e">
        <f t="shared" ca="1" si="35"/>
        <v>#REF!</v>
      </c>
      <c r="M281" s="130" t="e">
        <f t="shared" ca="1" si="37"/>
        <v>#REF!</v>
      </c>
      <c r="N281" s="154" t="e">
        <f t="shared" ca="1" si="38"/>
        <v>#REF!</v>
      </c>
      <c r="O281" s="132" t="e">
        <f t="shared" ca="1" si="39"/>
        <v>#REF!</v>
      </c>
      <c r="P281" s="136"/>
    </row>
    <row r="282" spans="1:16" x14ac:dyDescent="0.25">
      <c r="A282" s="121">
        <v>276</v>
      </c>
      <c r="B282" s="146" t="e">
        <f t="shared" ca="1" si="32"/>
        <v>#REF!</v>
      </c>
      <c r="C282" s="146" t="e">
        <f t="shared" ca="1" si="33"/>
        <v>#REF!</v>
      </c>
      <c r="D282" s="126"/>
      <c r="E282" s="127"/>
      <c r="F282" s="127" t="e">
        <f t="shared" ca="1" si="34"/>
        <v>#REF!</v>
      </c>
      <c r="G282" s="125"/>
      <c r="H282" s="125"/>
      <c r="I282" s="125" t="e">
        <f t="shared" ca="1" si="36"/>
        <v>#REF!</v>
      </c>
      <c r="J282" s="128"/>
      <c r="K282" s="128"/>
      <c r="L282" s="128" t="e">
        <f t="shared" ca="1" si="35"/>
        <v>#REF!</v>
      </c>
      <c r="M282" s="130" t="e">
        <f t="shared" ca="1" si="37"/>
        <v>#REF!</v>
      </c>
      <c r="N282" s="154" t="e">
        <f t="shared" ca="1" si="38"/>
        <v>#REF!</v>
      </c>
      <c r="O282" s="132" t="e">
        <f t="shared" ca="1" si="39"/>
        <v>#REF!</v>
      </c>
      <c r="P282" s="136"/>
    </row>
    <row r="283" spans="1:16" x14ac:dyDescent="0.25">
      <c r="A283" s="121">
        <v>277</v>
      </c>
      <c r="B283" s="146" t="e">
        <f t="shared" ca="1" si="32"/>
        <v>#REF!</v>
      </c>
      <c r="C283" s="146" t="e">
        <f t="shared" ca="1" si="33"/>
        <v>#REF!</v>
      </c>
      <c r="D283" s="126"/>
      <c r="E283" s="127"/>
      <c r="F283" s="127" t="e">
        <f t="shared" ca="1" si="34"/>
        <v>#REF!</v>
      </c>
      <c r="G283" s="125"/>
      <c r="H283" s="125"/>
      <c r="I283" s="125" t="e">
        <f t="shared" ca="1" si="36"/>
        <v>#REF!</v>
      </c>
      <c r="J283" s="128"/>
      <c r="K283" s="128"/>
      <c r="L283" s="128" t="e">
        <f t="shared" ca="1" si="35"/>
        <v>#REF!</v>
      </c>
      <c r="M283" s="130" t="e">
        <f t="shared" ca="1" si="37"/>
        <v>#REF!</v>
      </c>
      <c r="N283" s="154" t="e">
        <f t="shared" ca="1" si="38"/>
        <v>#REF!</v>
      </c>
      <c r="O283" s="132" t="e">
        <f t="shared" ca="1" si="39"/>
        <v>#REF!</v>
      </c>
      <c r="P283" s="136"/>
    </row>
    <row r="284" spans="1:16" x14ac:dyDescent="0.25">
      <c r="A284" s="121">
        <v>278</v>
      </c>
      <c r="B284" s="146" t="e">
        <f t="shared" ca="1" si="32"/>
        <v>#REF!</v>
      </c>
      <c r="C284" s="146" t="e">
        <f t="shared" ca="1" si="33"/>
        <v>#REF!</v>
      </c>
      <c r="D284" s="126"/>
      <c r="E284" s="127"/>
      <c r="F284" s="127" t="e">
        <f t="shared" ca="1" si="34"/>
        <v>#REF!</v>
      </c>
      <c r="G284" s="125"/>
      <c r="H284" s="125"/>
      <c r="I284" s="125" t="e">
        <f t="shared" ca="1" si="36"/>
        <v>#REF!</v>
      </c>
      <c r="J284" s="128"/>
      <c r="K284" s="128"/>
      <c r="L284" s="128" t="e">
        <f t="shared" ca="1" si="35"/>
        <v>#REF!</v>
      </c>
      <c r="M284" s="130" t="e">
        <f t="shared" ca="1" si="37"/>
        <v>#REF!</v>
      </c>
      <c r="N284" s="154" t="e">
        <f t="shared" ca="1" si="38"/>
        <v>#REF!</v>
      </c>
      <c r="O284" s="132" t="e">
        <f t="shared" ca="1" si="39"/>
        <v>#REF!</v>
      </c>
      <c r="P284" s="136"/>
    </row>
    <row r="285" spans="1:16" x14ac:dyDescent="0.25">
      <c r="A285" s="121">
        <v>279</v>
      </c>
      <c r="B285" s="146" t="e">
        <f t="shared" ca="1" si="32"/>
        <v>#REF!</v>
      </c>
      <c r="C285" s="146" t="e">
        <f t="shared" ca="1" si="33"/>
        <v>#REF!</v>
      </c>
      <c r="D285" s="126"/>
      <c r="E285" s="127"/>
      <c r="F285" s="127" t="e">
        <f t="shared" ca="1" si="34"/>
        <v>#REF!</v>
      </c>
      <c r="G285" s="125"/>
      <c r="H285" s="125"/>
      <c r="I285" s="125" t="e">
        <f t="shared" ca="1" si="36"/>
        <v>#REF!</v>
      </c>
      <c r="J285" s="128"/>
      <c r="K285" s="128"/>
      <c r="L285" s="128" t="e">
        <f t="shared" ca="1" si="35"/>
        <v>#REF!</v>
      </c>
      <c r="M285" s="130" t="e">
        <f t="shared" ca="1" si="37"/>
        <v>#REF!</v>
      </c>
      <c r="N285" s="154" t="e">
        <f t="shared" ca="1" si="38"/>
        <v>#REF!</v>
      </c>
      <c r="O285" s="132" t="e">
        <f t="shared" ca="1" si="39"/>
        <v>#REF!</v>
      </c>
      <c r="P285" s="136"/>
    </row>
    <row r="286" spans="1:16" x14ac:dyDescent="0.25">
      <c r="A286" s="121">
        <v>280</v>
      </c>
      <c r="B286" s="146" t="e">
        <f t="shared" ca="1" si="32"/>
        <v>#REF!</v>
      </c>
      <c r="C286" s="146" t="e">
        <f t="shared" ca="1" si="33"/>
        <v>#REF!</v>
      </c>
      <c r="D286" s="126"/>
      <c r="E286" s="127"/>
      <c r="F286" s="127" t="e">
        <f t="shared" ca="1" si="34"/>
        <v>#REF!</v>
      </c>
      <c r="G286" s="125"/>
      <c r="H286" s="125"/>
      <c r="I286" s="125" t="e">
        <f t="shared" ca="1" si="36"/>
        <v>#REF!</v>
      </c>
      <c r="J286" s="128"/>
      <c r="K286" s="128"/>
      <c r="L286" s="128" t="e">
        <f t="shared" ca="1" si="35"/>
        <v>#REF!</v>
      </c>
      <c r="M286" s="130" t="e">
        <f t="shared" ca="1" si="37"/>
        <v>#REF!</v>
      </c>
      <c r="N286" s="154" t="e">
        <f t="shared" ca="1" si="38"/>
        <v>#REF!</v>
      </c>
      <c r="O286" s="132" t="e">
        <f t="shared" ca="1" si="39"/>
        <v>#REF!</v>
      </c>
      <c r="P286" s="136"/>
    </row>
    <row r="287" spans="1:16" x14ac:dyDescent="0.25">
      <c r="A287" s="121">
        <v>281</v>
      </c>
      <c r="B287" s="146" t="e">
        <f t="shared" ca="1" si="32"/>
        <v>#REF!</v>
      </c>
      <c r="C287" s="146" t="e">
        <f t="shared" ca="1" si="33"/>
        <v>#REF!</v>
      </c>
      <c r="D287" s="126"/>
      <c r="E287" s="127"/>
      <c r="F287" s="127" t="e">
        <f t="shared" ca="1" si="34"/>
        <v>#REF!</v>
      </c>
      <c r="G287" s="125"/>
      <c r="H287" s="125"/>
      <c r="I287" s="125" t="e">
        <f t="shared" ca="1" si="36"/>
        <v>#REF!</v>
      </c>
      <c r="J287" s="128"/>
      <c r="K287" s="128"/>
      <c r="L287" s="128" t="e">
        <f t="shared" ca="1" si="35"/>
        <v>#REF!</v>
      </c>
      <c r="M287" s="130" t="e">
        <f t="shared" ca="1" si="37"/>
        <v>#REF!</v>
      </c>
      <c r="N287" s="154" t="e">
        <f t="shared" ca="1" si="38"/>
        <v>#REF!</v>
      </c>
      <c r="O287" s="132" t="e">
        <f t="shared" ca="1" si="39"/>
        <v>#REF!</v>
      </c>
      <c r="P287" s="136"/>
    </row>
    <row r="288" spans="1:16" x14ac:dyDescent="0.25">
      <c r="A288" s="121">
        <v>282</v>
      </c>
      <c r="B288" s="146" t="e">
        <f t="shared" ca="1" si="32"/>
        <v>#REF!</v>
      </c>
      <c r="C288" s="146" t="e">
        <f t="shared" ca="1" si="33"/>
        <v>#REF!</v>
      </c>
      <c r="D288" s="126"/>
      <c r="E288" s="127"/>
      <c r="F288" s="127" t="e">
        <f t="shared" ca="1" si="34"/>
        <v>#REF!</v>
      </c>
      <c r="G288" s="125"/>
      <c r="H288" s="125"/>
      <c r="I288" s="125" t="e">
        <f t="shared" ca="1" si="36"/>
        <v>#REF!</v>
      </c>
      <c r="J288" s="128"/>
      <c r="K288" s="128"/>
      <c r="L288" s="128" t="e">
        <f t="shared" ca="1" si="35"/>
        <v>#REF!</v>
      </c>
      <c r="M288" s="130" t="e">
        <f t="shared" ca="1" si="37"/>
        <v>#REF!</v>
      </c>
      <c r="N288" s="154" t="e">
        <f t="shared" ca="1" si="38"/>
        <v>#REF!</v>
      </c>
      <c r="O288" s="132" t="e">
        <f t="shared" ca="1" si="39"/>
        <v>#REF!</v>
      </c>
      <c r="P288" s="136"/>
    </row>
    <row r="289" spans="1:16" x14ac:dyDescent="0.25">
      <c r="A289" s="121">
        <v>283</v>
      </c>
      <c r="B289" s="146" t="e">
        <f t="shared" ca="1" si="32"/>
        <v>#REF!</v>
      </c>
      <c r="C289" s="146" t="e">
        <f t="shared" ca="1" si="33"/>
        <v>#REF!</v>
      </c>
      <c r="D289" s="126"/>
      <c r="E289" s="127"/>
      <c r="F289" s="127" t="e">
        <f t="shared" ca="1" si="34"/>
        <v>#REF!</v>
      </c>
      <c r="G289" s="125"/>
      <c r="H289" s="125"/>
      <c r="I289" s="125" t="e">
        <f t="shared" ca="1" si="36"/>
        <v>#REF!</v>
      </c>
      <c r="J289" s="128"/>
      <c r="K289" s="128"/>
      <c r="L289" s="128" t="e">
        <f t="shared" ca="1" si="35"/>
        <v>#REF!</v>
      </c>
      <c r="M289" s="130" t="e">
        <f t="shared" ca="1" si="37"/>
        <v>#REF!</v>
      </c>
      <c r="N289" s="154" t="e">
        <f t="shared" ca="1" si="38"/>
        <v>#REF!</v>
      </c>
      <c r="O289" s="132" t="e">
        <f t="shared" ca="1" si="39"/>
        <v>#REF!</v>
      </c>
      <c r="P289" s="136"/>
    </row>
    <row r="290" spans="1:16" x14ac:dyDescent="0.25">
      <c r="A290" s="121">
        <v>284</v>
      </c>
      <c r="B290" s="146" t="e">
        <f t="shared" ca="1" si="32"/>
        <v>#REF!</v>
      </c>
      <c r="C290" s="146" t="e">
        <f t="shared" ca="1" si="33"/>
        <v>#REF!</v>
      </c>
      <c r="D290" s="126"/>
      <c r="E290" s="127"/>
      <c r="F290" s="127" t="e">
        <f t="shared" ca="1" si="34"/>
        <v>#REF!</v>
      </c>
      <c r="G290" s="125"/>
      <c r="H290" s="125"/>
      <c r="I290" s="125" t="e">
        <f t="shared" ca="1" si="36"/>
        <v>#REF!</v>
      </c>
      <c r="J290" s="128"/>
      <c r="K290" s="128"/>
      <c r="L290" s="128" t="e">
        <f t="shared" ca="1" si="35"/>
        <v>#REF!</v>
      </c>
      <c r="M290" s="130" t="e">
        <f t="shared" ca="1" si="37"/>
        <v>#REF!</v>
      </c>
      <c r="N290" s="154" t="e">
        <f t="shared" ca="1" si="38"/>
        <v>#REF!</v>
      </c>
      <c r="O290" s="132" t="e">
        <f t="shared" ca="1" si="39"/>
        <v>#REF!</v>
      </c>
      <c r="P290" s="136"/>
    </row>
    <row r="291" spans="1:16" x14ac:dyDescent="0.25">
      <c r="A291" s="121">
        <v>285</v>
      </c>
      <c r="B291" s="146" t="e">
        <f t="shared" ca="1" si="32"/>
        <v>#REF!</v>
      </c>
      <c r="C291" s="146" t="e">
        <f t="shared" ca="1" si="33"/>
        <v>#REF!</v>
      </c>
      <c r="D291" s="126"/>
      <c r="E291" s="127"/>
      <c r="F291" s="127" t="e">
        <f t="shared" ca="1" si="34"/>
        <v>#REF!</v>
      </c>
      <c r="G291" s="125"/>
      <c r="H291" s="125"/>
      <c r="I291" s="125" t="e">
        <f t="shared" ca="1" si="36"/>
        <v>#REF!</v>
      </c>
      <c r="J291" s="128"/>
      <c r="K291" s="128"/>
      <c r="L291" s="128" t="e">
        <f t="shared" ca="1" si="35"/>
        <v>#REF!</v>
      </c>
      <c r="M291" s="130" t="e">
        <f t="shared" ca="1" si="37"/>
        <v>#REF!</v>
      </c>
      <c r="N291" s="154" t="e">
        <f t="shared" ca="1" si="38"/>
        <v>#REF!</v>
      </c>
      <c r="O291" s="132" t="e">
        <f t="shared" ca="1" si="39"/>
        <v>#REF!</v>
      </c>
      <c r="P291" s="136"/>
    </row>
    <row r="292" spans="1:16" x14ac:dyDescent="0.25">
      <c r="A292" s="121">
        <v>286</v>
      </c>
      <c r="B292" s="146" t="e">
        <f t="shared" ca="1" si="32"/>
        <v>#REF!</v>
      </c>
      <c r="C292" s="146" t="e">
        <f t="shared" ca="1" si="33"/>
        <v>#REF!</v>
      </c>
      <c r="D292" s="126"/>
      <c r="E292" s="127"/>
      <c r="F292" s="127" t="e">
        <f t="shared" ca="1" si="34"/>
        <v>#REF!</v>
      </c>
      <c r="G292" s="125"/>
      <c r="H292" s="125"/>
      <c r="I292" s="125" t="e">
        <f t="shared" ca="1" si="36"/>
        <v>#REF!</v>
      </c>
      <c r="J292" s="128"/>
      <c r="K292" s="128"/>
      <c r="L292" s="128" t="e">
        <f t="shared" ca="1" si="35"/>
        <v>#REF!</v>
      </c>
      <c r="M292" s="130" t="e">
        <f t="shared" ca="1" si="37"/>
        <v>#REF!</v>
      </c>
      <c r="N292" s="154" t="e">
        <f t="shared" ca="1" si="38"/>
        <v>#REF!</v>
      </c>
      <c r="O292" s="132" t="e">
        <f t="shared" ca="1" si="39"/>
        <v>#REF!</v>
      </c>
      <c r="P292" s="136"/>
    </row>
    <row r="293" spans="1:16" x14ac:dyDescent="0.25">
      <c r="A293" s="121">
        <v>287</v>
      </c>
      <c r="B293" s="146" t="e">
        <f t="shared" ca="1" si="32"/>
        <v>#REF!</v>
      </c>
      <c r="C293" s="146" t="e">
        <f t="shared" ca="1" si="33"/>
        <v>#REF!</v>
      </c>
      <c r="D293" s="126"/>
      <c r="E293" s="127"/>
      <c r="F293" s="127" t="e">
        <f t="shared" ca="1" si="34"/>
        <v>#REF!</v>
      </c>
      <c r="G293" s="125"/>
      <c r="H293" s="125"/>
      <c r="I293" s="125" t="e">
        <f t="shared" ca="1" si="36"/>
        <v>#REF!</v>
      </c>
      <c r="J293" s="128"/>
      <c r="K293" s="128"/>
      <c r="L293" s="128" t="e">
        <f t="shared" ca="1" si="35"/>
        <v>#REF!</v>
      </c>
      <c r="M293" s="130" t="e">
        <f t="shared" ca="1" si="37"/>
        <v>#REF!</v>
      </c>
      <c r="N293" s="154" t="e">
        <f t="shared" ca="1" si="38"/>
        <v>#REF!</v>
      </c>
      <c r="O293" s="132" t="e">
        <f t="shared" ca="1" si="39"/>
        <v>#REF!</v>
      </c>
      <c r="P293" s="136"/>
    </row>
    <row r="294" spans="1:16" x14ac:dyDescent="0.25">
      <c r="A294" s="121">
        <v>288</v>
      </c>
      <c r="B294" s="146" t="e">
        <f t="shared" ca="1" si="32"/>
        <v>#REF!</v>
      </c>
      <c r="C294" s="146" t="e">
        <f t="shared" ca="1" si="33"/>
        <v>#REF!</v>
      </c>
      <c r="D294" s="126"/>
      <c r="E294" s="127"/>
      <c r="F294" s="127" t="e">
        <f t="shared" ca="1" si="34"/>
        <v>#REF!</v>
      </c>
      <c r="G294" s="125"/>
      <c r="H294" s="125"/>
      <c r="I294" s="125" t="e">
        <f t="shared" ca="1" si="36"/>
        <v>#REF!</v>
      </c>
      <c r="J294" s="128"/>
      <c r="K294" s="128"/>
      <c r="L294" s="128" t="e">
        <f t="shared" ca="1" si="35"/>
        <v>#REF!</v>
      </c>
      <c r="M294" s="130" t="e">
        <f t="shared" ca="1" si="37"/>
        <v>#REF!</v>
      </c>
      <c r="N294" s="154" t="e">
        <f t="shared" ca="1" si="38"/>
        <v>#REF!</v>
      </c>
      <c r="O294" s="132" t="e">
        <f t="shared" ca="1" si="39"/>
        <v>#REF!</v>
      </c>
      <c r="P294" s="136"/>
    </row>
    <row r="295" spans="1:16" x14ac:dyDescent="0.25">
      <c r="A295" s="121">
        <v>289</v>
      </c>
      <c r="B295" s="146" t="e">
        <f t="shared" ca="1" si="32"/>
        <v>#REF!</v>
      </c>
      <c r="C295" s="146" t="e">
        <f t="shared" ca="1" si="33"/>
        <v>#REF!</v>
      </c>
      <c r="D295" s="126"/>
      <c r="E295" s="127"/>
      <c r="F295" s="127" t="e">
        <f t="shared" ca="1" si="34"/>
        <v>#REF!</v>
      </c>
      <c r="G295" s="125"/>
      <c r="H295" s="125"/>
      <c r="I295" s="125" t="e">
        <f t="shared" ca="1" si="36"/>
        <v>#REF!</v>
      </c>
      <c r="J295" s="128"/>
      <c r="K295" s="128"/>
      <c r="L295" s="128" t="e">
        <f t="shared" ca="1" si="35"/>
        <v>#REF!</v>
      </c>
      <c r="M295" s="130" t="e">
        <f t="shared" ca="1" si="37"/>
        <v>#REF!</v>
      </c>
      <c r="N295" s="154" t="e">
        <f t="shared" ca="1" si="38"/>
        <v>#REF!</v>
      </c>
      <c r="O295" s="132" t="e">
        <f t="shared" ca="1" si="39"/>
        <v>#REF!</v>
      </c>
      <c r="P295" s="136"/>
    </row>
    <row r="296" spans="1:16" x14ac:dyDescent="0.25">
      <c r="A296" s="121">
        <v>290</v>
      </c>
      <c r="B296" s="146" t="e">
        <f t="shared" ca="1" si="32"/>
        <v>#REF!</v>
      </c>
      <c r="C296" s="146" t="e">
        <f t="shared" ca="1" si="33"/>
        <v>#REF!</v>
      </c>
      <c r="D296" s="126"/>
      <c r="E296" s="127"/>
      <c r="F296" s="127" t="e">
        <f t="shared" ca="1" si="34"/>
        <v>#REF!</v>
      </c>
      <c r="G296" s="125"/>
      <c r="H296" s="125"/>
      <c r="I296" s="125" t="e">
        <f t="shared" ca="1" si="36"/>
        <v>#REF!</v>
      </c>
      <c r="J296" s="128"/>
      <c r="K296" s="128"/>
      <c r="L296" s="128" t="e">
        <f t="shared" ca="1" si="35"/>
        <v>#REF!</v>
      </c>
      <c r="M296" s="130" t="e">
        <f t="shared" ca="1" si="37"/>
        <v>#REF!</v>
      </c>
      <c r="N296" s="154" t="e">
        <f t="shared" ca="1" si="38"/>
        <v>#REF!</v>
      </c>
      <c r="O296" s="132" t="e">
        <f t="shared" ca="1" si="39"/>
        <v>#REF!</v>
      </c>
      <c r="P296" s="136"/>
    </row>
    <row r="297" spans="1:16" x14ac:dyDescent="0.25">
      <c r="A297" s="121">
        <v>291</v>
      </c>
      <c r="B297" s="146" t="e">
        <f t="shared" ca="1" si="32"/>
        <v>#REF!</v>
      </c>
      <c r="C297" s="146" t="e">
        <f t="shared" ca="1" si="33"/>
        <v>#REF!</v>
      </c>
      <c r="D297" s="126"/>
      <c r="E297" s="127"/>
      <c r="F297" s="127" t="e">
        <f t="shared" ca="1" si="34"/>
        <v>#REF!</v>
      </c>
      <c r="G297" s="125"/>
      <c r="H297" s="125"/>
      <c r="I297" s="125" t="e">
        <f t="shared" ca="1" si="36"/>
        <v>#REF!</v>
      </c>
      <c r="J297" s="128"/>
      <c r="K297" s="128"/>
      <c r="L297" s="128" t="e">
        <f t="shared" ca="1" si="35"/>
        <v>#REF!</v>
      </c>
      <c r="M297" s="130" t="e">
        <f t="shared" ca="1" si="37"/>
        <v>#REF!</v>
      </c>
      <c r="N297" s="154" t="e">
        <f t="shared" ca="1" si="38"/>
        <v>#REF!</v>
      </c>
      <c r="O297" s="132" t="e">
        <f t="shared" ca="1" si="39"/>
        <v>#REF!</v>
      </c>
      <c r="P297" s="136"/>
    </row>
    <row r="298" spans="1:16" x14ac:dyDescent="0.25">
      <c r="A298" s="121">
        <v>292</v>
      </c>
      <c r="B298" s="146" t="e">
        <f t="shared" ca="1" si="32"/>
        <v>#REF!</v>
      </c>
      <c r="C298" s="146" t="e">
        <f t="shared" ca="1" si="33"/>
        <v>#REF!</v>
      </c>
      <c r="D298" s="126"/>
      <c r="E298" s="127"/>
      <c r="F298" s="127" t="e">
        <f t="shared" ca="1" si="34"/>
        <v>#REF!</v>
      </c>
      <c r="G298" s="125"/>
      <c r="H298" s="125"/>
      <c r="I298" s="125" t="e">
        <f t="shared" ca="1" si="36"/>
        <v>#REF!</v>
      </c>
      <c r="J298" s="128"/>
      <c r="K298" s="128"/>
      <c r="L298" s="128" t="e">
        <f t="shared" ca="1" si="35"/>
        <v>#REF!</v>
      </c>
      <c r="M298" s="130" t="e">
        <f t="shared" ca="1" si="37"/>
        <v>#REF!</v>
      </c>
      <c r="N298" s="154" t="e">
        <f t="shared" ca="1" si="38"/>
        <v>#REF!</v>
      </c>
      <c r="O298" s="132" t="e">
        <f t="shared" ca="1" si="39"/>
        <v>#REF!</v>
      </c>
      <c r="P298" s="136"/>
    </row>
    <row r="299" spans="1:16" x14ac:dyDescent="0.25">
      <c r="A299" s="121">
        <v>293</v>
      </c>
      <c r="B299" s="146" t="e">
        <f t="shared" ca="1" si="32"/>
        <v>#REF!</v>
      </c>
      <c r="C299" s="146" t="e">
        <f t="shared" ca="1" si="33"/>
        <v>#REF!</v>
      </c>
      <c r="D299" s="126"/>
      <c r="E299" s="127"/>
      <c r="F299" s="127" t="e">
        <f t="shared" ca="1" si="34"/>
        <v>#REF!</v>
      </c>
      <c r="G299" s="125"/>
      <c r="H299" s="125"/>
      <c r="I299" s="125" t="e">
        <f t="shared" ca="1" si="36"/>
        <v>#REF!</v>
      </c>
      <c r="J299" s="128"/>
      <c r="K299" s="128"/>
      <c r="L299" s="128" t="e">
        <f t="shared" ca="1" si="35"/>
        <v>#REF!</v>
      </c>
      <c r="M299" s="130" t="e">
        <f t="shared" ca="1" si="37"/>
        <v>#REF!</v>
      </c>
      <c r="N299" s="154" t="e">
        <f t="shared" ca="1" si="38"/>
        <v>#REF!</v>
      </c>
      <c r="O299" s="132" t="e">
        <f t="shared" ca="1" si="39"/>
        <v>#REF!</v>
      </c>
      <c r="P299" s="136"/>
    </row>
    <row r="300" spans="1:16" x14ac:dyDescent="0.25">
      <c r="A300" s="121">
        <v>294</v>
      </c>
      <c r="B300" s="146" t="e">
        <f t="shared" ca="1" si="32"/>
        <v>#REF!</v>
      </c>
      <c r="C300" s="146" t="e">
        <f t="shared" ca="1" si="33"/>
        <v>#REF!</v>
      </c>
      <c r="D300" s="126"/>
      <c r="E300" s="127"/>
      <c r="F300" s="127" t="e">
        <f t="shared" ca="1" si="34"/>
        <v>#REF!</v>
      </c>
      <c r="G300" s="125"/>
      <c r="H300" s="125"/>
      <c r="I300" s="125" t="e">
        <f t="shared" ca="1" si="36"/>
        <v>#REF!</v>
      </c>
      <c r="J300" s="128"/>
      <c r="K300" s="128"/>
      <c r="L300" s="128" t="e">
        <f t="shared" ca="1" si="35"/>
        <v>#REF!</v>
      </c>
      <c r="M300" s="130" t="e">
        <f t="shared" ca="1" si="37"/>
        <v>#REF!</v>
      </c>
      <c r="N300" s="154" t="e">
        <f t="shared" ca="1" si="38"/>
        <v>#REF!</v>
      </c>
      <c r="O300" s="132" t="e">
        <f t="shared" ca="1" si="39"/>
        <v>#REF!</v>
      </c>
      <c r="P300" s="136"/>
    </row>
    <row r="301" spans="1:16" x14ac:dyDescent="0.25">
      <c r="A301" s="121">
        <v>295</v>
      </c>
      <c r="B301" s="146" t="e">
        <f t="shared" ca="1" si="32"/>
        <v>#REF!</v>
      </c>
      <c r="C301" s="146" t="e">
        <f t="shared" ca="1" si="33"/>
        <v>#REF!</v>
      </c>
      <c r="D301" s="126"/>
      <c r="E301" s="127"/>
      <c r="F301" s="127" t="e">
        <f t="shared" ca="1" si="34"/>
        <v>#REF!</v>
      </c>
      <c r="G301" s="125"/>
      <c r="H301" s="125"/>
      <c r="I301" s="125" t="e">
        <f t="shared" ca="1" si="36"/>
        <v>#REF!</v>
      </c>
      <c r="J301" s="128"/>
      <c r="K301" s="128"/>
      <c r="L301" s="128" t="e">
        <f t="shared" ca="1" si="35"/>
        <v>#REF!</v>
      </c>
      <c r="M301" s="130" t="e">
        <f t="shared" ca="1" si="37"/>
        <v>#REF!</v>
      </c>
      <c r="N301" s="154" t="e">
        <f t="shared" ca="1" si="38"/>
        <v>#REF!</v>
      </c>
      <c r="O301" s="132" t="e">
        <f t="shared" ca="1" si="39"/>
        <v>#REF!</v>
      </c>
      <c r="P301" s="136"/>
    </row>
    <row r="302" spans="1:16" x14ac:dyDescent="0.25">
      <c r="A302" s="121">
        <v>296</v>
      </c>
      <c r="B302" s="146" t="e">
        <f t="shared" ca="1" si="32"/>
        <v>#REF!</v>
      </c>
      <c r="C302" s="146" t="e">
        <f t="shared" ca="1" si="33"/>
        <v>#REF!</v>
      </c>
      <c r="D302" s="126"/>
      <c r="E302" s="127"/>
      <c r="F302" s="127" t="e">
        <f t="shared" ca="1" si="34"/>
        <v>#REF!</v>
      </c>
      <c r="G302" s="125"/>
      <c r="H302" s="125"/>
      <c r="I302" s="125" t="e">
        <f t="shared" ca="1" si="36"/>
        <v>#REF!</v>
      </c>
      <c r="J302" s="128"/>
      <c r="K302" s="128"/>
      <c r="L302" s="128" t="e">
        <f t="shared" ca="1" si="35"/>
        <v>#REF!</v>
      </c>
      <c r="M302" s="130" t="e">
        <f t="shared" ca="1" si="37"/>
        <v>#REF!</v>
      </c>
      <c r="N302" s="154" t="e">
        <f t="shared" ca="1" si="38"/>
        <v>#REF!</v>
      </c>
      <c r="O302" s="132" t="e">
        <f t="shared" ca="1" si="39"/>
        <v>#REF!</v>
      </c>
      <c r="P302" s="136"/>
    </row>
    <row r="303" spans="1:16" x14ac:dyDescent="0.25">
      <c r="A303" s="121">
        <v>297</v>
      </c>
      <c r="B303" s="146" t="e">
        <f t="shared" ca="1" si="32"/>
        <v>#REF!</v>
      </c>
      <c r="C303" s="146" t="e">
        <f t="shared" ca="1" si="33"/>
        <v>#REF!</v>
      </c>
      <c r="D303" s="126"/>
      <c r="E303" s="127"/>
      <c r="F303" s="127" t="e">
        <f t="shared" ca="1" si="34"/>
        <v>#REF!</v>
      </c>
      <c r="G303" s="125"/>
      <c r="H303" s="125"/>
      <c r="I303" s="125" t="e">
        <f t="shared" ca="1" si="36"/>
        <v>#REF!</v>
      </c>
      <c r="J303" s="128"/>
      <c r="K303" s="128"/>
      <c r="L303" s="128" t="e">
        <f t="shared" ca="1" si="35"/>
        <v>#REF!</v>
      </c>
      <c r="M303" s="130" t="e">
        <f t="shared" ca="1" si="37"/>
        <v>#REF!</v>
      </c>
      <c r="N303" s="154" t="e">
        <f t="shared" ca="1" si="38"/>
        <v>#REF!</v>
      </c>
      <c r="O303" s="132" t="e">
        <f t="shared" ca="1" si="39"/>
        <v>#REF!</v>
      </c>
      <c r="P303" s="136"/>
    </row>
    <row r="304" spans="1:16" x14ac:dyDescent="0.25">
      <c r="A304" s="121">
        <v>298</v>
      </c>
      <c r="B304" s="146" t="e">
        <f t="shared" ca="1" si="32"/>
        <v>#REF!</v>
      </c>
      <c r="C304" s="146" t="e">
        <f t="shared" ca="1" si="33"/>
        <v>#REF!</v>
      </c>
      <c r="D304" s="126"/>
      <c r="E304" s="127"/>
      <c r="F304" s="127" t="e">
        <f t="shared" ca="1" si="34"/>
        <v>#REF!</v>
      </c>
      <c r="G304" s="125"/>
      <c r="H304" s="125"/>
      <c r="I304" s="125" t="e">
        <f t="shared" ca="1" si="36"/>
        <v>#REF!</v>
      </c>
      <c r="J304" s="128"/>
      <c r="K304" s="128"/>
      <c r="L304" s="128" t="e">
        <f t="shared" ca="1" si="35"/>
        <v>#REF!</v>
      </c>
      <c r="M304" s="130" t="e">
        <f t="shared" ca="1" si="37"/>
        <v>#REF!</v>
      </c>
      <c r="N304" s="154" t="e">
        <f t="shared" ca="1" si="38"/>
        <v>#REF!</v>
      </c>
      <c r="O304" s="132" t="e">
        <f t="shared" ca="1" si="39"/>
        <v>#REF!</v>
      </c>
      <c r="P304" s="136"/>
    </row>
    <row r="305" spans="1:16" x14ac:dyDescent="0.25">
      <c r="A305" s="121">
        <v>299</v>
      </c>
      <c r="B305" s="146" t="e">
        <f t="shared" ca="1" si="32"/>
        <v>#REF!</v>
      </c>
      <c r="C305" s="146" t="e">
        <f t="shared" ca="1" si="33"/>
        <v>#REF!</v>
      </c>
      <c r="D305" s="126"/>
      <c r="E305" s="127"/>
      <c r="F305" s="127" t="e">
        <f t="shared" ca="1" si="34"/>
        <v>#REF!</v>
      </c>
      <c r="G305" s="125"/>
      <c r="H305" s="125"/>
      <c r="I305" s="125" t="e">
        <f t="shared" ca="1" si="36"/>
        <v>#REF!</v>
      </c>
      <c r="J305" s="128"/>
      <c r="K305" s="128"/>
      <c r="L305" s="128" t="e">
        <f t="shared" ca="1" si="35"/>
        <v>#REF!</v>
      </c>
      <c r="M305" s="130" t="e">
        <f t="shared" ca="1" si="37"/>
        <v>#REF!</v>
      </c>
      <c r="N305" s="154" t="e">
        <f t="shared" ca="1" si="38"/>
        <v>#REF!</v>
      </c>
      <c r="O305" s="132" t="e">
        <f t="shared" ca="1" si="39"/>
        <v>#REF!</v>
      </c>
      <c r="P305" s="136"/>
    </row>
    <row r="306" spans="1:16" x14ac:dyDescent="0.25">
      <c r="A306" s="121">
        <v>300</v>
      </c>
      <c r="B306" s="146" t="e">
        <f t="shared" ca="1" si="32"/>
        <v>#REF!</v>
      </c>
      <c r="C306" s="146" t="e">
        <f t="shared" ca="1" si="33"/>
        <v>#REF!</v>
      </c>
      <c r="D306" s="126"/>
      <c r="E306" s="127"/>
      <c r="F306" s="127" t="e">
        <f t="shared" ca="1" si="34"/>
        <v>#REF!</v>
      </c>
      <c r="G306" s="125"/>
      <c r="H306" s="125"/>
      <c r="I306" s="125" t="e">
        <f t="shared" ca="1" si="36"/>
        <v>#REF!</v>
      </c>
      <c r="J306" s="128"/>
      <c r="K306" s="128"/>
      <c r="L306" s="128" t="e">
        <f t="shared" ca="1" si="35"/>
        <v>#REF!</v>
      </c>
      <c r="M306" s="130" t="e">
        <f t="shared" ca="1" si="37"/>
        <v>#REF!</v>
      </c>
      <c r="N306" s="154" t="e">
        <f t="shared" ca="1" si="38"/>
        <v>#REF!</v>
      </c>
      <c r="O306" s="132" t="e">
        <f t="shared" ca="1" si="39"/>
        <v>#REF!</v>
      </c>
      <c r="P306" s="136"/>
    </row>
    <row r="307" spans="1:16" x14ac:dyDescent="0.25">
      <c r="A307" s="121">
        <v>301</v>
      </c>
      <c r="B307" s="146" t="e">
        <f t="shared" ca="1" si="32"/>
        <v>#REF!</v>
      </c>
      <c r="C307" s="146" t="e">
        <f t="shared" ca="1" si="33"/>
        <v>#REF!</v>
      </c>
      <c r="D307" s="126"/>
      <c r="E307" s="127"/>
      <c r="F307" s="127" t="e">
        <f t="shared" ca="1" si="34"/>
        <v>#REF!</v>
      </c>
      <c r="G307" s="125"/>
      <c r="H307" s="125"/>
      <c r="I307" s="125" t="e">
        <f t="shared" ca="1" si="36"/>
        <v>#REF!</v>
      </c>
      <c r="J307" s="128"/>
      <c r="K307" s="128"/>
      <c r="L307" s="128" t="e">
        <f t="shared" ca="1" si="35"/>
        <v>#REF!</v>
      </c>
      <c r="M307" s="130" t="e">
        <f t="shared" ca="1" si="37"/>
        <v>#REF!</v>
      </c>
      <c r="N307" s="154" t="e">
        <f t="shared" ca="1" si="38"/>
        <v>#REF!</v>
      </c>
      <c r="O307" s="132" t="e">
        <f t="shared" ca="1" si="39"/>
        <v>#REF!</v>
      </c>
      <c r="P307" s="136"/>
    </row>
    <row r="308" spans="1:16" x14ac:dyDescent="0.25">
      <c r="A308" s="121">
        <v>302</v>
      </c>
      <c r="B308" s="146" t="e">
        <f t="shared" ca="1" si="32"/>
        <v>#REF!</v>
      </c>
      <c r="C308" s="146" t="e">
        <f t="shared" ca="1" si="33"/>
        <v>#REF!</v>
      </c>
      <c r="D308" s="126"/>
      <c r="E308" s="127"/>
      <c r="F308" s="127" t="e">
        <f t="shared" ca="1" si="34"/>
        <v>#REF!</v>
      </c>
      <c r="G308" s="125"/>
      <c r="H308" s="125"/>
      <c r="I308" s="125" t="e">
        <f t="shared" ca="1" si="36"/>
        <v>#REF!</v>
      </c>
      <c r="J308" s="128"/>
      <c r="K308" s="128"/>
      <c r="L308" s="128" t="e">
        <f t="shared" ca="1" si="35"/>
        <v>#REF!</v>
      </c>
      <c r="M308" s="130" t="e">
        <f t="shared" ca="1" si="37"/>
        <v>#REF!</v>
      </c>
      <c r="N308" s="154" t="e">
        <f t="shared" ca="1" si="38"/>
        <v>#REF!</v>
      </c>
      <c r="O308" s="132" t="e">
        <f t="shared" ca="1" si="39"/>
        <v>#REF!</v>
      </c>
      <c r="P308" s="136"/>
    </row>
    <row r="309" spans="1:16" x14ac:dyDescent="0.25">
      <c r="A309" s="121">
        <v>303</v>
      </c>
      <c r="B309" s="146" t="e">
        <f t="shared" ca="1" si="32"/>
        <v>#REF!</v>
      </c>
      <c r="C309" s="146" t="e">
        <f t="shared" ca="1" si="33"/>
        <v>#REF!</v>
      </c>
      <c r="D309" s="126"/>
      <c r="E309" s="127"/>
      <c r="F309" s="127" t="e">
        <f t="shared" ca="1" si="34"/>
        <v>#REF!</v>
      </c>
      <c r="G309" s="125"/>
      <c r="H309" s="125"/>
      <c r="I309" s="125" t="e">
        <f t="shared" ca="1" si="36"/>
        <v>#REF!</v>
      </c>
      <c r="J309" s="128"/>
      <c r="K309" s="128"/>
      <c r="L309" s="128" t="e">
        <f t="shared" ca="1" si="35"/>
        <v>#REF!</v>
      </c>
      <c r="M309" s="130" t="e">
        <f t="shared" ca="1" si="37"/>
        <v>#REF!</v>
      </c>
      <c r="N309" s="154" t="e">
        <f t="shared" ca="1" si="38"/>
        <v>#REF!</v>
      </c>
      <c r="O309" s="132" t="e">
        <f t="shared" ca="1" si="39"/>
        <v>#REF!</v>
      </c>
      <c r="P309" s="136"/>
    </row>
    <row r="310" spans="1:16" x14ac:dyDescent="0.25">
      <c r="A310" s="121">
        <v>304</v>
      </c>
      <c r="B310" s="146" t="e">
        <f t="shared" ca="1" si="32"/>
        <v>#REF!</v>
      </c>
      <c r="C310" s="146" t="e">
        <f t="shared" ca="1" si="33"/>
        <v>#REF!</v>
      </c>
      <c r="D310" s="126"/>
      <c r="E310" s="127"/>
      <c r="F310" s="127" t="e">
        <f t="shared" ca="1" si="34"/>
        <v>#REF!</v>
      </c>
      <c r="G310" s="125"/>
      <c r="H310" s="125"/>
      <c r="I310" s="125" t="e">
        <f t="shared" ca="1" si="36"/>
        <v>#REF!</v>
      </c>
      <c r="J310" s="128"/>
      <c r="K310" s="128"/>
      <c r="L310" s="128" t="e">
        <f t="shared" ca="1" si="35"/>
        <v>#REF!</v>
      </c>
      <c r="M310" s="130" t="e">
        <f t="shared" ca="1" si="37"/>
        <v>#REF!</v>
      </c>
      <c r="N310" s="154" t="e">
        <f t="shared" ca="1" si="38"/>
        <v>#REF!</v>
      </c>
      <c r="O310" s="132" t="e">
        <f t="shared" ca="1" si="39"/>
        <v>#REF!</v>
      </c>
      <c r="P310" s="136"/>
    </row>
    <row r="311" spans="1:16" x14ac:dyDescent="0.25">
      <c r="A311" s="121">
        <v>305</v>
      </c>
      <c r="B311" s="146" t="e">
        <f t="shared" ca="1" si="32"/>
        <v>#REF!</v>
      </c>
      <c r="C311" s="146" t="e">
        <f t="shared" ca="1" si="33"/>
        <v>#REF!</v>
      </c>
      <c r="D311" s="126"/>
      <c r="E311" s="127"/>
      <c r="F311" s="127" t="e">
        <f t="shared" ca="1" si="34"/>
        <v>#REF!</v>
      </c>
      <c r="G311" s="125"/>
      <c r="H311" s="125"/>
      <c r="I311" s="125" t="e">
        <f t="shared" ca="1" si="36"/>
        <v>#REF!</v>
      </c>
      <c r="J311" s="128"/>
      <c r="K311" s="128"/>
      <c r="L311" s="128" t="e">
        <f t="shared" ca="1" si="35"/>
        <v>#REF!</v>
      </c>
      <c r="M311" s="130" t="e">
        <f t="shared" ca="1" si="37"/>
        <v>#REF!</v>
      </c>
      <c r="N311" s="154" t="e">
        <f t="shared" ca="1" si="38"/>
        <v>#REF!</v>
      </c>
      <c r="O311" s="132" t="e">
        <f t="shared" ca="1" si="39"/>
        <v>#REF!</v>
      </c>
      <c r="P311" s="136"/>
    </row>
    <row r="312" spans="1:16" x14ac:dyDescent="0.25">
      <c r="A312" s="121">
        <v>306</v>
      </c>
      <c r="B312" s="146" t="e">
        <f t="shared" ca="1" si="32"/>
        <v>#REF!</v>
      </c>
      <c r="C312" s="146" t="e">
        <f t="shared" ca="1" si="33"/>
        <v>#REF!</v>
      </c>
      <c r="D312" s="126"/>
      <c r="E312" s="127"/>
      <c r="F312" s="127" t="e">
        <f t="shared" ca="1" si="34"/>
        <v>#REF!</v>
      </c>
      <c r="G312" s="125"/>
      <c r="H312" s="125"/>
      <c r="I312" s="125" t="e">
        <f t="shared" ca="1" si="36"/>
        <v>#REF!</v>
      </c>
      <c r="J312" s="128"/>
      <c r="K312" s="128"/>
      <c r="L312" s="128" t="e">
        <f t="shared" ca="1" si="35"/>
        <v>#REF!</v>
      </c>
      <c r="M312" s="130" t="e">
        <f t="shared" ca="1" si="37"/>
        <v>#REF!</v>
      </c>
      <c r="N312" s="154" t="e">
        <f t="shared" ca="1" si="38"/>
        <v>#REF!</v>
      </c>
      <c r="O312" s="132" t="e">
        <f t="shared" ca="1" si="39"/>
        <v>#REF!</v>
      </c>
      <c r="P312" s="136"/>
    </row>
    <row r="313" spans="1:16" x14ac:dyDescent="0.25">
      <c r="A313" s="121">
        <v>307</v>
      </c>
      <c r="B313" s="146" t="e">
        <f t="shared" ca="1" si="32"/>
        <v>#REF!</v>
      </c>
      <c r="C313" s="146" t="e">
        <f t="shared" ca="1" si="33"/>
        <v>#REF!</v>
      </c>
      <c r="D313" s="126"/>
      <c r="E313" s="127"/>
      <c r="F313" s="127" t="e">
        <f t="shared" ca="1" si="34"/>
        <v>#REF!</v>
      </c>
      <c r="G313" s="125"/>
      <c r="H313" s="125"/>
      <c r="I313" s="125" t="e">
        <f t="shared" ca="1" si="36"/>
        <v>#REF!</v>
      </c>
      <c r="J313" s="128"/>
      <c r="K313" s="128"/>
      <c r="L313" s="128" t="e">
        <f t="shared" ca="1" si="35"/>
        <v>#REF!</v>
      </c>
      <c r="M313" s="130" t="e">
        <f t="shared" ca="1" si="37"/>
        <v>#REF!</v>
      </c>
      <c r="N313" s="154" t="e">
        <f t="shared" ca="1" si="38"/>
        <v>#REF!</v>
      </c>
      <c r="O313" s="132" t="e">
        <f t="shared" ca="1" si="39"/>
        <v>#REF!</v>
      </c>
      <c r="P313" s="136"/>
    </row>
    <row r="314" spans="1:16" x14ac:dyDescent="0.25">
      <c r="A314" s="121">
        <v>308</v>
      </c>
      <c r="B314" s="146" t="e">
        <f t="shared" ca="1" si="32"/>
        <v>#REF!</v>
      </c>
      <c r="C314" s="146" t="e">
        <f t="shared" ca="1" si="33"/>
        <v>#REF!</v>
      </c>
      <c r="D314" s="126"/>
      <c r="E314" s="127"/>
      <c r="F314" s="127" t="e">
        <f t="shared" ca="1" si="34"/>
        <v>#REF!</v>
      </c>
      <c r="G314" s="125"/>
      <c r="H314" s="125"/>
      <c r="I314" s="125" t="e">
        <f t="shared" ca="1" si="36"/>
        <v>#REF!</v>
      </c>
      <c r="J314" s="128"/>
      <c r="K314" s="128"/>
      <c r="L314" s="128" t="e">
        <f t="shared" ca="1" si="35"/>
        <v>#REF!</v>
      </c>
      <c r="M314" s="130" t="e">
        <f t="shared" ca="1" si="37"/>
        <v>#REF!</v>
      </c>
      <c r="N314" s="154" t="e">
        <f t="shared" ca="1" si="38"/>
        <v>#REF!</v>
      </c>
      <c r="O314" s="132" t="e">
        <f t="shared" ca="1" si="39"/>
        <v>#REF!</v>
      </c>
      <c r="P314" s="136"/>
    </row>
    <row r="315" spans="1:16" x14ac:dyDescent="0.25">
      <c r="A315" s="121">
        <v>309</v>
      </c>
      <c r="B315" s="146" t="e">
        <f t="shared" ca="1" si="32"/>
        <v>#REF!</v>
      </c>
      <c r="C315" s="146" t="e">
        <f t="shared" ca="1" si="33"/>
        <v>#REF!</v>
      </c>
      <c r="D315" s="126"/>
      <c r="E315" s="127"/>
      <c r="F315" s="127" t="e">
        <f t="shared" ca="1" si="34"/>
        <v>#REF!</v>
      </c>
      <c r="G315" s="125"/>
      <c r="H315" s="125"/>
      <c r="I315" s="125" t="e">
        <f t="shared" ca="1" si="36"/>
        <v>#REF!</v>
      </c>
      <c r="J315" s="128"/>
      <c r="K315" s="128"/>
      <c r="L315" s="128" t="e">
        <f t="shared" ca="1" si="35"/>
        <v>#REF!</v>
      </c>
      <c r="M315" s="130" t="e">
        <f t="shared" ca="1" si="37"/>
        <v>#REF!</v>
      </c>
      <c r="N315" s="154" t="e">
        <f t="shared" ca="1" si="38"/>
        <v>#REF!</v>
      </c>
      <c r="O315" s="132" t="e">
        <f t="shared" ca="1" si="39"/>
        <v>#REF!</v>
      </c>
      <c r="P315" s="136"/>
    </row>
    <row r="316" spans="1:16" x14ac:dyDescent="0.25">
      <c r="A316" s="121">
        <v>310</v>
      </c>
      <c r="B316" s="146" t="e">
        <f t="shared" ca="1" si="32"/>
        <v>#REF!</v>
      </c>
      <c r="C316" s="146" t="e">
        <f t="shared" ca="1" si="33"/>
        <v>#REF!</v>
      </c>
      <c r="D316" s="126"/>
      <c r="E316" s="127"/>
      <c r="F316" s="127" t="e">
        <f t="shared" ca="1" si="34"/>
        <v>#REF!</v>
      </c>
      <c r="G316" s="125"/>
      <c r="H316" s="125"/>
      <c r="I316" s="125" t="e">
        <f t="shared" ca="1" si="36"/>
        <v>#REF!</v>
      </c>
      <c r="J316" s="128"/>
      <c r="K316" s="128"/>
      <c r="L316" s="128" t="e">
        <f t="shared" ca="1" si="35"/>
        <v>#REF!</v>
      </c>
      <c r="M316" s="130" t="e">
        <f t="shared" ca="1" si="37"/>
        <v>#REF!</v>
      </c>
      <c r="N316" s="154" t="e">
        <f t="shared" ca="1" si="38"/>
        <v>#REF!</v>
      </c>
      <c r="O316" s="132" t="e">
        <f t="shared" ca="1" si="39"/>
        <v>#REF!</v>
      </c>
      <c r="P316" s="136"/>
    </row>
    <row r="317" spans="1:16" x14ac:dyDescent="0.25">
      <c r="A317" s="121">
        <v>311</v>
      </c>
      <c r="B317" s="146" t="e">
        <f t="shared" ca="1" si="32"/>
        <v>#REF!</v>
      </c>
      <c r="C317" s="146" t="e">
        <f t="shared" ca="1" si="33"/>
        <v>#REF!</v>
      </c>
      <c r="D317" s="126"/>
      <c r="E317" s="127"/>
      <c r="F317" s="127" t="e">
        <f t="shared" ca="1" si="34"/>
        <v>#REF!</v>
      </c>
      <c r="G317" s="125"/>
      <c r="H317" s="125"/>
      <c r="I317" s="125" t="e">
        <f t="shared" ca="1" si="36"/>
        <v>#REF!</v>
      </c>
      <c r="J317" s="128"/>
      <c r="K317" s="128"/>
      <c r="L317" s="128" t="e">
        <f t="shared" ca="1" si="35"/>
        <v>#REF!</v>
      </c>
      <c r="M317" s="130" t="e">
        <f t="shared" ca="1" si="37"/>
        <v>#REF!</v>
      </c>
      <c r="N317" s="154" t="e">
        <f t="shared" ca="1" si="38"/>
        <v>#REF!</v>
      </c>
      <c r="O317" s="132" t="e">
        <f t="shared" ca="1" si="39"/>
        <v>#REF!</v>
      </c>
      <c r="P317" s="136"/>
    </row>
    <row r="318" spans="1:16" x14ac:dyDescent="0.25">
      <c r="A318" s="121">
        <v>312</v>
      </c>
      <c r="B318" s="146" t="e">
        <f t="shared" ca="1" si="32"/>
        <v>#REF!</v>
      </c>
      <c r="C318" s="146" t="e">
        <f t="shared" ca="1" si="33"/>
        <v>#REF!</v>
      </c>
      <c r="D318" s="126"/>
      <c r="E318" s="127"/>
      <c r="F318" s="127" t="e">
        <f t="shared" ca="1" si="34"/>
        <v>#REF!</v>
      </c>
      <c r="G318" s="125"/>
      <c r="H318" s="125"/>
      <c r="I318" s="125" t="e">
        <f t="shared" ca="1" si="36"/>
        <v>#REF!</v>
      </c>
      <c r="J318" s="128"/>
      <c r="K318" s="128"/>
      <c r="L318" s="128" t="e">
        <f t="shared" ca="1" si="35"/>
        <v>#REF!</v>
      </c>
      <c r="M318" s="130" t="e">
        <f t="shared" ca="1" si="37"/>
        <v>#REF!</v>
      </c>
      <c r="N318" s="154" t="e">
        <f t="shared" ca="1" si="38"/>
        <v>#REF!</v>
      </c>
      <c r="O318" s="132" t="e">
        <f t="shared" ca="1" si="39"/>
        <v>#REF!</v>
      </c>
      <c r="P318" s="136"/>
    </row>
    <row r="319" spans="1:16" x14ac:dyDescent="0.25">
      <c r="A319" s="121">
        <v>313</v>
      </c>
      <c r="B319" s="146" t="e">
        <f t="shared" ca="1" si="32"/>
        <v>#REF!</v>
      </c>
      <c r="C319" s="146" t="e">
        <f t="shared" ca="1" si="33"/>
        <v>#REF!</v>
      </c>
      <c r="D319" s="126"/>
      <c r="E319" s="127"/>
      <c r="F319" s="127" t="e">
        <f t="shared" ca="1" si="34"/>
        <v>#REF!</v>
      </c>
      <c r="G319" s="125"/>
      <c r="H319" s="125"/>
      <c r="I319" s="125" t="e">
        <f t="shared" ca="1" si="36"/>
        <v>#REF!</v>
      </c>
      <c r="J319" s="128"/>
      <c r="K319" s="128"/>
      <c r="L319" s="128" t="e">
        <f t="shared" ca="1" si="35"/>
        <v>#REF!</v>
      </c>
      <c r="M319" s="130" t="e">
        <f t="shared" ca="1" si="37"/>
        <v>#REF!</v>
      </c>
      <c r="N319" s="154" t="e">
        <f t="shared" ca="1" si="38"/>
        <v>#REF!</v>
      </c>
      <c r="O319" s="132" t="e">
        <f t="shared" ca="1" si="39"/>
        <v>#REF!</v>
      </c>
      <c r="P319" s="136"/>
    </row>
    <row r="320" spans="1:16" x14ac:dyDescent="0.25">
      <c r="A320" s="121">
        <v>314</v>
      </c>
      <c r="B320" s="146" t="e">
        <f t="shared" ca="1" si="32"/>
        <v>#REF!</v>
      </c>
      <c r="C320" s="146" t="e">
        <f t="shared" ca="1" si="33"/>
        <v>#REF!</v>
      </c>
      <c r="D320" s="126"/>
      <c r="E320" s="127"/>
      <c r="F320" s="127" t="e">
        <f t="shared" ca="1" si="34"/>
        <v>#REF!</v>
      </c>
      <c r="G320" s="125"/>
      <c r="H320" s="125"/>
      <c r="I320" s="125" t="e">
        <f t="shared" ca="1" si="36"/>
        <v>#REF!</v>
      </c>
      <c r="J320" s="128"/>
      <c r="K320" s="128"/>
      <c r="L320" s="128" t="e">
        <f t="shared" ca="1" si="35"/>
        <v>#REF!</v>
      </c>
      <c r="M320" s="130" t="e">
        <f t="shared" ca="1" si="37"/>
        <v>#REF!</v>
      </c>
      <c r="N320" s="154" t="e">
        <f t="shared" ca="1" si="38"/>
        <v>#REF!</v>
      </c>
      <c r="O320" s="132" t="e">
        <f t="shared" ca="1" si="39"/>
        <v>#REF!</v>
      </c>
      <c r="P320" s="136"/>
    </row>
    <row r="321" spans="1:16" x14ac:dyDescent="0.25">
      <c r="A321" s="121">
        <v>315</v>
      </c>
      <c r="B321" s="146" t="e">
        <f t="shared" ca="1" si="32"/>
        <v>#REF!</v>
      </c>
      <c r="C321" s="146" t="e">
        <f t="shared" ca="1" si="33"/>
        <v>#REF!</v>
      </c>
      <c r="D321" s="126"/>
      <c r="E321" s="127"/>
      <c r="F321" s="127" t="e">
        <f t="shared" ca="1" si="34"/>
        <v>#REF!</v>
      </c>
      <c r="G321" s="125"/>
      <c r="H321" s="125"/>
      <c r="I321" s="125" t="e">
        <f t="shared" ca="1" si="36"/>
        <v>#REF!</v>
      </c>
      <c r="J321" s="128"/>
      <c r="K321" s="128"/>
      <c r="L321" s="128" t="e">
        <f t="shared" ca="1" si="35"/>
        <v>#REF!</v>
      </c>
      <c r="M321" s="130" t="e">
        <f t="shared" ca="1" si="37"/>
        <v>#REF!</v>
      </c>
      <c r="N321" s="154" t="e">
        <f t="shared" ca="1" si="38"/>
        <v>#REF!</v>
      </c>
      <c r="O321" s="132" t="e">
        <f t="shared" ca="1" si="39"/>
        <v>#REF!</v>
      </c>
      <c r="P321" s="136"/>
    </row>
    <row r="322" spans="1:16" x14ac:dyDescent="0.25">
      <c r="A322" s="121">
        <v>316</v>
      </c>
      <c r="B322" s="146" t="e">
        <f t="shared" ca="1" si="32"/>
        <v>#REF!</v>
      </c>
      <c r="C322" s="146" t="e">
        <f t="shared" ca="1" si="33"/>
        <v>#REF!</v>
      </c>
      <c r="D322" s="126"/>
      <c r="E322" s="127"/>
      <c r="F322" s="127" t="e">
        <f t="shared" ca="1" si="34"/>
        <v>#REF!</v>
      </c>
      <c r="G322" s="125"/>
      <c r="H322" s="125"/>
      <c r="I322" s="125" t="e">
        <f t="shared" ca="1" si="36"/>
        <v>#REF!</v>
      </c>
      <c r="J322" s="128"/>
      <c r="K322" s="128"/>
      <c r="L322" s="128" t="e">
        <f t="shared" ca="1" si="35"/>
        <v>#REF!</v>
      </c>
      <c r="M322" s="130" t="e">
        <f t="shared" ca="1" si="37"/>
        <v>#REF!</v>
      </c>
      <c r="N322" s="154" t="e">
        <f t="shared" ca="1" si="38"/>
        <v>#REF!</v>
      </c>
      <c r="O322" s="132" t="e">
        <f t="shared" ca="1" si="39"/>
        <v>#REF!</v>
      </c>
      <c r="P322" s="136"/>
    </row>
    <row r="323" spans="1:16" x14ac:dyDescent="0.25">
      <c r="A323" s="121">
        <v>317</v>
      </c>
      <c r="B323" s="146" t="e">
        <f t="shared" ca="1" si="32"/>
        <v>#REF!</v>
      </c>
      <c r="C323" s="146" t="e">
        <f t="shared" ca="1" si="33"/>
        <v>#REF!</v>
      </c>
      <c r="D323" s="126"/>
      <c r="E323" s="127"/>
      <c r="F323" s="127" t="e">
        <f t="shared" ca="1" si="34"/>
        <v>#REF!</v>
      </c>
      <c r="G323" s="125"/>
      <c r="H323" s="125"/>
      <c r="I323" s="125" t="e">
        <f t="shared" ca="1" si="36"/>
        <v>#REF!</v>
      </c>
      <c r="J323" s="128"/>
      <c r="K323" s="128"/>
      <c r="L323" s="128" t="e">
        <f t="shared" ca="1" si="35"/>
        <v>#REF!</v>
      </c>
      <c r="M323" s="130" t="e">
        <f t="shared" ca="1" si="37"/>
        <v>#REF!</v>
      </c>
      <c r="N323" s="154" t="e">
        <f t="shared" ca="1" si="38"/>
        <v>#REF!</v>
      </c>
      <c r="O323" s="132" t="e">
        <f t="shared" ca="1" si="39"/>
        <v>#REF!</v>
      </c>
      <c r="P323" s="136"/>
    </row>
    <row r="324" spans="1:16" x14ac:dyDescent="0.25">
      <c r="A324" s="121">
        <v>318</v>
      </c>
      <c r="B324" s="146" t="e">
        <f t="shared" ca="1" si="32"/>
        <v>#REF!</v>
      </c>
      <c r="C324" s="146" t="e">
        <f t="shared" ca="1" si="33"/>
        <v>#REF!</v>
      </c>
      <c r="D324" s="126"/>
      <c r="E324" s="127"/>
      <c r="F324" s="127" t="e">
        <f t="shared" ca="1" si="34"/>
        <v>#REF!</v>
      </c>
      <c r="G324" s="125"/>
      <c r="H324" s="125"/>
      <c r="I324" s="125" t="e">
        <f t="shared" ca="1" si="36"/>
        <v>#REF!</v>
      </c>
      <c r="J324" s="128"/>
      <c r="K324" s="128"/>
      <c r="L324" s="128" t="e">
        <f t="shared" ca="1" si="35"/>
        <v>#REF!</v>
      </c>
      <c r="M324" s="130" t="e">
        <f t="shared" ca="1" si="37"/>
        <v>#REF!</v>
      </c>
      <c r="N324" s="154" t="e">
        <f t="shared" ca="1" si="38"/>
        <v>#REF!</v>
      </c>
      <c r="O324" s="132" t="e">
        <f t="shared" ca="1" si="39"/>
        <v>#REF!</v>
      </c>
      <c r="P324" s="136"/>
    </row>
    <row r="325" spans="1:16" x14ac:dyDescent="0.25">
      <c r="A325" s="121">
        <v>319</v>
      </c>
      <c r="B325" s="146" t="e">
        <f t="shared" ca="1" si="32"/>
        <v>#REF!</v>
      </c>
      <c r="C325" s="146" t="e">
        <f t="shared" ca="1" si="33"/>
        <v>#REF!</v>
      </c>
      <c r="D325" s="126"/>
      <c r="E325" s="127"/>
      <c r="F325" s="127" t="e">
        <f t="shared" ca="1" si="34"/>
        <v>#REF!</v>
      </c>
      <c r="G325" s="125"/>
      <c r="H325" s="125"/>
      <c r="I325" s="125" t="e">
        <f t="shared" ca="1" si="36"/>
        <v>#REF!</v>
      </c>
      <c r="J325" s="128"/>
      <c r="K325" s="128"/>
      <c r="L325" s="128" t="e">
        <f t="shared" ca="1" si="35"/>
        <v>#REF!</v>
      </c>
      <c r="M325" s="130" t="e">
        <f t="shared" ca="1" si="37"/>
        <v>#REF!</v>
      </c>
      <c r="N325" s="154" t="e">
        <f t="shared" ca="1" si="38"/>
        <v>#REF!</v>
      </c>
      <c r="O325" s="132" t="e">
        <f t="shared" ca="1" si="39"/>
        <v>#REF!</v>
      </c>
      <c r="P325" s="136"/>
    </row>
    <row r="326" spans="1:16" x14ac:dyDescent="0.25">
      <c r="A326" s="121">
        <v>320</v>
      </c>
      <c r="B326" s="146" t="e">
        <f t="shared" ca="1" si="32"/>
        <v>#REF!</v>
      </c>
      <c r="C326" s="146" t="e">
        <f t="shared" ca="1" si="33"/>
        <v>#REF!</v>
      </c>
      <c r="D326" s="126"/>
      <c r="E326" s="127"/>
      <c r="F326" s="127" t="e">
        <f t="shared" ca="1" si="34"/>
        <v>#REF!</v>
      </c>
      <c r="G326" s="125"/>
      <c r="H326" s="125"/>
      <c r="I326" s="125" t="e">
        <f t="shared" ca="1" si="36"/>
        <v>#REF!</v>
      </c>
      <c r="J326" s="128"/>
      <c r="K326" s="128"/>
      <c r="L326" s="128" t="e">
        <f t="shared" ca="1" si="35"/>
        <v>#REF!</v>
      </c>
      <c r="M326" s="130" t="e">
        <f t="shared" ca="1" si="37"/>
        <v>#REF!</v>
      </c>
      <c r="N326" s="154" t="e">
        <f t="shared" ca="1" si="38"/>
        <v>#REF!</v>
      </c>
      <c r="O326" s="132" t="e">
        <f t="shared" ca="1" si="39"/>
        <v>#REF!</v>
      </c>
      <c r="P326" s="136"/>
    </row>
    <row r="327" spans="1:16" x14ac:dyDescent="0.25">
      <c r="A327" s="121">
        <v>321</v>
      </c>
      <c r="B327" s="146" t="e">
        <f t="shared" ca="1" si="32"/>
        <v>#REF!</v>
      </c>
      <c r="C327" s="146" t="e">
        <f t="shared" ca="1" si="33"/>
        <v>#REF!</v>
      </c>
      <c r="D327" s="126"/>
      <c r="E327" s="127"/>
      <c r="F327" s="127" t="e">
        <f t="shared" ca="1" si="34"/>
        <v>#REF!</v>
      </c>
      <c r="G327" s="125"/>
      <c r="H327" s="125"/>
      <c r="I327" s="125" t="e">
        <f t="shared" ca="1" si="36"/>
        <v>#REF!</v>
      </c>
      <c r="J327" s="128"/>
      <c r="K327" s="128"/>
      <c r="L327" s="128" t="e">
        <f t="shared" ca="1" si="35"/>
        <v>#REF!</v>
      </c>
      <c r="M327" s="130" t="e">
        <f t="shared" ca="1" si="37"/>
        <v>#REF!</v>
      </c>
      <c r="N327" s="154" t="e">
        <f t="shared" ca="1" si="38"/>
        <v>#REF!</v>
      </c>
      <c r="O327" s="132" t="e">
        <f t="shared" ca="1" si="39"/>
        <v>#REF!</v>
      </c>
      <c r="P327" s="136"/>
    </row>
    <row r="328" spans="1:16" x14ac:dyDescent="0.25">
      <c r="A328" s="121">
        <v>322</v>
      </c>
      <c r="B328" s="146" t="e">
        <f t="shared" ref="B328:B391" ca="1" si="40">INDIRECT(CONCATENATE($C$505,$D$505,"!$B",$A328 + 8))</f>
        <v>#REF!</v>
      </c>
      <c r="C328" s="146" t="e">
        <f t="shared" ref="C328:C391" ca="1" si="41">INDIRECT(CONCATENATE($C$505,$D$505,"!$C",$A328 + 8))</f>
        <v>#REF!</v>
      </c>
      <c r="D328" s="126"/>
      <c r="E328" s="127"/>
      <c r="F328" s="127" t="e">
        <f t="shared" ref="F328:F391" ca="1" si="42">INDIRECT(CONCATENATE($C$505,$D$505,"!$Z",$A328 + 8))</f>
        <v>#REF!</v>
      </c>
      <c r="G328" s="125"/>
      <c r="H328" s="125"/>
      <c r="I328" s="125" t="e">
        <f t="shared" ca="1" si="36"/>
        <v>#REF!</v>
      </c>
      <c r="J328" s="128"/>
      <c r="K328" s="128"/>
      <c r="L328" s="128" t="e">
        <f t="shared" ref="L328:L391" ca="1" si="43">INDIRECT(CONCATENATE($C$505,$D$505,"!$V",$A328 + 8))</f>
        <v>#REF!</v>
      </c>
      <c r="M328" s="130" t="e">
        <f t="shared" ca="1" si="37"/>
        <v>#REF!</v>
      </c>
      <c r="N328" s="154" t="e">
        <f t="shared" ca="1" si="38"/>
        <v>#REF!</v>
      </c>
      <c r="O328" s="132" t="e">
        <f t="shared" ca="1" si="39"/>
        <v>#REF!</v>
      </c>
      <c r="P328" s="136"/>
    </row>
    <row r="329" spans="1:16" x14ac:dyDescent="0.25">
      <c r="A329" s="121">
        <v>323</v>
      </c>
      <c r="B329" s="146" t="e">
        <f t="shared" ca="1" si="40"/>
        <v>#REF!</v>
      </c>
      <c r="C329" s="146" t="e">
        <f t="shared" ca="1" si="41"/>
        <v>#REF!</v>
      </c>
      <c r="D329" s="126"/>
      <c r="E329" s="127"/>
      <c r="F329" s="127" t="e">
        <f t="shared" ca="1" si="42"/>
        <v>#REF!</v>
      </c>
      <c r="G329" s="125"/>
      <c r="H329" s="125"/>
      <c r="I329" s="125" t="e">
        <f t="shared" ref="I329:I392" ca="1" si="44">INDIRECT(CONCATENATE($C$505,$D$505,"!$AD",$A329 + 8))</f>
        <v>#REF!</v>
      </c>
      <c r="J329" s="128"/>
      <c r="K329" s="128"/>
      <c r="L329" s="128" t="e">
        <f t="shared" ca="1" si="43"/>
        <v>#REF!</v>
      </c>
      <c r="M329" s="130" t="e">
        <f t="shared" ref="M329:M392" ca="1" si="45">IF(I329&lt;33,0,3)</f>
        <v>#REF!</v>
      </c>
      <c r="N329" s="154" t="e">
        <f t="shared" ref="N329:N392" ca="1" si="46">ROUNDDOWN(O329,0)</f>
        <v>#REF!</v>
      </c>
      <c r="O329" s="132" t="e">
        <f t="shared" ref="O329:O392" ca="1" si="47">I329*M329/100</f>
        <v>#REF!</v>
      </c>
      <c r="P329" s="136"/>
    </row>
    <row r="330" spans="1:16" x14ac:dyDescent="0.25">
      <c r="A330" s="121">
        <v>324</v>
      </c>
      <c r="B330" s="146" t="e">
        <f t="shared" ca="1" si="40"/>
        <v>#REF!</v>
      </c>
      <c r="C330" s="146" t="e">
        <f t="shared" ca="1" si="41"/>
        <v>#REF!</v>
      </c>
      <c r="D330" s="126"/>
      <c r="E330" s="127"/>
      <c r="F330" s="127" t="e">
        <f t="shared" ca="1" si="42"/>
        <v>#REF!</v>
      </c>
      <c r="G330" s="125"/>
      <c r="H330" s="125"/>
      <c r="I330" s="125" t="e">
        <f t="shared" ca="1" si="44"/>
        <v>#REF!</v>
      </c>
      <c r="J330" s="128"/>
      <c r="K330" s="128"/>
      <c r="L330" s="128" t="e">
        <f t="shared" ca="1" si="43"/>
        <v>#REF!</v>
      </c>
      <c r="M330" s="130" t="e">
        <f t="shared" ca="1" si="45"/>
        <v>#REF!</v>
      </c>
      <c r="N330" s="154" t="e">
        <f t="shared" ca="1" si="46"/>
        <v>#REF!</v>
      </c>
      <c r="O330" s="132" t="e">
        <f t="shared" ca="1" si="47"/>
        <v>#REF!</v>
      </c>
      <c r="P330" s="136"/>
    </row>
    <row r="331" spans="1:16" x14ac:dyDescent="0.25">
      <c r="A331" s="121">
        <v>325</v>
      </c>
      <c r="B331" s="146" t="e">
        <f t="shared" ca="1" si="40"/>
        <v>#REF!</v>
      </c>
      <c r="C331" s="146" t="e">
        <f t="shared" ca="1" si="41"/>
        <v>#REF!</v>
      </c>
      <c r="D331" s="126"/>
      <c r="E331" s="127"/>
      <c r="F331" s="127" t="e">
        <f t="shared" ca="1" si="42"/>
        <v>#REF!</v>
      </c>
      <c r="G331" s="125"/>
      <c r="H331" s="125"/>
      <c r="I331" s="125" t="e">
        <f t="shared" ca="1" si="44"/>
        <v>#REF!</v>
      </c>
      <c r="J331" s="128"/>
      <c r="K331" s="128"/>
      <c r="L331" s="128" t="e">
        <f t="shared" ca="1" si="43"/>
        <v>#REF!</v>
      </c>
      <c r="M331" s="130" t="e">
        <f t="shared" ca="1" si="45"/>
        <v>#REF!</v>
      </c>
      <c r="N331" s="154" t="e">
        <f t="shared" ca="1" si="46"/>
        <v>#REF!</v>
      </c>
      <c r="O331" s="132" t="e">
        <f t="shared" ca="1" si="47"/>
        <v>#REF!</v>
      </c>
      <c r="P331" s="136"/>
    </row>
    <row r="332" spans="1:16" x14ac:dyDescent="0.25">
      <c r="A332" s="121">
        <v>326</v>
      </c>
      <c r="B332" s="146" t="e">
        <f t="shared" ca="1" si="40"/>
        <v>#REF!</v>
      </c>
      <c r="C332" s="146" t="e">
        <f t="shared" ca="1" si="41"/>
        <v>#REF!</v>
      </c>
      <c r="D332" s="126"/>
      <c r="E332" s="127"/>
      <c r="F332" s="127" t="e">
        <f t="shared" ca="1" si="42"/>
        <v>#REF!</v>
      </c>
      <c r="G332" s="125"/>
      <c r="H332" s="125"/>
      <c r="I332" s="125" t="e">
        <f t="shared" ca="1" si="44"/>
        <v>#REF!</v>
      </c>
      <c r="J332" s="128"/>
      <c r="K332" s="128"/>
      <c r="L332" s="128" t="e">
        <f t="shared" ca="1" si="43"/>
        <v>#REF!</v>
      </c>
      <c r="M332" s="130" t="e">
        <f t="shared" ca="1" si="45"/>
        <v>#REF!</v>
      </c>
      <c r="N332" s="154" t="e">
        <f t="shared" ca="1" si="46"/>
        <v>#REF!</v>
      </c>
      <c r="O332" s="132" t="e">
        <f t="shared" ca="1" si="47"/>
        <v>#REF!</v>
      </c>
      <c r="P332" s="136"/>
    </row>
    <row r="333" spans="1:16" x14ac:dyDescent="0.25">
      <c r="A333" s="121">
        <v>327</v>
      </c>
      <c r="B333" s="146" t="e">
        <f t="shared" ca="1" si="40"/>
        <v>#REF!</v>
      </c>
      <c r="C333" s="146" t="e">
        <f t="shared" ca="1" si="41"/>
        <v>#REF!</v>
      </c>
      <c r="D333" s="126"/>
      <c r="E333" s="127"/>
      <c r="F333" s="127" t="e">
        <f t="shared" ca="1" si="42"/>
        <v>#REF!</v>
      </c>
      <c r="G333" s="125"/>
      <c r="H333" s="125"/>
      <c r="I333" s="125" t="e">
        <f t="shared" ca="1" si="44"/>
        <v>#REF!</v>
      </c>
      <c r="J333" s="128"/>
      <c r="K333" s="128"/>
      <c r="L333" s="128" t="e">
        <f t="shared" ca="1" si="43"/>
        <v>#REF!</v>
      </c>
      <c r="M333" s="130" t="e">
        <f t="shared" ca="1" si="45"/>
        <v>#REF!</v>
      </c>
      <c r="N333" s="154" t="e">
        <f t="shared" ca="1" si="46"/>
        <v>#REF!</v>
      </c>
      <c r="O333" s="132" t="e">
        <f t="shared" ca="1" si="47"/>
        <v>#REF!</v>
      </c>
      <c r="P333" s="136"/>
    </row>
    <row r="334" spans="1:16" x14ac:dyDescent="0.25">
      <c r="A334" s="121">
        <v>328</v>
      </c>
      <c r="B334" s="146" t="e">
        <f t="shared" ca="1" si="40"/>
        <v>#REF!</v>
      </c>
      <c r="C334" s="146" t="e">
        <f t="shared" ca="1" si="41"/>
        <v>#REF!</v>
      </c>
      <c r="D334" s="126"/>
      <c r="E334" s="127"/>
      <c r="F334" s="127" t="e">
        <f t="shared" ca="1" si="42"/>
        <v>#REF!</v>
      </c>
      <c r="G334" s="125"/>
      <c r="H334" s="125"/>
      <c r="I334" s="125" t="e">
        <f t="shared" ca="1" si="44"/>
        <v>#REF!</v>
      </c>
      <c r="J334" s="128"/>
      <c r="K334" s="128"/>
      <c r="L334" s="128" t="e">
        <f t="shared" ca="1" si="43"/>
        <v>#REF!</v>
      </c>
      <c r="M334" s="130" t="e">
        <f t="shared" ca="1" si="45"/>
        <v>#REF!</v>
      </c>
      <c r="N334" s="154" t="e">
        <f t="shared" ca="1" si="46"/>
        <v>#REF!</v>
      </c>
      <c r="O334" s="132" t="e">
        <f t="shared" ca="1" si="47"/>
        <v>#REF!</v>
      </c>
      <c r="P334" s="136"/>
    </row>
    <row r="335" spans="1:16" x14ac:dyDescent="0.25">
      <c r="A335" s="121">
        <v>329</v>
      </c>
      <c r="B335" s="146" t="e">
        <f t="shared" ca="1" si="40"/>
        <v>#REF!</v>
      </c>
      <c r="C335" s="146" t="e">
        <f t="shared" ca="1" si="41"/>
        <v>#REF!</v>
      </c>
      <c r="D335" s="126"/>
      <c r="E335" s="127"/>
      <c r="F335" s="127" t="e">
        <f t="shared" ca="1" si="42"/>
        <v>#REF!</v>
      </c>
      <c r="G335" s="125"/>
      <c r="H335" s="125"/>
      <c r="I335" s="125" t="e">
        <f t="shared" ca="1" si="44"/>
        <v>#REF!</v>
      </c>
      <c r="J335" s="128"/>
      <c r="K335" s="128"/>
      <c r="L335" s="128" t="e">
        <f t="shared" ca="1" si="43"/>
        <v>#REF!</v>
      </c>
      <c r="M335" s="130" t="e">
        <f t="shared" ca="1" si="45"/>
        <v>#REF!</v>
      </c>
      <c r="N335" s="154" t="e">
        <f t="shared" ca="1" si="46"/>
        <v>#REF!</v>
      </c>
      <c r="O335" s="132" t="e">
        <f t="shared" ca="1" si="47"/>
        <v>#REF!</v>
      </c>
      <c r="P335" s="136"/>
    </row>
    <row r="336" spans="1:16" x14ac:dyDescent="0.25">
      <c r="A336" s="121">
        <v>330</v>
      </c>
      <c r="B336" s="146" t="e">
        <f t="shared" ca="1" si="40"/>
        <v>#REF!</v>
      </c>
      <c r="C336" s="146" t="e">
        <f t="shared" ca="1" si="41"/>
        <v>#REF!</v>
      </c>
      <c r="D336" s="126"/>
      <c r="E336" s="127"/>
      <c r="F336" s="127" t="e">
        <f t="shared" ca="1" si="42"/>
        <v>#REF!</v>
      </c>
      <c r="G336" s="125"/>
      <c r="H336" s="125"/>
      <c r="I336" s="125" t="e">
        <f t="shared" ca="1" si="44"/>
        <v>#REF!</v>
      </c>
      <c r="J336" s="128"/>
      <c r="K336" s="128"/>
      <c r="L336" s="128" t="e">
        <f t="shared" ca="1" si="43"/>
        <v>#REF!</v>
      </c>
      <c r="M336" s="130" t="e">
        <f t="shared" ca="1" si="45"/>
        <v>#REF!</v>
      </c>
      <c r="N336" s="154" t="e">
        <f t="shared" ca="1" si="46"/>
        <v>#REF!</v>
      </c>
      <c r="O336" s="132" t="e">
        <f t="shared" ca="1" si="47"/>
        <v>#REF!</v>
      </c>
      <c r="P336" s="136"/>
    </row>
    <row r="337" spans="1:16" x14ac:dyDescent="0.25">
      <c r="A337" s="121">
        <v>331</v>
      </c>
      <c r="B337" s="146" t="e">
        <f t="shared" ca="1" si="40"/>
        <v>#REF!</v>
      </c>
      <c r="C337" s="146" t="e">
        <f t="shared" ca="1" si="41"/>
        <v>#REF!</v>
      </c>
      <c r="D337" s="126"/>
      <c r="E337" s="127"/>
      <c r="F337" s="127" t="e">
        <f t="shared" ca="1" si="42"/>
        <v>#REF!</v>
      </c>
      <c r="G337" s="125"/>
      <c r="H337" s="125"/>
      <c r="I337" s="125" t="e">
        <f t="shared" ca="1" si="44"/>
        <v>#REF!</v>
      </c>
      <c r="J337" s="128"/>
      <c r="K337" s="128"/>
      <c r="L337" s="128" t="e">
        <f t="shared" ca="1" si="43"/>
        <v>#REF!</v>
      </c>
      <c r="M337" s="130" t="e">
        <f t="shared" ca="1" si="45"/>
        <v>#REF!</v>
      </c>
      <c r="N337" s="154" t="e">
        <f t="shared" ca="1" si="46"/>
        <v>#REF!</v>
      </c>
      <c r="O337" s="132" t="e">
        <f t="shared" ca="1" si="47"/>
        <v>#REF!</v>
      </c>
      <c r="P337" s="136"/>
    </row>
    <row r="338" spans="1:16" x14ac:dyDescent="0.25">
      <c r="A338" s="121">
        <v>332</v>
      </c>
      <c r="B338" s="146" t="e">
        <f t="shared" ca="1" si="40"/>
        <v>#REF!</v>
      </c>
      <c r="C338" s="146" t="e">
        <f t="shared" ca="1" si="41"/>
        <v>#REF!</v>
      </c>
      <c r="D338" s="126"/>
      <c r="E338" s="127"/>
      <c r="F338" s="127" t="e">
        <f t="shared" ca="1" si="42"/>
        <v>#REF!</v>
      </c>
      <c r="G338" s="125"/>
      <c r="H338" s="125"/>
      <c r="I338" s="125" t="e">
        <f t="shared" ca="1" si="44"/>
        <v>#REF!</v>
      </c>
      <c r="J338" s="128"/>
      <c r="K338" s="128"/>
      <c r="L338" s="128" t="e">
        <f t="shared" ca="1" si="43"/>
        <v>#REF!</v>
      </c>
      <c r="M338" s="130" t="e">
        <f t="shared" ca="1" si="45"/>
        <v>#REF!</v>
      </c>
      <c r="N338" s="154" t="e">
        <f t="shared" ca="1" si="46"/>
        <v>#REF!</v>
      </c>
      <c r="O338" s="132" t="e">
        <f t="shared" ca="1" si="47"/>
        <v>#REF!</v>
      </c>
      <c r="P338" s="136"/>
    </row>
    <row r="339" spans="1:16" x14ac:dyDescent="0.25">
      <c r="A339" s="121">
        <v>333</v>
      </c>
      <c r="B339" s="146" t="e">
        <f t="shared" ca="1" si="40"/>
        <v>#REF!</v>
      </c>
      <c r="C339" s="146" t="e">
        <f t="shared" ca="1" si="41"/>
        <v>#REF!</v>
      </c>
      <c r="D339" s="126"/>
      <c r="E339" s="127"/>
      <c r="F339" s="127" t="e">
        <f t="shared" ca="1" si="42"/>
        <v>#REF!</v>
      </c>
      <c r="G339" s="125"/>
      <c r="H339" s="125"/>
      <c r="I339" s="125" t="e">
        <f t="shared" ca="1" si="44"/>
        <v>#REF!</v>
      </c>
      <c r="J339" s="128"/>
      <c r="K339" s="128"/>
      <c r="L339" s="128" t="e">
        <f t="shared" ca="1" si="43"/>
        <v>#REF!</v>
      </c>
      <c r="M339" s="130" t="e">
        <f t="shared" ca="1" si="45"/>
        <v>#REF!</v>
      </c>
      <c r="N339" s="154" t="e">
        <f t="shared" ca="1" si="46"/>
        <v>#REF!</v>
      </c>
      <c r="O339" s="132" t="e">
        <f t="shared" ca="1" si="47"/>
        <v>#REF!</v>
      </c>
      <c r="P339" s="136"/>
    </row>
    <row r="340" spans="1:16" x14ac:dyDescent="0.25">
      <c r="A340" s="121">
        <v>334</v>
      </c>
      <c r="B340" s="146" t="e">
        <f t="shared" ca="1" si="40"/>
        <v>#REF!</v>
      </c>
      <c r="C340" s="146" t="e">
        <f t="shared" ca="1" si="41"/>
        <v>#REF!</v>
      </c>
      <c r="D340" s="126"/>
      <c r="E340" s="127"/>
      <c r="F340" s="127" t="e">
        <f t="shared" ca="1" si="42"/>
        <v>#REF!</v>
      </c>
      <c r="G340" s="125"/>
      <c r="H340" s="125"/>
      <c r="I340" s="125" t="e">
        <f t="shared" ca="1" si="44"/>
        <v>#REF!</v>
      </c>
      <c r="J340" s="128"/>
      <c r="K340" s="128"/>
      <c r="L340" s="128" t="e">
        <f t="shared" ca="1" si="43"/>
        <v>#REF!</v>
      </c>
      <c r="M340" s="130" t="e">
        <f t="shared" ca="1" si="45"/>
        <v>#REF!</v>
      </c>
      <c r="N340" s="154" t="e">
        <f t="shared" ca="1" si="46"/>
        <v>#REF!</v>
      </c>
      <c r="O340" s="132" t="e">
        <f t="shared" ca="1" si="47"/>
        <v>#REF!</v>
      </c>
      <c r="P340" s="136"/>
    </row>
    <row r="341" spans="1:16" x14ac:dyDescent="0.25">
      <c r="A341" s="121">
        <v>335</v>
      </c>
      <c r="B341" s="146" t="e">
        <f t="shared" ca="1" si="40"/>
        <v>#REF!</v>
      </c>
      <c r="C341" s="146" t="e">
        <f t="shared" ca="1" si="41"/>
        <v>#REF!</v>
      </c>
      <c r="D341" s="126"/>
      <c r="E341" s="127"/>
      <c r="F341" s="127" t="e">
        <f t="shared" ca="1" si="42"/>
        <v>#REF!</v>
      </c>
      <c r="G341" s="125"/>
      <c r="H341" s="125"/>
      <c r="I341" s="125" t="e">
        <f t="shared" ca="1" si="44"/>
        <v>#REF!</v>
      </c>
      <c r="J341" s="128"/>
      <c r="K341" s="128"/>
      <c r="L341" s="128" t="e">
        <f t="shared" ca="1" si="43"/>
        <v>#REF!</v>
      </c>
      <c r="M341" s="130" t="e">
        <f t="shared" ca="1" si="45"/>
        <v>#REF!</v>
      </c>
      <c r="N341" s="154" t="e">
        <f t="shared" ca="1" si="46"/>
        <v>#REF!</v>
      </c>
      <c r="O341" s="132" t="e">
        <f t="shared" ca="1" si="47"/>
        <v>#REF!</v>
      </c>
      <c r="P341" s="136"/>
    </row>
    <row r="342" spans="1:16" x14ac:dyDescent="0.25">
      <c r="A342" s="121">
        <v>336</v>
      </c>
      <c r="B342" s="146" t="e">
        <f t="shared" ca="1" si="40"/>
        <v>#REF!</v>
      </c>
      <c r="C342" s="146" t="e">
        <f t="shared" ca="1" si="41"/>
        <v>#REF!</v>
      </c>
      <c r="D342" s="126"/>
      <c r="E342" s="127"/>
      <c r="F342" s="127" t="e">
        <f t="shared" ca="1" si="42"/>
        <v>#REF!</v>
      </c>
      <c r="G342" s="125"/>
      <c r="H342" s="125"/>
      <c r="I342" s="125" t="e">
        <f t="shared" ca="1" si="44"/>
        <v>#REF!</v>
      </c>
      <c r="J342" s="128"/>
      <c r="K342" s="128"/>
      <c r="L342" s="128" t="e">
        <f t="shared" ca="1" si="43"/>
        <v>#REF!</v>
      </c>
      <c r="M342" s="130" t="e">
        <f t="shared" ca="1" si="45"/>
        <v>#REF!</v>
      </c>
      <c r="N342" s="154" t="e">
        <f t="shared" ca="1" si="46"/>
        <v>#REF!</v>
      </c>
      <c r="O342" s="132" t="e">
        <f t="shared" ca="1" si="47"/>
        <v>#REF!</v>
      </c>
      <c r="P342" s="136"/>
    </row>
    <row r="343" spans="1:16" x14ac:dyDescent="0.25">
      <c r="A343" s="121">
        <v>337</v>
      </c>
      <c r="B343" s="146" t="e">
        <f t="shared" ca="1" si="40"/>
        <v>#REF!</v>
      </c>
      <c r="C343" s="146" t="e">
        <f t="shared" ca="1" si="41"/>
        <v>#REF!</v>
      </c>
      <c r="D343" s="126"/>
      <c r="E343" s="127"/>
      <c r="F343" s="127" t="e">
        <f t="shared" ca="1" si="42"/>
        <v>#REF!</v>
      </c>
      <c r="G343" s="125"/>
      <c r="H343" s="125"/>
      <c r="I343" s="125" t="e">
        <f t="shared" ca="1" si="44"/>
        <v>#REF!</v>
      </c>
      <c r="J343" s="128"/>
      <c r="K343" s="128"/>
      <c r="L343" s="128" t="e">
        <f t="shared" ca="1" si="43"/>
        <v>#REF!</v>
      </c>
      <c r="M343" s="130" t="e">
        <f t="shared" ca="1" si="45"/>
        <v>#REF!</v>
      </c>
      <c r="N343" s="154" t="e">
        <f t="shared" ca="1" si="46"/>
        <v>#REF!</v>
      </c>
      <c r="O343" s="132" t="e">
        <f t="shared" ca="1" si="47"/>
        <v>#REF!</v>
      </c>
      <c r="P343" s="136"/>
    </row>
    <row r="344" spans="1:16" x14ac:dyDescent="0.25">
      <c r="A344" s="121">
        <v>338</v>
      </c>
      <c r="B344" s="146" t="e">
        <f t="shared" ca="1" si="40"/>
        <v>#REF!</v>
      </c>
      <c r="C344" s="146" t="e">
        <f t="shared" ca="1" si="41"/>
        <v>#REF!</v>
      </c>
      <c r="D344" s="126"/>
      <c r="E344" s="127"/>
      <c r="F344" s="127" t="e">
        <f t="shared" ca="1" si="42"/>
        <v>#REF!</v>
      </c>
      <c r="G344" s="125"/>
      <c r="H344" s="125"/>
      <c r="I344" s="125" t="e">
        <f t="shared" ca="1" si="44"/>
        <v>#REF!</v>
      </c>
      <c r="J344" s="128"/>
      <c r="K344" s="128"/>
      <c r="L344" s="128" t="e">
        <f t="shared" ca="1" si="43"/>
        <v>#REF!</v>
      </c>
      <c r="M344" s="130" t="e">
        <f t="shared" ca="1" si="45"/>
        <v>#REF!</v>
      </c>
      <c r="N344" s="154" t="e">
        <f t="shared" ca="1" si="46"/>
        <v>#REF!</v>
      </c>
      <c r="O344" s="132" t="e">
        <f t="shared" ca="1" si="47"/>
        <v>#REF!</v>
      </c>
      <c r="P344" s="136"/>
    </row>
    <row r="345" spans="1:16" x14ac:dyDescent="0.25">
      <c r="A345" s="121">
        <v>339</v>
      </c>
      <c r="B345" s="146" t="e">
        <f t="shared" ca="1" si="40"/>
        <v>#REF!</v>
      </c>
      <c r="C345" s="146" t="e">
        <f t="shared" ca="1" si="41"/>
        <v>#REF!</v>
      </c>
      <c r="D345" s="126"/>
      <c r="E345" s="127"/>
      <c r="F345" s="127" t="e">
        <f t="shared" ca="1" si="42"/>
        <v>#REF!</v>
      </c>
      <c r="G345" s="125"/>
      <c r="H345" s="125"/>
      <c r="I345" s="125" t="e">
        <f t="shared" ca="1" si="44"/>
        <v>#REF!</v>
      </c>
      <c r="J345" s="128"/>
      <c r="K345" s="128"/>
      <c r="L345" s="128" t="e">
        <f t="shared" ca="1" si="43"/>
        <v>#REF!</v>
      </c>
      <c r="M345" s="130" t="e">
        <f t="shared" ca="1" si="45"/>
        <v>#REF!</v>
      </c>
      <c r="N345" s="154" t="e">
        <f t="shared" ca="1" si="46"/>
        <v>#REF!</v>
      </c>
      <c r="O345" s="132" t="e">
        <f t="shared" ca="1" si="47"/>
        <v>#REF!</v>
      </c>
      <c r="P345" s="136"/>
    </row>
    <row r="346" spans="1:16" x14ac:dyDescent="0.25">
      <c r="A346" s="121">
        <v>340</v>
      </c>
      <c r="B346" s="146" t="e">
        <f t="shared" ca="1" si="40"/>
        <v>#REF!</v>
      </c>
      <c r="C346" s="146" t="e">
        <f t="shared" ca="1" si="41"/>
        <v>#REF!</v>
      </c>
      <c r="D346" s="126"/>
      <c r="E346" s="127"/>
      <c r="F346" s="127" t="e">
        <f t="shared" ca="1" si="42"/>
        <v>#REF!</v>
      </c>
      <c r="G346" s="125"/>
      <c r="H346" s="125"/>
      <c r="I346" s="125" t="e">
        <f t="shared" ca="1" si="44"/>
        <v>#REF!</v>
      </c>
      <c r="J346" s="128"/>
      <c r="K346" s="128"/>
      <c r="L346" s="128" t="e">
        <f t="shared" ca="1" si="43"/>
        <v>#REF!</v>
      </c>
      <c r="M346" s="130" t="e">
        <f t="shared" ca="1" si="45"/>
        <v>#REF!</v>
      </c>
      <c r="N346" s="154" t="e">
        <f t="shared" ca="1" si="46"/>
        <v>#REF!</v>
      </c>
      <c r="O346" s="132" t="e">
        <f t="shared" ca="1" si="47"/>
        <v>#REF!</v>
      </c>
      <c r="P346" s="136"/>
    </row>
    <row r="347" spans="1:16" x14ac:dyDescent="0.25">
      <c r="A347" s="121">
        <v>341</v>
      </c>
      <c r="B347" s="146" t="e">
        <f t="shared" ca="1" si="40"/>
        <v>#REF!</v>
      </c>
      <c r="C347" s="146" t="e">
        <f t="shared" ca="1" si="41"/>
        <v>#REF!</v>
      </c>
      <c r="D347" s="126"/>
      <c r="E347" s="127"/>
      <c r="F347" s="127" t="e">
        <f t="shared" ca="1" si="42"/>
        <v>#REF!</v>
      </c>
      <c r="G347" s="125"/>
      <c r="H347" s="125"/>
      <c r="I347" s="125" t="e">
        <f t="shared" ca="1" si="44"/>
        <v>#REF!</v>
      </c>
      <c r="J347" s="128"/>
      <c r="K347" s="128"/>
      <c r="L347" s="128" t="e">
        <f t="shared" ca="1" si="43"/>
        <v>#REF!</v>
      </c>
      <c r="M347" s="130" t="e">
        <f t="shared" ca="1" si="45"/>
        <v>#REF!</v>
      </c>
      <c r="N347" s="154" t="e">
        <f t="shared" ca="1" si="46"/>
        <v>#REF!</v>
      </c>
      <c r="O347" s="132" t="e">
        <f t="shared" ca="1" si="47"/>
        <v>#REF!</v>
      </c>
      <c r="P347" s="136"/>
    </row>
    <row r="348" spans="1:16" x14ac:dyDescent="0.25">
      <c r="A348" s="121">
        <v>342</v>
      </c>
      <c r="B348" s="146" t="e">
        <f t="shared" ca="1" si="40"/>
        <v>#REF!</v>
      </c>
      <c r="C348" s="146" t="e">
        <f t="shared" ca="1" si="41"/>
        <v>#REF!</v>
      </c>
      <c r="D348" s="126"/>
      <c r="E348" s="127"/>
      <c r="F348" s="127" t="e">
        <f t="shared" ca="1" si="42"/>
        <v>#REF!</v>
      </c>
      <c r="G348" s="125"/>
      <c r="H348" s="125"/>
      <c r="I348" s="125" t="e">
        <f t="shared" ca="1" si="44"/>
        <v>#REF!</v>
      </c>
      <c r="J348" s="128"/>
      <c r="K348" s="128"/>
      <c r="L348" s="128" t="e">
        <f t="shared" ca="1" si="43"/>
        <v>#REF!</v>
      </c>
      <c r="M348" s="130" t="e">
        <f t="shared" ca="1" si="45"/>
        <v>#REF!</v>
      </c>
      <c r="N348" s="154" t="e">
        <f t="shared" ca="1" si="46"/>
        <v>#REF!</v>
      </c>
      <c r="O348" s="132" t="e">
        <f t="shared" ca="1" si="47"/>
        <v>#REF!</v>
      </c>
      <c r="P348" s="136"/>
    </row>
    <row r="349" spans="1:16" x14ac:dyDescent="0.25">
      <c r="A349" s="121">
        <v>343</v>
      </c>
      <c r="B349" s="146" t="e">
        <f t="shared" ca="1" si="40"/>
        <v>#REF!</v>
      </c>
      <c r="C349" s="146" t="e">
        <f t="shared" ca="1" si="41"/>
        <v>#REF!</v>
      </c>
      <c r="D349" s="126"/>
      <c r="E349" s="127"/>
      <c r="F349" s="127" t="e">
        <f t="shared" ca="1" si="42"/>
        <v>#REF!</v>
      </c>
      <c r="G349" s="125"/>
      <c r="H349" s="125"/>
      <c r="I349" s="125" t="e">
        <f t="shared" ca="1" si="44"/>
        <v>#REF!</v>
      </c>
      <c r="J349" s="128"/>
      <c r="K349" s="128"/>
      <c r="L349" s="128" t="e">
        <f t="shared" ca="1" si="43"/>
        <v>#REF!</v>
      </c>
      <c r="M349" s="130" t="e">
        <f t="shared" ca="1" si="45"/>
        <v>#REF!</v>
      </c>
      <c r="N349" s="154" t="e">
        <f t="shared" ca="1" si="46"/>
        <v>#REF!</v>
      </c>
      <c r="O349" s="132" t="e">
        <f t="shared" ca="1" si="47"/>
        <v>#REF!</v>
      </c>
      <c r="P349" s="136"/>
    </row>
    <row r="350" spans="1:16" x14ac:dyDescent="0.25">
      <c r="A350" s="121">
        <v>344</v>
      </c>
      <c r="B350" s="146" t="e">
        <f t="shared" ca="1" si="40"/>
        <v>#REF!</v>
      </c>
      <c r="C350" s="146" t="e">
        <f t="shared" ca="1" si="41"/>
        <v>#REF!</v>
      </c>
      <c r="D350" s="126"/>
      <c r="E350" s="127"/>
      <c r="F350" s="127" t="e">
        <f t="shared" ca="1" si="42"/>
        <v>#REF!</v>
      </c>
      <c r="G350" s="125"/>
      <c r="H350" s="125"/>
      <c r="I350" s="125" t="e">
        <f t="shared" ca="1" si="44"/>
        <v>#REF!</v>
      </c>
      <c r="J350" s="128"/>
      <c r="K350" s="128"/>
      <c r="L350" s="128" t="e">
        <f t="shared" ca="1" si="43"/>
        <v>#REF!</v>
      </c>
      <c r="M350" s="130" t="e">
        <f t="shared" ca="1" si="45"/>
        <v>#REF!</v>
      </c>
      <c r="N350" s="154" t="e">
        <f t="shared" ca="1" si="46"/>
        <v>#REF!</v>
      </c>
      <c r="O350" s="132" t="e">
        <f t="shared" ca="1" si="47"/>
        <v>#REF!</v>
      </c>
      <c r="P350" s="136"/>
    </row>
    <row r="351" spans="1:16" x14ac:dyDescent="0.25">
      <c r="A351" s="121">
        <v>345</v>
      </c>
      <c r="B351" s="146" t="e">
        <f t="shared" ca="1" si="40"/>
        <v>#REF!</v>
      </c>
      <c r="C351" s="146" t="e">
        <f t="shared" ca="1" si="41"/>
        <v>#REF!</v>
      </c>
      <c r="D351" s="126"/>
      <c r="E351" s="127"/>
      <c r="F351" s="127" t="e">
        <f t="shared" ca="1" si="42"/>
        <v>#REF!</v>
      </c>
      <c r="G351" s="125"/>
      <c r="H351" s="125"/>
      <c r="I351" s="125" t="e">
        <f t="shared" ca="1" si="44"/>
        <v>#REF!</v>
      </c>
      <c r="J351" s="128"/>
      <c r="K351" s="128"/>
      <c r="L351" s="128" t="e">
        <f t="shared" ca="1" si="43"/>
        <v>#REF!</v>
      </c>
      <c r="M351" s="130" t="e">
        <f t="shared" ca="1" si="45"/>
        <v>#REF!</v>
      </c>
      <c r="N351" s="154" t="e">
        <f t="shared" ca="1" si="46"/>
        <v>#REF!</v>
      </c>
      <c r="O351" s="132" t="e">
        <f t="shared" ca="1" si="47"/>
        <v>#REF!</v>
      </c>
      <c r="P351" s="136"/>
    </row>
    <row r="352" spans="1:16" x14ac:dyDescent="0.25">
      <c r="A352" s="121">
        <v>346</v>
      </c>
      <c r="B352" s="146" t="e">
        <f t="shared" ca="1" si="40"/>
        <v>#REF!</v>
      </c>
      <c r="C352" s="146" t="e">
        <f t="shared" ca="1" si="41"/>
        <v>#REF!</v>
      </c>
      <c r="D352" s="126"/>
      <c r="E352" s="127"/>
      <c r="F352" s="127" t="e">
        <f t="shared" ca="1" si="42"/>
        <v>#REF!</v>
      </c>
      <c r="G352" s="125"/>
      <c r="H352" s="125"/>
      <c r="I352" s="125" t="e">
        <f t="shared" ca="1" si="44"/>
        <v>#REF!</v>
      </c>
      <c r="J352" s="128"/>
      <c r="K352" s="128"/>
      <c r="L352" s="128" t="e">
        <f t="shared" ca="1" si="43"/>
        <v>#REF!</v>
      </c>
      <c r="M352" s="130" t="e">
        <f t="shared" ca="1" si="45"/>
        <v>#REF!</v>
      </c>
      <c r="N352" s="154" t="e">
        <f t="shared" ca="1" si="46"/>
        <v>#REF!</v>
      </c>
      <c r="O352" s="132" t="e">
        <f t="shared" ca="1" si="47"/>
        <v>#REF!</v>
      </c>
      <c r="P352" s="136"/>
    </row>
    <row r="353" spans="1:16" x14ac:dyDescent="0.25">
      <c r="A353" s="121">
        <v>347</v>
      </c>
      <c r="B353" s="146" t="e">
        <f t="shared" ca="1" si="40"/>
        <v>#REF!</v>
      </c>
      <c r="C353" s="146" t="e">
        <f t="shared" ca="1" si="41"/>
        <v>#REF!</v>
      </c>
      <c r="D353" s="126"/>
      <c r="E353" s="127"/>
      <c r="F353" s="127" t="e">
        <f t="shared" ca="1" si="42"/>
        <v>#REF!</v>
      </c>
      <c r="G353" s="125"/>
      <c r="H353" s="125"/>
      <c r="I353" s="125" t="e">
        <f t="shared" ca="1" si="44"/>
        <v>#REF!</v>
      </c>
      <c r="J353" s="128"/>
      <c r="K353" s="128"/>
      <c r="L353" s="128" t="e">
        <f t="shared" ca="1" si="43"/>
        <v>#REF!</v>
      </c>
      <c r="M353" s="130" t="e">
        <f t="shared" ca="1" si="45"/>
        <v>#REF!</v>
      </c>
      <c r="N353" s="154" t="e">
        <f t="shared" ca="1" si="46"/>
        <v>#REF!</v>
      </c>
      <c r="O353" s="132" t="e">
        <f t="shared" ca="1" si="47"/>
        <v>#REF!</v>
      </c>
      <c r="P353" s="136"/>
    </row>
    <row r="354" spans="1:16" x14ac:dyDescent="0.25">
      <c r="A354" s="121">
        <v>348</v>
      </c>
      <c r="B354" s="146" t="e">
        <f t="shared" ca="1" si="40"/>
        <v>#REF!</v>
      </c>
      <c r="C354" s="146" t="e">
        <f t="shared" ca="1" si="41"/>
        <v>#REF!</v>
      </c>
      <c r="D354" s="126"/>
      <c r="E354" s="127"/>
      <c r="F354" s="127" t="e">
        <f t="shared" ca="1" si="42"/>
        <v>#REF!</v>
      </c>
      <c r="G354" s="125"/>
      <c r="H354" s="125"/>
      <c r="I354" s="125" t="e">
        <f t="shared" ca="1" si="44"/>
        <v>#REF!</v>
      </c>
      <c r="J354" s="128"/>
      <c r="K354" s="128"/>
      <c r="L354" s="128" t="e">
        <f t="shared" ca="1" si="43"/>
        <v>#REF!</v>
      </c>
      <c r="M354" s="130" t="e">
        <f t="shared" ca="1" si="45"/>
        <v>#REF!</v>
      </c>
      <c r="N354" s="154" t="e">
        <f t="shared" ca="1" si="46"/>
        <v>#REF!</v>
      </c>
      <c r="O354" s="132" t="e">
        <f t="shared" ca="1" si="47"/>
        <v>#REF!</v>
      </c>
      <c r="P354" s="136"/>
    </row>
    <row r="355" spans="1:16" x14ac:dyDescent="0.25">
      <c r="A355" s="121">
        <v>349</v>
      </c>
      <c r="B355" s="146" t="e">
        <f t="shared" ca="1" si="40"/>
        <v>#REF!</v>
      </c>
      <c r="C355" s="146" t="e">
        <f t="shared" ca="1" si="41"/>
        <v>#REF!</v>
      </c>
      <c r="D355" s="126"/>
      <c r="E355" s="127"/>
      <c r="F355" s="127" t="e">
        <f t="shared" ca="1" si="42"/>
        <v>#REF!</v>
      </c>
      <c r="G355" s="125"/>
      <c r="H355" s="125"/>
      <c r="I355" s="125" t="e">
        <f t="shared" ca="1" si="44"/>
        <v>#REF!</v>
      </c>
      <c r="J355" s="128"/>
      <c r="K355" s="128"/>
      <c r="L355" s="128" t="e">
        <f t="shared" ca="1" si="43"/>
        <v>#REF!</v>
      </c>
      <c r="M355" s="130" t="e">
        <f t="shared" ca="1" si="45"/>
        <v>#REF!</v>
      </c>
      <c r="N355" s="154" t="e">
        <f t="shared" ca="1" si="46"/>
        <v>#REF!</v>
      </c>
      <c r="O355" s="132" t="e">
        <f t="shared" ca="1" si="47"/>
        <v>#REF!</v>
      </c>
      <c r="P355" s="136"/>
    </row>
    <row r="356" spans="1:16" x14ac:dyDescent="0.25">
      <c r="A356" s="121">
        <v>350</v>
      </c>
      <c r="B356" s="146" t="e">
        <f t="shared" ca="1" si="40"/>
        <v>#REF!</v>
      </c>
      <c r="C356" s="146" t="e">
        <f t="shared" ca="1" si="41"/>
        <v>#REF!</v>
      </c>
      <c r="D356" s="126"/>
      <c r="E356" s="127"/>
      <c r="F356" s="127" t="e">
        <f t="shared" ca="1" si="42"/>
        <v>#REF!</v>
      </c>
      <c r="G356" s="125"/>
      <c r="H356" s="125"/>
      <c r="I356" s="125" t="e">
        <f t="shared" ca="1" si="44"/>
        <v>#REF!</v>
      </c>
      <c r="J356" s="128"/>
      <c r="K356" s="128"/>
      <c r="L356" s="128" t="e">
        <f t="shared" ca="1" si="43"/>
        <v>#REF!</v>
      </c>
      <c r="M356" s="130" t="e">
        <f t="shared" ca="1" si="45"/>
        <v>#REF!</v>
      </c>
      <c r="N356" s="154" t="e">
        <f t="shared" ca="1" si="46"/>
        <v>#REF!</v>
      </c>
      <c r="O356" s="132" t="e">
        <f t="shared" ca="1" si="47"/>
        <v>#REF!</v>
      </c>
      <c r="P356" s="136"/>
    </row>
    <row r="357" spans="1:16" x14ac:dyDescent="0.25">
      <c r="A357" s="121">
        <v>351</v>
      </c>
      <c r="B357" s="146" t="e">
        <f t="shared" ca="1" si="40"/>
        <v>#REF!</v>
      </c>
      <c r="C357" s="146" t="e">
        <f t="shared" ca="1" si="41"/>
        <v>#REF!</v>
      </c>
      <c r="D357" s="126"/>
      <c r="E357" s="127"/>
      <c r="F357" s="127" t="e">
        <f t="shared" ca="1" si="42"/>
        <v>#REF!</v>
      </c>
      <c r="G357" s="125"/>
      <c r="H357" s="125"/>
      <c r="I357" s="125" t="e">
        <f t="shared" ca="1" si="44"/>
        <v>#REF!</v>
      </c>
      <c r="J357" s="128"/>
      <c r="K357" s="128"/>
      <c r="L357" s="128" t="e">
        <f t="shared" ca="1" si="43"/>
        <v>#REF!</v>
      </c>
      <c r="M357" s="130" t="e">
        <f t="shared" ca="1" si="45"/>
        <v>#REF!</v>
      </c>
      <c r="N357" s="154" t="e">
        <f t="shared" ca="1" si="46"/>
        <v>#REF!</v>
      </c>
      <c r="O357" s="132" t="e">
        <f t="shared" ca="1" si="47"/>
        <v>#REF!</v>
      </c>
      <c r="P357" s="136"/>
    </row>
    <row r="358" spans="1:16" x14ac:dyDescent="0.25">
      <c r="A358" s="121">
        <v>352</v>
      </c>
      <c r="B358" s="146" t="e">
        <f t="shared" ca="1" si="40"/>
        <v>#REF!</v>
      </c>
      <c r="C358" s="146" t="e">
        <f t="shared" ca="1" si="41"/>
        <v>#REF!</v>
      </c>
      <c r="D358" s="126"/>
      <c r="E358" s="127"/>
      <c r="F358" s="127" t="e">
        <f t="shared" ca="1" si="42"/>
        <v>#REF!</v>
      </c>
      <c r="G358" s="125"/>
      <c r="H358" s="125"/>
      <c r="I358" s="125" t="e">
        <f t="shared" ca="1" si="44"/>
        <v>#REF!</v>
      </c>
      <c r="J358" s="128"/>
      <c r="K358" s="128"/>
      <c r="L358" s="128" t="e">
        <f t="shared" ca="1" si="43"/>
        <v>#REF!</v>
      </c>
      <c r="M358" s="130" t="e">
        <f t="shared" ca="1" si="45"/>
        <v>#REF!</v>
      </c>
      <c r="N358" s="154" t="e">
        <f t="shared" ca="1" si="46"/>
        <v>#REF!</v>
      </c>
      <c r="O358" s="132" t="e">
        <f t="shared" ca="1" si="47"/>
        <v>#REF!</v>
      </c>
      <c r="P358" s="136"/>
    </row>
    <row r="359" spans="1:16" x14ac:dyDescent="0.25">
      <c r="A359" s="121">
        <v>353</v>
      </c>
      <c r="B359" s="146" t="e">
        <f t="shared" ca="1" si="40"/>
        <v>#REF!</v>
      </c>
      <c r="C359" s="146" t="e">
        <f t="shared" ca="1" si="41"/>
        <v>#REF!</v>
      </c>
      <c r="D359" s="126"/>
      <c r="E359" s="127"/>
      <c r="F359" s="127" t="e">
        <f t="shared" ca="1" si="42"/>
        <v>#REF!</v>
      </c>
      <c r="G359" s="125"/>
      <c r="H359" s="125"/>
      <c r="I359" s="125" t="e">
        <f t="shared" ca="1" si="44"/>
        <v>#REF!</v>
      </c>
      <c r="J359" s="128"/>
      <c r="K359" s="128"/>
      <c r="L359" s="128" t="e">
        <f t="shared" ca="1" si="43"/>
        <v>#REF!</v>
      </c>
      <c r="M359" s="130" t="e">
        <f t="shared" ca="1" si="45"/>
        <v>#REF!</v>
      </c>
      <c r="N359" s="154" t="e">
        <f t="shared" ca="1" si="46"/>
        <v>#REF!</v>
      </c>
      <c r="O359" s="132" t="e">
        <f t="shared" ca="1" si="47"/>
        <v>#REF!</v>
      </c>
      <c r="P359" s="136"/>
    </row>
    <row r="360" spans="1:16" x14ac:dyDescent="0.25">
      <c r="A360" s="121">
        <v>354</v>
      </c>
      <c r="B360" s="146" t="e">
        <f t="shared" ca="1" si="40"/>
        <v>#REF!</v>
      </c>
      <c r="C360" s="146" t="e">
        <f t="shared" ca="1" si="41"/>
        <v>#REF!</v>
      </c>
      <c r="D360" s="126"/>
      <c r="E360" s="127"/>
      <c r="F360" s="127" t="e">
        <f t="shared" ca="1" si="42"/>
        <v>#REF!</v>
      </c>
      <c r="G360" s="125"/>
      <c r="H360" s="125"/>
      <c r="I360" s="125" t="e">
        <f t="shared" ca="1" si="44"/>
        <v>#REF!</v>
      </c>
      <c r="J360" s="128"/>
      <c r="K360" s="128"/>
      <c r="L360" s="128" t="e">
        <f t="shared" ca="1" si="43"/>
        <v>#REF!</v>
      </c>
      <c r="M360" s="130" t="e">
        <f t="shared" ca="1" si="45"/>
        <v>#REF!</v>
      </c>
      <c r="N360" s="154" t="e">
        <f t="shared" ca="1" si="46"/>
        <v>#REF!</v>
      </c>
      <c r="O360" s="132" t="e">
        <f t="shared" ca="1" si="47"/>
        <v>#REF!</v>
      </c>
      <c r="P360" s="136"/>
    </row>
    <row r="361" spans="1:16" x14ac:dyDescent="0.25">
      <c r="A361" s="121">
        <v>355</v>
      </c>
      <c r="B361" s="146" t="e">
        <f t="shared" ca="1" si="40"/>
        <v>#REF!</v>
      </c>
      <c r="C361" s="146" t="e">
        <f t="shared" ca="1" si="41"/>
        <v>#REF!</v>
      </c>
      <c r="D361" s="126"/>
      <c r="E361" s="127"/>
      <c r="F361" s="127" t="e">
        <f t="shared" ca="1" si="42"/>
        <v>#REF!</v>
      </c>
      <c r="G361" s="125"/>
      <c r="H361" s="125"/>
      <c r="I361" s="125" t="e">
        <f t="shared" ca="1" si="44"/>
        <v>#REF!</v>
      </c>
      <c r="J361" s="128"/>
      <c r="K361" s="128"/>
      <c r="L361" s="128" t="e">
        <f t="shared" ca="1" si="43"/>
        <v>#REF!</v>
      </c>
      <c r="M361" s="130" t="e">
        <f t="shared" ca="1" si="45"/>
        <v>#REF!</v>
      </c>
      <c r="N361" s="154" t="e">
        <f t="shared" ca="1" si="46"/>
        <v>#REF!</v>
      </c>
      <c r="O361" s="132" t="e">
        <f t="shared" ca="1" si="47"/>
        <v>#REF!</v>
      </c>
      <c r="P361" s="136"/>
    </row>
    <row r="362" spans="1:16" x14ac:dyDescent="0.25">
      <c r="A362" s="121">
        <v>356</v>
      </c>
      <c r="B362" s="146" t="e">
        <f t="shared" ca="1" si="40"/>
        <v>#REF!</v>
      </c>
      <c r="C362" s="146" t="e">
        <f t="shared" ca="1" si="41"/>
        <v>#REF!</v>
      </c>
      <c r="D362" s="126"/>
      <c r="E362" s="127"/>
      <c r="F362" s="127" t="e">
        <f t="shared" ca="1" si="42"/>
        <v>#REF!</v>
      </c>
      <c r="G362" s="125"/>
      <c r="H362" s="125"/>
      <c r="I362" s="125" t="e">
        <f t="shared" ca="1" si="44"/>
        <v>#REF!</v>
      </c>
      <c r="J362" s="128"/>
      <c r="K362" s="128"/>
      <c r="L362" s="128" t="e">
        <f t="shared" ca="1" si="43"/>
        <v>#REF!</v>
      </c>
      <c r="M362" s="130" t="e">
        <f t="shared" ca="1" si="45"/>
        <v>#REF!</v>
      </c>
      <c r="N362" s="154" t="e">
        <f t="shared" ca="1" si="46"/>
        <v>#REF!</v>
      </c>
      <c r="O362" s="132" t="e">
        <f t="shared" ca="1" si="47"/>
        <v>#REF!</v>
      </c>
      <c r="P362" s="136"/>
    </row>
    <row r="363" spans="1:16" x14ac:dyDescent="0.25">
      <c r="A363" s="121">
        <v>357</v>
      </c>
      <c r="B363" s="146" t="e">
        <f t="shared" ca="1" si="40"/>
        <v>#REF!</v>
      </c>
      <c r="C363" s="146" t="e">
        <f t="shared" ca="1" si="41"/>
        <v>#REF!</v>
      </c>
      <c r="D363" s="126"/>
      <c r="E363" s="127"/>
      <c r="F363" s="127" t="e">
        <f t="shared" ca="1" si="42"/>
        <v>#REF!</v>
      </c>
      <c r="G363" s="125"/>
      <c r="H363" s="125"/>
      <c r="I363" s="125" t="e">
        <f t="shared" ca="1" si="44"/>
        <v>#REF!</v>
      </c>
      <c r="J363" s="128"/>
      <c r="K363" s="128"/>
      <c r="L363" s="128" t="e">
        <f t="shared" ca="1" si="43"/>
        <v>#REF!</v>
      </c>
      <c r="M363" s="130" t="e">
        <f t="shared" ca="1" si="45"/>
        <v>#REF!</v>
      </c>
      <c r="N363" s="154" t="e">
        <f t="shared" ca="1" si="46"/>
        <v>#REF!</v>
      </c>
      <c r="O363" s="132" t="e">
        <f t="shared" ca="1" si="47"/>
        <v>#REF!</v>
      </c>
      <c r="P363" s="136"/>
    </row>
    <row r="364" spans="1:16" x14ac:dyDescent="0.25">
      <c r="A364" s="121">
        <v>358</v>
      </c>
      <c r="B364" s="146" t="e">
        <f t="shared" ca="1" si="40"/>
        <v>#REF!</v>
      </c>
      <c r="C364" s="146" t="e">
        <f t="shared" ca="1" si="41"/>
        <v>#REF!</v>
      </c>
      <c r="D364" s="126"/>
      <c r="E364" s="127"/>
      <c r="F364" s="127" t="e">
        <f t="shared" ca="1" si="42"/>
        <v>#REF!</v>
      </c>
      <c r="G364" s="125"/>
      <c r="H364" s="125"/>
      <c r="I364" s="125" t="e">
        <f t="shared" ca="1" si="44"/>
        <v>#REF!</v>
      </c>
      <c r="J364" s="128"/>
      <c r="K364" s="128"/>
      <c r="L364" s="128" t="e">
        <f t="shared" ca="1" si="43"/>
        <v>#REF!</v>
      </c>
      <c r="M364" s="130" t="e">
        <f t="shared" ca="1" si="45"/>
        <v>#REF!</v>
      </c>
      <c r="N364" s="154" t="e">
        <f t="shared" ca="1" si="46"/>
        <v>#REF!</v>
      </c>
      <c r="O364" s="132" t="e">
        <f t="shared" ca="1" si="47"/>
        <v>#REF!</v>
      </c>
      <c r="P364" s="136"/>
    </row>
    <row r="365" spans="1:16" x14ac:dyDescent="0.25">
      <c r="A365" s="121">
        <v>359</v>
      </c>
      <c r="B365" s="146" t="e">
        <f t="shared" ca="1" si="40"/>
        <v>#REF!</v>
      </c>
      <c r="C365" s="146" t="e">
        <f t="shared" ca="1" si="41"/>
        <v>#REF!</v>
      </c>
      <c r="D365" s="126"/>
      <c r="E365" s="127"/>
      <c r="F365" s="127" t="e">
        <f t="shared" ca="1" si="42"/>
        <v>#REF!</v>
      </c>
      <c r="G365" s="125"/>
      <c r="H365" s="125"/>
      <c r="I365" s="125" t="e">
        <f t="shared" ca="1" si="44"/>
        <v>#REF!</v>
      </c>
      <c r="J365" s="128"/>
      <c r="K365" s="128"/>
      <c r="L365" s="128" t="e">
        <f t="shared" ca="1" si="43"/>
        <v>#REF!</v>
      </c>
      <c r="M365" s="130" t="e">
        <f t="shared" ca="1" si="45"/>
        <v>#REF!</v>
      </c>
      <c r="N365" s="154" t="e">
        <f t="shared" ca="1" si="46"/>
        <v>#REF!</v>
      </c>
      <c r="O365" s="132" t="e">
        <f t="shared" ca="1" si="47"/>
        <v>#REF!</v>
      </c>
      <c r="P365" s="136"/>
    </row>
    <row r="366" spans="1:16" x14ac:dyDescent="0.25">
      <c r="A366" s="121">
        <v>360</v>
      </c>
      <c r="B366" s="146" t="e">
        <f t="shared" ca="1" si="40"/>
        <v>#REF!</v>
      </c>
      <c r="C366" s="146" t="e">
        <f t="shared" ca="1" si="41"/>
        <v>#REF!</v>
      </c>
      <c r="D366" s="126"/>
      <c r="E366" s="127"/>
      <c r="F366" s="127" t="e">
        <f t="shared" ca="1" si="42"/>
        <v>#REF!</v>
      </c>
      <c r="G366" s="125"/>
      <c r="H366" s="125"/>
      <c r="I366" s="125" t="e">
        <f t="shared" ca="1" si="44"/>
        <v>#REF!</v>
      </c>
      <c r="J366" s="128"/>
      <c r="K366" s="128"/>
      <c r="L366" s="128" t="e">
        <f t="shared" ca="1" si="43"/>
        <v>#REF!</v>
      </c>
      <c r="M366" s="130" t="e">
        <f t="shared" ca="1" si="45"/>
        <v>#REF!</v>
      </c>
      <c r="N366" s="154" t="e">
        <f t="shared" ca="1" si="46"/>
        <v>#REF!</v>
      </c>
      <c r="O366" s="132" t="e">
        <f t="shared" ca="1" si="47"/>
        <v>#REF!</v>
      </c>
      <c r="P366" s="136"/>
    </row>
    <row r="367" spans="1:16" x14ac:dyDescent="0.25">
      <c r="A367" s="121">
        <v>361</v>
      </c>
      <c r="B367" s="146" t="e">
        <f t="shared" ca="1" si="40"/>
        <v>#REF!</v>
      </c>
      <c r="C367" s="146" t="e">
        <f t="shared" ca="1" si="41"/>
        <v>#REF!</v>
      </c>
      <c r="D367" s="126"/>
      <c r="E367" s="127"/>
      <c r="F367" s="127" t="e">
        <f t="shared" ca="1" si="42"/>
        <v>#REF!</v>
      </c>
      <c r="G367" s="125"/>
      <c r="H367" s="125"/>
      <c r="I367" s="125" t="e">
        <f t="shared" ca="1" si="44"/>
        <v>#REF!</v>
      </c>
      <c r="J367" s="128"/>
      <c r="K367" s="128"/>
      <c r="L367" s="128" t="e">
        <f t="shared" ca="1" si="43"/>
        <v>#REF!</v>
      </c>
      <c r="M367" s="130" t="e">
        <f t="shared" ca="1" si="45"/>
        <v>#REF!</v>
      </c>
      <c r="N367" s="154" t="e">
        <f t="shared" ca="1" si="46"/>
        <v>#REF!</v>
      </c>
      <c r="O367" s="132" t="e">
        <f t="shared" ca="1" si="47"/>
        <v>#REF!</v>
      </c>
      <c r="P367" s="136"/>
    </row>
    <row r="368" spans="1:16" x14ac:dyDescent="0.25">
      <c r="A368" s="121">
        <v>362</v>
      </c>
      <c r="B368" s="146" t="e">
        <f t="shared" ca="1" si="40"/>
        <v>#REF!</v>
      </c>
      <c r="C368" s="146" t="e">
        <f t="shared" ca="1" si="41"/>
        <v>#REF!</v>
      </c>
      <c r="D368" s="126"/>
      <c r="E368" s="127"/>
      <c r="F368" s="127" t="e">
        <f t="shared" ca="1" si="42"/>
        <v>#REF!</v>
      </c>
      <c r="G368" s="125"/>
      <c r="H368" s="125"/>
      <c r="I368" s="125" t="e">
        <f t="shared" ca="1" si="44"/>
        <v>#REF!</v>
      </c>
      <c r="J368" s="128"/>
      <c r="K368" s="128"/>
      <c r="L368" s="128" t="e">
        <f t="shared" ca="1" si="43"/>
        <v>#REF!</v>
      </c>
      <c r="M368" s="130" t="e">
        <f t="shared" ca="1" si="45"/>
        <v>#REF!</v>
      </c>
      <c r="N368" s="154" t="e">
        <f t="shared" ca="1" si="46"/>
        <v>#REF!</v>
      </c>
      <c r="O368" s="132" t="e">
        <f t="shared" ca="1" si="47"/>
        <v>#REF!</v>
      </c>
      <c r="P368" s="136"/>
    </row>
    <row r="369" spans="1:16" x14ac:dyDescent="0.25">
      <c r="A369" s="121">
        <v>363</v>
      </c>
      <c r="B369" s="146" t="e">
        <f t="shared" ca="1" si="40"/>
        <v>#REF!</v>
      </c>
      <c r="C369" s="146" t="e">
        <f t="shared" ca="1" si="41"/>
        <v>#REF!</v>
      </c>
      <c r="D369" s="126"/>
      <c r="E369" s="127"/>
      <c r="F369" s="127" t="e">
        <f t="shared" ca="1" si="42"/>
        <v>#REF!</v>
      </c>
      <c r="G369" s="125"/>
      <c r="H369" s="125"/>
      <c r="I369" s="125" t="e">
        <f t="shared" ca="1" si="44"/>
        <v>#REF!</v>
      </c>
      <c r="J369" s="128"/>
      <c r="K369" s="128"/>
      <c r="L369" s="128" t="e">
        <f t="shared" ca="1" si="43"/>
        <v>#REF!</v>
      </c>
      <c r="M369" s="130" t="e">
        <f t="shared" ca="1" si="45"/>
        <v>#REF!</v>
      </c>
      <c r="N369" s="154" t="e">
        <f t="shared" ca="1" si="46"/>
        <v>#REF!</v>
      </c>
      <c r="O369" s="132" t="e">
        <f t="shared" ca="1" si="47"/>
        <v>#REF!</v>
      </c>
      <c r="P369" s="136"/>
    </row>
    <row r="370" spans="1:16" x14ac:dyDescent="0.25">
      <c r="A370" s="121">
        <v>364</v>
      </c>
      <c r="B370" s="146" t="e">
        <f t="shared" ca="1" si="40"/>
        <v>#REF!</v>
      </c>
      <c r="C370" s="146" t="e">
        <f t="shared" ca="1" si="41"/>
        <v>#REF!</v>
      </c>
      <c r="D370" s="126"/>
      <c r="E370" s="127"/>
      <c r="F370" s="127" t="e">
        <f t="shared" ca="1" si="42"/>
        <v>#REF!</v>
      </c>
      <c r="G370" s="125"/>
      <c r="H370" s="125"/>
      <c r="I370" s="125" t="e">
        <f t="shared" ca="1" si="44"/>
        <v>#REF!</v>
      </c>
      <c r="J370" s="128"/>
      <c r="K370" s="128"/>
      <c r="L370" s="128" t="e">
        <f t="shared" ca="1" si="43"/>
        <v>#REF!</v>
      </c>
      <c r="M370" s="130" t="e">
        <f t="shared" ca="1" si="45"/>
        <v>#REF!</v>
      </c>
      <c r="N370" s="154" t="e">
        <f t="shared" ca="1" si="46"/>
        <v>#REF!</v>
      </c>
      <c r="O370" s="132" t="e">
        <f t="shared" ca="1" si="47"/>
        <v>#REF!</v>
      </c>
      <c r="P370" s="136"/>
    </row>
    <row r="371" spans="1:16" x14ac:dyDescent="0.25">
      <c r="A371" s="121">
        <v>365</v>
      </c>
      <c r="B371" s="146" t="e">
        <f t="shared" ca="1" si="40"/>
        <v>#REF!</v>
      </c>
      <c r="C371" s="146" t="e">
        <f t="shared" ca="1" si="41"/>
        <v>#REF!</v>
      </c>
      <c r="D371" s="126"/>
      <c r="E371" s="127"/>
      <c r="F371" s="127" t="e">
        <f t="shared" ca="1" si="42"/>
        <v>#REF!</v>
      </c>
      <c r="G371" s="125"/>
      <c r="H371" s="125"/>
      <c r="I371" s="125" t="e">
        <f t="shared" ca="1" si="44"/>
        <v>#REF!</v>
      </c>
      <c r="J371" s="128"/>
      <c r="K371" s="128"/>
      <c r="L371" s="128" t="e">
        <f t="shared" ca="1" si="43"/>
        <v>#REF!</v>
      </c>
      <c r="M371" s="130" t="e">
        <f t="shared" ca="1" si="45"/>
        <v>#REF!</v>
      </c>
      <c r="N371" s="154" t="e">
        <f t="shared" ca="1" si="46"/>
        <v>#REF!</v>
      </c>
      <c r="O371" s="132" t="e">
        <f t="shared" ca="1" si="47"/>
        <v>#REF!</v>
      </c>
      <c r="P371" s="136"/>
    </row>
    <row r="372" spans="1:16" x14ac:dyDescent="0.25">
      <c r="A372" s="121">
        <v>366</v>
      </c>
      <c r="B372" s="146" t="e">
        <f t="shared" ca="1" si="40"/>
        <v>#REF!</v>
      </c>
      <c r="C372" s="146" t="e">
        <f t="shared" ca="1" si="41"/>
        <v>#REF!</v>
      </c>
      <c r="D372" s="126"/>
      <c r="E372" s="127"/>
      <c r="F372" s="127" t="e">
        <f t="shared" ca="1" si="42"/>
        <v>#REF!</v>
      </c>
      <c r="G372" s="125"/>
      <c r="H372" s="125"/>
      <c r="I372" s="125" t="e">
        <f t="shared" ca="1" si="44"/>
        <v>#REF!</v>
      </c>
      <c r="J372" s="128"/>
      <c r="K372" s="128"/>
      <c r="L372" s="128" t="e">
        <f t="shared" ca="1" si="43"/>
        <v>#REF!</v>
      </c>
      <c r="M372" s="130" t="e">
        <f t="shared" ca="1" si="45"/>
        <v>#REF!</v>
      </c>
      <c r="N372" s="154" t="e">
        <f t="shared" ca="1" si="46"/>
        <v>#REF!</v>
      </c>
      <c r="O372" s="132" t="e">
        <f t="shared" ca="1" si="47"/>
        <v>#REF!</v>
      </c>
      <c r="P372" s="136"/>
    </row>
    <row r="373" spans="1:16" x14ac:dyDescent="0.25">
      <c r="A373" s="121">
        <v>367</v>
      </c>
      <c r="B373" s="146" t="e">
        <f t="shared" ca="1" si="40"/>
        <v>#REF!</v>
      </c>
      <c r="C373" s="146" t="e">
        <f t="shared" ca="1" si="41"/>
        <v>#REF!</v>
      </c>
      <c r="D373" s="126"/>
      <c r="E373" s="127"/>
      <c r="F373" s="127" t="e">
        <f t="shared" ca="1" si="42"/>
        <v>#REF!</v>
      </c>
      <c r="G373" s="125"/>
      <c r="H373" s="125"/>
      <c r="I373" s="125" t="e">
        <f t="shared" ca="1" si="44"/>
        <v>#REF!</v>
      </c>
      <c r="J373" s="128"/>
      <c r="K373" s="128"/>
      <c r="L373" s="128" t="e">
        <f t="shared" ca="1" si="43"/>
        <v>#REF!</v>
      </c>
      <c r="M373" s="130" t="e">
        <f t="shared" ca="1" si="45"/>
        <v>#REF!</v>
      </c>
      <c r="N373" s="154" t="e">
        <f t="shared" ca="1" si="46"/>
        <v>#REF!</v>
      </c>
      <c r="O373" s="132" t="e">
        <f t="shared" ca="1" si="47"/>
        <v>#REF!</v>
      </c>
      <c r="P373" s="136"/>
    </row>
    <row r="374" spans="1:16" x14ac:dyDescent="0.25">
      <c r="A374" s="121">
        <v>368</v>
      </c>
      <c r="B374" s="146" t="e">
        <f t="shared" ca="1" si="40"/>
        <v>#REF!</v>
      </c>
      <c r="C374" s="146" t="e">
        <f t="shared" ca="1" si="41"/>
        <v>#REF!</v>
      </c>
      <c r="D374" s="126"/>
      <c r="E374" s="127"/>
      <c r="F374" s="127" t="e">
        <f t="shared" ca="1" si="42"/>
        <v>#REF!</v>
      </c>
      <c r="G374" s="125"/>
      <c r="H374" s="125"/>
      <c r="I374" s="125" t="e">
        <f t="shared" ca="1" si="44"/>
        <v>#REF!</v>
      </c>
      <c r="J374" s="128"/>
      <c r="K374" s="128"/>
      <c r="L374" s="128" t="e">
        <f t="shared" ca="1" si="43"/>
        <v>#REF!</v>
      </c>
      <c r="M374" s="130" t="e">
        <f t="shared" ca="1" si="45"/>
        <v>#REF!</v>
      </c>
      <c r="N374" s="154" t="e">
        <f t="shared" ca="1" si="46"/>
        <v>#REF!</v>
      </c>
      <c r="O374" s="132" t="e">
        <f t="shared" ca="1" si="47"/>
        <v>#REF!</v>
      </c>
      <c r="P374" s="136"/>
    </row>
    <row r="375" spans="1:16" x14ac:dyDescent="0.25">
      <c r="A375" s="121">
        <v>369</v>
      </c>
      <c r="B375" s="146" t="e">
        <f t="shared" ca="1" si="40"/>
        <v>#REF!</v>
      </c>
      <c r="C375" s="146" t="e">
        <f t="shared" ca="1" si="41"/>
        <v>#REF!</v>
      </c>
      <c r="D375" s="126"/>
      <c r="E375" s="127"/>
      <c r="F375" s="127" t="e">
        <f t="shared" ca="1" si="42"/>
        <v>#REF!</v>
      </c>
      <c r="G375" s="125"/>
      <c r="H375" s="125"/>
      <c r="I375" s="125" t="e">
        <f t="shared" ca="1" si="44"/>
        <v>#REF!</v>
      </c>
      <c r="J375" s="128"/>
      <c r="K375" s="128"/>
      <c r="L375" s="128" t="e">
        <f t="shared" ca="1" si="43"/>
        <v>#REF!</v>
      </c>
      <c r="M375" s="130" t="e">
        <f t="shared" ca="1" si="45"/>
        <v>#REF!</v>
      </c>
      <c r="N375" s="154" t="e">
        <f t="shared" ca="1" si="46"/>
        <v>#REF!</v>
      </c>
      <c r="O375" s="132" t="e">
        <f t="shared" ca="1" si="47"/>
        <v>#REF!</v>
      </c>
      <c r="P375" s="136"/>
    </row>
    <row r="376" spans="1:16" x14ac:dyDescent="0.25">
      <c r="A376" s="121">
        <v>370</v>
      </c>
      <c r="B376" s="146" t="e">
        <f t="shared" ca="1" si="40"/>
        <v>#REF!</v>
      </c>
      <c r="C376" s="146" t="e">
        <f t="shared" ca="1" si="41"/>
        <v>#REF!</v>
      </c>
      <c r="D376" s="126"/>
      <c r="E376" s="127"/>
      <c r="F376" s="127" t="e">
        <f t="shared" ca="1" si="42"/>
        <v>#REF!</v>
      </c>
      <c r="G376" s="125"/>
      <c r="H376" s="125"/>
      <c r="I376" s="125" t="e">
        <f t="shared" ca="1" si="44"/>
        <v>#REF!</v>
      </c>
      <c r="J376" s="128"/>
      <c r="K376" s="128"/>
      <c r="L376" s="128" t="e">
        <f t="shared" ca="1" si="43"/>
        <v>#REF!</v>
      </c>
      <c r="M376" s="130" t="e">
        <f t="shared" ca="1" si="45"/>
        <v>#REF!</v>
      </c>
      <c r="N376" s="154" t="e">
        <f t="shared" ca="1" si="46"/>
        <v>#REF!</v>
      </c>
      <c r="O376" s="132" t="e">
        <f t="shared" ca="1" si="47"/>
        <v>#REF!</v>
      </c>
      <c r="P376" s="136"/>
    </row>
    <row r="377" spans="1:16" x14ac:dyDescent="0.25">
      <c r="A377" s="121">
        <v>371</v>
      </c>
      <c r="B377" s="146" t="e">
        <f t="shared" ca="1" si="40"/>
        <v>#REF!</v>
      </c>
      <c r="C377" s="146" t="e">
        <f t="shared" ca="1" si="41"/>
        <v>#REF!</v>
      </c>
      <c r="D377" s="126"/>
      <c r="E377" s="127"/>
      <c r="F377" s="127" t="e">
        <f t="shared" ca="1" si="42"/>
        <v>#REF!</v>
      </c>
      <c r="G377" s="125"/>
      <c r="H377" s="125"/>
      <c r="I377" s="125" t="e">
        <f t="shared" ca="1" si="44"/>
        <v>#REF!</v>
      </c>
      <c r="J377" s="128"/>
      <c r="K377" s="128"/>
      <c r="L377" s="128" t="e">
        <f t="shared" ca="1" si="43"/>
        <v>#REF!</v>
      </c>
      <c r="M377" s="130" t="e">
        <f t="shared" ca="1" si="45"/>
        <v>#REF!</v>
      </c>
      <c r="N377" s="154" t="e">
        <f t="shared" ca="1" si="46"/>
        <v>#REF!</v>
      </c>
      <c r="O377" s="132" t="e">
        <f t="shared" ca="1" si="47"/>
        <v>#REF!</v>
      </c>
      <c r="P377" s="136"/>
    </row>
    <row r="378" spans="1:16" x14ac:dyDescent="0.25">
      <c r="A378" s="121">
        <v>372</v>
      </c>
      <c r="B378" s="146" t="e">
        <f t="shared" ca="1" si="40"/>
        <v>#REF!</v>
      </c>
      <c r="C378" s="146" t="e">
        <f t="shared" ca="1" si="41"/>
        <v>#REF!</v>
      </c>
      <c r="D378" s="126"/>
      <c r="E378" s="127"/>
      <c r="F378" s="127" t="e">
        <f t="shared" ca="1" si="42"/>
        <v>#REF!</v>
      </c>
      <c r="G378" s="125"/>
      <c r="H378" s="125"/>
      <c r="I378" s="125" t="e">
        <f t="shared" ca="1" si="44"/>
        <v>#REF!</v>
      </c>
      <c r="J378" s="128"/>
      <c r="K378" s="128"/>
      <c r="L378" s="128" t="e">
        <f t="shared" ca="1" si="43"/>
        <v>#REF!</v>
      </c>
      <c r="M378" s="130" t="e">
        <f t="shared" ca="1" si="45"/>
        <v>#REF!</v>
      </c>
      <c r="N378" s="154" t="e">
        <f t="shared" ca="1" si="46"/>
        <v>#REF!</v>
      </c>
      <c r="O378" s="132" t="e">
        <f t="shared" ca="1" si="47"/>
        <v>#REF!</v>
      </c>
      <c r="P378" s="136"/>
    </row>
    <row r="379" spans="1:16" x14ac:dyDescent="0.25">
      <c r="A379" s="121">
        <v>373</v>
      </c>
      <c r="B379" s="146" t="e">
        <f t="shared" ca="1" si="40"/>
        <v>#REF!</v>
      </c>
      <c r="C379" s="146" t="e">
        <f t="shared" ca="1" si="41"/>
        <v>#REF!</v>
      </c>
      <c r="D379" s="126"/>
      <c r="E379" s="127"/>
      <c r="F379" s="127" t="e">
        <f t="shared" ca="1" si="42"/>
        <v>#REF!</v>
      </c>
      <c r="G379" s="125"/>
      <c r="H379" s="125"/>
      <c r="I379" s="125" t="e">
        <f t="shared" ca="1" si="44"/>
        <v>#REF!</v>
      </c>
      <c r="J379" s="128"/>
      <c r="K379" s="128"/>
      <c r="L379" s="128" t="e">
        <f t="shared" ca="1" si="43"/>
        <v>#REF!</v>
      </c>
      <c r="M379" s="130" t="e">
        <f t="shared" ca="1" si="45"/>
        <v>#REF!</v>
      </c>
      <c r="N379" s="154" t="e">
        <f t="shared" ca="1" si="46"/>
        <v>#REF!</v>
      </c>
      <c r="O379" s="132" t="e">
        <f t="shared" ca="1" si="47"/>
        <v>#REF!</v>
      </c>
      <c r="P379" s="136"/>
    </row>
    <row r="380" spans="1:16" x14ac:dyDescent="0.25">
      <c r="A380" s="121">
        <v>374</v>
      </c>
      <c r="B380" s="146" t="e">
        <f t="shared" ca="1" si="40"/>
        <v>#REF!</v>
      </c>
      <c r="C380" s="146" t="e">
        <f t="shared" ca="1" si="41"/>
        <v>#REF!</v>
      </c>
      <c r="D380" s="126"/>
      <c r="E380" s="127"/>
      <c r="F380" s="127" t="e">
        <f t="shared" ca="1" si="42"/>
        <v>#REF!</v>
      </c>
      <c r="G380" s="125"/>
      <c r="H380" s="125"/>
      <c r="I380" s="125" t="e">
        <f t="shared" ca="1" si="44"/>
        <v>#REF!</v>
      </c>
      <c r="J380" s="128"/>
      <c r="K380" s="128"/>
      <c r="L380" s="128" t="e">
        <f t="shared" ca="1" si="43"/>
        <v>#REF!</v>
      </c>
      <c r="M380" s="130" t="e">
        <f t="shared" ca="1" si="45"/>
        <v>#REF!</v>
      </c>
      <c r="N380" s="154" t="e">
        <f t="shared" ca="1" si="46"/>
        <v>#REF!</v>
      </c>
      <c r="O380" s="132" t="e">
        <f t="shared" ca="1" si="47"/>
        <v>#REF!</v>
      </c>
      <c r="P380" s="136"/>
    </row>
    <row r="381" spans="1:16" x14ac:dyDescent="0.25">
      <c r="A381" s="121">
        <v>375</v>
      </c>
      <c r="B381" s="146" t="e">
        <f t="shared" ca="1" si="40"/>
        <v>#REF!</v>
      </c>
      <c r="C381" s="146" t="e">
        <f t="shared" ca="1" si="41"/>
        <v>#REF!</v>
      </c>
      <c r="D381" s="126"/>
      <c r="E381" s="127"/>
      <c r="F381" s="127" t="e">
        <f t="shared" ca="1" si="42"/>
        <v>#REF!</v>
      </c>
      <c r="G381" s="125"/>
      <c r="H381" s="125"/>
      <c r="I381" s="125" t="e">
        <f t="shared" ca="1" si="44"/>
        <v>#REF!</v>
      </c>
      <c r="J381" s="128"/>
      <c r="K381" s="128"/>
      <c r="L381" s="128" t="e">
        <f t="shared" ca="1" si="43"/>
        <v>#REF!</v>
      </c>
      <c r="M381" s="130" t="e">
        <f t="shared" ca="1" si="45"/>
        <v>#REF!</v>
      </c>
      <c r="N381" s="154" t="e">
        <f t="shared" ca="1" si="46"/>
        <v>#REF!</v>
      </c>
      <c r="O381" s="132" t="e">
        <f t="shared" ca="1" si="47"/>
        <v>#REF!</v>
      </c>
      <c r="P381" s="136"/>
    </row>
    <row r="382" spans="1:16" x14ac:dyDescent="0.25">
      <c r="A382" s="121">
        <v>376</v>
      </c>
      <c r="B382" s="146" t="e">
        <f t="shared" ca="1" si="40"/>
        <v>#REF!</v>
      </c>
      <c r="C382" s="146" t="e">
        <f t="shared" ca="1" si="41"/>
        <v>#REF!</v>
      </c>
      <c r="D382" s="126"/>
      <c r="E382" s="127"/>
      <c r="F382" s="127" t="e">
        <f t="shared" ca="1" si="42"/>
        <v>#REF!</v>
      </c>
      <c r="G382" s="125"/>
      <c r="H382" s="125"/>
      <c r="I382" s="125" t="e">
        <f t="shared" ca="1" si="44"/>
        <v>#REF!</v>
      </c>
      <c r="J382" s="128"/>
      <c r="K382" s="128"/>
      <c r="L382" s="128" t="e">
        <f t="shared" ca="1" si="43"/>
        <v>#REF!</v>
      </c>
      <c r="M382" s="130" t="e">
        <f t="shared" ca="1" si="45"/>
        <v>#REF!</v>
      </c>
      <c r="N382" s="154" t="e">
        <f t="shared" ca="1" si="46"/>
        <v>#REF!</v>
      </c>
      <c r="O382" s="132" t="e">
        <f t="shared" ca="1" si="47"/>
        <v>#REF!</v>
      </c>
      <c r="P382" s="136"/>
    </row>
    <row r="383" spans="1:16" x14ac:dyDescent="0.25">
      <c r="A383" s="121">
        <v>377</v>
      </c>
      <c r="B383" s="146" t="e">
        <f t="shared" ca="1" si="40"/>
        <v>#REF!</v>
      </c>
      <c r="C383" s="146" t="e">
        <f t="shared" ca="1" si="41"/>
        <v>#REF!</v>
      </c>
      <c r="D383" s="126"/>
      <c r="E383" s="127"/>
      <c r="F383" s="127" t="e">
        <f t="shared" ca="1" si="42"/>
        <v>#REF!</v>
      </c>
      <c r="G383" s="125"/>
      <c r="H383" s="125"/>
      <c r="I383" s="125" t="e">
        <f t="shared" ca="1" si="44"/>
        <v>#REF!</v>
      </c>
      <c r="J383" s="128"/>
      <c r="K383" s="128"/>
      <c r="L383" s="128" t="e">
        <f t="shared" ca="1" si="43"/>
        <v>#REF!</v>
      </c>
      <c r="M383" s="130" t="e">
        <f t="shared" ca="1" si="45"/>
        <v>#REF!</v>
      </c>
      <c r="N383" s="154" t="e">
        <f t="shared" ca="1" si="46"/>
        <v>#REF!</v>
      </c>
      <c r="O383" s="132" t="e">
        <f t="shared" ca="1" si="47"/>
        <v>#REF!</v>
      </c>
      <c r="P383" s="136"/>
    </row>
    <row r="384" spans="1:16" x14ac:dyDescent="0.25">
      <c r="A384" s="121">
        <v>378</v>
      </c>
      <c r="B384" s="146" t="e">
        <f t="shared" ca="1" si="40"/>
        <v>#REF!</v>
      </c>
      <c r="C384" s="146" t="e">
        <f t="shared" ca="1" si="41"/>
        <v>#REF!</v>
      </c>
      <c r="D384" s="126"/>
      <c r="E384" s="127"/>
      <c r="F384" s="127" t="e">
        <f t="shared" ca="1" si="42"/>
        <v>#REF!</v>
      </c>
      <c r="G384" s="125"/>
      <c r="H384" s="125"/>
      <c r="I384" s="125" t="e">
        <f t="shared" ca="1" si="44"/>
        <v>#REF!</v>
      </c>
      <c r="J384" s="128"/>
      <c r="K384" s="128"/>
      <c r="L384" s="128" t="e">
        <f t="shared" ca="1" si="43"/>
        <v>#REF!</v>
      </c>
      <c r="M384" s="130" t="e">
        <f t="shared" ca="1" si="45"/>
        <v>#REF!</v>
      </c>
      <c r="N384" s="154" t="e">
        <f t="shared" ca="1" si="46"/>
        <v>#REF!</v>
      </c>
      <c r="O384" s="132" t="e">
        <f t="shared" ca="1" si="47"/>
        <v>#REF!</v>
      </c>
      <c r="P384" s="136"/>
    </row>
    <row r="385" spans="1:16" x14ac:dyDescent="0.25">
      <c r="A385" s="121">
        <v>379</v>
      </c>
      <c r="B385" s="146" t="e">
        <f t="shared" ca="1" si="40"/>
        <v>#REF!</v>
      </c>
      <c r="C385" s="146" t="e">
        <f t="shared" ca="1" si="41"/>
        <v>#REF!</v>
      </c>
      <c r="D385" s="126"/>
      <c r="E385" s="127"/>
      <c r="F385" s="127" t="e">
        <f t="shared" ca="1" si="42"/>
        <v>#REF!</v>
      </c>
      <c r="G385" s="125"/>
      <c r="H385" s="125"/>
      <c r="I385" s="125" t="e">
        <f t="shared" ca="1" si="44"/>
        <v>#REF!</v>
      </c>
      <c r="J385" s="128"/>
      <c r="K385" s="128"/>
      <c r="L385" s="128" t="e">
        <f t="shared" ca="1" si="43"/>
        <v>#REF!</v>
      </c>
      <c r="M385" s="130" t="e">
        <f t="shared" ca="1" si="45"/>
        <v>#REF!</v>
      </c>
      <c r="N385" s="154" t="e">
        <f t="shared" ca="1" si="46"/>
        <v>#REF!</v>
      </c>
      <c r="O385" s="132" t="e">
        <f t="shared" ca="1" si="47"/>
        <v>#REF!</v>
      </c>
      <c r="P385" s="136"/>
    </row>
    <row r="386" spans="1:16" x14ac:dyDescent="0.25">
      <c r="A386" s="121">
        <v>380</v>
      </c>
      <c r="B386" s="146" t="e">
        <f t="shared" ca="1" si="40"/>
        <v>#REF!</v>
      </c>
      <c r="C386" s="146" t="e">
        <f t="shared" ca="1" si="41"/>
        <v>#REF!</v>
      </c>
      <c r="D386" s="126"/>
      <c r="E386" s="127"/>
      <c r="F386" s="127" t="e">
        <f t="shared" ca="1" si="42"/>
        <v>#REF!</v>
      </c>
      <c r="G386" s="125"/>
      <c r="H386" s="125"/>
      <c r="I386" s="125" t="e">
        <f t="shared" ca="1" si="44"/>
        <v>#REF!</v>
      </c>
      <c r="J386" s="128"/>
      <c r="K386" s="128"/>
      <c r="L386" s="128" t="e">
        <f t="shared" ca="1" si="43"/>
        <v>#REF!</v>
      </c>
      <c r="M386" s="130" t="e">
        <f t="shared" ca="1" si="45"/>
        <v>#REF!</v>
      </c>
      <c r="N386" s="154" t="e">
        <f t="shared" ca="1" si="46"/>
        <v>#REF!</v>
      </c>
      <c r="O386" s="132" t="e">
        <f t="shared" ca="1" si="47"/>
        <v>#REF!</v>
      </c>
      <c r="P386" s="136"/>
    </row>
    <row r="387" spans="1:16" x14ac:dyDescent="0.25">
      <c r="A387" s="121">
        <v>381</v>
      </c>
      <c r="B387" s="146" t="e">
        <f t="shared" ca="1" si="40"/>
        <v>#REF!</v>
      </c>
      <c r="C387" s="146" t="e">
        <f t="shared" ca="1" si="41"/>
        <v>#REF!</v>
      </c>
      <c r="D387" s="126"/>
      <c r="E387" s="127"/>
      <c r="F387" s="127" t="e">
        <f t="shared" ca="1" si="42"/>
        <v>#REF!</v>
      </c>
      <c r="G387" s="125"/>
      <c r="H387" s="125"/>
      <c r="I387" s="125" t="e">
        <f t="shared" ca="1" si="44"/>
        <v>#REF!</v>
      </c>
      <c r="J387" s="128"/>
      <c r="K387" s="128"/>
      <c r="L387" s="128" t="e">
        <f t="shared" ca="1" si="43"/>
        <v>#REF!</v>
      </c>
      <c r="M387" s="130" t="e">
        <f t="shared" ca="1" si="45"/>
        <v>#REF!</v>
      </c>
      <c r="N387" s="154" t="e">
        <f t="shared" ca="1" si="46"/>
        <v>#REF!</v>
      </c>
      <c r="O387" s="132" t="e">
        <f t="shared" ca="1" si="47"/>
        <v>#REF!</v>
      </c>
      <c r="P387" s="136"/>
    </row>
    <row r="388" spans="1:16" x14ac:dyDescent="0.25">
      <c r="A388" s="121">
        <v>382</v>
      </c>
      <c r="B388" s="146" t="e">
        <f t="shared" ca="1" si="40"/>
        <v>#REF!</v>
      </c>
      <c r="C388" s="146" t="e">
        <f t="shared" ca="1" si="41"/>
        <v>#REF!</v>
      </c>
      <c r="D388" s="126"/>
      <c r="E388" s="127"/>
      <c r="F388" s="127" t="e">
        <f t="shared" ca="1" si="42"/>
        <v>#REF!</v>
      </c>
      <c r="G388" s="125"/>
      <c r="H388" s="125"/>
      <c r="I388" s="125" t="e">
        <f t="shared" ca="1" si="44"/>
        <v>#REF!</v>
      </c>
      <c r="J388" s="128"/>
      <c r="K388" s="128"/>
      <c r="L388" s="128" t="e">
        <f t="shared" ca="1" si="43"/>
        <v>#REF!</v>
      </c>
      <c r="M388" s="130" t="e">
        <f t="shared" ca="1" si="45"/>
        <v>#REF!</v>
      </c>
      <c r="N388" s="154" t="e">
        <f t="shared" ca="1" si="46"/>
        <v>#REF!</v>
      </c>
      <c r="O388" s="132" t="e">
        <f t="shared" ca="1" si="47"/>
        <v>#REF!</v>
      </c>
      <c r="P388" s="136"/>
    </row>
    <row r="389" spans="1:16" x14ac:dyDescent="0.25">
      <c r="A389" s="121">
        <v>383</v>
      </c>
      <c r="B389" s="146" t="e">
        <f t="shared" ca="1" si="40"/>
        <v>#REF!</v>
      </c>
      <c r="C389" s="146" t="e">
        <f t="shared" ca="1" si="41"/>
        <v>#REF!</v>
      </c>
      <c r="D389" s="126"/>
      <c r="E389" s="127"/>
      <c r="F389" s="127" t="e">
        <f t="shared" ca="1" si="42"/>
        <v>#REF!</v>
      </c>
      <c r="G389" s="125"/>
      <c r="H389" s="125"/>
      <c r="I389" s="125" t="e">
        <f t="shared" ca="1" si="44"/>
        <v>#REF!</v>
      </c>
      <c r="J389" s="128"/>
      <c r="K389" s="128"/>
      <c r="L389" s="128" t="e">
        <f t="shared" ca="1" si="43"/>
        <v>#REF!</v>
      </c>
      <c r="M389" s="130" t="e">
        <f t="shared" ca="1" si="45"/>
        <v>#REF!</v>
      </c>
      <c r="N389" s="154" t="e">
        <f t="shared" ca="1" si="46"/>
        <v>#REF!</v>
      </c>
      <c r="O389" s="132" t="e">
        <f t="shared" ca="1" si="47"/>
        <v>#REF!</v>
      </c>
      <c r="P389" s="136"/>
    </row>
    <row r="390" spans="1:16" x14ac:dyDescent="0.25">
      <c r="A390" s="121">
        <v>384</v>
      </c>
      <c r="B390" s="146" t="e">
        <f t="shared" ca="1" si="40"/>
        <v>#REF!</v>
      </c>
      <c r="C390" s="146" t="e">
        <f t="shared" ca="1" si="41"/>
        <v>#REF!</v>
      </c>
      <c r="D390" s="126"/>
      <c r="E390" s="127"/>
      <c r="F390" s="127" t="e">
        <f t="shared" ca="1" si="42"/>
        <v>#REF!</v>
      </c>
      <c r="G390" s="125"/>
      <c r="H390" s="125"/>
      <c r="I390" s="125" t="e">
        <f t="shared" ca="1" si="44"/>
        <v>#REF!</v>
      </c>
      <c r="J390" s="128"/>
      <c r="K390" s="128"/>
      <c r="L390" s="128" t="e">
        <f t="shared" ca="1" si="43"/>
        <v>#REF!</v>
      </c>
      <c r="M390" s="130" t="e">
        <f t="shared" ca="1" si="45"/>
        <v>#REF!</v>
      </c>
      <c r="N390" s="154" t="e">
        <f t="shared" ca="1" si="46"/>
        <v>#REF!</v>
      </c>
      <c r="O390" s="132" t="e">
        <f t="shared" ca="1" si="47"/>
        <v>#REF!</v>
      </c>
      <c r="P390" s="136"/>
    </row>
    <row r="391" spans="1:16" x14ac:dyDescent="0.25">
      <c r="A391" s="121">
        <v>385</v>
      </c>
      <c r="B391" s="146" t="e">
        <f t="shared" ca="1" si="40"/>
        <v>#REF!</v>
      </c>
      <c r="C391" s="146" t="e">
        <f t="shared" ca="1" si="41"/>
        <v>#REF!</v>
      </c>
      <c r="D391" s="126"/>
      <c r="E391" s="127"/>
      <c r="F391" s="127" t="e">
        <f t="shared" ca="1" si="42"/>
        <v>#REF!</v>
      </c>
      <c r="G391" s="125"/>
      <c r="H391" s="125"/>
      <c r="I391" s="125" t="e">
        <f t="shared" ca="1" si="44"/>
        <v>#REF!</v>
      </c>
      <c r="J391" s="128"/>
      <c r="K391" s="128"/>
      <c r="L391" s="128" t="e">
        <f t="shared" ca="1" si="43"/>
        <v>#REF!</v>
      </c>
      <c r="M391" s="130" t="e">
        <f t="shared" ca="1" si="45"/>
        <v>#REF!</v>
      </c>
      <c r="N391" s="154" t="e">
        <f t="shared" ca="1" si="46"/>
        <v>#REF!</v>
      </c>
      <c r="O391" s="132" t="e">
        <f t="shared" ca="1" si="47"/>
        <v>#REF!</v>
      </c>
      <c r="P391" s="136"/>
    </row>
    <row r="392" spans="1:16" x14ac:dyDescent="0.25">
      <c r="A392" s="121">
        <v>386</v>
      </c>
      <c r="B392" s="146" t="e">
        <f t="shared" ref="B392:B455" ca="1" si="48">INDIRECT(CONCATENATE($C$505,$D$505,"!$B",$A392 + 8))</f>
        <v>#REF!</v>
      </c>
      <c r="C392" s="146" t="e">
        <f t="shared" ref="C392:C455" ca="1" si="49">INDIRECT(CONCATENATE($C$505,$D$505,"!$C",$A392 + 8))</f>
        <v>#REF!</v>
      </c>
      <c r="D392" s="126"/>
      <c r="E392" s="127"/>
      <c r="F392" s="127" t="e">
        <f t="shared" ref="F392:F455" ca="1" si="50">INDIRECT(CONCATENATE($C$505,$D$505,"!$Z",$A392 + 8))</f>
        <v>#REF!</v>
      </c>
      <c r="G392" s="125"/>
      <c r="H392" s="125"/>
      <c r="I392" s="125" t="e">
        <f t="shared" ca="1" si="44"/>
        <v>#REF!</v>
      </c>
      <c r="J392" s="128"/>
      <c r="K392" s="128"/>
      <c r="L392" s="128" t="e">
        <f t="shared" ref="L392:L455" ca="1" si="51">INDIRECT(CONCATENATE($C$505,$D$505,"!$V",$A392 + 8))</f>
        <v>#REF!</v>
      </c>
      <c r="M392" s="130" t="e">
        <f t="shared" ca="1" si="45"/>
        <v>#REF!</v>
      </c>
      <c r="N392" s="154" t="e">
        <f t="shared" ca="1" si="46"/>
        <v>#REF!</v>
      </c>
      <c r="O392" s="132" t="e">
        <f t="shared" ca="1" si="47"/>
        <v>#REF!</v>
      </c>
      <c r="P392" s="136"/>
    </row>
    <row r="393" spans="1:16" x14ac:dyDescent="0.25">
      <c r="A393" s="121">
        <v>387</v>
      </c>
      <c r="B393" s="146" t="e">
        <f t="shared" ca="1" si="48"/>
        <v>#REF!</v>
      </c>
      <c r="C393" s="146" t="e">
        <f t="shared" ca="1" si="49"/>
        <v>#REF!</v>
      </c>
      <c r="D393" s="126"/>
      <c r="E393" s="127"/>
      <c r="F393" s="127" t="e">
        <f t="shared" ca="1" si="50"/>
        <v>#REF!</v>
      </c>
      <c r="G393" s="125"/>
      <c r="H393" s="125"/>
      <c r="I393" s="125" t="e">
        <f t="shared" ref="I393:I456" ca="1" si="52">INDIRECT(CONCATENATE($C$505,$D$505,"!$AD",$A393 + 8))</f>
        <v>#REF!</v>
      </c>
      <c r="J393" s="128"/>
      <c r="K393" s="128"/>
      <c r="L393" s="128" t="e">
        <f t="shared" ca="1" si="51"/>
        <v>#REF!</v>
      </c>
      <c r="M393" s="130" t="e">
        <f t="shared" ref="M393:M456" ca="1" si="53">IF(I393&lt;33,0,3)</f>
        <v>#REF!</v>
      </c>
      <c r="N393" s="154" t="e">
        <f t="shared" ref="N393:N456" ca="1" si="54">ROUNDDOWN(O393,0)</f>
        <v>#REF!</v>
      </c>
      <c r="O393" s="132" t="e">
        <f t="shared" ref="O393:O456" ca="1" si="55">I393*M393/100</f>
        <v>#REF!</v>
      </c>
      <c r="P393" s="136"/>
    </row>
    <row r="394" spans="1:16" x14ac:dyDescent="0.25">
      <c r="A394" s="121">
        <v>388</v>
      </c>
      <c r="B394" s="146" t="e">
        <f t="shared" ca="1" si="48"/>
        <v>#REF!</v>
      </c>
      <c r="C394" s="146" t="e">
        <f t="shared" ca="1" si="49"/>
        <v>#REF!</v>
      </c>
      <c r="D394" s="126"/>
      <c r="E394" s="127"/>
      <c r="F394" s="127" t="e">
        <f t="shared" ca="1" si="50"/>
        <v>#REF!</v>
      </c>
      <c r="G394" s="125"/>
      <c r="H394" s="125"/>
      <c r="I394" s="125" t="e">
        <f t="shared" ca="1" si="52"/>
        <v>#REF!</v>
      </c>
      <c r="J394" s="128"/>
      <c r="K394" s="128"/>
      <c r="L394" s="128" t="e">
        <f t="shared" ca="1" si="51"/>
        <v>#REF!</v>
      </c>
      <c r="M394" s="130" t="e">
        <f t="shared" ca="1" si="53"/>
        <v>#REF!</v>
      </c>
      <c r="N394" s="154" t="e">
        <f t="shared" ca="1" si="54"/>
        <v>#REF!</v>
      </c>
      <c r="O394" s="132" t="e">
        <f t="shared" ca="1" si="55"/>
        <v>#REF!</v>
      </c>
      <c r="P394" s="136"/>
    </row>
    <row r="395" spans="1:16" x14ac:dyDescent="0.25">
      <c r="A395" s="121">
        <v>389</v>
      </c>
      <c r="B395" s="146" t="e">
        <f t="shared" ca="1" si="48"/>
        <v>#REF!</v>
      </c>
      <c r="C395" s="146" t="e">
        <f t="shared" ca="1" si="49"/>
        <v>#REF!</v>
      </c>
      <c r="D395" s="126"/>
      <c r="E395" s="127"/>
      <c r="F395" s="127" t="e">
        <f t="shared" ca="1" si="50"/>
        <v>#REF!</v>
      </c>
      <c r="G395" s="125"/>
      <c r="H395" s="125"/>
      <c r="I395" s="125" t="e">
        <f t="shared" ca="1" si="52"/>
        <v>#REF!</v>
      </c>
      <c r="J395" s="128"/>
      <c r="K395" s="128"/>
      <c r="L395" s="128" t="e">
        <f t="shared" ca="1" si="51"/>
        <v>#REF!</v>
      </c>
      <c r="M395" s="130" t="e">
        <f t="shared" ca="1" si="53"/>
        <v>#REF!</v>
      </c>
      <c r="N395" s="154" t="e">
        <f t="shared" ca="1" si="54"/>
        <v>#REF!</v>
      </c>
      <c r="O395" s="132" t="e">
        <f t="shared" ca="1" si="55"/>
        <v>#REF!</v>
      </c>
      <c r="P395" s="136"/>
    </row>
    <row r="396" spans="1:16" x14ac:dyDescent="0.25">
      <c r="A396" s="121">
        <v>390</v>
      </c>
      <c r="B396" s="146" t="e">
        <f t="shared" ca="1" si="48"/>
        <v>#REF!</v>
      </c>
      <c r="C396" s="146" t="e">
        <f t="shared" ca="1" si="49"/>
        <v>#REF!</v>
      </c>
      <c r="D396" s="126"/>
      <c r="E396" s="127"/>
      <c r="F396" s="127" t="e">
        <f t="shared" ca="1" si="50"/>
        <v>#REF!</v>
      </c>
      <c r="G396" s="125"/>
      <c r="H396" s="125"/>
      <c r="I396" s="125" t="e">
        <f t="shared" ca="1" si="52"/>
        <v>#REF!</v>
      </c>
      <c r="J396" s="128"/>
      <c r="K396" s="128"/>
      <c r="L396" s="128" t="e">
        <f t="shared" ca="1" si="51"/>
        <v>#REF!</v>
      </c>
      <c r="M396" s="130" t="e">
        <f t="shared" ca="1" si="53"/>
        <v>#REF!</v>
      </c>
      <c r="N396" s="154" t="e">
        <f t="shared" ca="1" si="54"/>
        <v>#REF!</v>
      </c>
      <c r="O396" s="132" t="e">
        <f t="shared" ca="1" si="55"/>
        <v>#REF!</v>
      </c>
      <c r="P396" s="136"/>
    </row>
    <row r="397" spans="1:16" x14ac:dyDescent="0.25">
      <c r="A397" s="121">
        <v>391</v>
      </c>
      <c r="B397" s="146" t="e">
        <f t="shared" ca="1" si="48"/>
        <v>#REF!</v>
      </c>
      <c r="C397" s="146" t="e">
        <f t="shared" ca="1" si="49"/>
        <v>#REF!</v>
      </c>
      <c r="D397" s="126"/>
      <c r="E397" s="127"/>
      <c r="F397" s="127" t="e">
        <f t="shared" ca="1" si="50"/>
        <v>#REF!</v>
      </c>
      <c r="G397" s="125"/>
      <c r="H397" s="125"/>
      <c r="I397" s="125" t="e">
        <f t="shared" ca="1" si="52"/>
        <v>#REF!</v>
      </c>
      <c r="J397" s="128"/>
      <c r="K397" s="128"/>
      <c r="L397" s="128" t="e">
        <f t="shared" ca="1" si="51"/>
        <v>#REF!</v>
      </c>
      <c r="M397" s="130" t="e">
        <f t="shared" ca="1" si="53"/>
        <v>#REF!</v>
      </c>
      <c r="N397" s="154" t="e">
        <f t="shared" ca="1" si="54"/>
        <v>#REF!</v>
      </c>
      <c r="O397" s="132" t="e">
        <f t="shared" ca="1" si="55"/>
        <v>#REF!</v>
      </c>
      <c r="P397" s="136"/>
    </row>
    <row r="398" spans="1:16" x14ac:dyDescent="0.25">
      <c r="A398" s="121">
        <v>392</v>
      </c>
      <c r="B398" s="146" t="e">
        <f t="shared" ca="1" si="48"/>
        <v>#REF!</v>
      </c>
      <c r="C398" s="146" t="e">
        <f t="shared" ca="1" si="49"/>
        <v>#REF!</v>
      </c>
      <c r="D398" s="126"/>
      <c r="E398" s="127"/>
      <c r="F398" s="127" t="e">
        <f t="shared" ca="1" si="50"/>
        <v>#REF!</v>
      </c>
      <c r="G398" s="125"/>
      <c r="H398" s="125"/>
      <c r="I398" s="125" t="e">
        <f t="shared" ca="1" si="52"/>
        <v>#REF!</v>
      </c>
      <c r="J398" s="128"/>
      <c r="K398" s="128"/>
      <c r="L398" s="128" t="e">
        <f t="shared" ca="1" si="51"/>
        <v>#REF!</v>
      </c>
      <c r="M398" s="130" t="e">
        <f t="shared" ca="1" si="53"/>
        <v>#REF!</v>
      </c>
      <c r="N398" s="154" t="e">
        <f t="shared" ca="1" si="54"/>
        <v>#REF!</v>
      </c>
      <c r="O398" s="132" t="e">
        <f t="shared" ca="1" si="55"/>
        <v>#REF!</v>
      </c>
      <c r="P398" s="136"/>
    </row>
    <row r="399" spans="1:16" x14ac:dyDescent="0.25">
      <c r="A399" s="121">
        <v>393</v>
      </c>
      <c r="B399" s="146" t="e">
        <f t="shared" ca="1" si="48"/>
        <v>#REF!</v>
      </c>
      <c r="C399" s="146" t="e">
        <f t="shared" ca="1" si="49"/>
        <v>#REF!</v>
      </c>
      <c r="D399" s="126"/>
      <c r="E399" s="127"/>
      <c r="F399" s="127" t="e">
        <f t="shared" ca="1" si="50"/>
        <v>#REF!</v>
      </c>
      <c r="G399" s="125"/>
      <c r="H399" s="125"/>
      <c r="I399" s="125" t="e">
        <f t="shared" ca="1" si="52"/>
        <v>#REF!</v>
      </c>
      <c r="J399" s="128"/>
      <c r="K399" s="128"/>
      <c r="L399" s="128" t="e">
        <f t="shared" ca="1" si="51"/>
        <v>#REF!</v>
      </c>
      <c r="M399" s="130" t="e">
        <f t="shared" ca="1" si="53"/>
        <v>#REF!</v>
      </c>
      <c r="N399" s="154" t="e">
        <f t="shared" ca="1" si="54"/>
        <v>#REF!</v>
      </c>
      <c r="O399" s="132" t="e">
        <f t="shared" ca="1" si="55"/>
        <v>#REF!</v>
      </c>
      <c r="P399" s="136"/>
    </row>
    <row r="400" spans="1:16" x14ac:dyDescent="0.25">
      <c r="A400" s="121">
        <v>394</v>
      </c>
      <c r="B400" s="146" t="e">
        <f t="shared" ca="1" si="48"/>
        <v>#REF!</v>
      </c>
      <c r="C400" s="146" t="e">
        <f t="shared" ca="1" si="49"/>
        <v>#REF!</v>
      </c>
      <c r="D400" s="126"/>
      <c r="E400" s="127"/>
      <c r="F400" s="127" t="e">
        <f t="shared" ca="1" si="50"/>
        <v>#REF!</v>
      </c>
      <c r="G400" s="125"/>
      <c r="H400" s="125"/>
      <c r="I400" s="125" t="e">
        <f t="shared" ca="1" si="52"/>
        <v>#REF!</v>
      </c>
      <c r="J400" s="128"/>
      <c r="K400" s="128"/>
      <c r="L400" s="128" t="e">
        <f t="shared" ca="1" si="51"/>
        <v>#REF!</v>
      </c>
      <c r="M400" s="130" t="e">
        <f t="shared" ca="1" si="53"/>
        <v>#REF!</v>
      </c>
      <c r="N400" s="154" t="e">
        <f t="shared" ca="1" si="54"/>
        <v>#REF!</v>
      </c>
      <c r="O400" s="132" t="e">
        <f t="shared" ca="1" si="55"/>
        <v>#REF!</v>
      </c>
      <c r="P400" s="136"/>
    </row>
    <row r="401" spans="1:16" x14ac:dyDescent="0.25">
      <c r="A401" s="121">
        <v>395</v>
      </c>
      <c r="B401" s="146" t="e">
        <f t="shared" ca="1" si="48"/>
        <v>#REF!</v>
      </c>
      <c r="C401" s="146" t="e">
        <f t="shared" ca="1" si="49"/>
        <v>#REF!</v>
      </c>
      <c r="D401" s="126"/>
      <c r="E401" s="127"/>
      <c r="F401" s="127" t="e">
        <f t="shared" ca="1" si="50"/>
        <v>#REF!</v>
      </c>
      <c r="G401" s="125"/>
      <c r="H401" s="125"/>
      <c r="I401" s="125" t="e">
        <f t="shared" ca="1" si="52"/>
        <v>#REF!</v>
      </c>
      <c r="J401" s="128"/>
      <c r="K401" s="128"/>
      <c r="L401" s="128" t="e">
        <f t="shared" ca="1" si="51"/>
        <v>#REF!</v>
      </c>
      <c r="M401" s="130" t="e">
        <f t="shared" ca="1" si="53"/>
        <v>#REF!</v>
      </c>
      <c r="N401" s="154" t="e">
        <f t="shared" ca="1" si="54"/>
        <v>#REF!</v>
      </c>
      <c r="O401" s="132" t="e">
        <f t="shared" ca="1" si="55"/>
        <v>#REF!</v>
      </c>
      <c r="P401" s="136"/>
    </row>
    <row r="402" spans="1:16" x14ac:dyDescent="0.25">
      <c r="A402" s="121">
        <v>396</v>
      </c>
      <c r="B402" s="146" t="e">
        <f t="shared" ca="1" si="48"/>
        <v>#REF!</v>
      </c>
      <c r="C402" s="146" t="e">
        <f t="shared" ca="1" si="49"/>
        <v>#REF!</v>
      </c>
      <c r="D402" s="126"/>
      <c r="E402" s="127"/>
      <c r="F402" s="127" t="e">
        <f t="shared" ca="1" si="50"/>
        <v>#REF!</v>
      </c>
      <c r="G402" s="125"/>
      <c r="H402" s="125"/>
      <c r="I402" s="125" t="e">
        <f t="shared" ca="1" si="52"/>
        <v>#REF!</v>
      </c>
      <c r="J402" s="128"/>
      <c r="K402" s="128"/>
      <c r="L402" s="128" t="e">
        <f t="shared" ca="1" si="51"/>
        <v>#REF!</v>
      </c>
      <c r="M402" s="130" t="e">
        <f t="shared" ca="1" si="53"/>
        <v>#REF!</v>
      </c>
      <c r="N402" s="154" t="e">
        <f t="shared" ca="1" si="54"/>
        <v>#REF!</v>
      </c>
      <c r="O402" s="132" t="e">
        <f t="shared" ca="1" si="55"/>
        <v>#REF!</v>
      </c>
      <c r="P402" s="136"/>
    </row>
    <row r="403" spans="1:16" x14ac:dyDescent="0.25">
      <c r="A403" s="121">
        <v>397</v>
      </c>
      <c r="B403" s="146" t="e">
        <f t="shared" ca="1" si="48"/>
        <v>#REF!</v>
      </c>
      <c r="C403" s="146" t="e">
        <f t="shared" ca="1" si="49"/>
        <v>#REF!</v>
      </c>
      <c r="D403" s="126"/>
      <c r="E403" s="127"/>
      <c r="F403" s="127" t="e">
        <f t="shared" ca="1" si="50"/>
        <v>#REF!</v>
      </c>
      <c r="G403" s="125"/>
      <c r="H403" s="125"/>
      <c r="I403" s="125" t="e">
        <f t="shared" ca="1" si="52"/>
        <v>#REF!</v>
      </c>
      <c r="J403" s="128"/>
      <c r="K403" s="128"/>
      <c r="L403" s="128" t="e">
        <f t="shared" ca="1" si="51"/>
        <v>#REF!</v>
      </c>
      <c r="M403" s="130" t="e">
        <f t="shared" ca="1" si="53"/>
        <v>#REF!</v>
      </c>
      <c r="N403" s="154" t="e">
        <f t="shared" ca="1" si="54"/>
        <v>#REF!</v>
      </c>
      <c r="O403" s="132" t="e">
        <f t="shared" ca="1" si="55"/>
        <v>#REF!</v>
      </c>
      <c r="P403" s="136"/>
    </row>
    <row r="404" spans="1:16" x14ac:dyDescent="0.25">
      <c r="A404" s="121">
        <v>398</v>
      </c>
      <c r="B404" s="146" t="e">
        <f t="shared" ca="1" si="48"/>
        <v>#REF!</v>
      </c>
      <c r="C404" s="146" t="e">
        <f t="shared" ca="1" si="49"/>
        <v>#REF!</v>
      </c>
      <c r="D404" s="126"/>
      <c r="E404" s="127"/>
      <c r="F404" s="127" t="e">
        <f t="shared" ca="1" si="50"/>
        <v>#REF!</v>
      </c>
      <c r="G404" s="125"/>
      <c r="H404" s="125"/>
      <c r="I404" s="125" t="e">
        <f t="shared" ca="1" si="52"/>
        <v>#REF!</v>
      </c>
      <c r="J404" s="128"/>
      <c r="K404" s="128"/>
      <c r="L404" s="128" t="e">
        <f t="shared" ca="1" si="51"/>
        <v>#REF!</v>
      </c>
      <c r="M404" s="130" t="e">
        <f t="shared" ca="1" si="53"/>
        <v>#REF!</v>
      </c>
      <c r="N404" s="154" t="e">
        <f t="shared" ca="1" si="54"/>
        <v>#REF!</v>
      </c>
      <c r="O404" s="132" t="e">
        <f t="shared" ca="1" si="55"/>
        <v>#REF!</v>
      </c>
      <c r="P404" s="136"/>
    </row>
    <row r="405" spans="1:16" x14ac:dyDescent="0.25">
      <c r="A405" s="121">
        <v>399</v>
      </c>
      <c r="B405" s="146" t="e">
        <f t="shared" ca="1" si="48"/>
        <v>#REF!</v>
      </c>
      <c r="C405" s="146" t="e">
        <f t="shared" ca="1" si="49"/>
        <v>#REF!</v>
      </c>
      <c r="D405" s="126"/>
      <c r="E405" s="127"/>
      <c r="F405" s="127" t="e">
        <f t="shared" ca="1" si="50"/>
        <v>#REF!</v>
      </c>
      <c r="G405" s="125"/>
      <c r="H405" s="125"/>
      <c r="I405" s="125" t="e">
        <f t="shared" ca="1" si="52"/>
        <v>#REF!</v>
      </c>
      <c r="J405" s="128"/>
      <c r="K405" s="128"/>
      <c r="L405" s="128" t="e">
        <f t="shared" ca="1" si="51"/>
        <v>#REF!</v>
      </c>
      <c r="M405" s="130" t="e">
        <f t="shared" ca="1" si="53"/>
        <v>#REF!</v>
      </c>
      <c r="N405" s="154" t="e">
        <f t="shared" ca="1" si="54"/>
        <v>#REF!</v>
      </c>
      <c r="O405" s="132" t="e">
        <f t="shared" ca="1" si="55"/>
        <v>#REF!</v>
      </c>
      <c r="P405" s="136"/>
    </row>
    <row r="406" spans="1:16" x14ac:dyDescent="0.25">
      <c r="A406" s="121">
        <v>400</v>
      </c>
      <c r="B406" s="146" t="e">
        <f t="shared" ca="1" si="48"/>
        <v>#REF!</v>
      </c>
      <c r="C406" s="146" t="e">
        <f t="shared" ca="1" si="49"/>
        <v>#REF!</v>
      </c>
      <c r="D406" s="126"/>
      <c r="E406" s="127"/>
      <c r="F406" s="127" t="e">
        <f t="shared" ca="1" si="50"/>
        <v>#REF!</v>
      </c>
      <c r="G406" s="125"/>
      <c r="H406" s="125"/>
      <c r="I406" s="125" t="e">
        <f t="shared" ca="1" si="52"/>
        <v>#REF!</v>
      </c>
      <c r="J406" s="128"/>
      <c r="K406" s="128"/>
      <c r="L406" s="128" t="e">
        <f t="shared" ca="1" si="51"/>
        <v>#REF!</v>
      </c>
      <c r="M406" s="130" t="e">
        <f t="shared" ca="1" si="53"/>
        <v>#REF!</v>
      </c>
      <c r="N406" s="154" t="e">
        <f t="shared" ca="1" si="54"/>
        <v>#REF!</v>
      </c>
      <c r="O406" s="132" t="e">
        <f t="shared" ca="1" si="55"/>
        <v>#REF!</v>
      </c>
      <c r="P406" s="136"/>
    </row>
    <row r="407" spans="1:16" x14ac:dyDescent="0.25">
      <c r="A407" s="121">
        <v>401</v>
      </c>
      <c r="B407" s="146" t="e">
        <f t="shared" ca="1" si="48"/>
        <v>#REF!</v>
      </c>
      <c r="C407" s="146" t="e">
        <f t="shared" ca="1" si="49"/>
        <v>#REF!</v>
      </c>
      <c r="D407" s="126"/>
      <c r="E407" s="127"/>
      <c r="F407" s="127" t="e">
        <f t="shared" ca="1" si="50"/>
        <v>#REF!</v>
      </c>
      <c r="G407" s="125"/>
      <c r="H407" s="125"/>
      <c r="I407" s="125" t="e">
        <f t="shared" ca="1" si="52"/>
        <v>#REF!</v>
      </c>
      <c r="J407" s="128"/>
      <c r="K407" s="128"/>
      <c r="L407" s="128" t="e">
        <f t="shared" ca="1" si="51"/>
        <v>#REF!</v>
      </c>
      <c r="M407" s="130" t="e">
        <f t="shared" ca="1" si="53"/>
        <v>#REF!</v>
      </c>
      <c r="N407" s="154" t="e">
        <f t="shared" ca="1" si="54"/>
        <v>#REF!</v>
      </c>
      <c r="O407" s="132" t="e">
        <f t="shared" ca="1" si="55"/>
        <v>#REF!</v>
      </c>
      <c r="P407" s="136"/>
    </row>
    <row r="408" spans="1:16" x14ac:dyDescent="0.25">
      <c r="A408" s="121">
        <v>402</v>
      </c>
      <c r="B408" s="146" t="e">
        <f t="shared" ca="1" si="48"/>
        <v>#REF!</v>
      </c>
      <c r="C408" s="146" t="e">
        <f t="shared" ca="1" si="49"/>
        <v>#REF!</v>
      </c>
      <c r="D408" s="126"/>
      <c r="E408" s="127"/>
      <c r="F408" s="127" t="e">
        <f t="shared" ca="1" si="50"/>
        <v>#REF!</v>
      </c>
      <c r="G408" s="125"/>
      <c r="H408" s="125"/>
      <c r="I408" s="125" t="e">
        <f t="shared" ca="1" si="52"/>
        <v>#REF!</v>
      </c>
      <c r="J408" s="128"/>
      <c r="K408" s="128"/>
      <c r="L408" s="128" t="e">
        <f t="shared" ca="1" si="51"/>
        <v>#REF!</v>
      </c>
      <c r="M408" s="130" t="e">
        <f t="shared" ca="1" si="53"/>
        <v>#REF!</v>
      </c>
      <c r="N408" s="154" t="e">
        <f t="shared" ca="1" si="54"/>
        <v>#REF!</v>
      </c>
      <c r="O408" s="132" t="e">
        <f t="shared" ca="1" si="55"/>
        <v>#REF!</v>
      </c>
      <c r="P408" s="136"/>
    </row>
    <row r="409" spans="1:16" x14ac:dyDescent="0.25">
      <c r="A409" s="121">
        <v>403</v>
      </c>
      <c r="B409" s="146" t="e">
        <f t="shared" ca="1" si="48"/>
        <v>#REF!</v>
      </c>
      <c r="C409" s="146" t="e">
        <f t="shared" ca="1" si="49"/>
        <v>#REF!</v>
      </c>
      <c r="D409" s="126"/>
      <c r="E409" s="127"/>
      <c r="F409" s="127" t="e">
        <f t="shared" ca="1" si="50"/>
        <v>#REF!</v>
      </c>
      <c r="G409" s="125"/>
      <c r="H409" s="125"/>
      <c r="I409" s="125" t="e">
        <f t="shared" ca="1" si="52"/>
        <v>#REF!</v>
      </c>
      <c r="J409" s="128"/>
      <c r="K409" s="128"/>
      <c r="L409" s="128" t="e">
        <f t="shared" ca="1" si="51"/>
        <v>#REF!</v>
      </c>
      <c r="M409" s="130" t="e">
        <f t="shared" ca="1" si="53"/>
        <v>#REF!</v>
      </c>
      <c r="N409" s="154" t="e">
        <f t="shared" ca="1" si="54"/>
        <v>#REF!</v>
      </c>
      <c r="O409" s="132" t="e">
        <f t="shared" ca="1" si="55"/>
        <v>#REF!</v>
      </c>
      <c r="P409" s="136"/>
    </row>
    <row r="410" spans="1:16" x14ac:dyDescent="0.25">
      <c r="A410" s="121">
        <v>404</v>
      </c>
      <c r="B410" s="146" t="e">
        <f t="shared" ca="1" si="48"/>
        <v>#REF!</v>
      </c>
      <c r="C410" s="146" t="e">
        <f t="shared" ca="1" si="49"/>
        <v>#REF!</v>
      </c>
      <c r="D410" s="126"/>
      <c r="E410" s="127"/>
      <c r="F410" s="127" t="e">
        <f t="shared" ca="1" si="50"/>
        <v>#REF!</v>
      </c>
      <c r="G410" s="125"/>
      <c r="H410" s="125"/>
      <c r="I410" s="125" t="e">
        <f t="shared" ca="1" si="52"/>
        <v>#REF!</v>
      </c>
      <c r="J410" s="128"/>
      <c r="K410" s="128"/>
      <c r="L410" s="128" t="e">
        <f t="shared" ca="1" si="51"/>
        <v>#REF!</v>
      </c>
      <c r="M410" s="130" t="e">
        <f t="shared" ca="1" si="53"/>
        <v>#REF!</v>
      </c>
      <c r="N410" s="154" t="e">
        <f t="shared" ca="1" si="54"/>
        <v>#REF!</v>
      </c>
      <c r="O410" s="132" t="e">
        <f t="shared" ca="1" si="55"/>
        <v>#REF!</v>
      </c>
      <c r="P410" s="136"/>
    </row>
    <row r="411" spans="1:16" x14ac:dyDescent="0.25">
      <c r="A411" s="121">
        <v>405</v>
      </c>
      <c r="B411" s="146" t="e">
        <f t="shared" ca="1" si="48"/>
        <v>#REF!</v>
      </c>
      <c r="C411" s="146" t="e">
        <f t="shared" ca="1" si="49"/>
        <v>#REF!</v>
      </c>
      <c r="D411" s="126"/>
      <c r="E411" s="127"/>
      <c r="F411" s="127" t="e">
        <f t="shared" ca="1" si="50"/>
        <v>#REF!</v>
      </c>
      <c r="G411" s="125"/>
      <c r="H411" s="125"/>
      <c r="I411" s="125" t="e">
        <f t="shared" ca="1" si="52"/>
        <v>#REF!</v>
      </c>
      <c r="J411" s="128"/>
      <c r="K411" s="128"/>
      <c r="L411" s="128" t="e">
        <f t="shared" ca="1" si="51"/>
        <v>#REF!</v>
      </c>
      <c r="M411" s="130" t="e">
        <f t="shared" ca="1" si="53"/>
        <v>#REF!</v>
      </c>
      <c r="N411" s="154" t="e">
        <f t="shared" ca="1" si="54"/>
        <v>#REF!</v>
      </c>
      <c r="O411" s="132" t="e">
        <f t="shared" ca="1" si="55"/>
        <v>#REF!</v>
      </c>
      <c r="P411" s="136"/>
    </row>
    <row r="412" spans="1:16" x14ac:dyDescent="0.25">
      <c r="A412" s="121">
        <v>406</v>
      </c>
      <c r="B412" s="146" t="e">
        <f t="shared" ca="1" si="48"/>
        <v>#REF!</v>
      </c>
      <c r="C412" s="146" t="e">
        <f t="shared" ca="1" si="49"/>
        <v>#REF!</v>
      </c>
      <c r="D412" s="126"/>
      <c r="E412" s="127"/>
      <c r="F412" s="127" t="e">
        <f t="shared" ca="1" si="50"/>
        <v>#REF!</v>
      </c>
      <c r="G412" s="125"/>
      <c r="H412" s="125"/>
      <c r="I412" s="125" t="e">
        <f t="shared" ca="1" si="52"/>
        <v>#REF!</v>
      </c>
      <c r="J412" s="128"/>
      <c r="K412" s="128"/>
      <c r="L412" s="128" t="e">
        <f t="shared" ca="1" si="51"/>
        <v>#REF!</v>
      </c>
      <c r="M412" s="130" t="e">
        <f t="shared" ca="1" si="53"/>
        <v>#REF!</v>
      </c>
      <c r="N412" s="154" t="e">
        <f t="shared" ca="1" si="54"/>
        <v>#REF!</v>
      </c>
      <c r="O412" s="132" t="e">
        <f t="shared" ca="1" si="55"/>
        <v>#REF!</v>
      </c>
      <c r="P412" s="136"/>
    </row>
    <row r="413" spans="1:16" x14ac:dyDescent="0.25">
      <c r="A413" s="121">
        <v>407</v>
      </c>
      <c r="B413" s="146" t="e">
        <f t="shared" ca="1" si="48"/>
        <v>#REF!</v>
      </c>
      <c r="C413" s="146" t="e">
        <f t="shared" ca="1" si="49"/>
        <v>#REF!</v>
      </c>
      <c r="D413" s="126"/>
      <c r="E413" s="127"/>
      <c r="F413" s="127" t="e">
        <f t="shared" ca="1" si="50"/>
        <v>#REF!</v>
      </c>
      <c r="G413" s="125"/>
      <c r="H413" s="125"/>
      <c r="I413" s="125" t="e">
        <f t="shared" ca="1" si="52"/>
        <v>#REF!</v>
      </c>
      <c r="J413" s="128"/>
      <c r="K413" s="128"/>
      <c r="L413" s="128" t="e">
        <f t="shared" ca="1" si="51"/>
        <v>#REF!</v>
      </c>
      <c r="M413" s="130" t="e">
        <f t="shared" ca="1" si="53"/>
        <v>#REF!</v>
      </c>
      <c r="N413" s="154" t="e">
        <f t="shared" ca="1" si="54"/>
        <v>#REF!</v>
      </c>
      <c r="O413" s="132" t="e">
        <f t="shared" ca="1" si="55"/>
        <v>#REF!</v>
      </c>
      <c r="P413" s="136"/>
    </row>
    <row r="414" spans="1:16" x14ac:dyDescent="0.25">
      <c r="A414" s="121">
        <v>408</v>
      </c>
      <c r="B414" s="146" t="e">
        <f t="shared" ca="1" si="48"/>
        <v>#REF!</v>
      </c>
      <c r="C414" s="146" t="e">
        <f t="shared" ca="1" si="49"/>
        <v>#REF!</v>
      </c>
      <c r="D414" s="126"/>
      <c r="E414" s="127"/>
      <c r="F414" s="127" t="e">
        <f t="shared" ca="1" si="50"/>
        <v>#REF!</v>
      </c>
      <c r="G414" s="125"/>
      <c r="H414" s="125"/>
      <c r="I414" s="125" t="e">
        <f t="shared" ca="1" si="52"/>
        <v>#REF!</v>
      </c>
      <c r="J414" s="128"/>
      <c r="K414" s="128"/>
      <c r="L414" s="128" t="e">
        <f t="shared" ca="1" si="51"/>
        <v>#REF!</v>
      </c>
      <c r="M414" s="130" t="e">
        <f t="shared" ca="1" si="53"/>
        <v>#REF!</v>
      </c>
      <c r="N414" s="154" t="e">
        <f t="shared" ca="1" si="54"/>
        <v>#REF!</v>
      </c>
      <c r="O414" s="132" t="e">
        <f t="shared" ca="1" si="55"/>
        <v>#REF!</v>
      </c>
      <c r="P414" s="136"/>
    </row>
    <row r="415" spans="1:16" x14ac:dyDescent="0.25">
      <c r="A415" s="121">
        <v>409</v>
      </c>
      <c r="B415" s="146" t="e">
        <f t="shared" ca="1" si="48"/>
        <v>#REF!</v>
      </c>
      <c r="C415" s="146" t="e">
        <f t="shared" ca="1" si="49"/>
        <v>#REF!</v>
      </c>
      <c r="D415" s="126"/>
      <c r="E415" s="127"/>
      <c r="F415" s="127" t="e">
        <f t="shared" ca="1" si="50"/>
        <v>#REF!</v>
      </c>
      <c r="G415" s="125"/>
      <c r="H415" s="125"/>
      <c r="I415" s="125" t="e">
        <f t="shared" ca="1" si="52"/>
        <v>#REF!</v>
      </c>
      <c r="J415" s="128"/>
      <c r="K415" s="128"/>
      <c r="L415" s="128" t="e">
        <f t="shared" ca="1" si="51"/>
        <v>#REF!</v>
      </c>
      <c r="M415" s="130" t="e">
        <f t="shared" ca="1" si="53"/>
        <v>#REF!</v>
      </c>
      <c r="N415" s="154" t="e">
        <f t="shared" ca="1" si="54"/>
        <v>#REF!</v>
      </c>
      <c r="O415" s="132" t="e">
        <f t="shared" ca="1" si="55"/>
        <v>#REF!</v>
      </c>
      <c r="P415" s="136"/>
    </row>
    <row r="416" spans="1:16" x14ac:dyDescent="0.25">
      <c r="A416" s="121">
        <v>410</v>
      </c>
      <c r="B416" s="146" t="e">
        <f t="shared" ca="1" si="48"/>
        <v>#REF!</v>
      </c>
      <c r="C416" s="146" t="e">
        <f t="shared" ca="1" si="49"/>
        <v>#REF!</v>
      </c>
      <c r="D416" s="126"/>
      <c r="E416" s="127"/>
      <c r="F416" s="127" t="e">
        <f t="shared" ca="1" si="50"/>
        <v>#REF!</v>
      </c>
      <c r="G416" s="125"/>
      <c r="H416" s="125"/>
      <c r="I416" s="125" t="e">
        <f t="shared" ca="1" si="52"/>
        <v>#REF!</v>
      </c>
      <c r="J416" s="128"/>
      <c r="K416" s="128"/>
      <c r="L416" s="128" t="e">
        <f t="shared" ca="1" si="51"/>
        <v>#REF!</v>
      </c>
      <c r="M416" s="130" t="e">
        <f t="shared" ca="1" si="53"/>
        <v>#REF!</v>
      </c>
      <c r="N416" s="154" t="e">
        <f t="shared" ca="1" si="54"/>
        <v>#REF!</v>
      </c>
      <c r="O416" s="132" t="e">
        <f t="shared" ca="1" si="55"/>
        <v>#REF!</v>
      </c>
      <c r="P416" s="136"/>
    </row>
    <row r="417" spans="1:16" x14ac:dyDescent="0.25">
      <c r="A417" s="121">
        <v>411</v>
      </c>
      <c r="B417" s="146" t="e">
        <f t="shared" ca="1" si="48"/>
        <v>#REF!</v>
      </c>
      <c r="C417" s="146" t="e">
        <f t="shared" ca="1" si="49"/>
        <v>#REF!</v>
      </c>
      <c r="D417" s="126"/>
      <c r="E417" s="127"/>
      <c r="F417" s="127" t="e">
        <f t="shared" ca="1" si="50"/>
        <v>#REF!</v>
      </c>
      <c r="G417" s="125"/>
      <c r="H417" s="125"/>
      <c r="I417" s="125" t="e">
        <f t="shared" ca="1" si="52"/>
        <v>#REF!</v>
      </c>
      <c r="J417" s="128"/>
      <c r="K417" s="128"/>
      <c r="L417" s="128" t="e">
        <f t="shared" ca="1" si="51"/>
        <v>#REF!</v>
      </c>
      <c r="M417" s="130" t="e">
        <f t="shared" ca="1" si="53"/>
        <v>#REF!</v>
      </c>
      <c r="N417" s="154" t="e">
        <f t="shared" ca="1" si="54"/>
        <v>#REF!</v>
      </c>
      <c r="O417" s="132" t="e">
        <f t="shared" ca="1" si="55"/>
        <v>#REF!</v>
      </c>
      <c r="P417" s="136"/>
    </row>
    <row r="418" spans="1:16" x14ac:dyDescent="0.25">
      <c r="A418" s="121">
        <v>412</v>
      </c>
      <c r="B418" s="146" t="e">
        <f t="shared" ca="1" si="48"/>
        <v>#REF!</v>
      </c>
      <c r="C418" s="146" t="e">
        <f t="shared" ca="1" si="49"/>
        <v>#REF!</v>
      </c>
      <c r="D418" s="126"/>
      <c r="E418" s="127"/>
      <c r="F418" s="127" t="e">
        <f t="shared" ca="1" si="50"/>
        <v>#REF!</v>
      </c>
      <c r="G418" s="125"/>
      <c r="H418" s="125"/>
      <c r="I418" s="125" t="e">
        <f t="shared" ca="1" si="52"/>
        <v>#REF!</v>
      </c>
      <c r="J418" s="128"/>
      <c r="K418" s="128"/>
      <c r="L418" s="128" t="e">
        <f t="shared" ca="1" si="51"/>
        <v>#REF!</v>
      </c>
      <c r="M418" s="130" t="e">
        <f t="shared" ca="1" si="53"/>
        <v>#REF!</v>
      </c>
      <c r="N418" s="154" t="e">
        <f t="shared" ca="1" si="54"/>
        <v>#REF!</v>
      </c>
      <c r="O418" s="132" t="e">
        <f t="shared" ca="1" si="55"/>
        <v>#REF!</v>
      </c>
      <c r="P418" s="136"/>
    </row>
    <row r="419" spans="1:16" x14ac:dyDescent="0.25">
      <c r="A419" s="121">
        <v>413</v>
      </c>
      <c r="B419" s="146" t="e">
        <f t="shared" ca="1" si="48"/>
        <v>#REF!</v>
      </c>
      <c r="C419" s="146" t="e">
        <f t="shared" ca="1" si="49"/>
        <v>#REF!</v>
      </c>
      <c r="D419" s="126"/>
      <c r="E419" s="127"/>
      <c r="F419" s="127" t="e">
        <f t="shared" ca="1" si="50"/>
        <v>#REF!</v>
      </c>
      <c r="G419" s="125"/>
      <c r="H419" s="125"/>
      <c r="I419" s="125" t="e">
        <f t="shared" ca="1" si="52"/>
        <v>#REF!</v>
      </c>
      <c r="J419" s="128"/>
      <c r="K419" s="128"/>
      <c r="L419" s="128" t="e">
        <f t="shared" ca="1" si="51"/>
        <v>#REF!</v>
      </c>
      <c r="M419" s="130" t="e">
        <f t="shared" ca="1" si="53"/>
        <v>#REF!</v>
      </c>
      <c r="N419" s="154" t="e">
        <f t="shared" ca="1" si="54"/>
        <v>#REF!</v>
      </c>
      <c r="O419" s="132" t="e">
        <f t="shared" ca="1" si="55"/>
        <v>#REF!</v>
      </c>
      <c r="P419" s="136"/>
    </row>
    <row r="420" spans="1:16" x14ac:dyDescent="0.25">
      <c r="A420" s="121">
        <v>414</v>
      </c>
      <c r="B420" s="146" t="e">
        <f t="shared" ca="1" si="48"/>
        <v>#REF!</v>
      </c>
      <c r="C420" s="146" t="e">
        <f t="shared" ca="1" si="49"/>
        <v>#REF!</v>
      </c>
      <c r="D420" s="126"/>
      <c r="E420" s="127"/>
      <c r="F420" s="127" t="e">
        <f t="shared" ca="1" si="50"/>
        <v>#REF!</v>
      </c>
      <c r="G420" s="125"/>
      <c r="H420" s="125"/>
      <c r="I420" s="125" t="e">
        <f t="shared" ca="1" si="52"/>
        <v>#REF!</v>
      </c>
      <c r="J420" s="128"/>
      <c r="K420" s="128"/>
      <c r="L420" s="128" t="e">
        <f t="shared" ca="1" si="51"/>
        <v>#REF!</v>
      </c>
      <c r="M420" s="130" t="e">
        <f t="shared" ca="1" si="53"/>
        <v>#REF!</v>
      </c>
      <c r="N420" s="154" t="e">
        <f t="shared" ca="1" si="54"/>
        <v>#REF!</v>
      </c>
      <c r="O420" s="132" t="e">
        <f t="shared" ca="1" si="55"/>
        <v>#REF!</v>
      </c>
      <c r="P420" s="136"/>
    </row>
    <row r="421" spans="1:16" x14ac:dyDescent="0.25">
      <c r="A421" s="121">
        <v>415</v>
      </c>
      <c r="B421" s="146" t="e">
        <f t="shared" ca="1" si="48"/>
        <v>#REF!</v>
      </c>
      <c r="C421" s="146" t="e">
        <f t="shared" ca="1" si="49"/>
        <v>#REF!</v>
      </c>
      <c r="D421" s="126"/>
      <c r="E421" s="127"/>
      <c r="F421" s="127" t="e">
        <f t="shared" ca="1" si="50"/>
        <v>#REF!</v>
      </c>
      <c r="G421" s="125"/>
      <c r="H421" s="125"/>
      <c r="I421" s="125" t="e">
        <f t="shared" ca="1" si="52"/>
        <v>#REF!</v>
      </c>
      <c r="J421" s="128"/>
      <c r="K421" s="128"/>
      <c r="L421" s="128" t="e">
        <f t="shared" ca="1" si="51"/>
        <v>#REF!</v>
      </c>
      <c r="M421" s="130" t="e">
        <f t="shared" ca="1" si="53"/>
        <v>#REF!</v>
      </c>
      <c r="N421" s="154" t="e">
        <f t="shared" ca="1" si="54"/>
        <v>#REF!</v>
      </c>
      <c r="O421" s="132" t="e">
        <f t="shared" ca="1" si="55"/>
        <v>#REF!</v>
      </c>
      <c r="P421" s="136"/>
    </row>
    <row r="422" spans="1:16" x14ac:dyDescent="0.25">
      <c r="A422" s="121">
        <v>416</v>
      </c>
      <c r="B422" s="146" t="e">
        <f t="shared" ca="1" si="48"/>
        <v>#REF!</v>
      </c>
      <c r="C422" s="146" t="e">
        <f t="shared" ca="1" si="49"/>
        <v>#REF!</v>
      </c>
      <c r="D422" s="126"/>
      <c r="E422" s="127"/>
      <c r="F422" s="127" t="e">
        <f t="shared" ca="1" si="50"/>
        <v>#REF!</v>
      </c>
      <c r="G422" s="125"/>
      <c r="H422" s="125"/>
      <c r="I422" s="125" t="e">
        <f t="shared" ca="1" si="52"/>
        <v>#REF!</v>
      </c>
      <c r="J422" s="128"/>
      <c r="K422" s="128"/>
      <c r="L422" s="128" t="e">
        <f t="shared" ca="1" si="51"/>
        <v>#REF!</v>
      </c>
      <c r="M422" s="130" t="e">
        <f t="shared" ca="1" si="53"/>
        <v>#REF!</v>
      </c>
      <c r="N422" s="154" t="e">
        <f t="shared" ca="1" si="54"/>
        <v>#REF!</v>
      </c>
      <c r="O422" s="132" t="e">
        <f t="shared" ca="1" si="55"/>
        <v>#REF!</v>
      </c>
      <c r="P422" s="136"/>
    </row>
    <row r="423" spans="1:16" x14ac:dyDescent="0.25">
      <c r="A423" s="121">
        <v>417</v>
      </c>
      <c r="B423" s="146" t="e">
        <f t="shared" ca="1" si="48"/>
        <v>#REF!</v>
      </c>
      <c r="C423" s="146" t="e">
        <f t="shared" ca="1" si="49"/>
        <v>#REF!</v>
      </c>
      <c r="D423" s="126"/>
      <c r="E423" s="127"/>
      <c r="F423" s="127" t="e">
        <f t="shared" ca="1" si="50"/>
        <v>#REF!</v>
      </c>
      <c r="G423" s="125"/>
      <c r="H423" s="125"/>
      <c r="I423" s="125" t="e">
        <f t="shared" ca="1" si="52"/>
        <v>#REF!</v>
      </c>
      <c r="J423" s="128"/>
      <c r="K423" s="128"/>
      <c r="L423" s="128" t="e">
        <f t="shared" ca="1" si="51"/>
        <v>#REF!</v>
      </c>
      <c r="M423" s="130" t="e">
        <f t="shared" ca="1" si="53"/>
        <v>#REF!</v>
      </c>
      <c r="N423" s="154" t="e">
        <f t="shared" ca="1" si="54"/>
        <v>#REF!</v>
      </c>
      <c r="O423" s="132" t="e">
        <f t="shared" ca="1" si="55"/>
        <v>#REF!</v>
      </c>
      <c r="P423" s="136"/>
    </row>
    <row r="424" spans="1:16" x14ac:dyDescent="0.25">
      <c r="A424" s="121">
        <v>418</v>
      </c>
      <c r="B424" s="146" t="e">
        <f t="shared" ca="1" si="48"/>
        <v>#REF!</v>
      </c>
      <c r="C424" s="146" t="e">
        <f t="shared" ca="1" si="49"/>
        <v>#REF!</v>
      </c>
      <c r="D424" s="126"/>
      <c r="E424" s="127"/>
      <c r="F424" s="127" t="e">
        <f t="shared" ca="1" si="50"/>
        <v>#REF!</v>
      </c>
      <c r="G424" s="125"/>
      <c r="H424" s="125"/>
      <c r="I424" s="125" t="e">
        <f t="shared" ca="1" si="52"/>
        <v>#REF!</v>
      </c>
      <c r="J424" s="128"/>
      <c r="K424" s="128"/>
      <c r="L424" s="128" t="e">
        <f t="shared" ca="1" si="51"/>
        <v>#REF!</v>
      </c>
      <c r="M424" s="130" t="e">
        <f t="shared" ca="1" si="53"/>
        <v>#REF!</v>
      </c>
      <c r="N424" s="154" t="e">
        <f t="shared" ca="1" si="54"/>
        <v>#REF!</v>
      </c>
      <c r="O424" s="132" t="e">
        <f t="shared" ca="1" si="55"/>
        <v>#REF!</v>
      </c>
      <c r="P424" s="136"/>
    </row>
    <row r="425" spans="1:16" x14ac:dyDescent="0.25">
      <c r="A425" s="121">
        <v>419</v>
      </c>
      <c r="B425" s="146" t="e">
        <f t="shared" ca="1" si="48"/>
        <v>#REF!</v>
      </c>
      <c r="C425" s="146" t="e">
        <f t="shared" ca="1" si="49"/>
        <v>#REF!</v>
      </c>
      <c r="D425" s="126"/>
      <c r="E425" s="127"/>
      <c r="F425" s="127" t="e">
        <f t="shared" ca="1" si="50"/>
        <v>#REF!</v>
      </c>
      <c r="G425" s="125"/>
      <c r="H425" s="125"/>
      <c r="I425" s="125" t="e">
        <f t="shared" ca="1" si="52"/>
        <v>#REF!</v>
      </c>
      <c r="J425" s="128"/>
      <c r="K425" s="128"/>
      <c r="L425" s="128" t="e">
        <f t="shared" ca="1" si="51"/>
        <v>#REF!</v>
      </c>
      <c r="M425" s="130" t="e">
        <f t="shared" ca="1" si="53"/>
        <v>#REF!</v>
      </c>
      <c r="N425" s="154" t="e">
        <f t="shared" ca="1" si="54"/>
        <v>#REF!</v>
      </c>
      <c r="O425" s="132" t="e">
        <f t="shared" ca="1" si="55"/>
        <v>#REF!</v>
      </c>
      <c r="P425" s="136"/>
    </row>
    <row r="426" spans="1:16" x14ac:dyDescent="0.25">
      <c r="A426" s="121">
        <v>420</v>
      </c>
      <c r="B426" s="146" t="e">
        <f t="shared" ca="1" si="48"/>
        <v>#REF!</v>
      </c>
      <c r="C426" s="146" t="e">
        <f t="shared" ca="1" si="49"/>
        <v>#REF!</v>
      </c>
      <c r="D426" s="126"/>
      <c r="E426" s="127"/>
      <c r="F426" s="127" t="e">
        <f t="shared" ca="1" si="50"/>
        <v>#REF!</v>
      </c>
      <c r="G426" s="125"/>
      <c r="H426" s="125"/>
      <c r="I426" s="125" t="e">
        <f t="shared" ca="1" si="52"/>
        <v>#REF!</v>
      </c>
      <c r="J426" s="128"/>
      <c r="K426" s="128"/>
      <c r="L426" s="128" t="e">
        <f t="shared" ca="1" si="51"/>
        <v>#REF!</v>
      </c>
      <c r="M426" s="130" t="e">
        <f t="shared" ca="1" si="53"/>
        <v>#REF!</v>
      </c>
      <c r="N426" s="154" t="e">
        <f t="shared" ca="1" si="54"/>
        <v>#REF!</v>
      </c>
      <c r="O426" s="132" t="e">
        <f t="shared" ca="1" si="55"/>
        <v>#REF!</v>
      </c>
      <c r="P426" s="136"/>
    </row>
    <row r="427" spans="1:16" x14ac:dyDescent="0.25">
      <c r="A427" s="121">
        <v>421</v>
      </c>
      <c r="B427" s="146" t="e">
        <f t="shared" ca="1" si="48"/>
        <v>#REF!</v>
      </c>
      <c r="C427" s="146" t="e">
        <f t="shared" ca="1" si="49"/>
        <v>#REF!</v>
      </c>
      <c r="D427" s="126"/>
      <c r="E427" s="127"/>
      <c r="F427" s="127" t="e">
        <f t="shared" ca="1" si="50"/>
        <v>#REF!</v>
      </c>
      <c r="G427" s="125"/>
      <c r="H427" s="125"/>
      <c r="I427" s="125" t="e">
        <f t="shared" ca="1" si="52"/>
        <v>#REF!</v>
      </c>
      <c r="J427" s="128"/>
      <c r="K427" s="128"/>
      <c r="L427" s="128" t="e">
        <f t="shared" ca="1" si="51"/>
        <v>#REF!</v>
      </c>
      <c r="M427" s="130" t="e">
        <f t="shared" ca="1" si="53"/>
        <v>#REF!</v>
      </c>
      <c r="N427" s="154" t="e">
        <f t="shared" ca="1" si="54"/>
        <v>#REF!</v>
      </c>
      <c r="O427" s="132" t="e">
        <f t="shared" ca="1" si="55"/>
        <v>#REF!</v>
      </c>
      <c r="P427" s="136"/>
    </row>
    <row r="428" spans="1:16" x14ac:dyDescent="0.25">
      <c r="A428" s="121">
        <v>422</v>
      </c>
      <c r="B428" s="146" t="e">
        <f t="shared" ca="1" si="48"/>
        <v>#REF!</v>
      </c>
      <c r="C428" s="146" t="e">
        <f t="shared" ca="1" si="49"/>
        <v>#REF!</v>
      </c>
      <c r="D428" s="126"/>
      <c r="E428" s="127"/>
      <c r="F428" s="127" t="e">
        <f t="shared" ca="1" si="50"/>
        <v>#REF!</v>
      </c>
      <c r="G428" s="125"/>
      <c r="H428" s="125"/>
      <c r="I428" s="125" t="e">
        <f t="shared" ca="1" si="52"/>
        <v>#REF!</v>
      </c>
      <c r="J428" s="128"/>
      <c r="K428" s="128"/>
      <c r="L428" s="128" t="e">
        <f t="shared" ca="1" si="51"/>
        <v>#REF!</v>
      </c>
      <c r="M428" s="130" t="e">
        <f t="shared" ca="1" si="53"/>
        <v>#REF!</v>
      </c>
      <c r="N428" s="154" t="e">
        <f t="shared" ca="1" si="54"/>
        <v>#REF!</v>
      </c>
      <c r="O428" s="132" t="e">
        <f t="shared" ca="1" si="55"/>
        <v>#REF!</v>
      </c>
      <c r="P428" s="136"/>
    </row>
    <row r="429" spans="1:16" x14ac:dyDescent="0.25">
      <c r="A429" s="121">
        <v>423</v>
      </c>
      <c r="B429" s="146" t="e">
        <f t="shared" ca="1" si="48"/>
        <v>#REF!</v>
      </c>
      <c r="C429" s="146" t="e">
        <f t="shared" ca="1" si="49"/>
        <v>#REF!</v>
      </c>
      <c r="D429" s="126"/>
      <c r="E429" s="127"/>
      <c r="F429" s="127" t="e">
        <f t="shared" ca="1" si="50"/>
        <v>#REF!</v>
      </c>
      <c r="G429" s="125"/>
      <c r="H429" s="125"/>
      <c r="I429" s="125" t="e">
        <f t="shared" ca="1" si="52"/>
        <v>#REF!</v>
      </c>
      <c r="J429" s="128"/>
      <c r="K429" s="128"/>
      <c r="L429" s="128" t="e">
        <f t="shared" ca="1" si="51"/>
        <v>#REF!</v>
      </c>
      <c r="M429" s="130" t="e">
        <f t="shared" ca="1" si="53"/>
        <v>#REF!</v>
      </c>
      <c r="N429" s="154" t="e">
        <f t="shared" ca="1" si="54"/>
        <v>#REF!</v>
      </c>
      <c r="O429" s="132" t="e">
        <f t="shared" ca="1" si="55"/>
        <v>#REF!</v>
      </c>
      <c r="P429" s="136"/>
    </row>
    <row r="430" spans="1:16" x14ac:dyDescent="0.25">
      <c r="A430" s="121">
        <v>424</v>
      </c>
      <c r="B430" s="146" t="e">
        <f t="shared" ca="1" si="48"/>
        <v>#REF!</v>
      </c>
      <c r="C430" s="146" t="e">
        <f t="shared" ca="1" si="49"/>
        <v>#REF!</v>
      </c>
      <c r="D430" s="126"/>
      <c r="E430" s="127"/>
      <c r="F430" s="127" t="e">
        <f t="shared" ca="1" si="50"/>
        <v>#REF!</v>
      </c>
      <c r="G430" s="125"/>
      <c r="H430" s="125"/>
      <c r="I430" s="125" t="e">
        <f t="shared" ca="1" si="52"/>
        <v>#REF!</v>
      </c>
      <c r="J430" s="128"/>
      <c r="K430" s="128"/>
      <c r="L430" s="128" t="e">
        <f t="shared" ca="1" si="51"/>
        <v>#REF!</v>
      </c>
      <c r="M430" s="130" t="e">
        <f t="shared" ca="1" si="53"/>
        <v>#REF!</v>
      </c>
      <c r="N430" s="154" t="e">
        <f t="shared" ca="1" si="54"/>
        <v>#REF!</v>
      </c>
      <c r="O430" s="132" t="e">
        <f t="shared" ca="1" si="55"/>
        <v>#REF!</v>
      </c>
      <c r="P430" s="136"/>
    </row>
    <row r="431" spans="1:16" x14ac:dyDescent="0.25">
      <c r="A431" s="121">
        <v>425</v>
      </c>
      <c r="B431" s="146" t="e">
        <f t="shared" ca="1" si="48"/>
        <v>#REF!</v>
      </c>
      <c r="C431" s="146" t="e">
        <f t="shared" ca="1" si="49"/>
        <v>#REF!</v>
      </c>
      <c r="D431" s="126"/>
      <c r="E431" s="127"/>
      <c r="F431" s="127" t="e">
        <f t="shared" ca="1" si="50"/>
        <v>#REF!</v>
      </c>
      <c r="G431" s="125"/>
      <c r="H431" s="125"/>
      <c r="I431" s="125" t="e">
        <f t="shared" ca="1" si="52"/>
        <v>#REF!</v>
      </c>
      <c r="J431" s="128"/>
      <c r="K431" s="128"/>
      <c r="L431" s="128" t="e">
        <f t="shared" ca="1" si="51"/>
        <v>#REF!</v>
      </c>
      <c r="M431" s="130" t="e">
        <f t="shared" ca="1" si="53"/>
        <v>#REF!</v>
      </c>
      <c r="N431" s="154" t="e">
        <f t="shared" ca="1" si="54"/>
        <v>#REF!</v>
      </c>
      <c r="O431" s="132" t="e">
        <f t="shared" ca="1" si="55"/>
        <v>#REF!</v>
      </c>
      <c r="P431" s="136"/>
    </row>
    <row r="432" spans="1:16" x14ac:dyDescent="0.25">
      <c r="A432" s="121">
        <v>426</v>
      </c>
      <c r="B432" s="146" t="e">
        <f t="shared" ca="1" si="48"/>
        <v>#REF!</v>
      </c>
      <c r="C432" s="146" t="e">
        <f t="shared" ca="1" si="49"/>
        <v>#REF!</v>
      </c>
      <c r="D432" s="126"/>
      <c r="E432" s="127"/>
      <c r="F432" s="127" t="e">
        <f t="shared" ca="1" si="50"/>
        <v>#REF!</v>
      </c>
      <c r="G432" s="125"/>
      <c r="H432" s="125"/>
      <c r="I432" s="125" t="e">
        <f t="shared" ca="1" si="52"/>
        <v>#REF!</v>
      </c>
      <c r="J432" s="128"/>
      <c r="K432" s="128"/>
      <c r="L432" s="128" t="e">
        <f t="shared" ca="1" si="51"/>
        <v>#REF!</v>
      </c>
      <c r="M432" s="130" t="e">
        <f t="shared" ca="1" si="53"/>
        <v>#REF!</v>
      </c>
      <c r="N432" s="154" t="e">
        <f t="shared" ca="1" si="54"/>
        <v>#REF!</v>
      </c>
      <c r="O432" s="132" t="e">
        <f t="shared" ca="1" si="55"/>
        <v>#REF!</v>
      </c>
      <c r="P432" s="136"/>
    </row>
    <row r="433" spans="1:16" x14ac:dyDescent="0.25">
      <c r="A433" s="121">
        <v>427</v>
      </c>
      <c r="B433" s="146" t="e">
        <f t="shared" ca="1" si="48"/>
        <v>#REF!</v>
      </c>
      <c r="C433" s="146" t="e">
        <f t="shared" ca="1" si="49"/>
        <v>#REF!</v>
      </c>
      <c r="D433" s="126"/>
      <c r="E433" s="127"/>
      <c r="F433" s="127" t="e">
        <f t="shared" ca="1" si="50"/>
        <v>#REF!</v>
      </c>
      <c r="G433" s="125"/>
      <c r="H433" s="125"/>
      <c r="I433" s="125" t="e">
        <f t="shared" ca="1" si="52"/>
        <v>#REF!</v>
      </c>
      <c r="J433" s="128"/>
      <c r="K433" s="128"/>
      <c r="L433" s="128" t="e">
        <f t="shared" ca="1" si="51"/>
        <v>#REF!</v>
      </c>
      <c r="M433" s="130" t="e">
        <f t="shared" ca="1" si="53"/>
        <v>#REF!</v>
      </c>
      <c r="N433" s="154" t="e">
        <f t="shared" ca="1" si="54"/>
        <v>#REF!</v>
      </c>
      <c r="O433" s="132" t="e">
        <f t="shared" ca="1" si="55"/>
        <v>#REF!</v>
      </c>
      <c r="P433" s="136"/>
    </row>
    <row r="434" spans="1:16" x14ac:dyDescent="0.25">
      <c r="A434" s="121">
        <v>428</v>
      </c>
      <c r="B434" s="146" t="e">
        <f t="shared" ca="1" si="48"/>
        <v>#REF!</v>
      </c>
      <c r="C434" s="146" t="e">
        <f t="shared" ca="1" si="49"/>
        <v>#REF!</v>
      </c>
      <c r="D434" s="126"/>
      <c r="E434" s="127"/>
      <c r="F434" s="127" t="e">
        <f t="shared" ca="1" si="50"/>
        <v>#REF!</v>
      </c>
      <c r="G434" s="125"/>
      <c r="H434" s="125"/>
      <c r="I434" s="125" t="e">
        <f t="shared" ca="1" si="52"/>
        <v>#REF!</v>
      </c>
      <c r="J434" s="128"/>
      <c r="K434" s="128"/>
      <c r="L434" s="128" t="e">
        <f t="shared" ca="1" si="51"/>
        <v>#REF!</v>
      </c>
      <c r="M434" s="130" t="e">
        <f t="shared" ca="1" si="53"/>
        <v>#REF!</v>
      </c>
      <c r="N434" s="154" t="e">
        <f t="shared" ca="1" si="54"/>
        <v>#REF!</v>
      </c>
      <c r="O434" s="132" t="e">
        <f t="shared" ca="1" si="55"/>
        <v>#REF!</v>
      </c>
      <c r="P434" s="136"/>
    </row>
    <row r="435" spans="1:16" x14ac:dyDescent="0.25">
      <c r="A435" s="121">
        <v>429</v>
      </c>
      <c r="B435" s="146" t="e">
        <f t="shared" ca="1" si="48"/>
        <v>#REF!</v>
      </c>
      <c r="C435" s="146" t="e">
        <f t="shared" ca="1" si="49"/>
        <v>#REF!</v>
      </c>
      <c r="D435" s="126"/>
      <c r="E435" s="127"/>
      <c r="F435" s="127" t="e">
        <f t="shared" ca="1" si="50"/>
        <v>#REF!</v>
      </c>
      <c r="G435" s="125"/>
      <c r="H435" s="125"/>
      <c r="I435" s="125" t="e">
        <f t="shared" ca="1" si="52"/>
        <v>#REF!</v>
      </c>
      <c r="J435" s="128"/>
      <c r="K435" s="128"/>
      <c r="L435" s="128" t="e">
        <f t="shared" ca="1" si="51"/>
        <v>#REF!</v>
      </c>
      <c r="M435" s="130" t="e">
        <f t="shared" ca="1" si="53"/>
        <v>#REF!</v>
      </c>
      <c r="N435" s="154" t="e">
        <f t="shared" ca="1" si="54"/>
        <v>#REF!</v>
      </c>
      <c r="O435" s="132" t="e">
        <f t="shared" ca="1" si="55"/>
        <v>#REF!</v>
      </c>
      <c r="P435" s="136"/>
    </row>
    <row r="436" spans="1:16" x14ac:dyDescent="0.25">
      <c r="A436" s="121">
        <v>430</v>
      </c>
      <c r="B436" s="146" t="e">
        <f t="shared" ca="1" si="48"/>
        <v>#REF!</v>
      </c>
      <c r="C436" s="146" t="e">
        <f t="shared" ca="1" si="49"/>
        <v>#REF!</v>
      </c>
      <c r="D436" s="126"/>
      <c r="E436" s="127"/>
      <c r="F436" s="127" t="e">
        <f t="shared" ca="1" si="50"/>
        <v>#REF!</v>
      </c>
      <c r="G436" s="125"/>
      <c r="H436" s="125"/>
      <c r="I436" s="125" t="e">
        <f t="shared" ca="1" si="52"/>
        <v>#REF!</v>
      </c>
      <c r="J436" s="128"/>
      <c r="K436" s="128"/>
      <c r="L436" s="128" t="e">
        <f t="shared" ca="1" si="51"/>
        <v>#REF!</v>
      </c>
      <c r="M436" s="130" t="e">
        <f t="shared" ca="1" si="53"/>
        <v>#REF!</v>
      </c>
      <c r="N436" s="154" t="e">
        <f t="shared" ca="1" si="54"/>
        <v>#REF!</v>
      </c>
      <c r="O436" s="132" t="e">
        <f t="shared" ca="1" si="55"/>
        <v>#REF!</v>
      </c>
      <c r="P436" s="136"/>
    </row>
    <row r="437" spans="1:16" x14ac:dyDescent="0.25">
      <c r="A437" s="121">
        <v>431</v>
      </c>
      <c r="B437" s="146" t="e">
        <f t="shared" ca="1" si="48"/>
        <v>#REF!</v>
      </c>
      <c r="C437" s="146" t="e">
        <f t="shared" ca="1" si="49"/>
        <v>#REF!</v>
      </c>
      <c r="D437" s="126"/>
      <c r="E437" s="127"/>
      <c r="F437" s="127" t="e">
        <f t="shared" ca="1" si="50"/>
        <v>#REF!</v>
      </c>
      <c r="G437" s="125"/>
      <c r="H437" s="125"/>
      <c r="I437" s="125" t="e">
        <f t="shared" ca="1" si="52"/>
        <v>#REF!</v>
      </c>
      <c r="J437" s="128"/>
      <c r="K437" s="128"/>
      <c r="L437" s="128" t="e">
        <f t="shared" ca="1" si="51"/>
        <v>#REF!</v>
      </c>
      <c r="M437" s="130" t="e">
        <f t="shared" ca="1" si="53"/>
        <v>#REF!</v>
      </c>
      <c r="N437" s="154" t="e">
        <f t="shared" ca="1" si="54"/>
        <v>#REF!</v>
      </c>
      <c r="O437" s="132" t="e">
        <f t="shared" ca="1" si="55"/>
        <v>#REF!</v>
      </c>
      <c r="P437" s="136"/>
    </row>
    <row r="438" spans="1:16" x14ac:dyDescent="0.25">
      <c r="A438" s="121">
        <v>432</v>
      </c>
      <c r="B438" s="146" t="e">
        <f t="shared" ca="1" si="48"/>
        <v>#REF!</v>
      </c>
      <c r="C438" s="146" t="e">
        <f t="shared" ca="1" si="49"/>
        <v>#REF!</v>
      </c>
      <c r="D438" s="126"/>
      <c r="E438" s="127"/>
      <c r="F438" s="127" t="e">
        <f t="shared" ca="1" si="50"/>
        <v>#REF!</v>
      </c>
      <c r="G438" s="125"/>
      <c r="H438" s="125"/>
      <c r="I438" s="125" t="e">
        <f t="shared" ca="1" si="52"/>
        <v>#REF!</v>
      </c>
      <c r="J438" s="128"/>
      <c r="K438" s="128"/>
      <c r="L438" s="128" t="e">
        <f t="shared" ca="1" si="51"/>
        <v>#REF!</v>
      </c>
      <c r="M438" s="130" t="e">
        <f t="shared" ca="1" si="53"/>
        <v>#REF!</v>
      </c>
      <c r="N438" s="154" t="e">
        <f t="shared" ca="1" si="54"/>
        <v>#REF!</v>
      </c>
      <c r="O438" s="132" t="e">
        <f t="shared" ca="1" si="55"/>
        <v>#REF!</v>
      </c>
      <c r="P438" s="136"/>
    </row>
    <row r="439" spans="1:16" x14ac:dyDescent="0.25">
      <c r="A439" s="121">
        <v>433</v>
      </c>
      <c r="B439" s="146" t="e">
        <f t="shared" ca="1" si="48"/>
        <v>#REF!</v>
      </c>
      <c r="C439" s="146" t="e">
        <f t="shared" ca="1" si="49"/>
        <v>#REF!</v>
      </c>
      <c r="D439" s="126"/>
      <c r="E439" s="127"/>
      <c r="F439" s="127" t="e">
        <f t="shared" ca="1" si="50"/>
        <v>#REF!</v>
      </c>
      <c r="G439" s="125"/>
      <c r="H439" s="125"/>
      <c r="I439" s="125" t="e">
        <f t="shared" ca="1" si="52"/>
        <v>#REF!</v>
      </c>
      <c r="J439" s="128"/>
      <c r="K439" s="128"/>
      <c r="L439" s="128" t="e">
        <f t="shared" ca="1" si="51"/>
        <v>#REF!</v>
      </c>
      <c r="M439" s="130" t="e">
        <f t="shared" ca="1" si="53"/>
        <v>#REF!</v>
      </c>
      <c r="N439" s="154" t="e">
        <f t="shared" ca="1" si="54"/>
        <v>#REF!</v>
      </c>
      <c r="O439" s="132" t="e">
        <f t="shared" ca="1" si="55"/>
        <v>#REF!</v>
      </c>
      <c r="P439" s="136"/>
    </row>
    <row r="440" spans="1:16" x14ac:dyDescent="0.25">
      <c r="A440" s="121">
        <v>434</v>
      </c>
      <c r="B440" s="146" t="e">
        <f t="shared" ca="1" si="48"/>
        <v>#REF!</v>
      </c>
      <c r="C440" s="146" t="e">
        <f t="shared" ca="1" si="49"/>
        <v>#REF!</v>
      </c>
      <c r="D440" s="126"/>
      <c r="E440" s="127"/>
      <c r="F440" s="127" t="e">
        <f t="shared" ca="1" si="50"/>
        <v>#REF!</v>
      </c>
      <c r="G440" s="125"/>
      <c r="H440" s="125"/>
      <c r="I440" s="125" t="e">
        <f t="shared" ca="1" si="52"/>
        <v>#REF!</v>
      </c>
      <c r="J440" s="128"/>
      <c r="K440" s="128"/>
      <c r="L440" s="128" t="e">
        <f t="shared" ca="1" si="51"/>
        <v>#REF!</v>
      </c>
      <c r="M440" s="130" t="e">
        <f t="shared" ca="1" si="53"/>
        <v>#REF!</v>
      </c>
      <c r="N440" s="154" t="e">
        <f t="shared" ca="1" si="54"/>
        <v>#REF!</v>
      </c>
      <c r="O440" s="132" t="e">
        <f t="shared" ca="1" si="55"/>
        <v>#REF!</v>
      </c>
      <c r="P440" s="136"/>
    </row>
    <row r="441" spans="1:16" x14ac:dyDescent="0.25">
      <c r="A441" s="121">
        <v>435</v>
      </c>
      <c r="B441" s="146" t="e">
        <f t="shared" ca="1" si="48"/>
        <v>#REF!</v>
      </c>
      <c r="C441" s="146" t="e">
        <f t="shared" ca="1" si="49"/>
        <v>#REF!</v>
      </c>
      <c r="D441" s="126"/>
      <c r="E441" s="127"/>
      <c r="F441" s="127" t="e">
        <f t="shared" ca="1" si="50"/>
        <v>#REF!</v>
      </c>
      <c r="G441" s="125"/>
      <c r="H441" s="125"/>
      <c r="I441" s="125" t="e">
        <f t="shared" ca="1" si="52"/>
        <v>#REF!</v>
      </c>
      <c r="J441" s="128"/>
      <c r="K441" s="128"/>
      <c r="L441" s="128" t="e">
        <f t="shared" ca="1" si="51"/>
        <v>#REF!</v>
      </c>
      <c r="M441" s="130" t="e">
        <f t="shared" ca="1" si="53"/>
        <v>#REF!</v>
      </c>
      <c r="N441" s="154" t="e">
        <f t="shared" ca="1" si="54"/>
        <v>#REF!</v>
      </c>
      <c r="O441" s="132" t="e">
        <f t="shared" ca="1" si="55"/>
        <v>#REF!</v>
      </c>
      <c r="P441" s="136"/>
    </row>
    <row r="442" spans="1:16" x14ac:dyDescent="0.25">
      <c r="A442" s="121">
        <v>436</v>
      </c>
      <c r="B442" s="146" t="e">
        <f t="shared" ca="1" si="48"/>
        <v>#REF!</v>
      </c>
      <c r="C442" s="146" t="e">
        <f t="shared" ca="1" si="49"/>
        <v>#REF!</v>
      </c>
      <c r="D442" s="126"/>
      <c r="E442" s="127"/>
      <c r="F442" s="127" t="e">
        <f t="shared" ca="1" si="50"/>
        <v>#REF!</v>
      </c>
      <c r="G442" s="125"/>
      <c r="H442" s="125"/>
      <c r="I442" s="125" t="e">
        <f t="shared" ca="1" si="52"/>
        <v>#REF!</v>
      </c>
      <c r="J442" s="128"/>
      <c r="K442" s="128"/>
      <c r="L442" s="128" t="e">
        <f t="shared" ca="1" si="51"/>
        <v>#REF!</v>
      </c>
      <c r="M442" s="130" t="e">
        <f t="shared" ca="1" si="53"/>
        <v>#REF!</v>
      </c>
      <c r="N442" s="154" t="e">
        <f t="shared" ca="1" si="54"/>
        <v>#REF!</v>
      </c>
      <c r="O442" s="132" t="e">
        <f t="shared" ca="1" si="55"/>
        <v>#REF!</v>
      </c>
      <c r="P442" s="136"/>
    </row>
    <row r="443" spans="1:16" x14ac:dyDescent="0.25">
      <c r="A443" s="121">
        <v>437</v>
      </c>
      <c r="B443" s="146" t="e">
        <f t="shared" ca="1" si="48"/>
        <v>#REF!</v>
      </c>
      <c r="C443" s="146" t="e">
        <f t="shared" ca="1" si="49"/>
        <v>#REF!</v>
      </c>
      <c r="D443" s="126"/>
      <c r="E443" s="127"/>
      <c r="F443" s="127" t="e">
        <f t="shared" ca="1" si="50"/>
        <v>#REF!</v>
      </c>
      <c r="G443" s="125"/>
      <c r="H443" s="125"/>
      <c r="I443" s="125" t="e">
        <f t="shared" ca="1" si="52"/>
        <v>#REF!</v>
      </c>
      <c r="J443" s="128"/>
      <c r="K443" s="128"/>
      <c r="L443" s="128" t="e">
        <f t="shared" ca="1" si="51"/>
        <v>#REF!</v>
      </c>
      <c r="M443" s="130" t="e">
        <f t="shared" ca="1" si="53"/>
        <v>#REF!</v>
      </c>
      <c r="N443" s="154" t="e">
        <f t="shared" ca="1" si="54"/>
        <v>#REF!</v>
      </c>
      <c r="O443" s="132" t="e">
        <f t="shared" ca="1" si="55"/>
        <v>#REF!</v>
      </c>
      <c r="P443" s="136"/>
    </row>
    <row r="444" spans="1:16" x14ac:dyDescent="0.25">
      <c r="A444" s="121">
        <v>438</v>
      </c>
      <c r="B444" s="146" t="e">
        <f t="shared" ca="1" si="48"/>
        <v>#REF!</v>
      </c>
      <c r="C444" s="146" t="e">
        <f t="shared" ca="1" si="49"/>
        <v>#REF!</v>
      </c>
      <c r="D444" s="126"/>
      <c r="E444" s="127"/>
      <c r="F444" s="127" t="e">
        <f t="shared" ca="1" si="50"/>
        <v>#REF!</v>
      </c>
      <c r="G444" s="125"/>
      <c r="H444" s="125"/>
      <c r="I444" s="125" t="e">
        <f t="shared" ca="1" si="52"/>
        <v>#REF!</v>
      </c>
      <c r="J444" s="128"/>
      <c r="K444" s="128"/>
      <c r="L444" s="128" t="e">
        <f t="shared" ca="1" si="51"/>
        <v>#REF!</v>
      </c>
      <c r="M444" s="130" t="e">
        <f t="shared" ca="1" si="53"/>
        <v>#REF!</v>
      </c>
      <c r="N444" s="154" t="e">
        <f t="shared" ca="1" si="54"/>
        <v>#REF!</v>
      </c>
      <c r="O444" s="132" t="e">
        <f t="shared" ca="1" si="55"/>
        <v>#REF!</v>
      </c>
      <c r="P444" s="136"/>
    </row>
    <row r="445" spans="1:16" x14ac:dyDescent="0.25">
      <c r="A445" s="121">
        <v>439</v>
      </c>
      <c r="B445" s="146" t="e">
        <f t="shared" ca="1" si="48"/>
        <v>#REF!</v>
      </c>
      <c r="C445" s="146" t="e">
        <f t="shared" ca="1" si="49"/>
        <v>#REF!</v>
      </c>
      <c r="D445" s="126"/>
      <c r="E445" s="127"/>
      <c r="F445" s="127" t="e">
        <f t="shared" ca="1" si="50"/>
        <v>#REF!</v>
      </c>
      <c r="G445" s="125"/>
      <c r="H445" s="125"/>
      <c r="I445" s="125" t="e">
        <f t="shared" ca="1" si="52"/>
        <v>#REF!</v>
      </c>
      <c r="J445" s="128"/>
      <c r="K445" s="128"/>
      <c r="L445" s="128" t="e">
        <f t="shared" ca="1" si="51"/>
        <v>#REF!</v>
      </c>
      <c r="M445" s="130" t="e">
        <f t="shared" ca="1" si="53"/>
        <v>#REF!</v>
      </c>
      <c r="N445" s="154" t="e">
        <f t="shared" ca="1" si="54"/>
        <v>#REF!</v>
      </c>
      <c r="O445" s="132" t="e">
        <f t="shared" ca="1" si="55"/>
        <v>#REF!</v>
      </c>
      <c r="P445" s="136"/>
    </row>
    <row r="446" spans="1:16" x14ac:dyDescent="0.25">
      <c r="A446" s="121">
        <v>440</v>
      </c>
      <c r="B446" s="146" t="e">
        <f t="shared" ca="1" si="48"/>
        <v>#REF!</v>
      </c>
      <c r="C446" s="146" t="e">
        <f t="shared" ca="1" si="49"/>
        <v>#REF!</v>
      </c>
      <c r="D446" s="126"/>
      <c r="E446" s="127"/>
      <c r="F446" s="127" t="e">
        <f t="shared" ca="1" si="50"/>
        <v>#REF!</v>
      </c>
      <c r="G446" s="125"/>
      <c r="H446" s="125"/>
      <c r="I446" s="125" t="e">
        <f t="shared" ca="1" si="52"/>
        <v>#REF!</v>
      </c>
      <c r="J446" s="128"/>
      <c r="K446" s="128"/>
      <c r="L446" s="128" t="e">
        <f t="shared" ca="1" si="51"/>
        <v>#REF!</v>
      </c>
      <c r="M446" s="130" t="e">
        <f t="shared" ca="1" si="53"/>
        <v>#REF!</v>
      </c>
      <c r="N446" s="154" t="e">
        <f t="shared" ca="1" si="54"/>
        <v>#REF!</v>
      </c>
      <c r="O446" s="132" t="e">
        <f t="shared" ca="1" si="55"/>
        <v>#REF!</v>
      </c>
      <c r="P446" s="136"/>
    </row>
    <row r="447" spans="1:16" x14ac:dyDescent="0.25">
      <c r="A447" s="121">
        <v>441</v>
      </c>
      <c r="B447" s="146" t="e">
        <f t="shared" ca="1" si="48"/>
        <v>#REF!</v>
      </c>
      <c r="C447" s="146" t="e">
        <f t="shared" ca="1" si="49"/>
        <v>#REF!</v>
      </c>
      <c r="D447" s="126"/>
      <c r="E447" s="127"/>
      <c r="F447" s="127" t="e">
        <f t="shared" ca="1" si="50"/>
        <v>#REF!</v>
      </c>
      <c r="G447" s="125"/>
      <c r="H447" s="125"/>
      <c r="I447" s="125" t="e">
        <f t="shared" ca="1" si="52"/>
        <v>#REF!</v>
      </c>
      <c r="J447" s="128"/>
      <c r="K447" s="128"/>
      <c r="L447" s="128" t="e">
        <f t="shared" ca="1" si="51"/>
        <v>#REF!</v>
      </c>
      <c r="M447" s="130" t="e">
        <f t="shared" ca="1" si="53"/>
        <v>#REF!</v>
      </c>
      <c r="N447" s="154" t="e">
        <f t="shared" ca="1" si="54"/>
        <v>#REF!</v>
      </c>
      <c r="O447" s="132" t="e">
        <f t="shared" ca="1" si="55"/>
        <v>#REF!</v>
      </c>
      <c r="P447" s="136"/>
    </row>
    <row r="448" spans="1:16" x14ac:dyDescent="0.25">
      <c r="A448" s="121">
        <v>442</v>
      </c>
      <c r="B448" s="146" t="e">
        <f t="shared" ca="1" si="48"/>
        <v>#REF!</v>
      </c>
      <c r="C448" s="146" t="e">
        <f t="shared" ca="1" si="49"/>
        <v>#REF!</v>
      </c>
      <c r="D448" s="126"/>
      <c r="E448" s="127"/>
      <c r="F448" s="127" t="e">
        <f t="shared" ca="1" si="50"/>
        <v>#REF!</v>
      </c>
      <c r="G448" s="125"/>
      <c r="H448" s="125"/>
      <c r="I448" s="125" t="e">
        <f t="shared" ca="1" si="52"/>
        <v>#REF!</v>
      </c>
      <c r="J448" s="128"/>
      <c r="K448" s="128"/>
      <c r="L448" s="128" t="e">
        <f t="shared" ca="1" si="51"/>
        <v>#REF!</v>
      </c>
      <c r="M448" s="130" t="e">
        <f t="shared" ca="1" si="53"/>
        <v>#REF!</v>
      </c>
      <c r="N448" s="154" t="e">
        <f t="shared" ca="1" si="54"/>
        <v>#REF!</v>
      </c>
      <c r="O448" s="132" t="e">
        <f t="shared" ca="1" si="55"/>
        <v>#REF!</v>
      </c>
      <c r="P448" s="136"/>
    </row>
    <row r="449" spans="1:16" x14ac:dyDescent="0.25">
      <c r="A449" s="121">
        <v>443</v>
      </c>
      <c r="B449" s="146" t="e">
        <f t="shared" ca="1" si="48"/>
        <v>#REF!</v>
      </c>
      <c r="C449" s="146" t="e">
        <f t="shared" ca="1" si="49"/>
        <v>#REF!</v>
      </c>
      <c r="D449" s="126"/>
      <c r="E449" s="127"/>
      <c r="F449" s="127" t="e">
        <f t="shared" ca="1" si="50"/>
        <v>#REF!</v>
      </c>
      <c r="G449" s="125"/>
      <c r="H449" s="125"/>
      <c r="I449" s="125" t="e">
        <f t="shared" ca="1" si="52"/>
        <v>#REF!</v>
      </c>
      <c r="J449" s="128"/>
      <c r="K449" s="128"/>
      <c r="L449" s="128" t="e">
        <f t="shared" ca="1" si="51"/>
        <v>#REF!</v>
      </c>
      <c r="M449" s="130" t="e">
        <f t="shared" ca="1" si="53"/>
        <v>#REF!</v>
      </c>
      <c r="N449" s="154" t="e">
        <f t="shared" ca="1" si="54"/>
        <v>#REF!</v>
      </c>
      <c r="O449" s="132" t="e">
        <f t="shared" ca="1" si="55"/>
        <v>#REF!</v>
      </c>
      <c r="P449" s="136"/>
    </row>
    <row r="450" spans="1:16" x14ac:dyDescent="0.25">
      <c r="A450" s="121">
        <v>444</v>
      </c>
      <c r="B450" s="146" t="e">
        <f t="shared" ca="1" si="48"/>
        <v>#REF!</v>
      </c>
      <c r="C450" s="146" t="e">
        <f t="shared" ca="1" si="49"/>
        <v>#REF!</v>
      </c>
      <c r="D450" s="126"/>
      <c r="E450" s="127"/>
      <c r="F450" s="127" t="e">
        <f t="shared" ca="1" si="50"/>
        <v>#REF!</v>
      </c>
      <c r="G450" s="125"/>
      <c r="H450" s="125"/>
      <c r="I450" s="125" t="e">
        <f t="shared" ca="1" si="52"/>
        <v>#REF!</v>
      </c>
      <c r="J450" s="128"/>
      <c r="K450" s="128"/>
      <c r="L450" s="128" t="e">
        <f t="shared" ca="1" si="51"/>
        <v>#REF!</v>
      </c>
      <c r="M450" s="130" t="e">
        <f t="shared" ca="1" si="53"/>
        <v>#REF!</v>
      </c>
      <c r="N450" s="154" t="e">
        <f t="shared" ca="1" si="54"/>
        <v>#REF!</v>
      </c>
      <c r="O450" s="132" t="e">
        <f t="shared" ca="1" si="55"/>
        <v>#REF!</v>
      </c>
      <c r="P450" s="136"/>
    </row>
    <row r="451" spans="1:16" x14ac:dyDescent="0.25">
      <c r="A451" s="121">
        <v>445</v>
      </c>
      <c r="B451" s="146" t="e">
        <f t="shared" ca="1" si="48"/>
        <v>#REF!</v>
      </c>
      <c r="C451" s="146" t="e">
        <f t="shared" ca="1" si="49"/>
        <v>#REF!</v>
      </c>
      <c r="D451" s="126"/>
      <c r="E451" s="127"/>
      <c r="F451" s="127" t="e">
        <f t="shared" ca="1" si="50"/>
        <v>#REF!</v>
      </c>
      <c r="G451" s="125"/>
      <c r="H451" s="125"/>
      <c r="I451" s="125" t="e">
        <f t="shared" ca="1" si="52"/>
        <v>#REF!</v>
      </c>
      <c r="J451" s="128"/>
      <c r="K451" s="128"/>
      <c r="L451" s="128" t="e">
        <f t="shared" ca="1" si="51"/>
        <v>#REF!</v>
      </c>
      <c r="M451" s="130" t="e">
        <f t="shared" ca="1" si="53"/>
        <v>#REF!</v>
      </c>
      <c r="N451" s="154" t="e">
        <f t="shared" ca="1" si="54"/>
        <v>#REF!</v>
      </c>
      <c r="O451" s="132" t="e">
        <f t="shared" ca="1" si="55"/>
        <v>#REF!</v>
      </c>
      <c r="P451" s="136"/>
    </row>
    <row r="452" spans="1:16" x14ac:dyDescent="0.25">
      <c r="A452" s="121">
        <v>446</v>
      </c>
      <c r="B452" s="146" t="e">
        <f t="shared" ca="1" si="48"/>
        <v>#REF!</v>
      </c>
      <c r="C452" s="146" t="e">
        <f t="shared" ca="1" si="49"/>
        <v>#REF!</v>
      </c>
      <c r="D452" s="126"/>
      <c r="E452" s="127"/>
      <c r="F452" s="127" t="e">
        <f t="shared" ca="1" si="50"/>
        <v>#REF!</v>
      </c>
      <c r="G452" s="125"/>
      <c r="H452" s="125"/>
      <c r="I452" s="125" t="e">
        <f t="shared" ca="1" si="52"/>
        <v>#REF!</v>
      </c>
      <c r="J452" s="128"/>
      <c r="K452" s="128"/>
      <c r="L452" s="128" t="e">
        <f t="shared" ca="1" si="51"/>
        <v>#REF!</v>
      </c>
      <c r="M452" s="130" t="e">
        <f t="shared" ca="1" si="53"/>
        <v>#REF!</v>
      </c>
      <c r="N452" s="154" t="e">
        <f t="shared" ca="1" si="54"/>
        <v>#REF!</v>
      </c>
      <c r="O452" s="132" t="e">
        <f t="shared" ca="1" si="55"/>
        <v>#REF!</v>
      </c>
      <c r="P452" s="136"/>
    </row>
    <row r="453" spans="1:16" x14ac:dyDescent="0.25">
      <c r="A453" s="121">
        <v>447</v>
      </c>
      <c r="B453" s="146" t="e">
        <f t="shared" ca="1" si="48"/>
        <v>#REF!</v>
      </c>
      <c r="C453" s="146" t="e">
        <f t="shared" ca="1" si="49"/>
        <v>#REF!</v>
      </c>
      <c r="D453" s="126"/>
      <c r="E453" s="127"/>
      <c r="F453" s="127" t="e">
        <f t="shared" ca="1" si="50"/>
        <v>#REF!</v>
      </c>
      <c r="G453" s="125"/>
      <c r="H453" s="125"/>
      <c r="I453" s="125" t="e">
        <f t="shared" ca="1" si="52"/>
        <v>#REF!</v>
      </c>
      <c r="J453" s="128"/>
      <c r="K453" s="128"/>
      <c r="L453" s="128" t="e">
        <f t="shared" ca="1" si="51"/>
        <v>#REF!</v>
      </c>
      <c r="M453" s="130" t="e">
        <f t="shared" ca="1" si="53"/>
        <v>#REF!</v>
      </c>
      <c r="N453" s="154" t="e">
        <f t="shared" ca="1" si="54"/>
        <v>#REF!</v>
      </c>
      <c r="O453" s="132" t="e">
        <f t="shared" ca="1" si="55"/>
        <v>#REF!</v>
      </c>
      <c r="P453" s="136"/>
    </row>
    <row r="454" spans="1:16" x14ac:dyDescent="0.25">
      <c r="A454" s="121">
        <v>448</v>
      </c>
      <c r="B454" s="146" t="e">
        <f t="shared" ca="1" si="48"/>
        <v>#REF!</v>
      </c>
      <c r="C454" s="146" t="e">
        <f t="shared" ca="1" si="49"/>
        <v>#REF!</v>
      </c>
      <c r="D454" s="126"/>
      <c r="E454" s="127"/>
      <c r="F454" s="127" t="e">
        <f t="shared" ca="1" si="50"/>
        <v>#REF!</v>
      </c>
      <c r="G454" s="125"/>
      <c r="H454" s="125"/>
      <c r="I454" s="125" t="e">
        <f t="shared" ca="1" si="52"/>
        <v>#REF!</v>
      </c>
      <c r="J454" s="128"/>
      <c r="K454" s="128"/>
      <c r="L454" s="128" t="e">
        <f t="shared" ca="1" si="51"/>
        <v>#REF!</v>
      </c>
      <c r="M454" s="130" t="e">
        <f t="shared" ca="1" si="53"/>
        <v>#REF!</v>
      </c>
      <c r="N454" s="154" t="e">
        <f t="shared" ca="1" si="54"/>
        <v>#REF!</v>
      </c>
      <c r="O454" s="132" t="e">
        <f t="shared" ca="1" si="55"/>
        <v>#REF!</v>
      </c>
      <c r="P454" s="136"/>
    </row>
    <row r="455" spans="1:16" x14ac:dyDescent="0.25">
      <c r="A455" s="121">
        <v>449</v>
      </c>
      <c r="B455" s="146" t="e">
        <f t="shared" ca="1" si="48"/>
        <v>#REF!</v>
      </c>
      <c r="C455" s="146" t="e">
        <f t="shared" ca="1" si="49"/>
        <v>#REF!</v>
      </c>
      <c r="D455" s="126"/>
      <c r="E455" s="127"/>
      <c r="F455" s="127" t="e">
        <f t="shared" ca="1" si="50"/>
        <v>#REF!</v>
      </c>
      <c r="G455" s="125"/>
      <c r="H455" s="125"/>
      <c r="I455" s="125" t="e">
        <f t="shared" ca="1" si="52"/>
        <v>#REF!</v>
      </c>
      <c r="J455" s="128"/>
      <c r="K455" s="128"/>
      <c r="L455" s="128" t="e">
        <f t="shared" ca="1" si="51"/>
        <v>#REF!</v>
      </c>
      <c r="M455" s="130" t="e">
        <f t="shared" ca="1" si="53"/>
        <v>#REF!</v>
      </c>
      <c r="N455" s="154" t="e">
        <f t="shared" ca="1" si="54"/>
        <v>#REF!</v>
      </c>
      <c r="O455" s="132" t="e">
        <f t="shared" ca="1" si="55"/>
        <v>#REF!</v>
      </c>
      <c r="P455" s="136"/>
    </row>
    <row r="456" spans="1:16" x14ac:dyDescent="0.25">
      <c r="A456" s="121">
        <v>450</v>
      </c>
      <c r="B456" s="146" t="e">
        <f t="shared" ref="B456:B498" ca="1" si="56">INDIRECT(CONCATENATE($C$505,$D$505,"!$B",$A456 + 8))</f>
        <v>#REF!</v>
      </c>
      <c r="C456" s="146" t="e">
        <f t="shared" ref="C456:C498" ca="1" si="57">INDIRECT(CONCATENATE($C$505,$D$505,"!$C",$A456 + 8))</f>
        <v>#REF!</v>
      </c>
      <c r="D456" s="126"/>
      <c r="E456" s="127"/>
      <c r="F456" s="127" t="e">
        <f t="shared" ref="F456:F498" ca="1" si="58">INDIRECT(CONCATENATE($C$505,$D$505,"!$Z",$A456 + 8))</f>
        <v>#REF!</v>
      </c>
      <c r="G456" s="125"/>
      <c r="H456" s="125"/>
      <c r="I456" s="125" t="e">
        <f t="shared" ca="1" si="52"/>
        <v>#REF!</v>
      </c>
      <c r="J456" s="128"/>
      <c r="K456" s="128"/>
      <c r="L456" s="128" t="e">
        <f t="shared" ref="L456:L498" ca="1" si="59">INDIRECT(CONCATENATE($C$505,$D$505,"!$V",$A456 + 8))</f>
        <v>#REF!</v>
      </c>
      <c r="M456" s="130" t="e">
        <f t="shared" ca="1" si="53"/>
        <v>#REF!</v>
      </c>
      <c r="N456" s="154" t="e">
        <f t="shared" ca="1" si="54"/>
        <v>#REF!</v>
      </c>
      <c r="O456" s="132" t="e">
        <f t="shared" ca="1" si="55"/>
        <v>#REF!</v>
      </c>
      <c r="P456" s="136"/>
    </row>
    <row r="457" spans="1:16" x14ac:dyDescent="0.25">
      <c r="A457" s="121">
        <v>451</v>
      </c>
      <c r="B457" s="146" t="e">
        <f t="shared" ca="1" si="56"/>
        <v>#REF!</v>
      </c>
      <c r="C457" s="146" t="e">
        <f t="shared" ca="1" si="57"/>
        <v>#REF!</v>
      </c>
      <c r="D457" s="126"/>
      <c r="E457" s="127"/>
      <c r="F457" s="127" t="e">
        <f t="shared" ca="1" si="58"/>
        <v>#REF!</v>
      </c>
      <c r="G457" s="125"/>
      <c r="H457" s="125"/>
      <c r="I457" s="125" t="e">
        <f t="shared" ref="I457:I498" ca="1" si="60">INDIRECT(CONCATENATE($C$505,$D$505,"!$AD",$A457 + 8))</f>
        <v>#REF!</v>
      </c>
      <c r="J457" s="128"/>
      <c r="K457" s="128"/>
      <c r="L457" s="128" t="e">
        <f t="shared" ca="1" si="59"/>
        <v>#REF!</v>
      </c>
      <c r="M457" s="130" t="e">
        <f t="shared" ref="M457:M498" ca="1" si="61">IF(I457&lt;33,0,3)</f>
        <v>#REF!</v>
      </c>
      <c r="N457" s="154" t="e">
        <f t="shared" ref="N457:N498" ca="1" si="62">ROUNDDOWN(O457,0)</f>
        <v>#REF!</v>
      </c>
      <c r="O457" s="132" t="e">
        <f t="shared" ref="O457:O498" ca="1" si="63">I457*M457/100</f>
        <v>#REF!</v>
      </c>
      <c r="P457" s="136"/>
    </row>
    <row r="458" spans="1:16" x14ac:dyDescent="0.25">
      <c r="A458" s="121">
        <v>452</v>
      </c>
      <c r="B458" s="146" t="e">
        <f t="shared" ca="1" si="56"/>
        <v>#REF!</v>
      </c>
      <c r="C458" s="146" t="e">
        <f t="shared" ca="1" si="57"/>
        <v>#REF!</v>
      </c>
      <c r="D458" s="126"/>
      <c r="E458" s="127"/>
      <c r="F458" s="127" t="e">
        <f t="shared" ca="1" si="58"/>
        <v>#REF!</v>
      </c>
      <c r="G458" s="125"/>
      <c r="H458" s="125"/>
      <c r="I458" s="125" t="e">
        <f t="shared" ca="1" si="60"/>
        <v>#REF!</v>
      </c>
      <c r="J458" s="128"/>
      <c r="K458" s="128"/>
      <c r="L458" s="128" t="e">
        <f t="shared" ca="1" si="59"/>
        <v>#REF!</v>
      </c>
      <c r="M458" s="130" t="e">
        <f t="shared" ca="1" si="61"/>
        <v>#REF!</v>
      </c>
      <c r="N458" s="154" t="e">
        <f t="shared" ca="1" si="62"/>
        <v>#REF!</v>
      </c>
      <c r="O458" s="132" t="e">
        <f t="shared" ca="1" si="63"/>
        <v>#REF!</v>
      </c>
      <c r="P458" s="136"/>
    </row>
    <row r="459" spans="1:16" x14ac:dyDescent="0.25">
      <c r="A459" s="121">
        <v>453</v>
      </c>
      <c r="B459" s="146" t="e">
        <f t="shared" ca="1" si="56"/>
        <v>#REF!</v>
      </c>
      <c r="C459" s="146" t="e">
        <f t="shared" ca="1" si="57"/>
        <v>#REF!</v>
      </c>
      <c r="D459" s="126"/>
      <c r="E459" s="127"/>
      <c r="F459" s="127" t="e">
        <f t="shared" ca="1" si="58"/>
        <v>#REF!</v>
      </c>
      <c r="G459" s="125"/>
      <c r="H459" s="125"/>
      <c r="I459" s="125" t="e">
        <f t="shared" ca="1" si="60"/>
        <v>#REF!</v>
      </c>
      <c r="J459" s="128"/>
      <c r="K459" s="128"/>
      <c r="L459" s="128" t="e">
        <f t="shared" ca="1" si="59"/>
        <v>#REF!</v>
      </c>
      <c r="M459" s="130" t="e">
        <f t="shared" ca="1" si="61"/>
        <v>#REF!</v>
      </c>
      <c r="N459" s="154" t="e">
        <f t="shared" ca="1" si="62"/>
        <v>#REF!</v>
      </c>
      <c r="O459" s="132" t="e">
        <f t="shared" ca="1" si="63"/>
        <v>#REF!</v>
      </c>
      <c r="P459" s="136"/>
    </row>
    <row r="460" spans="1:16" x14ac:dyDescent="0.25">
      <c r="A460" s="121">
        <v>454</v>
      </c>
      <c r="B460" s="146" t="e">
        <f t="shared" ca="1" si="56"/>
        <v>#REF!</v>
      </c>
      <c r="C460" s="146" t="e">
        <f t="shared" ca="1" si="57"/>
        <v>#REF!</v>
      </c>
      <c r="D460" s="126"/>
      <c r="E460" s="127"/>
      <c r="F460" s="127" t="e">
        <f t="shared" ca="1" si="58"/>
        <v>#REF!</v>
      </c>
      <c r="G460" s="125"/>
      <c r="H460" s="125"/>
      <c r="I460" s="125" t="e">
        <f t="shared" ca="1" si="60"/>
        <v>#REF!</v>
      </c>
      <c r="J460" s="128"/>
      <c r="K460" s="128"/>
      <c r="L460" s="128" t="e">
        <f t="shared" ca="1" si="59"/>
        <v>#REF!</v>
      </c>
      <c r="M460" s="130" t="e">
        <f t="shared" ca="1" si="61"/>
        <v>#REF!</v>
      </c>
      <c r="N460" s="154" t="e">
        <f t="shared" ca="1" si="62"/>
        <v>#REF!</v>
      </c>
      <c r="O460" s="132" t="e">
        <f t="shared" ca="1" si="63"/>
        <v>#REF!</v>
      </c>
      <c r="P460" s="136"/>
    </row>
    <row r="461" spans="1:16" x14ac:dyDescent="0.25">
      <c r="A461" s="121">
        <v>455</v>
      </c>
      <c r="B461" s="146" t="e">
        <f t="shared" ca="1" si="56"/>
        <v>#REF!</v>
      </c>
      <c r="C461" s="146" t="e">
        <f t="shared" ca="1" si="57"/>
        <v>#REF!</v>
      </c>
      <c r="D461" s="126"/>
      <c r="E461" s="127"/>
      <c r="F461" s="127" t="e">
        <f t="shared" ca="1" si="58"/>
        <v>#REF!</v>
      </c>
      <c r="G461" s="125"/>
      <c r="H461" s="125"/>
      <c r="I461" s="125" t="e">
        <f t="shared" ca="1" si="60"/>
        <v>#REF!</v>
      </c>
      <c r="J461" s="128"/>
      <c r="K461" s="128"/>
      <c r="L461" s="128" t="e">
        <f t="shared" ca="1" si="59"/>
        <v>#REF!</v>
      </c>
      <c r="M461" s="130" t="e">
        <f t="shared" ca="1" si="61"/>
        <v>#REF!</v>
      </c>
      <c r="N461" s="154" t="e">
        <f t="shared" ca="1" si="62"/>
        <v>#REF!</v>
      </c>
      <c r="O461" s="132" t="e">
        <f t="shared" ca="1" si="63"/>
        <v>#REF!</v>
      </c>
      <c r="P461" s="136"/>
    </row>
    <row r="462" spans="1:16" x14ac:dyDescent="0.25">
      <c r="A462" s="121">
        <v>456</v>
      </c>
      <c r="B462" s="146" t="e">
        <f t="shared" ca="1" si="56"/>
        <v>#REF!</v>
      </c>
      <c r="C462" s="146" t="e">
        <f t="shared" ca="1" si="57"/>
        <v>#REF!</v>
      </c>
      <c r="D462" s="126"/>
      <c r="E462" s="127"/>
      <c r="F462" s="127" t="e">
        <f t="shared" ca="1" si="58"/>
        <v>#REF!</v>
      </c>
      <c r="G462" s="125"/>
      <c r="H462" s="125"/>
      <c r="I462" s="125" t="e">
        <f t="shared" ca="1" si="60"/>
        <v>#REF!</v>
      </c>
      <c r="J462" s="128"/>
      <c r="K462" s="128"/>
      <c r="L462" s="128" t="e">
        <f t="shared" ca="1" si="59"/>
        <v>#REF!</v>
      </c>
      <c r="M462" s="130" t="e">
        <f t="shared" ca="1" si="61"/>
        <v>#REF!</v>
      </c>
      <c r="N462" s="154" t="e">
        <f t="shared" ca="1" si="62"/>
        <v>#REF!</v>
      </c>
      <c r="O462" s="132" t="e">
        <f t="shared" ca="1" si="63"/>
        <v>#REF!</v>
      </c>
      <c r="P462" s="136"/>
    </row>
    <row r="463" spans="1:16" x14ac:dyDescent="0.25">
      <c r="A463" s="121">
        <v>457</v>
      </c>
      <c r="B463" s="146" t="e">
        <f t="shared" ca="1" si="56"/>
        <v>#REF!</v>
      </c>
      <c r="C463" s="146" t="e">
        <f t="shared" ca="1" si="57"/>
        <v>#REF!</v>
      </c>
      <c r="D463" s="126"/>
      <c r="E463" s="127"/>
      <c r="F463" s="127" t="e">
        <f t="shared" ca="1" si="58"/>
        <v>#REF!</v>
      </c>
      <c r="G463" s="125"/>
      <c r="H463" s="125"/>
      <c r="I463" s="125" t="e">
        <f t="shared" ca="1" si="60"/>
        <v>#REF!</v>
      </c>
      <c r="J463" s="128"/>
      <c r="K463" s="128"/>
      <c r="L463" s="128" t="e">
        <f t="shared" ca="1" si="59"/>
        <v>#REF!</v>
      </c>
      <c r="M463" s="130" t="e">
        <f t="shared" ca="1" si="61"/>
        <v>#REF!</v>
      </c>
      <c r="N463" s="154" t="e">
        <f t="shared" ca="1" si="62"/>
        <v>#REF!</v>
      </c>
      <c r="O463" s="132" t="e">
        <f t="shared" ca="1" si="63"/>
        <v>#REF!</v>
      </c>
      <c r="P463" s="136"/>
    </row>
    <row r="464" spans="1:16" x14ac:dyDescent="0.25">
      <c r="A464" s="121">
        <v>458</v>
      </c>
      <c r="B464" s="146" t="e">
        <f t="shared" ca="1" si="56"/>
        <v>#REF!</v>
      </c>
      <c r="C464" s="146" t="e">
        <f t="shared" ca="1" si="57"/>
        <v>#REF!</v>
      </c>
      <c r="D464" s="126"/>
      <c r="E464" s="127"/>
      <c r="F464" s="127" t="e">
        <f t="shared" ca="1" si="58"/>
        <v>#REF!</v>
      </c>
      <c r="G464" s="125"/>
      <c r="H464" s="125"/>
      <c r="I464" s="125" t="e">
        <f t="shared" ca="1" si="60"/>
        <v>#REF!</v>
      </c>
      <c r="J464" s="128"/>
      <c r="K464" s="128"/>
      <c r="L464" s="128" t="e">
        <f t="shared" ca="1" si="59"/>
        <v>#REF!</v>
      </c>
      <c r="M464" s="130" t="e">
        <f t="shared" ca="1" si="61"/>
        <v>#REF!</v>
      </c>
      <c r="N464" s="154" t="e">
        <f t="shared" ca="1" si="62"/>
        <v>#REF!</v>
      </c>
      <c r="O464" s="132" t="e">
        <f t="shared" ca="1" si="63"/>
        <v>#REF!</v>
      </c>
      <c r="P464" s="136"/>
    </row>
    <row r="465" spans="1:16" x14ac:dyDescent="0.25">
      <c r="A465" s="121">
        <v>459</v>
      </c>
      <c r="B465" s="146" t="e">
        <f t="shared" ca="1" si="56"/>
        <v>#REF!</v>
      </c>
      <c r="C465" s="146" t="e">
        <f t="shared" ca="1" si="57"/>
        <v>#REF!</v>
      </c>
      <c r="D465" s="126"/>
      <c r="E465" s="127"/>
      <c r="F465" s="127" t="e">
        <f t="shared" ca="1" si="58"/>
        <v>#REF!</v>
      </c>
      <c r="G465" s="125"/>
      <c r="H465" s="125"/>
      <c r="I465" s="125" t="e">
        <f t="shared" ca="1" si="60"/>
        <v>#REF!</v>
      </c>
      <c r="J465" s="128"/>
      <c r="K465" s="128"/>
      <c r="L465" s="128" t="e">
        <f t="shared" ca="1" si="59"/>
        <v>#REF!</v>
      </c>
      <c r="M465" s="130" t="e">
        <f t="shared" ca="1" si="61"/>
        <v>#REF!</v>
      </c>
      <c r="N465" s="154" t="e">
        <f t="shared" ca="1" si="62"/>
        <v>#REF!</v>
      </c>
      <c r="O465" s="132" t="e">
        <f t="shared" ca="1" si="63"/>
        <v>#REF!</v>
      </c>
      <c r="P465" s="136"/>
    </row>
    <row r="466" spans="1:16" x14ac:dyDescent="0.25">
      <c r="A466" s="121">
        <v>460</v>
      </c>
      <c r="B466" s="146" t="e">
        <f t="shared" ca="1" si="56"/>
        <v>#REF!</v>
      </c>
      <c r="C466" s="146" t="e">
        <f t="shared" ca="1" si="57"/>
        <v>#REF!</v>
      </c>
      <c r="D466" s="126"/>
      <c r="E466" s="127"/>
      <c r="F466" s="127" t="e">
        <f t="shared" ca="1" si="58"/>
        <v>#REF!</v>
      </c>
      <c r="G466" s="125"/>
      <c r="H466" s="125"/>
      <c r="I466" s="125" t="e">
        <f t="shared" ca="1" si="60"/>
        <v>#REF!</v>
      </c>
      <c r="J466" s="128"/>
      <c r="K466" s="128"/>
      <c r="L466" s="128" t="e">
        <f t="shared" ca="1" si="59"/>
        <v>#REF!</v>
      </c>
      <c r="M466" s="130" t="e">
        <f t="shared" ca="1" si="61"/>
        <v>#REF!</v>
      </c>
      <c r="N466" s="154" t="e">
        <f t="shared" ca="1" si="62"/>
        <v>#REF!</v>
      </c>
      <c r="O466" s="132" t="e">
        <f t="shared" ca="1" si="63"/>
        <v>#REF!</v>
      </c>
      <c r="P466" s="136"/>
    </row>
    <row r="467" spans="1:16" x14ac:dyDescent="0.25">
      <c r="A467" s="121">
        <v>461</v>
      </c>
      <c r="B467" s="146" t="e">
        <f t="shared" ca="1" si="56"/>
        <v>#REF!</v>
      </c>
      <c r="C467" s="146" t="e">
        <f t="shared" ca="1" si="57"/>
        <v>#REF!</v>
      </c>
      <c r="D467" s="126"/>
      <c r="E467" s="127"/>
      <c r="F467" s="127" t="e">
        <f t="shared" ca="1" si="58"/>
        <v>#REF!</v>
      </c>
      <c r="G467" s="125"/>
      <c r="H467" s="125"/>
      <c r="I467" s="125" t="e">
        <f t="shared" ca="1" si="60"/>
        <v>#REF!</v>
      </c>
      <c r="J467" s="128"/>
      <c r="K467" s="128"/>
      <c r="L467" s="128" t="e">
        <f t="shared" ca="1" si="59"/>
        <v>#REF!</v>
      </c>
      <c r="M467" s="130" t="e">
        <f t="shared" ca="1" si="61"/>
        <v>#REF!</v>
      </c>
      <c r="N467" s="154" t="e">
        <f t="shared" ca="1" si="62"/>
        <v>#REF!</v>
      </c>
      <c r="O467" s="132" t="e">
        <f t="shared" ca="1" si="63"/>
        <v>#REF!</v>
      </c>
      <c r="P467" s="136"/>
    </row>
    <row r="468" spans="1:16" x14ac:dyDescent="0.25">
      <c r="A468" s="121">
        <v>462</v>
      </c>
      <c r="B468" s="146" t="e">
        <f t="shared" ca="1" si="56"/>
        <v>#REF!</v>
      </c>
      <c r="C468" s="146" t="e">
        <f t="shared" ca="1" si="57"/>
        <v>#REF!</v>
      </c>
      <c r="D468" s="126"/>
      <c r="E468" s="127"/>
      <c r="F468" s="127" t="e">
        <f t="shared" ca="1" si="58"/>
        <v>#REF!</v>
      </c>
      <c r="G468" s="125"/>
      <c r="H468" s="125"/>
      <c r="I468" s="125" t="e">
        <f t="shared" ca="1" si="60"/>
        <v>#REF!</v>
      </c>
      <c r="J468" s="128"/>
      <c r="K468" s="128"/>
      <c r="L468" s="128" t="e">
        <f t="shared" ca="1" si="59"/>
        <v>#REF!</v>
      </c>
      <c r="M468" s="130" t="e">
        <f t="shared" ca="1" si="61"/>
        <v>#REF!</v>
      </c>
      <c r="N468" s="154" t="e">
        <f t="shared" ca="1" si="62"/>
        <v>#REF!</v>
      </c>
      <c r="O468" s="132" t="e">
        <f t="shared" ca="1" si="63"/>
        <v>#REF!</v>
      </c>
      <c r="P468" s="136"/>
    </row>
    <row r="469" spans="1:16" x14ac:dyDescent="0.25">
      <c r="A469" s="121">
        <v>463</v>
      </c>
      <c r="B469" s="146" t="e">
        <f t="shared" ca="1" si="56"/>
        <v>#REF!</v>
      </c>
      <c r="C469" s="146" t="e">
        <f t="shared" ca="1" si="57"/>
        <v>#REF!</v>
      </c>
      <c r="D469" s="126"/>
      <c r="E469" s="127"/>
      <c r="F469" s="127" t="e">
        <f t="shared" ca="1" si="58"/>
        <v>#REF!</v>
      </c>
      <c r="G469" s="125"/>
      <c r="H469" s="125"/>
      <c r="I469" s="125" t="e">
        <f t="shared" ca="1" si="60"/>
        <v>#REF!</v>
      </c>
      <c r="J469" s="128"/>
      <c r="K469" s="128"/>
      <c r="L469" s="128" t="e">
        <f t="shared" ca="1" si="59"/>
        <v>#REF!</v>
      </c>
      <c r="M469" s="130" t="e">
        <f t="shared" ca="1" si="61"/>
        <v>#REF!</v>
      </c>
      <c r="N469" s="154" t="e">
        <f t="shared" ca="1" si="62"/>
        <v>#REF!</v>
      </c>
      <c r="O469" s="132" t="e">
        <f t="shared" ca="1" si="63"/>
        <v>#REF!</v>
      </c>
      <c r="P469" s="136"/>
    </row>
    <row r="470" spans="1:16" x14ac:dyDescent="0.25">
      <c r="A470" s="121">
        <v>464</v>
      </c>
      <c r="B470" s="146" t="e">
        <f t="shared" ca="1" si="56"/>
        <v>#REF!</v>
      </c>
      <c r="C470" s="146" t="e">
        <f t="shared" ca="1" si="57"/>
        <v>#REF!</v>
      </c>
      <c r="D470" s="126"/>
      <c r="E470" s="127"/>
      <c r="F470" s="127" t="e">
        <f t="shared" ca="1" si="58"/>
        <v>#REF!</v>
      </c>
      <c r="G470" s="125"/>
      <c r="H470" s="125"/>
      <c r="I470" s="125" t="e">
        <f t="shared" ca="1" si="60"/>
        <v>#REF!</v>
      </c>
      <c r="J470" s="128"/>
      <c r="K470" s="128"/>
      <c r="L470" s="128" t="e">
        <f t="shared" ca="1" si="59"/>
        <v>#REF!</v>
      </c>
      <c r="M470" s="130" t="e">
        <f t="shared" ca="1" si="61"/>
        <v>#REF!</v>
      </c>
      <c r="N470" s="154" t="e">
        <f t="shared" ca="1" si="62"/>
        <v>#REF!</v>
      </c>
      <c r="O470" s="132" t="e">
        <f t="shared" ca="1" si="63"/>
        <v>#REF!</v>
      </c>
      <c r="P470" s="136"/>
    </row>
    <row r="471" spans="1:16" x14ac:dyDescent="0.25">
      <c r="A471" s="121">
        <v>465</v>
      </c>
      <c r="B471" s="146" t="e">
        <f t="shared" ca="1" si="56"/>
        <v>#REF!</v>
      </c>
      <c r="C471" s="146" t="e">
        <f t="shared" ca="1" si="57"/>
        <v>#REF!</v>
      </c>
      <c r="D471" s="126"/>
      <c r="E471" s="127"/>
      <c r="F471" s="127" t="e">
        <f t="shared" ca="1" si="58"/>
        <v>#REF!</v>
      </c>
      <c r="G471" s="125"/>
      <c r="H471" s="125"/>
      <c r="I471" s="125" t="e">
        <f t="shared" ca="1" si="60"/>
        <v>#REF!</v>
      </c>
      <c r="J471" s="128"/>
      <c r="K471" s="128"/>
      <c r="L471" s="128" t="e">
        <f t="shared" ca="1" si="59"/>
        <v>#REF!</v>
      </c>
      <c r="M471" s="130" t="e">
        <f t="shared" ca="1" si="61"/>
        <v>#REF!</v>
      </c>
      <c r="N471" s="154" t="e">
        <f t="shared" ca="1" si="62"/>
        <v>#REF!</v>
      </c>
      <c r="O471" s="132" t="e">
        <f t="shared" ca="1" si="63"/>
        <v>#REF!</v>
      </c>
      <c r="P471" s="136"/>
    </row>
    <row r="472" spans="1:16" x14ac:dyDescent="0.25">
      <c r="A472" s="121">
        <v>466</v>
      </c>
      <c r="B472" s="146" t="e">
        <f t="shared" ca="1" si="56"/>
        <v>#REF!</v>
      </c>
      <c r="C472" s="146" t="e">
        <f t="shared" ca="1" si="57"/>
        <v>#REF!</v>
      </c>
      <c r="D472" s="126"/>
      <c r="E472" s="127"/>
      <c r="F472" s="127" t="e">
        <f t="shared" ca="1" si="58"/>
        <v>#REF!</v>
      </c>
      <c r="G472" s="125"/>
      <c r="H472" s="125"/>
      <c r="I472" s="125" t="e">
        <f t="shared" ca="1" si="60"/>
        <v>#REF!</v>
      </c>
      <c r="J472" s="128"/>
      <c r="K472" s="128"/>
      <c r="L472" s="128" t="e">
        <f t="shared" ca="1" si="59"/>
        <v>#REF!</v>
      </c>
      <c r="M472" s="130" t="e">
        <f t="shared" ca="1" si="61"/>
        <v>#REF!</v>
      </c>
      <c r="N472" s="154" t="e">
        <f t="shared" ca="1" si="62"/>
        <v>#REF!</v>
      </c>
      <c r="O472" s="132" t="e">
        <f t="shared" ca="1" si="63"/>
        <v>#REF!</v>
      </c>
      <c r="P472" s="136"/>
    </row>
    <row r="473" spans="1:16" x14ac:dyDescent="0.25">
      <c r="A473" s="121">
        <v>467</v>
      </c>
      <c r="B473" s="146" t="e">
        <f t="shared" ca="1" si="56"/>
        <v>#REF!</v>
      </c>
      <c r="C473" s="146" t="e">
        <f t="shared" ca="1" si="57"/>
        <v>#REF!</v>
      </c>
      <c r="D473" s="126"/>
      <c r="E473" s="127"/>
      <c r="F473" s="127" t="e">
        <f t="shared" ca="1" si="58"/>
        <v>#REF!</v>
      </c>
      <c r="G473" s="125"/>
      <c r="H473" s="125"/>
      <c r="I473" s="125" t="e">
        <f t="shared" ca="1" si="60"/>
        <v>#REF!</v>
      </c>
      <c r="J473" s="128"/>
      <c r="K473" s="128"/>
      <c r="L473" s="128" t="e">
        <f t="shared" ca="1" si="59"/>
        <v>#REF!</v>
      </c>
      <c r="M473" s="130" t="e">
        <f t="shared" ca="1" si="61"/>
        <v>#REF!</v>
      </c>
      <c r="N473" s="154" t="e">
        <f t="shared" ca="1" si="62"/>
        <v>#REF!</v>
      </c>
      <c r="O473" s="132" t="e">
        <f t="shared" ca="1" si="63"/>
        <v>#REF!</v>
      </c>
      <c r="P473" s="136"/>
    </row>
    <row r="474" spans="1:16" x14ac:dyDescent="0.25">
      <c r="A474" s="121">
        <v>468</v>
      </c>
      <c r="B474" s="146" t="e">
        <f t="shared" ca="1" si="56"/>
        <v>#REF!</v>
      </c>
      <c r="C474" s="146" t="e">
        <f t="shared" ca="1" si="57"/>
        <v>#REF!</v>
      </c>
      <c r="D474" s="126"/>
      <c r="E474" s="127"/>
      <c r="F474" s="127" t="e">
        <f t="shared" ca="1" si="58"/>
        <v>#REF!</v>
      </c>
      <c r="G474" s="125"/>
      <c r="H474" s="125"/>
      <c r="I474" s="125" t="e">
        <f t="shared" ca="1" si="60"/>
        <v>#REF!</v>
      </c>
      <c r="J474" s="128"/>
      <c r="K474" s="128"/>
      <c r="L474" s="128" t="e">
        <f t="shared" ca="1" si="59"/>
        <v>#REF!</v>
      </c>
      <c r="M474" s="130" t="e">
        <f t="shared" ca="1" si="61"/>
        <v>#REF!</v>
      </c>
      <c r="N474" s="154" t="e">
        <f t="shared" ca="1" si="62"/>
        <v>#REF!</v>
      </c>
      <c r="O474" s="132" t="e">
        <f t="shared" ca="1" si="63"/>
        <v>#REF!</v>
      </c>
      <c r="P474" s="136"/>
    </row>
    <row r="475" spans="1:16" x14ac:dyDescent="0.25">
      <c r="A475" s="121">
        <v>469</v>
      </c>
      <c r="B475" s="146" t="e">
        <f t="shared" ca="1" si="56"/>
        <v>#REF!</v>
      </c>
      <c r="C475" s="146" t="e">
        <f t="shared" ca="1" si="57"/>
        <v>#REF!</v>
      </c>
      <c r="D475" s="126"/>
      <c r="E475" s="127"/>
      <c r="F475" s="127" t="e">
        <f t="shared" ca="1" si="58"/>
        <v>#REF!</v>
      </c>
      <c r="G475" s="125"/>
      <c r="H475" s="125"/>
      <c r="I475" s="125" t="e">
        <f t="shared" ca="1" si="60"/>
        <v>#REF!</v>
      </c>
      <c r="J475" s="128"/>
      <c r="K475" s="128"/>
      <c r="L475" s="128" t="e">
        <f t="shared" ca="1" si="59"/>
        <v>#REF!</v>
      </c>
      <c r="M475" s="130" t="e">
        <f t="shared" ca="1" si="61"/>
        <v>#REF!</v>
      </c>
      <c r="N475" s="154" t="e">
        <f t="shared" ca="1" si="62"/>
        <v>#REF!</v>
      </c>
      <c r="O475" s="132" t="e">
        <f t="shared" ca="1" si="63"/>
        <v>#REF!</v>
      </c>
      <c r="P475" s="136"/>
    </row>
    <row r="476" spans="1:16" x14ac:dyDescent="0.25">
      <c r="A476" s="121">
        <v>470</v>
      </c>
      <c r="B476" s="146" t="e">
        <f t="shared" ca="1" si="56"/>
        <v>#REF!</v>
      </c>
      <c r="C476" s="146" t="e">
        <f t="shared" ca="1" si="57"/>
        <v>#REF!</v>
      </c>
      <c r="D476" s="126"/>
      <c r="E476" s="127"/>
      <c r="F476" s="127" t="e">
        <f t="shared" ca="1" si="58"/>
        <v>#REF!</v>
      </c>
      <c r="G476" s="125"/>
      <c r="H476" s="125"/>
      <c r="I476" s="125" t="e">
        <f t="shared" ca="1" si="60"/>
        <v>#REF!</v>
      </c>
      <c r="J476" s="128"/>
      <c r="K476" s="128"/>
      <c r="L476" s="128" t="e">
        <f t="shared" ca="1" si="59"/>
        <v>#REF!</v>
      </c>
      <c r="M476" s="130" t="e">
        <f t="shared" ca="1" si="61"/>
        <v>#REF!</v>
      </c>
      <c r="N476" s="154" t="e">
        <f t="shared" ca="1" si="62"/>
        <v>#REF!</v>
      </c>
      <c r="O476" s="132" t="e">
        <f t="shared" ca="1" si="63"/>
        <v>#REF!</v>
      </c>
      <c r="P476" s="136"/>
    </row>
    <row r="477" spans="1:16" x14ac:dyDescent="0.25">
      <c r="A477" s="121">
        <v>471</v>
      </c>
      <c r="B477" s="146" t="e">
        <f t="shared" ca="1" si="56"/>
        <v>#REF!</v>
      </c>
      <c r="C477" s="146" t="e">
        <f t="shared" ca="1" si="57"/>
        <v>#REF!</v>
      </c>
      <c r="D477" s="126"/>
      <c r="E477" s="127"/>
      <c r="F477" s="127" t="e">
        <f t="shared" ca="1" si="58"/>
        <v>#REF!</v>
      </c>
      <c r="G477" s="125"/>
      <c r="H477" s="125"/>
      <c r="I477" s="125" t="e">
        <f t="shared" ca="1" si="60"/>
        <v>#REF!</v>
      </c>
      <c r="J477" s="128"/>
      <c r="K477" s="128"/>
      <c r="L477" s="128" t="e">
        <f t="shared" ca="1" si="59"/>
        <v>#REF!</v>
      </c>
      <c r="M477" s="130" t="e">
        <f t="shared" ca="1" si="61"/>
        <v>#REF!</v>
      </c>
      <c r="N477" s="154" t="e">
        <f t="shared" ca="1" si="62"/>
        <v>#REF!</v>
      </c>
      <c r="O477" s="132" t="e">
        <f t="shared" ca="1" si="63"/>
        <v>#REF!</v>
      </c>
      <c r="P477" s="136"/>
    </row>
    <row r="478" spans="1:16" x14ac:dyDescent="0.25">
      <c r="A478" s="121">
        <v>472</v>
      </c>
      <c r="B478" s="146" t="e">
        <f t="shared" ca="1" si="56"/>
        <v>#REF!</v>
      </c>
      <c r="C478" s="146" t="e">
        <f t="shared" ca="1" si="57"/>
        <v>#REF!</v>
      </c>
      <c r="D478" s="126"/>
      <c r="E478" s="127"/>
      <c r="F478" s="127" t="e">
        <f t="shared" ca="1" si="58"/>
        <v>#REF!</v>
      </c>
      <c r="G478" s="125"/>
      <c r="H478" s="125"/>
      <c r="I478" s="125" t="e">
        <f t="shared" ca="1" si="60"/>
        <v>#REF!</v>
      </c>
      <c r="J478" s="128"/>
      <c r="K478" s="128"/>
      <c r="L478" s="128" t="e">
        <f t="shared" ca="1" si="59"/>
        <v>#REF!</v>
      </c>
      <c r="M478" s="130" t="e">
        <f t="shared" ca="1" si="61"/>
        <v>#REF!</v>
      </c>
      <c r="N478" s="154" t="e">
        <f t="shared" ca="1" si="62"/>
        <v>#REF!</v>
      </c>
      <c r="O478" s="132" t="e">
        <f t="shared" ca="1" si="63"/>
        <v>#REF!</v>
      </c>
      <c r="P478" s="136"/>
    </row>
    <row r="479" spans="1:16" x14ac:dyDescent="0.25">
      <c r="A479" s="121">
        <v>473</v>
      </c>
      <c r="B479" s="146" t="e">
        <f t="shared" ca="1" si="56"/>
        <v>#REF!</v>
      </c>
      <c r="C479" s="146" t="e">
        <f t="shared" ca="1" si="57"/>
        <v>#REF!</v>
      </c>
      <c r="D479" s="126"/>
      <c r="E479" s="127"/>
      <c r="F479" s="127" t="e">
        <f t="shared" ca="1" si="58"/>
        <v>#REF!</v>
      </c>
      <c r="G479" s="125"/>
      <c r="H479" s="125"/>
      <c r="I479" s="125" t="e">
        <f t="shared" ca="1" si="60"/>
        <v>#REF!</v>
      </c>
      <c r="J479" s="128"/>
      <c r="K479" s="128"/>
      <c r="L479" s="128" t="e">
        <f t="shared" ca="1" si="59"/>
        <v>#REF!</v>
      </c>
      <c r="M479" s="130" t="e">
        <f t="shared" ca="1" si="61"/>
        <v>#REF!</v>
      </c>
      <c r="N479" s="154" t="e">
        <f t="shared" ca="1" si="62"/>
        <v>#REF!</v>
      </c>
      <c r="O479" s="132" t="e">
        <f t="shared" ca="1" si="63"/>
        <v>#REF!</v>
      </c>
      <c r="P479" s="136"/>
    </row>
    <row r="480" spans="1:16" x14ac:dyDescent="0.25">
      <c r="A480" s="121">
        <v>474</v>
      </c>
      <c r="B480" s="146" t="e">
        <f t="shared" ca="1" si="56"/>
        <v>#REF!</v>
      </c>
      <c r="C480" s="146" t="e">
        <f t="shared" ca="1" si="57"/>
        <v>#REF!</v>
      </c>
      <c r="D480" s="126"/>
      <c r="E480" s="127"/>
      <c r="F480" s="127" t="e">
        <f t="shared" ca="1" si="58"/>
        <v>#REF!</v>
      </c>
      <c r="G480" s="125"/>
      <c r="H480" s="125"/>
      <c r="I480" s="125" t="e">
        <f t="shared" ca="1" si="60"/>
        <v>#REF!</v>
      </c>
      <c r="J480" s="128"/>
      <c r="K480" s="128"/>
      <c r="L480" s="128" t="e">
        <f t="shared" ca="1" si="59"/>
        <v>#REF!</v>
      </c>
      <c r="M480" s="130" t="e">
        <f t="shared" ca="1" si="61"/>
        <v>#REF!</v>
      </c>
      <c r="N480" s="154" t="e">
        <f t="shared" ca="1" si="62"/>
        <v>#REF!</v>
      </c>
      <c r="O480" s="132" t="e">
        <f t="shared" ca="1" si="63"/>
        <v>#REF!</v>
      </c>
      <c r="P480" s="136"/>
    </row>
    <row r="481" spans="1:16" x14ac:dyDescent="0.25">
      <c r="A481" s="121">
        <v>475</v>
      </c>
      <c r="B481" s="146" t="e">
        <f t="shared" ca="1" si="56"/>
        <v>#REF!</v>
      </c>
      <c r="C481" s="146" t="e">
        <f t="shared" ca="1" si="57"/>
        <v>#REF!</v>
      </c>
      <c r="D481" s="126"/>
      <c r="E481" s="127"/>
      <c r="F481" s="127" t="e">
        <f t="shared" ca="1" si="58"/>
        <v>#REF!</v>
      </c>
      <c r="G481" s="125"/>
      <c r="H481" s="125"/>
      <c r="I481" s="125" t="e">
        <f t="shared" ca="1" si="60"/>
        <v>#REF!</v>
      </c>
      <c r="J481" s="128"/>
      <c r="K481" s="128"/>
      <c r="L481" s="128" t="e">
        <f t="shared" ca="1" si="59"/>
        <v>#REF!</v>
      </c>
      <c r="M481" s="130" t="e">
        <f t="shared" ca="1" si="61"/>
        <v>#REF!</v>
      </c>
      <c r="N481" s="154" t="e">
        <f t="shared" ca="1" si="62"/>
        <v>#REF!</v>
      </c>
      <c r="O481" s="132" t="e">
        <f t="shared" ca="1" si="63"/>
        <v>#REF!</v>
      </c>
      <c r="P481" s="136"/>
    </row>
    <row r="482" spans="1:16" x14ac:dyDescent="0.25">
      <c r="A482" s="121">
        <v>476</v>
      </c>
      <c r="B482" s="146" t="e">
        <f t="shared" ca="1" si="56"/>
        <v>#REF!</v>
      </c>
      <c r="C482" s="146" t="e">
        <f t="shared" ca="1" si="57"/>
        <v>#REF!</v>
      </c>
      <c r="D482" s="126"/>
      <c r="E482" s="127"/>
      <c r="F482" s="127" t="e">
        <f t="shared" ca="1" si="58"/>
        <v>#REF!</v>
      </c>
      <c r="G482" s="125"/>
      <c r="H482" s="125"/>
      <c r="I482" s="125" t="e">
        <f t="shared" ca="1" si="60"/>
        <v>#REF!</v>
      </c>
      <c r="J482" s="128"/>
      <c r="K482" s="128"/>
      <c r="L482" s="128" t="e">
        <f t="shared" ca="1" si="59"/>
        <v>#REF!</v>
      </c>
      <c r="M482" s="130" t="e">
        <f t="shared" ca="1" si="61"/>
        <v>#REF!</v>
      </c>
      <c r="N482" s="154" t="e">
        <f t="shared" ca="1" si="62"/>
        <v>#REF!</v>
      </c>
      <c r="O482" s="132" t="e">
        <f t="shared" ca="1" si="63"/>
        <v>#REF!</v>
      </c>
      <c r="P482" s="136"/>
    </row>
    <row r="483" spans="1:16" x14ac:dyDescent="0.25">
      <c r="A483" s="121">
        <v>477</v>
      </c>
      <c r="B483" s="146" t="e">
        <f t="shared" ca="1" si="56"/>
        <v>#REF!</v>
      </c>
      <c r="C483" s="146" t="e">
        <f t="shared" ca="1" si="57"/>
        <v>#REF!</v>
      </c>
      <c r="D483" s="126"/>
      <c r="E483" s="127"/>
      <c r="F483" s="127" t="e">
        <f t="shared" ca="1" si="58"/>
        <v>#REF!</v>
      </c>
      <c r="G483" s="125"/>
      <c r="H483" s="125"/>
      <c r="I483" s="125" t="e">
        <f t="shared" ca="1" si="60"/>
        <v>#REF!</v>
      </c>
      <c r="J483" s="128"/>
      <c r="K483" s="128"/>
      <c r="L483" s="128" t="e">
        <f t="shared" ca="1" si="59"/>
        <v>#REF!</v>
      </c>
      <c r="M483" s="130" t="e">
        <f t="shared" ca="1" si="61"/>
        <v>#REF!</v>
      </c>
      <c r="N483" s="154" t="e">
        <f t="shared" ca="1" si="62"/>
        <v>#REF!</v>
      </c>
      <c r="O483" s="132" t="e">
        <f t="shared" ca="1" si="63"/>
        <v>#REF!</v>
      </c>
      <c r="P483" s="136"/>
    </row>
    <row r="484" spans="1:16" x14ac:dyDescent="0.25">
      <c r="A484" s="121">
        <v>478</v>
      </c>
      <c r="B484" s="146" t="e">
        <f t="shared" ca="1" si="56"/>
        <v>#REF!</v>
      </c>
      <c r="C484" s="146" t="e">
        <f t="shared" ca="1" si="57"/>
        <v>#REF!</v>
      </c>
      <c r="D484" s="126"/>
      <c r="E484" s="127"/>
      <c r="F484" s="127" t="e">
        <f t="shared" ca="1" si="58"/>
        <v>#REF!</v>
      </c>
      <c r="G484" s="125"/>
      <c r="H484" s="125"/>
      <c r="I484" s="125" t="e">
        <f t="shared" ca="1" si="60"/>
        <v>#REF!</v>
      </c>
      <c r="J484" s="128"/>
      <c r="K484" s="128"/>
      <c r="L484" s="128" t="e">
        <f t="shared" ca="1" si="59"/>
        <v>#REF!</v>
      </c>
      <c r="M484" s="130" t="e">
        <f t="shared" ca="1" si="61"/>
        <v>#REF!</v>
      </c>
      <c r="N484" s="154" t="e">
        <f t="shared" ca="1" si="62"/>
        <v>#REF!</v>
      </c>
      <c r="O484" s="132" t="e">
        <f t="shared" ca="1" si="63"/>
        <v>#REF!</v>
      </c>
      <c r="P484" s="136"/>
    </row>
    <row r="485" spans="1:16" x14ac:dyDescent="0.25">
      <c r="A485" s="121">
        <v>479</v>
      </c>
      <c r="B485" s="146" t="e">
        <f t="shared" ca="1" si="56"/>
        <v>#REF!</v>
      </c>
      <c r="C485" s="146" t="e">
        <f t="shared" ca="1" si="57"/>
        <v>#REF!</v>
      </c>
      <c r="D485" s="126"/>
      <c r="E485" s="127"/>
      <c r="F485" s="127" t="e">
        <f t="shared" ca="1" si="58"/>
        <v>#REF!</v>
      </c>
      <c r="G485" s="125"/>
      <c r="H485" s="125"/>
      <c r="I485" s="125" t="e">
        <f t="shared" ca="1" si="60"/>
        <v>#REF!</v>
      </c>
      <c r="J485" s="128"/>
      <c r="K485" s="128"/>
      <c r="L485" s="128" t="e">
        <f t="shared" ca="1" si="59"/>
        <v>#REF!</v>
      </c>
      <c r="M485" s="130" t="e">
        <f t="shared" ca="1" si="61"/>
        <v>#REF!</v>
      </c>
      <c r="N485" s="154" t="e">
        <f t="shared" ca="1" si="62"/>
        <v>#REF!</v>
      </c>
      <c r="O485" s="132" t="e">
        <f t="shared" ca="1" si="63"/>
        <v>#REF!</v>
      </c>
      <c r="P485" s="136"/>
    </row>
    <row r="486" spans="1:16" x14ac:dyDescent="0.25">
      <c r="A486" s="121">
        <v>480</v>
      </c>
      <c r="B486" s="146" t="e">
        <f t="shared" ca="1" si="56"/>
        <v>#REF!</v>
      </c>
      <c r="C486" s="146" t="e">
        <f t="shared" ca="1" si="57"/>
        <v>#REF!</v>
      </c>
      <c r="D486" s="126"/>
      <c r="E486" s="127"/>
      <c r="F486" s="127" t="e">
        <f t="shared" ca="1" si="58"/>
        <v>#REF!</v>
      </c>
      <c r="G486" s="125"/>
      <c r="H486" s="125"/>
      <c r="I486" s="125" t="e">
        <f t="shared" ca="1" si="60"/>
        <v>#REF!</v>
      </c>
      <c r="J486" s="128"/>
      <c r="K486" s="128"/>
      <c r="L486" s="128" t="e">
        <f t="shared" ca="1" si="59"/>
        <v>#REF!</v>
      </c>
      <c r="M486" s="130" t="e">
        <f t="shared" ca="1" si="61"/>
        <v>#REF!</v>
      </c>
      <c r="N486" s="154" t="e">
        <f t="shared" ca="1" si="62"/>
        <v>#REF!</v>
      </c>
      <c r="O486" s="132" t="e">
        <f t="shared" ca="1" si="63"/>
        <v>#REF!</v>
      </c>
      <c r="P486" s="136"/>
    </row>
    <row r="487" spans="1:16" x14ac:dyDescent="0.25">
      <c r="A487" s="121">
        <v>481</v>
      </c>
      <c r="B487" s="146" t="e">
        <f t="shared" ca="1" si="56"/>
        <v>#REF!</v>
      </c>
      <c r="C487" s="146" t="e">
        <f t="shared" ca="1" si="57"/>
        <v>#REF!</v>
      </c>
      <c r="D487" s="126"/>
      <c r="E487" s="127"/>
      <c r="F487" s="127" t="e">
        <f t="shared" ca="1" si="58"/>
        <v>#REF!</v>
      </c>
      <c r="G487" s="125"/>
      <c r="H487" s="125"/>
      <c r="I487" s="125" t="e">
        <f t="shared" ca="1" si="60"/>
        <v>#REF!</v>
      </c>
      <c r="J487" s="128"/>
      <c r="K487" s="128"/>
      <c r="L487" s="128" t="e">
        <f t="shared" ca="1" si="59"/>
        <v>#REF!</v>
      </c>
      <c r="M487" s="130" t="e">
        <f t="shared" ca="1" si="61"/>
        <v>#REF!</v>
      </c>
      <c r="N487" s="154" t="e">
        <f t="shared" ca="1" si="62"/>
        <v>#REF!</v>
      </c>
      <c r="O487" s="132" t="e">
        <f t="shared" ca="1" si="63"/>
        <v>#REF!</v>
      </c>
      <c r="P487" s="136"/>
    </row>
    <row r="488" spans="1:16" x14ac:dyDescent="0.25">
      <c r="A488" s="121">
        <v>482</v>
      </c>
      <c r="B488" s="146" t="e">
        <f t="shared" ca="1" si="56"/>
        <v>#REF!</v>
      </c>
      <c r="C488" s="146" t="e">
        <f t="shared" ca="1" si="57"/>
        <v>#REF!</v>
      </c>
      <c r="D488" s="126"/>
      <c r="E488" s="127"/>
      <c r="F488" s="127" t="e">
        <f t="shared" ca="1" si="58"/>
        <v>#REF!</v>
      </c>
      <c r="G488" s="125"/>
      <c r="H488" s="125"/>
      <c r="I488" s="125" t="e">
        <f t="shared" ca="1" si="60"/>
        <v>#REF!</v>
      </c>
      <c r="J488" s="128"/>
      <c r="K488" s="128"/>
      <c r="L488" s="128" t="e">
        <f t="shared" ca="1" si="59"/>
        <v>#REF!</v>
      </c>
      <c r="M488" s="130" t="e">
        <f t="shared" ca="1" si="61"/>
        <v>#REF!</v>
      </c>
      <c r="N488" s="154" t="e">
        <f t="shared" ca="1" si="62"/>
        <v>#REF!</v>
      </c>
      <c r="O488" s="132" t="e">
        <f t="shared" ca="1" si="63"/>
        <v>#REF!</v>
      </c>
      <c r="P488" s="136"/>
    </row>
    <row r="489" spans="1:16" x14ac:dyDescent="0.25">
      <c r="A489" s="121">
        <v>483</v>
      </c>
      <c r="B489" s="146" t="e">
        <f t="shared" ca="1" si="56"/>
        <v>#REF!</v>
      </c>
      <c r="C489" s="146" t="e">
        <f t="shared" ca="1" si="57"/>
        <v>#REF!</v>
      </c>
      <c r="D489" s="126"/>
      <c r="E489" s="127"/>
      <c r="F489" s="127" t="e">
        <f t="shared" ca="1" si="58"/>
        <v>#REF!</v>
      </c>
      <c r="G489" s="125"/>
      <c r="H489" s="125"/>
      <c r="I489" s="125" t="e">
        <f t="shared" ca="1" si="60"/>
        <v>#REF!</v>
      </c>
      <c r="J489" s="128"/>
      <c r="K489" s="128"/>
      <c r="L489" s="128" t="e">
        <f t="shared" ca="1" si="59"/>
        <v>#REF!</v>
      </c>
      <c r="M489" s="130" t="e">
        <f t="shared" ca="1" si="61"/>
        <v>#REF!</v>
      </c>
      <c r="N489" s="154" t="e">
        <f t="shared" ca="1" si="62"/>
        <v>#REF!</v>
      </c>
      <c r="O489" s="132" t="e">
        <f t="shared" ca="1" si="63"/>
        <v>#REF!</v>
      </c>
      <c r="P489" s="136"/>
    </row>
    <row r="490" spans="1:16" x14ac:dyDescent="0.25">
      <c r="A490" s="121">
        <v>484</v>
      </c>
      <c r="B490" s="146" t="e">
        <f t="shared" ca="1" si="56"/>
        <v>#REF!</v>
      </c>
      <c r="C490" s="146" t="e">
        <f t="shared" ca="1" si="57"/>
        <v>#REF!</v>
      </c>
      <c r="D490" s="126"/>
      <c r="E490" s="127"/>
      <c r="F490" s="127" t="e">
        <f t="shared" ca="1" si="58"/>
        <v>#REF!</v>
      </c>
      <c r="G490" s="125"/>
      <c r="H490" s="125"/>
      <c r="I490" s="125" t="e">
        <f t="shared" ca="1" si="60"/>
        <v>#REF!</v>
      </c>
      <c r="J490" s="128"/>
      <c r="K490" s="128"/>
      <c r="L490" s="128" t="e">
        <f t="shared" ca="1" si="59"/>
        <v>#REF!</v>
      </c>
      <c r="M490" s="130" t="e">
        <f t="shared" ca="1" si="61"/>
        <v>#REF!</v>
      </c>
      <c r="N490" s="154" t="e">
        <f t="shared" ca="1" si="62"/>
        <v>#REF!</v>
      </c>
      <c r="O490" s="132" t="e">
        <f t="shared" ca="1" si="63"/>
        <v>#REF!</v>
      </c>
      <c r="P490" s="136"/>
    </row>
    <row r="491" spans="1:16" x14ac:dyDescent="0.25">
      <c r="A491" s="121">
        <v>485</v>
      </c>
      <c r="B491" s="146" t="e">
        <f t="shared" ca="1" si="56"/>
        <v>#REF!</v>
      </c>
      <c r="C491" s="146" t="e">
        <f t="shared" ca="1" si="57"/>
        <v>#REF!</v>
      </c>
      <c r="D491" s="126"/>
      <c r="E491" s="127"/>
      <c r="F491" s="127" t="e">
        <f t="shared" ca="1" si="58"/>
        <v>#REF!</v>
      </c>
      <c r="G491" s="125"/>
      <c r="H491" s="125"/>
      <c r="I491" s="125" t="e">
        <f t="shared" ca="1" si="60"/>
        <v>#REF!</v>
      </c>
      <c r="J491" s="128"/>
      <c r="K491" s="128"/>
      <c r="L491" s="128" t="e">
        <f t="shared" ca="1" si="59"/>
        <v>#REF!</v>
      </c>
      <c r="M491" s="130" t="e">
        <f t="shared" ca="1" si="61"/>
        <v>#REF!</v>
      </c>
      <c r="N491" s="154" t="e">
        <f t="shared" ca="1" si="62"/>
        <v>#REF!</v>
      </c>
      <c r="O491" s="132" t="e">
        <f t="shared" ca="1" si="63"/>
        <v>#REF!</v>
      </c>
      <c r="P491" s="136"/>
    </row>
    <row r="492" spans="1:16" x14ac:dyDescent="0.25">
      <c r="A492" s="121">
        <v>486</v>
      </c>
      <c r="B492" s="146" t="e">
        <f t="shared" ca="1" si="56"/>
        <v>#REF!</v>
      </c>
      <c r="C492" s="146" t="e">
        <f t="shared" ca="1" si="57"/>
        <v>#REF!</v>
      </c>
      <c r="D492" s="126"/>
      <c r="E492" s="127"/>
      <c r="F492" s="127" t="e">
        <f t="shared" ca="1" si="58"/>
        <v>#REF!</v>
      </c>
      <c r="G492" s="125"/>
      <c r="H492" s="125"/>
      <c r="I492" s="125" t="e">
        <f t="shared" ca="1" si="60"/>
        <v>#REF!</v>
      </c>
      <c r="J492" s="128"/>
      <c r="K492" s="128"/>
      <c r="L492" s="128" t="e">
        <f t="shared" ca="1" si="59"/>
        <v>#REF!</v>
      </c>
      <c r="M492" s="130" t="e">
        <f t="shared" ca="1" si="61"/>
        <v>#REF!</v>
      </c>
      <c r="N492" s="154" t="e">
        <f t="shared" ca="1" si="62"/>
        <v>#REF!</v>
      </c>
      <c r="O492" s="132" t="e">
        <f t="shared" ca="1" si="63"/>
        <v>#REF!</v>
      </c>
      <c r="P492" s="136"/>
    </row>
    <row r="493" spans="1:16" x14ac:dyDescent="0.25">
      <c r="A493" s="121">
        <v>487</v>
      </c>
      <c r="B493" s="146" t="e">
        <f t="shared" ca="1" si="56"/>
        <v>#REF!</v>
      </c>
      <c r="C493" s="146" t="e">
        <f t="shared" ca="1" si="57"/>
        <v>#REF!</v>
      </c>
      <c r="D493" s="126"/>
      <c r="E493" s="127"/>
      <c r="F493" s="127" t="e">
        <f t="shared" ca="1" si="58"/>
        <v>#REF!</v>
      </c>
      <c r="G493" s="125"/>
      <c r="H493" s="125"/>
      <c r="I493" s="125" t="e">
        <f t="shared" ca="1" si="60"/>
        <v>#REF!</v>
      </c>
      <c r="J493" s="128"/>
      <c r="K493" s="128"/>
      <c r="L493" s="128" t="e">
        <f t="shared" ca="1" si="59"/>
        <v>#REF!</v>
      </c>
      <c r="M493" s="130" t="e">
        <f t="shared" ca="1" si="61"/>
        <v>#REF!</v>
      </c>
      <c r="N493" s="154" t="e">
        <f t="shared" ca="1" si="62"/>
        <v>#REF!</v>
      </c>
      <c r="O493" s="132" t="e">
        <f t="shared" ca="1" si="63"/>
        <v>#REF!</v>
      </c>
      <c r="P493" s="136"/>
    </row>
    <row r="494" spans="1:16" x14ac:dyDescent="0.25">
      <c r="A494" s="121">
        <v>488</v>
      </c>
      <c r="B494" s="146" t="e">
        <f t="shared" ca="1" si="56"/>
        <v>#REF!</v>
      </c>
      <c r="C494" s="146" t="e">
        <f t="shared" ca="1" si="57"/>
        <v>#REF!</v>
      </c>
      <c r="D494" s="126"/>
      <c r="E494" s="127"/>
      <c r="F494" s="127" t="e">
        <f t="shared" ca="1" si="58"/>
        <v>#REF!</v>
      </c>
      <c r="G494" s="125"/>
      <c r="H494" s="125"/>
      <c r="I494" s="125" t="e">
        <f t="shared" ca="1" si="60"/>
        <v>#REF!</v>
      </c>
      <c r="J494" s="128"/>
      <c r="K494" s="128"/>
      <c r="L494" s="128" t="e">
        <f t="shared" ca="1" si="59"/>
        <v>#REF!</v>
      </c>
      <c r="M494" s="130" t="e">
        <f t="shared" ca="1" si="61"/>
        <v>#REF!</v>
      </c>
      <c r="N494" s="154" t="e">
        <f t="shared" ca="1" si="62"/>
        <v>#REF!</v>
      </c>
      <c r="O494" s="132" t="e">
        <f t="shared" ca="1" si="63"/>
        <v>#REF!</v>
      </c>
      <c r="P494" s="136"/>
    </row>
    <row r="495" spans="1:16" x14ac:dyDescent="0.25">
      <c r="A495" s="121">
        <v>489</v>
      </c>
      <c r="B495" s="146" t="e">
        <f t="shared" ca="1" si="56"/>
        <v>#REF!</v>
      </c>
      <c r="C495" s="146" t="e">
        <f t="shared" ca="1" si="57"/>
        <v>#REF!</v>
      </c>
      <c r="D495" s="126"/>
      <c r="E495" s="127"/>
      <c r="F495" s="127" t="e">
        <f t="shared" ca="1" si="58"/>
        <v>#REF!</v>
      </c>
      <c r="G495" s="125"/>
      <c r="H495" s="125"/>
      <c r="I495" s="125" t="e">
        <f t="shared" ca="1" si="60"/>
        <v>#REF!</v>
      </c>
      <c r="J495" s="128"/>
      <c r="K495" s="128"/>
      <c r="L495" s="128" t="e">
        <f t="shared" ca="1" si="59"/>
        <v>#REF!</v>
      </c>
      <c r="M495" s="130" t="e">
        <f t="shared" ca="1" si="61"/>
        <v>#REF!</v>
      </c>
      <c r="N495" s="154" t="e">
        <f t="shared" ca="1" si="62"/>
        <v>#REF!</v>
      </c>
      <c r="O495" s="132" t="e">
        <f t="shared" ca="1" si="63"/>
        <v>#REF!</v>
      </c>
      <c r="P495" s="136"/>
    </row>
    <row r="496" spans="1:16" x14ac:dyDescent="0.25">
      <c r="A496" s="121">
        <v>490</v>
      </c>
      <c r="B496" s="146" t="e">
        <f t="shared" ca="1" si="56"/>
        <v>#REF!</v>
      </c>
      <c r="C496" s="146" t="e">
        <f t="shared" ca="1" si="57"/>
        <v>#REF!</v>
      </c>
      <c r="D496" s="126"/>
      <c r="E496" s="127"/>
      <c r="F496" s="127" t="e">
        <f t="shared" ca="1" si="58"/>
        <v>#REF!</v>
      </c>
      <c r="G496" s="125"/>
      <c r="H496" s="125"/>
      <c r="I496" s="125" t="e">
        <f t="shared" ca="1" si="60"/>
        <v>#REF!</v>
      </c>
      <c r="J496" s="128"/>
      <c r="K496" s="128"/>
      <c r="L496" s="128" t="e">
        <f t="shared" ca="1" si="59"/>
        <v>#REF!</v>
      </c>
      <c r="M496" s="130" t="e">
        <f t="shared" ca="1" si="61"/>
        <v>#REF!</v>
      </c>
      <c r="N496" s="154" t="e">
        <f t="shared" ca="1" si="62"/>
        <v>#REF!</v>
      </c>
      <c r="O496" s="132" t="e">
        <f t="shared" ca="1" si="63"/>
        <v>#REF!</v>
      </c>
      <c r="P496" s="136"/>
    </row>
    <row r="497" spans="1:16" x14ac:dyDescent="0.25">
      <c r="A497" s="121">
        <v>491</v>
      </c>
      <c r="B497" s="146" t="e">
        <f t="shared" ca="1" si="56"/>
        <v>#REF!</v>
      </c>
      <c r="C497" s="146" t="e">
        <f t="shared" ca="1" si="57"/>
        <v>#REF!</v>
      </c>
      <c r="D497" s="126"/>
      <c r="E497" s="127"/>
      <c r="F497" s="127" t="e">
        <f t="shared" ca="1" si="58"/>
        <v>#REF!</v>
      </c>
      <c r="G497" s="125"/>
      <c r="H497" s="125"/>
      <c r="I497" s="125" t="e">
        <f t="shared" ca="1" si="60"/>
        <v>#REF!</v>
      </c>
      <c r="J497" s="128"/>
      <c r="K497" s="128"/>
      <c r="L497" s="128" t="e">
        <f t="shared" ca="1" si="59"/>
        <v>#REF!</v>
      </c>
      <c r="M497" s="130" t="e">
        <f t="shared" ca="1" si="61"/>
        <v>#REF!</v>
      </c>
      <c r="N497" s="154" t="e">
        <f t="shared" ca="1" si="62"/>
        <v>#REF!</v>
      </c>
      <c r="O497" s="132" t="e">
        <f t="shared" ca="1" si="63"/>
        <v>#REF!</v>
      </c>
      <c r="P497" s="136"/>
    </row>
    <row r="498" spans="1:16" x14ac:dyDescent="0.25">
      <c r="A498" s="121">
        <v>492</v>
      </c>
      <c r="B498" s="146" t="e">
        <f t="shared" ca="1" si="56"/>
        <v>#REF!</v>
      </c>
      <c r="C498" s="146" t="e">
        <f t="shared" ca="1" si="57"/>
        <v>#REF!</v>
      </c>
      <c r="D498" s="126"/>
      <c r="E498" s="127"/>
      <c r="F498" s="127" t="e">
        <f t="shared" ca="1" si="58"/>
        <v>#REF!</v>
      </c>
      <c r="G498" s="125"/>
      <c r="H498" s="125"/>
      <c r="I498" s="125" t="e">
        <f t="shared" ca="1" si="60"/>
        <v>#REF!</v>
      </c>
      <c r="J498" s="128"/>
      <c r="K498" s="128"/>
      <c r="L498" s="128" t="e">
        <f t="shared" ca="1" si="59"/>
        <v>#REF!</v>
      </c>
      <c r="M498" s="130" t="e">
        <f t="shared" ca="1" si="61"/>
        <v>#REF!</v>
      </c>
      <c r="N498" s="154" t="e">
        <f t="shared" ca="1" si="62"/>
        <v>#REF!</v>
      </c>
      <c r="O498" s="132" t="e">
        <f t="shared" ca="1" si="63"/>
        <v>#REF!</v>
      </c>
      <c r="P498" s="136"/>
    </row>
    <row r="499" spans="1:16" x14ac:dyDescent="0.25">
      <c r="A499" s="137" t="s">
        <v>598</v>
      </c>
      <c r="B499" s="137"/>
      <c r="C499" s="157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9"/>
      <c r="P499" s="139"/>
    </row>
    <row r="500" spans="1:16" x14ac:dyDescent="0.25">
      <c r="A500" s="562" t="s">
        <v>612</v>
      </c>
      <c r="B500" s="562"/>
      <c r="C500" s="562"/>
      <c r="D500" s="562"/>
      <c r="E500" s="562"/>
      <c r="F500" s="562"/>
      <c r="G500" s="562"/>
      <c r="H500" s="562"/>
      <c r="I500" s="562"/>
      <c r="J500" s="562"/>
      <c r="K500" s="562"/>
      <c r="L500" s="562"/>
      <c r="M500" s="562"/>
      <c r="N500" s="562"/>
      <c r="O500" s="139"/>
      <c r="P500" s="139"/>
    </row>
    <row r="502" spans="1:16" x14ac:dyDescent="0.25">
      <c r="B502" s="158" t="s">
        <v>621</v>
      </c>
      <c r="C502" s="159" t="s">
        <v>619</v>
      </c>
      <c r="D502" s="143" t="s">
        <v>620</v>
      </c>
    </row>
    <row r="503" spans="1:16" x14ac:dyDescent="0.25">
      <c r="B503" s="158"/>
      <c r="C503" s="159"/>
      <c r="D503" s="143"/>
    </row>
    <row r="504" spans="1:16" x14ac:dyDescent="0.25">
      <c r="B504" s="158"/>
      <c r="C504" s="160"/>
      <c r="D504" s="143"/>
    </row>
    <row r="505" spans="1:16" x14ac:dyDescent="0.25">
      <c r="B505" s="158" t="s">
        <v>623</v>
      </c>
      <c r="C505" s="159" t="s">
        <v>622</v>
      </c>
      <c r="D505" s="143" t="s">
        <v>603</v>
      </c>
    </row>
  </sheetData>
  <autoFilter ref="A6:P498"/>
  <mergeCells count="9">
    <mergeCell ref="A500:N500"/>
    <mergeCell ref="M4:O4"/>
    <mergeCell ref="A2:N2"/>
    <mergeCell ref="A4:A5"/>
    <mergeCell ref="B4:B5"/>
    <mergeCell ref="C4:C5"/>
    <mergeCell ref="D4:F4"/>
    <mergeCell ref="G4:I4"/>
    <mergeCell ref="J4:L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BK505"/>
  <sheetViews>
    <sheetView view="pageBreakPreview" zoomScaleSheetLayoutView="100" workbookViewId="0">
      <pane xSplit="3" ySplit="6" topLeftCell="D7" activePane="bottomRight" state="frozen"/>
      <selection pane="topRight" activeCell="D1" sqref="D1"/>
      <selection pane="bottomLeft" activeCell="A10" sqref="A10"/>
      <selection pane="bottomRight" activeCell="A2" sqref="A2:XFD2"/>
    </sheetView>
  </sheetViews>
  <sheetFormatPr defaultRowHeight="15.75" x14ac:dyDescent="0.25"/>
  <cols>
    <col min="1" max="1" width="6.5703125" style="142" customWidth="1"/>
    <col min="2" max="2" width="56" style="161" customWidth="1"/>
    <col min="3" max="3" width="25.5703125" style="162" customWidth="1"/>
    <col min="4" max="4" width="11.5703125" style="115" customWidth="1"/>
    <col min="5" max="6" width="11.140625" style="115" customWidth="1"/>
    <col min="7" max="7" width="11" style="114" customWidth="1"/>
    <col min="8" max="8" width="11.5703125" style="114" customWidth="1"/>
    <col min="9" max="9" width="16.28515625" style="114" bestFit="1" customWidth="1"/>
    <col min="10" max="11" width="11.28515625" style="52" bestFit="1" customWidth="1"/>
    <col min="12" max="12" width="12.85546875" style="52" bestFit="1" customWidth="1"/>
    <col min="13" max="13" width="15.7109375" style="115" customWidth="1"/>
    <col min="14" max="14" width="12.140625" style="114" customWidth="1"/>
    <col min="15" max="15" width="12.85546875" style="6" bestFit="1" customWidth="1"/>
    <col min="16" max="16" width="9.7109375" style="6" bestFit="1" customWidth="1"/>
    <col min="17" max="16384" width="9.140625" style="6"/>
  </cols>
  <sheetData>
    <row r="1" spans="1:16287" s="86" customFormat="1" ht="18.75" x14ac:dyDescent="0.3">
      <c r="A1" s="104"/>
      <c r="B1" s="85"/>
      <c r="C1" s="85"/>
      <c r="D1" s="83"/>
      <c r="E1" s="83"/>
      <c r="F1" s="83"/>
      <c r="G1" s="82"/>
      <c r="H1" s="82"/>
      <c r="I1" s="82"/>
      <c r="J1" s="84"/>
      <c r="K1" s="84"/>
      <c r="L1" s="84"/>
      <c r="M1" s="83"/>
      <c r="N1" s="82"/>
    </row>
    <row r="2" spans="1:16287" s="105" customFormat="1" ht="18.75" x14ac:dyDescent="0.3">
      <c r="A2" s="590" t="s">
        <v>626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</row>
    <row r="3" spans="1:16287" s="86" customFormat="1" ht="18.75" x14ac:dyDescent="0.3">
      <c r="A3" s="104"/>
      <c r="B3" s="85"/>
      <c r="C3" s="85"/>
      <c r="D3" s="103"/>
      <c r="E3" s="103"/>
      <c r="F3" s="103"/>
      <c r="G3" s="101"/>
      <c r="H3" s="101"/>
      <c r="I3" s="101"/>
      <c r="J3" s="102"/>
      <c r="K3" s="102"/>
      <c r="L3" s="102"/>
      <c r="M3" s="103"/>
      <c r="N3" s="101"/>
    </row>
    <row r="4" spans="1:16287" s="116" customFormat="1" ht="54.75" customHeight="1" x14ac:dyDescent="0.25">
      <c r="A4" s="509" t="s">
        <v>0</v>
      </c>
      <c r="B4" s="509" t="s">
        <v>597</v>
      </c>
      <c r="C4" s="509" t="s">
        <v>596</v>
      </c>
      <c r="D4" s="527" t="s">
        <v>1</v>
      </c>
      <c r="E4" s="565"/>
      <c r="F4" s="528"/>
      <c r="G4" s="513" t="s">
        <v>589</v>
      </c>
      <c r="H4" s="533"/>
      <c r="I4" s="514"/>
      <c r="J4" s="549" t="s">
        <v>590</v>
      </c>
      <c r="K4" s="589"/>
      <c r="L4" s="540"/>
      <c r="M4" s="520" t="s">
        <v>591</v>
      </c>
      <c r="N4" s="521"/>
      <c r="O4" s="521"/>
      <c r="P4" s="149" t="s">
        <v>608</v>
      </c>
    </row>
    <row r="5" spans="1:16287" s="118" customFormat="1" ht="56.25" customHeight="1" x14ac:dyDescent="0.25">
      <c r="A5" s="510"/>
      <c r="B5" s="510"/>
      <c r="C5" s="510"/>
      <c r="D5" s="117">
        <v>2015</v>
      </c>
      <c r="E5" s="117">
        <v>2016</v>
      </c>
      <c r="F5" s="117">
        <v>2017</v>
      </c>
      <c r="G5" s="117">
        <v>2015</v>
      </c>
      <c r="H5" s="117">
        <v>2016</v>
      </c>
      <c r="I5" s="117">
        <v>2017</v>
      </c>
      <c r="J5" s="117">
        <v>2015</v>
      </c>
      <c r="K5" s="117">
        <v>2016</v>
      </c>
      <c r="L5" s="117">
        <v>2017</v>
      </c>
      <c r="M5" s="148" t="s">
        <v>593</v>
      </c>
      <c r="N5" s="122" t="s">
        <v>611</v>
      </c>
      <c r="O5" s="147" t="s">
        <v>606</v>
      </c>
      <c r="P5" s="122" t="s">
        <v>571</v>
      </c>
    </row>
    <row r="6" spans="1:16287" s="123" customFormat="1" ht="19.5" customHeight="1" x14ac:dyDescent="0.25">
      <c r="A6" s="155">
        <v>1</v>
      </c>
      <c r="B6" s="155">
        <v>2</v>
      </c>
      <c r="C6" s="155">
        <v>3</v>
      </c>
      <c r="D6" s="155">
        <v>4</v>
      </c>
      <c r="E6" s="155">
        <v>5</v>
      </c>
      <c r="F6" s="155">
        <v>6</v>
      </c>
      <c r="G6" s="155">
        <v>7</v>
      </c>
      <c r="H6" s="155">
        <v>8</v>
      </c>
      <c r="I6" s="155">
        <v>9</v>
      </c>
      <c r="J6" s="155">
        <v>10</v>
      </c>
      <c r="K6" s="155">
        <v>11</v>
      </c>
      <c r="L6" s="155">
        <v>12</v>
      </c>
      <c r="M6" s="155">
        <v>13</v>
      </c>
      <c r="N6" s="155">
        <v>14</v>
      </c>
      <c r="O6" s="155">
        <v>15</v>
      </c>
      <c r="P6" s="155">
        <v>16</v>
      </c>
      <c r="Q6" s="124"/>
      <c r="R6" s="124"/>
      <c r="S6" s="124"/>
      <c r="T6" s="124"/>
      <c r="U6" s="124"/>
      <c r="V6" s="124"/>
      <c r="W6" s="124"/>
      <c r="X6" s="124"/>
      <c r="Y6" s="124"/>
    </row>
    <row r="7" spans="1:16287" s="133" customFormat="1" ht="18" customHeight="1" x14ac:dyDescent="0.25">
      <c r="A7" s="121">
        <v>1</v>
      </c>
      <c r="B7" s="146" t="s">
        <v>627</v>
      </c>
      <c r="C7" s="156"/>
      <c r="D7" s="126"/>
      <c r="E7" s="127"/>
      <c r="F7" s="127" t="e">
        <f ca="1">SUM(F8:F498)</f>
        <v>#REF!</v>
      </c>
      <c r="G7" s="125"/>
      <c r="H7" s="125"/>
      <c r="I7" s="125" t="e">
        <f ca="1">SUM(I8:I498)</f>
        <v>#REF!</v>
      </c>
      <c r="J7" s="128"/>
      <c r="K7" s="128"/>
      <c r="L7" s="128" t="e">
        <f ca="1">AVERAGE(L8:L498)</f>
        <v>#REF!</v>
      </c>
      <c r="M7" s="150" t="e">
        <f ca="1">N7*100/I7</f>
        <v>#REF!</v>
      </c>
      <c r="N7" s="151" t="e">
        <f ca="1">SUM(N8:N10)</f>
        <v>#REF!</v>
      </c>
      <c r="O7" s="152"/>
      <c r="P7" s="153"/>
    </row>
    <row r="8" spans="1:16287" s="133" customFormat="1" ht="18" customHeight="1" x14ac:dyDescent="0.25">
      <c r="A8" s="121">
        <v>2</v>
      </c>
      <c r="B8" s="146" t="e">
        <f t="shared" ref="B8:B71" ca="1" si="0">INDIRECT(CONCATENATE($C$505,$D$505,"!$B",$A8 + 8))</f>
        <v>#REF!</v>
      </c>
      <c r="C8" s="146" t="e">
        <f t="shared" ref="C8:C71" ca="1" si="1">INDIRECT(CONCATENATE($C$505,$D$505,"!$C",$A8 + 8))</f>
        <v>#REF!</v>
      </c>
      <c r="D8" s="126"/>
      <c r="E8" s="127"/>
      <c r="F8" s="127" t="e">
        <f t="shared" ref="F8:F71" ca="1" si="2">INDIRECT(CONCATENATE($C$505,$D$505,"!$Z",$A8 + 8))</f>
        <v>#REF!</v>
      </c>
      <c r="G8" s="125"/>
      <c r="H8" s="125"/>
      <c r="I8" s="125" t="e">
        <f ca="1">INDIRECT(CONCATENATE($C$505,$D$505,"!$AD",$A8 + 8))</f>
        <v>#REF!</v>
      </c>
      <c r="J8" s="128"/>
      <c r="K8" s="128"/>
      <c r="L8" s="128" t="e">
        <f t="shared" ref="L8:L71" ca="1" si="3">INDIRECT(CONCATENATE($C$505,$D$505,"!$V",$A8 + 8))</f>
        <v>#REF!</v>
      </c>
      <c r="M8" s="130" t="e">
        <f ca="1">IF(I8&lt;33,0,3)</f>
        <v>#REF!</v>
      </c>
      <c r="N8" s="154" t="e">
        <f ca="1">ROUNDDOWN(O8,0)</f>
        <v>#REF!</v>
      </c>
      <c r="O8" s="132" t="e">
        <f ca="1">I8*M8/100</f>
        <v>#REF!</v>
      </c>
      <c r="P8" s="131"/>
    </row>
    <row r="9" spans="1:16287" s="133" customFormat="1" ht="18" customHeight="1" x14ac:dyDescent="0.25">
      <c r="A9" s="121">
        <v>3</v>
      </c>
      <c r="B9" s="146" t="e">
        <f t="shared" ca="1" si="0"/>
        <v>#REF!</v>
      </c>
      <c r="C9" s="146" t="e">
        <f t="shared" ca="1" si="1"/>
        <v>#REF!</v>
      </c>
      <c r="D9" s="126"/>
      <c r="E9" s="127"/>
      <c r="F9" s="127" t="e">
        <f t="shared" ca="1" si="2"/>
        <v>#REF!</v>
      </c>
      <c r="G9" s="125"/>
      <c r="H9" s="125"/>
      <c r="I9" s="125" t="e">
        <f t="shared" ref="I9:I72" ca="1" si="4">INDIRECT(CONCATENATE($C$505,$D$505,"!$AD",$A9 + 8))</f>
        <v>#REF!</v>
      </c>
      <c r="J9" s="128"/>
      <c r="K9" s="128"/>
      <c r="L9" s="128" t="e">
        <f t="shared" ca="1" si="3"/>
        <v>#REF!</v>
      </c>
      <c r="M9" s="130" t="e">
        <f t="shared" ref="M9:M72" ca="1" si="5">IF(I9&lt;33,0,3)</f>
        <v>#REF!</v>
      </c>
      <c r="N9" s="154" t="e">
        <f t="shared" ref="N9:N72" ca="1" si="6">ROUNDDOWN(O9,0)</f>
        <v>#REF!</v>
      </c>
      <c r="O9" s="132" t="e">
        <f t="shared" ref="O9:O72" ca="1" si="7">I9*M9/100</f>
        <v>#REF!</v>
      </c>
      <c r="P9" s="131"/>
    </row>
    <row r="10" spans="1:16287" s="133" customFormat="1" ht="18" customHeight="1" x14ac:dyDescent="0.25">
      <c r="A10" s="121">
        <v>4</v>
      </c>
      <c r="B10" s="146" t="e">
        <f t="shared" ca="1" si="0"/>
        <v>#REF!</v>
      </c>
      <c r="C10" s="146" t="e">
        <f t="shared" ca="1" si="1"/>
        <v>#REF!</v>
      </c>
      <c r="D10" s="126"/>
      <c r="E10" s="127"/>
      <c r="F10" s="127" t="e">
        <f t="shared" ca="1" si="2"/>
        <v>#REF!</v>
      </c>
      <c r="G10" s="125"/>
      <c r="H10" s="125"/>
      <c r="I10" s="125" t="e">
        <f t="shared" ca="1" si="4"/>
        <v>#REF!</v>
      </c>
      <c r="J10" s="128"/>
      <c r="K10" s="128"/>
      <c r="L10" s="128" t="e">
        <f t="shared" ca="1" si="3"/>
        <v>#REF!</v>
      </c>
      <c r="M10" s="130" t="e">
        <f t="shared" ca="1" si="5"/>
        <v>#REF!</v>
      </c>
      <c r="N10" s="154" t="e">
        <f t="shared" ca="1" si="6"/>
        <v>#REF!</v>
      </c>
      <c r="O10" s="132" t="e">
        <f t="shared" ca="1" si="7"/>
        <v>#REF!</v>
      </c>
      <c r="P10" s="134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35"/>
      <c r="DK10" s="135"/>
      <c r="DL10" s="135"/>
      <c r="DM10" s="135"/>
      <c r="DN10" s="135"/>
      <c r="DO10" s="135"/>
      <c r="DP10" s="135"/>
      <c r="DQ10" s="135"/>
      <c r="DR10" s="135"/>
      <c r="DS10" s="135"/>
      <c r="DT10" s="135"/>
      <c r="DU10" s="135"/>
      <c r="DV10" s="135"/>
      <c r="DW10" s="135"/>
      <c r="DX10" s="135"/>
      <c r="DY10" s="135"/>
      <c r="DZ10" s="135"/>
      <c r="EA10" s="135"/>
      <c r="EB10" s="135"/>
      <c r="EC10" s="135"/>
      <c r="ED10" s="135"/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35"/>
      <c r="EP10" s="135"/>
      <c r="EQ10" s="135"/>
      <c r="ER10" s="135"/>
      <c r="ES10" s="135"/>
      <c r="ET10" s="135"/>
      <c r="EU10" s="135"/>
      <c r="EV10" s="135"/>
      <c r="EW10" s="135"/>
      <c r="EX10" s="135"/>
      <c r="EY10" s="135"/>
      <c r="EZ10" s="135"/>
      <c r="FA10" s="135"/>
      <c r="FB10" s="135"/>
      <c r="FC10" s="135"/>
      <c r="FD10" s="135"/>
      <c r="FE10" s="135"/>
      <c r="FF10" s="135"/>
      <c r="FG10" s="135"/>
      <c r="FH10" s="135"/>
      <c r="FI10" s="135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35"/>
      <c r="FU10" s="135"/>
      <c r="FV10" s="135"/>
      <c r="FW10" s="135"/>
      <c r="FX10" s="135"/>
      <c r="FY10" s="135"/>
      <c r="FZ10" s="135"/>
      <c r="GA10" s="135"/>
      <c r="GB10" s="135"/>
      <c r="GC10" s="135"/>
      <c r="GD10" s="135"/>
      <c r="GE10" s="135"/>
      <c r="GF10" s="135"/>
      <c r="GG10" s="135"/>
      <c r="GH10" s="135"/>
      <c r="GI10" s="135"/>
      <c r="GJ10" s="135"/>
      <c r="GK10" s="135"/>
      <c r="GL10" s="135"/>
      <c r="GM10" s="135"/>
      <c r="GN10" s="135"/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35"/>
      <c r="GZ10" s="135"/>
      <c r="HA10" s="135"/>
      <c r="HB10" s="135"/>
      <c r="HC10" s="135"/>
      <c r="HD10" s="135"/>
      <c r="HE10" s="135"/>
      <c r="HF10" s="135"/>
      <c r="HG10" s="135"/>
      <c r="HH10" s="135"/>
      <c r="HI10" s="135"/>
      <c r="HJ10" s="135"/>
      <c r="HK10" s="135"/>
      <c r="HL10" s="135"/>
      <c r="HM10" s="135"/>
      <c r="HN10" s="135"/>
      <c r="HO10" s="135"/>
      <c r="HP10" s="135"/>
      <c r="HQ10" s="135"/>
      <c r="HR10" s="135"/>
      <c r="HS10" s="135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35"/>
      <c r="IE10" s="135"/>
      <c r="IF10" s="135"/>
      <c r="IG10" s="135"/>
      <c r="IH10" s="135"/>
      <c r="II10" s="135"/>
      <c r="IJ10" s="135"/>
      <c r="IK10" s="135"/>
      <c r="IL10" s="135"/>
      <c r="IM10" s="135"/>
      <c r="IN10" s="135"/>
      <c r="IO10" s="135"/>
      <c r="IP10" s="135"/>
      <c r="IQ10" s="135"/>
      <c r="IR10" s="135"/>
      <c r="IS10" s="135"/>
      <c r="IT10" s="135"/>
      <c r="IU10" s="135"/>
      <c r="IV10" s="135"/>
      <c r="IW10" s="135"/>
      <c r="IX10" s="135"/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35"/>
      <c r="JJ10" s="135"/>
      <c r="JK10" s="135"/>
      <c r="JL10" s="135"/>
      <c r="JM10" s="135"/>
      <c r="JN10" s="135"/>
      <c r="JO10" s="135"/>
      <c r="JP10" s="135"/>
      <c r="JQ10" s="135"/>
      <c r="JR10" s="135"/>
      <c r="JS10" s="135"/>
      <c r="JT10" s="135"/>
      <c r="JU10" s="135"/>
      <c r="JV10" s="135"/>
      <c r="JW10" s="135"/>
      <c r="JX10" s="135"/>
      <c r="JY10" s="135"/>
      <c r="JZ10" s="135"/>
      <c r="KA10" s="135"/>
      <c r="KB10" s="135"/>
      <c r="KC10" s="135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35"/>
      <c r="KO10" s="135"/>
      <c r="KP10" s="135"/>
      <c r="KQ10" s="135"/>
      <c r="KR10" s="135"/>
      <c r="KS10" s="135"/>
      <c r="KT10" s="135"/>
      <c r="KU10" s="135"/>
      <c r="KV10" s="135"/>
      <c r="KW10" s="135"/>
      <c r="KX10" s="135"/>
      <c r="KY10" s="135"/>
      <c r="KZ10" s="135"/>
      <c r="LA10" s="135"/>
      <c r="LB10" s="135"/>
      <c r="LC10" s="135"/>
      <c r="LD10" s="135"/>
      <c r="LE10" s="135"/>
      <c r="LF10" s="135"/>
      <c r="LG10" s="135"/>
      <c r="LH10" s="135"/>
      <c r="LI10" s="135"/>
      <c r="LJ10" s="135"/>
      <c r="LK10" s="135"/>
      <c r="LL10" s="135"/>
      <c r="LM10" s="135"/>
      <c r="LN10" s="135"/>
      <c r="LO10" s="135"/>
      <c r="LP10" s="135"/>
      <c r="LQ10" s="135"/>
      <c r="LR10" s="135"/>
      <c r="LS10" s="135"/>
      <c r="LT10" s="135"/>
      <c r="LU10" s="135"/>
      <c r="LV10" s="135"/>
      <c r="LW10" s="135"/>
      <c r="LX10" s="135"/>
      <c r="LY10" s="135"/>
      <c r="LZ10" s="135"/>
      <c r="MA10" s="135"/>
      <c r="MB10" s="135"/>
      <c r="MC10" s="135"/>
      <c r="MD10" s="135"/>
      <c r="ME10" s="135"/>
      <c r="MF10" s="135"/>
      <c r="MG10" s="135"/>
      <c r="MH10" s="135"/>
      <c r="MI10" s="135"/>
      <c r="MJ10" s="135"/>
      <c r="MK10" s="135"/>
      <c r="ML10" s="135"/>
      <c r="MM10" s="135"/>
      <c r="MN10" s="135"/>
      <c r="MO10" s="135"/>
      <c r="MP10" s="135"/>
      <c r="MQ10" s="135"/>
      <c r="MR10" s="135"/>
      <c r="MS10" s="135"/>
      <c r="MT10" s="135"/>
      <c r="MU10" s="135"/>
      <c r="MV10" s="135"/>
      <c r="MW10" s="135"/>
      <c r="MX10" s="135"/>
      <c r="MY10" s="135"/>
      <c r="MZ10" s="135"/>
      <c r="NA10" s="135"/>
      <c r="NB10" s="135"/>
      <c r="NC10" s="135"/>
      <c r="ND10" s="135"/>
      <c r="NE10" s="135"/>
      <c r="NF10" s="135"/>
      <c r="NG10" s="135"/>
      <c r="NH10" s="135"/>
      <c r="NI10" s="135"/>
      <c r="NJ10" s="135"/>
      <c r="NK10" s="135"/>
      <c r="NL10" s="135"/>
      <c r="NM10" s="135"/>
      <c r="NN10" s="135"/>
      <c r="NO10" s="135"/>
      <c r="NP10" s="135"/>
      <c r="NQ10" s="135"/>
      <c r="NR10" s="135"/>
      <c r="NS10" s="135"/>
      <c r="NT10" s="135"/>
      <c r="NU10" s="135"/>
      <c r="NV10" s="135"/>
      <c r="NW10" s="135"/>
      <c r="NX10" s="135"/>
      <c r="NY10" s="135"/>
      <c r="NZ10" s="135"/>
      <c r="OA10" s="135"/>
      <c r="OB10" s="135"/>
      <c r="OC10" s="135"/>
      <c r="OD10" s="135"/>
      <c r="OE10" s="135"/>
      <c r="OF10" s="135"/>
      <c r="OG10" s="135"/>
      <c r="OH10" s="135"/>
      <c r="OI10" s="135"/>
      <c r="OJ10" s="135"/>
      <c r="OK10" s="135"/>
      <c r="OL10" s="135"/>
      <c r="OM10" s="135"/>
      <c r="ON10" s="135"/>
      <c r="OO10" s="135"/>
      <c r="OP10" s="135"/>
      <c r="OQ10" s="135"/>
      <c r="OR10" s="135"/>
      <c r="OS10" s="135"/>
      <c r="OT10" s="135"/>
      <c r="OU10" s="135"/>
      <c r="OV10" s="135"/>
      <c r="OW10" s="135"/>
      <c r="OX10" s="135"/>
      <c r="OY10" s="135"/>
      <c r="OZ10" s="135"/>
      <c r="PA10" s="135"/>
      <c r="PB10" s="135"/>
      <c r="PC10" s="135"/>
      <c r="PD10" s="135"/>
      <c r="PE10" s="135"/>
      <c r="PF10" s="135"/>
      <c r="PG10" s="135"/>
      <c r="PH10" s="135"/>
      <c r="PI10" s="135"/>
      <c r="PJ10" s="135"/>
      <c r="PK10" s="135"/>
      <c r="PL10" s="135"/>
      <c r="PM10" s="135"/>
      <c r="PN10" s="135"/>
      <c r="PO10" s="135"/>
      <c r="PP10" s="135"/>
      <c r="PQ10" s="135"/>
      <c r="PR10" s="135"/>
      <c r="PS10" s="135"/>
      <c r="PT10" s="135"/>
      <c r="PU10" s="135"/>
      <c r="PV10" s="135"/>
      <c r="PW10" s="135"/>
      <c r="PX10" s="135"/>
      <c r="PY10" s="135"/>
      <c r="PZ10" s="135"/>
      <c r="QA10" s="135"/>
      <c r="QB10" s="135"/>
      <c r="QC10" s="135"/>
      <c r="QD10" s="135"/>
      <c r="QE10" s="135"/>
      <c r="QF10" s="135"/>
      <c r="QG10" s="135"/>
      <c r="QH10" s="135"/>
      <c r="QI10" s="135"/>
      <c r="QJ10" s="135"/>
      <c r="QK10" s="135"/>
      <c r="QL10" s="135"/>
      <c r="QM10" s="135"/>
      <c r="QN10" s="135"/>
      <c r="QO10" s="135"/>
      <c r="QP10" s="135"/>
      <c r="QQ10" s="135"/>
      <c r="QR10" s="135"/>
      <c r="QS10" s="135"/>
      <c r="QT10" s="135"/>
      <c r="QU10" s="135"/>
      <c r="QV10" s="135"/>
      <c r="QW10" s="135"/>
      <c r="QX10" s="135"/>
      <c r="QY10" s="135"/>
      <c r="QZ10" s="135"/>
      <c r="RA10" s="135"/>
      <c r="RB10" s="135"/>
      <c r="RC10" s="135"/>
      <c r="RD10" s="135"/>
      <c r="RE10" s="135"/>
      <c r="RF10" s="135"/>
      <c r="RG10" s="135"/>
      <c r="RH10" s="135"/>
      <c r="RI10" s="135"/>
      <c r="RJ10" s="135"/>
      <c r="RK10" s="135"/>
      <c r="RL10" s="135"/>
      <c r="RM10" s="135"/>
      <c r="RN10" s="135"/>
      <c r="RO10" s="135"/>
      <c r="RP10" s="135"/>
      <c r="RQ10" s="135"/>
      <c r="RR10" s="135"/>
      <c r="RS10" s="135"/>
      <c r="RT10" s="135"/>
      <c r="RU10" s="135"/>
      <c r="RV10" s="135"/>
      <c r="RW10" s="135"/>
      <c r="RX10" s="135"/>
      <c r="RY10" s="135"/>
      <c r="RZ10" s="135"/>
      <c r="SA10" s="135"/>
      <c r="SB10" s="135"/>
      <c r="SC10" s="135"/>
      <c r="SD10" s="135"/>
      <c r="SE10" s="135"/>
      <c r="SF10" s="135"/>
      <c r="SG10" s="135"/>
      <c r="SH10" s="135"/>
      <c r="SI10" s="135"/>
      <c r="SJ10" s="135"/>
      <c r="SK10" s="135"/>
      <c r="SL10" s="135"/>
      <c r="SM10" s="135"/>
      <c r="SN10" s="135"/>
      <c r="SO10" s="135"/>
      <c r="SP10" s="135"/>
      <c r="SQ10" s="135"/>
      <c r="SR10" s="135"/>
      <c r="SS10" s="135"/>
      <c r="ST10" s="135"/>
      <c r="SU10" s="135"/>
      <c r="SV10" s="135"/>
      <c r="SW10" s="135"/>
      <c r="SX10" s="135"/>
      <c r="SY10" s="135"/>
      <c r="SZ10" s="135"/>
      <c r="TA10" s="135"/>
      <c r="TB10" s="135"/>
      <c r="TC10" s="135"/>
      <c r="TD10" s="135"/>
      <c r="TE10" s="135"/>
      <c r="TF10" s="135"/>
      <c r="TG10" s="135"/>
      <c r="TH10" s="135"/>
      <c r="TI10" s="135"/>
      <c r="TJ10" s="135"/>
      <c r="TK10" s="135"/>
      <c r="TL10" s="135"/>
      <c r="TM10" s="135"/>
      <c r="TN10" s="135"/>
      <c r="TO10" s="135"/>
      <c r="TP10" s="135"/>
      <c r="TQ10" s="135"/>
      <c r="TR10" s="135"/>
      <c r="TS10" s="135"/>
      <c r="TT10" s="135"/>
      <c r="TU10" s="135"/>
      <c r="TV10" s="135"/>
      <c r="TW10" s="135"/>
      <c r="TX10" s="135"/>
      <c r="TY10" s="135"/>
      <c r="TZ10" s="135"/>
      <c r="UA10" s="135"/>
      <c r="UB10" s="135"/>
      <c r="UC10" s="135"/>
      <c r="UD10" s="135"/>
      <c r="UE10" s="135"/>
      <c r="UF10" s="135"/>
      <c r="UG10" s="135"/>
      <c r="UH10" s="135"/>
      <c r="UI10" s="135"/>
      <c r="UJ10" s="135"/>
      <c r="UK10" s="135"/>
      <c r="UL10" s="135"/>
      <c r="UM10" s="135"/>
      <c r="UN10" s="135"/>
      <c r="UO10" s="135"/>
      <c r="UP10" s="135"/>
      <c r="UQ10" s="135"/>
      <c r="UR10" s="135"/>
      <c r="US10" s="135"/>
      <c r="UT10" s="135"/>
      <c r="UU10" s="135"/>
      <c r="UV10" s="135"/>
      <c r="UW10" s="135"/>
      <c r="UX10" s="135"/>
      <c r="UY10" s="135"/>
      <c r="UZ10" s="135"/>
      <c r="VA10" s="135"/>
      <c r="VB10" s="135"/>
      <c r="VC10" s="135"/>
      <c r="VD10" s="135"/>
      <c r="VE10" s="135"/>
      <c r="VF10" s="135"/>
      <c r="VG10" s="135"/>
      <c r="VH10" s="135"/>
      <c r="VI10" s="135"/>
      <c r="VJ10" s="135"/>
      <c r="VK10" s="135"/>
      <c r="VL10" s="135"/>
      <c r="VM10" s="135"/>
      <c r="VN10" s="135"/>
      <c r="VO10" s="135"/>
      <c r="VP10" s="135"/>
      <c r="VQ10" s="135"/>
      <c r="VR10" s="135"/>
      <c r="VS10" s="135"/>
      <c r="VT10" s="135"/>
      <c r="VU10" s="135"/>
      <c r="VV10" s="135"/>
      <c r="VW10" s="135"/>
      <c r="VX10" s="135"/>
      <c r="VY10" s="135"/>
      <c r="VZ10" s="135"/>
      <c r="WA10" s="135"/>
      <c r="WB10" s="135"/>
      <c r="WC10" s="135"/>
      <c r="WD10" s="135"/>
      <c r="WE10" s="135"/>
      <c r="WF10" s="135"/>
      <c r="WG10" s="135"/>
      <c r="WH10" s="135"/>
      <c r="WI10" s="135"/>
      <c r="WJ10" s="135"/>
      <c r="WK10" s="135"/>
      <c r="WL10" s="135"/>
      <c r="WM10" s="135"/>
      <c r="WN10" s="135"/>
      <c r="WO10" s="135"/>
      <c r="WP10" s="135"/>
      <c r="WQ10" s="135"/>
      <c r="WR10" s="135"/>
      <c r="WS10" s="135"/>
      <c r="WT10" s="135"/>
      <c r="WU10" s="135"/>
      <c r="WV10" s="135"/>
      <c r="WW10" s="135"/>
      <c r="WX10" s="135"/>
      <c r="WY10" s="135"/>
      <c r="WZ10" s="135"/>
      <c r="XA10" s="135"/>
      <c r="XB10" s="135"/>
      <c r="XC10" s="135"/>
      <c r="XD10" s="135"/>
      <c r="XE10" s="135"/>
      <c r="XF10" s="135"/>
      <c r="XG10" s="135"/>
      <c r="XH10" s="135"/>
      <c r="XI10" s="135"/>
      <c r="XJ10" s="135"/>
      <c r="XK10" s="135"/>
      <c r="XL10" s="135"/>
      <c r="XM10" s="135"/>
      <c r="XN10" s="135"/>
      <c r="XO10" s="135"/>
      <c r="XP10" s="135"/>
      <c r="XQ10" s="135"/>
      <c r="XR10" s="135"/>
      <c r="XS10" s="135"/>
      <c r="XT10" s="135"/>
      <c r="XU10" s="135"/>
      <c r="XV10" s="135"/>
      <c r="XW10" s="135"/>
      <c r="XX10" s="135"/>
      <c r="XY10" s="135"/>
      <c r="XZ10" s="135"/>
      <c r="YA10" s="135"/>
      <c r="YB10" s="135"/>
      <c r="YC10" s="135"/>
      <c r="YD10" s="135"/>
      <c r="YE10" s="135"/>
      <c r="YF10" s="135"/>
      <c r="YG10" s="135"/>
      <c r="YH10" s="135"/>
      <c r="YI10" s="135"/>
      <c r="YJ10" s="135"/>
      <c r="YK10" s="135"/>
      <c r="YL10" s="135"/>
      <c r="YM10" s="135"/>
      <c r="YN10" s="135"/>
      <c r="YO10" s="135"/>
      <c r="YP10" s="135"/>
      <c r="YQ10" s="135"/>
      <c r="YR10" s="135"/>
      <c r="YS10" s="135"/>
      <c r="YT10" s="135"/>
      <c r="YU10" s="135"/>
      <c r="YV10" s="135"/>
      <c r="YW10" s="135"/>
      <c r="YX10" s="135"/>
      <c r="YY10" s="135"/>
      <c r="YZ10" s="135"/>
      <c r="ZA10" s="135"/>
      <c r="ZB10" s="135"/>
      <c r="ZC10" s="135"/>
      <c r="ZD10" s="135"/>
      <c r="ZE10" s="135"/>
      <c r="ZF10" s="135"/>
      <c r="ZG10" s="135"/>
      <c r="ZH10" s="135"/>
      <c r="ZI10" s="135"/>
      <c r="ZJ10" s="135"/>
      <c r="ZK10" s="135"/>
      <c r="ZL10" s="135"/>
      <c r="ZM10" s="135"/>
      <c r="ZN10" s="135"/>
      <c r="ZO10" s="135"/>
      <c r="ZP10" s="135"/>
      <c r="ZQ10" s="135"/>
      <c r="ZR10" s="135"/>
      <c r="ZS10" s="135"/>
      <c r="ZT10" s="135"/>
      <c r="ZU10" s="135"/>
      <c r="ZV10" s="135"/>
      <c r="ZW10" s="135"/>
      <c r="ZX10" s="135"/>
      <c r="ZY10" s="135"/>
      <c r="ZZ10" s="135"/>
      <c r="AAA10" s="135"/>
      <c r="AAB10" s="135"/>
      <c r="AAC10" s="135"/>
      <c r="AAD10" s="135"/>
      <c r="AAE10" s="135"/>
      <c r="AAF10" s="135"/>
      <c r="AAG10" s="135"/>
      <c r="AAH10" s="135"/>
      <c r="AAI10" s="135"/>
      <c r="AAJ10" s="135"/>
      <c r="AAK10" s="135"/>
      <c r="AAL10" s="135"/>
      <c r="AAM10" s="135"/>
      <c r="AAN10" s="135"/>
      <c r="AAO10" s="135"/>
      <c r="AAP10" s="135"/>
      <c r="AAQ10" s="135"/>
      <c r="AAR10" s="135"/>
      <c r="AAS10" s="135"/>
      <c r="AAT10" s="135"/>
      <c r="AAU10" s="135"/>
      <c r="AAV10" s="135"/>
      <c r="AAW10" s="135"/>
      <c r="AAX10" s="135"/>
      <c r="AAY10" s="135"/>
      <c r="AAZ10" s="135"/>
      <c r="ABA10" s="135"/>
      <c r="ABB10" s="135"/>
      <c r="ABC10" s="135"/>
      <c r="ABD10" s="135"/>
      <c r="ABE10" s="135"/>
      <c r="ABF10" s="135"/>
      <c r="ABG10" s="135"/>
      <c r="ABH10" s="135"/>
      <c r="ABI10" s="135"/>
      <c r="ABJ10" s="135"/>
      <c r="ABK10" s="135"/>
      <c r="ABL10" s="135"/>
      <c r="ABM10" s="135"/>
      <c r="ABN10" s="135"/>
      <c r="ABO10" s="135"/>
      <c r="ABP10" s="135"/>
      <c r="ABQ10" s="135"/>
      <c r="ABR10" s="135"/>
      <c r="ABS10" s="135"/>
      <c r="ABT10" s="135"/>
      <c r="ABU10" s="135"/>
      <c r="ABV10" s="135"/>
      <c r="ABW10" s="135"/>
      <c r="ABX10" s="135"/>
      <c r="ABY10" s="135"/>
      <c r="ABZ10" s="135"/>
      <c r="ACA10" s="135"/>
      <c r="ACB10" s="135"/>
      <c r="ACC10" s="135"/>
      <c r="ACD10" s="135"/>
      <c r="ACE10" s="135"/>
      <c r="ACF10" s="135"/>
      <c r="ACG10" s="135"/>
      <c r="ACH10" s="135"/>
      <c r="ACI10" s="135"/>
      <c r="ACJ10" s="135"/>
      <c r="ACK10" s="135"/>
      <c r="ACL10" s="135"/>
      <c r="ACM10" s="135"/>
      <c r="ACN10" s="135"/>
      <c r="ACO10" s="135"/>
      <c r="ACP10" s="135"/>
      <c r="ACQ10" s="135"/>
      <c r="ACR10" s="135"/>
      <c r="ACS10" s="135"/>
      <c r="ACT10" s="135"/>
      <c r="ACU10" s="135"/>
      <c r="ACV10" s="135"/>
      <c r="ACW10" s="135"/>
      <c r="ACX10" s="135"/>
      <c r="ACY10" s="135"/>
      <c r="ACZ10" s="135"/>
      <c r="ADA10" s="135"/>
      <c r="ADB10" s="135"/>
      <c r="ADC10" s="135"/>
      <c r="ADD10" s="135"/>
      <c r="ADE10" s="135"/>
      <c r="ADF10" s="135"/>
      <c r="ADG10" s="135"/>
      <c r="ADH10" s="135"/>
      <c r="ADI10" s="135"/>
      <c r="ADJ10" s="135"/>
      <c r="ADK10" s="135"/>
      <c r="ADL10" s="135"/>
      <c r="ADM10" s="135"/>
      <c r="ADN10" s="135"/>
      <c r="ADO10" s="135"/>
      <c r="ADP10" s="135"/>
      <c r="ADQ10" s="135"/>
      <c r="ADR10" s="135"/>
      <c r="ADS10" s="135"/>
      <c r="ADT10" s="135"/>
      <c r="ADU10" s="135"/>
      <c r="ADV10" s="135"/>
      <c r="ADW10" s="135"/>
      <c r="ADX10" s="135"/>
      <c r="ADY10" s="135"/>
      <c r="ADZ10" s="135"/>
      <c r="AEA10" s="135"/>
      <c r="AEB10" s="135"/>
      <c r="AEC10" s="135"/>
      <c r="AED10" s="135"/>
      <c r="AEE10" s="135"/>
      <c r="AEF10" s="135"/>
      <c r="AEG10" s="135"/>
      <c r="AEH10" s="135"/>
      <c r="AEI10" s="135"/>
      <c r="AEJ10" s="135"/>
      <c r="AEK10" s="135"/>
      <c r="AEL10" s="135"/>
      <c r="AEM10" s="135"/>
      <c r="AEN10" s="135"/>
      <c r="AEO10" s="135"/>
      <c r="AEP10" s="135"/>
      <c r="AEQ10" s="135"/>
      <c r="AER10" s="135"/>
      <c r="AES10" s="135"/>
      <c r="AET10" s="135"/>
      <c r="AEU10" s="135"/>
      <c r="AEV10" s="135"/>
      <c r="AEW10" s="135"/>
      <c r="AEX10" s="135"/>
      <c r="AEY10" s="135"/>
      <c r="AEZ10" s="135"/>
      <c r="AFA10" s="135"/>
      <c r="AFB10" s="135"/>
      <c r="AFC10" s="135"/>
      <c r="AFD10" s="135"/>
      <c r="AFE10" s="135"/>
      <c r="AFF10" s="135"/>
      <c r="AFG10" s="135"/>
      <c r="AFH10" s="135"/>
      <c r="AFI10" s="135"/>
      <c r="AFJ10" s="135"/>
      <c r="AFK10" s="135"/>
      <c r="AFL10" s="135"/>
      <c r="AFM10" s="135"/>
      <c r="AFN10" s="135"/>
      <c r="AFO10" s="135"/>
      <c r="AFP10" s="135"/>
      <c r="AFQ10" s="135"/>
      <c r="AFR10" s="135"/>
      <c r="AFS10" s="135"/>
      <c r="AFT10" s="135"/>
      <c r="AFU10" s="135"/>
      <c r="AFV10" s="135"/>
      <c r="AFW10" s="135"/>
      <c r="AFX10" s="135"/>
      <c r="AFY10" s="135"/>
      <c r="AFZ10" s="135"/>
      <c r="AGA10" s="135"/>
      <c r="AGB10" s="135"/>
      <c r="AGC10" s="135"/>
      <c r="AGD10" s="135"/>
      <c r="AGE10" s="135"/>
      <c r="AGF10" s="135"/>
      <c r="AGG10" s="135"/>
      <c r="AGH10" s="135"/>
      <c r="AGI10" s="135"/>
      <c r="AGJ10" s="135"/>
      <c r="AGK10" s="135"/>
      <c r="AGL10" s="135"/>
      <c r="AGM10" s="135"/>
      <c r="AGN10" s="135"/>
      <c r="AGO10" s="135"/>
      <c r="AGP10" s="135"/>
      <c r="AGQ10" s="135"/>
      <c r="AGR10" s="135"/>
      <c r="AGS10" s="135"/>
      <c r="AGT10" s="135"/>
      <c r="AGU10" s="135"/>
      <c r="AGV10" s="135"/>
      <c r="AGW10" s="135"/>
      <c r="AGX10" s="135"/>
      <c r="AGY10" s="135"/>
      <c r="AGZ10" s="135"/>
      <c r="AHA10" s="135"/>
      <c r="AHB10" s="135"/>
      <c r="AHC10" s="135"/>
      <c r="AHD10" s="135"/>
      <c r="AHE10" s="135"/>
      <c r="AHF10" s="135"/>
      <c r="AHG10" s="135"/>
      <c r="AHH10" s="135"/>
      <c r="AHI10" s="135"/>
      <c r="AHJ10" s="135"/>
      <c r="AHK10" s="135"/>
      <c r="AHL10" s="135"/>
      <c r="AHM10" s="135"/>
      <c r="AHN10" s="135"/>
      <c r="AHO10" s="135"/>
      <c r="AHP10" s="135"/>
      <c r="AHQ10" s="135"/>
      <c r="AHR10" s="135"/>
      <c r="AHS10" s="135"/>
      <c r="AHT10" s="135"/>
      <c r="AHU10" s="135"/>
      <c r="AHV10" s="135"/>
      <c r="AHW10" s="135"/>
      <c r="AHX10" s="135"/>
      <c r="AHY10" s="135"/>
      <c r="AHZ10" s="135"/>
      <c r="AIA10" s="135"/>
      <c r="AIB10" s="135"/>
      <c r="AIC10" s="135"/>
      <c r="AID10" s="135"/>
      <c r="AIE10" s="135"/>
      <c r="AIF10" s="135"/>
      <c r="AIG10" s="135"/>
      <c r="AIH10" s="135"/>
      <c r="AII10" s="135"/>
      <c r="AIJ10" s="135"/>
      <c r="AIK10" s="135"/>
      <c r="AIL10" s="135"/>
      <c r="AIM10" s="135"/>
      <c r="AIN10" s="135"/>
      <c r="AIO10" s="135"/>
      <c r="AIP10" s="135"/>
      <c r="AIQ10" s="135"/>
      <c r="AIR10" s="135"/>
      <c r="AIS10" s="135"/>
      <c r="AIT10" s="135"/>
      <c r="AIU10" s="135"/>
      <c r="AIV10" s="135"/>
      <c r="AIW10" s="135"/>
      <c r="AIX10" s="135"/>
      <c r="AIY10" s="135"/>
      <c r="AIZ10" s="135"/>
      <c r="AJA10" s="135"/>
      <c r="AJB10" s="135"/>
      <c r="AJC10" s="135"/>
      <c r="AJD10" s="135"/>
      <c r="AJE10" s="135"/>
      <c r="AJF10" s="135"/>
      <c r="AJG10" s="135"/>
      <c r="AJH10" s="135"/>
      <c r="AJI10" s="135"/>
      <c r="AJJ10" s="135"/>
      <c r="AJK10" s="135"/>
      <c r="AJL10" s="135"/>
      <c r="AJM10" s="135"/>
      <c r="AJN10" s="135"/>
      <c r="AJO10" s="135"/>
      <c r="AJP10" s="135"/>
      <c r="AJQ10" s="135"/>
      <c r="AJR10" s="135"/>
      <c r="AJS10" s="135"/>
      <c r="AJT10" s="135"/>
      <c r="AJU10" s="135"/>
      <c r="AJV10" s="135"/>
      <c r="AJW10" s="135"/>
      <c r="AJX10" s="135"/>
      <c r="AJY10" s="135"/>
      <c r="AJZ10" s="135"/>
      <c r="AKA10" s="135"/>
      <c r="AKB10" s="135"/>
      <c r="AKC10" s="135"/>
      <c r="AKD10" s="135"/>
      <c r="AKE10" s="135"/>
      <c r="AKF10" s="135"/>
      <c r="AKG10" s="135"/>
      <c r="AKH10" s="135"/>
      <c r="AKI10" s="135"/>
      <c r="AKJ10" s="135"/>
      <c r="AKK10" s="135"/>
      <c r="AKL10" s="135"/>
      <c r="AKM10" s="135"/>
      <c r="AKN10" s="135"/>
      <c r="AKO10" s="135"/>
      <c r="AKP10" s="135"/>
      <c r="AKQ10" s="135"/>
      <c r="AKR10" s="135"/>
      <c r="AKS10" s="135"/>
      <c r="AKT10" s="135"/>
      <c r="AKU10" s="135"/>
      <c r="AKV10" s="135"/>
      <c r="AKW10" s="135"/>
      <c r="AKX10" s="135"/>
      <c r="AKY10" s="135"/>
      <c r="AKZ10" s="135"/>
      <c r="ALA10" s="135"/>
      <c r="ALB10" s="135"/>
      <c r="ALC10" s="135"/>
      <c r="ALD10" s="135"/>
      <c r="ALE10" s="135"/>
      <c r="ALF10" s="135"/>
      <c r="ALG10" s="135"/>
      <c r="ALH10" s="135"/>
      <c r="ALI10" s="135"/>
      <c r="ALJ10" s="135"/>
      <c r="ALK10" s="135"/>
      <c r="ALL10" s="135"/>
      <c r="ALM10" s="135"/>
      <c r="ALN10" s="135"/>
      <c r="ALO10" s="135"/>
      <c r="ALP10" s="135"/>
      <c r="ALQ10" s="135"/>
      <c r="ALR10" s="135"/>
      <c r="ALS10" s="135"/>
      <c r="ALT10" s="135"/>
      <c r="ALU10" s="135"/>
      <c r="ALV10" s="135"/>
      <c r="ALW10" s="135"/>
      <c r="ALX10" s="135"/>
      <c r="ALY10" s="135"/>
      <c r="ALZ10" s="135"/>
      <c r="AMA10" s="135"/>
      <c r="AMB10" s="135"/>
      <c r="AMC10" s="135"/>
      <c r="AMD10" s="135"/>
      <c r="AME10" s="135"/>
      <c r="AMF10" s="135"/>
      <c r="AMG10" s="135"/>
      <c r="AMH10" s="135"/>
      <c r="AMI10" s="135"/>
      <c r="AMJ10" s="135"/>
      <c r="AMK10" s="135"/>
      <c r="AML10" s="135"/>
      <c r="AMM10" s="135"/>
      <c r="AMN10" s="135"/>
      <c r="AMO10" s="135"/>
      <c r="AMP10" s="135"/>
      <c r="AMQ10" s="135"/>
      <c r="AMR10" s="135"/>
      <c r="AMS10" s="135"/>
      <c r="AMT10" s="135"/>
      <c r="AMU10" s="135"/>
      <c r="AMV10" s="135"/>
      <c r="AMW10" s="135"/>
      <c r="AMX10" s="135"/>
      <c r="AMY10" s="135"/>
      <c r="AMZ10" s="135"/>
      <c r="ANA10" s="135"/>
      <c r="ANB10" s="135"/>
      <c r="ANC10" s="135"/>
      <c r="AND10" s="135"/>
      <c r="ANE10" s="135"/>
      <c r="ANF10" s="135"/>
      <c r="ANG10" s="135"/>
      <c r="ANH10" s="135"/>
      <c r="ANI10" s="135"/>
      <c r="ANJ10" s="135"/>
      <c r="ANK10" s="135"/>
      <c r="ANL10" s="135"/>
      <c r="ANM10" s="135"/>
      <c r="ANN10" s="135"/>
      <c r="ANO10" s="135"/>
      <c r="ANP10" s="135"/>
      <c r="ANQ10" s="135"/>
      <c r="ANR10" s="135"/>
      <c r="ANS10" s="135"/>
      <c r="ANT10" s="135"/>
      <c r="ANU10" s="135"/>
      <c r="ANV10" s="135"/>
      <c r="ANW10" s="135"/>
      <c r="ANX10" s="135"/>
      <c r="ANY10" s="135"/>
      <c r="ANZ10" s="135"/>
      <c r="AOA10" s="135"/>
      <c r="AOB10" s="135"/>
      <c r="AOC10" s="135"/>
      <c r="AOD10" s="135"/>
      <c r="AOE10" s="135"/>
      <c r="AOF10" s="135"/>
      <c r="AOG10" s="135"/>
      <c r="AOH10" s="135"/>
      <c r="AOI10" s="135"/>
      <c r="AOJ10" s="135"/>
      <c r="AOK10" s="135"/>
      <c r="AOL10" s="135"/>
      <c r="AOM10" s="135"/>
      <c r="AON10" s="135"/>
      <c r="AOO10" s="135"/>
      <c r="AOP10" s="135"/>
      <c r="AOQ10" s="135"/>
      <c r="AOR10" s="135"/>
      <c r="AOS10" s="135"/>
      <c r="AOT10" s="135"/>
      <c r="AOU10" s="135"/>
      <c r="AOV10" s="135"/>
      <c r="AOW10" s="135"/>
      <c r="AOX10" s="135"/>
      <c r="AOY10" s="135"/>
      <c r="AOZ10" s="135"/>
      <c r="APA10" s="135"/>
      <c r="APB10" s="135"/>
      <c r="APC10" s="135"/>
      <c r="APD10" s="135"/>
      <c r="APE10" s="135"/>
      <c r="APF10" s="135"/>
      <c r="APG10" s="135"/>
      <c r="APH10" s="135"/>
      <c r="API10" s="135"/>
      <c r="APJ10" s="135"/>
      <c r="APK10" s="135"/>
      <c r="APL10" s="135"/>
      <c r="APM10" s="135"/>
      <c r="APN10" s="135"/>
      <c r="APO10" s="135"/>
      <c r="APP10" s="135"/>
      <c r="APQ10" s="135"/>
      <c r="APR10" s="135"/>
      <c r="APS10" s="135"/>
      <c r="APT10" s="135"/>
      <c r="APU10" s="135"/>
      <c r="APV10" s="135"/>
      <c r="APW10" s="135"/>
      <c r="APX10" s="135"/>
      <c r="APY10" s="135"/>
      <c r="APZ10" s="135"/>
      <c r="AQA10" s="135"/>
      <c r="AQB10" s="135"/>
      <c r="AQC10" s="135"/>
      <c r="AQD10" s="135"/>
      <c r="AQE10" s="135"/>
      <c r="AQF10" s="135"/>
      <c r="AQG10" s="135"/>
      <c r="AQH10" s="135"/>
      <c r="AQI10" s="135"/>
      <c r="AQJ10" s="135"/>
      <c r="AQK10" s="135"/>
      <c r="AQL10" s="135"/>
      <c r="AQM10" s="135"/>
      <c r="AQN10" s="135"/>
      <c r="AQO10" s="135"/>
      <c r="AQP10" s="135"/>
      <c r="AQQ10" s="135"/>
      <c r="AQR10" s="135"/>
      <c r="AQS10" s="135"/>
      <c r="AQT10" s="135"/>
      <c r="AQU10" s="135"/>
      <c r="AQV10" s="135"/>
      <c r="AQW10" s="135"/>
      <c r="AQX10" s="135"/>
      <c r="AQY10" s="135"/>
      <c r="AQZ10" s="135"/>
      <c r="ARA10" s="135"/>
      <c r="ARB10" s="135"/>
      <c r="ARC10" s="135"/>
      <c r="ARD10" s="135"/>
      <c r="ARE10" s="135"/>
      <c r="ARF10" s="135"/>
      <c r="ARG10" s="135"/>
      <c r="ARH10" s="135"/>
      <c r="ARI10" s="135"/>
      <c r="ARJ10" s="135"/>
      <c r="ARK10" s="135"/>
      <c r="ARL10" s="135"/>
      <c r="ARM10" s="135"/>
      <c r="ARN10" s="135"/>
      <c r="ARO10" s="135"/>
      <c r="ARP10" s="135"/>
      <c r="ARQ10" s="135"/>
      <c r="ARR10" s="135"/>
      <c r="ARS10" s="135"/>
      <c r="ART10" s="135"/>
      <c r="ARU10" s="135"/>
      <c r="ARV10" s="135"/>
      <c r="ARW10" s="135"/>
      <c r="ARX10" s="135"/>
      <c r="ARY10" s="135"/>
      <c r="ARZ10" s="135"/>
      <c r="ASA10" s="135"/>
      <c r="ASB10" s="135"/>
      <c r="ASC10" s="135"/>
      <c r="ASD10" s="135"/>
      <c r="ASE10" s="135"/>
      <c r="ASF10" s="135"/>
      <c r="ASG10" s="135"/>
      <c r="ASH10" s="135"/>
      <c r="ASI10" s="135"/>
      <c r="ASJ10" s="135"/>
      <c r="ASK10" s="135"/>
      <c r="ASL10" s="135"/>
      <c r="ASM10" s="135"/>
      <c r="ASN10" s="135"/>
      <c r="ASO10" s="135"/>
      <c r="ASP10" s="135"/>
      <c r="ASQ10" s="135"/>
      <c r="ASR10" s="135"/>
      <c r="ASS10" s="135"/>
      <c r="AST10" s="135"/>
      <c r="ASU10" s="135"/>
      <c r="ASV10" s="135"/>
      <c r="ASW10" s="135"/>
      <c r="ASX10" s="135"/>
      <c r="ASY10" s="135"/>
      <c r="ASZ10" s="135"/>
      <c r="ATA10" s="135"/>
      <c r="ATB10" s="135"/>
      <c r="ATC10" s="135"/>
      <c r="ATD10" s="135"/>
      <c r="ATE10" s="135"/>
      <c r="ATF10" s="135"/>
      <c r="ATG10" s="135"/>
      <c r="ATH10" s="135"/>
      <c r="ATI10" s="135"/>
      <c r="ATJ10" s="135"/>
      <c r="ATK10" s="135"/>
      <c r="ATL10" s="135"/>
      <c r="ATM10" s="135"/>
      <c r="ATN10" s="135"/>
      <c r="ATO10" s="135"/>
      <c r="ATP10" s="135"/>
      <c r="ATQ10" s="135"/>
      <c r="ATR10" s="135"/>
      <c r="ATS10" s="135"/>
      <c r="ATT10" s="135"/>
      <c r="ATU10" s="135"/>
      <c r="ATV10" s="135"/>
      <c r="ATW10" s="135"/>
      <c r="ATX10" s="135"/>
      <c r="ATY10" s="135"/>
      <c r="ATZ10" s="135"/>
      <c r="AUA10" s="135"/>
      <c r="AUB10" s="135"/>
      <c r="AUC10" s="135"/>
      <c r="AUD10" s="135"/>
      <c r="AUE10" s="135"/>
      <c r="AUF10" s="135"/>
      <c r="AUG10" s="135"/>
      <c r="AUH10" s="135"/>
      <c r="AUI10" s="135"/>
      <c r="AUJ10" s="135"/>
      <c r="AUK10" s="135"/>
      <c r="AUL10" s="135"/>
      <c r="AUM10" s="135"/>
      <c r="AUN10" s="135"/>
      <c r="AUO10" s="135"/>
      <c r="AUP10" s="135"/>
      <c r="AUQ10" s="135"/>
      <c r="AUR10" s="135"/>
      <c r="AUS10" s="135"/>
      <c r="AUT10" s="135"/>
      <c r="AUU10" s="135"/>
      <c r="AUV10" s="135"/>
      <c r="AUW10" s="135"/>
      <c r="AUX10" s="135"/>
      <c r="AUY10" s="135"/>
      <c r="AUZ10" s="135"/>
      <c r="AVA10" s="135"/>
      <c r="AVB10" s="135"/>
      <c r="AVC10" s="135"/>
      <c r="AVD10" s="135"/>
      <c r="AVE10" s="135"/>
      <c r="AVF10" s="135"/>
      <c r="AVG10" s="135"/>
      <c r="AVH10" s="135"/>
      <c r="AVI10" s="135"/>
      <c r="AVJ10" s="135"/>
      <c r="AVK10" s="135"/>
      <c r="AVL10" s="135"/>
      <c r="AVM10" s="135"/>
      <c r="AVN10" s="135"/>
      <c r="AVO10" s="135"/>
      <c r="AVP10" s="135"/>
      <c r="AVQ10" s="135"/>
      <c r="AVR10" s="135"/>
      <c r="AVS10" s="135"/>
      <c r="AVT10" s="135"/>
      <c r="AVU10" s="135"/>
      <c r="AVV10" s="135"/>
      <c r="AVW10" s="135"/>
      <c r="AVX10" s="135"/>
      <c r="AVY10" s="135"/>
      <c r="AVZ10" s="135"/>
      <c r="AWA10" s="135"/>
      <c r="AWB10" s="135"/>
      <c r="AWC10" s="135"/>
      <c r="AWD10" s="135"/>
      <c r="AWE10" s="135"/>
      <c r="AWF10" s="135"/>
      <c r="AWG10" s="135"/>
      <c r="AWH10" s="135"/>
      <c r="AWI10" s="135"/>
      <c r="AWJ10" s="135"/>
      <c r="AWK10" s="135"/>
      <c r="AWL10" s="135"/>
      <c r="AWM10" s="135"/>
      <c r="AWN10" s="135"/>
      <c r="AWO10" s="135"/>
      <c r="AWP10" s="135"/>
      <c r="AWQ10" s="135"/>
      <c r="AWR10" s="135"/>
      <c r="AWS10" s="135"/>
      <c r="AWT10" s="135"/>
      <c r="AWU10" s="135"/>
      <c r="AWV10" s="135"/>
      <c r="AWW10" s="135"/>
      <c r="AWX10" s="135"/>
      <c r="AWY10" s="135"/>
      <c r="AWZ10" s="135"/>
      <c r="AXA10" s="135"/>
      <c r="AXB10" s="135"/>
      <c r="AXC10" s="135"/>
      <c r="AXD10" s="135"/>
      <c r="AXE10" s="135"/>
      <c r="AXF10" s="135"/>
      <c r="AXG10" s="135"/>
      <c r="AXH10" s="135"/>
      <c r="AXI10" s="135"/>
      <c r="AXJ10" s="135"/>
      <c r="AXK10" s="135"/>
      <c r="AXL10" s="135"/>
      <c r="AXM10" s="135"/>
      <c r="AXN10" s="135"/>
      <c r="AXO10" s="135"/>
      <c r="AXP10" s="135"/>
      <c r="AXQ10" s="135"/>
      <c r="AXR10" s="135"/>
      <c r="AXS10" s="135"/>
      <c r="AXT10" s="135"/>
      <c r="AXU10" s="135"/>
      <c r="AXV10" s="135"/>
      <c r="AXW10" s="135"/>
      <c r="AXX10" s="135"/>
      <c r="AXY10" s="135"/>
      <c r="AXZ10" s="135"/>
      <c r="AYA10" s="135"/>
      <c r="AYB10" s="135"/>
      <c r="AYC10" s="135"/>
      <c r="AYD10" s="135"/>
      <c r="AYE10" s="135"/>
      <c r="AYF10" s="135"/>
      <c r="AYG10" s="135"/>
      <c r="AYH10" s="135"/>
      <c r="AYI10" s="135"/>
      <c r="AYJ10" s="135"/>
      <c r="AYK10" s="135"/>
      <c r="AYL10" s="135"/>
      <c r="AYM10" s="135"/>
      <c r="AYN10" s="135"/>
      <c r="AYO10" s="135"/>
      <c r="AYP10" s="135"/>
      <c r="AYQ10" s="135"/>
      <c r="AYR10" s="135"/>
      <c r="AYS10" s="135"/>
      <c r="AYT10" s="135"/>
      <c r="AYU10" s="135"/>
      <c r="AYV10" s="135"/>
      <c r="AYW10" s="135"/>
      <c r="AYX10" s="135"/>
      <c r="AYY10" s="135"/>
      <c r="AYZ10" s="135"/>
      <c r="AZA10" s="135"/>
      <c r="AZB10" s="135"/>
      <c r="AZC10" s="135"/>
      <c r="AZD10" s="135"/>
      <c r="AZE10" s="135"/>
      <c r="AZF10" s="135"/>
      <c r="AZG10" s="135"/>
      <c r="AZH10" s="135"/>
      <c r="AZI10" s="135"/>
      <c r="AZJ10" s="135"/>
      <c r="AZK10" s="135"/>
      <c r="AZL10" s="135"/>
      <c r="AZM10" s="135"/>
      <c r="AZN10" s="135"/>
      <c r="AZO10" s="135"/>
      <c r="AZP10" s="135"/>
      <c r="AZQ10" s="135"/>
      <c r="AZR10" s="135"/>
      <c r="AZS10" s="135"/>
      <c r="AZT10" s="135"/>
      <c r="AZU10" s="135"/>
      <c r="AZV10" s="135"/>
      <c r="AZW10" s="135"/>
      <c r="AZX10" s="135"/>
      <c r="AZY10" s="135"/>
      <c r="AZZ10" s="135"/>
      <c r="BAA10" s="135"/>
      <c r="BAB10" s="135"/>
      <c r="BAC10" s="135"/>
      <c r="BAD10" s="135"/>
      <c r="BAE10" s="135"/>
      <c r="BAF10" s="135"/>
      <c r="BAG10" s="135"/>
      <c r="BAH10" s="135"/>
      <c r="BAI10" s="135"/>
      <c r="BAJ10" s="135"/>
      <c r="BAK10" s="135"/>
      <c r="BAL10" s="135"/>
      <c r="BAM10" s="135"/>
      <c r="BAN10" s="135"/>
      <c r="BAO10" s="135"/>
      <c r="BAP10" s="135"/>
      <c r="BAQ10" s="135"/>
      <c r="BAR10" s="135"/>
      <c r="BAS10" s="135"/>
      <c r="BAT10" s="135"/>
      <c r="BAU10" s="135"/>
      <c r="BAV10" s="135"/>
      <c r="BAW10" s="135"/>
      <c r="BAX10" s="135"/>
      <c r="BAY10" s="135"/>
      <c r="BAZ10" s="135"/>
      <c r="BBA10" s="135"/>
      <c r="BBB10" s="135"/>
      <c r="BBC10" s="135"/>
      <c r="BBD10" s="135"/>
      <c r="BBE10" s="135"/>
      <c r="BBF10" s="135"/>
      <c r="BBG10" s="135"/>
      <c r="BBH10" s="135"/>
      <c r="BBI10" s="135"/>
      <c r="BBJ10" s="135"/>
      <c r="BBK10" s="135"/>
      <c r="BBL10" s="135"/>
      <c r="BBM10" s="135"/>
      <c r="BBN10" s="135"/>
      <c r="BBO10" s="135"/>
      <c r="BBP10" s="135"/>
      <c r="BBQ10" s="135"/>
      <c r="BBR10" s="135"/>
      <c r="BBS10" s="135"/>
      <c r="BBT10" s="135"/>
      <c r="BBU10" s="135"/>
      <c r="BBV10" s="135"/>
      <c r="BBW10" s="135"/>
      <c r="BBX10" s="135"/>
      <c r="BBY10" s="135"/>
      <c r="BBZ10" s="135"/>
      <c r="BCA10" s="135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5"/>
      <c r="BCP10" s="135"/>
      <c r="BCQ10" s="135"/>
      <c r="BCR10" s="135"/>
      <c r="BCS10" s="135"/>
      <c r="BCT10" s="135"/>
      <c r="BCU10" s="135"/>
      <c r="BCV10" s="135"/>
      <c r="BCW10" s="135"/>
      <c r="BCX10" s="135"/>
      <c r="BCY10" s="135"/>
      <c r="BCZ10" s="135"/>
      <c r="BDA10" s="135"/>
      <c r="BDB10" s="135"/>
      <c r="BDC10" s="135"/>
      <c r="BDD10" s="135"/>
      <c r="BDE10" s="135"/>
      <c r="BDF10" s="135"/>
      <c r="BDG10" s="135"/>
      <c r="BDH10" s="135"/>
      <c r="BDI10" s="135"/>
      <c r="BDJ10" s="135"/>
      <c r="BDK10" s="135"/>
      <c r="BDL10" s="135"/>
      <c r="BDM10" s="135"/>
      <c r="BDN10" s="135"/>
      <c r="BDO10" s="135"/>
      <c r="BDP10" s="135"/>
      <c r="BDQ10" s="135"/>
      <c r="BDR10" s="135"/>
      <c r="BDS10" s="135"/>
      <c r="BDT10" s="135"/>
      <c r="BDU10" s="135"/>
      <c r="BDV10" s="135"/>
      <c r="BDW10" s="135"/>
      <c r="BDX10" s="135"/>
      <c r="BDY10" s="135"/>
      <c r="BDZ10" s="135"/>
      <c r="BEA10" s="135"/>
      <c r="BEB10" s="135"/>
      <c r="BEC10" s="135"/>
      <c r="BED10" s="135"/>
      <c r="BEE10" s="135"/>
      <c r="BEF10" s="135"/>
      <c r="BEG10" s="135"/>
      <c r="BEH10" s="135"/>
      <c r="BEI10" s="135"/>
      <c r="BEJ10" s="135"/>
      <c r="BEK10" s="135"/>
      <c r="BEL10" s="135"/>
      <c r="BEM10" s="135"/>
      <c r="BEN10" s="135"/>
      <c r="BEO10" s="135"/>
      <c r="BEP10" s="135"/>
      <c r="BEQ10" s="135"/>
      <c r="BER10" s="135"/>
      <c r="BES10" s="135"/>
      <c r="BET10" s="135"/>
      <c r="BEU10" s="135"/>
      <c r="BEV10" s="135"/>
      <c r="BEW10" s="135"/>
      <c r="BEX10" s="135"/>
      <c r="BEY10" s="135"/>
      <c r="BEZ10" s="135"/>
      <c r="BFA10" s="135"/>
      <c r="BFB10" s="135"/>
      <c r="BFC10" s="135"/>
      <c r="BFD10" s="135"/>
      <c r="BFE10" s="135"/>
      <c r="BFF10" s="135"/>
      <c r="BFG10" s="135"/>
      <c r="BFH10" s="135"/>
      <c r="BFI10" s="135"/>
      <c r="BFJ10" s="135"/>
      <c r="BFK10" s="135"/>
      <c r="BFL10" s="135"/>
      <c r="BFM10" s="135"/>
      <c r="BFN10" s="135"/>
      <c r="BFO10" s="135"/>
      <c r="BFP10" s="135"/>
      <c r="BFQ10" s="135"/>
      <c r="BFR10" s="135"/>
      <c r="BFS10" s="135"/>
      <c r="BFT10" s="135"/>
      <c r="BFU10" s="135"/>
      <c r="BFV10" s="135"/>
      <c r="BFW10" s="135"/>
      <c r="BFX10" s="135"/>
      <c r="BFY10" s="135"/>
      <c r="BFZ10" s="135"/>
      <c r="BGA10" s="135"/>
      <c r="BGB10" s="135"/>
      <c r="BGC10" s="135"/>
      <c r="BGD10" s="135"/>
      <c r="BGE10" s="135"/>
      <c r="BGF10" s="135"/>
      <c r="BGG10" s="135"/>
      <c r="BGH10" s="135"/>
      <c r="BGI10" s="135"/>
      <c r="BGJ10" s="135"/>
      <c r="BGK10" s="135"/>
      <c r="BGL10" s="135"/>
      <c r="BGM10" s="135"/>
      <c r="BGN10" s="135"/>
      <c r="BGO10" s="135"/>
      <c r="BGP10" s="135"/>
      <c r="BGQ10" s="135"/>
      <c r="BGR10" s="135"/>
      <c r="BGS10" s="135"/>
      <c r="BGT10" s="135"/>
      <c r="BGU10" s="135"/>
      <c r="BGV10" s="135"/>
      <c r="BGW10" s="135"/>
      <c r="BGX10" s="135"/>
      <c r="BGY10" s="135"/>
      <c r="BGZ10" s="135"/>
      <c r="BHA10" s="135"/>
      <c r="BHB10" s="135"/>
      <c r="BHC10" s="135"/>
      <c r="BHD10" s="135"/>
      <c r="BHE10" s="135"/>
      <c r="BHF10" s="135"/>
      <c r="BHG10" s="135"/>
      <c r="BHH10" s="135"/>
      <c r="BHI10" s="135"/>
      <c r="BHJ10" s="135"/>
      <c r="BHK10" s="135"/>
      <c r="BHL10" s="135"/>
      <c r="BHM10" s="135"/>
      <c r="BHN10" s="135"/>
      <c r="BHO10" s="135"/>
      <c r="BHP10" s="135"/>
      <c r="BHQ10" s="135"/>
      <c r="BHR10" s="135"/>
      <c r="BHS10" s="135"/>
      <c r="BHT10" s="135"/>
      <c r="BHU10" s="135"/>
      <c r="BHV10" s="135"/>
      <c r="BHW10" s="135"/>
      <c r="BHX10" s="135"/>
      <c r="BHY10" s="135"/>
      <c r="BHZ10" s="135"/>
      <c r="BIA10" s="135"/>
      <c r="BIB10" s="135"/>
      <c r="BIC10" s="135"/>
      <c r="BID10" s="135"/>
      <c r="BIE10" s="135"/>
      <c r="BIF10" s="135"/>
      <c r="BIG10" s="135"/>
      <c r="BIH10" s="135"/>
      <c r="BII10" s="135"/>
      <c r="BIJ10" s="135"/>
      <c r="BIK10" s="135"/>
      <c r="BIL10" s="135"/>
      <c r="BIM10" s="135"/>
      <c r="BIN10" s="135"/>
      <c r="BIO10" s="135"/>
      <c r="BIP10" s="135"/>
      <c r="BIQ10" s="135"/>
      <c r="BIR10" s="135"/>
      <c r="BIS10" s="135"/>
      <c r="BIT10" s="135"/>
      <c r="BIU10" s="135"/>
      <c r="BIV10" s="135"/>
      <c r="BIW10" s="135"/>
      <c r="BIX10" s="135"/>
      <c r="BIY10" s="135"/>
      <c r="BIZ10" s="135"/>
      <c r="BJA10" s="135"/>
      <c r="BJB10" s="135"/>
      <c r="BJC10" s="135"/>
      <c r="BJD10" s="135"/>
      <c r="BJE10" s="135"/>
      <c r="BJF10" s="135"/>
      <c r="BJG10" s="135"/>
      <c r="BJH10" s="135"/>
      <c r="BJI10" s="135"/>
      <c r="BJJ10" s="135"/>
      <c r="BJK10" s="135"/>
      <c r="BJL10" s="135"/>
      <c r="BJM10" s="135"/>
      <c r="BJN10" s="135"/>
      <c r="BJO10" s="135"/>
      <c r="BJP10" s="135"/>
      <c r="BJQ10" s="135"/>
      <c r="BJR10" s="135"/>
      <c r="BJS10" s="135"/>
      <c r="BJT10" s="135"/>
      <c r="BJU10" s="135"/>
      <c r="BJV10" s="135"/>
      <c r="BJW10" s="135"/>
      <c r="BJX10" s="135"/>
      <c r="BJY10" s="135"/>
      <c r="BJZ10" s="135"/>
      <c r="BKA10" s="135"/>
      <c r="BKB10" s="135"/>
      <c r="BKC10" s="135"/>
      <c r="BKD10" s="135"/>
      <c r="BKE10" s="135"/>
      <c r="BKF10" s="135"/>
      <c r="BKG10" s="135"/>
      <c r="BKH10" s="135"/>
      <c r="BKI10" s="135"/>
      <c r="BKJ10" s="135"/>
      <c r="BKK10" s="135"/>
      <c r="BKL10" s="135"/>
      <c r="BKM10" s="135"/>
      <c r="BKN10" s="135"/>
      <c r="BKO10" s="135"/>
      <c r="BKP10" s="135"/>
      <c r="BKQ10" s="135"/>
      <c r="BKR10" s="135"/>
      <c r="BKS10" s="135"/>
      <c r="BKT10" s="135"/>
      <c r="BKU10" s="135"/>
      <c r="BKV10" s="135"/>
      <c r="BKW10" s="135"/>
      <c r="BKX10" s="135"/>
      <c r="BKY10" s="135"/>
      <c r="BKZ10" s="135"/>
      <c r="BLA10" s="135"/>
      <c r="BLB10" s="135"/>
      <c r="BLC10" s="135"/>
      <c r="BLD10" s="135"/>
      <c r="BLE10" s="135"/>
      <c r="BLF10" s="135"/>
      <c r="BLG10" s="135"/>
      <c r="BLH10" s="135"/>
      <c r="BLI10" s="135"/>
      <c r="BLJ10" s="135"/>
      <c r="BLK10" s="135"/>
      <c r="BLL10" s="135"/>
      <c r="BLM10" s="135"/>
      <c r="BLN10" s="135"/>
      <c r="BLO10" s="135"/>
      <c r="BLP10" s="135"/>
      <c r="BLQ10" s="135"/>
      <c r="BLR10" s="135"/>
      <c r="BLS10" s="135"/>
      <c r="BLT10" s="135"/>
      <c r="BLU10" s="135"/>
      <c r="BLV10" s="135"/>
      <c r="BLW10" s="135"/>
      <c r="BLX10" s="135"/>
      <c r="BLY10" s="135"/>
      <c r="BLZ10" s="135"/>
      <c r="BMA10" s="135"/>
      <c r="BMB10" s="135"/>
      <c r="BMC10" s="135"/>
      <c r="BMD10" s="135"/>
      <c r="BME10" s="135"/>
      <c r="BMF10" s="135"/>
      <c r="BMG10" s="135"/>
      <c r="BMH10" s="135"/>
      <c r="BMI10" s="135"/>
      <c r="BMJ10" s="135"/>
      <c r="BMK10" s="135"/>
      <c r="BML10" s="135"/>
      <c r="BMM10" s="135"/>
      <c r="BMN10" s="135"/>
      <c r="BMO10" s="135"/>
      <c r="BMP10" s="135"/>
      <c r="BMQ10" s="135"/>
      <c r="BMR10" s="135"/>
      <c r="BMS10" s="135"/>
      <c r="BMT10" s="135"/>
      <c r="BMU10" s="135"/>
      <c r="BMV10" s="135"/>
      <c r="BMW10" s="135"/>
      <c r="BMX10" s="135"/>
      <c r="BMY10" s="135"/>
      <c r="BMZ10" s="135"/>
      <c r="BNA10" s="135"/>
      <c r="BNB10" s="135"/>
      <c r="BNC10" s="135"/>
      <c r="BND10" s="135"/>
      <c r="BNE10" s="135"/>
      <c r="BNF10" s="135"/>
      <c r="BNG10" s="135"/>
      <c r="BNH10" s="135"/>
      <c r="BNI10" s="135"/>
      <c r="BNJ10" s="135"/>
      <c r="BNK10" s="135"/>
      <c r="BNL10" s="135"/>
      <c r="BNM10" s="135"/>
      <c r="BNN10" s="135"/>
      <c r="BNO10" s="135"/>
      <c r="BNP10" s="135"/>
      <c r="BNQ10" s="135"/>
      <c r="BNR10" s="135"/>
      <c r="BNS10" s="135"/>
      <c r="BNT10" s="135"/>
      <c r="BNU10" s="135"/>
      <c r="BNV10" s="135"/>
      <c r="BNW10" s="135"/>
      <c r="BNX10" s="135"/>
      <c r="BNY10" s="135"/>
      <c r="BNZ10" s="135"/>
      <c r="BOA10" s="135"/>
      <c r="BOB10" s="135"/>
      <c r="BOC10" s="135"/>
      <c r="BOD10" s="135"/>
      <c r="BOE10" s="135"/>
      <c r="BOF10" s="135"/>
      <c r="BOG10" s="135"/>
      <c r="BOH10" s="135"/>
      <c r="BOI10" s="135"/>
      <c r="BOJ10" s="135"/>
      <c r="BOK10" s="135"/>
      <c r="BOL10" s="135"/>
      <c r="BOM10" s="135"/>
      <c r="BON10" s="135"/>
      <c r="BOO10" s="135"/>
      <c r="BOP10" s="135"/>
      <c r="BOQ10" s="135"/>
      <c r="BOR10" s="135"/>
      <c r="BOS10" s="135"/>
      <c r="BOT10" s="135"/>
      <c r="BOU10" s="135"/>
      <c r="BOV10" s="135"/>
      <c r="BOW10" s="135"/>
      <c r="BOX10" s="135"/>
      <c r="BOY10" s="135"/>
      <c r="BOZ10" s="135"/>
      <c r="BPA10" s="135"/>
      <c r="BPB10" s="135"/>
      <c r="BPC10" s="135"/>
      <c r="BPD10" s="135"/>
      <c r="BPE10" s="135"/>
      <c r="BPF10" s="135"/>
      <c r="BPG10" s="135"/>
      <c r="BPH10" s="135"/>
      <c r="BPI10" s="135"/>
      <c r="BPJ10" s="135"/>
      <c r="BPK10" s="135"/>
      <c r="BPL10" s="135"/>
      <c r="BPM10" s="135"/>
      <c r="BPN10" s="135"/>
      <c r="BPO10" s="135"/>
      <c r="BPP10" s="135"/>
      <c r="BPQ10" s="135"/>
      <c r="BPR10" s="135"/>
      <c r="BPS10" s="135"/>
      <c r="BPT10" s="135"/>
      <c r="BPU10" s="135"/>
      <c r="BPV10" s="135"/>
      <c r="BPW10" s="135"/>
      <c r="BPX10" s="135"/>
      <c r="BPY10" s="135"/>
      <c r="BPZ10" s="135"/>
      <c r="BQA10" s="135"/>
      <c r="BQB10" s="135"/>
      <c r="BQC10" s="135"/>
      <c r="BQD10" s="135"/>
      <c r="BQE10" s="135"/>
      <c r="BQF10" s="135"/>
      <c r="BQG10" s="135"/>
      <c r="BQH10" s="135"/>
      <c r="BQI10" s="135"/>
      <c r="BQJ10" s="135"/>
      <c r="BQK10" s="135"/>
      <c r="BQL10" s="135"/>
      <c r="BQM10" s="135"/>
      <c r="BQN10" s="135"/>
      <c r="BQO10" s="135"/>
      <c r="BQP10" s="135"/>
      <c r="BQQ10" s="135"/>
      <c r="BQR10" s="135"/>
      <c r="BQS10" s="135"/>
      <c r="BQT10" s="135"/>
      <c r="BQU10" s="135"/>
      <c r="BQV10" s="135"/>
      <c r="BQW10" s="135"/>
      <c r="BQX10" s="135"/>
      <c r="BQY10" s="135"/>
      <c r="BQZ10" s="135"/>
      <c r="BRA10" s="135"/>
      <c r="BRB10" s="135"/>
      <c r="BRC10" s="135"/>
      <c r="BRD10" s="135"/>
      <c r="BRE10" s="135"/>
      <c r="BRF10" s="135"/>
      <c r="BRG10" s="135"/>
      <c r="BRH10" s="135"/>
      <c r="BRI10" s="135"/>
      <c r="BRJ10" s="135"/>
      <c r="BRK10" s="135"/>
      <c r="BRL10" s="135"/>
      <c r="BRM10" s="135"/>
      <c r="BRN10" s="135"/>
      <c r="BRO10" s="135"/>
      <c r="BRP10" s="135"/>
      <c r="BRQ10" s="135"/>
      <c r="BRR10" s="135"/>
      <c r="BRS10" s="135"/>
      <c r="BRT10" s="135"/>
      <c r="BRU10" s="135"/>
      <c r="BRV10" s="135"/>
      <c r="BRW10" s="135"/>
      <c r="BRX10" s="135"/>
      <c r="BRY10" s="135"/>
      <c r="BRZ10" s="135"/>
      <c r="BSA10" s="135"/>
      <c r="BSB10" s="135"/>
      <c r="BSC10" s="135"/>
      <c r="BSD10" s="135"/>
      <c r="BSE10" s="135"/>
      <c r="BSF10" s="135"/>
      <c r="BSG10" s="135"/>
      <c r="BSH10" s="135"/>
      <c r="BSI10" s="135"/>
      <c r="BSJ10" s="135"/>
      <c r="BSK10" s="135"/>
      <c r="BSL10" s="135"/>
      <c r="BSM10" s="135"/>
      <c r="BSN10" s="135"/>
      <c r="BSO10" s="135"/>
      <c r="BSP10" s="135"/>
      <c r="BSQ10" s="135"/>
      <c r="BSR10" s="135"/>
      <c r="BSS10" s="135"/>
      <c r="BST10" s="135"/>
      <c r="BSU10" s="135"/>
      <c r="BSV10" s="135"/>
      <c r="BSW10" s="135"/>
      <c r="BSX10" s="135"/>
      <c r="BSY10" s="135"/>
      <c r="BSZ10" s="135"/>
      <c r="BTA10" s="135"/>
      <c r="BTB10" s="135"/>
      <c r="BTC10" s="135"/>
      <c r="BTD10" s="135"/>
      <c r="BTE10" s="135"/>
      <c r="BTF10" s="135"/>
      <c r="BTG10" s="135"/>
      <c r="BTH10" s="135"/>
      <c r="BTI10" s="135"/>
      <c r="BTJ10" s="135"/>
      <c r="BTK10" s="135"/>
      <c r="BTL10" s="135"/>
      <c r="BTM10" s="135"/>
      <c r="BTN10" s="135"/>
      <c r="BTO10" s="135"/>
      <c r="BTP10" s="135"/>
      <c r="BTQ10" s="135"/>
      <c r="BTR10" s="135"/>
      <c r="BTS10" s="135"/>
      <c r="BTT10" s="135"/>
      <c r="BTU10" s="135"/>
      <c r="BTV10" s="135"/>
      <c r="BTW10" s="135"/>
      <c r="BTX10" s="135"/>
      <c r="BTY10" s="135"/>
      <c r="BTZ10" s="135"/>
      <c r="BUA10" s="135"/>
      <c r="BUB10" s="135"/>
      <c r="BUC10" s="135"/>
      <c r="BUD10" s="135"/>
      <c r="BUE10" s="135"/>
      <c r="BUF10" s="135"/>
      <c r="BUG10" s="135"/>
      <c r="BUH10" s="135"/>
      <c r="BUI10" s="135"/>
      <c r="BUJ10" s="135"/>
      <c r="BUK10" s="135"/>
      <c r="BUL10" s="135"/>
      <c r="BUM10" s="135"/>
      <c r="BUN10" s="135"/>
      <c r="BUO10" s="135"/>
      <c r="BUP10" s="135"/>
      <c r="BUQ10" s="135"/>
      <c r="BUR10" s="135"/>
      <c r="BUS10" s="135"/>
      <c r="BUT10" s="135"/>
      <c r="BUU10" s="135"/>
      <c r="BUV10" s="135"/>
      <c r="BUW10" s="135"/>
      <c r="BUX10" s="135"/>
      <c r="BUY10" s="135"/>
      <c r="BUZ10" s="135"/>
      <c r="BVA10" s="135"/>
      <c r="BVB10" s="135"/>
      <c r="BVC10" s="135"/>
      <c r="BVD10" s="135"/>
      <c r="BVE10" s="135"/>
      <c r="BVF10" s="135"/>
      <c r="BVG10" s="135"/>
      <c r="BVH10" s="135"/>
      <c r="BVI10" s="135"/>
      <c r="BVJ10" s="135"/>
      <c r="BVK10" s="135"/>
      <c r="BVL10" s="135"/>
      <c r="BVM10" s="135"/>
      <c r="BVN10" s="135"/>
      <c r="BVO10" s="135"/>
      <c r="BVP10" s="135"/>
      <c r="BVQ10" s="135"/>
      <c r="BVR10" s="135"/>
      <c r="BVS10" s="135"/>
      <c r="BVT10" s="135"/>
      <c r="BVU10" s="135"/>
      <c r="BVV10" s="135"/>
      <c r="BVW10" s="135"/>
      <c r="BVX10" s="135"/>
      <c r="BVY10" s="135"/>
      <c r="BVZ10" s="135"/>
      <c r="BWA10" s="135"/>
      <c r="BWB10" s="135"/>
      <c r="BWC10" s="135"/>
      <c r="BWD10" s="135"/>
      <c r="BWE10" s="135"/>
      <c r="BWF10" s="135"/>
      <c r="BWG10" s="135"/>
      <c r="BWH10" s="135"/>
      <c r="BWI10" s="135"/>
      <c r="BWJ10" s="135"/>
      <c r="BWK10" s="135"/>
      <c r="BWL10" s="135"/>
      <c r="BWM10" s="135"/>
      <c r="BWN10" s="135"/>
      <c r="BWO10" s="135"/>
      <c r="BWP10" s="135"/>
      <c r="BWQ10" s="135"/>
      <c r="BWR10" s="135"/>
      <c r="BWS10" s="135"/>
      <c r="BWT10" s="135"/>
      <c r="BWU10" s="135"/>
      <c r="BWV10" s="135"/>
      <c r="BWW10" s="135"/>
      <c r="BWX10" s="135"/>
      <c r="BWY10" s="135"/>
      <c r="BWZ10" s="135"/>
      <c r="BXA10" s="135"/>
      <c r="BXB10" s="135"/>
      <c r="BXC10" s="135"/>
      <c r="BXD10" s="135"/>
      <c r="BXE10" s="135"/>
      <c r="BXF10" s="135"/>
      <c r="BXG10" s="135"/>
      <c r="BXH10" s="135"/>
      <c r="BXI10" s="135"/>
      <c r="BXJ10" s="135"/>
      <c r="BXK10" s="135"/>
      <c r="BXL10" s="135"/>
      <c r="BXM10" s="135"/>
      <c r="BXN10" s="135"/>
      <c r="BXO10" s="135"/>
      <c r="BXP10" s="135"/>
      <c r="BXQ10" s="135"/>
      <c r="BXR10" s="135"/>
      <c r="BXS10" s="135"/>
      <c r="BXT10" s="135"/>
      <c r="BXU10" s="135"/>
      <c r="BXV10" s="135"/>
      <c r="BXW10" s="135"/>
      <c r="BXX10" s="135"/>
      <c r="BXY10" s="135"/>
      <c r="BXZ10" s="135"/>
      <c r="BYA10" s="135"/>
      <c r="BYB10" s="135"/>
      <c r="BYC10" s="135"/>
      <c r="BYD10" s="135"/>
      <c r="BYE10" s="135"/>
      <c r="BYF10" s="135"/>
      <c r="BYG10" s="135"/>
      <c r="BYH10" s="135"/>
      <c r="BYI10" s="135"/>
      <c r="BYJ10" s="135"/>
      <c r="BYK10" s="135"/>
      <c r="BYL10" s="135"/>
      <c r="BYM10" s="135"/>
      <c r="BYN10" s="135"/>
      <c r="BYO10" s="135"/>
      <c r="BYP10" s="135"/>
      <c r="BYQ10" s="135"/>
      <c r="BYR10" s="135"/>
      <c r="BYS10" s="135"/>
      <c r="BYT10" s="135"/>
      <c r="BYU10" s="135"/>
      <c r="BYV10" s="135"/>
      <c r="BYW10" s="135"/>
      <c r="BYX10" s="135"/>
      <c r="BYY10" s="135"/>
      <c r="BYZ10" s="135"/>
      <c r="BZA10" s="135"/>
      <c r="BZB10" s="135"/>
      <c r="BZC10" s="135"/>
      <c r="BZD10" s="135"/>
      <c r="BZE10" s="135"/>
      <c r="BZF10" s="135"/>
      <c r="BZG10" s="135"/>
      <c r="BZH10" s="135"/>
      <c r="BZI10" s="135"/>
      <c r="BZJ10" s="135"/>
      <c r="BZK10" s="135"/>
      <c r="BZL10" s="135"/>
      <c r="BZM10" s="135"/>
      <c r="BZN10" s="135"/>
      <c r="BZO10" s="135"/>
      <c r="BZP10" s="135"/>
      <c r="BZQ10" s="135"/>
      <c r="BZR10" s="135"/>
      <c r="BZS10" s="135"/>
      <c r="BZT10" s="135"/>
      <c r="BZU10" s="135"/>
      <c r="BZV10" s="135"/>
      <c r="BZW10" s="135"/>
      <c r="BZX10" s="135"/>
      <c r="BZY10" s="135"/>
      <c r="BZZ10" s="135"/>
      <c r="CAA10" s="135"/>
      <c r="CAB10" s="135"/>
      <c r="CAC10" s="135"/>
      <c r="CAD10" s="135"/>
      <c r="CAE10" s="135"/>
      <c r="CAF10" s="135"/>
      <c r="CAG10" s="135"/>
      <c r="CAH10" s="135"/>
      <c r="CAI10" s="135"/>
      <c r="CAJ10" s="135"/>
      <c r="CAK10" s="135"/>
      <c r="CAL10" s="135"/>
      <c r="CAM10" s="135"/>
      <c r="CAN10" s="135"/>
      <c r="CAO10" s="135"/>
      <c r="CAP10" s="135"/>
      <c r="CAQ10" s="135"/>
      <c r="CAR10" s="135"/>
      <c r="CAS10" s="135"/>
      <c r="CAT10" s="135"/>
      <c r="CAU10" s="135"/>
      <c r="CAV10" s="135"/>
      <c r="CAW10" s="135"/>
      <c r="CAX10" s="135"/>
      <c r="CAY10" s="135"/>
      <c r="CAZ10" s="135"/>
      <c r="CBA10" s="135"/>
      <c r="CBB10" s="135"/>
      <c r="CBC10" s="135"/>
      <c r="CBD10" s="135"/>
      <c r="CBE10" s="135"/>
      <c r="CBF10" s="135"/>
      <c r="CBG10" s="135"/>
      <c r="CBH10" s="135"/>
      <c r="CBI10" s="135"/>
      <c r="CBJ10" s="135"/>
      <c r="CBK10" s="135"/>
      <c r="CBL10" s="135"/>
      <c r="CBM10" s="135"/>
      <c r="CBN10" s="135"/>
      <c r="CBO10" s="135"/>
      <c r="CBP10" s="135"/>
      <c r="CBQ10" s="135"/>
      <c r="CBR10" s="135"/>
      <c r="CBS10" s="135"/>
      <c r="CBT10" s="135"/>
      <c r="CBU10" s="135"/>
      <c r="CBV10" s="135"/>
      <c r="CBW10" s="135"/>
      <c r="CBX10" s="135"/>
      <c r="CBY10" s="135"/>
      <c r="CBZ10" s="135"/>
      <c r="CCA10" s="135"/>
      <c r="CCB10" s="135"/>
      <c r="CCC10" s="135"/>
      <c r="CCD10" s="135"/>
      <c r="CCE10" s="135"/>
      <c r="CCF10" s="135"/>
      <c r="CCG10" s="135"/>
      <c r="CCH10" s="135"/>
      <c r="CCI10" s="135"/>
      <c r="CCJ10" s="135"/>
      <c r="CCK10" s="135"/>
      <c r="CCL10" s="135"/>
      <c r="CCM10" s="135"/>
      <c r="CCN10" s="135"/>
      <c r="CCO10" s="135"/>
      <c r="CCP10" s="135"/>
      <c r="CCQ10" s="135"/>
      <c r="CCR10" s="135"/>
      <c r="CCS10" s="135"/>
      <c r="CCT10" s="135"/>
      <c r="CCU10" s="135"/>
      <c r="CCV10" s="135"/>
      <c r="CCW10" s="135"/>
      <c r="CCX10" s="135"/>
      <c r="CCY10" s="135"/>
      <c r="CCZ10" s="135"/>
      <c r="CDA10" s="135"/>
      <c r="CDB10" s="135"/>
      <c r="CDC10" s="135"/>
      <c r="CDD10" s="135"/>
      <c r="CDE10" s="135"/>
      <c r="CDF10" s="135"/>
      <c r="CDG10" s="135"/>
      <c r="CDH10" s="135"/>
      <c r="CDI10" s="135"/>
      <c r="CDJ10" s="135"/>
      <c r="CDK10" s="135"/>
      <c r="CDL10" s="135"/>
      <c r="CDM10" s="135"/>
      <c r="CDN10" s="135"/>
      <c r="CDO10" s="135"/>
      <c r="CDP10" s="135"/>
      <c r="CDQ10" s="135"/>
      <c r="CDR10" s="135"/>
      <c r="CDS10" s="135"/>
      <c r="CDT10" s="135"/>
      <c r="CDU10" s="135"/>
      <c r="CDV10" s="135"/>
      <c r="CDW10" s="135"/>
      <c r="CDX10" s="135"/>
      <c r="CDY10" s="135"/>
      <c r="CDZ10" s="135"/>
      <c r="CEA10" s="135"/>
      <c r="CEB10" s="135"/>
      <c r="CEC10" s="135"/>
      <c r="CED10" s="135"/>
      <c r="CEE10" s="135"/>
      <c r="CEF10" s="135"/>
      <c r="CEG10" s="135"/>
      <c r="CEH10" s="135"/>
      <c r="CEI10" s="135"/>
      <c r="CEJ10" s="135"/>
      <c r="CEK10" s="135"/>
      <c r="CEL10" s="135"/>
      <c r="CEM10" s="135"/>
      <c r="CEN10" s="135"/>
      <c r="CEO10" s="135"/>
      <c r="CEP10" s="135"/>
      <c r="CEQ10" s="135"/>
      <c r="CER10" s="135"/>
      <c r="CES10" s="135"/>
      <c r="CET10" s="135"/>
      <c r="CEU10" s="135"/>
      <c r="CEV10" s="135"/>
      <c r="CEW10" s="135"/>
      <c r="CEX10" s="135"/>
      <c r="CEY10" s="135"/>
      <c r="CEZ10" s="135"/>
      <c r="CFA10" s="135"/>
      <c r="CFB10" s="135"/>
      <c r="CFC10" s="135"/>
      <c r="CFD10" s="135"/>
      <c r="CFE10" s="135"/>
      <c r="CFF10" s="135"/>
      <c r="CFG10" s="135"/>
      <c r="CFH10" s="135"/>
      <c r="CFI10" s="135"/>
      <c r="CFJ10" s="135"/>
      <c r="CFK10" s="135"/>
      <c r="CFL10" s="135"/>
      <c r="CFM10" s="135"/>
      <c r="CFN10" s="135"/>
      <c r="CFO10" s="135"/>
      <c r="CFP10" s="135"/>
      <c r="CFQ10" s="135"/>
      <c r="CFR10" s="135"/>
      <c r="CFS10" s="135"/>
      <c r="CFT10" s="135"/>
      <c r="CFU10" s="135"/>
      <c r="CFV10" s="135"/>
      <c r="CFW10" s="135"/>
      <c r="CFX10" s="135"/>
      <c r="CFY10" s="135"/>
      <c r="CFZ10" s="135"/>
      <c r="CGA10" s="135"/>
      <c r="CGB10" s="135"/>
      <c r="CGC10" s="135"/>
      <c r="CGD10" s="135"/>
      <c r="CGE10" s="135"/>
      <c r="CGF10" s="135"/>
      <c r="CGG10" s="135"/>
      <c r="CGH10" s="135"/>
      <c r="CGI10" s="135"/>
      <c r="CGJ10" s="135"/>
      <c r="CGK10" s="135"/>
      <c r="CGL10" s="135"/>
      <c r="CGM10" s="135"/>
      <c r="CGN10" s="135"/>
      <c r="CGO10" s="135"/>
      <c r="CGP10" s="135"/>
      <c r="CGQ10" s="135"/>
      <c r="CGR10" s="135"/>
      <c r="CGS10" s="135"/>
      <c r="CGT10" s="135"/>
      <c r="CGU10" s="135"/>
      <c r="CGV10" s="135"/>
      <c r="CGW10" s="135"/>
      <c r="CGX10" s="135"/>
      <c r="CGY10" s="135"/>
      <c r="CGZ10" s="135"/>
      <c r="CHA10" s="135"/>
      <c r="CHB10" s="135"/>
      <c r="CHC10" s="135"/>
      <c r="CHD10" s="135"/>
      <c r="CHE10" s="135"/>
      <c r="CHF10" s="135"/>
      <c r="CHG10" s="135"/>
      <c r="CHH10" s="135"/>
      <c r="CHI10" s="135"/>
      <c r="CHJ10" s="135"/>
      <c r="CHK10" s="135"/>
      <c r="CHL10" s="135"/>
      <c r="CHM10" s="135"/>
      <c r="CHN10" s="135"/>
      <c r="CHO10" s="135"/>
      <c r="CHP10" s="135"/>
      <c r="CHQ10" s="135"/>
      <c r="CHR10" s="135"/>
      <c r="CHS10" s="135"/>
      <c r="CHT10" s="135"/>
      <c r="CHU10" s="135"/>
      <c r="CHV10" s="135"/>
      <c r="CHW10" s="135"/>
      <c r="CHX10" s="135"/>
      <c r="CHY10" s="135"/>
      <c r="CHZ10" s="135"/>
      <c r="CIA10" s="135"/>
      <c r="CIB10" s="135"/>
      <c r="CIC10" s="135"/>
      <c r="CID10" s="135"/>
      <c r="CIE10" s="135"/>
      <c r="CIF10" s="135"/>
      <c r="CIG10" s="135"/>
      <c r="CIH10" s="135"/>
      <c r="CII10" s="135"/>
      <c r="CIJ10" s="135"/>
      <c r="CIK10" s="135"/>
      <c r="CIL10" s="135"/>
      <c r="CIM10" s="135"/>
      <c r="CIN10" s="135"/>
      <c r="CIO10" s="135"/>
      <c r="CIP10" s="135"/>
      <c r="CIQ10" s="135"/>
      <c r="CIR10" s="135"/>
      <c r="CIS10" s="135"/>
      <c r="CIT10" s="135"/>
      <c r="CIU10" s="135"/>
      <c r="CIV10" s="135"/>
      <c r="CIW10" s="135"/>
      <c r="CIX10" s="135"/>
      <c r="CIY10" s="135"/>
      <c r="CIZ10" s="135"/>
      <c r="CJA10" s="135"/>
      <c r="CJB10" s="135"/>
      <c r="CJC10" s="135"/>
      <c r="CJD10" s="135"/>
      <c r="CJE10" s="135"/>
      <c r="CJF10" s="135"/>
      <c r="CJG10" s="135"/>
      <c r="CJH10" s="135"/>
      <c r="CJI10" s="135"/>
      <c r="CJJ10" s="135"/>
      <c r="CJK10" s="135"/>
      <c r="CJL10" s="135"/>
      <c r="CJM10" s="135"/>
      <c r="CJN10" s="135"/>
      <c r="CJO10" s="135"/>
      <c r="CJP10" s="135"/>
      <c r="CJQ10" s="135"/>
      <c r="CJR10" s="135"/>
      <c r="CJS10" s="135"/>
      <c r="CJT10" s="135"/>
      <c r="CJU10" s="135"/>
      <c r="CJV10" s="135"/>
      <c r="CJW10" s="135"/>
      <c r="CJX10" s="135"/>
      <c r="CJY10" s="135"/>
      <c r="CJZ10" s="135"/>
      <c r="CKA10" s="135"/>
      <c r="CKB10" s="135"/>
      <c r="CKC10" s="135"/>
      <c r="CKD10" s="135"/>
      <c r="CKE10" s="135"/>
      <c r="CKF10" s="135"/>
      <c r="CKG10" s="135"/>
      <c r="CKH10" s="135"/>
      <c r="CKI10" s="135"/>
      <c r="CKJ10" s="135"/>
      <c r="CKK10" s="135"/>
      <c r="CKL10" s="135"/>
      <c r="CKM10" s="135"/>
      <c r="CKN10" s="135"/>
      <c r="CKO10" s="135"/>
      <c r="CKP10" s="135"/>
      <c r="CKQ10" s="135"/>
      <c r="CKR10" s="135"/>
      <c r="CKS10" s="135"/>
      <c r="CKT10" s="135"/>
      <c r="CKU10" s="135"/>
      <c r="CKV10" s="135"/>
      <c r="CKW10" s="135"/>
      <c r="CKX10" s="135"/>
      <c r="CKY10" s="135"/>
      <c r="CKZ10" s="135"/>
      <c r="CLA10" s="135"/>
      <c r="CLB10" s="135"/>
      <c r="CLC10" s="135"/>
      <c r="CLD10" s="135"/>
      <c r="CLE10" s="135"/>
      <c r="CLF10" s="135"/>
      <c r="CLG10" s="135"/>
      <c r="CLH10" s="135"/>
      <c r="CLI10" s="135"/>
      <c r="CLJ10" s="135"/>
      <c r="CLK10" s="135"/>
      <c r="CLL10" s="135"/>
      <c r="CLM10" s="135"/>
      <c r="CLN10" s="135"/>
      <c r="CLO10" s="135"/>
      <c r="CLP10" s="135"/>
      <c r="CLQ10" s="135"/>
      <c r="CLR10" s="135"/>
      <c r="CLS10" s="135"/>
      <c r="CLT10" s="135"/>
      <c r="CLU10" s="135"/>
      <c r="CLV10" s="135"/>
      <c r="CLW10" s="135"/>
      <c r="CLX10" s="135"/>
      <c r="CLY10" s="135"/>
      <c r="CLZ10" s="135"/>
      <c r="CMA10" s="135"/>
      <c r="CMB10" s="135"/>
      <c r="CMC10" s="135"/>
      <c r="CMD10" s="135"/>
      <c r="CME10" s="135"/>
      <c r="CMF10" s="135"/>
      <c r="CMG10" s="135"/>
      <c r="CMH10" s="135"/>
      <c r="CMI10" s="135"/>
      <c r="CMJ10" s="135"/>
      <c r="CMK10" s="135"/>
      <c r="CML10" s="135"/>
      <c r="CMM10" s="135"/>
      <c r="CMN10" s="135"/>
      <c r="CMO10" s="135"/>
      <c r="CMP10" s="135"/>
      <c r="CMQ10" s="135"/>
      <c r="CMR10" s="135"/>
      <c r="CMS10" s="135"/>
      <c r="CMT10" s="135"/>
      <c r="CMU10" s="135"/>
      <c r="CMV10" s="135"/>
      <c r="CMW10" s="135"/>
      <c r="CMX10" s="135"/>
      <c r="CMY10" s="135"/>
      <c r="CMZ10" s="135"/>
      <c r="CNA10" s="135"/>
      <c r="CNB10" s="135"/>
      <c r="CNC10" s="135"/>
      <c r="CND10" s="135"/>
      <c r="CNE10" s="135"/>
      <c r="CNF10" s="135"/>
      <c r="CNG10" s="135"/>
      <c r="CNH10" s="135"/>
      <c r="CNI10" s="135"/>
      <c r="CNJ10" s="135"/>
      <c r="CNK10" s="135"/>
      <c r="CNL10" s="135"/>
      <c r="CNM10" s="135"/>
      <c r="CNN10" s="135"/>
      <c r="CNO10" s="135"/>
      <c r="CNP10" s="135"/>
      <c r="CNQ10" s="135"/>
      <c r="CNR10" s="135"/>
      <c r="CNS10" s="135"/>
      <c r="CNT10" s="135"/>
      <c r="CNU10" s="135"/>
      <c r="CNV10" s="135"/>
      <c r="CNW10" s="135"/>
      <c r="CNX10" s="135"/>
      <c r="CNY10" s="135"/>
      <c r="CNZ10" s="135"/>
      <c r="COA10" s="135"/>
      <c r="COB10" s="135"/>
      <c r="COC10" s="135"/>
      <c r="COD10" s="135"/>
      <c r="COE10" s="135"/>
      <c r="COF10" s="135"/>
      <c r="COG10" s="135"/>
      <c r="COH10" s="135"/>
      <c r="COI10" s="135"/>
      <c r="COJ10" s="135"/>
      <c r="COK10" s="135"/>
      <c r="COL10" s="135"/>
      <c r="COM10" s="135"/>
      <c r="CON10" s="135"/>
      <c r="COO10" s="135"/>
      <c r="COP10" s="135"/>
      <c r="COQ10" s="135"/>
      <c r="COR10" s="135"/>
      <c r="COS10" s="135"/>
      <c r="COT10" s="135"/>
      <c r="COU10" s="135"/>
      <c r="COV10" s="135"/>
      <c r="COW10" s="135"/>
      <c r="COX10" s="135"/>
      <c r="COY10" s="135"/>
      <c r="COZ10" s="135"/>
      <c r="CPA10" s="135"/>
      <c r="CPB10" s="135"/>
      <c r="CPC10" s="135"/>
      <c r="CPD10" s="135"/>
      <c r="CPE10" s="135"/>
      <c r="CPF10" s="135"/>
      <c r="CPG10" s="135"/>
      <c r="CPH10" s="135"/>
      <c r="CPI10" s="135"/>
      <c r="CPJ10" s="135"/>
      <c r="CPK10" s="135"/>
      <c r="CPL10" s="135"/>
      <c r="CPM10" s="135"/>
      <c r="CPN10" s="135"/>
      <c r="CPO10" s="135"/>
      <c r="CPP10" s="135"/>
      <c r="CPQ10" s="135"/>
      <c r="CPR10" s="135"/>
      <c r="CPS10" s="135"/>
      <c r="CPT10" s="135"/>
      <c r="CPU10" s="135"/>
      <c r="CPV10" s="135"/>
      <c r="CPW10" s="135"/>
      <c r="CPX10" s="135"/>
      <c r="CPY10" s="135"/>
      <c r="CPZ10" s="135"/>
      <c r="CQA10" s="135"/>
      <c r="CQB10" s="135"/>
      <c r="CQC10" s="135"/>
      <c r="CQD10" s="135"/>
      <c r="CQE10" s="135"/>
      <c r="CQF10" s="135"/>
      <c r="CQG10" s="135"/>
      <c r="CQH10" s="135"/>
      <c r="CQI10" s="135"/>
      <c r="CQJ10" s="135"/>
      <c r="CQK10" s="135"/>
      <c r="CQL10" s="135"/>
      <c r="CQM10" s="135"/>
      <c r="CQN10" s="135"/>
      <c r="CQO10" s="135"/>
      <c r="CQP10" s="135"/>
      <c r="CQQ10" s="135"/>
      <c r="CQR10" s="135"/>
      <c r="CQS10" s="135"/>
      <c r="CQT10" s="135"/>
      <c r="CQU10" s="135"/>
      <c r="CQV10" s="135"/>
      <c r="CQW10" s="135"/>
      <c r="CQX10" s="135"/>
      <c r="CQY10" s="135"/>
      <c r="CQZ10" s="135"/>
      <c r="CRA10" s="135"/>
      <c r="CRB10" s="135"/>
      <c r="CRC10" s="135"/>
      <c r="CRD10" s="135"/>
      <c r="CRE10" s="135"/>
      <c r="CRF10" s="135"/>
      <c r="CRG10" s="135"/>
      <c r="CRH10" s="135"/>
      <c r="CRI10" s="135"/>
      <c r="CRJ10" s="135"/>
      <c r="CRK10" s="135"/>
      <c r="CRL10" s="135"/>
      <c r="CRM10" s="135"/>
      <c r="CRN10" s="135"/>
      <c r="CRO10" s="135"/>
      <c r="CRP10" s="135"/>
      <c r="CRQ10" s="135"/>
      <c r="CRR10" s="135"/>
      <c r="CRS10" s="135"/>
      <c r="CRT10" s="135"/>
      <c r="CRU10" s="135"/>
      <c r="CRV10" s="135"/>
      <c r="CRW10" s="135"/>
      <c r="CRX10" s="135"/>
      <c r="CRY10" s="135"/>
      <c r="CRZ10" s="135"/>
      <c r="CSA10" s="135"/>
      <c r="CSB10" s="135"/>
      <c r="CSC10" s="135"/>
      <c r="CSD10" s="135"/>
      <c r="CSE10" s="135"/>
      <c r="CSF10" s="135"/>
      <c r="CSG10" s="135"/>
      <c r="CSH10" s="135"/>
      <c r="CSI10" s="135"/>
      <c r="CSJ10" s="135"/>
      <c r="CSK10" s="135"/>
      <c r="CSL10" s="135"/>
      <c r="CSM10" s="135"/>
      <c r="CSN10" s="135"/>
      <c r="CSO10" s="135"/>
      <c r="CSP10" s="135"/>
      <c r="CSQ10" s="135"/>
      <c r="CSR10" s="135"/>
      <c r="CSS10" s="135"/>
      <c r="CST10" s="135"/>
      <c r="CSU10" s="135"/>
      <c r="CSV10" s="135"/>
      <c r="CSW10" s="135"/>
      <c r="CSX10" s="135"/>
      <c r="CSY10" s="135"/>
      <c r="CSZ10" s="135"/>
      <c r="CTA10" s="135"/>
      <c r="CTB10" s="135"/>
      <c r="CTC10" s="135"/>
      <c r="CTD10" s="135"/>
      <c r="CTE10" s="135"/>
      <c r="CTF10" s="135"/>
      <c r="CTG10" s="135"/>
      <c r="CTH10" s="135"/>
      <c r="CTI10" s="135"/>
      <c r="CTJ10" s="135"/>
      <c r="CTK10" s="135"/>
      <c r="CTL10" s="135"/>
      <c r="CTM10" s="135"/>
      <c r="CTN10" s="135"/>
      <c r="CTO10" s="135"/>
      <c r="CTP10" s="135"/>
      <c r="CTQ10" s="135"/>
      <c r="CTR10" s="135"/>
      <c r="CTS10" s="135"/>
      <c r="CTT10" s="135"/>
      <c r="CTU10" s="135"/>
      <c r="CTV10" s="135"/>
      <c r="CTW10" s="135"/>
      <c r="CTX10" s="135"/>
      <c r="CTY10" s="135"/>
      <c r="CTZ10" s="135"/>
      <c r="CUA10" s="135"/>
      <c r="CUB10" s="135"/>
      <c r="CUC10" s="135"/>
      <c r="CUD10" s="135"/>
      <c r="CUE10" s="135"/>
      <c r="CUF10" s="135"/>
      <c r="CUG10" s="135"/>
      <c r="CUH10" s="135"/>
      <c r="CUI10" s="135"/>
      <c r="CUJ10" s="135"/>
      <c r="CUK10" s="135"/>
      <c r="CUL10" s="135"/>
      <c r="CUM10" s="135"/>
      <c r="CUN10" s="135"/>
      <c r="CUO10" s="135"/>
      <c r="CUP10" s="135"/>
      <c r="CUQ10" s="135"/>
      <c r="CUR10" s="135"/>
      <c r="CUS10" s="135"/>
      <c r="CUT10" s="135"/>
      <c r="CUU10" s="135"/>
      <c r="CUV10" s="135"/>
      <c r="CUW10" s="135"/>
      <c r="CUX10" s="135"/>
      <c r="CUY10" s="135"/>
      <c r="CUZ10" s="135"/>
      <c r="CVA10" s="135"/>
      <c r="CVB10" s="135"/>
      <c r="CVC10" s="135"/>
      <c r="CVD10" s="135"/>
      <c r="CVE10" s="135"/>
      <c r="CVF10" s="135"/>
      <c r="CVG10" s="135"/>
      <c r="CVH10" s="135"/>
      <c r="CVI10" s="135"/>
      <c r="CVJ10" s="135"/>
      <c r="CVK10" s="135"/>
      <c r="CVL10" s="135"/>
      <c r="CVM10" s="135"/>
      <c r="CVN10" s="135"/>
      <c r="CVO10" s="135"/>
      <c r="CVP10" s="135"/>
      <c r="CVQ10" s="135"/>
      <c r="CVR10" s="135"/>
      <c r="CVS10" s="135"/>
      <c r="CVT10" s="135"/>
      <c r="CVU10" s="135"/>
      <c r="CVV10" s="135"/>
      <c r="CVW10" s="135"/>
      <c r="CVX10" s="135"/>
      <c r="CVY10" s="135"/>
      <c r="CVZ10" s="135"/>
      <c r="CWA10" s="135"/>
      <c r="CWB10" s="135"/>
      <c r="CWC10" s="135"/>
      <c r="CWD10" s="135"/>
      <c r="CWE10" s="135"/>
      <c r="CWF10" s="135"/>
      <c r="CWG10" s="135"/>
      <c r="CWH10" s="135"/>
      <c r="CWI10" s="135"/>
      <c r="CWJ10" s="135"/>
      <c r="CWK10" s="135"/>
      <c r="CWL10" s="135"/>
      <c r="CWM10" s="135"/>
      <c r="CWN10" s="135"/>
      <c r="CWO10" s="135"/>
      <c r="CWP10" s="135"/>
      <c r="CWQ10" s="135"/>
      <c r="CWR10" s="135"/>
      <c r="CWS10" s="135"/>
      <c r="CWT10" s="135"/>
      <c r="CWU10" s="135"/>
      <c r="CWV10" s="135"/>
      <c r="CWW10" s="135"/>
      <c r="CWX10" s="135"/>
      <c r="CWY10" s="135"/>
      <c r="CWZ10" s="135"/>
      <c r="CXA10" s="135"/>
      <c r="CXB10" s="135"/>
      <c r="CXC10" s="135"/>
      <c r="CXD10" s="135"/>
      <c r="CXE10" s="135"/>
      <c r="CXF10" s="135"/>
      <c r="CXG10" s="135"/>
      <c r="CXH10" s="135"/>
      <c r="CXI10" s="135"/>
      <c r="CXJ10" s="135"/>
      <c r="CXK10" s="135"/>
      <c r="CXL10" s="135"/>
      <c r="CXM10" s="135"/>
      <c r="CXN10" s="135"/>
      <c r="CXO10" s="135"/>
      <c r="CXP10" s="135"/>
      <c r="CXQ10" s="135"/>
      <c r="CXR10" s="135"/>
      <c r="CXS10" s="135"/>
      <c r="CXT10" s="135"/>
      <c r="CXU10" s="135"/>
      <c r="CXV10" s="135"/>
      <c r="CXW10" s="135"/>
      <c r="CXX10" s="135"/>
      <c r="CXY10" s="135"/>
      <c r="CXZ10" s="135"/>
      <c r="CYA10" s="135"/>
      <c r="CYB10" s="135"/>
      <c r="CYC10" s="135"/>
      <c r="CYD10" s="135"/>
      <c r="CYE10" s="135"/>
      <c r="CYF10" s="135"/>
      <c r="CYG10" s="135"/>
      <c r="CYH10" s="135"/>
      <c r="CYI10" s="135"/>
      <c r="CYJ10" s="135"/>
      <c r="CYK10" s="135"/>
      <c r="CYL10" s="135"/>
      <c r="CYM10" s="135"/>
      <c r="CYN10" s="135"/>
      <c r="CYO10" s="135"/>
      <c r="CYP10" s="135"/>
      <c r="CYQ10" s="135"/>
      <c r="CYR10" s="135"/>
      <c r="CYS10" s="135"/>
      <c r="CYT10" s="135"/>
      <c r="CYU10" s="135"/>
      <c r="CYV10" s="135"/>
      <c r="CYW10" s="135"/>
      <c r="CYX10" s="135"/>
      <c r="CYY10" s="135"/>
      <c r="CYZ10" s="135"/>
      <c r="CZA10" s="135"/>
      <c r="CZB10" s="135"/>
      <c r="CZC10" s="135"/>
      <c r="CZD10" s="135"/>
      <c r="CZE10" s="135"/>
      <c r="CZF10" s="135"/>
      <c r="CZG10" s="135"/>
      <c r="CZH10" s="135"/>
      <c r="CZI10" s="135"/>
      <c r="CZJ10" s="135"/>
      <c r="CZK10" s="135"/>
      <c r="CZL10" s="135"/>
      <c r="CZM10" s="135"/>
      <c r="CZN10" s="135"/>
      <c r="CZO10" s="135"/>
      <c r="CZP10" s="135"/>
      <c r="CZQ10" s="135"/>
      <c r="CZR10" s="135"/>
      <c r="CZS10" s="135"/>
      <c r="CZT10" s="135"/>
      <c r="CZU10" s="135"/>
      <c r="CZV10" s="135"/>
      <c r="CZW10" s="135"/>
      <c r="CZX10" s="135"/>
      <c r="CZY10" s="135"/>
      <c r="CZZ10" s="135"/>
      <c r="DAA10" s="135"/>
      <c r="DAB10" s="135"/>
      <c r="DAC10" s="135"/>
      <c r="DAD10" s="135"/>
      <c r="DAE10" s="135"/>
      <c r="DAF10" s="135"/>
      <c r="DAG10" s="135"/>
      <c r="DAH10" s="135"/>
      <c r="DAI10" s="135"/>
      <c r="DAJ10" s="135"/>
      <c r="DAK10" s="135"/>
      <c r="DAL10" s="135"/>
      <c r="DAM10" s="135"/>
      <c r="DAN10" s="135"/>
      <c r="DAO10" s="135"/>
      <c r="DAP10" s="135"/>
      <c r="DAQ10" s="135"/>
      <c r="DAR10" s="135"/>
      <c r="DAS10" s="135"/>
      <c r="DAT10" s="135"/>
      <c r="DAU10" s="135"/>
      <c r="DAV10" s="135"/>
      <c r="DAW10" s="135"/>
      <c r="DAX10" s="135"/>
      <c r="DAY10" s="135"/>
      <c r="DAZ10" s="135"/>
      <c r="DBA10" s="135"/>
      <c r="DBB10" s="135"/>
      <c r="DBC10" s="135"/>
      <c r="DBD10" s="135"/>
      <c r="DBE10" s="135"/>
      <c r="DBF10" s="135"/>
      <c r="DBG10" s="135"/>
      <c r="DBH10" s="135"/>
      <c r="DBI10" s="135"/>
      <c r="DBJ10" s="135"/>
      <c r="DBK10" s="135"/>
      <c r="DBL10" s="135"/>
      <c r="DBM10" s="135"/>
      <c r="DBN10" s="135"/>
      <c r="DBO10" s="135"/>
      <c r="DBP10" s="135"/>
      <c r="DBQ10" s="135"/>
      <c r="DBR10" s="135"/>
      <c r="DBS10" s="135"/>
      <c r="DBT10" s="135"/>
      <c r="DBU10" s="135"/>
      <c r="DBV10" s="135"/>
      <c r="DBW10" s="135"/>
      <c r="DBX10" s="135"/>
      <c r="DBY10" s="135"/>
      <c r="DBZ10" s="135"/>
      <c r="DCA10" s="135"/>
      <c r="DCB10" s="135"/>
      <c r="DCC10" s="135"/>
      <c r="DCD10" s="135"/>
      <c r="DCE10" s="135"/>
      <c r="DCF10" s="135"/>
      <c r="DCG10" s="135"/>
      <c r="DCH10" s="135"/>
      <c r="DCI10" s="135"/>
      <c r="DCJ10" s="135"/>
      <c r="DCK10" s="135"/>
      <c r="DCL10" s="135"/>
      <c r="DCM10" s="135"/>
      <c r="DCN10" s="135"/>
      <c r="DCO10" s="135"/>
      <c r="DCP10" s="135"/>
      <c r="DCQ10" s="135"/>
      <c r="DCR10" s="135"/>
      <c r="DCS10" s="135"/>
      <c r="DCT10" s="135"/>
      <c r="DCU10" s="135"/>
      <c r="DCV10" s="135"/>
      <c r="DCW10" s="135"/>
      <c r="DCX10" s="135"/>
      <c r="DCY10" s="135"/>
      <c r="DCZ10" s="135"/>
      <c r="DDA10" s="135"/>
      <c r="DDB10" s="135"/>
      <c r="DDC10" s="135"/>
      <c r="DDD10" s="135"/>
      <c r="DDE10" s="135"/>
      <c r="DDF10" s="135"/>
      <c r="DDG10" s="135"/>
      <c r="DDH10" s="135"/>
      <c r="DDI10" s="135"/>
      <c r="DDJ10" s="135"/>
      <c r="DDK10" s="135"/>
      <c r="DDL10" s="135"/>
      <c r="DDM10" s="135"/>
      <c r="DDN10" s="135"/>
      <c r="DDO10" s="135"/>
      <c r="DDP10" s="135"/>
      <c r="DDQ10" s="135"/>
      <c r="DDR10" s="135"/>
      <c r="DDS10" s="135"/>
      <c r="DDT10" s="135"/>
      <c r="DDU10" s="135"/>
      <c r="DDV10" s="135"/>
      <c r="DDW10" s="135"/>
      <c r="DDX10" s="135"/>
      <c r="DDY10" s="135"/>
      <c r="DDZ10" s="135"/>
      <c r="DEA10" s="135"/>
      <c r="DEB10" s="135"/>
      <c r="DEC10" s="135"/>
      <c r="DED10" s="135"/>
      <c r="DEE10" s="135"/>
      <c r="DEF10" s="135"/>
      <c r="DEG10" s="135"/>
      <c r="DEH10" s="135"/>
      <c r="DEI10" s="135"/>
      <c r="DEJ10" s="135"/>
      <c r="DEK10" s="135"/>
      <c r="DEL10" s="135"/>
      <c r="DEM10" s="135"/>
      <c r="DEN10" s="135"/>
      <c r="DEO10" s="135"/>
      <c r="DEP10" s="135"/>
      <c r="DEQ10" s="135"/>
      <c r="DER10" s="135"/>
      <c r="DES10" s="135"/>
      <c r="DET10" s="135"/>
      <c r="DEU10" s="135"/>
      <c r="DEV10" s="135"/>
      <c r="DEW10" s="135"/>
      <c r="DEX10" s="135"/>
      <c r="DEY10" s="135"/>
      <c r="DEZ10" s="135"/>
      <c r="DFA10" s="135"/>
      <c r="DFB10" s="135"/>
      <c r="DFC10" s="135"/>
      <c r="DFD10" s="135"/>
      <c r="DFE10" s="135"/>
      <c r="DFF10" s="135"/>
      <c r="DFG10" s="135"/>
      <c r="DFH10" s="135"/>
      <c r="DFI10" s="135"/>
      <c r="DFJ10" s="135"/>
      <c r="DFK10" s="135"/>
      <c r="DFL10" s="135"/>
      <c r="DFM10" s="135"/>
      <c r="DFN10" s="135"/>
      <c r="DFO10" s="135"/>
      <c r="DFP10" s="135"/>
      <c r="DFQ10" s="135"/>
      <c r="DFR10" s="135"/>
      <c r="DFS10" s="135"/>
      <c r="DFT10" s="135"/>
      <c r="DFU10" s="135"/>
      <c r="DFV10" s="135"/>
      <c r="DFW10" s="135"/>
      <c r="DFX10" s="135"/>
      <c r="DFY10" s="135"/>
      <c r="DFZ10" s="135"/>
      <c r="DGA10" s="135"/>
      <c r="DGB10" s="135"/>
      <c r="DGC10" s="135"/>
      <c r="DGD10" s="135"/>
      <c r="DGE10" s="135"/>
      <c r="DGF10" s="135"/>
      <c r="DGG10" s="135"/>
      <c r="DGH10" s="135"/>
      <c r="DGI10" s="135"/>
      <c r="DGJ10" s="135"/>
      <c r="DGK10" s="135"/>
      <c r="DGL10" s="135"/>
      <c r="DGM10" s="135"/>
      <c r="DGN10" s="135"/>
      <c r="DGO10" s="135"/>
      <c r="DGP10" s="135"/>
      <c r="DGQ10" s="135"/>
      <c r="DGR10" s="135"/>
      <c r="DGS10" s="135"/>
      <c r="DGT10" s="135"/>
      <c r="DGU10" s="135"/>
      <c r="DGV10" s="135"/>
      <c r="DGW10" s="135"/>
      <c r="DGX10" s="135"/>
      <c r="DGY10" s="135"/>
      <c r="DGZ10" s="135"/>
      <c r="DHA10" s="135"/>
      <c r="DHB10" s="135"/>
      <c r="DHC10" s="135"/>
      <c r="DHD10" s="135"/>
      <c r="DHE10" s="135"/>
      <c r="DHF10" s="135"/>
      <c r="DHG10" s="135"/>
      <c r="DHH10" s="135"/>
      <c r="DHI10" s="135"/>
      <c r="DHJ10" s="135"/>
      <c r="DHK10" s="135"/>
      <c r="DHL10" s="135"/>
      <c r="DHM10" s="135"/>
      <c r="DHN10" s="135"/>
      <c r="DHO10" s="135"/>
      <c r="DHP10" s="135"/>
      <c r="DHQ10" s="135"/>
      <c r="DHR10" s="135"/>
      <c r="DHS10" s="135"/>
      <c r="DHT10" s="135"/>
      <c r="DHU10" s="135"/>
      <c r="DHV10" s="135"/>
      <c r="DHW10" s="135"/>
      <c r="DHX10" s="135"/>
      <c r="DHY10" s="135"/>
      <c r="DHZ10" s="135"/>
      <c r="DIA10" s="135"/>
      <c r="DIB10" s="135"/>
      <c r="DIC10" s="135"/>
      <c r="DID10" s="135"/>
      <c r="DIE10" s="135"/>
      <c r="DIF10" s="135"/>
      <c r="DIG10" s="135"/>
      <c r="DIH10" s="135"/>
      <c r="DII10" s="135"/>
      <c r="DIJ10" s="135"/>
      <c r="DIK10" s="135"/>
      <c r="DIL10" s="135"/>
      <c r="DIM10" s="135"/>
      <c r="DIN10" s="135"/>
      <c r="DIO10" s="135"/>
      <c r="DIP10" s="135"/>
      <c r="DIQ10" s="135"/>
      <c r="DIR10" s="135"/>
      <c r="DIS10" s="135"/>
      <c r="DIT10" s="135"/>
      <c r="DIU10" s="135"/>
      <c r="DIV10" s="135"/>
      <c r="DIW10" s="135"/>
      <c r="DIX10" s="135"/>
      <c r="DIY10" s="135"/>
      <c r="DIZ10" s="135"/>
      <c r="DJA10" s="135"/>
      <c r="DJB10" s="135"/>
      <c r="DJC10" s="135"/>
      <c r="DJD10" s="135"/>
      <c r="DJE10" s="135"/>
      <c r="DJF10" s="135"/>
      <c r="DJG10" s="135"/>
      <c r="DJH10" s="135"/>
      <c r="DJI10" s="135"/>
      <c r="DJJ10" s="135"/>
      <c r="DJK10" s="135"/>
      <c r="DJL10" s="135"/>
      <c r="DJM10" s="135"/>
      <c r="DJN10" s="135"/>
      <c r="DJO10" s="135"/>
      <c r="DJP10" s="135"/>
      <c r="DJQ10" s="135"/>
      <c r="DJR10" s="135"/>
      <c r="DJS10" s="135"/>
      <c r="DJT10" s="135"/>
      <c r="DJU10" s="135"/>
      <c r="DJV10" s="135"/>
      <c r="DJW10" s="135"/>
      <c r="DJX10" s="135"/>
      <c r="DJY10" s="135"/>
      <c r="DJZ10" s="135"/>
      <c r="DKA10" s="135"/>
      <c r="DKB10" s="135"/>
      <c r="DKC10" s="135"/>
      <c r="DKD10" s="135"/>
      <c r="DKE10" s="135"/>
      <c r="DKF10" s="135"/>
      <c r="DKG10" s="135"/>
      <c r="DKH10" s="135"/>
      <c r="DKI10" s="135"/>
      <c r="DKJ10" s="135"/>
      <c r="DKK10" s="135"/>
      <c r="DKL10" s="135"/>
      <c r="DKM10" s="135"/>
      <c r="DKN10" s="135"/>
      <c r="DKO10" s="135"/>
      <c r="DKP10" s="135"/>
      <c r="DKQ10" s="135"/>
      <c r="DKR10" s="135"/>
      <c r="DKS10" s="135"/>
      <c r="DKT10" s="135"/>
      <c r="DKU10" s="135"/>
      <c r="DKV10" s="135"/>
      <c r="DKW10" s="135"/>
      <c r="DKX10" s="135"/>
      <c r="DKY10" s="135"/>
      <c r="DKZ10" s="135"/>
      <c r="DLA10" s="135"/>
      <c r="DLB10" s="135"/>
      <c r="DLC10" s="135"/>
      <c r="DLD10" s="135"/>
      <c r="DLE10" s="135"/>
      <c r="DLF10" s="135"/>
      <c r="DLG10" s="135"/>
      <c r="DLH10" s="135"/>
      <c r="DLI10" s="135"/>
      <c r="DLJ10" s="135"/>
      <c r="DLK10" s="135"/>
      <c r="DLL10" s="135"/>
      <c r="DLM10" s="135"/>
      <c r="DLN10" s="135"/>
      <c r="DLO10" s="135"/>
      <c r="DLP10" s="135"/>
      <c r="DLQ10" s="135"/>
      <c r="DLR10" s="135"/>
      <c r="DLS10" s="135"/>
      <c r="DLT10" s="135"/>
      <c r="DLU10" s="135"/>
      <c r="DLV10" s="135"/>
      <c r="DLW10" s="135"/>
      <c r="DLX10" s="135"/>
      <c r="DLY10" s="135"/>
      <c r="DLZ10" s="135"/>
      <c r="DMA10" s="135"/>
      <c r="DMB10" s="135"/>
      <c r="DMC10" s="135"/>
      <c r="DMD10" s="135"/>
      <c r="DME10" s="135"/>
      <c r="DMF10" s="135"/>
      <c r="DMG10" s="135"/>
      <c r="DMH10" s="135"/>
      <c r="DMI10" s="135"/>
      <c r="DMJ10" s="135"/>
      <c r="DMK10" s="135"/>
      <c r="DML10" s="135"/>
      <c r="DMM10" s="135"/>
      <c r="DMN10" s="135"/>
      <c r="DMO10" s="135"/>
      <c r="DMP10" s="135"/>
      <c r="DMQ10" s="135"/>
      <c r="DMR10" s="135"/>
      <c r="DMS10" s="135"/>
      <c r="DMT10" s="135"/>
      <c r="DMU10" s="135"/>
      <c r="DMV10" s="135"/>
      <c r="DMW10" s="135"/>
      <c r="DMX10" s="135"/>
      <c r="DMY10" s="135"/>
      <c r="DMZ10" s="135"/>
      <c r="DNA10" s="135"/>
      <c r="DNB10" s="135"/>
      <c r="DNC10" s="135"/>
      <c r="DND10" s="135"/>
      <c r="DNE10" s="135"/>
      <c r="DNF10" s="135"/>
      <c r="DNG10" s="135"/>
      <c r="DNH10" s="135"/>
      <c r="DNI10" s="135"/>
      <c r="DNJ10" s="135"/>
      <c r="DNK10" s="135"/>
      <c r="DNL10" s="135"/>
      <c r="DNM10" s="135"/>
      <c r="DNN10" s="135"/>
      <c r="DNO10" s="135"/>
      <c r="DNP10" s="135"/>
      <c r="DNQ10" s="135"/>
      <c r="DNR10" s="135"/>
      <c r="DNS10" s="135"/>
      <c r="DNT10" s="135"/>
      <c r="DNU10" s="135"/>
      <c r="DNV10" s="135"/>
      <c r="DNW10" s="135"/>
      <c r="DNX10" s="135"/>
      <c r="DNY10" s="135"/>
      <c r="DNZ10" s="135"/>
      <c r="DOA10" s="135"/>
      <c r="DOB10" s="135"/>
      <c r="DOC10" s="135"/>
      <c r="DOD10" s="135"/>
      <c r="DOE10" s="135"/>
      <c r="DOF10" s="135"/>
      <c r="DOG10" s="135"/>
      <c r="DOH10" s="135"/>
      <c r="DOI10" s="135"/>
      <c r="DOJ10" s="135"/>
      <c r="DOK10" s="135"/>
      <c r="DOL10" s="135"/>
      <c r="DOM10" s="135"/>
      <c r="DON10" s="135"/>
      <c r="DOO10" s="135"/>
      <c r="DOP10" s="135"/>
      <c r="DOQ10" s="135"/>
      <c r="DOR10" s="135"/>
      <c r="DOS10" s="135"/>
      <c r="DOT10" s="135"/>
      <c r="DOU10" s="135"/>
      <c r="DOV10" s="135"/>
      <c r="DOW10" s="135"/>
      <c r="DOX10" s="135"/>
      <c r="DOY10" s="135"/>
      <c r="DOZ10" s="135"/>
      <c r="DPA10" s="135"/>
      <c r="DPB10" s="135"/>
      <c r="DPC10" s="135"/>
      <c r="DPD10" s="135"/>
      <c r="DPE10" s="135"/>
      <c r="DPF10" s="135"/>
      <c r="DPG10" s="135"/>
      <c r="DPH10" s="135"/>
      <c r="DPI10" s="135"/>
      <c r="DPJ10" s="135"/>
      <c r="DPK10" s="135"/>
      <c r="DPL10" s="135"/>
      <c r="DPM10" s="135"/>
      <c r="DPN10" s="135"/>
      <c r="DPO10" s="135"/>
      <c r="DPP10" s="135"/>
      <c r="DPQ10" s="135"/>
      <c r="DPR10" s="135"/>
      <c r="DPS10" s="135"/>
      <c r="DPT10" s="135"/>
      <c r="DPU10" s="135"/>
      <c r="DPV10" s="135"/>
      <c r="DPW10" s="135"/>
      <c r="DPX10" s="135"/>
      <c r="DPY10" s="135"/>
      <c r="DPZ10" s="135"/>
      <c r="DQA10" s="135"/>
      <c r="DQB10" s="135"/>
      <c r="DQC10" s="135"/>
      <c r="DQD10" s="135"/>
      <c r="DQE10" s="135"/>
      <c r="DQF10" s="135"/>
      <c r="DQG10" s="135"/>
      <c r="DQH10" s="135"/>
      <c r="DQI10" s="135"/>
      <c r="DQJ10" s="135"/>
      <c r="DQK10" s="135"/>
      <c r="DQL10" s="135"/>
      <c r="DQM10" s="135"/>
      <c r="DQN10" s="135"/>
      <c r="DQO10" s="135"/>
      <c r="DQP10" s="135"/>
      <c r="DQQ10" s="135"/>
      <c r="DQR10" s="135"/>
      <c r="DQS10" s="135"/>
      <c r="DQT10" s="135"/>
      <c r="DQU10" s="135"/>
      <c r="DQV10" s="135"/>
      <c r="DQW10" s="135"/>
      <c r="DQX10" s="135"/>
      <c r="DQY10" s="135"/>
      <c r="DQZ10" s="135"/>
      <c r="DRA10" s="135"/>
      <c r="DRB10" s="135"/>
      <c r="DRC10" s="135"/>
      <c r="DRD10" s="135"/>
      <c r="DRE10" s="135"/>
      <c r="DRF10" s="135"/>
      <c r="DRG10" s="135"/>
      <c r="DRH10" s="135"/>
      <c r="DRI10" s="135"/>
      <c r="DRJ10" s="135"/>
      <c r="DRK10" s="135"/>
      <c r="DRL10" s="135"/>
      <c r="DRM10" s="135"/>
      <c r="DRN10" s="135"/>
      <c r="DRO10" s="135"/>
      <c r="DRP10" s="135"/>
      <c r="DRQ10" s="135"/>
      <c r="DRR10" s="135"/>
      <c r="DRS10" s="135"/>
      <c r="DRT10" s="135"/>
      <c r="DRU10" s="135"/>
      <c r="DRV10" s="135"/>
      <c r="DRW10" s="135"/>
      <c r="DRX10" s="135"/>
      <c r="DRY10" s="135"/>
      <c r="DRZ10" s="135"/>
      <c r="DSA10" s="135"/>
      <c r="DSB10" s="135"/>
      <c r="DSC10" s="135"/>
      <c r="DSD10" s="135"/>
      <c r="DSE10" s="135"/>
      <c r="DSF10" s="135"/>
      <c r="DSG10" s="135"/>
      <c r="DSH10" s="135"/>
      <c r="DSI10" s="135"/>
      <c r="DSJ10" s="135"/>
      <c r="DSK10" s="135"/>
      <c r="DSL10" s="135"/>
      <c r="DSM10" s="135"/>
      <c r="DSN10" s="135"/>
      <c r="DSO10" s="135"/>
      <c r="DSP10" s="135"/>
      <c r="DSQ10" s="135"/>
      <c r="DSR10" s="135"/>
      <c r="DSS10" s="135"/>
      <c r="DST10" s="135"/>
      <c r="DSU10" s="135"/>
      <c r="DSV10" s="135"/>
      <c r="DSW10" s="135"/>
      <c r="DSX10" s="135"/>
      <c r="DSY10" s="135"/>
      <c r="DSZ10" s="135"/>
      <c r="DTA10" s="135"/>
      <c r="DTB10" s="135"/>
      <c r="DTC10" s="135"/>
      <c r="DTD10" s="135"/>
      <c r="DTE10" s="135"/>
      <c r="DTF10" s="135"/>
      <c r="DTG10" s="135"/>
      <c r="DTH10" s="135"/>
      <c r="DTI10" s="135"/>
      <c r="DTJ10" s="135"/>
      <c r="DTK10" s="135"/>
      <c r="DTL10" s="135"/>
      <c r="DTM10" s="135"/>
      <c r="DTN10" s="135"/>
      <c r="DTO10" s="135"/>
      <c r="DTP10" s="135"/>
      <c r="DTQ10" s="135"/>
      <c r="DTR10" s="135"/>
      <c r="DTS10" s="135"/>
      <c r="DTT10" s="135"/>
      <c r="DTU10" s="135"/>
      <c r="DTV10" s="135"/>
      <c r="DTW10" s="135"/>
      <c r="DTX10" s="135"/>
      <c r="DTY10" s="135"/>
      <c r="DTZ10" s="135"/>
      <c r="DUA10" s="135"/>
      <c r="DUB10" s="135"/>
      <c r="DUC10" s="135"/>
      <c r="DUD10" s="135"/>
      <c r="DUE10" s="135"/>
      <c r="DUF10" s="135"/>
      <c r="DUG10" s="135"/>
      <c r="DUH10" s="135"/>
      <c r="DUI10" s="135"/>
      <c r="DUJ10" s="135"/>
      <c r="DUK10" s="135"/>
      <c r="DUL10" s="135"/>
      <c r="DUM10" s="135"/>
      <c r="DUN10" s="135"/>
      <c r="DUO10" s="135"/>
      <c r="DUP10" s="135"/>
      <c r="DUQ10" s="135"/>
      <c r="DUR10" s="135"/>
      <c r="DUS10" s="135"/>
      <c r="DUT10" s="135"/>
      <c r="DUU10" s="135"/>
      <c r="DUV10" s="135"/>
      <c r="DUW10" s="135"/>
      <c r="DUX10" s="135"/>
      <c r="DUY10" s="135"/>
      <c r="DUZ10" s="135"/>
      <c r="DVA10" s="135"/>
      <c r="DVB10" s="135"/>
      <c r="DVC10" s="135"/>
      <c r="DVD10" s="135"/>
      <c r="DVE10" s="135"/>
      <c r="DVF10" s="135"/>
      <c r="DVG10" s="135"/>
      <c r="DVH10" s="135"/>
      <c r="DVI10" s="135"/>
      <c r="DVJ10" s="135"/>
      <c r="DVK10" s="135"/>
      <c r="DVL10" s="135"/>
      <c r="DVM10" s="135"/>
      <c r="DVN10" s="135"/>
      <c r="DVO10" s="135"/>
      <c r="DVP10" s="135"/>
      <c r="DVQ10" s="135"/>
      <c r="DVR10" s="135"/>
      <c r="DVS10" s="135"/>
      <c r="DVT10" s="135"/>
      <c r="DVU10" s="135"/>
      <c r="DVV10" s="135"/>
      <c r="DVW10" s="135"/>
      <c r="DVX10" s="135"/>
      <c r="DVY10" s="135"/>
      <c r="DVZ10" s="135"/>
      <c r="DWA10" s="135"/>
      <c r="DWB10" s="135"/>
      <c r="DWC10" s="135"/>
      <c r="DWD10" s="135"/>
      <c r="DWE10" s="135"/>
      <c r="DWF10" s="135"/>
      <c r="DWG10" s="135"/>
      <c r="DWH10" s="135"/>
      <c r="DWI10" s="135"/>
      <c r="DWJ10" s="135"/>
      <c r="DWK10" s="135"/>
      <c r="DWL10" s="135"/>
      <c r="DWM10" s="135"/>
      <c r="DWN10" s="135"/>
      <c r="DWO10" s="135"/>
      <c r="DWP10" s="135"/>
      <c r="DWQ10" s="135"/>
      <c r="DWR10" s="135"/>
      <c r="DWS10" s="135"/>
      <c r="DWT10" s="135"/>
      <c r="DWU10" s="135"/>
      <c r="DWV10" s="135"/>
      <c r="DWW10" s="135"/>
      <c r="DWX10" s="135"/>
      <c r="DWY10" s="135"/>
      <c r="DWZ10" s="135"/>
      <c r="DXA10" s="135"/>
      <c r="DXB10" s="135"/>
      <c r="DXC10" s="135"/>
      <c r="DXD10" s="135"/>
      <c r="DXE10" s="135"/>
      <c r="DXF10" s="135"/>
      <c r="DXG10" s="135"/>
      <c r="DXH10" s="135"/>
      <c r="DXI10" s="135"/>
      <c r="DXJ10" s="135"/>
      <c r="DXK10" s="135"/>
      <c r="DXL10" s="135"/>
      <c r="DXM10" s="135"/>
      <c r="DXN10" s="135"/>
      <c r="DXO10" s="135"/>
      <c r="DXP10" s="135"/>
      <c r="DXQ10" s="135"/>
      <c r="DXR10" s="135"/>
      <c r="DXS10" s="135"/>
      <c r="DXT10" s="135"/>
      <c r="DXU10" s="135"/>
      <c r="DXV10" s="135"/>
      <c r="DXW10" s="135"/>
      <c r="DXX10" s="135"/>
      <c r="DXY10" s="135"/>
      <c r="DXZ10" s="135"/>
      <c r="DYA10" s="135"/>
      <c r="DYB10" s="135"/>
      <c r="DYC10" s="135"/>
      <c r="DYD10" s="135"/>
      <c r="DYE10" s="135"/>
      <c r="DYF10" s="135"/>
      <c r="DYG10" s="135"/>
      <c r="DYH10" s="135"/>
      <c r="DYI10" s="135"/>
      <c r="DYJ10" s="135"/>
      <c r="DYK10" s="135"/>
      <c r="DYL10" s="135"/>
      <c r="DYM10" s="135"/>
      <c r="DYN10" s="135"/>
      <c r="DYO10" s="135"/>
      <c r="DYP10" s="135"/>
      <c r="DYQ10" s="135"/>
      <c r="DYR10" s="135"/>
      <c r="DYS10" s="135"/>
      <c r="DYT10" s="135"/>
      <c r="DYU10" s="135"/>
      <c r="DYV10" s="135"/>
      <c r="DYW10" s="135"/>
      <c r="DYX10" s="135"/>
      <c r="DYY10" s="135"/>
      <c r="DYZ10" s="135"/>
      <c r="DZA10" s="135"/>
      <c r="DZB10" s="135"/>
      <c r="DZC10" s="135"/>
      <c r="DZD10" s="135"/>
      <c r="DZE10" s="135"/>
      <c r="DZF10" s="135"/>
      <c r="DZG10" s="135"/>
      <c r="DZH10" s="135"/>
      <c r="DZI10" s="135"/>
      <c r="DZJ10" s="135"/>
      <c r="DZK10" s="135"/>
      <c r="DZL10" s="135"/>
      <c r="DZM10" s="135"/>
      <c r="DZN10" s="135"/>
      <c r="DZO10" s="135"/>
      <c r="DZP10" s="135"/>
      <c r="DZQ10" s="135"/>
      <c r="DZR10" s="135"/>
      <c r="DZS10" s="135"/>
      <c r="DZT10" s="135"/>
      <c r="DZU10" s="135"/>
      <c r="DZV10" s="135"/>
      <c r="DZW10" s="135"/>
      <c r="DZX10" s="135"/>
      <c r="DZY10" s="135"/>
      <c r="DZZ10" s="135"/>
      <c r="EAA10" s="135"/>
      <c r="EAB10" s="135"/>
      <c r="EAC10" s="135"/>
      <c r="EAD10" s="135"/>
      <c r="EAE10" s="135"/>
      <c r="EAF10" s="135"/>
      <c r="EAG10" s="135"/>
      <c r="EAH10" s="135"/>
      <c r="EAI10" s="135"/>
      <c r="EAJ10" s="135"/>
      <c r="EAK10" s="135"/>
      <c r="EAL10" s="135"/>
      <c r="EAM10" s="135"/>
      <c r="EAN10" s="135"/>
      <c r="EAO10" s="135"/>
      <c r="EAP10" s="135"/>
      <c r="EAQ10" s="135"/>
      <c r="EAR10" s="135"/>
      <c r="EAS10" s="135"/>
      <c r="EAT10" s="135"/>
      <c r="EAU10" s="135"/>
      <c r="EAV10" s="135"/>
      <c r="EAW10" s="135"/>
      <c r="EAX10" s="135"/>
      <c r="EAY10" s="135"/>
      <c r="EAZ10" s="135"/>
      <c r="EBA10" s="135"/>
      <c r="EBB10" s="135"/>
      <c r="EBC10" s="135"/>
      <c r="EBD10" s="135"/>
      <c r="EBE10" s="135"/>
      <c r="EBF10" s="135"/>
      <c r="EBG10" s="135"/>
      <c r="EBH10" s="135"/>
      <c r="EBI10" s="135"/>
      <c r="EBJ10" s="135"/>
      <c r="EBK10" s="135"/>
      <c r="EBL10" s="135"/>
      <c r="EBM10" s="135"/>
      <c r="EBN10" s="135"/>
      <c r="EBO10" s="135"/>
      <c r="EBP10" s="135"/>
      <c r="EBQ10" s="135"/>
      <c r="EBR10" s="135"/>
      <c r="EBS10" s="135"/>
      <c r="EBT10" s="135"/>
      <c r="EBU10" s="135"/>
      <c r="EBV10" s="135"/>
      <c r="EBW10" s="135"/>
      <c r="EBX10" s="135"/>
      <c r="EBY10" s="135"/>
      <c r="EBZ10" s="135"/>
      <c r="ECA10" s="135"/>
      <c r="ECB10" s="135"/>
      <c r="ECC10" s="135"/>
      <c r="ECD10" s="135"/>
      <c r="ECE10" s="135"/>
      <c r="ECF10" s="135"/>
      <c r="ECG10" s="135"/>
      <c r="ECH10" s="135"/>
      <c r="ECI10" s="135"/>
      <c r="ECJ10" s="135"/>
      <c r="ECK10" s="135"/>
      <c r="ECL10" s="135"/>
      <c r="ECM10" s="135"/>
      <c r="ECN10" s="135"/>
      <c r="ECO10" s="135"/>
      <c r="ECP10" s="135"/>
      <c r="ECQ10" s="135"/>
      <c r="ECR10" s="135"/>
      <c r="ECS10" s="135"/>
      <c r="ECT10" s="135"/>
      <c r="ECU10" s="135"/>
      <c r="ECV10" s="135"/>
      <c r="ECW10" s="135"/>
      <c r="ECX10" s="135"/>
      <c r="ECY10" s="135"/>
      <c r="ECZ10" s="135"/>
      <c r="EDA10" s="135"/>
      <c r="EDB10" s="135"/>
      <c r="EDC10" s="135"/>
      <c r="EDD10" s="135"/>
      <c r="EDE10" s="135"/>
      <c r="EDF10" s="135"/>
      <c r="EDG10" s="135"/>
      <c r="EDH10" s="135"/>
      <c r="EDI10" s="135"/>
      <c r="EDJ10" s="135"/>
      <c r="EDK10" s="135"/>
      <c r="EDL10" s="135"/>
      <c r="EDM10" s="135"/>
      <c r="EDN10" s="135"/>
      <c r="EDO10" s="135"/>
      <c r="EDP10" s="135"/>
      <c r="EDQ10" s="135"/>
      <c r="EDR10" s="135"/>
      <c r="EDS10" s="135"/>
      <c r="EDT10" s="135"/>
      <c r="EDU10" s="135"/>
      <c r="EDV10" s="135"/>
      <c r="EDW10" s="135"/>
      <c r="EDX10" s="135"/>
      <c r="EDY10" s="135"/>
      <c r="EDZ10" s="135"/>
      <c r="EEA10" s="135"/>
      <c r="EEB10" s="135"/>
      <c r="EEC10" s="135"/>
      <c r="EED10" s="135"/>
      <c r="EEE10" s="135"/>
      <c r="EEF10" s="135"/>
      <c r="EEG10" s="135"/>
      <c r="EEH10" s="135"/>
      <c r="EEI10" s="135"/>
      <c r="EEJ10" s="135"/>
      <c r="EEK10" s="135"/>
      <c r="EEL10" s="135"/>
      <c r="EEM10" s="135"/>
      <c r="EEN10" s="135"/>
      <c r="EEO10" s="135"/>
      <c r="EEP10" s="135"/>
      <c r="EEQ10" s="135"/>
      <c r="EER10" s="135"/>
      <c r="EES10" s="135"/>
      <c r="EET10" s="135"/>
      <c r="EEU10" s="135"/>
      <c r="EEV10" s="135"/>
      <c r="EEW10" s="135"/>
      <c r="EEX10" s="135"/>
      <c r="EEY10" s="135"/>
      <c r="EEZ10" s="135"/>
      <c r="EFA10" s="135"/>
      <c r="EFB10" s="135"/>
      <c r="EFC10" s="135"/>
      <c r="EFD10" s="135"/>
      <c r="EFE10" s="135"/>
      <c r="EFF10" s="135"/>
      <c r="EFG10" s="135"/>
      <c r="EFH10" s="135"/>
      <c r="EFI10" s="135"/>
      <c r="EFJ10" s="135"/>
      <c r="EFK10" s="135"/>
      <c r="EFL10" s="135"/>
      <c r="EFM10" s="135"/>
      <c r="EFN10" s="135"/>
      <c r="EFO10" s="135"/>
      <c r="EFP10" s="135"/>
      <c r="EFQ10" s="135"/>
      <c r="EFR10" s="135"/>
      <c r="EFS10" s="135"/>
      <c r="EFT10" s="135"/>
      <c r="EFU10" s="135"/>
      <c r="EFV10" s="135"/>
      <c r="EFW10" s="135"/>
      <c r="EFX10" s="135"/>
      <c r="EFY10" s="135"/>
      <c r="EFZ10" s="135"/>
      <c r="EGA10" s="135"/>
      <c r="EGB10" s="135"/>
      <c r="EGC10" s="135"/>
      <c r="EGD10" s="135"/>
      <c r="EGE10" s="135"/>
      <c r="EGF10" s="135"/>
      <c r="EGG10" s="135"/>
      <c r="EGH10" s="135"/>
      <c r="EGI10" s="135"/>
      <c r="EGJ10" s="135"/>
      <c r="EGK10" s="135"/>
      <c r="EGL10" s="135"/>
      <c r="EGM10" s="135"/>
      <c r="EGN10" s="135"/>
      <c r="EGO10" s="135"/>
      <c r="EGP10" s="135"/>
      <c r="EGQ10" s="135"/>
      <c r="EGR10" s="135"/>
      <c r="EGS10" s="135"/>
      <c r="EGT10" s="135"/>
      <c r="EGU10" s="135"/>
      <c r="EGV10" s="135"/>
      <c r="EGW10" s="135"/>
      <c r="EGX10" s="135"/>
      <c r="EGY10" s="135"/>
      <c r="EGZ10" s="135"/>
      <c r="EHA10" s="135"/>
      <c r="EHB10" s="135"/>
      <c r="EHC10" s="135"/>
      <c r="EHD10" s="135"/>
      <c r="EHE10" s="135"/>
      <c r="EHF10" s="135"/>
      <c r="EHG10" s="135"/>
      <c r="EHH10" s="135"/>
      <c r="EHI10" s="135"/>
      <c r="EHJ10" s="135"/>
      <c r="EHK10" s="135"/>
      <c r="EHL10" s="135"/>
      <c r="EHM10" s="135"/>
      <c r="EHN10" s="135"/>
      <c r="EHO10" s="135"/>
      <c r="EHP10" s="135"/>
      <c r="EHQ10" s="135"/>
      <c r="EHR10" s="135"/>
      <c r="EHS10" s="135"/>
      <c r="EHT10" s="135"/>
      <c r="EHU10" s="135"/>
      <c r="EHV10" s="135"/>
      <c r="EHW10" s="135"/>
      <c r="EHX10" s="135"/>
      <c r="EHY10" s="135"/>
      <c r="EHZ10" s="135"/>
      <c r="EIA10" s="135"/>
      <c r="EIB10" s="135"/>
      <c r="EIC10" s="135"/>
      <c r="EID10" s="135"/>
      <c r="EIE10" s="135"/>
      <c r="EIF10" s="135"/>
      <c r="EIG10" s="135"/>
      <c r="EIH10" s="135"/>
      <c r="EII10" s="135"/>
      <c r="EIJ10" s="135"/>
      <c r="EIK10" s="135"/>
      <c r="EIL10" s="135"/>
      <c r="EIM10" s="135"/>
      <c r="EIN10" s="135"/>
      <c r="EIO10" s="135"/>
      <c r="EIP10" s="135"/>
      <c r="EIQ10" s="135"/>
      <c r="EIR10" s="135"/>
      <c r="EIS10" s="135"/>
      <c r="EIT10" s="135"/>
      <c r="EIU10" s="135"/>
      <c r="EIV10" s="135"/>
      <c r="EIW10" s="135"/>
      <c r="EIX10" s="135"/>
      <c r="EIY10" s="135"/>
      <c r="EIZ10" s="135"/>
      <c r="EJA10" s="135"/>
      <c r="EJB10" s="135"/>
      <c r="EJC10" s="135"/>
      <c r="EJD10" s="135"/>
      <c r="EJE10" s="135"/>
      <c r="EJF10" s="135"/>
      <c r="EJG10" s="135"/>
      <c r="EJH10" s="135"/>
      <c r="EJI10" s="135"/>
      <c r="EJJ10" s="135"/>
      <c r="EJK10" s="135"/>
      <c r="EJL10" s="135"/>
      <c r="EJM10" s="135"/>
      <c r="EJN10" s="135"/>
      <c r="EJO10" s="135"/>
      <c r="EJP10" s="135"/>
      <c r="EJQ10" s="135"/>
      <c r="EJR10" s="135"/>
      <c r="EJS10" s="135"/>
      <c r="EJT10" s="135"/>
      <c r="EJU10" s="135"/>
      <c r="EJV10" s="135"/>
      <c r="EJW10" s="135"/>
      <c r="EJX10" s="135"/>
      <c r="EJY10" s="135"/>
      <c r="EJZ10" s="135"/>
      <c r="EKA10" s="135"/>
      <c r="EKB10" s="135"/>
      <c r="EKC10" s="135"/>
      <c r="EKD10" s="135"/>
      <c r="EKE10" s="135"/>
      <c r="EKF10" s="135"/>
      <c r="EKG10" s="135"/>
      <c r="EKH10" s="135"/>
      <c r="EKI10" s="135"/>
      <c r="EKJ10" s="135"/>
      <c r="EKK10" s="135"/>
      <c r="EKL10" s="135"/>
      <c r="EKM10" s="135"/>
      <c r="EKN10" s="135"/>
      <c r="EKO10" s="135"/>
      <c r="EKP10" s="135"/>
      <c r="EKQ10" s="135"/>
      <c r="EKR10" s="135"/>
      <c r="EKS10" s="135"/>
      <c r="EKT10" s="135"/>
      <c r="EKU10" s="135"/>
      <c r="EKV10" s="135"/>
      <c r="EKW10" s="135"/>
      <c r="EKX10" s="135"/>
      <c r="EKY10" s="135"/>
      <c r="EKZ10" s="135"/>
      <c r="ELA10" s="135"/>
      <c r="ELB10" s="135"/>
      <c r="ELC10" s="135"/>
      <c r="ELD10" s="135"/>
      <c r="ELE10" s="135"/>
      <c r="ELF10" s="135"/>
      <c r="ELG10" s="135"/>
      <c r="ELH10" s="135"/>
      <c r="ELI10" s="135"/>
      <c r="ELJ10" s="135"/>
      <c r="ELK10" s="135"/>
      <c r="ELL10" s="135"/>
      <c r="ELM10" s="135"/>
      <c r="ELN10" s="135"/>
      <c r="ELO10" s="135"/>
      <c r="ELP10" s="135"/>
      <c r="ELQ10" s="135"/>
      <c r="ELR10" s="135"/>
      <c r="ELS10" s="135"/>
      <c r="ELT10" s="135"/>
      <c r="ELU10" s="135"/>
      <c r="ELV10" s="135"/>
      <c r="ELW10" s="135"/>
      <c r="ELX10" s="135"/>
      <c r="ELY10" s="135"/>
      <c r="ELZ10" s="135"/>
      <c r="EMA10" s="135"/>
      <c r="EMB10" s="135"/>
      <c r="EMC10" s="135"/>
      <c r="EMD10" s="135"/>
      <c r="EME10" s="135"/>
      <c r="EMF10" s="135"/>
      <c r="EMG10" s="135"/>
      <c r="EMH10" s="135"/>
      <c r="EMI10" s="135"/>
      <c r="EMJ10" s="135"/>
      <c r="EMK10" s="135"/>
      <c r="EML10" s="135"/>
      <c r="EMM10" s="135"/>
      <c r="EMN10" s="135"/>
      <c r="EMO10" s="135"/>
      <c r="EMP10" s="135"/>
      <c r="EMQ10" s="135"/>
      <c r="EMR10" s="135"/>
      <c r="EMS10" s="135"/>
      <c r="EMT10" s="135"/>
      <c r="EMU10" s="135"/>
      <c r="EMV10" s="135"/>
      <c r="EMW10" s="135"/>
      <c r="EMX10" s="135"/>
      <c r="EMY10" s="135"/>
      <c r="EMZ10" s="135"/>
      <c r="ENA10" s="135"/>
      <c r="ENB10" s="135"/>
      <c r="ENC10" s="135"/>
      <c r="END10" s="135"/>
      <c r="ENE10" s="135"/>
      <c r="ENF10" s="135"/>
      <c r="ENG10" s="135"/>
      <c r="ENH10" s="135"/>
      <c r="ENI10" s="135"/>
      <c r="ENJ10" s="135"/>
      <c r="ENK10" s="135"/>
      <c r="ENL10" s="135"/>
      <c r="ENM10" s="135"/>
      <c r="ENN10" s="135"/>
      <c r="ENO10" s="135"/>
      <c r="ENP10" s="135"/>
      <c r="ENQ10" s="135"/>
      <c r="ENR10" s="135"/>
      <c r="ENS10" s="135"/>
      <c r="ENT10" s="135"/>
      <c r="ENU10" s="135"/>
      <c r="ENV10" s="135"/>
      <c r="ENW10" s="135"/>
      <c r="ENX10" s="135"/>
      <c r="ENY10" s="135"/>
      <c r="ENZ10" s="135"/>
      <c r="EOA10" s="135"/>
      <c r="EOB10" s="135"/>
      <c r="EOC10" s="135"/>
      <c r="EOD10" s="135"/>
      <c r="EOE10" s="135"/>
      <c r="EOF10" s="135"/>
      <c r="EOG10" s="135"/>
      <c r="EOH10" s="135"/>
      <c r="EOI10" s="135"/>
      <c r="EOJ10" s="135"/>
      <c r="EOK10" s="135"/>
      <c r="EOL10" s="135"/>
      <c r="EOM10" s="135"/>
      <c r="EON10" s="135"/>
      <c r="EOO10" s="135"/>
      <c r="EOP10" s="135"/>
      <c r="EOQ10" s="135"/>
      <c r="EOR10" s="135"/>
      <c r="EOS10" s="135"/>
      <c r="EOT10" s="135"/>
      <c r="EOU10" s="135"/>
      <c r="EOV10" s="135"/>
      <c r="EOW10" s="135"/>
      <c r="EOX10" s="135"/>
      <c r="EOY10" s="135"/>
      <c r="EOZ10" s="135"/>
      <c r="EPA10" s="135"/>
      <c r="EPB10" s="135"/>
      <c r="EPC10" s="135"/>
      <c r="EPD10" s="135"/>
      <c r="EPE10" s="135"/>
      <c r="EPF10" s="135"/>
      <c r="EPG10" s="135"/>
      <c r="EPH10" s="135"/>
      <c r="EPI10" s="135"/>
      <c r="EPJ10" s="135"/>
      <c r="EPK10" s="135"/>
      <c r="EPL10" s="135"/>
      <c r="EPM10" s="135"/>
      <c r="EPN10" s="135"/>
      <c r="EPO10" s="135"/>
      <c r="EPP10" s="135"/>
      <c r="EPQ10" s="135"/>
      <c r="EPR10" s="135"/>
      <c r="EPS10" s="135"/>
      <c r="EPT10" s="135"/>
      <c r="EPU10" s="135"/>
      <c r="EPV10" s="135"/>
      <c r="EPW10" s="135"/>
      <c r="EPX10" s="135"/>
      <c r="EPY10" s="135"/>
      <c r="EPZ10" s="135"/>
      <c r="EQA10" s="135"/>
      <c r="EQB10" s="135"/>
      <c r="EQC10" s="135"/>
      <c r="EQD10" s="135"/>
      <c r="EQE10" s="135"/>
      <c r="EQF10" s="135"/>
      <c r="EQG10" s="135"/>
      <c r="EQH10" s="135"/>
      <c r="EQI10" s="135"/>
      <c r="EQJ10" s="135"/>
      <c r="EQK10" s="135"/>
      <c r="EQL10" s="135"/>
      <c r="EQM10" s="135"/>
      <c r="EQN10" s="135"/>
      <c r="EQO10" s="135"/>
      <c r="EQP10" s="135"/>
      <c r="EQQ10" s="135"/>
      <c r="EQR10" s="135"/>
      <c r="EQS10" s="135"/>
      <c r="EQT10" s="135"/>
      <c r="EQU10" s="135"/>
      <c r="EQV10" s="135"/>
      <c r="EQW10" s="135"/>
      <c r="EQX10" s="135"/>
      <c r="EQY10" s="135"/>
      <c r="EQZ10" s="135"/>
      <c r="ERA10" s="135"/>
      <c r="ERB10" s="135"/>
      <c r="ERC10" s="135"/>
      <c r="ERD10" s="135"/>
      <c r="ERE10" s="135"/>
      <c r="ERF10" s="135"/>
      <c r="ERG10" s="135"/>
      <c r="ERH10" s="135"/>
      <c r="ERI10" s="135"/>
      <c r="ERJ10" s="135"/>
      <c r="ERK10" s="135"/>
      <c r="ERL10" s="135"/>
      <c r="ERM10" s="135"/>
      <c r="ERN10" s="135"/>
      <c r="ERO10" s="135"/>
      <c r="ERP10" s="135"/>
      <c r="ERQ10" s="135"/>
      <c r="ERR10" s="135"/>
      <c r="ERS10" s="135"/>
      <c r="ERT10" s="135"/>
      <c r="ERU10" s="135"/>
      <c r="ERV10" s="135"/>
      <c r="ERW10" s="135"/>
      <c r="ERX10" s="135"/>
      <c r="ERY10" s="135"/>
      <c r="ERZ10" s="135"/>
      <c r="ESA10" s="135"/>
      <c r="ESB10" s="135"/>
      <c r="ESC10" s="135"/>
      <c r="ESD10" s="135"/>
      <c r="ESE10" s="135"/>
      <c r="ESF10" s="135"/>
      <c r="ESG10" s="135"/>
      <c r="ESH10" s="135"/>
      <c r="ESI10" s="135"/>
      <c r="ESJ10" s="135"/>
      <c r="ESK10" s="135"/>
      <c r="ESL10" s="135"/>
      <c r="ESM10" s="135"/>
      <c r="ESN10" s="135"/>
      <c r="ESO10" s="135"/>
      <c r="ESP10" s="135"/>
      <c r="ESQ10" s="135"/>
      <c r="ESR10" s="135"/>
      <c r="ESS10" s="135"/>
      <c r="EST10" s="135"/>
      <c r="ESU10" s="135"/>
      <c r="ESV10" s="135"/>
      <c r="ESW10" s="135"/>
      <c r="ESX10" s="135"/>
      <c r="ESY10" s="135"/>
      <c r="ESZ10" s="135"/>
      <c r="ETA10" s="135"/>
      <c r="ETB10" s="135"/>
      <c r="ETC10" s="135"/>
      <c r="ETD10" s="135"/>
      <c r="ETE10" s="135"/>
      <c r="ETF10" s="135"/>
      <c r="ETG10" s="135"/>
      <c r="ETH10" s="135"/>
      <c r="ETI10" s="135"/>
      <c r="ETJ10" s="135"/>
      <c r="ETK10" s="135"/>
      <c r="ETL10" s="135"/>
      <c r="ETM10" s="135"/>
      <c r="ETN10" s="135"/>
      <c r="ETO10" s="135"/>
      <c r="ETP10" s="135"/>
      <c r="ETQ10" s="135"/>
      <c r="ETR10" s="135"/>
      <c r="ETS10" s="135"/>
      <c r="ETT10" s="135"/>
      <c r="ETU10" s="135"/>
      <c r="ETV10" s="135"/>
      <c r="ETW10" s="135"/>
      <c r="ETX10" s="135"/>
      <c r="ETY10" s="135"/>
      <c r="ETZ10" s="135"/>
      <c r="EUA10" s="135"/>
      <c r="EUB10" s="135"/>
      <c r="EUC10" s="135"/>
      <c r="EUD10" s="135"/>
      <c r="EUE10" s="135"/>
      <c r="EUF10" s="135"/>
      <c r="EUG10" s="135"/>
      <c r="EUH10" s="135"/>
      <c r="EUI10" s="135"/>
      <c r="EUJ10" s="135"/>
      <c r="EUK10" s="135"/>
      <c r="EUL10" s="135"/>
      <c r="EUM10" s="135"/>
      <c r="EUN10" s="135"/>
      <c r="EUO10" s="135"/>
      <c r="EUP10" s="135"/>
      <c r="EUQ10" s="135"/>
      <c r="EUR10" s="135"/>
      <c r="EUS10" s="135"/>
      <c r="EUT10" s="135"/>
      <c r="EUU10" s="135"/>
      <c r="EUV10" s="135"/>
      <c r="EUW10" s="135"/>
      <c r="EUX10" s="135"/>
      <c r="EUY10" s="135"/>
      <c r="EUZ10" s="135"/>
      <c r="EVA10" s="135"/>
      <c r="EVB10" s="135"/>
      <c r="EVC10" s="135"/>
      <c r="EVD10" s="135"/>
      <c r="EVE10" s="135"/>
      <c r="EVF10" s="135"/>
      <c r="EVG10" s="135"/>
      <c r="EVH10" s="135"/>
      <c r="EVI10" s="135"/>
      <c r="EVJ10" s="135"/>
      <c r="EVK10" s="135"/>
      <c r="EVL10" s="135"/>
      <c r="EVM10" s="135"/>
      <c r="EVN10" s="135"/>
      <c r="EVO10" s="135"/>
      <c r="EVP10" s="135"/>
      <c r="EVQ10" s="135"/>
      <c r="EVR10" s="135"/>
      <c r="EVS10" s="135"/>
      <c r="EVT10" s="135"/>
      <c r="EVU10" s="135"/>
      <c r="EVV10" s="135"/>
      <c r="EVW10" s="135"/>
      <c r="EVX10" s="135"/>
      <c r="EVY10" s="135"/>
      <c r="EVZ10" s="135"/>
      <c r="EWA10" s="135"/>
      <c r="EWB10" s="135"/>
      <c r="EWC10" s="135"/>
      <c r="EWD10" s="135"/>
      <c r="EWE10" s="135"/>
      <c r="EWF10" s="135"/>
      <c r="EWG10" s="135"/>
      <c r="EWH10" s="135"/>
      <c r="EWI10" s="135"/>
      <c r="EWJ10" s="135"/>
      <c r="EWK10" s="135"/>
      <c r="EWL10" s="135"/>
      <c r="EWM10" s="135"/>
      <c r="EWN10" s="135"/>
      <c r="EWO10" s="135"/>
      <c r="EWP10" s="135"/>
      <c r="EWQ10" s="135"/>
      <c r="EWR10" s="135"/>
      <c r="EWS10" s="135"/>
      <c r="EWT10" s="135"/>
      <c r="EWU10" s="135"/>
      <c r="EWV10" s="135"/>
      <c r="EWW10" s="135"/>
      <c r="EWX10" s="135"/>
      <c r="EWY10" s="135"/>
      <c r="EWZ10" s="135"/>
      <c r="EXA10" s="135"/>
      <c r="EXB10" s="135"/>
      <c r="EXC10" s="135"/>
      <c r="EXD10" s="135"/>
      <c r="EXE10" s="135"/>
      <c r="EXF10" s="135"/>
      <c r="EXG10" s="135"/>
      <c r="EXH10" s="135"/>
      <c r="EXI10" s="135"/>
      <c r="EXJ10" s="135"/>
      <c r="EXK10" s="135"/>
      <c r="EXL10" s="135"/>
      <c r="EXM10" s="135"/>
      <c r="EXN10" s="135"/>
      <c r="EXO10" s="135"/>
      <c r="EXP10" s="135"/>
      <c r="EXQ10" s="135"/>
      <c r="EXR10" s="135"/>
      <c r="EXS10" s="135"/>
      <c r="EXT10" s="135"/>
      <c r="EXU10" s="135"/>
      <c r="EXV10" s="135"/>
      <c r="EXW10" s="135"/>
      <c r="EXX10" s="135"/>
      <c r="EXY10" s="135"/>
      <c r="EXZ10" s="135"/>
      <c r="EYA10" s="135"/>
      <c r="EYB10" s="135"/>
      <c r="EYC10" s="135"/>
      <c r="EYD10" s="135"/>
      <c r="EYE10" s="135"/>
      <c r="EYF10" s="135"/>
      <c r="EYG10" s="135"/>
      <c r="EYH10" s="135"/>
      <c r="EYI10" s="135"/>
      <c r="EYJ10" s="135"/>
      <c r="EYK10" s="135"/>
      <c r="EYL10" s="135"/>
      <c r="EYM10" s="135"/>
      <c r="EYN10" s="135"/>
      <c r="EYO10" s="135"/>
      <c r="EYP10" s="135"/>
      <c r="EYQ10" s="135"/>
      <c r="EYR10" s="135"/>
      <c r="EYS10" s="135"/>
      <c r="EYT10" s="135"/>
      <c r="EYU10" s="135"/>
      <c r="EYV10" s="135"/>
      <c r="EYW10" s="135"/>
      <c r="EYX10" s="135"/>
      <c r="EYY10" s="135"/>
      <c r="EYZ10" s="135"/>
      <c r="EZA10" s="135"/>
      <c r="EZB10" s="135"/>
      <c r="EZC10" s="135"/>
      <c r="EZD10" s="135"/>
      <c r="EZE10" s="135"/>
      <c r="EZF10" s="135"/>
      <c r="EZG10" s="135"/>
      <c r="EZH10" s="135"/>
      <c r="EZI10" s="135"/>
      <c r="EZJ10" s="135"/>
      <c r="EZK10" s="135"/>
      <c r="EZL10" s="135"/>
      <c r="EZM10" s="135"/>
      <c r="EZN10" s="135"/>
      <c r="EZO10" s="135"/>
      <c r="EZP10" s="135"/>
      <c r="EZQ10" s="135"/>
      <c r="EZR10" s="135"/>
      <c r="EZS10" s="135"/>
      <c r="EZT10" s="135"/>
      <c r="EZU10" s="135"/>
      <c r="EZV10" s="135"/>
      <c r="EZW10" s="135"/>
      <c r="EZX10" s="135"/>
      <c r="EZY10" s="135"/>
      <c r="EZZ10" s="135"/>
      <c r="FAA10" s="135"/>
      <c r="FAB10" s="135"/>
      <c r="FAC10" s="135"/>
      <c r="FAD10" s="135"/>
      <c r="FAE10" s="135"/>
      <c r="FAF10" s="135"/>
      <c r="FAG10" s="135"/>
      <c r="FAH10" s="135"/>
      <c r="FAI10" s="135"/>
      <c r="FAJ10" s="135"/>
      <c r="FAK10" s="135"/>
      <c r="FAL10" s="135"/>
      <c r="FAM10" s="135"/>
      <c r="FAN10" s="135"/>
      <c r="FAO10" s="135"/>
      <c r="FAP10" s="135"/>
      <c r="FAQ10" s="135"/>
      <c r="FAR10" s="135"/>
      <c r="FAS10" s="135"/>
      <c r="FAT10" s="135"/>
      <c r="FAU10" s="135"/>
      <c r="FAV10" s="135"/>
      <c r="FAW10" s="135"/>
      <c r="FAX10" s="135"/>
      <c r="FAY10" s="135"/>
      <c r="FAZ10" s="135"/>
      <c r="FBA10" s="135"/>
      <c r="FBB10" s="135"/>
      <c r="FBC10" s="135"/>
      <c r="FBD10" s="135"/>
      <c r="FBE10" s="135"/>
      <c r="FBF10" s="135"/>
      <c r="FBG10" s="135"/>
      <c r="FBH10" s="135"/>
      <c r="FBI10" s="135"/>
      <c r="FBJ10" s="135"/>
      <c r="FBK10" s="135"/>
      <c r="FBL10" s="135"/>
      <c r="FBM10" s="135"/>
      <c r="FBN10" s="135"/>
      <c r="FBO10" s="135"/>
      <c r="FBP10" s="135"/>
      <c r="FBQ10" s="135"/>
      <c r="FBR10" s="135"/>
      <c r="FBS10" s="135"/>
      <c r="FBT10" s="135"/>
      <c r="FBU10" s="135"/>
      <c r="FBV10" s="135"/>
      <c r="FBW10" s="135"/>
      <c r="FBX10" s="135"/>
      <c r="FBY10" s="135"/>
      <c r="FBZ10" s="135"/>
      <c r="FCA10" s="135"/>
      <c r="FCB10" s="135"/>
      <c r="FCC10" s="135"/>
      <c r="FCD10" s="135"/>
      <c r="FCE10" s="135"/>
      <c r="FCF10" s="135"/>
      <c r="FCG10" s="135"/>
      <c r="FCH10" s="135"/>
      <c r="FCI10" s="135"/>
      <c r="FCJ10" s="135"/>
      <c r="FCK10" s="135"/>
      <c r="FCL10" s="135"/>
      <c r="FCM10" s="135"/>
      <c r="FCN10" s="135"/>
      <c r="FCO10" s="135"/>
      <c r="FCP10" s="135"/>
      <c r="FCQ10" s="135"/>
      <c r="FCR10" s="135"/>
      <c r="FCS10" s="135"/>
      <c r="FCT10" s="135"/>
      <c r="FCU10" s="135"/>
      <c r="FCV10" s="135"/>
      <c r="FCW10" s="135"/>
      <c r="FCX10" s="135"/>
      <c r="FCY10" s="135"/>
      <c r="FCZ10" s="135"/>
      <c r="FDA10" s="135"/>
      <c r="FDB10" s="135"/>
      <c r="FDC10" s="135"/>
      <c r="FDD10" s="135"/>
      <c r="FDE10" s="135"/>
      <c r="FDF10" s="135"/>
      <c r="FDG10" s="135"/>
      <c r="FDH10" s="135"/>
      <c r="FDI10" s="135"/>
      <c r="FDJ10" s="135"/>
      <c r="FDK10" s="135"/>
      <c r="FDL10" s="135"/>
      <c r="FDM10" s="135"/>
      <c r="FDN10" s="135"/>
      <c r="FDO10" s="135"/>
      <c r="FDP10" s="135"/>
      <c r="FDQ10" s="135"/>
      <c r="FDR10" s="135"/>
      <c r="FDS10" s="135"/>
      <c r="FDT10" s="135"/>
      <c r="FDU10" s="135"/>
      <c r="FDV10" s="135"/>
      <c r="FDW10" s="135"/>
      <c r="FDX10" s="135"/>
      <c r="FDY10" s="135"/>
      <c r="FDZ10" s="135"/>
      <c r="FEA10" s="135"/>
      <c r="FEB10" s="135"/>
      <c r="FEC10" s="135"/>
      <c r="FED10" s="135"/>
      <c r="FEE10" s="135"/>
      <c r="FEF10" s="135"/>
      <c r="FEG10" s="135"/>
      <c r="FEH10" s="135"/>
      <c r="FEI10" s="135"/>
      <c r="FEJ10" s="135"/>
      <c r="FEK10" s="135"/>
      <c r="FEL10" s="135"/>
      <c r="FEM10" s="135"/>
      <c r="FEN10" s="135"/>
      <c r="FEO10" s="135"/>
      <c r="FEP10" s="135"/>
      <c r="FEQ10" s="135"/>
      <c r="FER10" s="135"/>
      <c r="FES10" s="135"/>
      <c r="FET10" s="135"/>
      <c r="FEU10" s="135"/>
      <c r="FEV10" s="135"/>
      <c r="FEW10" s="135"/>
      <c r="FEX10" s="135"/>
      <c r="FEY10" s="135"/>
      <c r="FEZ10" s="135"/>
      <c r="FFA10" s="135"/>
      <c r="FFB10" s="135"/>
      <c r="FFC10" s="135"/>
      <c r="FFD10" s="135"/>
      <c r="FFE10" s="135"/>
      <c r="FFF10" s="135"/>
      <c r="FFG10" s="135"/>
      <c r="FFH10" s="135"/>
      <c r="FFI10" s="135"/>
      <c r="FFJ10" s="135"/>
      <c r="FFK10" s="135"/>
      <c r="FFL10" s="135"/>
      <c r="FFM10" s="135"/>
      <c r="FFN10" s="135"/>
      <c r="FFO10" s="135"/>
      <c r="FFP10" s="135"/>
      <c r="FFQ10" s="135"/>
      <c r="FFR10" s="135"/>
      <c r="FFS10" s="135"/>
      <c r="FFT10" s="135"/>
      <c r="FFU10" s="135"/>
      <c r="FFV10" s="135"/>
      <c r="FFW10" s="135"/>
      <c r="FFX10" s="135"/>
      <c r="FFY10" s="135"/>
      <c r="FFZ10" s="135"/>
      <c r="FGA10" s="135"/>
      <c r="FGB10" s="135"/>
      <c r="FGC10" s="135"/>
      <c r="FGD10" s="135"/>
      <c r="FGE10" s="135"/>
      <c r="FGF10" s="135"/>
      <c r="FGG10" s="135"/>
      <c r="FGH10" s="135"/>
      <c r="FGI10" s="135"/>
      <c r="FGJ10" s="135"/>
      <c r="FGK10" s="135"/>
      <c r="FGL10" s="135"/>
      <c r="FGM10" s="135"/>
      <c r="FGN10" s="135"/>
      <c r="FGO10" s="135"/>
      <c r="FGP10" s="135"/>
      <c r="FGQ10" s="135"/>
      <c r="FGR10" s="135"/>
      <c r="FGS10" s="135"/>
      <c r="FGT10" s="135"/>
      <c r="FGU10" s="135"/>
      <c r="FGV10" s="135"/>
      <c r="FGW10" s="135"/>
      <c r="FGX10" s="135"/>
      <c r="FGY10" s="135"/>
      <c r="FGZ10" s="135"/>
      <c r="FHA10" s="135"/>
      <c r="FHB10" s="135"/>
      <c r="FHC10" s="135"/>
      <c r="FHD10" s="135"/>
      <c r="FHE10" s="135"/>
      <c r="FHF10" s="135"/>
      <c r="FHG10" s="135"/>
      <c r="FHH10" s="135"/>
      <c r="FHI10" s="135"/>
      <c r="FHJ10" s="135"/>
      <c r="FHK10" s="135"/>
      <c r="FHL10" s="135"/>
      <c r="FHM10" s="135"/>
      <c r="FHN10" s="135"/>
      <c r="FHO10" s="135"/>
      <c r="FHP10" s="135"/>
      <c r="FHQ10" s="135"/>
      <c r="FHR10" s="135"/>
      <c r="FHS10" s="135"/>
      <c r="FHT10" s="135"/>
      <c r="FHU10" s="135"/>
      <c r="FHV10" s="135"/>
      <c r="FHW10" s="135"/>
      <c r="FHX10" s="135"/>
      <c r="FHY10" s="135"/>
      <c r="FHZ10" s="135"/>
      <c r="FIA10" s="135"/>
      <c r="FIB10" s="135"/>
      <c r="FIC10" s="135"/>
      <c r="FID10" s="135"/>
      <c r="FIE10" s="135"/>
      <c r="FIF10" s="135"/>
      <c r="FIG10" s="135"/>
      <c r="FIH10" s="135"/>
      <c r="FII10" s="135"/>
      <c r="FIJ10" s="135"/>
      <c r="FIK10" s="135"/>
      <c r="FIL10" s="135"/>
      <c r="FIM10" s="135"/>
      <c r="FIN10" s="135"/>
      <c r="FIO10" s="135"/>
      <c r="FIP10" s="135"/>
      <c r="FIQ10" s="135"/>
      <c r="FIR10" s="135"/>
      <c r="FIS10" s="135"/>
      <c r="FIT10" s="135"/>
      <c r="FIU10" s="135"/>
      <c r="FIV10" s="135"/>
      <c r="FIW10" s="135"/>
      <c r="FIX10" s="135"/>
      <c r="FIY10" s="135"/>
      <c r="FIZ10" s="135"/>
      <c r="FJA10" s="135"/>
      <c r="FJB10" s="135"/>
      <c r="FJC10" s="135"/>
      <c r="FJD10" s="135"/>
      <c r="FJE10" s="135"/>
      <c r="FJF10" s="135"/>
      <c r="FJG10" s="135"/>
      <c r="FJH10" s="135"/>
      <c r="FJI10" s="135"/>
      <c r="FJJ10" s="135"/>
      <c r="FJK10" s="135"/>
      <c r="FJL10" s="135"/>
      <c r="FJM10" s="135"/>
      <c r="FJN10" s="135"/>
      <c r="FJO10" s="135"/>
      <c r="FJP10" s="135"/>
      <c r="FJQ10" s="135"/>
      <c r="FJR10" s="135"/>
      <c r="FJS10" s="135"/>
      <c r="FJT10" s="135"/>
      <c r="FJU10" s="135"/>
      <c r="FJV10" s="135"/>
      <c r="FJW10" s="135"/>
      <c r="FJX10" s="135"/>
      <c r="FJY10" s="135"/>
      <c r="FJZ10" s="135"/>
      <c r="FKA10" s="135"/>
      <c r="FKB10" s="135"/>
      <c r="FKC10" s="135"/>
      <c r="FKD10" s="135"/>
      <c r="FKE10" s="135"/>
      <c r="FKF10" s="135"/>
      <c r="FKG10" s="135"/>
      <c r="FKH10" s="135"/>
      <c r="FKI10" s="135"/>
      <c r="FKJ10" s="135"/>
      <c r="FKK10" s="135"/>
      <c r="FKL10" s="135"/>
      <c r="FKM10" s="135"/>
      <c r="FKN10" s="135"/>
      <c r="FKO10" s="135"/>
      <c r="FKP10" s="135"/>
      <c r="FKQ10" s="135"/>
      <c r="FKR10" s="135"/>
      <c r="FKS10" s="135"/>
      <c r="FKT10" s="135"/>
      <c r="FKU10" s="135"/>
      <c r="FKV10" s="135"/>
      <c r="FKW10" s="135"/>
      <c r="FKX10" s="135"/>
      <c r="FKY10" s="135"/>
      <c r="FKZ10" s="135"/>
      <c r="FLA10" s="135"/>
      <c r="FLB10" s="135"/>
      <c r="FLC10" s="135"/>
      <c r="FLD10" s="135"/>
      <c r="FLE10" s="135"/>
      <c r="FLF10" s="135"/>
      <c r="FLG10" s="135"/>
      <c r="FLH10" s="135"/>
      <c r="FLI10" s="135"/>
      <c r="FLJ10" s="135"/>
      <c r="FLK10" s="135"/>
      <c r="FLL10" s="135"/>
      <c r="FLM10" s="135"/>
      <c r="FLN10" s="135"/>
      <c r="FLO10" s="135"/>
      <c r="FLP10" s="135"/>
      <c r="FLQ10" s="135"/>
      <c r="FLR10" s="135"/>
      <c r="FLS10" s="135"/>
      <c r="FLT10" s="135"/>
      <c r="FLU10" s="135"/>
      <c r="FLV10" s="135"/>
      <c r="FLW10" s="135"/>
      <c r="FLX10" s="135"/>
      <c r="FLY10" s="135"/>
      <c r="FLZ10" s="135"/>
      <c r="FMA10" s="135"/>
      <c r="FMB10" s="135"/>
      <c r="FMC10" s="135"/>
      <c r="FMD10" s="135"/>
      <c r="FME10" s="135"/>
      <c r="FMF10" s="135"/>
      <c r="FMG10" s="135"/>
      <c r="FMH10" s="135"/>
      <c r="FMI10" s="135"/>
      <c r="FMJ10" s="135"/>
      <c r="FMK10" s="135"/>
      <c r="FML10" s="135"/>
      <c r="FMM10" s="135"/>
      <c r="FMN10" s="135"/>
      <c r="FMO10" s="135"/>
      <c r="FMP10" s="135"/>
      <c r="FMQ10" s="135"/>
      <c r="FMR10" s="135"/>
      <c r="FMS10" s="135"/>
      <c r="FMT10" s="135"/>
      <c r="FMU10" s="135"/>
      <c r="FMV10" s="135"/>
      <c r="FMW10" s="135"/>
      <c r="FMX10" s="135"/>
      <c r="FMY10" s="135"/>
      <c r="FMZ10" s="135"/>
      <c r="FNA10" s="135"/>
      <c r="FNB10" s="135"/>
      <c r="FNC10" s="135"/>
      <c r="FND10" s="135"/>
      <c r="FNE10" s="135"/>
      <c r="FNF10" s="135"/>
      <c r="FNG10" s="135"/>
      <c r="FNH10" s="135"/>
      <c r="FNI10" s="135"/>
      <c r="FNJ10" s="135"/>
      <c r="FNK10" s="135"/>
      <c r="FNL10" s="135"/>
      <c r="FNM10" s="135"/>
      <c r="FNN10" s="135"/>
      <c r="FNO10" s="135"/>
      <c r="FNP10" s="135"/>
      <c r="FNQ10" s="135"/>
      <c r="FNR10" s="135"/>
      <c r="FNS10" s="135"/>
      <c r="FNT10" s="135"/>
      <c r="FNU10" s="135"/>
      <c r="FNV10" s="135"/>
      <c r="FNW10" s="135"/>
      <c r="FNX10" s="135"/>
      <c r="FNY10" s="135"/>
      <c r="FNZ10" s="135"/>
      <c r="FOA10" s="135"/>
      <c r="FOB10" s="135"/>
      <c r="FOC10" s="135"/>
      <c r="FOD10" s="135"/>
      <c r="FOE10" s="135"/>
      <c r="FOF10" s="135"/>
      <c r="FOG10" s="135"/>
      <c r="FOH10" s="135"/>
      <c r="FOI10" s="135"/>
      <c r="FOJ10" s="135"/>
      <c r="FOK10" s="135"/>
      <c r="FOL10" s="135"/>
      <c r="FOM10" s="135"/>
      <c r="FON10" s="135"/>
      <c r="FOO10" s="135"/>
      <c r="FOP10" s="135"/>
      <c r="FOQ10" s="135"/>
      <c r="FOR10" s="135"/>
      <c r="FOS10" s="135"/>
      <c r="FOT10" s="135"/>
      <c r="FOU10" s="135"/>
      <c r="FOV10" s="135"/>
      <c r="FOW10" s="135"/>
      <c r="FOX10" s="135"/>
      <c r="FOY10" s="135"/>
      <c r="FOZ10" s="135"/>
      <c r="FPA10" s="135"/>
      <c r="FPB10" s="135"/>
      <c r="FPC10" s="135"/>
      <c r="FPD10" s="135"/>
      <c r="FPE10" s="135"/>
      <c r="FPF10" s="135"/>
      <c r="FPG10" s="135"/>
      <c r="FPH10" s="135"/>
      <c r="FPI10" s="135"/>
      <c r="FPJ10" s="135"/>
      <c r="FPK10" s="135"/>
      <c r="FPL10" s="135"/>
      <c r="FPM10" s="135"/>
      <c r="FPN10" s="135"/>
      <c r="FPO10" s="135"/>
      <c r="FPP10" s="135"/>
      <c r="FPQ10" s="135"/>
      <c r="FPR10" s="135"/>
      <c r="FPS10" s="135"/>
      <c r="FPT10" s="135"/>
      <c r="FPU10" s="135"/>
      <c r="FPV10" s="135"/>
      <c r="FPW10" s="135"/>
      <c r="FPX10" s="135"/>
      <c r="FPY10" s="135"/>
      <c r="FPZ10" s="135"/>
      <c r="FQA10" s="135"/>
      <c r="FQB10" s="135"/>
      <c r="FQC10" s="135"/>
      <c r="FQD10" s="135"/>
      <c r="FQE10" s="135"/>
      <c r="FQF10" s="135"/>
      <c r="FQG10" s="135"/>
      <c r="FQH10" s="135"/>
      <c r="FQI10" s="135"/>
      <c r="FQJ10" s="135"/>
      <c r="FQK10" s="135"/>
      <c r="FQL10" s="135"/>
      <c r="FQM10" s="135"/>
      <c r="FQN10" s="135"/>
      <c r="FQO10" s="135"/>
      <c r="FQP10" s="135"/>
      <c r="FQQ10" s="135"/>
      <c r="FQR10" s="135"/>
      <c r="FQS10" s="135"/>
      <c r="FQT10" s="135"/>
      <c r="FQU10" s="135"/>
      <c r="FQV10" s="135"/>
      <c r="FQW10" s="135"/>
      <c r="FQX10" s="135"/>
      <c r="FQY10" s="135"/>
      <c r="FQZ10" s="135"/>
      <c r="FRA10" s="135"/>
      <c r="FRB10" s="135"/>
      <c r="FRC10" s="135"/>
      <c r="FRD10" s="135"/>
      <c r="FRE10" s="135"/>
      <c r="FRF10" s="135"/>
      <c r="FRG10" s="135"/>
      <c r="FRH10" s="135"/>
      <c r="FRI10" s="135"/>
      <c r="FRJ10" s="135"/>
      <c r="FRK10" s="135"/>
      <c r="FRL10" s="135"/>
      <c r="FRM10" s="135"/>
      <c r="FRN10" s="135"/>
      <c r="FRO10" s="135"/>
      <c r="FRP10" s="135"/>
      <c r="FRQ10" s="135"/>
      <c r="FRR10" s="135"/>
      <c r="FRS10" s="135"/>
      <c r="FRT10" s="135"/>
      <c r="FRU10" s="135"/>
      <c r="FRV10" s="135"/>
      <c r="FRW10" s="135"/>
      <c r="FRX10" s="135"/>
      <c r="FRY10" s="135"/>
      <c r="FRZ10" s="135"/>
      <c r="FSA10" s="135"/>
      <c r="FSB10" s="135"/>
      <c r="FSC10" s="135"/>
      <c r="FSD10" s="135"/>
      <c r="FSE10" s="135"/>
      <c r="FSF10" s="135"/>
      <c r="FSG10" s="135"/>
      <c r="FSH10" s="135"/>
      <c r="FSI10" s="135"/>
      <c r="FSJ10" s="135"/>
      <c r="FSK10" s="135"/>
      <c r="FSL10" s="135"/>
      <c r="FSM10" s="135"/>
      <c r="FSN10" s="135"/>
      <c r="FSO10" s="135"/>
      <c r="FSP10" s="135"/>
      <c r="FSQ10" s="135"/>
      <c r="FSR10" s="135"/>
      <c r="FSS10" s="135"/>
      <c r="FST10" s="135"/>
      <c r="FSU10" s="135"/>
      <c r="FSV10" s="135"/>
      <c r="FSW10" s="135"/>
      <c r="FSX10" s="135"/>
      <c r="FSY10" s="135"/>
      <c r="FSZ10" s="135"/>
      <c r="FTA10" s="135"/>
      <c r="FTB10" s="135"/>
      <c r="FTC10" s="135"/>
      <c r="FTD10" s="135"/>
      <c r="FTE10" s="135"/>
      <c r="FTF10" s="135"/>
      <c r="FTG10" s="135"/>
      <c r="FTH10" s="135"/>
      <c r="FTI10" s="135"/>
      <c r="FTJ10" s="135"/>
      <c r="FTK10" s="135"/>
      <c r="FTL10" s="135"/>
      <c r="FTM10" s="135"/>
      <c r="FTN10" s="135"/>
      <c r="FTO10" s="135"/>
      <c r="FTP10" s="135"/>
      <c r="FTQ10" s="135"/>
      <c r="FTR10" s="135"/>
      <c r="FTS10" s="135"/>
      <c r="FTT10" s="135"/>
      <c r="FTU10" s="135"/>
      <c r="FTV10" s="135"/>
      <c r="FTW10" s="135"/>
      <c r="FTX10" s="135"/>
      <c r="FTY10" s="135"/>
      <c r="FTZ10" s="135"/>
      <c r="FUA10" s="135"/>
      <c r="FUB10" s="135"/>
      <c r="FUC10" s="135"/>
      <c r="FUD10" s="135"/>
      <c r="FUE10" s="135"/>
      <c r="FUF10" s="135"/>
      <c r="FUG10" s="135"/>
      <c r="FUH10" s="135"/>
      <c r="FUI10" s="135"/>
      <c r="FUJ10" s="135"/>
      <c r="FUK10" s="135"/>
      <c r="FUL10" s="135"/>
      <c r="FUM10" s="135"/>
      <c r="FUN10" s="135"/>
      <c r="FUO10" s="135"/>
      <c r="FUP10" s="135"/>
      <c r="FUQ10" s="135"/>
      <c r="FUR10" s="135"/>
      <c r="FUS10" s="135"/>
      <c r="FUT10" s="135"/>
      <c r="FUU10" s="135"/>
      <c r="FUV10" s="135"/>
      <c r="FUW10" s="135"/>
      <c r="FUX10" s="135"/>
      <c r="FUY10" s="135"/>
      <c r="FUZ10" s="135"/>
      <c r="FVA10" s="135"/>
      <c r="FVB10" s="135"/>
      <c r="FVC10" s="135"/>
      <c r="FVD10" s="135"/>
      <c r="FVE10" s="135"/>
      <c r="FVF10" s="135"/>
      <c r="FVG10" s="135"/>
      <c r="FVH10" s="135"/>
      <c r="FVI10" s="135"/>
      <c r="FVJ10" s="135"/>
      <c r="FVK10" s="135"/>
      <c r="FVL10" s="135"/>
      <c r="FVM10" s="135"/>
      <c r="FVN10" s="135"/>
      <c r="FVO10" s="135"/>
      <c r="FVP10" s="135"/>
      <c r="FVQ10" s="135"/>
      <c r="FVR10" s="135"/>
      <c r="FVS10" s="135"/>
      <c r="FVT10" s="135"/>
      <c r="FVU10" s="135"/>
      <c r="FVV10" s="135"/>
      <c r="FVW10" s="135"/>
      <c r="FVX10" s="135"/>
      <c r="FVY10" s="135"/>
      <c r="FVZ10" s="135"/>
      <c r="FWA10" s="135"/>
      <c r="FWB10" s="135"/>
      <c r="FWC10" s="135"/>
      <c r="FWD10" s="135"/>
      <c r="FWE10" s="135"/>
      <c r="FWF10" s="135"/>
      <c r="FWG10" s="135"/>
      <c r="FWH10" s="135"/>
      <c r="FWI10" s="135"/>
      <c r="FWJ10" s="135"/>
      <c r="FWK10" s="135"/>
      <c r="FWL10" s="135"/>
      <c r="FWM10" s="135"/>
      <c r="FWN10" s="135"/>
      <c r="FWO10" s="135"/>
      <c r="FWP10" s="135"/>
      <c r="FWQ10" s="135"/>
      <c r="FWR10" s="135"/>
      <c r="FWS10" s="135"/>
      <c r="FWT10" s="135"/>
      <c r="FWU10" s="135"/>
      <c r="FWV10" s="135"/>
      <c r="FWW10" s="135"/>
      <c r="FWX10" s="135"/>
      <c r="FWY10" s="135"/>
      <c r="FWZ10" s="135"/>
      <c r="FXA10" s="135"/>
      <c r="FXB10" s="135"/>
      <c r="FXC10" s="135"/>
      <c r="FXD10" s="135"/>
      <c r="FXE10" s="135"/>
      <c r="FXF10" s="135"/>
      <c r="FXG10" s="135"/>
      <c r="FXH10" s="135"/>
      <c r="FXI10" s="135"/>
      <c r="FXJ10" s="135"/>
      <c r="FXK10" s="135"/>
      <c r="FXL10" s="135"/>
      <c r="FXM10" s="135"/>
      <c r="FXN10" s="135"/>
      <c r="FXO10" s="135"/>
      <c r="FXP10" s="135"/>
      <c r="FXQ10" s="135"/>
      <c r="FXR10" s="135"/>
      <c r="FXS10" s="135"/>
      <c r="FXT10" s="135"/>
      <c r="FXU10" s="135"/>
      <c r="FXV10" s="135"/>
      <c r="FXW10" s="135"/>
      <c r="FXX10" s="135"/>
      <c r="FXY10" s="135"/>
      <c r="FXZ10" s="135"/>
      <c r="FYA10" s="135"/>
      <c r="FYB10" s="135"/>
      <c r="FYC10" s="135"/>
      <c r="FYD10" s="135"/>
      <c r="FYE10" s="135"/>
      <c r="FYF10" s="135"/>
      <c r="FYG10" s="135"/>
      <c r="FYH10" s="135"/>
      <c r="FYI10" s="135"/>
      <c r="FYJ10" s="135"/>
      <c r="FYK10" s="135"/>
      <c r="FYL10" s="135"/>
      <c r="FYM10" s="135"/>
      <c r="FYN10" s="135"/>
      <c r="FYO10" s="135"/>
      <c r="FYP10" s="135"/>
      <c r="FYQ10" s="135"/>
      <c r="FYR10" s="135"/>
      <c r="FYS10" s="135"/>
      <c r="FYT10" s="135"/>
      <c r="FYU10" s="135"/>
      <c r="FYV10" s="135"/>
      <c r="FYW10" s="135"/>
      <c r="FYX10" s="135"/>
      <c r="FYY10" s="135"/>
      <c r="FYZ10" s="135"/>
      <c r="FZA10" s="135"/>
      <c r="FZB10" s="135"/>
      <c r="FZC10" s="135"/>
      <c r="FZD10" s="135"/>
      <c r="FZE10" s="135"/>
      <c r="FZF10" s="135"/>
      <c r="FZG10" s="135"/>
      <c r="FZH10" s="135"/>
      <c r="FZI10" s="135"/>
      <c r="FZJ10" s="135"/>
      <c r="FZK10" s="135"/>
      <c r="FZL10" s="135"/>
      <c r="FZM10" s="135"/>
      <c r="FZN10" s="135"/>
      <c r="FZO10" s="135"/>
      <c r="FZP10" s="135"/>
      <c r="FZQ10" s="135"/>
      <c r="FZR10" s="135"/>
      <c r="FZS10" s="135"/>
      <c r="FZT10" s="135"/>
      <c r="FZU10" s="135"/>
      <c r="FZV10" s="135"/>
      <c r="FZW10" s="135"/>
      <c r="FZX10" s="135"/>
      <c r="FZY10" s="135"/>
      <c r="FZZ10" s="135"/>
      <c r="GAA10" s="135"/>
      <c r="GAB10" s="135"/>
      <c r="GAC10" s="135"/>
      <c r="GAD10" s="135"/>
      <c r="GAE10" s="135"/>
      <c r="GAF10" s="135"/>
      <c r="GAG10" s="135"/>
      <c r="GAH10" s="135"/>
      <c r="GAI10" s="135"/>
      <c r="GAJ10" s="135"/>
      <c r="GAK10" s="135"/>
      <c r="GAL10" s="135"/>
      <c r="GAM10" s="135"/>
      <c r="GAN10" s="135"/>
      <c r="GAO10" s="135"/>
      <c r="GAP10" s="135"/>
      <c r="GAQ10" s="135"/>
      <c r="GAR10" s="135"/>
      <c r="GAS10" s="135"/>
      <c r="GAT10" s="135"/>
      <c r="GAU10" s="135"/>
      <c r="GAV10" s="135"/>
      <c r="GAW10" s="135"/>
      <c r="GAX10" s="135"/>
      <c r="GAY10" s="135"/>
      <c r="GAZ10" s="135"/>
      <c r="GBA10" s="135"/>
      <c r="GBB10" s="135"/>
      <c r="GBC10" s="135"/>
      <c r="GBD10" s="135"/>
      <c r="GBE10" s="135"/>
      <c r="GBF10" s="135"/>
      <c r="GBG10" s="135"/>
      <c r="GBH10" s="135"/>
      <c r="GBI10" s="135"/>
      <c r="GBJ10" s="135"/>
      <c r="GBK10" s="135"/>
      <c r="GBL10" s="135"/>
      <c r="GBM10" s="135"/>
      <c r="GBN10" s="135"/>
      <c r="GBO10" s="135"/>
      <c r="GBP10" s="135"/>
      <c r="GBQ10" s="135"/>
      <c r="GBR10" s="135"/>
      <c r="GBS10" s="135"/>
      <c r="GBT10" s="135"/>
      <c r="GBU10" s="135"/>
      <c r="GBV10" s="135"/>
      <c r="GBW10" s="135"/>
      <c r="GBX10" s="135"/>
      <c r="GBY10" s="135"/>
      <c r="GBZ10" s="135"/>
      <c r="GCA10" s="135"/>
      <c r="GCB10" s="135"/>
      <c r="GCC10" s="135"/>
      <c r="GCD10" s="135"/>
      <c r="GCE10" s="135"/>
      <c r="GCF10" s="135"/>
      <c r="GCG10" s="135"/>
      <c r="GCH10" s="135"/>
      <c r="GCI10" s="135"/>
      <c r="GCJ10" s="135"/>
      <c r="GCK10" s="135"/>
      <c r="GCL10" s="135"/>
      <c r="GCM10" s="135"/>
      <c r="GCN10" s="135"/>
      <c r="GCO10" s="135"/>
      <c r="GCP10" s="135"/>
      <c r="GCQ10" s="135"/>
      <c r="GCR10" s="135"/>
      <c r="GCS10" s="135"/>
      <c r="GCT10" s="135"/>
      <c r="GCU10" s="135"/>
      <c r="GCV10" s="135"/>
      <c r="GCW10" s="135"/>
      <c r="GCX10" s="135"/>
      <c r="GCY10" s="135"/>
      <c r="GCZ10" s="135"/>
      <c r="GDA10" s="135"/>
      <c r="GDB10" s="135"/>
      <c r="GDC10" s="135"/>
      <c r="GDD10" s="135"/>
      <c r="GDE10" s="135"/>
      <c r="GDF10" s="135"/>
      <c r="GDG10" s="135"/>
      <c r="GDH10" s="135"/>
      <c r="GDI10" s="135"/>
      <c r="GDJ10" s="135"/>
      <c r="GDK10" s="135"/>
      <c r="GDL10" s="135"/>
      <c r="GDM10" s="135"/>
      <c r="GDN10" s="135"/>
      <c r="GDO10" s="135"/>
      <c r="GDP10" s="135"/>
      <c r="GDQ10" s="135"/>
      <c r="GDR10" s="135"/>
      <c r="GDS10" s="135"/>
      <c r="GDT10" s="135"/>
      <c r="GDU10" s="135"/>
      <c r="GDV10" s="135"/>
      <c r="GDW10" s="135"/>
      <c r="GDX10" s="135"/>
      <c r="GDY10" s="135"/>
      <c r="GDZ10" s="135"/>
      <c r="GEA10" s="135"/>
      <c r="GEB10" s="135"/>
      <c r="GEC10" s="135"/>
      <c r="GED10" s="135"/>
      <c r="GEE10" s="135"/>
      <c r="GEF10" s="135"/>
      <c r="GEG10" s="135"/>
      <c r="GEH10" s="135"/>
      <c r="GEI10" s="135"/>
      <c r="GEJ10" s="135"/>
      <c r="GEK10" s="135"/>
      <c r="GEL10" s="135"/>
      <c r="GEM10" s="135"/>
      <c r="GEN10" s="135"/>
      <c r="GEO10" s="135"/>
      <c r="GEP10" s="135"/>
      <c r="GEQ10" s="135"/>
      <c r="GER10" s="135"/>
      <c r="GES10" s="135"/>
      <c r="GET10" s="135"/>
      <c r="GEU10" s="135"/>
      <c r="GEV10" s="135"/>
      <c r="GEW10" s="135"/>
      <c r="GEX10" s="135"/>
      <c r="GEY10" s="135"/>
      <c r="GEZ10" s="135"/>
      <c r="GFA10" s="135"/>
      <c r="GFB10" s="135"/>
      <c r="GFC10" s="135"/>
      <c r="GFD10" s="135"/>
      <c r="GFE10" s="135"/>
      <c r="GFF10" s="135"/>
      <c r="GFG10" s="135"/>
      <c r="GFH10" s="135"/>
      <c r="GFI10" s="135"/>
      <c r="GFJ10" s="135"/>
      <c r="GFK10" s="135"/>
      <c r="GFL10" s="135"/>
      <c r="GFM10" s="135"/>
      <c r="GFN10" s="135"/>
      <c r="GFO10" s="135"/>
      <c r="GFP10" s="135"/>
      <c r="GFQ10" s="135"/>
      <c r="GFR10" s="135"/>
      <c r="GFS10" s="135"/>
      <c r="GFT10" s="135"/>
      <c r="GFU10" s="135"/>
      <c r="GFV10" s="135"/>
      <c r="GFW10" s="135"/>
      <c r="GFX10" s="135"/>
      <c r="GFY10" s="135"/>
      <c r="GFZ10" s="135"/>
      <c r="GGA10" s="135"/>
      <c r="GGB10" s="135"/>
      <c r="GGC10" s="135"/>
      <c r="GGD10" s="135"/>
      <c r="GGE10" s="135"/>
      <c r="GGF10" s="135"/>
      <c r="GGG10" s="135"/>
      <c r="GGH10" s="135"/>
      <c r="GGI10" s="135"/>
      <c r="GGJ10" s="135"/>
      <c r="GGK10" s="135"/>
      <c r="GGL10" s="135"/>
      <c r="GGM10" s="135"/>
      <c r="GGN10" s="135"/>
      <c r="GGO10" s="135"/>
      <c r="GGP10" s="135"/>
      <c r="GGQ10" s="135"/>
      <c r="GGR10" s="135"/>
      <c r="GGS10" s="135"/>
      <c r="GGT10" s="135"/>
      <c r="GGU10" s="135"/>
      <c r="GGV10" s="135"/>
      <c r="GGW10" s="135"/>
      <c r="GGX10" s="135"/>
      <c r="GGY10" s="135"/>
      <c r="GGZ10" s="135"/>
      <c r="GHA10" s="135"/>
      <c r="GHB10" s="135"/>
      <c r="GHC10" s="135"/>
      <c r="GHD10" s="135"/>
      <c r="GHE10" s="135"/>
      <c r="GHF10" s="135"/>
      <c r="GHG10" s="135"/>
      <c r="GHH10" s="135"/>
      <c r="GHI10" s="135"/>
      <c r="GHJ10" s="135"/>
      <c r="GHK10" s="135"/>
      <c r="GHL10" s="135"/>
      <c r="GHM10" s="135"/>
      <c r="GHN10" s="135"/>
      <c r="GHO10" s="135"/>
      <c r="GHP10" s="135"/>
      <c r="GHQ10" s="135"/>
      <c r="GHR10" s="135"/>
      <c r="GHS10" s="135"/>
      <c r="GHT10" s="135"/>
      <c r="GHU10" s="135"/>
      <c r="GHV10" s="135"/>
      <c r="GHW10" s="135"/>
      <c r="GHX10" s="135"/>
      <c r="GHY10" s="135"/>
      <c r="GHZ10" s="135"/>
      <c r="GIA10" s="135"/>
      <c r="GIB10" s="135"/>
      <c r="GIC10" s="135"/>
      <c r="GID10" s="135"/>
      <c r="GIE10" s="135"/>
      <c r="GIF10" s="135"/>
      <c r="GIG10" s="135"/>
      <c r="GIH10" s="135"/>
      <c r="GII10" s="135"/>
      <c r="GIJ10" s="135"/>
      <c r="GIK10" s="135"/>
      <c r="GIL10" s="135"/>
      <c r="GIM10" s="135"/>
      <c r="GIN10" s="135"/>
      <c r="GIO10" s="135"/>
      <c r="GIP10" s="135"/>
      <c r="GIQ10" s="135"/>
      <c r="GIR10" s="135"/>
      <c r="GIS10" s="135"/>
      <c r="GIT10" s="135"/>
      <c r="GIU10" s="135"/>
      <c r="GIV10" s="135"/>
      <c r="GIW10" s="135"/>
      <c r="GIX10" s="135"/>
      <c r="GIY10" s="135"/>
      <c r="GIZ10" s="135"/>
      <c r="GJA10" s="135"/>
      <c r="GJB10" s="135"/>
      <c r="GJC10" s="135"/>
      <c r="GJD10" s="135"/>
      <c r="GJE10" s="135"/>
      <c r="GJF10" s="135"/>
      <c r="GJG10" s="135"/>
      <c r="GJH10" s="135"/>
      <c r="GJI10" s="135"/>
      <c r="GJJ10" s="135"/>
      <c r="GJK10" s="135"/>
      <c r="GJL10" s="135"/>
      <c r="GJM10" s="135"/>
      <c r="GJN10" s="135"/>
      <c r="GJO10" s="135"/>
      <c r="GJP10" s="135"/>
      <c r="GJQ10" s="135"/>
      <c r="GJR10" s="135"/>
      <c r="GJS10" s="135"/>
      <c r="GJT10" s="135"/>
      <c r="GJU10" s="135"/>
      <c r="GJV10" s="135"/>
      <c r="GJW10" s="135"/>
      <c r="GJX10" s="135"/>
      <c r="GJY10" s="135"/>
      <c r="GJZ10" s="135"/>
      <c r="GKA10" s="135"/>
      <c r="GKB10" s="135"/>
      <c r="GKC10" s="135"/>
      <c r="GKD10" s="135"/>
      <c r="GKE10" s="135"/>
      <c r="GKF10" s="135"/>
      <c r="GKG10" s="135"/>
      <c r="GKH10" s="135"/>
      <c r="GKI10" s="135"/>
      <c r="GKJ10" s="135"/>
      <c r="GKK10" s="135"/>
      <c r="GKL10" s="135"/>
      <c r="GKM10" s="135"/>
      <c r="GKN10" s="135"/>
      <c r="GKO10" s="135"/>
      <c r="GKP10" s="135"/>
      <c r="GKQ10" s="135"/>
      <c r="GKR10" s="135"/>
      <c r="GKS10" s="135"/>
      <c r="GKT10" s="135"/>
      <c r="GKU10" s="135"/>
      <c r="GKV10" s="135"/>
      <c r="GKW10" s="135"/>
      <c r="GKX10" s="135"/>
      <c r="GKY10" s="135"/>
      <c r="GKZ10" s="135"/>
      <c r="GLA10" s="135"/>
      <c r="GLB10" s="135"/>
      <c r="GLC10" s="135"/>
      <c r="GLD10" s="135"/>
      <c r="GLE10" s="135"/>
      <c r="GLF10" s="135"/>
      <c r="GLG10" s="135"/>
      <c r="GLH10" s="135"/>
      <c r="GLI10" s="135"/>
      <c r="GLJ10" s="135"/>
      <c r="GLK10" s="135"/>
      <c r="GLL10" s="135"/>
      <c r="GLM10" s="135"/>
      <c r="GLN10" s="135"/>
      <c r="GLO10" s="135"/>
      <c r="GLP10" s="135"/>
      <c r="GLQ10" s="135"/>
      <c r="GLR10" s="135"/>
      <c r="GLS10" s="135"/>
      <c r="GLT10" s="135"/>
      <c r="GLU10" s="135"/>
      <c r="GLV10" s="135"/>
      <c r="GLW10" s="135"/>
      <c r="GLX10" s="135"/>
      <c r="GLY10" s="135"/>
      <c r="GLZ10" s="135"/>
      <c r="GMA10" s="135"/>
      <c r="GMB10" s="135"/>
      <c r="GMC10" s="135"/>
      <c r="GMD10" s="135"/>
      <c r="GME10" s="135"/>
      <c r="GMF10" s="135"/>
      <c r="GMG10" s="135"/>
      <c r="GMH10" s="135"/>
      <c r="GMI10" s="135"/>
      <c r="GMJ10" s="135"/>
      <c r="GMK10" s="135"/>
      <c r="GML10" s="135"/>
      <c r="GMM10" s="135"/>
      <c r="GMN10" s="135"/>
      <c r="GMO10" s="135"/>
      <c r="GMP10" s="135"/>
      <c r="GMQ10" s="135"/>
      <c r="GMR10" s="135"/>
      <c r="GMS10" s="135"/>
      <c r="GMT10" s="135"/>
      <c r="GMU10" s="135"/>
      <c r="GMV10" s="135"/>
      <c r="GMW10" s="135"/>
      <c r="GMX10" s="135"/>
      <c r="GMY10" s="135"/>
      <c r="GMZ10" s="135"/>
      <c r="GNA10" s="135"/>
      <c r="GNB10" s="135"/>
      <c r="GNC10" s="135"/>
      <c r="GND10" s="135"/>
      <c r="GNE10" s="135"/>
      <c r="GNF10" s="135"/>
      <c r="GNG10" s="135"/>
      <c r="GNH10" s="135"/>
      <c r="GNI10" s="135"/>
      <c r="GNJ10" s="135"/>
      <c r="GNK10" s="135"/>
      <c r="GNL10" s="135"/>
      <c r="GNM10" s="135"/>
      <c r="GNN10" s="135"/>
      <c r="GNO10" s="135"/>
      <c r="GNP10" s="135"/>
      <c r="GNQ10" s="135"/>
      <c r="GNR10" s="135"/>
      <c r="GNS10" s="135"/>
      <c r="GNT10" s="135"/>
      <c r="GNU10" s="135"/>
      <c r="GNV10" s="135"/>
      <c r="GNW10" s="135"/>
      <c r="GNX10" s="135"/>
      <c r="GNY10" s="135"/>
      <c r="GNZ10" s="135"/>
      <c r="GOA10" s="135"/>
      <c r="GOB10" s="135"/>
      <c r="GOC10" s="135"/>
      <c r="GOD10" s="135"/>
      <c r="GOE10" s="135"/>
      <c r="GOF10" s="135"/>
      <c r="GOG10" s="135"/>
      <c r="GOH10" s="135"/>
      <c r="GOI10" s="135"/>
      <c r="GOJ10" s="135"/>
      <c r="GOK10" s="135"/>
      <c r="GOL10" s="135"/>
      <c r="GOM10" s="135"/>
      <c r="GON10" s="135"/>
      <c r="GOO10" s="135"/>
      <c r="GOP10" s="135"/>
      <c r="GOQ10" s="135"/>
      <c r="GOR10" s="135"/>
      <c r="GOS10" s="135"/>
      <c r="GOT10" s="135"/>
      <c r="GOU10" s="135"/>
      <c r="GOV10" s="135"/>
      <c r="GOW10" s="135"/>
      <c r="GOX10" s="135"/>
      <c r="GOY10" s="135"/>
      <c r="GOZ10" s="135"/>
      <c r="GPA10" s="135"/>
      <c r="GPB10" s="135"/>
      <c r="GPC10" s="135"/>
      <c r="GPD10" s="135"/>
      <c r="GPE10" s="135"/>
      <c r="GPF10" s="135"/>
      <c r="GPG10" s="135"/>
      <c r="GPH10" s="135"/>
      <c r="GPI10" s="135"/>
      <c r="GPJ10" s="135"/>
      <c r="GPK10" s="135"/>
      <c r="GPL10" s="135"/>
      <c r="GPM10" s="135"/>
      <c r="GPN10" s="135"/>
      <c r="GPO10" s="135"/>
      <c r="GPP10" s="135"/>
      <c r="GPQ10" s="135"/>
      <c r="GPR10" s="135"/>
      <c r="GPS10" s="135"/>
      <c r="GPT10" s="135"/>
      <c r="GPU10" s="135"/>
      <c r="GPV10" s="135"/>
      <c r="GPW10" s="135"/>
      <c r="GPX10" s="135"/>
      <c r="GPY10" s="135"/>
      <c r="GPZ10" s="135"/>
      <c r="GQA10" s="135"/>
      <c r="GQB10" s="135"/>
      <c r="GQC10" s="135"/>
      <c r="GQD10" s="135"/>
      <c r="GQE10" s="135"/>
      <c r="GQF10" s="135"/>
      <c r="GQG10" s="135"/>
      <c r="GQH10" s="135"/>
      <c r="GQI10" s="135"/>
      <c r="GQJ10" s="135"/>
      <c r="GQK10" s="135"/>
      <c r="GQL10" s="135"/>
      <c r="GQM10" s="135"/>
      <c r="GQN10" s="135"/>
      <c r="GQO10" s="135"/>
      <c r="GQP10" s="135"/>
      <c r="GQQ10" s="135"/>
      <c r="GQR10" s="135"/>
      <c r="GQS10" s="135"/>
      <c r="GQT10" s="135"/>
      <c r="GQU10" s="135"/>
      <c r="GQV10" s="135"/>
      <c r="GQW10" s="135"/>
      <c r="GQX10" s="135"/>
      <c r="GQY10" s="135"/>
      <c r="GQZ10" s="135"/>
      <c r="GRA10" s="135"/>
      <c r="GRB10" s="135"/>
      <c r="GRC10" s="135"/>
      <c r="GRD10" s="135"/>
      <c r="GRE10" s="135"/>
      <c r="GRF10" s="135"/>
      <c r="GRG10" s="135"/>
      <c r="GRH10" s="135"/>
      <c r="GRI10" s="135"/>
      <c r="GRJ10" s="135"/>
      <c r="GRK10" s="135"/>
      <c r="GRL10" s="135"/>
      <c r="GRM10" s="135"/>
      <c r="GRN10" s="135"/>
      <c r="GRO10" s="135"/>
      <c r="GRP10" s="135"/>
      <c r="GRQ10" s="135"/>
      <c r="GRR10" s="135"/>
      <c r="GRS10" s="135"/>
      <c r="GRT10" s="135"/>
      <c r="GRU10" s="135"/>
      <c r="GRV10" s="135"/>
      <c r="GRW10" s="135"/>
      <c r="GRX10" s="135"/>
      <c r="GRY10" s="135"/>
      <c r="GRZ10" s="135"/>
      <c r="GSA10" s="135"/>
      <c r="GSB10" s="135"/>
      <c r="GSC10" s="135"/>
      <c r="GSD10" s="135"/>
      <c r="GSE10" s="135"/>
      <c r="GSF10" s="135"/>
      <c r="GSG10" s="135"/>
      <c r="GSH10" s="135"/>
      <c r="GSI10" s="135"/>
      <c r="GSJ10" s="135"/>
      <c r="GSK10" s="135"/>
      <c r="GSL10" s="135"/>
      <c r="GSM10" s="135"/>
      <c r="GSN10" s="135"/>
      <c r="GSO10" s="135"/>
      <c r="GSP10" s="135"/>
      <c r="GSQ10" s="135"/>
      <c r="GSR10" s="135"/>
      <c r="GSS10" s="135"/>
      <c r="GST10" s="135"/>
      <c r="GSU10" s="135"/>
      <c r="GSV10" s="135"/>
      <c r="GSW10" s="135"/>
      <c r="GSX10" s="135"/>
      <c r="GSY10" s="135"/>
      <c r="GSZ10" s="135"/>
      <c r="GTA10" s="135"/>
      <c r="GTB10" s="135"/>
      <c r="GTC10" s="135"/>
      <c r="GTD10" s="135"/>
      <c r="GTE10" s="135"/>
      <c r="GTF10" s="135"/>
      <c r="GTG10" s="135"/>
      <c r="GTH10" s="135"/>
      <c r="GTI10" s="135"/>
      <c r="GTJ10" s="135"/>
      <c r="GTK10" s="135"/>
      <c r="GTL10" s="135"/>
      <c r="GTM10" s="135"/>
      <c r="GTN10" s="135"/>
      <c r="GTO10" s="135"/>
      <c r="GTP10" s="135"/>
      <c r="GTQ10" s="135"/>
      <c r="GTR10" s="135"/>
      <c r="GTS10" s="135"/>
      <c r="GTT10" s="135"/>
      <c r="GTU10" s="135"/>
      <c r="GTV10" s="135"/>
      <c r="GTW10" s="135"/>
      <c r="GTX10" s="135"/>
      <c r="GTY10" s="135"/>
      <c r="GTZ10" s="135"/>
      <c r="GUA10" s="135"/>
      <c r="GUB10" s="135"/>
      <c r="GUC10" s="135"/>
      <c r="GUD10" s="135"/>
      <c r="GUE10" s="135"/>
      <c r="GUF10" s="135"/>
      <c r="GUG10" s="135"/>
      <c r="GUH10" s="135"/>
      <c r="GUI10" s="135"/>
      <c r="GUJ10" s="135"/>
      <c r="GUK10" s="135"/>
      <c r="GUL10" s="135"/>
      <c r="GUM10" s="135"/>
      <c r="GUN10" s="135"/>
      <c r="GUO10" s="135"/>
      <c r="GUP10" s="135"/>
      <c r="GUQ10" s="135"/>
      <c r="GUR10" s="135"/>
      <c r="GUS10" s="135"/>
      <c r="GUT10" s="135"/>
      <c r="GUU10" s="135"/>
      <c r="GUV10" s="135"/>
      <c r="GUW10" s="135"/>
      <c r="GUX10" s="135"/>
      <c r="GUY10" s="135"/>
      <c r="GUZ10" s="135"/>
      <c r="GVA10" s="135"/>
      <c r="GVB10" s="135"/>
      <c r="GVC10" s="135"/>
      <c r="GVD10" s="135"/>
      <c r="GVE10" s="135"/>
      <c r="GVF10" s="135"/>
      <c r="GVG10" s="135"/>
      <c r="GVH10" s="135"/>
      <c r="GVI10" s="135"/>
      <c r="GVJ10" s="135"/>
      <c r="GVK10" s="135"/>
      <c r="GVL10" s="135"/>
      <c r="GVM10" s="135"/>
      <c r="GVN10" s="135"/>
      <c r="GVO10" s="135"/>
      <c r="GVP10" s="135"/>
      <c r="GVQ10" s="135"/>
      <c r="GVR10" s="135"/>
      <c r="GVS10" s="135"/>
      <c r="GVT10" s="135"/>
      <c r="GVU10" s="135"/>
      <c r="GVV10" s="135"/>
      <c r="GVW10" s="135"/>
      <c r="GVX10" s="135"/>
      <c r="GVY10" s="135"/>
      <c r="GVZ10" s="135"/>
      <c r="GWA10" s="135"/>
      <c r="GWB10" s="135"/>
      <c r="GWC10" s="135"/>
      <c r="GWD10" s="135"/>
      <c r="GWE10" s="135"/>
      <c r="GWF10" s="135"/>
      <c r="GWG10" s="135"/>
      <c r="GWH10" s="135"/>
      <c r="GWI10" s="135"/>
      <c r="GWJ10" s="135"/>
      <c r="GWK10" s="135"/>
      <c r="GWL10" s="135"/>
      <c r="GWM10" s="135"/>
      <c r="GWN10" s="135"/>
      <c r="GWO10" s="135"/>
      <c r="GWP10" s="135"/>
      <c r="GWQ10" s="135"/>
      <c r="GWR10" s="135"/>
      <c r="GWS10" s="135"/>
      <c r="GWT10" s="135"/>
      <c r="GWU10" s="135"/>
      <c r="GWV10" s="135"/>
      <c r="GWW10" s="135"/>
      <c r="GWX10" s="135"/>
      <c r="GWY10" s="135"/>
      <c r="GWZ10" s="135"/>
      <c r="GXA10" s="135"/>
      <c r="GXB10" s="135"/>
      <c r="GXC10" s="135"/>
      <c r="GXD10" s="135"/>
      <c r="GXE10" s="135"/>
      <c r="GXF10" s="135"/>
      <c r="GXG10" s="135"/>
      <c r="GXH10" s="135"/>
      <c r="GXI10" s="135"/>
      <c r="GXJ10" s="135"/>
      <c r="GXK10" s="135"/>
      <c r="GXL10" s="135"/>
      <c r="GXM10" s="135"/>
      <c r="GXN10" s="135"/>
      <c r="GXO10" s="135"/>
      <c r="GXP10" s="135"/>
      <c r="GXQ10" s="135"/>
      <c r="GXR10" s="135"/>
      <c r="GXS10" s="135"/>
      <c r="GXT10" s="135"/>
      <c r="GXU10" s="135"/>
      <c r="GXV10" s="135"/>
      <c r="GXW10" s="135"/>
      <c r="GXX10" s="135"/>
      <c r="GXY10" s="135"/>
      <c r="GXZ10" s="135"/>
      <c r="GYA10" s="135"/>
      <c r="GYB10" s="135"/>
      <c r="GYC10" s="135"/>
      <c r="GYD10" s="135"/>
      <c r="GYE10" s="135"/>
      <c r="GYF10" s="135"/>
      <c r="GYG10" s="135"/>
      <c r="GYH10" s="135"/>
      <c r="GYI10" s="135"/>
      <c r="GYJ10" s="135"/>
      <c r="GYK10" s="135"/>
      <c r="GYL10" s="135"/>
      <c r="GYM10" s="135"/>
      <c r="GYN10" s="135"/>
      <c r="GYO10" s="135"/>
      <c r="GYP10" s="135"/>
      <c r="GYQ10" s="135"/>
      <c r="GYR10" s="135"/>
      <c r="GYS10" s="135"/>
      <c r="GYT10" s="135"/>
      <c r="GYU10" s="135"/>
      <c r="GYV10" s="135"/>
      <c r="GYW10" s="135"/>
      <c r="GYX10" s="135"/>
      <c r="GYY10" s="135"/>
      <c r="GYZ10" s="135"/>
      <c r="GZA10" s="135"/>
      <c r="GZB10" s="135"/>
      <c r="GZC10" s="135"/>
      <c r="GZD10" s="135"/>
      <c r="GZE10" s="135"/>
      <c r="GZF10" s="135"/>
      <c r="GZG10" s="135"/>
      <c r="GZH10" s="135"/>
      <c r="GZI10" s="135"/>
      <c r="GZJ10" s="135"/>
      <c r="GZK10" s="135"/>
      <c r="GZL10" s="135"/>
      <c r="GZM10" s="135"/>
      <c r="GZN10" s="135"/>
      <c r="GZO10" s="135"/>
      <c r="GZP10" s="135"/>
      <c r="GZQ10" s="135"/>
      <c r="GZR10" s="135"/>
      <c r="GZS10" s="135"/>
      <c r="GZT10" s="135"/>
      <c r="GZU10" s="135"/>
      <c r="GZV10" s="135"/>
      <c r="GZW10" s="135"/>
      <c r="GZX10" s="135"/>
      <c r="GZY10" s="135"/>
      <c r="GZZ10" s="135"/>
      <c r="HAA10" s="135"/>
      <c r="HAB10" s="135"/>
      <c r="HAC10" s="135"/>
      <c r="HAD10" s="135"/>
      <c r="HAE10" s="135"/>
      <c r="HAF10" s="135"/>
      <c r="HAG10" s="135"/>
      <c r="HAH10" s="135"/>
      <c r="HAI10" s="135"/>
      <c r="HAJ10" s="135"/>
      <c r="HAK10" s="135"/>
      <c r="HAL10" s="135"/>
      <c r="HAM10" s="135"/>
      <c r="HAN10" s="135"/>
      <c r="HAO10" s="135"/>
      <c r="HAP10" s="135"/>
      <c r="HAQ10" s="135"/>
      <c r="HAR10" s="135"/>
      <c r="HAS10" s="135"/>
      <c r="HAT10" s="135"/>
      <c r="HAU10" s="135"/>
      <c r="HAV10" s="135"/>
      <c r="HAW10" s="135"/>
      <c r="HAX10" s="135"/>
      <c r="HAY10" s="135"/>
      <c r="HAZ10" s="135"/>
      <c r="HBA10" s="135"/>
      <c r="HBB10" s="135"/>
      <c r="HBC10" s="135"/>
      <c r="HBD10" s="135"/>
      <c r="HBE10" s="135"/>
      <c r="HBF10" s="135"/>
      <c r="HBG10" s="135"/>
      <c r="HBH10" s="135"/>
      <c r="HBI10" s="135"/>
      <c r="HBJ10" s="135"/>
      <c r="HBK10" s="135"/>
      <c r="HBL10" s="135"/>
      <c r="HBM10" s="135"/>
      <c r="HBN10" s="135"/>
      <c r="HBO10" s="135"/>
      <c r="HBP10" s="135"/>
      <c r="HBQ10" s="135"/>
      <c r="HBR10" s="135"/>
      <c r="HBS10" s="135"/>
      <c r="HBT10" s="135"/>
      <c r="HBU10" s="135"/>
      <c r="HBV10" s="135"/>
      <c r="HBW10" s="135"/>
      <c r="HBX10" s="135"/>
      <c r="HBY10" s="135"/>
      <c r="HBZ10" s="135"/>
      <c r="HCA10" s="135"/>
      <c r="HCB10" s="135"/>
      <c r="HCC10" s="135"/>
      <c r="HCD10" s="135"/>
      <c r="HCE10" s="135"/>
      <c r="HCF10" s="135"/>
      <c r="HCG10" s="135"/>
      <c r="HCH10" s="135"/>
      <c r="HCI10" s="135"/>
      <c r="HCJ10" s="135"/>
      <c r="HCK10" s="135"/>
      <c r="HCL10" s="135"/>
      <c r="HCM10" s="135"/>
      <c r="HCN10" s="135"/>
      <c r="HCO10" s="135"/>
      <c r="HCP10" s="135"/>
      <c r="HCQ10" s="135"/>
      <c r="HCR10" s="135"/>
      <c r="HCS10" s="135"/>
      <c r="HCT10" s="135"/>
      <c r="HCU10" s="135"/>
      <c r="HCV10" s="135"/>
      <c r="HCW10" s="135"/>
      <c r="HCX10" s="135"/>
      <c r="HCY10" s="135"/>
      <c r="HCZ10" s="135"/>
      <c r="HDA10" s="135"/>
      <c r="HDB10" s="135"/>
      <c r="HDC10" s="135"/>
      <c r="HDD10" s="135"/>
      <c r="HDE10" s="135"/>
      <c r="HDF10" s="135"/>
      <c r="HDG10" s="135"/>
      <c r="HDH10" s="135"/>
      <c r="HDI10" s="135"/>
      <c r="HDJ10" s="135"/>
      <c r="HDK10" s="135"/>
      <c r="HDL10" s="135"/>
      <c r="HDM10" s="135"/>
      <c r="HDN10" s="135"/>
      <c r="HDO10" s="135"/>
      <c r="HDP10" s="135"/>
      <c r="HDQ10" s="135"/>
      <c r="HDR10" s="135"/>
      <c r="HDS10" s="135"/>
      <c r="HDT10" s="135"/>
      <c r="HDU10" s="135"/>
      <c r="HDV10" s="135"/>
      <c r="HDW10" s="135"/>
      <c r="HDX10" s="135"/>
      <c r="HDY10" s="135"/>
      <c r="HDZ10" s="135"/>
      <c r="HEA10" s="135"/>
      <c r="HEB10" s="135"/>
      <c r="HEC10" s="135"/>
      <c r="HED10" s="135"/>
      <c r="HEE10" s="135"/>
      <c r="HEF10" s="135"/>
      <c r="HEG10" s="135"/>
      <c r="HEH10" s="135"/>
      <c r="HEI10" s="135"/>
      <c r="HEJ10" s="135"/>
      <c r="HEK10" s="135"/>
      <c r="HEL10" s="135"/>
      <c r="HEM10" s="135"/>
      <c r="HEN10" s="135"/>
      <c r="HEO10" s="135"/>
      <c r="HEP10" s="135"/>
      <c r="HEQ10" s="135"/>
      <c r="HER10" s="135"/>
      <c r="HES10" s="135"/>
      <c r="HET10" s="135"/>
      <c r="HEU10" s="135"/>
      <c r="HEV10" s="135"/>
      <c r="HEW10" s="135"/>
      <c r="HEX10" s="135"/>
      <c r="HEY10" s="135"/>
      <c r="HEZ10" s="135"/>
      <c r="HFA10" s="135"/>
      <c r="HFB10" s="135"/>
      <c r="HFC10" s="135"/>
      <c r="HFD10" s="135"/>
      <c r="HFE10" s="135"/>
      <c r="HFF10" s="135"/>
      <c r="HFG10" s="135"/>
      <c r="HFH10" s="135"/>
      <c r="HFI10" s="135"/>
      <c r="HFJ10" s="135"/>
      <c r="HFK10" s="135"/>
      <c r="HFL10" s="135"/>
      <c r="HFM10" s="135"/>
      <c r="HFN10" s="135"/>
      <c r="HFO10" s="135"/>
      <c r="HFP10" s="135"/>
      <c r="HFQ10" s="135"/>
      <c r="HFR10" s="135"/>
      <c r="HFS10" s="135"/>
      <c r="HFT10" s="135"/>
      <c r="HFU10" s="135"/>
      <c r="HFV10" s="135"/>
      <c r="HFW10" s="135"/>
      <c r="HFX10" s="135"/>
      <c r="HFY10" s="135"/>
      <c r="HFZ10" s="135"/>
      <c r="HGA10" s="135"/>
      <c r="HGB10" s="135"/>
      <c r="HGC10" s="135"/>
      <c r="HGD10" s="135"/>
      <c r="HGE10" s="135"/>
      <c r="HGF10" s="135"/>
      <c r="HGG10" s="135"/>
      <c r="HGH10" s="135"/>
      <c r="HGI10" s="135"/>
      <c r="HGJ10" s="135"/>
      <c r="HGK10" s="135"/>
      <c r="HGL10" s="135"/>
      <c r="HGM10" s="135"/>
      <c r="HGN10" s="135"/>
      <c r="HGO10" s="135"/>
      <c r="HGP10" s="135"/>
      <c r="HGQ10" s="135"/>
      <c r="HGR10" s="135"/>
      <c r="HGS10" s="135"/>
      <c r="HGT10" s="135"/>
      <c r="HGU10" s="135"/>
      <c r="HGV10" s="135"/>
      <c r="HGW10" s="135"/>
      <c r="HGX10" s="135"/>
      <c r="HGY10" s="135"/>
      <c r="HGZ10" s="135"/>
      <c r="HHA10" s="135"/>
      <c r="HHB10" s="135"/>
      <c r="HHC10" s="135"/>
      <c r="HHD10" s="135"/>
      <c r="HHE10" s="135"/>
      <c r="HHF10" s="135"/>
      <c r="HHG10" s="135"/>
      <c r="HHH10" s="135"/>
      <c r="HHI10" s="135"/>
      <c r="HHJ10" s="135"/>
      <c r="HHK10" s="135"/>
      <c r="HHL10" s="135"/>
      <c r="HHM10" s="135"/>
      <c r="HHN10" s="135"/>
      <c r="HHO10" s="135"/>
      <c r="HHP10" s="135"/>
      <c r="HHQ10" s="135"/>
      <c r="HHR10" s="135"/>
      <c r="HHS10" s="135"/>
      <c r="HHT10" s="135"/>
      <c r="HHU10" s="135"/>
      <c r="HHV10" s="135"/>
      <c r="HHW10" s="135"/>
      <c r="HHX10" s="135"/>
      <c r="HHY10" s="135"/>
      <c r="HHZ10" s="135"/>
      <c r="HIA10" s="135"/>
      <c r="HIB10" s="135"/>
      <c r="HIC10" s="135"/>
      <c r="HID10" s="135"/>
      <c r="HIE10" s="135"/>
      <c r="HIF10" s="135"/>
      <c r="HIG10" s="135"/>
      <c r="HIH10" s="135"/>
      <c r="HII10" s="135"/>
      <c r="HIJ10" s="135"/>
      <c r="HIK10" s="135"/>
      <c r="HIL10" s="135"/>
      <c r="HIM10" s="135"/>
      <c r="HIN10" s="135"/>
      <c r="HIO10" s="135"/>
      <c r="HIP10" s="135"/>
      <c r="HIQ10" s="135"/>
      <c r="HIR10" s="135"/>
      <c r="HIS10" s="135"/>
      <c r="HIT10" s="135"/>
      <c r="HIU10" s="135"/>
      <c r="HIV10" s="135"/>
      <c r="HIW10" s="135"/>
      <c r="HIX10" s="135"/>
      <c r="HIY10" s="135"/>
      <c r="HIZ10" s="135"/>
      <c r="HJA10" s="135"/>
      <c r="HJB10" s="135"/>
      <c r="HJC10" s="135"/>
      <c r="HJD10" s="135"/>
      <c r="HJE10" s="135"/>
      <c r="HJF10" s="135"/>
      <c r="HJG10" s="135"/>
      <c r="HJH10" s="135"/>
      <c r="HJI10" s="135"/>
      <c r="HJJ10" s="135"/>
      <c r="HJK10" s="135"/>
      <c r="HJL10" s="135"/>
      <c r="HJM10" s="135"/>
      <c r="HJN10" s="135"/>
      <c r="HJO10" s="135"/>
      <c r="HJP10" s="135"/>
      <c r="HJQ10" s="135"/>
      <c r="HJR10" s="135"/>
      <c r="HJS10" s="135"/>
      <c r="HJT10" s="135"/>
      <c r="HJU10" s="135"/>
      <c r="HJV10" s="135"/>
      <c r="HJW10" s="135"/>
      <c r="HJX10" s="135"/>
      <c r="HJY10" s="135"/>
      <c r="HJZ10" s="135"/>
      <c r="HKA10" s="135"/>
      <c r="HKB10" s="135"/>
      <c r="HKC10" s="135"/>
      <c r="HKD10" s="135"/>
      <c r="HKE10" s="135"/>
      <c r="HKF10" s="135"/>
      <c r="HKG10" s="135"/>
      <c r="HKH10" s="135"/>
      <c r="HKI10" s="135"/>
      <c r="HKJ10" s="135"/>
      <c r="HKK10" s="135"/>
      <c r="HKL10" s="135"/>
      <c r="HKM10" s="135"/>
      <c r="HKN10" s="135"/>
      <c r="HKO10" s="135"/>
      <c r="HKP10" s="135"/>
      <c r="HKQ10" s="135"/>
      <c r="HKR10" s="135"/>
      <c r="HKS10" s="135"/>
      <c r="HKT10" s="135"/>
      <c r="HKU10" s="135"/>
      <c r="HKV10" s="135"/>
      <c r="HKW10" s="135"/>
      <c r="HKX10" s="135"/>
      <c r="HKY10" s="135"/>
      <c r="HKZ10" s="135"/>
      <c r="HLA10" s="135"/>
      <c r="HLB10" s="135"/>
      <c r="HLC10" s="135"/>
      <c r="HLD10" s="135"/>
      <c r="HLE10" s="135"/>
      <c r="HLF10" s="135"/>
      <c r="HLG10" s="135"/>
      <c r="HLH10" s="135"/>
      <c r="HLI10" s="135"/>
      <c r="HLJ10" s="135"/>
      <c r="HLK10" s="135"/>
      <c r="HLL10" s="135"/>
      <c r="HLM10" s="135"/>
      <c r="HLN10" s="135"/>
      <c r="HLO10" s="135"/>
      <c r="HLP10" s="135"/>
      <c r="HLQ10" s="135"/>
      <c r="HLR10" s="135"/>
      <c r="HLS10" s="135"/>
      <c r="HLT10" s="135"/>
      <c r="HLU10" s="135"/>
      <c r="HLV10" s="135"/>
      <c r="HLW10" s="135"/>
      <c r="HLX10" s="135"/>
      <c r="HLY10" s="135"/>
      <c r="HLZ10" s="135"/>
      <c r="HMA10" s="135"/>
      <c r="HMB10" s="135"/>
      <c r="HMC10" s="135"/>
      <c r="HMD10" s="135"/>
      <c r="HME10" s="135"/>
      <c r="HMF10" s="135"/>
      <c r="HMG10" s="135"/>
      <c r="HMH10" s="135"/>
      <c r="HMI10" s="135"/>
      <c r="HMJ10" s="135"/>
      <c r="HMK10" s="135"/>
      <c r="HML10" s="135"/>
      <c r="HMM10" s="135"/>
      <c r="HMN10" s="135"/>
      <c r="HMO10" s="135"/>
      <c r="HMP10" s="135"/>
      <c r="HMQ10" s="135"/>
      <c r="HMR10" s="135"/>
      <c r="HMS10" s="135"/>
      <c r="HMT10" s="135"/>
      <c r="HMU10" s="135"/>
      <c r="HMV10" s="135"/>
      <c r="HMW10" s="135"/>
      <c r="HMX10" s="135"/>
      <c r="HMY10" s="135"/>
      <c r="HMZ10" s="135"/>
      <c r="HNA10" s="135"/>
      <c r="HNB10" s="135"/>
      <c r="HNC10" s="135"/>
      <c r="HND10" s="135"/>
      <c r="HNE10" s="135"/>
      <c r="HNF10" s="135"/>
      <c r="HNG10" s="135"/>
      <c r="HNH10" s="135"/>
      <c r="HNI10" s="135"/>
      <c r="HNJ10" s="135"/>
      <c r="HNK10" s="135"/>
      <c r="HNL10" s="135"/>
      <c r="HNM10" s="135"/>
      <c r="HNN10" s="135"/>
      <c r="HNO10" s="135"/>
      <c r="HNP10" s="135"/>
      <c r="HNQ10" s="135"/>
      <c r="HNR10" s="135"/>
      <c r="HNS10" s="135"/>
      <c r="HNT10" s="135"/>
      <c r="HNU10" s="135"/>
      <c r="HNV10" s="135"/>
      <c r="HNW10" s="135"/>
      <c r="HNX10" s="135"/>
      <c r="HNY10" s="135"/>
      <c r="HNZ10" s="135"/>
      <c r="HOA10" s="135"/>
      <c r="HOB10" s="135"/>
      <c r="HOC10" s="135"/>
      <c r="HOD10" s="135"/>
      <c r="HOE10" s="135"/>
      <c r="HOF10" s="135"/>
      <c r="HOG10" s="135"/>
      <c r="HOH10" s="135"/>
      <c r="HOI10" s="135"/>
      <c r="HOJ10" s="135"/>
      <c r="HOK10" s="135"/>
      <c r="HOL10" s="135"/>
      <c r="HOM10" s="135"/>
      <c r="HON10" s="135"/>
      <c r="HOO10" s="135"/>
      <c r="HOP10" s="135"/>
      <c r="HOQ10" s="135"/>
      <c r="HOR10" s="135"/>
      <c r="HOS10" s="135"/>
      <c r="HOT10" s="135"/>
      <c r="HOU10" s="135"/>
      <c r="HOV10" s="135"/>
      <c r="HOW10" s="135"/>
      <c r="HOX10" s="135"/>
      <c r="HOY10" s="135"/>
      <c r="HOZ10" s="135"/>
      <c r="HPA10" s="135"/>
      <c r="HPB10" s="135"/>
      <c r="HPC10" s="135"/>
      <c r="HPD10" s="135"/>
      <c r="HPE10" s="135"/>
      <c r="HPF10" s="135"/>
      <c r="HPG10" s="135"/>
      <c r="HPH10" s="135"/>
      <c r="HPI10" s="135"/>
      <c r="HPJ10" s="135"/>
      <c r="HPK10" s="135"/>
      <c r="HPL10" s="135"/>
      <c r="HPM10" s="135"/>
      <c r="HPN10" s="135"/>
      <c r="HPO10" s="135"/>
      <c r="HPP10" s="135"/>
      <c r="HPQ10" s="135"/>
      <c r="HPR10" s="135"/>
      <c r="HPS10" s="135"/>
      <c r="HPT10" s="135"/>
      <c r="HPU10" s="135"/>
      <c r="HPV10" s="135"/>
      <c r="HPW10" s="135"/>
      <c r="HPX10" s="135"/>
      <c r="HPY10" s="135"/>
      <c r="HPZ10" s="135"/>
      <c r="HQA10" s="135"/>
      <c r="HQB10" s="135"/>
      <c r="HQC10" s="135"/>
      <c r="HQD10" s="135"/>
      <c r="HQE10" s="135"/>
      <c r="HQF10" s="135"/>
      <c r="HQG10" s="135"/>
      <c r="HQH10" s="135"/>
      <c r="HQI10" s="135"/>
      <c r="HQJ10" s="135"/>
      <c r="HQK10" s="135"/>
      <c r="HQL10" s="135"/>
      <c r="HQM10" s="135"/>
      <c r="HQN10" s="135"/>
      <c r="HQO10" s="135"/>
      <c r="HQP10" s="135"/>
      <c r="HQQ10" s="135"/>
      <c r="HQR10" s="135"/>
      <c r="HQS10" s="135"/>
      <c r="HQT10" s="135"/>
      <c r="HQU10" s="135"/>
      <c r="HQV10" s="135"/>
      <c r="HQW10" s="135"/>
      <c r="HQX10" s="135"/>
      <c r="HQY10" s="135"/>
      <c r="HQZ10" s="135"/>
      <c r="HRA10" s="135"/>
      <c r="HRB10" s="135"/>
      <c r="HRC10" s="135"/>
      <c r="HRD10" s="135"/>
      <c r="HRE10" s="135"/>
      <c r="HRF10" s="135"/>
      <c r="HRG10" s="135"/>
      <c r="HRH10" s="135"/>
      <c r="HRI10" s="135"/>
      <c r="HRJ10" s="135"/>
      <c r="HRK10" s="135"/>
      <c r="HRL10" s="135"/>
      <c r="HRM10" s="135"/>
      <c r="HRN10" s="135"/>
      <c r="HRO10" s="135"/>
      <c r="HRP10" s="135"/>
      <c r="HRQ10" s="135"/>
      <c r="HRR10" s="135"/>
      <c r="HRS10" s="135"/>
      <c r="HRT10" s="135"/>
      <c r="HRU10" s="135"/>
      <c r="HRV10" s="135"/>
      <c r="HRW10" s="135"/>
      <c r="HRX10" s="135"/>
      <c r="HRY10" s="135"/>
      <c r="HRZ10" s="135"/>
      <c r="HSA10" s="135"/>
      <c r="HSB10" s="135"/>
      <c r="HSC10" s="135"/>
      <c r="HSD10" s="135"/>
      <c r="HSE10" s="135"/>
      <c r="HSF10" s="135"/>
      <c r="HSG10" s="135"/>
      <c r="HSH10" s="135"/>
      <c r="HSI10" s="135"/>
      <c r="HSJ10" s="135"/>
      <c r="HSK10" s="135"/>
      <c r="HSL10" s="135"/>
      <c r="HSM10" s="135"/>
      <c r="HSN10" s="135"/>
      <c r="HSO10" s="135"/>
      <c r="HSP10" s="135"/>
      <c r="HSQ10" s="135"/>
      <c r="HSR10" s="135"/>
      <c r="HSS10" s="135"/>
      <c r="HST10" s="135"/>
      <c r="HSU10" s="135"/>
      <c r="HSV10" s="135"/>
      <c r="HSW10" s="135"/>
      <c r="HSX10" s="135"/>
      <c r="HSY10" s="135"/>
      <c r="HSZ10" s="135"/>
      <c r="HTA10" s="135"/>
      <c r="HTB10" s="135"/>
      <c r="HTC10" s="135"/>
      <c r="HTD10" s="135"/>
      <c r="HTE10" s="135"/>
      <c r="HTF10" s="135"/>
      <c r="HTG10" s="135"/>
      <c r="HTH10" s="135"/>
      <c r="HTI10" s="135"/>
      <c r="HTJ10" s="135"/>
      <c r="HTK10" s="135"/>
      <c r="HTL10" s="135"/>
      <c r="HTM10" s="135"/>
      <c r="HTN10" s="135"/>
      <c r="HTO10" s="135"/>
      <c r="HTP10" s="135"/>
      <c r="HTQ10" s="135"/>
      <c r="HTR10" s="135"/>
      <c r="HTS10" s="135"/>
      <c r="HTT10" s="135"/>
      <c r="HTU10" s="135"/>
      <c r="HTV10" s="135"/>
      <c r="HTW10" s="135"/>
      <c r="HTX10" s="135"/>
      <c r="HTY10" s="135"/>
      <c r="HTZ10" s="135"/>
      <c r="HUA10" s="135"/>
      <c r="HUB10" s="135"/>
      <c r="HUC10" s="135"/>
      <c r="HUD10" s="135"/>
      <c r="HUE10" s="135"/>
      <c r="HUF10" s="135"/>
      <c r="HUG10" s="135"/>
      <c r="HUH10" s="135"/>
      <c r="HUI10" s="135"/>
      <c r="HUJ10" s="135"/>
      <c r="HUK10" s="135"/>
      <c r="HUL10" s="135"/>
      <c r="HUM10" s="135"/>
      <c r="HUN10" s="135"/>
      <c r="HUO10" s="135"/>
      <c r="HUP10" s="135"/>
      <c r="HUQ10" s="135"/>
      <c r="HUR10" s="135"/>
      <c r="HUS10" s="135"/>
      <c r="HUT10" s="135"/>
      <c r="HUU10" s="135"/>
      <c r="HUV10" s="135"/>
      <c r="HUW10" s="135"/>
      <c r="HUX10" s="135"/>
      <c r="HUY10" s="135"/>
      <c r="HUZ10" s="135"/>
      <c r="HVA10" s="135"/>
      <c r="HVB10" s="135"/>
      <c r="HVC10" s="135"/>
      <c r="HVD10" s="135"/>
      <c r="HVE10" s="135"/>
      <c r="HVF10" s="135"/>
      <c r="HVG10" s="135"/>
      <c r="HVH10" s="135"/>
      <c r="HVI10" s="135"/>
      <c r="HVJ10" s="135"/>
      <c r="HVK10" s="135"/>
      <c r="HVL10" s="135"/>
      <c r="HVM10" s="135"/>
      <c r="HVN10" s="135"/>
      <c r="HVO10" s="135"/>
      <c r="HVP10" s="135"/>
      <c r="HVQ10" s="135"/>
      <c r="HVR10" s="135"/>
      <c r="HVS10" s="135"/>
      <c r="HVT10" s="135"/>
      <c r="HVU10" s="135"/>
      <c r="HVV10" s="135"/>
      <c r="HVW10" s="135"/>
      <c r="HVX10" s="135"/>
      <c r="HVY10" s="135"/>
      <c r="HVZ10" s="135"/>
      <c r="HWA10" s="135"/>
      <c r="HWB10" s="135"/>
      <c r="HWC10" s="135"/>
      <c r="HWD10" s="135"/>
      <c r="HWE10" s="135"/>
      <c r="HWF10" s="135"/>
      <c r="HWG10" s="135"/>
      <c r="HWH10" s="135"/>
      <c r="HWI10" s="135"/>
      <c r="HWJ10" s="135"/>
      <c r="HWK10" s="135"/>
      <c r="HWL10" s="135"/>
      <c r="HWM10" s="135"/>
      <c r="HWN10" s="135"/>
      <c r="HWO10" s="135"/>
      <c r="HWP10" s="135"/>
      <c r="HWQ10" s="135"/>
      <c r="HWR10" s="135"/>
      <c r="HWS10" s="135"/>
      <c r="HWT10" s="135"/>
      <c r="HWU10" s="135"/>
      <c r="HWV10" s="135"/>
      <c r="HWW10" s="135"/>
      <c r="HWX10" s="135"/>
      <c r="HWY10" s="135"/>
      <c r="HWZ10" s="135"/>
      <c r="HXA10" s="135"/>
      <c r="HXB10" s="135"/>
      <c r="HXC10" s="135"/>
      <c r="HXD10" s="135"/>
      <c r="HXE10" s="135"/>
      <c r="HXF10" s="135"/>
      <c r="HXG10" s="135"/>
      <c r="HXH10" s="135"/>
      <c r="HXI10" s="135"/>
      <c r="HXJ10" s="135"/>
      <c r="HXK10" s="135"/>
      <c r="HXL10" s="135"/>
      <c r="HXM10" s="135"/>
      <c r="HXN10" s="135"/>
      <c r="HXO10" s="135"/>
      <c r="HXP10" s="135"/>
      <c r="HXQ10" s="135"/>
      <c r="HXR10" s="135"/>
      <c r="HXS10" s="135"/>
      <c r="HXT10" s="135"/>
      <c r="HXU10" s="135"/>
      <c r="HXV10" s="135"/>
      <c r="HXW10" s="135"/>
      <c r="HXX10" s="135"/>
      <c r="HXY10" s="135"/>
      <c r="HXZ10" s="135"/>
      <c r="HYA10" s="135"/>
      <c r="HYB10" s="135"/>
      <c r="HYC10" s="135"/>
      <c r="HYD10" s="135"/>
      <c r="HYE10" s="135"/>
      <c r="HYF10" s="135"/>
      <c r="HYG10" s="135"/>
      <c r="HYH10" s="135"/>
      <c r="HYI10" s="135"/>
      <c r="HYJ10" s="135"/>
      <c r="HYK10" s="135"/>
      <c r="HYL10" s="135"/>
      <c r="HYM10" s="135"/>
      <c r="HYN10" s="135"/>
      <c r="HYO10" s="135"/>
      <c r="HYP10" s="135"/>
      <c r="HYQ10" s="135"/>
      <c r="HYR10" s="135"/>
      <c r="HYS10" s="135"/>
      <c r="HYT10" s="135"/>
      <c r="HYU10" s="135"/>
      <c r="HYV10" s="135"/>
      <c r="HYW10" s="135"/>
      <c r="HYX10" s="135"/>
      <c r="HYY10" s="135"/>
      <c r="HYZ10" s="135"/>
      <c r="HZA10" s="135"/>
      <c r="HZB10" s="135"/>
      <c r="HZC10" s="135"/>
      <c r="HZD10" s="135"/>
      <c r="HZE10" s="135"/>
      <c r="HZF10" s="135"/>
      <c r="HZG10" s="135"/>
      <c r="HZH10" s="135"/>
      <c r="HZI10" s="135"/>
      <c r="HZJ10" s="135"/>
      <c r="HZK10" s="135"/>
      <c r="HZL10" s="135"/>
      <c r="HZM10" s="135"/>
      <c r="HZN10" s="135"/>
      <c r="HZO10" s="135"/>
      <c r="HZP10" s="135"/>
      <c r="HZQ10" s="135"/>
      <c r="HZR10" s="135"/>
      <c r="HZS10" s="135"/>
      <c r="HZT10" s="135"/>
      <c r="HZU10" s="135"/>
      <c r="HZV10" s="135"/>
      <c r="HZW10" s="135"/>
      <c r="HZX10" s="135"/>
      <c r="HZY10" s="135"/>
      <c r="HZZ10" s="135"/>
      <c r="IAA10" s="135"/>
      <c r="IAB10" s="135"/>
      <c r="IAC10" s="135"/>
      <c r="IAD10" s="135"/>
      <c r="IAE10" s="135"/>
      <c r="IAF10" s="135"/>
      <c r="IAG10" s="135"/>
      <c r="IAH10" s="135"/>
      <c r="IAI10" s="135"/>
      <c r="IAJ10" s="135"/>
      <c r="IAK10" s="135"/>
      <c r="IAL10" s="135"/>
      <c r="IAM10" s="135"/>
      <c r="IAN10" s="135"/>
      <c r="IAO10" s="135"/>
      <c r="IAP10" s="135"/>
      <c r="IAQ10" s="135"/>
      <c r="IAR10" s="135"/>
      <c r="IAS10" s="135"/>
      <c r="IAT10" s="135"/>
      <c r="IAU10" s="135"/>
      <c r="IAV10" s="135"/>
      <c r="IAW10" s="135"/>
      <c r="IAX10" s="135"/>
      <c r="IAY10" s="135"/>
      <c r="IAZ10" s="135"/>
      <c r="IBA10" s="135"/>
      <c r="IBB10" s="135"/>
      <c r="IBC10" s="135"/>
      <c r="IBD10" s="135"/>
      <c r="IBE10" s="135"/>
      <c r="IBF10" s="135"/>
      <c r="IBG10" s="135"/>
      <c r="IBH10" s="135"/>
      <c r="IBI10" s="135"/>
      <c r="IBJ10" s="135"/>
      <c r="IBK10" s="135"/>
      <c r="IBL10" s="135"/>
      <c r="IBM10" s="135"/>
      <c r="IBN10" s="135"/>
      <c r="IBO10" s="135"/>
      <c r="IBP10" s="135"/>
      <c r="IBQ10" s="135"/>
      <c r="IBR10" s="135"/>
      <c r="IBS10" s="135"/>
      <c r="IBT10" s="135"/>
      <c r="IBU10" s="135"/>
      <c r="IBV10" s="135"/>
      <c r="IBW10" s="135"/>
      <c r="IBX10" s="135"/>
      <c r="IBY10" s="135"/>
      <c r="IBZ10" s="135"/>
      <c r="ICA10" s="135"/>
      <c r="ICB10" s="135"/>
      <c r="ICC10" s="135"/>
      <c r="ICD10" s="135"/>
      <c r="ICE10" s="135"/>
      <c r="ICF10" s="135"/>
      <c r="ICG10" s="135"/>
      <c r="ICH10" s="135"/>
      <c r="ICI10" s="135"/>
      <c r="ICJ10" s="135"/>
      <c r="ICK10" s="135"/>
      <c r="ICL10" s="135"/>
      <c r="ICM10" s="135"/>
      <c r="ICN10" s="135"/>
      <c r="ICO10" s="135"/>
      <c r="ICP10" s="135"/>
      <c r="ICQ10" s="135"/>
      <c r="ICR10" s="135"/>
      <c r="ICS10" s="135"/>
      <c r="ICT10" s="135"/>
      <c r="ICU10" s="135"/>
      <c r="ICV10" s="135"/>
      <c r="ICW10" s="135"/>
      <c r="ICX10" s="135"/>
      <c r="ICY10" s="135"/>
      <c r="ICZ10" s="135"/>
      <c r="IDA10" s="135"/>
      <c r="IDB10" s="135"/>
      <c r="IDC10" s="135"/>
      <c r="IDD10" s="135"/>
      <c r="IDE10" s="135"/>
      <c r="IDF10" s="135"/>
      <c r="IDG10" s="135"/>
      <c r="IDH10" s="135"/>
      <c r="IDI10" s="135"/>
      <c r="IDJ10" s="135"/>
      <c r="IDK10" s="135"/>
      <c r="IDL10" s="135"/>
      <c r="IDM10" s="135"/>
      <c r="IDN10" s="135"/>
      <c r="IDO10" s="135"/>
      <c r="IDP10" s="135"/>
      <c r="IDQ10" s="135"/>
      <c r="IDR10" s="135"/>
      <c r="IDS10" s="135"/>
      <c r="IDT10" s="135"/>
      <c r="IDU10" s="135"/>
      <c r="IDV10" s="135"/>
      <c r="IDW10" s="135"/>
      <c r="IDX10" s="135"/>
      <c r="IDY10" s="135"/>
      <c r="IDZ10" s="135"/>
      <c r="IEA10" s="135"/>
      <c r="IEB10" s="135"/>
      <c r="IEC10" s="135"/>
      <c r="IED10" s="135"/>
      <c r="IEE10" s="135"/>
      <c r="IEF10" s="135"/>
      <c r="IEG10" s="135"/>
      <c r="IEH10" s="135"/>
      <c r="IEI10" s="135"/>
      <c r="IEJ10" s="135"/>
      <c r="IEK10" s="135"/>
      <c r="IEL10" s="135"/>
      <c r="IEM10" s="135"/>
      <c r="IEN10" s="135"/>
      <c r="IEO10" s="135"/>
      <c r="IEP10" s="135"/>
      <c r="IEQ10" s="135"/>
      <c r="IER10" s="135"/>
      <c r="IES10" s="135"/>
      <c r="IET10" s="135"/>
      <c r="IEU10" s="135"/>
      <c r="IEV10" s="135"/>
      <c r="IEW10" s="135"/>
      <c r="IEX10" s="135"/>
      <c r="IEY10" s="135"/>
      <c r="IEZ10" s="135"/>
      <c r="IFA10" s="135"/>
      <c r="IFB10" s="135"/>
      <c r="IFC10" s="135"/>
      <c r="IFD10" s="135"/>
      <c r="IFE10" s="135"/>
      <c r="IFF10" s="135"/>
      <c r="IFG10" s="135"/>
      <c r="IFH10" s="135"/>
      <c r="IFI10" s="135"/>
      <c r="IFJ10" s="135"/>
      <c r="IFK10" s="135"/>
      <c r="IFL10" s="135"/>
      <c r="IFM10" s="135"/>
      <c r="IFN10" s="135"/>
      <c r="IFO10" s="135"/>
      <c r="IFP10" s="135"/>
      <c r="IFQ10" s="135"/>
      <c r="IFR10" s="135"/>
      <c r="IFS10" s="135"/>
      <c r="IFT10" s="135"/>
      <c r="IFU10" s="135"/>
      <c r="IFV10" s="135"/>
      <c r="IFW10" s="135"/>
      <c r="IFX10" s="135"/>
      <c r="IFY10" s="135"/>
      <c r="IFZ10" s="135"/>
      <c r="IGA10" s="135"/>
      <c r="IGB10" s="135"/>
      <c r="IGC10" s="135"/>
      <c r="IGD10" s="135"/>
      <c r="IGE10" s="135"/>
      <c r="IGF10" s="135"/>
      <c r="IGG10" s="135"/>
      <c r="IGH10" s="135"/>
      <c r="IGI10" s="135"/>
      <c r="IGJ10" s="135"/>
      <c r="IGK10" s="135"/>
      <c r="IGL10" s="135"/>
      <c r="IGM10" s="135"/>
      <c r="IGN10" s="135"/>
      <c r="IGO10" s="135"/>
      <c r="IGP10" s="135"/>
      <c r="IGQ10" s="135"/>
      <c r="IGR10" s="135"/>
      <c r="IGS10" s="135"/>
      <c r="IGT10" s="135"/>
      <c r="IGU10" s="135"/>
      <c r="IGV10" s="135"/>
      <c r="IGW10" s="135"/>
      <c r="IGX10" s="135"/>
      <c r="IGY10" s="135"/>
      <c r="IGZ10" s="135"/>
      <c r="IHA10" s="135"/>
      <c r="IHB10" s="135"/>
      <c r="IHC10" s="135"/>
      <c r="IHD10" s="135"/>
      <c r="IHE10" s="135"/>
      <c r="IHF10" s="135"/>
      <c r="IHG10" s="135"/>
      <c r="IHH10" s="135"/>
      <c r="IHI10" s="135"/>
      <c r="IHJ10" s="135"/>
      <c r="IHK10" s="135"/>
      <c r="IHL10" s="135"/>
      <c r="IHM10" s="135"/>
      <c r="IHN10" s="135"/>
      <c r="IHO10" s="135"/>
      <c r="IHP10" s="135"/>
      <c r="IHQ10" s="135"/>
      <c r="IHR10" s="135"/>
      <c r="IHS10" s="135"/>
      <c r="IHT10" s="135"/>
      <c r="IHU10" s="135"/>
      <c r="IHV10" s="135"/>
      <c r="IHW10" s="135"/>
      <c r="IHX10" s="135"/>
      <c r="IHY10" s="135"/>
      <c r="IHZ10" s="135"/>
      <c r="IIA10" s="135"/>
      <c r="IIB10" s="135"/>
      <c r="IIC10" s="135"/>
      <c r="IID10" s="135"/>
      <c r="IIE10" s="135"/>
      <c r="IIF10" s="135"/>
      <c r="IIG10" s="135"/>
      <c r="IIH10" s="135"/>
      <c r="III10" s="135"/>
      <c r="IIJ10" s="135"/>
      <c r="IIK10" s="135"/>
      <c r="IIL10" s="135"/>
      <c r="IIM10" s="135"/>
      <c r="IIN10" s="135"/>
      <c r="IIO10" s="135"/>
      <c r="IIP10" s="135"/>
      <c r="IIQ10" s="135"/>
      <c r="IIR10" s="135"/>
      <c r="IIS10" s="135"/>
      <c r="IIT10" s="135"/>
      <c r="IIU10" s="135"/>
      <c r="IIV10" s="135"/>
      <c r="IIW10" s="135"/>
      <c r="IIX10" s="135"/>
      <c r="IIY10" s="135"/>
      <c r="IIZ10" s="135"/>
      <c r="IJA10" s="135"/>
      <c r="IJB10" s="135"/>
      <c r="IJC10" s="135"/>
      <c r="IJD10" s="135"/>
      <c r="IJE10" s="135"/>
      <c r="IJF10" s="135"/>
      <c r="IJG10" s="135"/>
      <c r="IJH10" s="135"/>
      <c r="IJI10" s="135"/>
      <c r="IJJ10" s="135"/>
      <c r="IJK10" s="135"/>
      <c r="IJL10" s="135"/>
      <c r="IJM10" s="135"/>
      <c r="IJN10" s="135"/>
      <c r="IJO10" s="135"/>
      <c r="IJP10" s="135"/>
      <c r="IJQ10" s="135"/>
      <c r="IJR10" s="135"/>
      <c r="IJS10" s="135"/>
      <c r="IJT10" s="135"/>
      <c r="IJU10" s="135"/>
      <c r="IJV10" s="135"/>
      <c r="IJW10" s="135"/>
      <c r="IJX10" s="135"/>
      <c r="IJY10" s="135"/>
      <c r="IJZ10" s="135"/>
      <c r="IKA10" s="135"/>
      <c r="IKB10" s="135"/>
      <c r="IKC10" s="135"/>
      <c r="IKD10" s="135"/>
      <c r="IKE10" s="135"/>
      <c r="IKF10" s="135"/>
      <c r="IKG10" s="135"/>
      <c r="IKH10" s="135"/>
      <c r="IKI10" s="135"/>
      <c r="IKJ10" s="135"/>
      <c r="IKK10" s="135"/>
      <c r="IKL10" s="135"/>
      <c r="IKM10" s="135"/>
      <c r="IKN10" s="135"/>
      <c r="IKO10" s="135"/>
      <c r="IKP10" s="135"/>
      <c r="IKQ10" s="135"/>
      <c r="IKR10" s="135"/>
      <c r="IKS10" s="135"/>
      <c r="IKT10" s="135"/>
      <c r="IKU10" s="135"/>
      <c r="IKV10" s="135"/>
      <c r="IKW10" s="135"/>
      <c r="IKX10" s="135"/>
      <c r="IKY10" s="135"/>
      <c r="IKZ10" s="135"/>
      <c r="ILA10" s="135"/>
      <c r="ILB10" s="135"/>
      <c r="ILC10" s="135"/>
      <c r="ILD10" s="135"/>
      <c r="ILE10" s="135"/>
      <c r="ILF10" s="135"/>
      <c r="ILG10" s="135"/>
      <c r="ILH10" s="135"/>
      <c r="ILI10" s="135"/>
      <c r="ILJ10" s="135"/>
      <c r="ILK10" s="135"/>
      <c r="ILL10" s="135"/>
      <c r="ILM10" s="135"/>
      <c r="ILN10" s="135"/>
      <c r="ILO10" s="135"/>
      <c r="ILP10" s="135"/>
      <c r="ILQ10" s="135"/>
      <c r="ILR10" s="135"/>
      <c r="ILS10" s="135"/>
      <c r="ILT10" s="135"/>
      <c r="ILU10" s="135"/>
      <c r="ILV10" s="135"/>
      <c r="ILW10" s="135"/>
      <c r="ILX10" s="135"/>
      <c r="ILY10" s="135"/>
      <c r="ILZ10" s="135"/>
      <c r="IMA10" s="135"/>
      <c r="IMB10" s="135"/>
      <c r="IMC10" s="135"/>
      <c r="IMD10" s="135"/>
      <c r="IME10" s="135"/>
      <c r="IMF10" s="135"/>
      <c r="IMG10" s="135"/>
      <c r="IMH10" s="135"/>
      <c r="IMI10" s="135"/>
      <c r="IMJ10" s="135"/>
      <c r="IMK10" s="135"/>
      <c r="IML10" s="135"/>
      <c r="IMM10" s="135"/>
      <c r="IMN10" s="135"/>
      <c r="IMO10" s="135"/>
      <c r="IMP10" s="135"/>
      <c r="IMQ10" s="135"/>
      <c r="IMR10" s="135"/>
      <c r="IMS10" s="135"/>
      <c r="IMT10" s="135"/>
      <c r="IMU10" s="135"/>
      <c r="IMV10" s="135"/>
      <c r="IMW10" s="135"/>
      <c r="IMX10" s="135"/>
      <c r="IMY10" s="135"/>
      <c r="IMZ10" s="135"/>
      <c r="INA10" s="135"/>
      <c r="INB10" s="135"/>
      <c r="INC10" s="135"/>
      <c r="IND10" s="135"/>
      <c r="INE10" s="135"/>
      <c r="INF10" s="135"/>
      <c r="ING10" s="135"/>
      <c r="INH10" s="135"/>
      <c r="INI10" s="135"/>
      <c r="INJ10" s="135"/>
      <c r="INK10" s="135"/>
      <c r="INL10" s="135"/>
      <c r="INM10" s="135"/>
      <c r="INN10" s="135"/>
      <c r="INO10" s="135"/>
      <c r="INP10" s="135"/>
      <c r="INQ10" s="135"/>
      <c r="INR10" s="135"/>
      <c r="INS10" s="135"/>
      <c r="INT10" s="135"/>
      <c r="INU10" s="135"/>
      <c r="INV10" s="135"/>
      <c r="INW10" s="135"/>
      <c r="INX10" s="135"/>
      <c r="INY10" s="135"/>
      <c r="INZ10" s="135"/>
      <c r="IOA10" s="135"/>
      <c r="IOB10" s="135"/>
      <c r="IOC10" s="135"/>
      <c r="IOD10" s="135"/>
      <c r="IOE10" s="135"/>
      <c r="IOF10" s="135"/>
      <c r="IOG10" s="135"/>
      <c r="IOH10" s="135"/>
      <c r="IOI10" s="135"/>
      <c r="IOJ10" s="135"/>
      <c r="IOK10" s="135"/>
      <c r="IOL10" s="135"/>
      <c r="IOM10" s="135"/>
      <c r="ION10" s="135"/>
      <c r="IOO10" s="135"/>
      <c r="IOP10" s="135"/>
      <c r="IOQ10" s="135"/>
      <c r="IOR10" s="135"/>
      <c r="IOS10" s="135"/>
      <c r="IOT10" s="135"/>
      <c r="IOU10" s="135"/>
      <c r="IOV10" s="135"/>
      <c r="IOW10" s="135"/>
      <c r="IOX10" s="135"/>
      <c r="IOY10" s="135"/>
      <c r="IOZ10" s="135"/>
      <c r="IPA10" s="135"/>
      <c r="IPB10" s="135"/>
      <c r="IPC10" s="135"/>
      <c r="IPD10" s="135"/>
      <c r="IPE10" s="135"/>
      <c r="IPF10" s="135"/>
      <c r="IPG10" s="135"/>
      <c r="IPH10" s="135"/>
      <c r="IPI10" s="135"/>
      <c r="IPJ10" s="135"/>
      <c r="IPK10" s="135"/>
      <c r="IPL10" s="135"/>
      <c r="IPM10" s="135"/>
      <c r="IPN10" s="135"/>
      <c r="IPO10" s="135"/>
      <c r="IPP10" s="135"/>
      <c r="IPQ10" s="135"/>
      <c r="IPR10" s="135"/>
      <c r="IPS10" s="135"/>
      <c r="IPT10" s="135"/>
      <c r="IPU10" s="135"/>
      <c r="IPV10" s="135"/>
      <c r="IPW10" s="135"/>
      <c r="IPX10" s="135"/>
      <c r="IPY10" s="135"/>
      <c r="IPZ10" s="135"/>
      <c r="IQA10" s="135"/>
      <c r="IQB10" s="135"/>
      <c r="IQC10" s="135"/>
      <c r="IQD10" s="135"/>
      <c r="IQE10" s="135"/>
      <c r="IQF10" s="135"/>
      <c r="IQG10" s="135"/>
      <c r="IQH10" s="135"/>
      <c r="IQI10" s="135"/>
      <c r="IQJ10" s="135"/>
      <c r="IQK10" s="135"/>
      <c r="IQL10" s="135"/>
      <c r="IQM10" s="135"/>
      <c r="IQN10" s="135"/>
      <c r="IQO10" s="135"/>
      <c r="IQP10" s="135"/>
      <c r="IQQ10" s="135"/>
      <c r="IQR10" s="135"/>
      <c r="IQS10" s="135"/>
      <c r="IQT10" s="135"/>
      <c r="IQU10" s="135"/>
      <c r="IQV10" s="135"/>
      <c r="IQW10" s="135"/>
      <c r="IQX10" s="135"/>
      <c r="IQY10" s="135"/>
      <c r="IQZ10" s="135"/>
      <c r="IRA10" s="135"/>
      <c r="IRB10" s="135"/>
      <c r="IRC10" s="135"/>
      <c r="IRD10" s="135"/>
      <c r="IRE10" s="135"/>
      <c r="IRF10" s="135"/>
      <c r="IRG10" s="135"/>
      <c r="IRH10" s="135"/>
      <c r="IRI10" s="135"/>
      <c r="IRJ10" s="135"/>
      <c r="IRK10" s="135"/>
      <c r="IRL10" s="135"/>
      <c r="IRM10" s="135"/>
      <c r="IRN10" s="135"/>
      <c r="IRO10" s="135"/>
      <c r="IRP10" s="135"/>
      <c r="IRQ10" s="135"/>
      <c r="IRR10" s="135"/>
      <c r="IRS10" s="135"/>
      <c r="IRT10" s="135"/>
      <c r="IRU10" s="135"/>
      <c r="IRV10" s="135"/>
      <c r="IRW10" s="135"/>
      <c r="IRX10" s="135"/>
      <c r="IRY10" s="135"/>
      <c r="IRZ10" s="135"/>
      <c r="ISA10" s="135"/>
      <c r="ISB10" s="135"/>
      <c r="ISC10" s="135"/>
      <c r="ISD10" s="135"/>
      <c r="ISE10" s="135"/>
      <c r="ISF10" s="135"/>
      <c r="ISG10" s="135"/>
      <c r="ISH10" s="135"/>
      <c r="ISI10" s="135"/>
      <c r="ISJ10" s="135"/>
      <c r="ISK10" s="135"/>
      <c r="ISL10" s="135"/>
      <c r="ISM10" s="135"/>
      <c r="ISN10" s="135"/>
      <c r="ISO10" s="135"/>
      <c r="ISP10" s="135"/>
      <c r="ISQ10" s="135"/>
      <c r="ISR10" s="135"/>
      <c r="ISS10" s="135"/>
      <c r="IST10" s="135"/>
      <c r="ISU10" s="135"/>
      <c r="ISV10" s="135"/>
      <c r="ISW10" s="135"/>
      <c r="ISX10" s="135"/>
      <c r="ISY10" s="135"/>
      <c r="ISZ10" s="135"/>
      <c r="ITA10" s="135"/>
      <c r="ITB10" s="135"/>
      <c r="ITC10" s="135"/>
      <c r="ITD10" s="135"/>
      <c r="ITE10" s="135"/>
      <c r="ITF10" s="135"/>
      <c r="ITG10" s="135"/>
      <c r="ITH10" s="135"/>
      <c r="ITI10" s="135"/>
      <c r="ITJ10" s="135"/>
      <c r="ITK10" s="135"/>
      <c r="ITL10" s="135"/>
      <c r="ITM10" s="135"/>
      <c r="ITN10" s="135"/>
      <c r="ITO10" s="135"/>
      <c r="ITP10" s="135"/>
      <c r="ITQ10" s="135"/>
      <c r="ITR10" s="135"/>
      <c r="ITS10" s="135"/>
      <c r="ITT10" s="135"/>
      <c r="ITU10" s="135"/>
      <c r="ITV10" s="135"/>
      <c r="ITW10" s="135"/>
      <c r="ITX10" s="135"/>
      <c r="ITY10" s="135"/>
      <c r="ITZ10" s="135"/>
      <c r="IUA10" s="135"/>
      <c r="IUB10" s="135"/>
      <c r="IUC10" s="135"/>
      <c r="IUD10" s="135"/>
      <c r="IUE10" s="135"/>
      <c r="IUF10" s="135"/>
      <c r="IUG10" s="135"/>
      <c r="IUH10" s="135"/>
      <c r="IUI10" s="135"/>
      <c r="IUJ10" s="135"/>
      <c r="IUK10" s="135"/>
      <c r="IUL10" s="135"/>
      <c r="IUM10" s="135"/>
      <c r="IUN10" s="135"/>
      <c r="IUO10" s="135"/>
      <c r="IUP10" s="135"/>
      <c r="IUQ10" s="135"/>
      <c r="IUR10" s="135"/>
      <c r="IUS10" s="135"/>
      <c r="IUT10" s="135"/>
      <c r="IUU10" s="135"/>
      <c r="IUV10" s="135"/>
      <c r="IUW10" s="135"/>
      <c r="IUX10" s="135"/>
      <c r="IUY10" s="135"/>
      <c r="IUZ10" s="135"/>
      <c r="IVA10" s="135"/>
      <c r="IVB10" s="135"/>
      <c r="IVC10" s="135"/>
      <c r="IVD10" s="135"/>
      <c r="IVE10" s="135"/>
      <c r="IVF10" s="135"/>
      <c r="IVG10" s="135"/>
      <c r="IVH10" s="135"/>
      <c r="IVI10" s="135"/>
      <c r="IVJ10" s="135"/>
      <c r="IVK10" s="135"/>
      <c r="IVL10" s="135"/>
      <c r="IVM10" s="135"/>
      <c r="IVN10" s="135"/>
      <c r="IVO10" s="135"/>
      <c r="IVP10" s="135"/>
      <c r="IVQ10" s="135"/>
      <c r="IVR10" s="135"/>
      <c r="IVS10" s="135"/>
      <c r="IVT10" s="135"/>
      <c r="IVU10" s="135"/>
      <c r="IVV10" s="135"/>
      <c r="IVW10" s="135"/>
      <c r="IVX10" s="135"/>
      <c r="IVY10" s="135"/>
      <c r="IVZ10" s="135"/>
      <c r="IWA10" s="135"/>
      <c r="IWB10" s="135"/>
      <c r="IWC10" s="135"/>
      <c r="IWD10" s="135"/>
      <c r="IWE10" s="135"/>
      <c r="IWF10" s="135"/>
      <c r="IWG10" s="135"/>
      <c r="IWH10" s="135"/>
      <c r="IWI10" s="135"/>
      <c r="IWJ10" s="135"/>
      <c r="IWK10" s="135"/>
      <c r="IWL10" s="135"/>
      <c r="IWM10" s="135"/>
      <c r="IWN10" s="135"/>
      <c r="IWO10" s="135"/>
      <c r="IWP10" s="135"/>
      <c r="IWQ10" s="135"/>
      <c r="IWR10" s="135"/>
      <c r="IWS10" s="135"/>
      <c r="IWT10" s="135"/>
      <c r="IWU10" s="135"/>
      <c r="IWV10" s="135"/>
      <c r="IWW10" s="135"/>
      <c r="IWX10" s="135"/>
      <c r="IWY10" s="135"/>
      <c r="IWZ10" s="135"/>
      <c r="IXA10" s="135"/>
      <c r="IXB10" s="135"/>
      <c r="IXC10" s="135"/>
      <c r="IXD10" s="135"/>
      <c r="IXE10" s="135"/>
      <c r="IXF10" s="135"/>
      <c r="IXG10" s="135"/>
      <c r="IXH10" s="135"/>
      <c r="IXI10" s="135"/>
      <c r="IXJ10" s="135"/>
      <c r="IXK10" s="135"/>
      <c r="IXL10" s="135"/>
      <c r="IXM10" s="135"/>
      <c r="IXN10" s="135"/>
      <c r="IXO10" s="135"/>
      <c r="IXP10" s="135"/>
      <c r="IXQ10" s="135"/>
      <c r="IXR10" s="135"/>
      <c r="IXS10" s="135"/>
      <c r="IXT10" s="135"/>
      <c r="IXU10" s="135"/>
      <c r="IXV10" s="135"/>
      <c r="IXW10" s="135"/>
      <c r="IXX10" s="135"/>
      <c r="IXY10" s="135"/>
      <c r="IXZ10" s="135"/>
      <c r="IYA10" s="135"/>
      <c r="IYB10" s="135"/>
      <c r="IYC10" s="135"/>
      <c r="IYD10" s="135"/>
      <c r="IYE10" s="135"/>
      <c r="IYF10" s="135"/>
      <c r="IYG10" s="135"/>
      <c r="IYH10" s="135"/>
      <c r="IYI10" s="135"/>
      <c r="IYJ10" s="135"/>
      <c r="IYK10" s="135"/>
      <c r="IYL10" s="135"/>
      <c r="IYM10" s="135"/>
      <c r="IYN10" s="135"/>
      <c r="IYO10" s="135"/>
      <c r="IYP10" s="135"/>
      <c r="IYQ10" s="135"/>
      <c r="IYR10" s="135"/>
      <c r="IYS10" s="135"/>
      <c r="IYT10" s="135"/>
      <c r="IYU10" s="135"/>
      <c r="IYV10" s="135"/>
      <c r="IYW10" s="135"/>
      <c r="IYX10" s="135"/>
      <c r="IYY10" s="135"/>
      <c r="IYZ10" s="135"/>
      <c r="IZA10" s="135"/>
      <c r="IZB10" s="135"/>
      <c r="IZC10" s="135"/>
      <c r="IZD10" s="135"/>
      <c r="IZE10" s="135"/>
      <c r="IZF10" s="135"/>
      <c r="IZG10" s="135"/>
      <c r="IZH10" s="135"/>
      <c r="IZI10" s="135"/>
      <c r="IZJ10" s="135"/>
      <c r="IZK10" s="135"/>
      <c r="IZL10" s="135"/>
      <c r="IZM10" s="135"/>
      <c r="IZN10" s="135"/>
      <c r="IZO10" s="135"/>
      <c r="IZP10" s="135"/>
      <c r="IZQ10" s="135"/>
      <c r="IZR10" s="135"/>
      <c r="IZS10" s="135"/>
      <c r="IZT10" s="135"/>
      <c r="IZU10" s="135"/>
      <c r="IZV10" s="135"/>
      <c r="IZW10" s="135"/>
      <c r="IZX10" s="135"/>
      <c r="IZY10" s="135"/>
      <c r="IZZ10" s="135"/>
      <c r="JAA10" s="135"/>
      <c r="JAB10" s="135"/>
      <c r="JAC10" s="135"/>
      <c r="JAD10" s="135"/>
      <c r="JAE10" s="135"/>
      <c r="JAF10" s="135"/>
      <c r="JAG10" s="135"/>
      <c r="JAH10" s="135"/>
      <c r="JAI10" s="135"/>
      <c r="JAJ10" s="135"/>
      <c r="JAK10" s="135"/>
      <c r="JAL10" s="135"/>
      <c r="JAM10" s="135"/>
      <c r="JAN10" s="135"/>
      <c r="JAO10" s="135"/>
      <c r="JAP10" s="135"/>
      <c r="JAQ10" s="135"/>
      <c r="JAR10" s="135"/>
      <c r="JAS10" s="135"/>
      <c r="JAT10" s="135"/>
      <c r="JAU10" s="135"/>
      <c r="JAV10" s="135"/>
      <c r="JAW10" s="135"/>
      <c r="JAX10" s="135"/>
      <c r="JAY10" s="135"/>
      <c r="JAZ10" s="135"/>
      <c r="JBA10" s="135"/>
      <c r="JBB10" s="135"/>
      <c r="JBC10" s="135"/>
      <c r="JBD10" s="135"/>
      <c r="JBE10" s="135"/>
      <c r="JBF10" s="135"/>
      <c r="JBG10" s="135"/>
      <c r="JBH10" s="135"/>
      <c r="JBI10" s="135"/>
      <c r="JBJ10" s="135"/>
      <c r="JBK10" s="135"/>
      <c r="JBL10" s="135"/>
      <c r="JBM10" s="135"/>
      <c r="JBN10" s="135"/>
      <c r="JBO10" s="135"/>
      <c r="JBP10" s="135"/>
      <c r="JBQ10" s="135"/>
      <c r="JBR10" s="135"/>
      <c r="JBS10" s="135"/>
      <c r="JBT10" s="135"/>
      <c r="JBU10" s="135"/>
      <c r="JBV10" s="135"/>
      <c r="JBW10" s="135"/>
      <c r="JBX10" s="135"/>
      <c r="JBY10" s="135"/>
      <c r="JBZ10" s="135"/>
      <c r="JCA10" s="135"/>
      <c r="JCB10" s="135"/>
      <c r="JCC10" s="135"/>
      <c r="JCD10" s="135"/>
      <c r="JCE10" s="135"/>
      <c r="JCF10" s="135"/>
      <c r="JCG10" s="135"/>
      <c r="JCH10" s="135"/>
      <c r="JCI10" s="135"/>
      <c r="JCJ10" s="135"/>
      <c r="JCK10" s="135"/>
      <c r="JCL10" s="135"/>
      <c r="JCM10" s="135"/>
      <c r="JCN10" s="135"/>
      <c r="JCO10" s="135"/>
      <c r="JCP10" s="135"/>
      <c r="JCQ10" s="135"/>
      <c r="JCR10" s="135"/>
      <c r="JCS10" s="135"/>
      <c r="JCT10" s="135"/>
      <c r="JCU10" s="135"/>
      <c r="JCV10" s="135"/>
      <c r="JCW10" s="135"/>
      <c r="JCX10" s="135"/>
      <c r="JCY10" s="135"/>
      <c r="JCZ10" s="135"/>
      <c r="JDA10" s="135"/>
      <c r="JDB10" s="135"/>
      <c r="JDC10" s="135"/>
      <c r="JDD10" s="135"/>
      <c r="JDE10" s="135"/>
      <c r="JDF10" s="135"/>
      <c r="JDG10" s="135"/>
      <c r="JDH10" s="135"/>
      <c r="JDI10" s="135"/>
      <c r="JDJ10" s="135"/>
      <c r="JDK10" s="135"/>
      <c r="JDL10" s="135"/>
      <c r="JDM10" s="135"/>
      <c r="JDN10" s="135"/>
      <c r="JDO10" s="135"/>
      <c r="JDP10" s="135"/>
      <c r="JDQ10" s="135"/>
      <c r="JDR10" s="135"/>
      <c r="JDS10" s="135"/>
      <c r="JDT10" s="135"/>
      <c r="JDU10" s="135"/>
      <c r="JDV10" s="135"/>
      <c r="JDW10" s="135"/>
      <c r="JDX10" s="135"/>
      <c r="JDY10" s="135"/>
      <c r="JDZ10" s="135"/>
      <c r="JEA10" s="135"/>
      <c r="JEB10" s="135"/>
      <c r="JEC10" s="135"/>
      <c r="JED10" s="135"/>
      <c r="JEE10" s="135"/>
      <c r="JEF10" s="135"/>
      <c r="JEG10" s="135"/>
      <c r="JEH10" s="135"/>
      <c r="JEI10" s="135"/>
      <c r="JEJ10" s="135"/>
      <c r="JEK10" s="135"/>
      <c r="JEL10" s="135"/>
      <c r="JEM10" s="135"/>
      <c r="JEN10" s="135"/>
      <c r="JEO10" s="135"/>
      <c r="JEP10" s="135"/>
      <c r="JEQ10" s="135"/>
      <c r="JER10" s="135"/>
      <c r="JES10" s="135"/>
      <c r="JET10" s="135"/>
      <c r="JEU10" s="135"/>
      <c r="JEV10" s="135"/>
      <c r="JEW10" s="135"/>
      <c r="JEX10" s="135"/>
      <c r="JEY10" s="135"/>
      <c r="JEZ10" s="135"/>
      <c r="JFA10" s="135"/>
      <c r="JFB10" s="135"/>
      <c r="JFC10" s="135"/>
      <c r="JFD10" s="135"/>
      <c r="JFE10" s="135"/>
      <c r="JFF10" s="135"/>
      <c r="JFG10" s="135"/>
      <c r="JFH10" s="135"/>
      <c r="JFI10" s="135"/>
      <c r="JFJ10" s="135"/>
      <c r="JFK10" s="135"/>
      <c r="JFL10" s="135"/>
      <c r="JFM10" s="135"/>
      <c r="JFN10" s="135"/>
      <c r="JFO10" s="135"/>
      <c r="JFP10" s="135"/>
      <c r="JFQ10" s="135"/>
      <c r="JFR10" s="135"/>
      <c r="JFS10" s="135"/>
      <c r="JFT10" s="135"/>
      <c r="JFU10" s="135"/>
      <c r="JFV10" s="135"/>
      <c r="JFW10" s="135"/>
      <c r="JFX10" s="135"/>
      <c r="JFY10" s="135"/>
      <c r="JFZ10" s="135"/>
      <c r="JGA10" s="135"/>
      <c r="JGB10" s="135"/>
      <c r="JGC10" s="135"/>
      <c r="JGD10" s="135"/>
      <c r="JGE10" s="135"/>
      <c r="JGF10" s="135"/>
      <c r="JGG10" s="135"/>
      <c r="JGH10" s="135"/>
      <c r="JGI10" s="135"/>
      <c r="JGJ10" s="135"/>
      <c r="JGK10" s="135"/>
      <c r="JGL10" s="135"/>
      <c r="JGM10" s="135"/>
      <c r="JGN10" s="135"/>
      <c r="JGO10" s="135"/>
      <c r="JGP10" s="135"/>
      <c r="JGQ10" s="135"/>
      <c r="JGR10" s="135"/>
      <c r="JGS10" s="135"/>
      <c r="JGT10" s="135"/>
      <c r="JGU10" s="135"/>
      <c r="JGV10" s="135"/>
      <c r="JGW10" s="135"/>
      <c r="JGX10" s="135"/>
      <c r="JGY10" s="135"/>
      <c r="JGZ10" s="135"/>
      <c r="JHA10" s="135"/>
      <c r="JHB10" s="135"/>
      <c r="JHC10" s="135"/>
      <c r="JHD10" s="135"/>
      <c r="JHE10" s="135"/>
      <c r="JHF10" s="135"/>
      <c r="JHG10" s="135"/>
      <c r="JHH10" s="135"/>
      <c r="JHI10" s="135"/>
      <c r="JHJ10" s="135"/>
      <c r="JHK10" s="135"/>
      <c r="JHL10" s="135"/>
      <c r="JHM10" s="135"/>
      <c r="JHN10" s="135"/>
      <c r="JHO10" s="135"/>
      <c r="JHP10" s="135"/>
      <c r="JHQ10" s="135"/>
      <c r="JHR10" s="135"/>
      <c r="JHS10" s="135"/>
      <c r="JHT10" s="135"/>
      <c r="JHU10" s="135"/>
      <c r="JHV10" s="135"/>
      <c r="JHW10" s="135"/>
      <c r="JHX10" s="135"/>
      <c r="JHY10" s="135"/>
      <c r="JHZ10" s="135"/>
      <c r="JIA10" s="135"/>
      <c r="JIB10" s="135"/>
      <c r="JIC10" s="135"/>
      <c r="JID10" s="135"/>
      <c r="JIE10" s="135"/>
      <c r="JIF10" s="135"/>
      <c r="JIG10" s="135"/>
      <c r="JIH10" s="135"/>
      <c r="JII10" s="135"/>
      <c r="JIJ10" s="135"/>
      <c r="JIK10" s="135"/>
      <c r="JIL10" s="135"/>
      <c r="JIM10" s="135"/>
      <c r="JIN10" s="135"/>
      <c r="JIO10" s="135"/>
      <c r="JIP10" s="135"/>
      <c r="JIQ10" s="135"/>
      <c r="JIR10" s="135"/>
      <c r="JIS10" s="135"/>
      <c r="JIT10" s="135"/>
      <c r="JIU10" s="135"/>
      <c r="JIV10" s="135"/>
      <c r="JIW10" s="135"/>
      <c r="JIX10" s="135"/>
      <c r="JIY10" s="135"/>
      <c r="JIZ10" s="135"/>
      <c r="JJA10" s="135"/>
      <c r="JJB10" s="135"/>
      <c r="JJC10" s="135"/>
      <c r="JJD10" s="135"/>
      <c r="JJE10" s="135"/>
      <c r="JJF10" s="135"/>
      <c r="JJG10" s="135"/>
      <c r="JJH10" s="135"/>
      <c r="JJI10" s="135"/>
      <c r="JJJ10" s="135"/>
      <c r="JJK10" s="135"/>
      <c r="JJL10" s="135"/>
      <c r="JJM10" s="135"/>
      <c r="JJN10" s="135"/>
      <c r="JJO10" s="135"/>
      <c r="JJP10" s="135"/>
      <c r="JJQ10" s="135"/>
      <c r="JJR10" s="135"/>
      <c r="JJS10" s="135"/>
      <c r="JJT10" s="135"/>
      <c r="JJU10" s="135"/>
      <c r="JJV10" s="135"/>
      <c r="JJW10" s="135"/>
      <c r="JJX10" s="135"/>
      <c r="JJY10" s="135"/>
      <c r="JJZ10" s="135"/>
      <c r="JKA10" s="135"/>
      <c r="JKB10" s="135"/>
      <c r="JKC10" s="135"/>
      <c r="JKD10" s="135"/>
      <c r="JKE10" s="135"/>
      <c r="JKF10" s="135"/>
      <c r="JKG10" s="135"/>
      <c r="JKH10" s="135"/>
      <c r="JKI10" s="135"/>
      <c r="JKJ10" s="135"/>
      <c r="JKK10" s="135"/>
      <c r="JKL10" s="135"/>
      <c r="JKM10" s="135"/>
      <c r="JKN10" s="135"/>
      <c r="JKO10" s="135"/>
      <c r="JKP10" s="135"/>
      <c r="JKQ10" s="135"/>
      <c r="JKR10" s="135"/>
      <c r="JKS10" s="135"/>
      <c r="JKT10" s="135"/>
      <c r="JKU10" s="135"/>
      <c r="JKV10" s="135"/>
      <c r="JKW10" s="135"/>
      <c r="JKX10" s="135"/>
      <c r="JKY10" s="135"/>
      <c r="JKZ10" s="135"/>
      <c r="JLA10" s="135"/>
      <c r="JLB10" s="135"/>
      <c r="JLC10" s="135"/>
      <c r="JLD10" s="135"/>
      <c r="JLE10" s="135"/>
      <c r="JLF10" s="135"/>
      <c r="JLG10" s="135"/>
      <c r="JLH10" s="135"/>
      <c r="JLI10" s="135"/>
      <c r="JLJ10" s="135"/>
      <c r="JLK10" s="135"/>
      <c r="JLL10" s="135"/>
      <c r="JLM10" s="135"/>
      <c r="JLN10" s="135"/>
      <c r="JLO10" s="135"/>
      <c r="JLP10" s="135"/>
      <c r="JLQ10" s="135"/>
      <c r="JLR10" s="135"/>
      <c r="JLS10" s="135"/>
      <c r="JLT10" s="135"/>
      <c r="JLU10" s="135"/>
      <c r="JLV10" s="135"/>
      <c r="JLW10" s="135"/>
      <c r="JLX10" s="135"/>
      <c r="JLY10" s="135"/>
      <c r="JLZ10" s="135"/>
      <c r="JMA10" s="135"/>
      <c r="JMB10" s="135"/>
      <c r="JMC10" s="135"/>
      <c r="JMD10" s="135"/>
      <c r="JME10" s="135"/>
      <c r="JMF10" s="135"/>
      <c r="JMG10" s="135"/>
      <c r="JMH10" s="135"/>
      <c r="JMI10" s="135"/>
      <c r="JMJ10" s="135"/>
      <c r="JMK10" s="135"/>
      <c r="JML10" s="135"/>
      <c r="JMM10" s="135"/>
      <c r="JMN10" s="135"/>
      <c r="JMO10" s="135"/>
      <c r="JMP10" s="135"/>
      <c r="JMQ10" s="135"/>
      <c r="JMR10" s="135"/>
      <c r="JMS10" s="135"/>
      <c r="JMT10" s="135"/>
      <c r="JMU10" s="135"/>
      <c r="JMV10" s="135"/>
      <c r="JMW10" s="135"/>
      <c r="JMX10" s="135"/>
      <c r="JMY10" s="135"/>
      <c r="JMZ10" s="135"/>
      <c r="JNA10" s="135"/>
      <c r="JNB10" s="135"/>
      <c r="JNC10" s="135"/>
      <c r="JND10" s="135"/>
      <c r="JNE10" s="135"/>
      <c r="JNF10" s="135"/>
      <c r="JNG10" s="135"/>
      <c r="JNH10" s="135"/>
      <c r="JNI10" s="135"/>
      <c r="JNJ10" s="135"/>
      <c r="JNK10" s="135"/>
      <c r="JNL10" s="135"/>
      <c r="JNM10" s="135"/>
      <c r="JNN10" s="135"/>
      <c r="JNO10" s="135"/>
      <c r="JNP10" s="135"/>
      <c r="JNQ10" s="135"/>
      <c r="JNR10" s="135"/>
      <c r="JNS10" s="135"/>
      <c r="JNT10" s="135"/>
      <c r="JNU10" s="135"/>
      <c r="JNV10" s="135"/>
      <c r="JNW10" s="135"/>
      <c r="JNX10" s="135"/>
      <c r="JNY10" s="135"/>
      <c r="JNZ10" s="135"/>
      <c r="JOA10" s="135"/>
      <c r="JOB10" s="135"/>
      <c r="JOC10" s="135"/>
      <c r="JOD10" s="135"/>
      <c r="JOE10" s="135"/>
      <c r="JOF10" s="135"/>
      <c r="JOG10" s="135"/>
      <c r="JOH10" s="135"/>
      <c r="JOI10" s="135"/>
      <c r="JOJ10" s="135"/>
      <c r="JOK10" s="135"/>
      <c r="JOL10" s="135"/>
      <c r="JOM10" s="135"/>
      <c r="JON10" s="135"/>
      <c r="JOO10" s="135"/>
      <c r="JOP10" s="135"/>
      <c r="JOQ10" s="135"/>
      <c r="JOR10" s="135"/>
      <c r="JOS10" s="135"/>
      <c r="JOT10" s="135"/>
      <c r="JOU10" s="135"/>
      <c r="JOV10" s="135"/>
      <c r="JOW10" s="135"/>
      <c r="JOX10" s="135"/>
      <c r="JOY10" s="135"/>
      <c r="JOZ10" s="135"/>
      <c r="JPA10" s="135"/>
      <c r="JPB10" s="135"/>
      <c r="JPC10" s="135"/>
      <c r="JPD10" s="135"/>
      <c r="JPE10" s="135"/>
      <c r="JPF10" s="135"/>
      <c r="JPG10" s="135"/>
      <c r="JPH10" s="135"/>
      <c r="JPI10" s="135"/>
      <c r="JPJ10" s="135"/>
      <c r="JPK10" s="135"/>
      <c r="JPL10" s="135"/>
      <c r="JPM10" s="135"/>
      <c r="JPN10" s="135"/>
      <c r="JPO10" s="135"/>
      <c r="JPP10" s="135"/>
      <c r="JPQ10" s="135"/>
      <c r="JPR10" s="135"/>
      <c r="JPS10" s="135"/>
      <c r="JPT10" s="135"/>
      <c r="JPU10" s="135"/>
      <c r="JPV10" s="135"/>
      <c r="JPW10" s="135"/>
      <c r="JPX10" s="135"/>
      <c r="JPY10" s="135"/>
      <c r="JPZ10" s="135"/>
      <c r="JQA10" s="135"/>
      <c r="JQB10" s="135"/>
      <c r="JQC10" s="135"/>
      <c r="JQD10" s="135"/>
      <c r="JQE10" s="135"/>
      <c r="JQF10" s="135"/>
      <c r="JQG10" s="135"/>
      <c r="JQH10" s="135"/>
      <c r="JQI10" s="135"/>
      <c r="JQJ10" s="135"/>
      <c r="JQK10" s="135"/>
      <c r="JQL10" s="135"/>
      <c r="JQM10" s="135"/>
      <c r="JQN10" s="135"/>
      <c r="JQO10" s="135"/>
      <c r="JQP10" s="135"/>
      <c r="JQQ10" s="135"/>
      <c r="JQR10" s="135"/>
      <c r="JQS10" s="135"/>
      <c r="JQT10" s="135"/>
      <c r="JQU10" s="135"/>
      <c r="JQV10" s="135"/>
      <c r="JQW10" s="135"/>
      <c r="JQX10" s="135"/>
      <c r="JQY10" s="135"/>
      <c r="JQZ10" s="135"/>
      <c r="JRA10" s="135"/>
      <c r="JRB10" s="135"/>
      <c r="JRC10" s="135"/>
      <c r="JRD10" s="135"/>
      <c r="JRE10" s="135"/>
      <c r="JRF10" s="135"/>
      <c r="JRG10" s="135"/>
      <c r="JRH10" s="135"/>
      <c r="JRI10" s="135"/>
      <c r="JRJ10" s="135"/>
      <c r="JRK10" s="135"/>
      <c r="JRL10" s="135"/>
      <c r="JRM10" s="135"/>
      <c r="JRN10" s="135"/>
      <c r="JRO10" s="135"/>
      <c r="JRP10" s="135"/>
      <c r="JRQ10" s="135"/>
      <c r="JRR10" s="135"/>
      <c r="JRS10" s="135"/>
      <c r="JRT10" s="135"/>
      <c r="JRU10" s="135"/>
      <c r="JRV10" s="135"/>
      <c r="JRW10" s="135"/>
      <c r="JRX10" s="135"/>
      <c r="JRY10" s="135"/>
      <c r="JRZ10" s="135"/>
      <c r="JSA10" s="135"/>
      <c r="JSB10" s="135"/>
      <c r="JSC10" s="135"/>
      <c r="JSD10" s="135"/>
      <c r="JSE10" s="135"/>
      <c r="JSF10" s="135"/>
      <c r="JSG10" s="135"/>
      <c r="JSH10" s="135"/>
      <c r="JSI10" s="135"/>
      <c r="JSJ10" s="135"/>
      <c r="JSK10" s="135"/>
      <c r="JSL10" s="135"/>
      <c r="JSM10" s="135"/>
      <c r="JSN10" s="135"/>
      <c r="JSO10" s="135"/>
      <c r="JSP10" s="135"/>
      <c r="JSQ10" s="135"/>
      <c r="JSR10" s="135"/>
      <c r="JSS10" s="135"/>
      <c r="JST10" s="135"/>
      <c r="JSU10" s="135"/>
      <c r="JSV10" s="135"/>
      <c r="JSW10" s="135"/>
      <c r="JSX10" s="135"/>
      <c r="JSY10" s="135"/>
      <c r="JSZ10" s="135"/>
      <c r="JTA10" s="135"/>
      <c r="JTB10" s="135"/>
      <c r="JTC10" s="135"/>
      <c r="JTD10" s="135"/>
      <c r="JTE10" s="135"/>
      <c r="JTF10" s="135"/>
      <c r="JTG10" s="135"/>
      <c r="JTH10" s="135"/>
      <c r="JTI10" s="135"/>
      <c r="JTJ10" s="135"/>
      <c r="JTK10" s="135"/>
      <c r="JTL10" s="135"/>
      <c r="JTM10" s="135"/>
      <c r="JTN10" s="135"/>
      <c r="JTO10" s="135"/>
      <c r="JTP10" s="135"/>
      <c r="JTQ10" s="135"/>
      <c r="JTR10" s="135"/>
      <c r="JTS10" s="135"/>
      <c r="JTT10" s="135"/>
      <c r="JTU10" s="135"/>
      <c r="JTV10" s="135"/>
      <c r="JTW10" s="135"/>
      <c r="JTX10" s="135"/>
      <c r="JTY10" s="135"/>
      <c r="JTZ10" s="135"/>
      <c r="JUA10" s="135"/>
      <c r="JUB10" s="135"/>
      <c r="JUC10" s="135"/>
      <c r="JUD10" s="135"/>
      <c r="JUE10" s="135"/>
      <c r="JUF10" s="135"/>
      <c r="JUG10" s="135"/>
      <c r="JUH10" s="135"/>
      <c r="JUI10" s="135"/>
      <c r="JUJ10" s="135"/>
      <c r="JUK10" s="135"/>
      <c r="JUL10" s="135"/>
      <c r="JUM10" s="135"/>
      <c r="JUN10" s="135"/>
      <c r="JUO10" s="135"/>
      <c r="JUP10" s="135"/>
      <c r="JUQ10" s="135"/>
      <c r="JUR10" s="135"/>
      <c r="JUS10" s="135"/>
      <c r="JUT10" s="135"/>
      <c r="JUU10" s="135"/>
      <c r="JUV10" s="135"/>
      <c r="JUW10" s="135"/>
      <c r="JUX10" s="135"/>
      <c r="JUY10" s="135"/>
      <c r="JUZ10" s="135"/>
      <c r="JVA10" s="135"/>
      <c r="JVB10" s="135"/>
      <c r="JVC10" s="135"/>
      <c r="JVD10" s="135"/>
      <c r="JVE10" s="135"/>
      <c r="JVF10" s="135"/>
      <c r="JVG10" s="135"/>
      <c r="JVH10" s="135"/>
      <c r="JVI10" s="135"/>
      <c r="JVJ10" s="135"/>
      <c r="JVK10" s="135"/>
      <c r="JVL10" s="135"/>
      <c r="JVM10" s="135"/>
      <c r="JVN10" s="135"/>
      <c r="JVO10" s="135"/>
      <c r="JVP10" s="135"/>
      <c r="JVQ10" s="135"/>
      <c r="JVR10" s="135"/>
      <c r="JVS10" s="135"/>
      <c r="JVT10" s="135"/>
      <c r="JVU10" s="135"/>
      <c r="JVV10" s="135"/>
      <c r="JVW10" s="135"/>
      <c r="JVX10" s="135"/>
      <c r="JVY10" s="135"/>
      <c r="JVZ10" s="135"/>
      <c r="JWA10" s="135"/>
      <c r="JWB10" s="135"/>
      <c r="JWC10" s="135"/>
      <c r="JWD10" s="135"/>
      <c r="JWE10" s="135"/>
      <c r="JWF10" s="135"/>
      <c r="JWG10" s="135"/>
      <c r="JWH10" s="135"/>
      <c r="JWI10" s="135"/>
      <c r="JWJ10" s="135"/>
      <c r="JWK10" s="135"/>
      <c r="JWL10" s="135"/>
      <c r="JWM10" s="135"/>
      <c r="JWN10" s="135"/>
      <c r="JWO10" s="135"/>
      <c r="JWP10" s="135"/>
      <c r="JWQ10" s="135"/>
      <c r="JWR10" s="135"/>
      <c r="JWS10" s="135"/>
      <c r="JWT10" s="135"/>
      <c r="JWU10" s="135"/>
      <c r="JWV10" s="135"/>
      <c r="JWW10" s="135"/>
      <c r="JWX10" s="135"/>
      <c r="JWY10" s="135"/>
      <c r="JWZ10" s="135"/>
      <c r="JXA10" s="135"/>
      <c r="JXB10" s="135"/>
      <c r="JXC10" s="135"/>
      <c r="JXD10" s="135"/>
      <c r="JXE10" s="135"/>
      <c r="JXF10" s="135"/>
      <c r="JXG10" s="135"/>
      <c r="JXH10" s="135"/>
      <c r="JXI10" s="135"/>
      <c r="JXJ10" s="135"/>
      <c r="JXK10" s="135"/>
      <c r="JXL10" s="135"/>
      <c r="JXM10" s="135"/>
      <c r="JXN10" s="135"/>
      <c r="JXO10" s="135"/>
      <c r="JXP10" s="135"/>
      <c r="JXQ10" s="135"/>
      <c r="JXR10" s="135"/>
      <c r="JXS10" s="135"/>
      <c r="JXT10" s="135"/>
      <c r="JXU10" s="135"/>
      <c r="JXV10" s="135"/>
      <c r="JXW10" s="135"/>
      <c r="JXX10" s="135"/>
      <c r="JXY10" s="135"/>
      <c r="JXZ10" s="135"/>
      <c r="JYA10" s="135"/>
      <c r="JYB10" s="135"/>
      <c r="JYC10" s="135"/>
      <c r="JYD10" s="135"/>
      <c r="JYE10" s="135"/>
      <c r="JYF10" s="135"/>
      <c r="JYG10" s="135"/>
      <c r="JYH10" s="135"/>
      <c r="JYI10" s="135"/>
      <c r="JYJ10" s="135"/>
      <c r="JYK10" s="135"/>
      <c r="JYL10" s="135"/>
      <c r="JYM10" s="135"/>
      <c r="JYN10" s="135"/>
      <c r="JYO10" s="135"/>
      <c r="JYP10" s="135"/>
      <c r="JYQ10" s="135"/>
      <c r="JYR10" s="135"/>
      <c r="JYS10" s="135"/>
      <c r="JYT10" s="135"/>
      <c r="JYU10" s="135"/>
      <c r="JYV10" s="135"/>
      <c r="JYW10" s="135"/>
      <c r="JYX10" s="135"/>
      <c r="JYY10" s="135"/>
      <c r="JYZ10" s="135"/>
      <c r="JZA10" s="135"/>
      <c r="JZB10" s="135"/>
      <c r="JZC10" s="135"/>
      <c r="JZD10" s="135"/>
      <c r="JZE10" s="135"/>
      <c r="JZF10" s="135"/>
      <c r="JZG10" s="135"/>
      <c r="JZH10" s="135"/>
      <c r="JZI10" s="135"/>
      <c r="JZJ10" s="135"/>
      <c r="JZK10" s="135"/>
      <c r="JZL10" s="135"/>
      <c r="JZM10" s="135"/>
      <c r="JZN10" s="135"/>
      <c r="JZO10" s="135"/>
      <c r="JZP10" s="135"/>
      <c r="JZQ10" s="135"/>
      <c r="JZR10" s="135"/>
      <c r="JZS10" s="135"/>
      <c r="JZT10" s="135"/>
      <c r="JZU10" s="135"/>
      <c r="JZV10" s="135"/>
      <c r="JZW10" s="135"/>
      <c r="JZX10" s="135"/>
      <c r="JZY10" s="135"/>
      <c r="JZZ10" s="135"/>
      <c r="KAA10" s="135"/>
      <c r="KAB10" s="135"/>
      <c r="KAC10" s="135"/>
      <c r="KAD10" s="135"/>
      <c r="KAE10" s="135"/>
      <c r="KAF10" s="135"/>
      <c r="KAG10" s="135"/>
      <c r="KAH10" s="135"/>
      <c r="KAI10" s="135"/>
      <c r="KAJ10" s="135"/>
      <c r="KAK10" s="135"/>
      <c r="KAL10" s="135"/>
      <c r="KAM10" s="135"/>
      <c r="KAN10" s="135"/>
      <c r="KAO10" s="135"/>
      <c r="KAP10" s="135"/>
      <c r="KAQ10" s="135"/>
      <c r="KAR10" s="135"/>
      <c r="KAS10" s="135"/>
      <c r="KAT10" s="135"/>
      <c r="KAU10" s="135"/>
      <c r="KAV10" s="135"/>
      <c r="KAW10" s="135"/>
      <c r="KAX10" s="135"/>
      <c r="KAY10" s="135"/>
      <c r="KAZ10" s="135"/>
      <c r="KBA10" s="135"/>
      <c r="KBB10" s="135"/>
      <c r="KBC10" s="135"/>
      <c r="KBD10" s="135"/>
      <c r="KBE10" s="135"/>
      <c r="KBF10" s="135"/>
      <c r="KBG10" s="135"/>
      <c r="KBH10" s="135"/>
      <c r="KBI10" s="135"/>
      <c r="KBJ10" s="135"/>
      <c r="KBK10" s="135"/>
      <c r="KBL10" s="135"/>
      <c r="KBM10" s="135"/>
      <c r="KBN10" s="135"/>
      <c r="KBO10" s="135"/>
      <c r="KBP10" s="135"/>
      <c r="KBQ10" s="135"/>
      <c r="KBR10" s="135"/>
      <c r="KBS10" s="135"/>
      <c r="KBT10" s="135"/>
      <c r="KBU10" s="135"/>
      <c r="KBV10" s="135"/>
      <c r="KBW10" s="135"/>
      <c r="KBX10" s="135"/>
      <c r="KBY10" s="135"/>
      <c r="KBZ10" s="135"/>
      <c r="KCA10" s="135"/>
      <c r="KCB10" s="135"/>
      <c r="KCC10" s="135"/>
      <c r="KCD10" s="135"/>
      <c r="KCE10" s="135"/>
      <c r="KCF10" s="135"/>
      <c r="KCG10" s="135"/>
      <c r="KCH10" s="135"/>
      <c r="KCI10" s="135"/>
      <c r="KCJ10" s="135"/>
      <c r="KCK10" s="135"/>
      <c r="KCL10" s="135"/>
      <c r="KCM10" s="135"/>
      <c r="KCN10" s="135"/>
      <c r="KCO10" s="135"/>
      <c r="KCP10" s="135"/>
      <c r="KCQ10" s="135"/>
      <c r="KCR10" s="135"/>
      <c r="KCS10" s="135"/>
      <c r="KCT10" s="135"/>
      <c r="KCU10" s="135"/>
      <c r="KCV10" s="135"/>
      <c r="KCW10" s="135"/>
      <c r="KCX10" s="135"/>
      <c r="KCY10" s="135"/>
      <c r="KCZ10" s="135"/>
      <c r="KDA10" s="135"/>
      <c r="KDB10" s="135"/>
      <c r="KDC10" s="135"/>
      <c r="KDD10" s="135"/>
      <c r="KDE10" s="135"/>
      <c r="KDF10" s="135"/>
      <c r="KDG10" s="135"/>
      <c r="KDH10" s="135"/>
      <c r="KDI10" s="135"/>
      <c r="KDJ10" s="135"/>
      <c r="KDK10" s="135"/>
      <c r="KDL10" s="135"/>
      <c r="KDM10" s="135"/>
      <c r="KDN10" s="135"/>
      <c r="KDO10" s="135"/>
      <c r="KDP10" s="135"/>
      <c r="KDQ10" s="135"/>
      <c r="KDR10" s="135"/>
      <c r="KDS10" s="135"/>
      <c r="KDT10" s="135"/>
      <c r="KDU10" s="135"/>
      <c r="KDV10" s="135"/>
      <c r="KDW10" s="135"/>
      <c r="KDX10" s="135"/>
      <c r="KDY10" s="135"/>
      <c r="KDZ10" s="135"/>
      <c r="KEA10" s="135"/>
      <c r="KEB10" s="135"/>
      <c r="KEC10" s="135"/>
      <c r="KED10" s="135"/>
      <c r="KEE10" s="135"/>
      <c r="KEF10" s="135"/>
      <c r="KEG10" s="135"/>
      <c r="KEH10" s="135"/>
      <c r="KEI10" s="135"/>
      <c r="KEJ10" s="135"/>
      <c r="KEK10" s="135"/>
      <c r="KEL10" s="135"/>
      <c r="KEM10" s="135"/>
      <c r="KEN10" s="135"/>
      <c r="KEO10" s="135"/>
      <c r="KEP10" s="135"/>
      <c r="KEQ10" s="135"/>
      <c r="KER10" s="135"/>
      <c r="KES10" s="135"/>
      <c r="KET10" s="135"/>
      <c r="KEU10" s="135"/>
      <c r="KEV10" s="135"/>
      <c r="KEW10" s="135"/>
      <c r="KEX10" s="135"/>
      <c r="KEY10" s="135"/>
      <c r="KEZ10" s="135"/>
      <c r="KFA10" s="135"/>
      <c r="KFB10" s="135"/>
      <c r="KFC10" s="135"/>
      <c r="KFD10" s="135"/>
      <c r="KFE10" s="135"/>
      <c r="KFF10" s="135"/>
      <c r="KFG10" s="135"/>
      <c r="KFH10" s="135"/>
      <c r="KFI10" s="135"/>
      <c r="KFJ10" s="135"/>
      <c r="KFK10" s="135"/>
      <c r="KFL10" s="135"/>
      <c r="KFM10" s="135"/>
      <c r="KFN10" s="135"/>
      <c r="KFO10" s="135"/>
      <c r="KFP10" s="135"/>
      <c r="KFQ10" s="135"/>
      <c r="KFR10" s="135"/>
      <c r="KFS10" s="135"/>
      <c r="KFT10" s="135"/>
      <c r="KFU10" s="135"/>
      <c r="KFV10" s="135"/>
      <c r="KFW10" s="135"/>
      <c r="KFX10" s="135"/>
      <c r="KFY10" s="135"/>
      <c r="KFZ10" s="135"/>
      <c r="KGA10" s="135"/>
      <c r="KGB10" s="135"/>
      <c r="KGC10" s="135"/>
      <c r="KGD10" s="135"/>
      <c r="KGE10" s="135"/>
      <c r="KGF10" s="135"/>
      <c r="KGG10" s="135"/>
      <c r="KGH10" s="135"/>
      <c r="KGI10" s="135"/>
      <c r="KGJ10" s="135"/>
      <c r="KGK10" s="135"/>
      <c r="KGL10" s="135"/>
      <c r="KGM10" s="135"/>
      <c r="KGN10" s="135"/>
      <c r="KGO10" s="135"/>
      <c r="KGP10" s="135"/>
      <c r="KGQ10" s="135"/>
      <c r="KGR10" s="135"/>
      <c r="KGS10" s="135"/>
      <c r="KGT10" s="135"/>
      <c r="KGU10" s="135"/>
      <c r="KGV10" s="135"/>
      <c r="KGW10" s="135"/>
      <c r="KGX10" s="135"/>
      <c r="KGY10" s="135"/>
      <c r="KGZ10" s="135"/>
      <c r="KHA10" s="135"/>
      <c r="KHB10" s="135"/>
      <c r="KHC10" s="135"/>
      <c r="KHD10" s="135"/>
      <c r="KHE10" s="135"/>
      <c r="KHF10" s="135"/>
      <c r="KHG10" s="135"/>
      <c r="KHH10" s="135"/>
      <c r="KHI10" s="135"/>
      <c r="KHJ10" s="135"/>
      <c r="KHK10" s="135"/>
      <c r="KHL10" s="135"/>
      <c r="KHM10" s="135"/>
      <c r="KHN10" s="135"/>
      <c r="KHO10" s="135"/>
      <c r="KHP10" s="135"/>
      <c r="KHQ10" s="135"/>
      <c r="KHR10" s="135"/>
      <c r="KHS10" s="135"/>
      <c r="KHT10" s="135"/>
      <c r="KHU10" s="135"/>
      <c r="KHV10" s="135"/>
      <c r="KHW10" s="135"/>
      <c r="KHX10" s="135"/>
      <c r="KHY10" s="135"/>
      <c r="KHZ10" s="135"/>
      <c r="KIA10" s="135"/>
      <c r="KIB10" s="135"/>
      <c r="KIC10" s="135"/>
      <c r="KID10" s="135"/>
      <c r="KIE10" s="135"/>
      <c r="KIF10" s="135"/>
      <c r="KIG10" s="135"/>
      <c r="KIH10" s="135"/>
      <c r="KII10" s="135"/>
      <c r="KIJ10" s="135"/>
      <c r="KIK10" s="135"/>
      <c r="KIL10" s="135"/>
      <c r="KIM10" s="135"/>
      <c r="KIN10" s="135"/>
      <c r="KIO10" s="135"/>
      <c r="KIP10" s="135"/>
      <c r="KIQ10" s="135"/>
      <c r="KIR10" s="135"/>
      <c r="KIS10" s="135"/>
      <c r="KIT10" s="135"/>
      <c r="KIU10" s="135"/>
      <c r="KIV10" s="135"/>
      <c r="KIW10" s="135"/>
      <c r="KIX10" s="135"/>
      <c r="KIY10" s="135"/>
      <c r="KIZ10" s="135"/>
      <c r="KJA10" s="135"/>
      <c r="KJB10" s="135"/>
      <c r="KJC10" s="135"/>
      <c r="KJD10" s="135"/>
      <c r="KJE10" s="135"/>
      <c r="KJF10" s="135"/>
      <c r="KJG10" s="135"/>
      <c r="KJH10" s="135"/>
      <c r="KJI10" s="135"/>
      <c r="KJJ10" s="135"/>
      <c r="KJK10" s="135"/>
      <c r="KJL10" s="135"/>
      <c r="KJM10" s="135"/>
      <c r="KJN10" s="135"/>
      <c r="KJO10" s="135"/>
      <c r="KJP10" s="135"/>
      <c r="KJQ10" s="135"/>
      <c r="KJR10" s="135"/>
      <c r="KJS10" s="135"/>
      <c r="KJT10" s="135"/>
      <c r="KJU10" s="135"/>
      <c r="KJV10" s="135"/>
      <c r="KJW10" s="135"/>
      <c r="KJX10" s="135"/>
      <c r="KJY10" s="135"/>
      <c r="KJZ10" s="135"/>
      <c r="KKA10" s="135"/>
      <c r="KKB10" s="135"/>
      <c r="KKC10" s="135"/>
      <c r="KKD10" s="135"/>
      <c r="KKE10" s="135"/>
      <c r="KKF10" s="135"/>
      <c r="KKG10" s="135"/>
      <c r="KKH10" s="135"/>
      <c r="KKI10" s="135"/>
      <c r="KKJ10" s="135"/>
      <c r="KKK10" s="135"/>
      <c r="KKL10" s="135"/>
      <c r="KKM10" s="135"/>
      <c r="KKN10" s="135"/>
      <c r="KKO10" s="135"/>
      <c r="KKP10" s="135"/>
      <c r="KKQ10" s="135"/>
      <c r="KKR10" s="135"/>
      <c r="KKS10" s="135"/>
      <c r="KKT10" s="135"/>
      <c r="KKU10" s="135"/>
      <c r="KKV10" s="135"/>
      <c r="KKW10" s="135"/>
      <c r="KKX10" s="135"/>
      <c r="KKY10" s="135"/>
      <c r="KKZ10" s="135"/>
      <c r="KLA10" s="135"/>
      <c r="KLB10" s="135"/>
      <c r="KLC10" s="135"/>
      <c r="KLD10" s="135"/>
      <c r="KLE10" s="135"/>
      <c r="KLF10" s="135"/>
      <c r="KLG10" s="135"/>
      <c r="KLH10" s="135"/>
      <c r="KLI10" s="135"/>
      <c r="KLJ10" s="135"/>
      <c r="KLK10" s="135"/>
      <c r="KLL10" s="135"/>
      <c r="KLM10" s="135"/>
      <c r="KLN10" s="135"/>
      <c r="KLO10" s="135"/>
      <c r="KLP10" s="135"/>
      <c r="KLQ10" s="135"/>
      <c r="KLR10" s="135"/>
      <c r="KLS10" s="135"/>
      <c r="KLT10" s="135"/>
      <c r="KLU10" s="135"/>
      <c r="KLV10" s="135"/>
      <c r="KLW10" s="135"/>
      <c r="KLX10" s="135"/>
      <c r="KLY10" s="135"/>
      <c r="KLZ10" s="135"/>
      <c r="KMA10" s="135"/>
      <c r="KMB10" s="135"/>
      <c r="KMC10" s="135"/>
      <c r="KMD10" s="135"/>
      <c r="KME10" s="135"/>
      <c r="KMF10" s="135"/>
      <c r="KMG10" s="135"/>
      <c r="KMH10" s="135"/>
      <c r="KMI10" s="135"/>
      <c r="KMJ10" s="135"/>
      <c r="KMK10" s="135"/>
      <c r="KML10" s="135"/>
      <c r="KMM10" s="135"/>
      <c r="KMN10" s="135"/>
      <c r="KMO10" s="135"/>
      <c r="KMP10" s="135"/>
      <c r="KMQ10" s="135"/>
      <c r="KMR10" s="135"/>
      <c r="KMS10" s="135"/>
      <c r="KMT10" s="135"/>
      <c r="KMU10" s="135"/>
      <c r="KMV10" s="135"/>
      <c r="KMW10" s="135"/>
      <c r="KMX10" s="135"/>
      <c r="KMY10" s="135"/>
      <c r="KMZ10" s="135"/>
      <c r="KNA10" s="135"/>
      <c r="KNB10" s="135"/>
      <c r="KNC10" s="135"/>
      <c r="KND10" s="135"/>
      <c r="KNE10" s="135"/>
      <c r="KNF10" s="135"/>
      <c r="KNG10" s="135"/>
      <c r="KNH10" s="135"/>
      <c r="KNI10" s="135"/>
      <c r="KNJ10" s="135"/>
      <c r="KNK10" s="135"/>
      <c r="KNL10" s="135"/>
      <c r="KNM10" s="135"/>
      <c r="KNN10" s="135"/>
      <c r="KNO10" s="135"/>
      <c r="KNP10" s="135"/>
      <c r="KNQ10" s="135"/>
      <c r="KNR10" s="135"/>
      <c r="KNS10" s="135"/>
      <c r="KNT10" s="135"/>
      <c r="KNU10" s="135"/>
      <c r="KNV10" s="135"/>
      <c r="KNW10" s="135"/>
      <c r="KNX10" s="135"/>
      <c r="KNY10" s="135"/>
      <c r="KNZ10" s="135"/>
      <c r="KOA10" s="135"/>
      <c r="KOB10" s="135"/>
      <c r="KOC10" s="135"/>
      <c r="KOD10" s="135"/>
      <c r="KOE10" s="135"/>
      <c r="KOF10" s="135"/>
      <c r="KOG10" s="135"/>
      <c r="KOH10" s="135"/>
      <c r="KOI10" s="135"/>
      <c r="KOJ10" s="135"/>
      <c r="KOK10" s="135"/>
      <c r="KOL10" s="135"/>
      <c r="KOM10" s="135"/>
      <c r="KON10" s="135"/>
      <c r="KOO10" s="135"/>
      <c r="KOP10" s="135"/>
      <c r="KOQ10" s="135"/>
      <c r="KOR10" s="135"/>
      <c r="KOS10" s="135"/>
      <c r="KOT10" s="135"/>
      <c r="KOU10" s="135"/>
      <c r="KOV10" s="135"/>
      <c r="KOW10" s="135"/>
      <c r="KOX10" s="135"/>
      <c r="KOY10" s="135"/>
      <c r="KOZ10" s="135"/>
      <c r="KPA10" s="135"/>
      <c r="KPB10" s="135"/>
      <c r="KPC10" s="135"/>
      <c r="KPD10" s="135"/>
      <c r="KPE10" s="135"/>
      <c r="KPF10" s="135"/>
      <c r="KPG10" s="135"/>
      <c r="KPH10" s="135"/>
      <c r="KPI10" s="135"/>
      <c r="KPJ10" s="135"/>
      <c r="KPK10" s="135"/>
      <c r="KPL10" s="135"/>
      <c r="KPM10" s="135"/>
      <c r="KPN10" s="135"/>
      <c r="KPO10" s="135"/>
      <c r="KPP10" s="135"/>
      <c r="KPQ10" s="135"/>
      <c r="KPR10" s="135"/>
      <c r="KPS10" s="135"/>
      <c r="KPT10" s="135"/>
      <c r="KPU10" s="135"/>
      <c r="KPV10" s="135"/>
      <c r="KPW10" s="135"/>
      <c r="KPX10" s="135"/>
      <c r="KPY10" s="135"/>
      <c r="KPZ10" s="135"/>
      <c r="KQA10" s="135"/>
      <c r="KQB10" s="135"/>
      <c r="KQC10" s="135"/>
      <c r="KQD10" s="135"/>
      <c r="KQE10" s="135"/>
      <c r="KQF10" s="135"/>
      <c r="KQG10" s="135"/>
      <c r="KQH10" s="135"/>
      <c r="KQI10" s="135"/>
      <c r="KQJ10" s="135"/>
      <c r="KQK10" s="135"/>
      <c r="KQL10" s="135"/>
      <c r="KQM10" s="135"/>
      <c r="KQN10" s="135"/>
      <c r="KQO10" s="135"/>
      <c r="KQP10" s="135"/>
      <c r="KQQ10" s="135"/>
      <c r="KQR10" s="135"/>
      <c r="KQS10" s="135"/>
      <c r="KQT10" s="135"/>
      <c r="KQU10" s="135"/>
      <c r="KQV10" s="135"/>
      <c r="KQW10" s="135"/>
      <c r="KQX10" s="135"/>
      <c r="KQY10" s="135"/>
      <c r="KQZ10" s="135"/>
      <c r="KRA10" s="135"/>
      <c r="KRB10" s="135"/>
      <c r="KRC10" s="135"/>
      <c r="KRD10" s="135"/>
      <c r="KRE10" s="135"/>
      <c r="KRF10" s="135"/>
      <c r="KRG10" s="135"/>
      <c r="KRH10" s="135"/>
      <c r="KRI10" s="135"/>
      <c r="KRJ10" s="135"/>
      <c r="KRK10" s="135"/>
      <c r="KRL10" s="135"/>
      <c r="KRM10" s="135"/>
      <c r="KRN10" s="135"/>
      <c r="KRO10" s="135"/>
      <c r="KRP10" s="135"/>
      <c r="KRQ10" s="135"/>
      <c r="KRR10" s="135"/>
      <c r="KRS10" s="135"/>
      <c r="KRT10" s="135"/>
      <c r="KRU10" s="135"/>
      <c r="KRV10" s="135"/>
      <c r="KRW10" s="135"/>
      <c r="KRX10" s="135"/>
      <c r="KRY10" s="135"/>
      <c r="KRZ10" s="135"/>
      <c r="KSA10" s="135"/>
      <c r="KSB10" s="135"/>
      <c r="KSC10" s="135"/>
      <c r="KSD10" s="135"/>
      <c r="KSE10" s="135"/>
      <c r="KSF10" s="135"/>
      <c r="KSG10" s="135"/>
      <c r="KSH10" s="135"/>
      <c r="KSI10" s="135"/>
      <c r="KSJ10" s="135"/>
      <c r="KSK10" s="135"/>
      <c r="KSL10" s="135"/>
      <c r="KSM10" s="135"/>
      <c r="KSN10" s="135"/>
      <c r="KSO10" s="135"/>
      <c r="KSP10" s="135"/>
      <c r="KSQ10" s="135"/>
      <c r="KSR10" s="135"/>
      <c r="KSS10" s="135"/>
      <c r="KST10" s="135"/>
      <c r="KSU10" s="135"/>
      <c r="KSV10" s="135"/>
      <c r="KSW10" s="135"/>
      <c r="KSX10" s="135"/>
      <c r="KSY10" s="135"/>
      <c r="KSZ10" s="135"/>
      <c r="KTA10" s="135"/>
      <c r="KTB10" s="135"/>
      <c r="KTC10" s="135"/>
      <c r="KTD10" s="135"/>
      <c r="KTE10" s="135"/>
      <c r="KTF10" s="135"/>
      <c r="KTG10" s="135"/>
      <c r="KTH10" s="135"/>
      <c r="KTI10" s="135"/>
      <c r="KTJ10" s="135"/>
      <c r="KTK10" s="135"/>
      <c r="KTL10" s="135"/>
      <c r="KTM10" s="135"/>
      <c r="KTN10" s="135"/>
      <c r="KTO10" s="135"/>
      <c r="KTP10" s="135"/>
      <c r="KTQ10" s="135"/>
      <c r="KTR10" s="135"/>
      <c r="KTS10" s="135"/>
      <c r="KTT10" s="135"/>
      <c r="KTU10" s="135"/>
      <c r="KTV10" s="135"/>
      <c r="KTW10" s="135"/>
      <c r="KTX10" s="135"/>
      <c r="KTY10" s="135"/>
      <c r="KTZ10" s="135"/>
      <c r="KUA10" s="135"/>
      <c r="KUB10" s="135"/>
      <c r="KUC10" s="135"/>
      <c r="KUD10" s="135"/>
      <c r="KUE10" s="135"/>
      <c r="KUF10" s="135"/>
      <c r="KUG10" s="135"/>
      <c r="KUH10" s="135"/>
      <c r="KUI10" s="135"/>
      <c r="KUJ10" s="135"/>
      <c r="KUK10" s="135"/>
      <c r="KUL10" s="135"/>
      <c r="KUM10" s="135"/>
      <c r="KUN10" s="135"/>
      <c r="KUO10" s="135"/>
      <c r="KUP10" s="135"/>
      <c r="KUQ10" s="135"/>
      <c r="KUR10" s="135"/>
      <c r="KUS10" s="135"/>
      <c r="KUT10" s="135"/>
      <c r="KUU10" s="135"/>
      <c r="KUV10" s="135"/>
      <c r="KUW10" s="135"/>
      <c r="KUX10" s="135"/>
      <c r="KUY10" s="135"/>
      <c r="KUZ10" s="135"/>
      <c r="KVA10" s="135"/>
      <c r="KVB10" s="135"/>
      <c r="KVC10" s="135"/>
      <c r="KVD10" s="135"/>
      <c r="KVE10" s="135"/>
      <c r="KVF10" s="135"/>
      <c r="KVG10" s="135"/>
      <c r="KVH10" s="135"/>
      <c r="KVI10" s="135"/>
      <c r="KVJ10" s="135"/>
      <c r="KVK10" s="135"/>
      <c r="KVL10" s="135"/>
      <c r="KVM10" s="135"/>
      <c r="KVN10" s="135"/>
      <c r="KVO10" s="135"/>
      <c r="KVP10" s="135"/>
      <c r="KVQ10" s="135"/>
      <c r="KVR10" s="135"/>
      <c r="KVS10" s="135"/>
      <c r="KVT10" s="135"/>
      <c r="KVU10" s="135"/>
      <c r="KVV10" s="135"/>
      <c r="KVW10" s="135"/>
      <c r="KVX10" s="135"/>
      <c r="KVY10" s="135"/>
      <c r="KVZ10" s="135"/>
      <c r="KWA10" s="135"/>
      <c r="KWB10" s="135"/>
      <c r="KWC10" s="135"/>
      <c r="KWD10" s="135"/>
      <c r="KWE10" s="135"/>
      <c r="KWF10" s="135"/>
      <c r="KWG10" s="135"/>
      <c r="KWH10" s="135"/>
      <c r="KWI10" s="135"/>
      <c r="KWJ10" s="135"/>
      <c r="KWK10" s="135"/>
      <c r="KWL10" s="135"/>
      <c r="KWM10" s="135"/>
      <c r="KWN10" s="135"/>
      <c r="KWO10" s="135"/>
      <c r="KWP10" s="135"/>
      <c r="KWQ10" s="135"/>
      <c r="KWR10" s="135"/>
      <c r="KWS10" s="135"/>
      <c r="KWT10" s="135"/>
      <c r="KWU10" s="135"/>
      <c r="KWV10" s="135"/>
      <c r="KWW10" s="135"/>
      <c r="KWX10" s="135"/>
      <c r="KWY10" s="135"/>
      <c r="KWZ10" s="135"/>
      <c r="KXA10" s="135"/>
      <c r="KXB10" s="135"/>
      <c r="KXC10" s="135"/>
      <c r="KXD10" s="135"/>
      <c r="KXE10" s="135"/>
      <c r="KXF10" s="135"/>
      <c r="KXG10" s="135"/>
      <c r="KXH10" s="135"/>
      <c r="KXI10" s="135"/>
      <c r="KXJ10" s="135"/>
      <c r="KXK10" s="135"/>
      <c r="KXL10" s="135"/>
      <c r="KXM10" s="135"/>
      <c r="KXN10" s="135"/>
      <c r="KXO10" s="135"/>
      <c r="KXP10" s="135"/>
      <c r="KXQ10" s="135"/>
      <c r="KXR10" s="135"/>
      <c r="KXS10" s="135"/>
      <c r="KXT10" s="135"/>
      <c r="KXU10" s="135"/>
      <c r="KXV10" s="135"/>
      <c r="KXW10" s="135"/>
      <c r="KXX10" s="135"/>
      <c r="KXY10" s="135"/>
      <c r="KXZ10" s="135"/>
      <c r="KYA10" s="135"/>
      <c r="KYB10" s="135"/>
      <c r="KYC10" s="135"/>
      <c r="KYD10" s="135"/>
      <c r="KYE10" s="135"/>
      <c r="KYF10" s="135"/>
      <c r="KYG10" s="135"/>
      <c r="KYH10" s="135"/>
      <c r="KYI10" s="135"/>
      <c r="KYJ10" s="135"/>
      <c r="KYK10" s="135"/>
      <c r="KYL10" s="135"/>
      <c r="KYM10" s="135"/>
      <c r="KYN10" s="135"/>
      <c r="KYO10" s="135"/>
      <c r="KYP10" s="135"/>
      <c r="KYQ10" s="135"/>
      <c r="KYR10" s="135"/>
      <c r="KYS10" s="135"/>
      <c r="KYT10" s="135"/>
      <c r="KYU10" s="135"/>
      <c r="KYV10" s="135"/>
      <c r="KYW10" s="135"/>
      <c r="KYX10" s="135"/>
      <c r="KYY10" s="135"/>
      <c r="KYZ10" s="135"/>
      <c r="KZA10" s="135"/>
      <c r="KZB10" s="135"/>
      <c r="KZC10" s="135"/>
      <c r="KZD10" s="135"/>
      <c r="KZE10" s="135"/>
      <c r="KZF10" s="135"/>
      <c r="KZG10" s="135"/>
      <c r="KZH10" s="135"/>
      <c r="KZI10" s="135"/>
      <c r="KZJ10" s="135"/>
      <c r="KZK10" s="135"/>
      <c r="KZL10" s="135"/>
      <c r="KZM10" s="135"/>
      <c r="KZN10" s="135"/>
      <c r="KZO10" s="135"/>
      <c r="KZP10" s="135"/>
      <c r="KZQ10" s="135"/>
      <c r="KZR10" s="135"/>
      <c r="KZS10" s="135"/>
      <c r="KZT10" s="135"/>
      <c r="KZU10" s="135"/>
      <c r="KZV10" s="135"/>
      <c r="KZW10" s="135"/>
      <c r="KZX10" s="135"/>
      <c r="KZY10" s="135"/>
      <c r="KZZ10" s="135"/>
      <c r="LAA10" s="135"/>
      <c r="LAB10" s="135"/>
      <c r="LAC10" s="135"/>
      <c r="LAD10" s="135"/>
      <c r="LAE10" s="135"/>
      <c r="LAF10" s="135"/>
      <c r="LAG10" s="135"/>
      <c r="LAH10" s="135"/>
      <c r="LAI10" s="135"/>
      <c r="LAJ10" s="135"/>
      <c r="LAK10" s="135"/>
      <c r="LAL10" s="135"/>
      <c r="LAM10" s="135"/>
      <c r="LAN10" s="135"/>
      <c r="LAO10" s="135"/>
      <c r="LAP10" s="135"/>
      <c r="LAQ10" s="135"/>
      <c r="LAR10" s="135"/>
      <c r="LAS10" s="135"/>
      <c r="LAT10" s="135"/>
      <c r="LAU10" s="135"/>
      <c r="LAV10" s="135"/>
      <c r="LAW10" s="135"/>
      <c r="LAX10" s="135"/>
      <c r="LAY10" s="135"/>
      <c r="LAZ10" s="135"/>
      <c r="LBA10" s="135"/>
      <c r="LBB10" s="135"/>
      <c r="LBC10" s="135"/>
      <c r="LBD10" s="135"/>
      <c r="LBE10" s="135"/>
      <c r="LBF10" s="135"/>
      <c r="LBG10" s="135"/>
      <c r="LBH10" s="135"/>
      <c r="LBI10" s="135"/>
      <c r="LBJ10" s="135"/>
      <c r="LBK10" s="135"/>
      <c r="LBL10" s="135"/>
      <c r="LBM10" s="135"/>
      <c r="LBN10" s="135"/>
      <c r="LBO10" s="135"/>
      <c r="LBP10" s="135"/>
      <c r="LBQ10" s="135"/>
      <c r="LBR10" s="135"/>
      <c r="LBS10" s="135"/>
      <c r="LBT10" s="135"/>
      <c r="LBU10" s="135"/>
      <c r="LBV10" s="135"/>
      <c r="LBW10" s="135"/>
      <c r="LBX10" s="135"/>
      <c r="LBY10" s="135"/>
      <c r="LBZ10" s="135"/>
      <c r="LCA10" s="135"/>
      <c r="LCB10" s="135"/>
      <c r="LCC10" s="135"/>
      <c r="LCD10" s="135"/>
      <c r="LCE10" s="135"/>
      <c r="LCF10" s="135"/>
      <c r="LCG10" s="135"/>
      <c r="LCH10" s="135"/>
      <c r="LCI10" s="135"/>
      <c r="LCJ10" s="135"/>
      <c r="LCK10" s="135"/>
      <c r="LCL10" s="135"/>
      <c r="LCM10" s="135"/>
      <c r="LCN10" s="135"/>
      <c r="LCO10" s="135"/>
      <c r="LCP10" s="135"/>
      <c r="LCQ10" s="135"/>
      <c r="LCR10" s="135"/>
      <c r="LCS10" s="135"/>
      <c r="LCT10" s="135"/>
      <c r="LCU10" s="135"/>
      <c r="LCV10" s="135"/>
      <c r="LCW10" s="135"/>
      <c r="LCX10" s="135"/>
      <c r="LCY10" s="135"/>
      <c r="LCZ10" s="135"/>
      <c r="LDA10" s="135"/>
      <c r="LDB10" s="135"/>
      <c r="LDC10" s="135"/>
      <c r="LDD10" s="135"/>
      <c r="LDE10" s="135"/>
      <c r="LDF10" s="135"/>
      <c r="LDG10" s="135"/>
      <c r="LDH10" s="135"/>
      <c r="LDI10" s="135"/>
      <c r="LDJ10" s="135"/>
      <c r="LDK10" s="135"/>
      <c r="LDL10" s="135"/>
      <c r="LDM10" s="135"/>
      <c r="LDN10" s="135"/>
      <c r="LDO10" s="135"/>
      <c r="LDP10" s="135"/>
      <c r="LDQ10" s="135"/>
      <c r="LDR10" s="135"/>
      <c r="LDS10" s="135"/>
      <c r="LDT10" s="135"/>
      <c r="LDU10" s="135"/>
      <c r="LDV10" s="135"/>
      <c r="LDW10" s="135"/>
      <c r="LDX10" s="135"/>
      <c r="LDY10" s="135"/>
      <c r="LDZ10" s="135"/>
      <c r="LEA10" s="135"/>
      <c r="LEB10" s="135"/>
      <c r="LEC10" s="135"/>
      <c r="LED10" s="135"/>
      <c r="LEE10" s="135"/>
      <c r="LEF10" s="135"/>
      <c r="LEG10" s="135"/>
      <c r="LEH10" s="135"/>
      <c r="LEI10" s="135"/>
      <c r="LEJ10" s="135"/>
      <c r="LEK10" s="135"/>
      <c r="LEL10" s="135"/>
      <c r="LEM10" s="135"/>
      <c r="LEN10" s="135"/>
      <c r="LEO10" s="135"/>
      <c r="LEP10" s="135"/>
      <c r="LEQ10" s="135"/>
      <c r="LER10" s="135"/>
      <c r="LES10" s="135"/>
      <c r="LET10" s="135"/>
      <c r="LEU10" s="135"/>
      <c r="LEV10" s="135"/>
      <c r="LEW10" s="135"/>
      <c r="LEX10" s="135"/>
      <c r="LEY10" s="135"/>
      <c r="LEZ10" s="135"/>
      <c r="LFA10" s="135"/>
      <c r="LFB10" s="135"/>
      <c r="LFC10" s="135"/>
      <c r="LFD10" s="135"/>
      <c r="LFE10" s="135"/>
      <c r="LFF10" s="135"/>
      <c r="LFG10" s="135"/>
      <c r="LFH10" s="135"/>
      <c r="LFI10" s="135"/>
      <c r="LFJ10" s="135"/>
      <c r="LFK10" s="135"/>
      <c r="LFL10" s="135"/>
      <c r="LFM10" s="135"/>
      <c r="LFN10" s="135"/>
      <c r="LFO10" s="135"/>
      <c r="LFP10" s="135"/>
      <c r="LFQ10" s="135"/>
      <c r="LFR10" s="135"/>
      <c r="LFS10" s="135"/>
      <c r="LFT10" s="135"/>
      <c r="LFU10" s="135"/>
      <c r="LFV10" s="135"/>
      <c r="LFW10" s="135"/>
      <c r="LFX10" s="135"/>
      <c r="LFY10" s="135"/>
      <c r="LFZ10" s="135"/>
      <c r="LGA10" s="135"/>
      <c r="LGB10" s="135"/>
      <c r="LGC10" s="135"/>
      <c r="LGD10" s="135"/>
      <c r="LGE10" s="135"/>
      <c r="LGF10" s="135"/>
      <c r="LGG10" s="135"/>
      <c r="LGH10" s="135"/>
      <c r="LGI10" s="135"/>
      <c r="LGJ10" s="135"/>
      <c r="LGK10" s="135"/>
      <c r="LGL10" s="135"/>
      <c r="LGM10" s="135"/>
      <c r="LGN10" s="135"/>
      <c r="LGO10" s="135"/>
      <c r="LGP10" s="135"/>
      <c r="LGQ10" s="135"/>
      <c r="LGR10" s="135"/>
      <c r="LGS10" s="135"/>
      <c r="LGT10" s="135"/>
      <c r="LGU10" s="135"/>
      <c r="LGV10" s="135"/>
      <c r="LGW10" s="135"/>
      <c r="LGX10" s="135"/>
      <c r="LGY10" s="135"/>
      <c r="LGZ10" s="135"/>
      <c r="LHA10" s="135"/>
      <c r="LHB10" s="135"/>
      <c r="LHC10" s="135"/>
      <c r="LHD10" s="135"/>
      <c r="LHE10" s="135"/>
      <c r="LHF10" s="135"/>
      <c r="LHG10" s="135"/>
      <c r="LHH10" s="135"/>
      <c r="LHI10" s="135"/>
      <c r="LHJ10" s="135"/>
      <c r="LHK10" s="135"/>
      <c r="LHL10" s="135"/>
      <c r="LHM10" s="135"/>
      <c r="LHN10" s="135"/>
      <c r="LHO10" s="135"/>
      <c r="LHP10" s="135"/>
      <c r="LHQ10" s="135"/>
      <c r="LHR10" s="135"/>
      <c r="LHS10" s="135"/>
      <c r="LHT10" s="135"/>
      <c r="LHU10" s="135"/>
      <c r="LHV10" s="135"/>
      <c r="LHW10" s="135"/>
      <c r="LHX10" s="135"/>
      <c r="LHY10" s="135"/>
      <c r="LHZ10" s="135"/>
      <c r="LIA10" s="135"/>
      <c r="LIB10" s="135"/>
      <c r="LIC10" s="135"/>
      <c r="LID10" s="135"/>
      <c r="LIE10" s="135"/>
      <c r="LIF10" s="135"/>
      <c r="LIG10" s="135"/>
      <c r="LIH10" s="135"/>
      <c r="LII10" s="135"/>
      <c r="LIJ10" s="135"/>
      <c r="LIK10" s="135"/>
      <c r="LIL10" s="135"/>
      <c r="LIM10" s="135"/>
      <c r="LIN10" s="135"/>
      <c r="LIO10" s="135"/>
      <c r="LIP10" s="135"/>
      <c r="LIQ10" s="135"/>
      <c r="LIR10" s="135"/>
      <c r="LIS10" s="135"/>
      <c r="LIT10" s="135"/>
      <c r="LIU10" s="135"/>
      <c r="LIV10" s="135"/>
      <c r="LIW10" s="135"/>
      <c r="LIX10" s="135"/>
      <c r="LIY10" s="135"/>
      <c r="LIZ10" s="135"/>
      <c r="LJA10" s="135"/>
      <c r="LJB10" s="135"/>
      <c r="LJC10" s="135"/>
      <c r="LJD10" s="135"/>
      <c r="LJE10" s="135"/>
      <c r="LJF10" s="135"/>
      <c r="LJG10" s="135"/>
      <c r="LJH10" s="135"/>
      <c r="LJI10" s="135"/>
      <c r="LJJ10" s="135"/>
      <c r="LJK10" s="135"/>
      <c r="LJL10" s="135"/>
      <c r="LJM10" s="135"/>
      <c r="LJN10" s="135"/>
      <c r="LJO10" s="135"/>
      <c r="LJP10" s="135"/>
      <c r="LJQ10" s="135"/>
      <c r="LJR10" s="135"/>
      <c r="LJS10" s="135"/>
      <c r="LJT10" s="135"/>
      <c r="LJU10" s="135"/>
      <c r="LJV10" s="135"/>
      <c r="LJW10" s="135"/>
      <c r="LJX10" s="135"/>
      <c r="LJY10" s="135"/>
      <c r="LJZ10" s="135"/>
      <c r="LKA10" s="135"/>
      <c r="LKB10" s="135"/>
      <c r="LKC10" s="135"/>
      <c r="LKD10" s="135"/>
      <c r="LKE10" s="135"/>
      <c r="LKF10" s="135"/>
      <c r="LKG10" s="135"/>
      <c r="LKH10" s="135"/>
      <c r="LKI10" s="135"/>
      <c r="LKJ10" s="135"/>
      <c r="LKK10" s="135"/>
      <c r="LKL10" s="135"/>
      <c r="LKM10" s="135"/>
      <c r="LKN10" s="135"/>
      <c r="LKO10" s="135"/>
      <c r="LKP10" s="135"/>
      <c r="LKQ10" s="135"/>
      <c r="LKR10" s="135"/>
      <c r="LKS10" s="135"/>
      <c r="LKT10" s="135"/>
      <c r="LKU10" s="135"/>
      <c r="LKV10" s="135"/>
      <c r="LKW10" s="135"/>
      <c r="LKX10" s="135"/>
      <c r="LKY10" s="135"/>
      <c r="LKZ10" s="135"/>
      <c r="LLA10" s="135"/>
      <c r="LLB10" s="135"/>
      <c r="LLC10" s="135"/>
      <c r="LLD10" s="135"/>
      <c r="LLE10" s="135"/>
      <c r="LLF10" s="135"/>
      <c r="LLG10" s="135"/>
      <c r="LLH10" s="135"/>
      <c r="LLI10" s="135"/>
      <c r="LLJ10" s="135"/>
      <c r="LLK10" s="135"/>
      <c r="LLL10" s="135"/>
      <c r="LLM10" s="135"/>
      <c r="LLN10" s="135"/>
      <c r="LLO10" s="135"/>
      <c r="LLP10" s="135"/>
      <c r="LLQ10" s="135"/>
      <c r="LLR10" s="135"/>
      <c r="LLS10" s="135"/>
      <c r="LLT10" s="135"/>
      <c r="LLU10" s="135"/>
      <c r="LLV10" s="135"/>
      <c r="LLW10" s="135"/>
      <c r="LLX10" s="135"/>
      <c r="LLY10" s="135"/>
      <c r="LLZ10" s="135"/>
      <c r="LMA10" s="135"/>
      <c r="LMB10" s="135"/>
      <c r="LMC10" s="135"/>
      <c r="LMD10" s="135"/>
      <c r="LME10" s="135"/>
      <c r="LMF10" s="135"/>
      <c r="LMG10" s="135"/>
      <c r="LMH10" s="135"/>
      <c r="LMI10" s="135"/>
      <c r="LMJ10" s="135"/>
      <c r="LMK10" s="135"/>
      <c r="LML10" s="135"/>
      <c r="LMM10" s="135"/>
      <c r="LMN10" s="135"/>
      <c r="LMO10" s="135"/>
      <c r="LMP10" s="135"/>
      <c r="LMQ10" s="135"/>
      <c r="LMR10" s="135"/>
      <c r="LMS10" s="135"/>
      <c r="LMT10" s="135"/>
      <c r="LMU10" s="135"/>
      <c r="LMV10" s="135"/>
      <c r="LMW10" s="135"/>
      <c r="LMX10" s="135"/>
      <c r="LMY10" s="135"/>
      <c r="LMZ10" s="135"/>
      <c r="LNA10" s="135"/>
      <c r="LNB10" s="135"/>
      <c r="LNC10" s="135"/>
      <c r="LND10" s="135"/>
      <c r="LNE10" s="135"/>
      <c r="LNF10" s="135"/>
      <c r="LNG10" s="135"/>
      <c r="LNH10" s="135"/>
      <c r="LNI10" s="135"/>
      <c r="LNJ10" s="135"/>
      <c r="LNK10" s="135"/>
      <c r="LNL10" s="135"/>
      <c r="LNM10" s="135"/>
      <c r="LNN10" s="135"/>
      <c r="LNO10" s="135"/>
      <c r="LNP10" s="135"/>
      <c r="LNQ10" s="135"/>
      <c r="LNR10" s="135"/>
      <c r="LNS10" s="135"/>
      <c r="LNT10" s="135"/>
      <c r="LNU10" s="135"/>
      <c r="LNV10" s="135"/>
      <c r="LNW10" s="135"/>
      <c r="LNX10" s="135"/>
      <c r="LNY10" s="135"/>
      <c r="LNZ10" s="135"/>
      <c r="LOA10" s="135"/>
      <c r="LOB10" s="135"/>
      <c r="LOC10" s="135"/>
      <c r="LOD10" s="135"/>
      <c r="LOE10" s="135"/>
      <c r="LOF10" s="135"/>
      <c r="LOG10" s="135"/>
      <c r="LOH10" s="135"/>
      <c r="LOI10" s="135"/>
      <c r="LOJ10" s="135"/>
      <c r="LOK10" s="135"/>
      <c r="LOL10" s="135"/>
      <c r="LOM10" s="135"/>
      <c r="LON10" s="135"/>
      <c r="LOO10" s="135"/>
      <c r="LOP10" s="135"/>
      <c r="LOQ10" s="135"/>
      <c r="LOR10" s="135"/>
      <c r="LOS10" s="135"/>
      <c r="LOT10" s="135"/>
      <c r="LOU10" s="135"/>
      <c r="LOV10" s="135"/>
      <c r="LOW10" s="135"/>
      <c r="LOX10" s="135"/>
      <c r="LOY10" s="135"/>
      <c r="LOZ10" s="135"/>
      <c r="LPA10" s="135"/>
      <c r="LPB10" s="135"/>
      <c r="LPC10" s="135"/>
      <c r="LPD10" s="135"/>
      <c r="LPE10" s="135"/>
      <c r="LPF10" s="135"/>
      <c r="LPG10" s="135"/>
      <c r="LPH10" s="135"/>
      <c r="LPI10" s="135"/>
      <c r="LPJ10" s="135"/>
      <c r="LPK10" s="135"/>
      <c r="LPL10" s="135"/>
      <c r="LPM10" s="135"/>
      <c r="LPN10" s="135"/>
      <c r="LPO10" s="135"/>
      <c r="LPP10" s="135"/>
      <c r="LPQ10" s="135"/>
      <c r="LPR10" s="135"/>
      <c r="LPS10" s="135"/>
      <c r="LPT10" s="135"/>
      <c r="LPU10" s="135"/>
      <c r="LPV10" s="135"/>
      <c r="LPW10" s="135"/>
      <c r="LPX10" s="135"/>
      <c r="LPY10" s="135"/>
      <c r="LPZ10" s="135"/>
      <c r="LQA10" s="135"/>
      <c r="LQB10" s="135"/>
      <c r="LQC10" s="135"/>
      <c r="LQD10" s="135"/>
      <c r="LQE10" s="135"/>
      <c r="LQF10" s="135"/>
      <c r="LQG10" s="135"/>
      <c r="LQH10" s="135"/>
      <c r="LQI10" s="135"/>
      <c r="LQJ10" s="135"/>
      <c r="LQK10" s="135"/>
      <c r="LQL10" s="135"/>
      <c r="LQM10" s="135"/>
      <c r="LQN10" s="135"/>
      <c r="LQO10" s="135"/>
      <c r="LQP10" s="135"/>
      <c r="LQQ10" s="135"/>
      <c r="LQR10" s="135"/>
      <c r="LQS10" s="135"/>
      <c r="LQT10" s="135"/>
      <c r="LQU10" s="135"/>
      <c r="LQV10" s="135"/>
      <c r="LQW10" s="135"/>
      <c r="LQX10" s="135"/>
      <c r="LQY10" s="135"/>
      <c r="LQZ10" s="135"/>
      <c r="LRA10" s="135"/>
      <c r="LRB10" s="135"/>
      <c r="LRC10" s="135"/>
      <c r="LRD10" s="135"/>
      <c r="LRE10" s="135"/>
      <c r="LRF10" s="135"/>
      <c r="LRG10" s="135"/>
      <c r="LRH10" s="135"/>
      <c r="LRI10" s="135"/>
      <c r="LRJ10" s="135"/>
      <c r="LRK10" s="135"/>
      <c r="LRL10" s="135"/>
      <c r="LRM10" s="135"/>
      <c r="LRN10" s="135"/>
      <c r="LRO10" s="135"/>
      <c r="LRP10" s="135"/>
      <c r="LRQ10" s="135"/>
      <c r="LRR10" s="135"/>
      <c r="LRS10" s="135"/>
      <c r="LRT10" s="135"/>
      <c r="LRU10" s="135"/>
      <c r="LRV10" s="135"/>
      <c r="LRW10" s="135"/>
      <c r="LRX10" s="135"/>
      <c r="LRY10" s="135"/>
      <c r="LRZ10" s="135"/>
      <c r="LSA10" s="135"/>
      <c r="LSB10" s="135"/>
      <c r="LSC10" s="135"/>
      <c r="LSD10" s="135"/>
      <c r="LSE10" s="135"/>
      <c r="LSF10" s="135"/>
      <c r="LSG10" s="135"/>
      <c r="LSH10" s="135"/>
      <c r="LSI10" s="135"/>
      <c r="LSJ10" s="135"/>
      <c r="LSK10" s="135"/>
      <c r="LSL10" s="135"/>
      <c r="LSM10" s="135"/>
      <c r="LSN10" s="135"/>
      <c r="LSO10" s="135"/>
      <c r="LSP10" s="135"/>
      <c r="LSQ10" s="135"/>
      <c r="LSR10" s="135"/>
      <c r="LSS10" s="135"/>
      <c r="LST10" s="135"/>
      <c r="LSU10" s="135"/>
      <c r="LSV10" s="135"/>
      <c r="LSW10" s="135"/>
      <c r="LSX10" s="135"/>
      <c r="LSY10" s="135"/>
      <c r="LSZ10" s="135"/>
      <c r="LTA10" s="135"/>
      <c r="LTB10" s="135"/>
      <c r="LTC10" s="135"/>
      <c r="LTD10" s="135"/>
      <c r="LTE10" s="135"/>
      <c r="LTF10" s="135"/>
      <c r="LTG10" s="135"/>
      <c r="LTH10" s="135"/>
      <c r="LTI10" s="135"/>
      <c r="LTJ10" s="135"/>
      <c r="LTK10" s="135"/>
      <c r="LTL10" s="135"/>
      <c r="LTM10" s="135"/>
      <c r="LTN10" s="135"/>
      <c r="LTO10" s="135"/>
      <c r="LTP10" s="135"/>
      <c r="LTQ10" s="135"/>
      <c r="LTR10" s="135"/>
      <c r="LTS10" s="135"/>
      <c r="LTT10" s="135"/>
      <c r="LTU10" s="135"/>
      <c r="LTV10" s="135"/>
      <c r="LTW10" s="135"/>
      <c r="LTX10" s="135"/>
      <c r="LTY10" s="135"/>
      <c r="LTZ10" s="135"/>
      <c r="LUA10" s="135"/>
      <c r="LUB10" s="135"/>
      <c r="LUC10" s="135"/>
      <c r="LUD10" s="135"/>
      <c r="LUE10" s="135"/>
      <c r="LUF10" s="135"/>
      <c r="LUG10" s="135"/>
      <c r="LUH10" s="135"/>
      <c r="LUI10" s="135"/>
      <c r="LUJ10" s="135"/>
      <c r="LUK10" s="135"/>
      <c r="LUL10" s="135"/>
      <c r="LUM10" s="135"/>
      <c r="LUN10" s="135"/>
      <c r="LUO10" s="135"/>
      <c r="LUP10" s="135"/>
      <c r="LUQ10" s="135"/>
      <c r="LUR10" s="135"/>
      <c r="LUS10" s="135"/>
      <c r="LUT10" s="135"/>
      <c r="LUU10" s="135"/>
      <c r="LUV10" s="135"/>
      <c r="LUW10" s="135"/>
      <c r="LUX10" s="135"/>
      <c r="LUY10" s="135"/>
      <c r="LUZ10" s="135"/>
      <c r="LVA10" s="135"/>
      <c r="LVB10" s="135"/>
      <c r="LVC10" s="135"/>
      <c r="LVD10" s="135"/>
      <c r="LVE10" s="135"/>
      <c r="LVF10" s="135"/>
      <c r="LVG10" s="135"/>
      <c r="LVH10" s="135"/>
      <c r="LVI10" s="135"/>
      <c r="LVJ10" s="135"/>
      <c r="LVK10" s="135"/>
      <c r="LVL10" s="135"/>
      <c r="LVM10" s="135"/>
      <c r="LVN10" s="135"/>
      <c r="LVO10" s="135"/>
      <c r="LVP10" s="135"/>
      <c r="LVQ10" s="135"/>
      <c r="LVR10" s="135"/>
      <c r="LVS10" s="135"/>
      <c r="LVT10" s="135"/>
      <c r="LVU10" s="135"/>
      <c r="LVV10" s="135"/>
      <c r="LVW10" s="135"/>
      <c r="LVX10" s="135"/>
      <c r="LVY10" s="135"/>
      <c r="LVZ10" s="135"/>
      <c r="LWA10" s="135"/>
      <c r="LWB10" s="135"/>
      <c r="LWC10" s="135"/>
      <c r="LWD10" s="135"/>
      <c r="LWE10" s="135"/>
      <c r="LWF10" s="135"/>
      <c r="LWG10" s="135"/>
      <c r="LWH10" s="135"/>
      <c r="LWI10" s="135"/>
      <c r="LWJ10" s="135"/>
      <c r="LWK10" s="135"/>
      <c r="LWL10" s="135"/>
      <c r="LWM10" s="135"/>
      <c r="LWN10" s="135"/>
      <c r="LWO10" s="135"/>
      <c r="LWP10" s="135"/>
      <c r="LWQ10" s="135"/>
      <c r="LWR10" s="135"/>
      <c r="LWS10" s="135"/>
      <c r="LWT10" s="135"/>
      <c r="LWU10" s="135"/>
      <c r="LWV10" s="135"/>
      <c r="LWW10" s="135"/>
      <c r="LWX10" s="135"/>
      <c r="LWY10" s="135"/>
      <c r="LWZ10" s="135"/>
      <c r="LXA10" s="135"/>
      <c r="LXB10" s="135"/>
      <c r="LXC10" s="135"/>
      <c r="LXD10" s="135"/>
      <c r="LXE10" s="135"/>
      <c r="LXF10" s="135"/>
      <c r="LXG10" s="135"/>
      <c r="LXH10" s="135"/>
      <c r="LXI10" s="135"/>
      <c r="LXJ10" s="135"/>
      <c r="LXK10" s="135"/>
      <c r="LXL10" s="135"/>
      <c r="LXM10" s="135"/>
      <c r="LXN10" s="135"/>
      <c r="LXO10" s="135"/>
      <c r="LXP10" s="135"/>
      <c r="LXQ10" s="135"/>
      <c r="LXR10" s="135"/>
      <c r="LXS10" s="135"/>
      <c r="LXT10" s="135"/>
      <c r="LXU10" s="135"/>
      <c r="LXV10" s="135"/>
      <c r="LXW10" s="135"/>
      <c r="LXX10" s="135"/>
      <c r="LXY10" s="135"/>
      <c r="LXZ10" s="135"/>
      <c r="LYA10" s="135"/>
      <c r="LYB10" s="135"/>
      <c r="LYC10" s="135"/>
      <c r="LYD10" s="135"/>
      <c r="LYE10" s="135"/>
      <c r="LYF10" s="135"/>
      <c r="LYG10" s="135"/>
      <c r="LYH10" s="135"/>
      <c r="LYI10" s="135"/>
      <c r="LYJ10" s="135"/>
      <c r="LYK10" s="135"/>
      <c r="LYL10" s="135"/>
      <c r="LYM10" s="135"/>
      <c r="LYN10" s="135"/>
      <c r="LYO10" s="135"/>
      <c r="LYP10" s="135"/>
      <c r="LYQ10" s="135"/>
      <c r="LYR10" s="135"/>
      <c r="LYS10" s="135"/>
      <c r="LYT10" s="135"/>
      <c r="LYU10" s="135"/>
      <c r="LYV10" s="135"/>
      <c r="LYW10" s="135"/>
      <c r="LYX10" s="135"/>
      <c r="LYY10" s="135"/>
      <c r="LYZ10" s="135"/>
      <c r="LZA10" s="135"/>
      <c r="LZB10" s="135"/>
      <c r="LZC10" s="135"/>
      <c r="LZD10" s="135"/>
      <c r="LZE10" s="135"/>
      <c r="LZF10" s="135"/>
      <c r="LZG10" s="135"/>
      <c r="LZH10" s="135"/>
      <c r="LZI10" s="135"/>
      <c r="LZJ10" s="135"/>
      <c r="LZK10" s="135"/>
      <c r="LZL10" s="135"/>
      <c r="LZM10" s="135"/>
      <c r="LZN10" s="135"/>
      <c r="LZO10" s="135"/>
      <c r="LZP10" s="135"/>
      <c r="LZQ10" s="135"/>
      <c r="LZR10" s="135"/>
      <c r="LZS10" s="135"/>
      <c r="LZT10" s="135"/>
      <c r="LZU10" s="135"/>
      <c r="LZV10" s="135"/>
      <c r="LZW10" s="135"/>
      <c r="LZX10" s="135"/>
      <c r="LZY10" s="135"/>
      <c r="LZZ10" s="135"/>
      <c r="MAA10" s="135"/>
      <c r="MAB10" s="135"/>
      <c r="MAC10" s="135"/>
      <c r="MAD10" s="135"/>
      <c r="MAE10" s="135"/>
      <c r="MAF10" s="135"/>
      <c r="MAG10" s="135"/>
      <c r="MAH10" s="135"/>
      <c r="MAI10" s="135"/>
      <c r="MAJ10" s="135"/>
      <c r="MAK10" s="135"/>
      <c r="MAL10" s="135"/>
      <c r="MAM10" s="135"/>
      <c r="MAN10" s="135"/>
      <c r="MAO10" s="135"/>
      <c r="MAP10" s="135"/>
      <c r="MAQ10" s="135"/>
      <c r="MAR10" s="135"/>
      <c r="MAS10" s="135"/>
      <c r="MAT10" s="135"/>
      <c r="MAU10" s="135"/>
      <c r="MAV10" s="135"/>
      <c r="MAW10" s="135"/>
      <c r="MAX10" s="135"/>
      <c r="MAY10" s="135"/>
      <c r="MAZ10" s="135"/>
      <c r="MBA10" s="135"/>
      <c r="MBB10" s="135"/>
      <c r="MBC10" s="135"/>
      <c r="MBD10" s="135"/>
      <c r="MBE10" s="135"/>
      <c r="MBF10" s="135"/>
      <c r="MBG10" s="135"/>
      <c r="MBH10" s="135"/>
      <c r="MBI10" s="135"/>
      <c r="MBJ10" s="135"/>
      <c r="MBK10" s="135"/>
      <c r="MBL10" s="135"/>
      <c r="MBM10" s="135"/>
      <c r="MBN10" s="135"/>
      <c r="MBO10" s="135"/>
      <c r="MBP10" s="135"/>
      <c r="MBQ10" s="135"/>
      <c r="MBR10" s="135"/>
      <c r="MBS10" s="135"/>
      <c r="MBT10" s="135"/>
      <c r="MBU10" s="135"/>
      <c r="MBV10" s="135"/>
      <c r="MBW10" s="135"/>
      <c r="MBX10" s="135"/>
      <c r="MBY10" s="135"/>
      <c r="MBZ10" s="135"/>
      <c r="MCA10" s="135"/>
      <c r="MCB10" s="135"/>
      <c r="MCC10" s="135"/>
      <c r="MCD10" s="135"/>
      <c r="MCE10" s="135"/>
      <c r="MCF10" s="135"/>
      <c r="MCG10" s="135"/>
      <c r="MCH10" s="135"/>
      <c r="MCI10" s="135"/>
      <c r="MCJ10" s="135"/>
      <c r="MCK10" s="135"/>
      <c r="MCL10" s="135"/>
      <c r="MCM10" s="135"/>
      <c r="MCN10" s="135"/>
      <c r="MCO10" s="135"/>
      <c r="MCP10" s="135"/>
      <c r="MCQ10" s="135"/>
      <c r="MCR10" s="135"/>
      <c r="MCS10" s="135"/>
      <c r="MCT10" s="135"/>
      <c r="MCU10" s="135"/>
      <c r="MCV10" s="135"/>
      <c r="MCW10" s="135"/>
      <c r="MCX10" s="135"/>
      <c r="MCY10" s="135"/>
      <c r="MCZ10" s="135"/>
      <c r="MDA10" s="135"/>
      <c r="MDB10" s="135"/>
      <c r="MDC10" s="135"/>
      <c r="MDD10" s="135"/>
      <c r="MDE10" s="135"/>
      <c r="MDF10" s="135"/>
      <c r="MDG10" s="135"/>
      <c r="MDH10" s="135"/>
      <c r="MDI10" s="135"/>
      <c r="MDJ10" s="135"/>
      <c r="MDK10" s="135"/>
      <c r="MDL10" s="135"/>
      <c r="MDM10" s="135"/>
      <c r="MDN10" s="135"/>
      <c r="MDO10" s="135"/>
      <c r="MDP10" s="135"/>
      <c r="MDQ10" s="135"/>
      <c r="MDR10" s="135"/>
      <c r="MDS10" s="135"/>
      <c r="MDT10" s="135"/>
      <c r="MDU10" s="135"/>
      <c r="MDV10" s="135"/>
      <c r="MDW10" s="135"/>
      <c r="MDX10" s="135"/>
      <c r="MDY10" s="135"/>
      <c r="MDZ10" s="135"/>
      <c r="MEA10" s="135"/>
      <c r="MEB10" s="135"/>
      <c r="MEC10" s="135"/>
      <c r="MED10" s="135"/>
      <c r="MEE10" s="135"/>
      <c r="MEF10" s="135"/>
      <c r="MEG10" s="135"/>
      <c r="MEH10" s="135"/>
      <c r="MEI10" s="135"/>
      <c r="MEJ10" s="135"/>
      <c r="MEK10" s="135"/>
      <c r="MEL10" s="135"/>
      <c r="MEM10" s="135"/>
      <c r="MEN10" s="135"/>
      <c r="MEO10" s="135"/>
      <c r="MEP10" s="135"/>
      <c r="MEQ10" s="135"/>
      <c r="MER10" s="135"/>
      <c r="MES10" s="135"/>
      <c r="MET10" s="135"/>
      <c r="MEU10" s="135"/>
      <c r="MEV10" s="135"/>
      <c r="MEW10" s="135"/>
      <c r="MEX10" s="135"/>
      <c r="MEY10" s="135"/>
      <c r="MEZ10" s="135"/>
      <c r="MFA10" s="135"/>
      <c r="MFB10" s="135"/>
      <c r="MFC10" s="135"/>
      <c r="MFD10" s="135"/>
      <c r="MFE10" s="135"/>
      <c r="MFF10" s="135"/>
      <c r="MFG10" s="135"/>
      <c r="MFH10" s="135"/>
      <c r="MFI10" s="135"/>
      <c r="MFJ10" s="135"/>
      <c r="MFK10" s="135"/>
      <c r="MFL10" s="135"/>
      <c r="MFM10" s="135"/>
      <c r="MFN10" s="135"/>
      <c r="MFO10" s="135"/>
      <c r="MFP10" s="135"/>
      <c r="MFQ10" s="135"/>
      <c r="MFR10" s="135"/>
      <c r="MFS10" s="135"/>
      <c r="MFT10" s="135"/>
      <c r="MFU10" s="135"/>
      <c r="MFV10" s="135"/>
      <c r="MFW10" s="135"/>
      <c r="MFX10" s="135"/>
      <c r="MFY10" s="135"/>
      <c r="MFZ10" s="135"/>
      <c r="MGA10" s="135"/>
      <c r="MGB10" s="135"/>
      <c r="MGC10" s="135"/>
      <c r="MGD10" s="135"/>
      <c r="MGE10" s="135"/>
      <c r="MGF10" s="135"/>
      <c r="MGG10" s="135"/>
      <c r="MGH10" s="135"/>
      <c r="MGI10" s="135"/>
      <c r="MGJ10" s="135"/>
      <c r="MGK10" s="135"/>
      <c r="MGL10" s="135"/>
      <c r="MGM10" s="135"/>
      <c r="MGN10" s="135"/>
      <c r="MGO10" s="135"/>
      <c r="MGP10" s="135"/>
      <c r="MGQ10" s="135"/>
      <c r="MGR10" s="135"/>
      <c r="MGS10" s="135"/>
      <c r="MGT10" s="135"/>
      <c r="MGU10" s="135"/>
      <c r="MGV10" s="135"/>
      <c r="MGW10" s="135"/>
      <c r="MGX10" s="135"/>
      <c r="MGY10" s="135"/>
      <c r="MGZ10" s="135"/>
      <c r="MHA10" s="135"/>
      <c r="MHB10" s="135"/>
      <c r="MHC10" s="135"/>
      <c r="MHD10" s="135"/>
      <c r="MHE10" s="135"/>
      <c r="MHF10" s="135"/>
      <c r="MHG10" s="135"/>
      <c r="MHH10" s="135"/>
      <c r="MHI10" s="135"/>
      <c r="MHJ10" s="135"/>
      <c r="MHK10" s="135"/>
      <c r="MHL10" s="135"/>
      <c r="MHM10" s="135"/>
      <c r="MHN10" s="135"/>
      <c r="MHO10" s="135"/>
      <c r="MHP10" s="135"/>
      <c r="MHQ10" s="135"/>
      <c r="MHR10" s="135"/>
      <c r="MHS10" s="135"/>
      <c r="MHT10" s="135"/>
      <c r="MHU10" s="135"/>
      <c r="MHV10" s="135"/>
      <c r="MHW10" s="135"/>
      <c r="MHX10" s="135"/>
      <c r="MHY10" s="135"/>
      <c r="MHZ10" s="135"/>
      <c r="MIA10" s="135"/>
      <c r="MIB10" s="135"/>
      <c r="MIC10" s="135"/>
      <c r="MID10" s="135"/>
      <c r="MIE10" s="135"/>
      <c r="MIF10" s="135"/>
      <c r="MIG10" s="135"/>
      <c r="MIH10" s="135"/>
      <c r="MII10" s="135"/>
      <c r="MIJ10" s="135"/>
      <c r="MIK10" s="135"/>
      <c r="MIL10" s="135"/>
      <c r="MIM10" s="135"/>
      <c r="MIN10" s="135"/>
      <c r="MIO10" s="135"/>
      <c r="MIP10" s="135"/>
      <c r="MIQ10" s="135"/>
      <c r="MIR10" s="135"/>
      <c r="MIS10" s="135"/>
      <c r="MIT10" s="135"/>
      <c r="MIU10" s="135"/>
      <c r="MIV10" s="135"/>
      <c r="MIW10" s="135"/>
      <c r="MIX10" s="135"/>
      <c r="MIY10" s="135"/>
      <c r="MIZ10" s="135"/>
      <c r="MJA10" s="135"/>
      <c r="MJB10" s="135"/>
      <c r="MJC10" s="135"/>
      <c r="MJD10" s="135"/>
      <c r="MJE10" s="135"/>
      <c r="MJF10" s="135"/>
      <c r="MJG10" s="135"/>
      <c r="MJH10" s="135"/>
      <c r="MJI10" s="135"/>
      <c r="MJJ10" s="135"/>
      <c r="MJK10" s="135"/>
      <c r="MJL10" s="135"/>
      <c r="MJM10" s="135"/>
      <c r="MJN10" s="135"/>
      <c r="MJO10" s="135"/>
      <c r="MJP10" s="135"/>
      <c r="MJQ10" s="135"/>
      <c r="MJR10" s="135"/>
      <c r="MJS10" s="135"/>
      <c r="MJT10" s="135"/>
      <c r="MJU10" s="135"/>
      <c r="MJV10" s="135"/>
      <c r="MJW10" s="135"/>
      <c r="MJX10" s="135"/>
      <c r="MJY10" s="135"/>
      <c r="MJZ10" s="135"/>
      <c r="MKA10" s="135"/>
      <c r="MKB10" s="135"/>
      <c r="MKC10" s="135"/>
      <c r="MKD10" s="135"/>
      <c r="MKE10" s="135"/>
      <c r="MKF10" s="135"/>
      <c r="MKG10" s="135"/>
      <c r="MKH10" s="135"/>
      <c r="MKI10" s="135"/>
      <c r="MKJ10" s="135"/>
      <c r="MKK10" s="135"/>
      <c r="MKL10" s="135"/>
      <c r="MKM10" s="135"/>
      <c r="MKN10" s="135"/>
      <c r="MKO10" s="135"/>
      <c r="MKP10" s="135"/>
      <c r="MKQ10" s="135"/>
      <c r="MKR10" s="135"/>
      <c r="MKS10" s="135"/>
      <c r="MKT10" s="135"/>
      <c r="MKU10" s="135"/>
      <c r="MKV10" s="135"/>
      <c r="MKW10" s="135"/>
      <c r="MKX10" s="135"/>
      <c r="MKY10" s="135"/>
      <c r="MKZ10" s="135"/>
      <c r="MLA10" s="135"/>
      <c r="MLB10" s="135"/>
      <c r="MLC10" s="135"/>
      <c r="MLD10" s="135"/>
      <c r="MLE10" s="135"/>
      <c r="MLF10" s="135"/>
      <c r="MLG10" s="135"/>
      <c r="MLH10" s="135"/>
      <c r="MLI10" s="135"/>
      <c r="MLJ10" s="135"/>
      <c r="MLK10" s="135"/>
      <c r="MLL10" s="135"/>
      <c r="MLM10" s="135"/>
      <c r="MLN10" s="135"/>
      <c r="MLO10" s="135"/>
      <c r="MLP10" s="135"/>
      <c r="MLQ10" s="135"/>
      <c r="MLR10" s="135"/>
      <c r="MLS10" s="135"/>
      <c r="MLT10" s="135"/>
      <c r="MLU10" s="135"/>
      <c r="MLV10" s="135"/>
      <c r="MLW10" s="135"/>
      <c r="MLX10" s="135"/>
      <c r="MLY10" s="135"/>
      <c r="MLZ10" s="135"/>
      <c r="MMA10" s="135"/>
      <c r="MMB10" s="135"/>
      <c r="MMC10" s="135"/>
      <c r="MMD10" s="135"/>
      <c r="MME10" s="135"/>
      <c r="MMF10" s="135"/>
      <c r="MMG10" s="135"/>
      <c r="MMH10" s="135"/>
      <c r="MMI10" s="135"/>
      <c r="MMJ10" s="135"/>
      <c r="MMK10" s="135"/>
      <c r="MML10" s="135"/>
      <c r="MMM10" s="135"/>
      <c r="MMN10" s="135"/>
      <c r="MMO10" s="135"/>
      <c r="MMP10" s="135"/>
      <c r="MMQ10" s="135"/>
      <c r="MMR10" s="135"/>
      <c r="MMS10" s="135"/>
      <c r="MMT10" s="135"/>
      <c r="MMU10" s="135"/>
      <c r="MMV10" s="135"/>
      <c r="MMW10" s="135"/>
      <c r="MMX10" s="135"/>
      <c r="MMY10" s="135"/>
      <c r="MMZ10" s="135"/>
      <c r="MNA10" s="135"/>
      <c r="MNB10" s="135"/>
      <c r="MNC10" s="135"/>
      <c r="MND10" s="135"/>
      <c r="MNE10" s="135"/>
      <c r="MNF10" s="135"/>
      <c r="MNG10" s="135"/>
      <c r="MNH10" s="135"/>
      <c r="MNI10" s="135"/>
      <c r="MNJ10" s="135"/>
      <c r="MNK10" s="135"/>
      <c r="MNL10" s="135"/>
      <c r="MNM10" s="135"/>
      <c r="MNN10" s="135"/>
      <c r="MNO10" s="135"/>
      <c r="MNP10" s="135"/>
      <c r="MNQ10" s="135"/>
      <c r="MNR10" s="135"/>
      <c r="MNS10" s="135"/>
      <c r="MNT10" s="135"/>
      <c r="MNU10" s="135"/>
      <c r="MNV10" s="135"/>
      <c r="MNW10" s="135"/>
      <c r="MNX10" s="135"/>
      <c r="MNY10" s="135"/>
      <c r="MNZ10" s="135"/>
      <c r="MOA10" s="135"/>
      <c r="MOB10" s="135"/>
      <c r="MOC10" s="135"/>
      <c r="MOD10" s="135"/>
      <c r="MOE10" s="135"/>
      <c r="MOF10" s="135"/>
      <c r="MOG10" s="135"/>
      <c r="MOH10" s="135"/>
      <c r="MOI10" s="135"/>
      <c r="MOJ10" s="135"/>
      <c r="MOK10" s="135"/>
      <c r="MOL10" s="135"/>
      <c r="MOM10" s="135"/>
      <c r="MON10" s="135"/>
      <c r="MOO10" s="135"/>
      <c r="MOP10" s="135"/>
      <c r="MOQ10" s="135"/>
      <c r="MOR10" s="135"/>
      <c r="MOS10" s="135"/>
      <c r="MOT10" s="135"/>
      <c r="MOU10" s="135"/>
      <c r="MOV10" s="135"/>
      <c r="MOW10" s="135"/>
      <c r="MOX10" s="135"/>
      <c r="MOY10" s="135"/>
      <c r="MOZ10" s="135"/>
      <c r="MPA10" s="135"/>
      <c r="MPB10" s="135"/>
      <c r="MPC10" s="135"/>
      <c r="MPD10" s="135"/>
      <c r="MPE10" s="135"/>
      <c r="MPF10" s="135"/>
      <c r="MPG10" s="135"/>
      <c r="MPH10" s="135"/>
      <c r="MPI10" s="135"/>
      <c r="MPJ10" s="135"/>
      <c r="MPK10" s="135"/>
      <c r="MPL10" s="135"/>
      <c r="MPM10" s="135"/>
      <c r="MPN10" s="135"/>
      <c r="MPO10" s="135"/>
      <c r="MPP10" s="135"/>
      <c r="MPQ10" s="135"/>
      <c r="MPR10" s="135"/>
      <c r="MPS10" s="135"/>
      <c r="MPT10" s="135"/>
      <c r="MPU10" s="135"/>
      <c r="MPV10" s="135"/>
      <c r="MPW10" s="135"/>
      <c r="MPX10" s="135"/>
      <c r="MPY10" s="135"/>
      <c r="MPZ10" s="135"/>
      <c r="MQA10" s="135"/>
      <c r="MQB10" s="135"/>
      <c r="MQC10" s="135"/>
      <c r="MQD10" s="135"/>
      <c r="MQE10" s="135"/>
      <c r="MQF10" s="135"/>
      <c r="MQG10" s="135"/>
      <c r="MQH10" s="135"/>
      <c r="MQI10" s="135"/>
      <c r="MQJ10" s="135"/>
      <c r="MQK10" s="135"/>
      <c r="MQL10" s="135"/>
      <c r="MQM10" s="135"/>
      <c r="MQN10" s="135"/>
      <c r="MQO10" s="135"/>
      <c r="MQP10" s="135"/>
      <c r="MQQ10" s="135"/>
      <c r="MQR10" s="135"/>
      <c r="MQS10" s="135"/>
      <c r="MQT10" s="135"/>
      <c r="MQU10" s="135"/>
      <c r="MQV10" s="135"/>
      <c r="MQW10" s="135"/>
      <c r="MQX10" s="135"/>
      <c r="MQY10" s="135"/>
      <c r="MQZ10" s="135"/>
      <c r="MRA10" s="135"/>
      <c r="MRB10" s="135"/>
      <c r="MRC10" s="135"/>
      <c r="MRD10" s="135"/>
      <c r="MRE10" s="135"/>
      <c r="MRF10" s="135"/>
      <c r="MRG10" s="135"/>
      <c r="MRH10" s="135"/>
      <c r="MRI10" s="135"/>
      <c r="MRJ10" s="135"/>
      <c r="MRK10" s="135"/>
      <c r="MRL10" s="135"/>
      <c r="MRM10" s="135"/>
      <c r="MRN10" s="135"/>
      <c r="MRO10" s="135"/>
      <c r="MRP10" s="135"/>
      <c r="MRQ10" s="135"/>
      <c r="MRR10" s="135"/>
      <c r="MRS10" s="135"/>
      <c r="MRT10" s="135"/>
      <c r="MRU10" s="135"/>
      <c r="MRV10" s="135"/>
      <c r="MRW10" s="135"/>
      <c r="MRX10" s="135"/>
      <c r="MRY10" s="135"/>
      <c r="MRZ10" s="135"/>
      <c r="MSA10" s="135"/>
      <c r="MSB10" s="135"/>
      <c r="MSC10" s="135"/>
      <c r="MSD10" s="135"/>
      <c r="MSE10" s="135"/>
      <c r="MSF10" s="135"/>
      <c r="MSG10" s="135"/>
      <c r="MSH10" s="135"/>
      <c r="MSI10" s="135"/>
      <c r="MSJ10" s="135"/>
      <c r="MSK10" s="135"/>
      <c r="MSL10" s="135"/>
      <c r="MSM10" s="135"/>
      <c r="MSN10" s="135"/>
      <c r="MSO10" s="135"/>
      <c r="MSP10" s="135"/>
      <c r="MSQ10" s="135"/>
      <c r="MSR10" s="135"/>
      <c r="MSS10" s="135"/>
      <c r="MST10" s="135"/>
      <c r="MSU10" s="135"/>
      <c r="MSV10" s="135"/>
      <c r="MSW10" s="135"/>
      <c r="MSX10" s="135"/>
      <c r="MSY10" s="135"/>
      <c r="MSZ10" s="135"/>
      <c r="MTA10" s="135"/>
      <c r="MTB10" s="135"/>
      <c r="MTC10" s="135"/>
      <c r="MTD10" s="135"/>
      <c r="MTE10" s="135"/>
      <c r="MTF10" s="135"/>
      <c r="MTG10" s="135"/>
      <c r="MTH10" s="135"/>
      <c r="MTI10" s="135"/>
      <c r="MTJ10" s="135"/>
      <c r="MTK10" s="135"/>
      <c r="MTL10" s="135"/>
      <c r="MTM10" s="135"/>
      <c r="MTN10" s="135"/>
      <c r="MTO10" s="135"/>
      <c r="MTP10" s="135"/>
      <c r="MTQ10" s="135"/>
      <c r="MTR10" s="135"/>
      <c r="MTS10" s="135"/>
      <c r="MTT10" s="135"/>
      <c r="MTU10" s="135"/>
      <c r="MTV10" s="135"/>
      <c r="MTW10" s="135"/>
      <c r="MTX10" s="135"/>
      <c r="MTY10" s="135"/>
      <c r="MTZ10" s="135"/>
      <c r="MUA10" s="135"/>
      <c r="MUB10" s="135"/>
      <c r="MUC10" s="135"/>
      <c r="MUD10" s="135"/>
      <c r="MUE10" s="135"/>
      <c r="MUF10" s="135"/>
      <c r="MUG10" s="135"/>
      <c r="MUH10" s="135"/>
      <c r="MUI10" s="135"/>
      <c r="MUJ10" s="135"/>
      <c r="MUK10" s="135"/>
      <c r="MUL10" s="135"/>
      <c r="MUM10" s="135"/>
      <c r="MUN10" s="135"/>
      <c r="MUO10" s="135"/>
      <c r="MUP10" s="135"/>
      <c r="MUQ10" s="135"/>
      <c r="MUR10" s="135"/>
      <c r="MUS10" s="135"/>
      <c r="MUT10" s="135"/>
      <c r="MUU10" s="135"/>
      <c r="MUV10" s="135"/>
      <c r="MUW10" s="135"/>
      <c r="MUX10" s="135"/>
      <c r="MUY10" s="135"/>
      <c r="MUZ10" s="135"/>
      <c r="MVA10" s="135"/>
      <c r="MVB10" s="135"/>
      <c r="MVC10" s="135"/>
      <c r="MVD10" s="135"/>
      <c r="MVE10" s="135"/>
      <c r="MVF10" s="135"/>
      <c r="MVG10" s="135"/>
      <c r="MVH10" s="135"/>
      <c r="MVI10" s="135"/>
      <c r="MVJ10" s="135"/>
      <c r="MVK10" s="135"/>
      <c r="MVL10" s="135"/>
      <c r="MVM10" s="135"/>
      <c r="MVN10" s="135"/>
      <c r="MVO10" s="135"/>
      <c r="MVP10" s="135"/>
      <c r="MVQ10" s="135"/>
      <c r="MVR10" s="135"/>
      <c r="MVS10" s="135"/>
      <c r="MVT10" s="135"/>
      <c r="MVU10" s="135"/>
      <c r="MVV10" s="135"/>
      <c r="MVW10" s="135"/>
      <c r="MVX10" s="135"/>
      <c r="MVY10" s="135"/>
      <c r="MVZ10" s="135"/>
      <c r="MWA10" s="135"/>
      <c r="MWB10" s="135"/>
      <c r="MWC10" s="135"/>
      <c r="MWD10" s="135"/>
      <c r="MWE10" s="135"/>
      <c r="MWF10" s="135"/>
      <c r="MWG10" s="135"/>
      <c r="MWH10" s="135"/>
      <c r="MWI10" s="135"/>
      <c r="MWJ10" s="135"/>
      <c r="MWK10" s="135"/>
      <c r="MWL10" s="135"/>
      <c r="MWM10" s="135"/>
      <c r="MWN10" s="135"/>
      <c r="MWO10" s="135"/>
      <c r="MWP10" s="135"/>
      <c r="MWQ10" s="135"/>
      <c r="MWR10" s="135"/>
      <c r="MWS10" s="135"/>
      <c r="MWT10" s="135"/>
      <c r="MWU10" s="135"/>
      <c r="MWV10" s="135"/>
      <c r="MWW10" s="135"/>
      <c r="MWX10" s="135"/>
      <c r="MWY10" s="135"/>
      <c r="MWZ10" s="135"/>
      <c r="MXA10" s="135"/>
      <c r="MXB10" s="135"/>
      <c r="MXC10" s="135"/>
      <c r="MXD10" s="135"/>
      <c r="MXE10" s="135"/>
      <c r="MXF10" s="135"/>
      <c r="MXG10" s="135"/>
      <c r="MXH10" s="135"/>
      <c r="MXI10" s="135"/>
      <c r="MXJ10" s="135"/>
      <c r="MXK10" s="135"/>
      <c r="MXL10" s="135"/>
      <c r="MXM10" s="135"/>
      <c r="MXN10" s="135"/>
      <c r="MXO10" s="135"/>
      <c r="MXP10" s="135"/>
      <c r="MXQ10" s="135"/>
      <c r="MXR10" s="135"/>
      <c r="MXS10" s="135"/>
      <c r="MXT10" s="135"/>
      <c r="MXU10" s="135"/>
      <c r="MXV10" s="135"/>
      <c r="MXW10" s="135"/>
      <c r="MXX10" s="135"/>
      <c r="MXY10" s="135"/>
      <c r="MXZ10" s="135"/>
      <c r="MYA10" s="135"/>
      <c r="MYB10" s="135"/>
      <c r="MYC10" s="135"/>
      <c r="MYD10" s="135"/>
      <c r="MYE10" s="135"/>
      <c r="MYF10" s="135"/>
      <c r="MYG10" s="135"/>
      <c r="MYH10" s="135"/>
      <c r="MYI10" s="135"/>
      <c r="MYJ10" s="135"/>
      <c r="MYK10" s="135"/>
      <c r="MYL10" s="135"/>
      <c r="MYM10" s="135"/>
      <c r="MYN10" s="135"/>
      <c r="MYO10" s="135"/>
      <c r="MYP10" s="135"/>
      <c r="MYQ10" s="135"/>
      <c r="MYR10" s="135"/>
      <c r="MYS10" s="135"/>
      <c r="MYT10" s="135"/>
      <c r="MYU10" s="135"/>
      <c r="MYV10" s="135"/>
      <c r="MYW10" s="135"/>
      <c r="MYX10" s="135"/>
      <c r="MYY10" s="135"/>
      <c r="MYZ10" s="135"/>
      <c r="MZA10" s="135"/>
      <c r="MZB10" s="135"/>
      <c r="MZC10" s="135"/>
      <c r="MZD10" s="135"/>
      <c r="MZE10" s="135"/>
      <c r="MZF10" s="135"/>
      <c r="MZG10" s="135"/>
      <c r="MZH10" s="135"/>
      <c r="MZI10" s="135"/>
      <c r="MZJ10" s="135"/>
      <c r="MZK10" s="135"/>
      <c r="MZL10" s="135"/>
      <c r="MZM10" s="135"/>
      <c r="MZN10" s="135"/>
      <c r="MZO10" s="135"/>
      <c r="MZP10" s="135"/>
      <c r="MZQ10" s="135"/>
      <c r="MZR10" s="135"/>
      <c r="MZS10" s="135"/>
      <c r="MZT10" s="135"/>
      <c r="MZU10" s="135"/>
      <c r="MZV10" s="135"/>
      <c r="MZW10" s="135"/>
      <c r="MZX10" s="135"/>
      <c r="MZY10" s="135"/>
      <c r="MZZ10" s="135"/>
      <c r="NAA10" s="135"/>
      <c r="NAB10" s="135"/>
      <c r="NAC10" s="135"/>
      <c r="NAD10" s="135"/>
      <c r="NAE10" s="135"/>
      <c r="NAF10" s="135"/>
      <c r="NAG10" s="135"/>
      <c r="NAH10" s="135"/>
      <c r="NAI10" s="135"/>
      <c r="NAJ10" s="135"/>
      <c r="NAK10" s="135"/>
      <c r="NAL10" s="135"/>
      <c r="NAM10" s="135"/>
      <c r="NAN10" s="135"/>
      <c r="NAO10" s="135"/>
      <c r="NAP10" s="135"/>
      <c r="NAQ10" s="135"/>
      <c r="NAR10" s="135"/>
      <c r="NAS10" s="135"/>
      <c r="NAT10" s="135"/>
      <c r="NAU10" s="135"/>
      <c r="NAV10" s="135"/>
      <c r="NAW10" s="135"/>
      <c r="NAX10" s="135"/>
      <c r="NAY10" s="135"/>
      <c r="NAZ10" s="135"/>
      <c r="NBA10" s="135"/>
      <c r="NBB10" s="135"/>
      <c r="NBC10" s="135"/>
      <c r="NBD10" s="135"/>
      <c r="NBE10" s="135"/>
      <c r="NBF10" s="135"/>
      <c r="NBG10" s="135"/>
      <c r="NBH10" s="135"/>
      <c r="NBI10" s="135"/>
      <c r="NBJ10" s="135"/>
      <c r="NBK10" s="135"/>
      <c r="NBL10" s="135"/>
      <c r="NBM10" s="135"/>
      <c r="NBN10" s="135"/>
      <c r="NBO10" s="135"/>
      <c r="NBP10" s="135"/>
      <c r="NBQ10" s="135"/>
      <c r="NBR10" s="135"/>
      <c r="NBS10" s="135"/>
      <c r="NBT10" s="135"/>
      <c r="NBU10" s="135"/>
      <c r="NBV10" s="135"/>
      <c r="NBW10" s="135"/>
      <c r="NBX10" s="135"/>
      <c r="NBY10" s="135"/>
      <c r="NBZ10" s="135"/>
      <c r="NCA10" s="135"/>
      <c r="NCB10" s="135"/>
      <c r="NCC10" s="135"/>
      <c r="NCD10" s="135"/>
      <c r="NCE10" s="135"/>
      <c r="NCF10" s="135"/>
      <c r="NCG10" s="135"/>
      <c r="NCH10" s="135"/>
      <c r="NCI10" s="135"/>
      <c r="NCJ10" s="135"/>
      <c r="NCK10" s="135"/>
      <c r="NCL10" s="135"/>
      <c r="NCM10" s="135"/>
      <c r="NCN10" s="135"/>
      <c r="NCO10" s="135"/>
      <c r="NCP10" s="135"/>
      <c r="NCQ10" s="135"/>
      <c r="NCR10" s="135"/>
      <c r="NCS10" s="135"/>
      <c r="NCT10" s="135"/>
      <c r="NCU10" s="135"/>
      <c r="NCV10" s="135"/>
      <c r="NCW10" s="135"/>
      <c r="NCX10" s="135"/>
      <c r="NCY10" s="135"/>
      <c r="NCZ10" s="135"/>
      <c r="NDA10" s="135"/>
      <c r="NDB10" s="135"/>
      <c r="NDC10" s="135"/>
      <c r="NDD10" s="135"/>
      <c r="NDE10" s="135"/>
      <c r="NDF10" s="135"/>
      <c r="NDG10" s="135"/>
      <c r="NDH10" s="135"/>
      <c r="NDI10" s="135"/>
      <c r="NDJ10" s="135"/>
      <c r="NDK10" s="135"/>
      <c r="NDL10" s="135"/>
      <c r="NDM10" s="135"/>
      <c r="NDN10" s="135"/>
      <c r="NDO10" s="135"/>
      <c r="NDP10" s="135"/>
      <c r="NDQ10" s="135"/>
      <c r="NDR10" s="135"/>
      <c r="NDS10" s="135"/>
      <c r="NDT10" s="135"/>
      <c r="NDU10" s="135"/>
      <c r="NDV10" s="135"/>
      <c r="NDW10" s="135"/>
      <c r="NDX10" s="135"/>
      <c r="NDY10" s="135"/>
      <c r="NDZ10" s="135"/>
      <c r="NEA10" s="135"/>
      <c r="NEB10" s="135"/>
      <c r="NEC10" s="135"/>
      <c r="NED10" s="135"/>
      <c r="NEE10" s="135"/>
      <c r="NEF10" s="135"/>
      <c r="NEG10" s="135"/>
      <c r="NEH10" s="135"/>
      <c r="NEI10" s="135"/>
      <c r="NEJ10" s="135"/>
      <c r="NEK10" s="135"/>
      <c r="NEL10" s="135"/>
      <c r="NEM10" s="135"/>
      <c r="NEN10" s="135"/>
      <c r="NEO10" s="135"/>
      <c r="NEP10" s="135"/>
      <c r="NEQ10" s="135"/>
      <c r="NER10" s="135"/>
      <c r="NES10" s="135"/>
      <c r="NET10" s="135"/>
      <c r="NEU10" s="135"/>
      <c r="NEV10" s="135"/>
      <c r="NEW10" s="135"/>
      <c r="NEX10" s="135"/>
      <c r="NEY10" s="135"/>
      <c r="NEZ10" s="135"/>
      <c r="NFA10" s="135"/>
      <c r="NFB10" s="135"/>
      <c r="NFC10" s="135"/>
      <c r="NFD10" s="135"/>
      <c r="NFE10" s="135"/>
      <c r="NFF10" s="135"/>
      <c r="NFG10" s="135"/>
      <c r="NFH10" s="135"/>
      <c r="NFI10" s="135"/>
      <c r="NFJ10" s="135"/>
      <c r="NFK10" s="135"/>
      <c r="NFL10" s="135"/>
      <c r="NFM10" s="135"/>
      <c r="NFN10" s="135"/>
      <c r="NFO10" s="135"/>
      <c r="NFP10" s="135"/>
      <c r="NFQ10" s="135"/>
      <c r="NFR10" s="135"/>
      <c r="NFS10" s="135"/>
      <c r="NFT10" s="135"/>
      <c r="NFU10" s="135"/>
      <c r="NFV10" s="135"/>
      <c r="NFW10" s="135"/>
      <c r="NFX10" s="135"/>
      <c r="NFY10" s="135"/>
      <c r="NFZ10" s="135"/>
      <c r="NGA10" s="135"/>
      <c r="NGB10" s="135"/>
      <c r="NGC10" s="135"/>
      <c r="NGD10" s="135"/>
      <c r="NGE10" s="135"/>
      <c r="NGF10" s="135"/>
      <c r="NGG10" s="135"/>
      <c r="NGH10" s="135"/>
      <c r="NGI10" s="135"/>
      <c r="NGJ10" s="135"/>
      <c r="NGK10" s="135"/>
      <c r="NGL10" s="135"/>
      <c r="NGM10" s="135"/>
      <c r="NGN10" s="135"/>
      <c r="NGO10" s="135"/>
      <c r="NGP10" s="135"/>
      <c r="NGQ10" s="135"/>
      <c r="NGR10" s="135"/>
      <c r="NGS10" s="135"/>
      <c r="NGT10" s="135"/>
      <c r="NGU10" s="135"/>
      <c r="NGV10" s="135"/>
      <c r="NGW10" s="135"/>
      <c r="NGX10" s="135"/>
      <c r="NGY10" s="135"/>
      <c r="NGZ10" s="135"/>
      <c r="NHA10" s="135"/>
      <c r="NHB10" s="135"/>
      <c r="NHC10" s="135"/>
      <c r="NHD10" s="135"/>
      <c r="NHE10" s="135"/>
      <c r="NHF10" s="135"/>
      <c r="NHG10" s="135"/>
      <c r="NHH10" s="135"/>
      <c r="NHI10" s="135"/>
      <c r="NHJ10" s="135"/>
      <c r="NHK10" s="135"/>
      <c r="NHL10" s="135"/>
      <c r="NHM10" s="135"/>
      <c r="NHN10" s="135"/>
      <c r="NHO10" s="135"/>
      <c r="NHP10" s="135"/>
      <c r="NHQ10" s="135"/>
      <c r="NHR10" s="135"/>
      <c r="NHS10" s="135"/>
      <c r="NHT10" s="135"/>
      <c r="NHU10" s="135"/>
      <c r="NHV10" s="135"/>
      <c r="NHW10" s="135"/>
      <c r="NHX10" s="135"/>
      <c r="NHY10" s="135"/>
      <c r="NHZ10" s="135"/>
      <c r="NIA10" s="135"/>
      <c r="NIB10" s="135"/>
      <c r="NIC10" s="135"/>
      <c r="NID10" s="135"/>
      <c r="NIE10" s="135"/>
      <c r="NIF10" s="135"/>
      <c r="NIG10" s="135"/>
      <c r="NIH10" s="135"/>
      <c r="NII10" s="135"/>
      <c r="NIJ10" s="135"/>
      <c r="NIK10" s="135"/>
      <c r="NIL10" s="135"/>
      <c r="NIM10" s="135"/>
      <c r="NIN10" s="135"/>
      <c r="NIO10" s="135"/>
      <c r="NIP10" s="135"/>
      <c r="NIQ10" s="135"/>
      <c r="NIR10" s="135"/>
      <c r="NIS10" s="135"/>
      <c r="NIT10" s="135"/>
      <c r="NIU10" s="135"/>
      <c r="NIV10" s="135"/>
      <c r="NIW10" s="135"/>
      <c r="NIX10" s="135"/>
      <c r="NIY10" s="135"/>
      <c r="NIZ10" s="135"/>
      <c r="NJA10" s="135"/>
      <c r="NJB10" s="135"/>
      <c r="NJC10" s="135"/>
      <c r="NJD10" s="135"/>
      <c r="NJE10" s="135"/>
      <c r="NJF10" s="135"/>
      <c r="NJG10" s="135"/>
      <c r="NJH10" s="135"/>
      <c r="NJI10" s="135"/>
      <c r="NJJ10" s="135"/>
      <c r="NJK10" s="135"/>
      <c r="NJL10" s="135"/>
      <c r="NJM10" s="135"/>
      <c r="NJN10" s="135"/>
      <c r="NJO10" s="135"/>
      <c r="NJP10" s="135"/>
      <c r="NJQ10" s="135"/>
      <c r="NJR10" s="135"/>
      <c r="NJS10" s="135"/>
      <c r="NJT10" s="135"/>
      <c r="NJU10" s="135"/>
      <c r="NJV10" s="135"/>
      <c r="NJW10" s="135"/>
      <c r="NJX10" s="135"/>
      <c r="NJY10" s="135"/>
      <c r="NJZ10" s="135"/>
      <c r="NKA10" s="135"/>
      <c r="NKB10" s="135"/>
      <c r="NKC10" s="135"/>
      <c r="NKD10" s="135"/>
      <c r="NKE10" s="135"/>
      <c r="NKF10" s="135"/>
      <c r="NKG10" s="135"/>
      <c r="NKH10" s="135"/>
      <c r="NKI10" s="135"/>
      <c r="NKJ10" s="135"/>
      <c r="NKK10" s="135"/>
      <c r="NKL10" s="135"/>
      <c r="NKM10" s="135"/>
      <c r="NKN10" s="135"/>
      <c r="NKO10" s="135"/>
      <c r="NKP10" s="135"/>
      <c r="NKQ10" s="135"/>
      <c r="NKR10" s="135"/>
      <c r="NKS10" s="135"/>
      <c r="NKT10" s="135"/>
      <c r="NKU10" s="135"/>
      <c r="NKV10" s="135"/>
      <c r="NKW10" s="135"/>
      <c r="NKX10" s="135"/>
      <c r="NKY10" s="135"/>
      <c r="NKZ10" s="135"/>
      <c r="NLA10" s="135"/>
      <c r="NLB10" s="135"/>
      <c r="NLC10" s="135"/>
      <c r="NLD10" s="135"/>
      <c r="NLE10" s="135"/>
      <c r="NLF10" s="135"/>
      <c r="NLG10" s="135"/>
      <c r="NLH10" s="135"/>
      <c r="NLI10" s="135"/>
      <c r="NLJ10" s="135"/>
      <c r="NLK10" s="135"/>
      <c r="NLL10" s="135"/>
      <c r="NLM10" s="135"/>
      <c r="NLN10" s="135"/>
      <c r="NLO10" s="135"/>
      <c r="NLP10" s="135"/>
      <c r="NLQ10" s="135"/>
      <c r="NLR10" s="135"/>
      <c r="NLS10" s="135"/>
      <c r="NLT10" s="135"/>
      <c r="NLU10" s="135"/>
      <c r="NLV10" s="135"/>
      <c r="NLW10" s="135"/>
      <c r="NLX10" s="135"/>
      <c r="NLY10" s="135"/>
      <c r="NLZ10" s="135"/>
      <c r="NMA10" s="135"/>
      <c r="NMB10" s="135"/>
      <c r="NMC10" s="135"/>
      <c r="NMD10" s="135"/>
      <c r="NME10" s="135"/>
      <c r="NMF10" s="135"/>
      <c r="NMG10" s="135"/>
      <c r="NMH10" s="135"/>
      <c r="NMI10" s="135"/>
      <c r="NMJ10" s="135"/>
      <c r="NMK10" s="135"/>
      <c r="NML10" s="135"/>
      <c r="NMM10" s="135"/>
      <c r="NMN10" s="135"/>
      <c r="NMO10" s="135"/>
      <c r="NMP10" s="135"/>
      <c r="NMQ10" s="135"/>
      <c r="NMR10" s="135"/>
      <c r="NMS10" s="135"/>
      <c r="NMT10" s="135"/>
      <c r="NMU10" s="135"/>
      <c r="NMV10" s="135"/>
      <c r="NMW10" s="135"/>
      <c r="NMX10" s="135"/>
      <c r="NMY10" s="135"/>
      <c r="NMZ10" s="135"/>
      <c r="NNA10" s="135"/>
      <c r="NNB10" s="135"/>
      <c r="NNC10" s="135"/>
      <c r="NND10" s="135"/>
      <c r="NNE10" s="135"/>
      <c r="NNF10" s="135"/>
      <c r="NNG10" s="135"/>
      <c r="NNH10" s="135"/>
      <c r="NNI10" s="135"/>
      <c r="NNJ10" s="135"/>
      <c r="NNK10" s="135"/>
      <c r="NNL10" s="135"/>
      <c r="NNM10" s="135"/>
      <c r="NNN10" s="135"/>
      <c r="NNO10" s="135"/>
      <c r="NNP10" s="135"/>
      <c r="NNQ10" s="135"/>
      <c r="NNR10" s="135"/>
      <c r="NNS10" s="135"/>
      <c r="NNT10" s="135"/>
      <c r="NNU10" s="135"/>
      <c r="NNV10" s="135"/>
      <c r="NNW10" s="135"/>
      <c r="NNX10" s="135"/>
      <c r="NNY10" s="135"/>
      <c r="NNZ10" s="135"/>
      <c r="NOA10" s="135"/>
      <c r="NOB10" s="135"/>
      <c r="NOC10" s="135"/>
      <c r="NOD10" s="135"/>
      <c r="NOE10" s="135"/>
      <c r="NOF10" s="135"/>
      <c r="NOG10" s="135"/>
      <c r="NOH10" s="135"/>
      <c r="NOI10" s="135"/>
      <c r="NOJ10" s="135"/>
      <c r="NOK10" s="135"/>
      <c r="NOL10" s="135"/>
      <c r="NOM10" s="135"/>
      <c r="NON10" s="135"/>
      <c r="NOO10" s="135"/>
      <c r="NOP10" s="135"/>
      <c r="NOQ10" s="135"/>
      <c r="NOR10" s="135"/>
      <c r="NOS10" s="135"/>
      <c r="NOT10" s="135"/>
      <c r="NOU10" s="135"/>
      <c r="NOV10" s="135"/>
      <c r="NOW10" s="135"/>
      <c r="NOX10" s="135"/>
      <c r="NOY10" s="135"/>
      <c r="NOZ10" s="135"/>
      <c r="NPA10" s="135"/>
      <c r="NPB10" s="135"/>
      <c r="NPC10" s="135"/>
      <c r="NPD10" s="135"/>
      <c r="NPE10" s="135"/>
      <c r="NPF10" s="135"/>
      <c r="NPG10" s="135"/>
      <c r="NPH10" s="135"/>
      <c r="NPI10" s="135"/>
      <c r="NPJ10" s="135"/>
      <c r="NPK10" s="135"/>
      <c r="NPL10" s="135"/>
      <c r="NPM10" s="135"/>
      <c r="NPN10" s="135"/>
      <c r="NPO10" s="135"/>
      <c r="NPP10" s="135"/>
      <c r="NPQ10" s="135"/>
      <c r="NPR10" s="135"/>
      <c r="NPS10" s="135"/>
      <c r="NPT10" s="135"/>
      <c r="NPU10" s="135"/>
      <c r="NPV10" s="135"/>
      <c r="NPW10" s="135"/>
      <c r="NPX10" s="135"/>
      <c r="NPY10" s="135"/>
      <c r="NPZ10" s="135"/>
      <c r="NQA10" s="135"/>
      <c r="NQB10" s="135"/>
      <c r="NQC10" s="135"/>
      <c r="NQD10" s="135"/>
      <c r="NQE10" s="135"/>
      <c r="NQF10" s="135"/>
      <c r="NQG10" s="135"/>
      <c r="NQH10" s="135"/>
      <c r="NQI10" s="135"/>
      <c r="NQJ10" s="135"/>
      <c r="NQK10" s="135"/>
      <c r="NQL10" s="135"/>
      <c r="NQM10" s="135"/>
      <c r="NQN10" s="135"/>
      <c r="NQO10" s="135"/>
      <c r="NQP10" s="135"/>
      <c r="NQQ10" s="135"/>
      <c r="NQR10" s="135"/>
      <c r="NQS10" s="135"/>
      <c r="NQT10" s="135"/>
      <c r="NQU10" s="135"/>
      <c r="NQV10" s="135"/>
      <c r="NQW10" s="135"/>
      <c r="NQX10" s="135"/>
      <c r="NQY10" s="135"/>
      <c r="NQZ10" s="135"/>
      <c r="NRA10" s="135"/>
      <c r="NRB10" s="135"/>
      <c r="NRC10" s="135"/>
      <c r="NRD10" s="135"/>
      <c r="NRE10" s="135"/>
      <c r="NRF10" s="135"/>
      <c r="NRG10" s="135"/>
      <c r="NRH10" s="135"/>
      <c r="NRI10" s="135"/>
      <c r="NRJ10" s="135"/>
      <c r="NRK10" s="135"/>
      <c r="NRL10" s="135"/>
      <c r="NRM10" s="135"/>
      <c r="NRN10" s="135"/>
      <c r="NRO10" s="135"/>
      <c r="NRP10" s="135"/>
      <c r="NRQ10" s="135"/>
      <c r="NRR10" s="135"/>
      <c r="NRS10" s="135"/>
      <c r="NRT10" s="135"/>
      <c r="NRU10" s="135"/>
      <c r="NRV10" s="135"/>
      <c r="NRW10" s="135"/>
      <c r="NRX10" s="135"/>
      <c r="NRY10" s="135"/>
      <c r="NRZ10" s="135"/>
      <c r="NSA10" s="135"/>
      <c r="NSB10" s="135"/>
      <c r="NSC10" s="135"/>
      <c r="NSD10" s="135"/>
      <c r="NSE10" s="135"/>
      <c r="NSF10" s="135"/>
      <c r="NSG10" s="135"/>
      <c r="NSH10" s="135"/>
      <c r="NSI10" s="135"/>
      <c r="NSJ10" s="135"/>
      <c r="NSK10" s="135"/>
      <c r="NSL10" s="135"/>
      <c r="NSM10" s="135"/>
      <c r="NSN10" s="135"/>
      <c r="NSO10" s="135"/>
      <c r="NSP10" s="135"/>
      <c r="NSQ10" s="135"/>
      <c r="NSR10" s="135"/>
      <c r="NSS10" s="135"/>
      <c r="NST10" s="135"/>
      <c r="NSU10" s="135"/>
      <c r="NSV10" s="135"/>
      <c r="NSW10" s="135"/>
      <c r="NSX10" s="135"/>
      <c r="NSY10" s="135"/>
      <c r="NSZ10" s="135"/>
      <c r="NTA10" s="135"/>
      <c r="NTB10" s="135"/>
      <c r="NTC10" s="135"/>
      <c r="NTD10" s="135"/>
      <c r="NTE10" s="135"/>
      <c r="NTF10" s="135"/>
      <c r="NTG10" s="135"/>
      <c r="NTH10" s="135"/>
      <c r="NTI10" s="135"/>
      <c r="NTJ10" s="135"/>
      <c r="NTK10" s="135"/>
      <c r="NTL10" s="135"/>
      <c r="NTM10" s="135"/>
      <c r="NTN10" s="135"/>
      <c r="NTO10" s="135"/>
      <c r="NTP10" s="135"/>
      <c r="NTQ10" s="135"/>
      <c r="NTR10" s="135"/>
      <c r="NTS10" s="135"/>
      <c r="NTT10" s="135"/>
      <c r="NTU10" s="135"/>
      <c r="NTV10" s="135"/>
      <c r="NTW10" s="135"/>
      <c r="NTX10" s="135"/>
      <c r="NTY10" s="135"/>
      <c r="NTZ10" s="135"/>
      <c r="NUA10" s="135"/>
      <c r="NUB10" s="135"/>
      <c r="NUC10" s="135"/>
      <c r="NUD10" s="135"/>
      <c r="NUE10" s="135"/>
      <c r="NUF10" s="135"/>
      <c r="NUG10" s="135"/>
      <c r="NUH10" s="135"/>
      <c r="NUI10" s="135"/>
      <c r="NUJ10" s="135"/>
      <c r="NUK10" s="135"/>
      <c r="NUL10" s="135"/>
      <c r="NUM10" s="135"/>
      <c r="NUN10" s="135"/>
      <c r="NUO10" s="135"/>
      <c r="NUP10" s="135"/>
      <c r="NUQ10" s="135"/>
      <c r="NUR10" s="135"/>
      <c r="NUS10" s="135"/>
      <c r="NUT10" s="135"/>
      <c r="NUU10" s="135"/>
      <c r="NUV10" s="135"/>
      <c r="NUW10" s="135"/>
      <c r="NUX10" s="135"/>
      <c r="NUY10" s="135"/>
      <c r="NUZ10" s="135"/>
      <c r="NVA10" s="135"/>
      <c r="NVB10" s="135"/>
      <c r="NVC10" s="135"/>
      <c r="NVD10" s="135"/>
      <c r="NVE10" s="135"/>
      <c r="NVF10" s="135"/>
      <c r="NVG10" s="135"/>
      <c r="NVH10" s="135"/>
      <c r="NVI10" s="135"/>
      <c r="NVJ10" s="135"/>
      <c r="NVK10" s="135"/>
      <c r="NVL10" s="135"/>
      <c r="NVM10" s="135"/>
      <c r="NVN10" s="135"/>
      <c r="NVO10" s="135"/>
      <c r="NVP10" s="135"/>
      <c r="NVQ10" s="135"/>
      <c r="NVR10" s="135"/>
      <c r="NVS10" s="135"/>
      <c r="NVT10" s="135"/>
      <c r="NVU10" s="135"/>
      <c r="NVV10" s="135"/>
      <c r="NVW10" s="135"/>
      <c r="NVX10" s="135"/>
      <c r="NVY10" s="135"/>
      <c r="NVZ10" s="135"/>
      <c r="NWA10" s="135"/>
      <c r="NWB10" s="135"/>
      <c r="NWC10" s="135"/>
      <c r="NWD10" s="135"/>
      <c r="NWE10" s="135"/>
      <c r="NWF10" s="135"/>
      <c r="NWG10" s="135"/>
      <c r="NWH10" s="135"/>
      <c r="NWI10" s="135"/>
      <c r="NWJ10" s="135"/>
      <c r="NWK10" s="135"/>
      <c r="NWL10" s="135"/>
      <c r="NWM10" s="135"/>
      <c r="NWN10" s="135"/>
      <c r="NWO10" s="135"/>
      <c r="NWP10" s="135"/>
      <c r="NWQ10" s="135"/>
      <c r="NWR10" s="135"/>
      <c r="NWS10" s="135"/>
      <c r="NWT10" s="135"/>
      <c r="NWU10" s="135"/>
      <c r="NWV10" s="135"/>
      <c r="NWW10" s="135"/>
      <c r="NWX10" s="135"/>
      <c r="NWY10" s="135"/>
      <c r="NWZ10" s="135"/>
      <c r="NXA10" s="135"/>
      <c r="NXB10" s="135"/>
      <c r="NXC10" s="135"/>
      <c r="NXD10" s="135"/>
      <c r="NXE10" s="135"/>
      <c r="NXF10" s="135"/>
      <c r="NXG10" s="135"/>
      <c r="NXH10" s="135"/>
      <c r="NXI10" s="135"/>
      <c r="NXJ10" s="135"/>
      <c r="NXK10" s="135"/>
      <c r="NXL10" s="135"/>
      <c r="NXM10" s="135"/>
      <c r="NXN10" s="135"/>
      <c r="NXO10" s="135"/>
      <c r="NXP10" s="135"/>
      <c r="NXQ10" s="135"/>
      <c r="NXR10" s="135"/>
      <c r="NXS10" s="135"/>
      <c r="NXT10" s="135"/>
      <c r="NXU10" s="135"/>
      <c r="NXV10" s="135"/>
      <c r="NXW10" s="135"/>
      <c r="NXX10" s="135"/>
      <c r="NXY10" s="135"/>
      <c r="NXZ10" s="135"/>
      <c r="NYA10" s="135"/>
      <c r="NYB10" s="135"/>
      <c r="NYC10" s="135"/>
      <c r="NYD10" s="135"/>
      <c r="NYE10" s="135"/>
      <c r="NYF10" s="135"/>
      <c r="NYG10" s="135"/>
      <c r="NYH10" s="135"/>
      <c r="NYI10" s="135"/>
      <c r="NYJ10" s="135"/>
      <c r="NYK10" s="135"/>
      <c r="NYL10" s="135"/>
      <c r="NYM10" s="135"/>
      <c r="NYN10" s="135"/>
      <c r="NYO10" s="135"/>
      <c r="NYP10" s="135"/>
      <c r="NYQ10" s="135"/>
      <c r="NYR10" s="135"/>
      <c r="NYS10" s="135"/>
      <c r="NYT10" s="135"/>
      <c r="NYU10" s="135"/>
      <c r="NYV10" s="135"/>
      <c r="NYW10" s="135"/>
      <c r="NYX10" s="135"/>
      <c r="NYY10" s="135"/>
      <c r="NYZ10" s="135"/>
      <c r="NZA10" s="135"/>
      <c r="NZB10" s="135"/>
      <c r="NZC10" s="135"/>
      <c r="NZD10" s="135"/>
      <c r="NZE10" s="135"/>
      <c r="NZF10" s="135"/>
      <c r="NZG10" s="135"/>
      <c r="NZH10" s="135"/>
      <c r="NZI10" s="135"/>
      <c r="NZJ10" s="135"/>
      <c r="NZK10" s="135"/>
      <c r="NZL10" s="135"/>
      <c r="NZM10" s="135"/>
      <c r="NZN10" s="135"/>
      <c r="NZO10" s="135"/>
      <c r="NZP10" s="135"/>
      <c r="NZQ10" s="135"/>
      <c r="NZR10" s="135"/>
      <c r="NZS10" s="135"/>
      <c r="NZT10" s="135"/>
      <c r="NZU10" s="135"/>
      <c r="NZV10" s="135"/>
      <c r="NZW10" s="135"/>
      <c r="NZX10" s="135"/>
      <c r="NZY10" s="135"/>
      <c r="NZZ10" s="135"/>
      <c r="OAA10" s="135"/>
      <c r="OAB10" s="135"/>
      <c r="OAC10" s="135"/>
      <c r="OAD10" s="135"/>
      <c r="OAE10" s="135"/>
      <c r="OAF10" s="135"/>
      <c r="OAG10" s="135"/>
      <c r="OAH10" s="135"/>
      <c r="OAI10" s="135"/>
      <c r="OAJ10" s="135"/>
      <c r="OAK10" s="135"/>
      <c r="OAL10" s="135"/>
      <c r="OAM10" s="135"/>
      <c r="OAN10" s="135"/>
      <c r="OAO10" s="135"/>
      <c r="OAP10" s="135"/>
      <c r="OAQ10" s="135"/>
      <c r="OAR10" s="135"/>
      <c r="OAS10" s="135"/>
      <c r="OAT10" s="135"/>
      <c r="OAU10" s="135"/>
      <c r="OAV10" s="135"/>
      <c r="OAW10" s="135"/>
      <c r="OAX10" s="135"/>
      <c r="OAY10" s="135"/>
      <c r="OAZ10" s="135"/>
      <c r="OBA10" s="135"/>
      <c r="OBB10" s="135"/>
      <c r="OBC10" s="135"/>
      <c r="OBD10" s="135"/>
      <c r="OBE10" s="135"/>
      <c r="OBF10" s="135"/>
      <c r="OBG10" s="135"/>
      <c r="OBH10" s="135"/>
      <c r="OBI10" s="135"/>
      <c r="OBJ10" s="135"/>
      <c r="OBK10" s="135"/>
      <c r="OBL10" s="135"/>
      <c r="OBM10" s="135"/>
      <c r="OBN10" s="135"/>
      <c r="OBO10" s="135"/>
      <c r="OBP10" s="135"/>
      <c r="OBQ10" s="135"/>
      <c r="OBR10" s="135"/>
      <c r="OBS10" s="135"/>
      <c r="OBT10" s="135"/>
      <c r="OBU10" s="135"/>
      <c r="OBV10" s="135"/>
      <c r="OBW10" s="135"/>
      <c r="OBX10" s="135"/>
      <c r="OBY10" s="135"/>
      <c r="OBZ10" s="135"/>
      <c r="OCA10" s="135"/>
      <c r="OCB10" s="135"/>
      <c r="OCC10" s="135"/>
      <c r="OCD10" s="135"/>
      <c r="OCE10" s="135"/>
      <c r="OCF10" s="135"/>
      <c r="OCG10" s="135"/>
      <c r="OCH10" s="135"/>
      <c r="OCI10" s="135"/>
      <c r="OCJ10" s="135"/>
      <c r="OCK10" s="135"/>
      <c r="OCL10" s="135"/>
      <c r="OCM10" s="135"/>
      <c r="OCN10" s="135"/>
      <c r="OCO10" s="135"/>
      <c r="OCP10" s="135"/>
      <c r="OCQ10" s="135"/>
      <c r="OCR10" s="135"/>
      <c r="OCS10" s="135"/>
      <c r="OCT10" s="135"/>
      <c r="OCU10" s="135"/>
      <c r="OCV10" s="135"/>
      <c r="OCW10" s="135"/>
      <c r="OCX10" s="135"/>
      <c r="OCY10" s="135"/>
      <c r="OCZ10" s="135"/>
      <c r="ODA10" s="135"/>
      <c r="ODB10" s="135"/>
      <c r="ODC10" s="135"/>
      <c r="ODD10" s="135"/>
      <c r="ODE10" s="135"/>
      <c r="ODF10" s="135"/>
      <c r="ODG10" s="135"/>
      <c r="ODH10" s="135"/>
      <c r="ODI10" s="135"/>
      <c r="ODJ10" s="135"/>
      <c r="ODK10" s="135"/>
      <c r="ODL10" s="135"/>
      <c r="ODM10" s="135"/>
      <c r="ODN10" s="135"/>
      <c r="ODO10" s="135"/>
      <c r="ODP10" s="135"/>
      <c r="ODQ10" s="135"/>
      <c r="ODR10" s="135"/>
      <c r="ODS10" s="135"/>
      <c r="ODT10" s="135"/>
      <c r="ODU10" s="135"/>
      <c r="ODV10" s="135"/>
      <c r="ODW10" s="135"/>
      <c r="ODX10" s="135"/>
      <c r="ODY10" s="135"/>
      <c r="ODZ10" s="135"/>
      <c r="OEA10" s="135"/>
      <c r="OEB10" s="135"/>
      <c r="OEC10" s="135"/>
      <c r="OED10" s="135"/>
      <c r="OEE10" s="135"/>
      <c r="OEF10" s="135"/>
      <c r="OEG10" s="135"/>
      <c r="OEH10" s="135"/>
      <c r="OEI10" s="135"/>
      <c r="OEJ10" s="135"/>
      <c r="OEK10" s="135"/>
      <c r="OEL10" s="135"/>
      <c r="OEM10" s="135"/>
      <c r="OEN10" s="135"/>
      <c r="OEO10" s="135"/>
      <c r="OEP10" s="135"/>
      <c r="OEQ10" s="135"/>
      <c r="OER10" s="135"/>
      <c r="OES10" s="135"/>
      <c r="OET10" s="135"/>
      <c r="OEU10" s="135"/>
      <c r="OEV10" s="135"/>
      <c r="OEW10" s="135"/>
      <c r="OEX10" s="135"/>
      <c r="OEY10" s="135"/>
      <c r="OEZ10" s="135"/>
      <c r="OFA10" s="135"/>
      <c r="OFB10" s="135"/>
      <c r="OFC10" s="135"/>
      <c r="OFD10" s="135"/>
      <c r="OFE10" s="135"/>
      <c r="OFF10" s="135"/>
      <c r="OFG10" s="135"/>
      <c r="OFH10" s="135"/>
      <c r="OFI10" s="135"/>
      <c r="OFJ10" s="135"/>
      <c r="OFK10" s="135"/>
      <c r="OFL10" s="135"/>
      <c r="OFM10" s="135"/>
      <c r="OFN10" s="135"/>
      <c r="OFO10" s="135"/>
      <c r="OFP10" s="135"/>
      <c r="OFQ10" s="135"/>
      <c r="OFR10" s="135"/>
      <c r="OFS10" s="135"/>
      <c r="OFT10" s="135"/>
      <c r="OFU10" s="135"/>
      <c r="OFV10" s="135"/>
      <c r="OFW10" s="135"/>
      <c r="OFX10" s="135"/>
      <c r="OFY10" s="135"/>
      <c r="OFZ10" s="135"/>
      <c r="OGA10" s="135"/>
      <c r="OGB10" s="135"/>
      <c r="OGC10" s="135"/>
      <c r="OGD10" s="135"/>
      <c r="OGE10" s="135"/>
      <c r="OGF10" s="135"/>
      <c r="OGG10" s="135"/>
      <c r="OGH10" s="135"/>
      <c r="OGI10" s="135"/>
      <c r="OGJ10" s="135"/>
      <c r="OGK10" s="135"/>
      <c r="OGL10" s="135"/>
      <c r="OGM10" s="135"/>
      <c r="OGN10" s="135"/>
      <c r="OGO10" s="135"/>
      <c r="OGP10" s="135"/>
      <c r="OGQ10" s="135"/>
      <c r="OGR10" s="135"/>
      <c r="OGS10" s="135"/>
      <c r="OGT10" s="135"/>
      <c r="OGU10" s="135"/>
      <c r="OGV10" s="135"/>
      <c r="OGW10" s="135"/>
      <c r="OGX10" s="135"/>
      <c r="OGY10" s="135"/>
      <c r="OGZ10" s="135"/>
      <c r="OHA10" s="135"/>
      <c r="OHB10" s="135"/>
      <c r="OHC10" s="135"/>
      <c r="OHD10" s="135"/>
      <c r="OHE10" s="135"/>
      <c r="OHF10" s="135"/>
      <c r="OHG10" s="135"/>
      <c r="OHH10" s="135"/>
      <c r="OHI10" s="135"/>
      <c r="OHJ10" s="135"/>
      <c r="OHK10" s="135"/>
      <c r="OHL10" s="135"/>
      <c r="OHM10" s="135"/>
      <c r="OHN10" s="135"/>
      <c r="OHO10" s="135"/>
      <c r="OHP10" s="135"/>
      <c r="OHQ10" s="135"/>
      <c r="OHR10" s="135"/>
      <c r="OHS10" s="135"/>
      <c r="OHT10" s="135"/>
      <c r="OHU10" s="135"/>
      <c r="OHV10" s="135"/>
      <c r="OHW10" s="135"/>
      <c r="OHX10" s="135"/>
      <c r="OHY10" s="135"/>
      <c r="OHZ10" s="135"/>
      <c r="OIA10" s="135"/>
      <c r="OIB10" s="135"/>
      <c r="OIC10" s="135"/>
      <c r="OID10" s="135"/>
      <c r="OIE10" s="135"/>
      <c r="OIF10" s="135"/>
      <c r="OIG10" s="135"/>
      <c r="OIH10" s="135"/>
      <c r="OII10" s="135"/>
      <c r="OIJ10" s="135"/>
      <c r="OIK10" s="135"/>
      <c r="OIL10" s="135"/>
      <c r="OIM10" s="135"/>
      <c r="OIN10" s="135"/>
      <c r="OIO10" s="135"/>
      <c r="OIP10" s="135"/>
      <c r="OIQ10" s="135"/>
      <c r="OIR10" s="135"/>
      <c r="OIS10" s="135"/>
      <c r="OIT10" s="135"/>
      <c r="OIU10" s="135"/>
      <c r="OIV10" s="135"/>
      <c r="OIW10" s="135"/>
      <c r="OIX10" s="135"/>
      <c r="OIY10" s="135"/>
      <c r="OIZ10" s="135"/>
      <c r="OJA10" s="135"/>
      <c r="OJB10" s="135"/>
      <c r="OJC10" s="135"/>
      <c r="OJD10" s="135"/>
      <c r="OJE10" s="135"/>
      <c r="OJF10" s="135"/>
      <c r="OJG10" s="135"/>
      <c r="OJH10" s="135"/>
      <c r="OJI10" s="135"/>
      <c r="OJJ10" s="135"/>
      <c r="OJK10" s="135"/>
      <c r="OJL10" s="135"/>
      <c r="OJM10" s="135"/>
      <c r="OJN10" s="135"/>
      <c r="OJO10" s="135"/>
      <c r="OJP10" s="135"/>
      <c r="OJQ10" s="135"/>
      <c r="OJR10" s="135"/>
      <c r="OJS10" s="135"/>
      <c r="OJT10" s="135"/>
      <c r="OJU10" s="135"/>
      <c r="OJV10" s="135"/>
      <c r="OJW10" s="135"/>
      <c r="OJX10" s="135"/>
      <c r="OJY10" s="135"/>
      <c r="OJZ10" s="135"/>
      <c r="OKA10" s="135"/>
      <c r="OKB10" s="135"/>
      <c r="OKC10" s="135"/>
      <c r="OKD10" s="135"/>
      <c r="OKE10" s="135"/>
      <c r="OKF10" s="135"/>
      <c r="OKG10" s="135"/>
      <c r="OKH10" s="135"/>
      <c r="OKI10" s="135"/>
      <c r="OKJ10" s="135"/>
      <c r="OKK10" s="135"/>
      <c r="OKL10" s="135"/>
      <c r="OKM10" s="135"/>
      <c r="OKN10" s="135"/>
      <c r="OKO10" s="135"/>
      <c r="OKP10" s="135"/>
      <c r="OKQ10" s="135"/>
      <c r="OKR10" s="135"/>
      <c r="OKS10" s="135"/>
      <c r="OKT10" s="135"/>
      <c r="OKU10" s="135"/>
      <c r="OKV10" s="135"/>
      <c r="OKW10" s="135"/>
      <c r="OKX10" s="135"/>
      <c r="OKY10" s="135"/>
      <c r="OKZ10" s="135"/>
      <c r="OLA10" s="135"/>
      <c r="OLB10" s="135"/>
      <c r="OLC10" s="135"/>
      <c r="OLD10" s="135"/>
      <c r="OLE10" s="135"/>
      <c r="OLF10" s="135"/>
      <c r="OLG10" s="135"/>
      <c r="OLH10" s="135"/>
      <c r="OLI10" s="135"/>
      <c r="OLJ10" s="135"/>
      <c r="OLK10" s="135"/>
      <c r="OLL10" s="135"/>
      <c r="OLM10" s="135"/>
      <c r="OLN10" s="135"/>
      <c r="OLO10" s="135"/>
      <c r="OLP10" s="135"/>
      <c r="OLQ10" s="135"/>
      <c r="OLR10" s="135"/>
      <c r="OLS10" s="135"/>
      <c r="OLT10" s="135"/>
      <c r="OLU10" s="135"/>
      <c r="OLV10" s="135"/>
      <c r="OLW10" s="135"/>
      <c r="OLX10" s="135"/>
      <c r="OLY10" s="135"/>
      <c r="OLZ10" s="135"/>
      <c r="OMA10" s="135"/>
      <c r="OMB10" s="135"/>
      <c r="OMC10" s="135"/>
      <c r="OMD10" s="135"/>
      <c r="OME10" s="135"/>
      <c r="OMF10" s="135"/>
      <c r="OMG10" s="135"/>
      <c r="OMH10" s="135"/>
      <c r="OMI10" s="135"/>
      <c r="OMJ10" s="135"/>
      <c r="OMK10" s="135"/>
      <c r="OML10" s="135"/>
      <c r="OMM10" s="135"/>
      <c r="OMN10" s="135"/>
      <c r="OMO10" s="135"/>
      <c r="OMP10" s="135"/>
      <c r="OMQ10" s="135"/>
      <c r="OMR10" s="135"/>
      <c r="OMS10" s="135"/>
      <c r="OMT10" s="135"/>
      <c r="OMU10" s="135"/>
      <c r="OMV10" s="135"/>
      <c r="OMW10" s="135"/>
      <c r="OMX10" s="135"/>
      <c r="OMY10" s="135"/>
      <c r="OMZ10" s="135"/>
      <c r="ONA10" s="135"/>
      <c r="ONB10" s="135"/>
      <c r="ONC10" s="135"/>
      <c r="OND10" s="135"/>
      <c r="ONE10" s="135"/>
      <c r="ONF10" s="135"/>
      <c r="ONG10" s="135"/>
      <c r="ONH10" s="135"/>
      <c r="ONI10" s="135"/>
      <c r="ONJ10" s="135"/>
      <c r="ONK10" s="135"/>
      <c r="ONL10" s="135"/>
      <c r="ONM10" s="135"/>
      <c r="ONN10" s="135"/>
      <c r="ONO10" s="135"/>
      <c r="ONP10" s="135"/>
      <c r="ONQ10" s="135"/>
      <c r="ONR10" s="135"/>
      <c r="ONS10" s="135"/>
      <c r="ONT10" s="135"/>
      <c r="ONU10" s="135"/>
      <c r="ONV10" s="135"/>
      <c r="ONW10" s="135"/>
      <c r="ONX10" s="135"/>
      <c r="ONY10" s="135"/>
      <c r="ONZ10" s="135"/>
      <c r="OOA10" s="135"/>
      <c r="OOB10" s="135"/>
      <c r="OOC10" s="135"/>
      <c r="OOD10" s="135"/>
      <c r="OOE10" s="135"/>
      <c r="OOF10" s="135"/>
      <c r="OOG10" s="135"/>
      <c r="OOH10" s="135"/>
      <c r="OOI10" s="135"/>
      <c r="OOJ10" s="135"/>
      <c r="OOK10" s="135"/>
      <c r="OOL10" s="135"/>
      <c r="OOM10" s="135"/>
      <c r="OON10" s="135"/>
      <c r="OOO10" s="135"/>
      <c r="OOP10" s="135"/>
      <c r="OOQ10" s="135"/>
      <c r="OOR10" s="135"/>
      <c r="OOS10" s="135"/>
      <c r="OOT10" s="135"/>
      <c r="OOU10" s="135"/>
      <c r="OOV10" s="135"/>
      <c r="OOW10" s="135"/>
      <c r="OOX10" s="135"/>
      <c r="OOY10" s="135"/>
      <c r="OOZ10" s="135"/>
      <c r="OPA10" s="135"/>
      <c r="OPB10" s="135"/>
      <c r="OPC10" s="135"/>
      <c r="OPD10" s="135"/>
      <c r="OPE10" s="135"/>
      <c r="OPF10" s="135"/>
      <c r="OPG10" s="135"/>
      <c r="OPH10" s="135"/>
      <c r="OPI10" s="135"/>
      <c r="OPJ10" s="135"/>
      <c r="OPK10" s="135"/>
      <c r="OPL10" s="135"/>
      <c r="OPM10" s="135"/>
      <c r="OPN10" s="135"/>
      <c r="OPO10" s="135"/>
      <c r="OPP10" s="135"/>
      <c r="OPQ10" s="135"/>
      <c r="OPR10" s="135"/>
      <c r="OPS10" s="135"/>
      <c r="OPT10" s="135"/>
      <c r="OPU10" s="135"/>
      <c r="OPV10" s="135"/>
      <c r="OPW10" s="135"/>
      <c r="OPX10" s="135"/>
      <c r="OPY10" s="135"/>
      <c r="OPZ10" s="135"/>
      <c r="OQA10" s="135"/>
      <c r="OQB10" s="135"/>
      <c r="OQC10" s="135"/>
      <c r="OQD10" s="135"/>
      <c r="OQE10" s="135"/>
      <c r="OQF10" s="135"/>
      <c r="OQG10" s="135"/>
      <c r="OQH10" s="135"/>
      <c r="OQI10" s="135"/>
      <c r="OQJ10" s="135"/>
      <c r="OQK10" s="135"/>
      <c r="OQL10" s="135"/>
      <c r="OQM10" s="135"/>
      <c r="OQN10" s="135"/>
      <c r="OQO10" s="135"/>
      <c r="OQP10" s="135"/>
      <c r="OQQ10" s="135"/>
      <c r="OQR10" s="135"/>
      <c r="OQS10" s="135"/>
      <c r="OQT10" s="135"/>
      <c r="OQU10" s="135"/>
      <c r="OQV10" s="135"/>
      <c r="OQW10" s="135"/>
      <c r="OQX10" s="135"/>
      <c r="OQY10" s="135"/>
      <c r="OQZ10" s="135"/>
      <c r="ORA10" s="135"/>
      <c r="ORB10" s="135"/>
      <c r="ORC10" s="135"/>
      <c r="ORD10" s="135"/>
      <c r="ORE10" s="135"/>
      <c r="ORF10" s="135"/>
      <c r="ORG10" s="135"/>
      <c r="ORH10" s="135"/>
      <c r="ORI10" s="135"/>
      <c r="ORJ10" s="135"/>
      <c r="ORK10" s="135"/>
      <c r="ORL10" s="135"/>
      <c r="ORM10" s="135"/>
      <c r="ORN10" s="135"/>
      <c r="ORO10" s="135"/>
      <c r="ORP10" s="135"/>
      <c r="ORQ10" s="135"/>
      <c r="ORR10" s="135"/>
      <c r="ORS10" s="135"/>
      <c r="ORT10" s="135"/>
      <c r="ORU10" s="135"/>
      <c r="ORV10" s="135"/>
      <c r="ORW10" s="135"/>
      <c r="ORX10" s="135"/>
      <c r="ORY10" s="135"/>
      <c r="ORZ10" s="135"/>
      <c r="OSA10" s="135"/>
      <c r="OSB10" s="135"/>
      <c r="OSC10" s="135"/>
      <c r="OSD10" s="135"/>
      <c r="OSE10" s="135"/>
      <c r="OSF10" s="135"/>
      <c r="OSG10" s="135"/>
      <c r="OSH10" s="135"/>
      <c r="OSI10" s="135"/>
      <c r="OSJ10" s="135"/>
      <c r="OSK10" s="135"/>
      <c r="OSL10" s="135"/>
      <c r="OSM10" s="135"/>
      <c r="OSN10" s="135"/>
      <c r="OSO10" s="135"/>
      <c r="OSP10" s="135"/>
      <c r="OSQ10" s="135"/>
      <c r="OSR10" s="135"/>
      <c r="OSS10" s="135"/>
      <c r="OST10" s="135"/>
      <c r="OSU10" s="135"/>
      <c r="OSV10" s="135"/>
      <c r="OSW10" s="135"/>
      <c r="OSX10" s="135"/>
      <c r="OSY10" s="135"/>
      <c r="OSZ10" s="135"/>
      <c r="OTA10" s="135"/>
      <c r="OTB10" s="135"/>
      <c r="OTC10" s="135"/>
      <c r="OTD10" s="135"/>
      <c r="OTE10" s="135"/>
      <c r="OTF10" s="135"/>
      <c r="OTG10" s="135"/>
      <c r="OTH10" s="135"/>
      <c r="OTI10" s="135"/>
      <c r="OTJ10" s="135"/>
      <c r="OTK10" s="135"/>
      <c r="OTL10" s="135"/>
      <c r="OTM10" s="135"/>
      <c r="OTN10" s="135"/>
      <c r="OTO10" s="135"/>
      <c r="OTP10" s="135"/>
      <c r="OTQ10" s="135"/>
      <c r="OTR10" s="135"/>
      <c r="OTS10" s="135"/>
      <c r="OTT10" s="135"/>
      <c r="OTU10" s="135"/>
      <c r="OTV10" s="135"/>
      <c r="OTW10" s="135"/>
      <c r="OTX10" s="135"/>
      <c r="OTY10" s="135"/>
      <c r="OTZ10" s="135"/>
      <c r="OUA10" s="135"/>
      <c r="OUB10" s="135"/>
      <c r="OUC10" s="135"/>
      <c r="OUD10" s="135"/>
      <c r="OUE10" s="135"/>
      <c r="OUF10" s="135"/>
      <c r="OUG10" s="135"/>
      <c r="OUH10" s="135"/>
      <c r="OUI10" s="135"/>
      <c r="OUJ10" s="135"/>
      <c r="OUK10" s="135"/>
      <c r="OUL10" s="135"/>
      <c r="OUM10" s="135"/>
      <c r="OUN10" s="135"/>
      <c r="OUO10" s="135"/>
      <c r="OUP10" s="135"/>
      <c r="OUQ10" s="135"/>
      <c r="OUR10" s="135"/>
      <c r="OUS10" s="135"/>
      <c r="OUT10" s="135"/>
      <c r="OUU10" s="135"/>
      <c r="OUV10" s="135"/>
      <c r="OUW10" s="135"/>
      <c r="OUX10" s="135"/>
      <c r="OUY10" s="135"/>
      <c r="OUZ10" s="135"/>
      <c r="OVA10" s="135"/>
      <c r="OVB10" s="135"/>
      <c r="OVC10" s="135"/>
      <c r="OVD10" s="135"/>
      <c r="OVE10" s="135"/>
      <c r="OVF10" s="135"/>
      <c r="OVG10" s="135"/>
      <c r="OVH10" s="135"/>
      <c r="OVI10" s="135"/>
      <c r="OVJ10" s="135"/>
      <c r="OVK10" s="135"/>
      <c r="OVL10" s="135"/>
      <c r="OVM10" s="135"/>
      <c r="OVN10" s="135"/>
      <c r="OVO10" s="135"/>
      <c r="OVP10" s="135"/>
      <c r="OVQ10" s="135"/>
      <c r="OVR10" s="135"/>
      <c r="OVS10" s="135"/>
      <c r="OVT10" s="135"/>
      <c r="OVU10" s="135"/>
      <c r="OVV10" s="135"/>
      <c r="OVW10" s="135"/>
      <c r="OVX10" s="135"/>
      <c r="OVY10" s="135"/>
      <c r="OVZ10" s="135"/>
      <c r="OWA10" s="135"/>
      <c r="OWB10" s="135"/>
      <c r="OWC10" s="135"/>
      <c r="OWD10" s="135"/>
      <c r="OWE10" s="135"/>
      <c r="OWF10" s="135"/>
      <c r="OWG10" s="135"/>
      <c r="OWH10" s="135"/>
      <c r="OWI10" s="135"/>
      <c r="OWJ10" s="135"/>
      <c r="OWK10" s="135"/>
      <c r="OWL10" s="135"/>
      <c r="OWM10" s="135"/>
      <c r="OWN10" s="135"/>
      <c r="OWO10" s="135"/>
      <c r="OWP10" s="135"/>
      <c r="OWQ10" s="135"/>
      <c r="OWR10" s="135"/>
      <c r="OWS10" s="135"/>
      <c r="OWT10" s="135"/>
      <c r="OWU10" s="135"/>
      <c r="OWV10" s="135"/>
      <c r="OWW10" s="135"/>
      <c r="OWX10" s="135"/>
      <c r="OWY10" s="135"/>
      <c r="OWZ10" s="135"/>
      <c r="OXA10" s="135"/>
      <c r="OXB10" s="135"/>
      <c r="OXC10" s="135"/>
      <c r="OXD10" s="135"/>
      <c r="OXE10" s="135"/>
      <c r="OXF10" s="135"/>
      <c r="OXG10" s="135"/>
      <c r="OXH10" s="135"/>
      <c r="OXI10" s="135"/>
      <c r="OXJ10" s="135"/>
      <c r="OXK10" s="135"/>
      <c r="OXL10" s="135"/>
      <c r="OXM10" s="135"/>
      <c r="OXN10" s="135"/>
      <c r="OXO10" s="135"/>
      <c r="OXP10" s="135"/>
      <c r="OXQ10" s="135"/>
      <c r="OXR10" s="135"/>
      <c r="OXS10" s="135"/>
      <c r="OXT10" s="135"/>
      <c r="OXU10" s="135"/>
      <c r="OXV10" s="135"/>
      <c r="OXW10" s="135"/>
      <c r="OXX10" s="135"/>
      <c r="OXY10" s="135"/>
      <c r="OXZ10" s="135"/>
      <c r="OYA10" s="135"/>
      <c r="OYB10" s="135"/>
      <c r="OYC10" s="135"/>
      <c r="OYD10" s="135"/>
      <c r="OYE10" s="135"/>
      <c r="OYF10" s="135"/>
      <c r="OYG10" s="135"/>
      <c r="OYH10" s="135"/>
      <c r="OYI10" s="135"/>
      <c r="OYJ10" s="135"/>
      <c r="OYK10" s="135"/>
      <c r="OYL10" s="135"/>
      <c r="OYM10" s="135"/>
      <c r="OYN10" s="135"/>
      <c r="OYO10" s="135"/>
      <c r="OYP10" s="135"/>
      <c r="OYQ10" s="135"/>
      <c r="OYR10" s="135"/>
      <c r="OYS10" s="135"/>
      <c r="OYT10" s="135"/>
      <c r="OYU10" s="135"/>
      <c r="OYV10" s="135"/>
      <c r="OYW10" s="135"/>
      <c r="OYX10" s="135"/>
      <c r="OYY10" s="135"/>
      <c r="OYZ10" s="135"/>
      <c r="OZA10" s="135"/>
      <c r="OZB10" s="135"/>
      <c r="OZC10" s="135"/>
      <c r="OZD10" s="135"/>
      <c r="OZE10" s="135"/>
      <c r="OZF10" s="135"/>
      <c r="OZG10" s="135"/>
      <c r="OZH10" s="135"/>
      <c r="OZI10" s="135"/>
      <c r="OZJ10" s="135"/>
      <c r="OZK10" s="135"/>
      <c r="OZL10" s="135"/>
      <c r="OZM10" s="135"/>
      <c r="OZN10" s="135"/>
      <c r="OZO10" s="135"/>
      <c r="OZP10" s="135"/>
      <c r="OZQ10" s="135"/>
      <c r="OZR10" s="135"/>
      <c r="OZS10" s="135"/>
      <c r="OZT10" s="135"/>
      <c r="OZU10" s="135"/>
      <c r="OZV10" s="135"/>
      <c r="OZW10" s="135"/>
      <c r="OZX10" s="135"/>
      <c r="OZY10" s="135"/>
      <c r="OZZ10" s="135"/>
      <c r="PAA10" s="135"/>
      <c r="PAB10" s="135"/>
      <c r="PAC10" s="135"/>
      <c r="PAD10" s="135"/>
      <c r="PAE10" s="135"/>
      <c r="PAF10" s="135"/>
      <c r="PAG10" s="135"/>
      <c r="PAH10" s="135"/>
      <c r="PAI10" s="135"/>
      <c r="PAJ10" s="135"/>
      <c r="PAK10" s="135"/>
      <c r="PAL10" s="135"/>
      <c r="PAM10" s="135"/>
      <c r="PAN10" s="135"/>
      <c r="PAO10" s="135"/>
      <c r="PAP10" s="135"/>
      <c r="PAQ10" s="135"/>
      <c r="PAR10" s="135"/>
      <c r="PAS10" s="135"/>
      <c r="PAT10" s="135"/>
      <c r="PAU10" s="135"/>
      <c r="PAV10" s="135"/>
      <c r="PAW10" s="135"/>
      <c r="PAX10" s="135"/>
      <c r="PAY10" s="135"/>
      <c r="PAZ10" s="135"/>
      <c r="PBA10" s="135"/>
      <c r="PBB10" s="135"/>
      <c r="PBC10" s="135"/>
      <c r="PBD10" s="135"/>
      <c r="PBE10" s="135"/>
      <c r="PBF10" s="135"/>
      <c r="PBG10" s="135"/>
      <c r="PBH10" s="135"/>
      <c r="PBI10" s="135"/>
      <c r="PBJ10" s="135"/>
      <c r="PBK10" s="135"/>
      <c r="PBL10" s="135"/>
      <c r="PBM10" s="135"/>
      <c r="PBN10" s="135"/>
      <c r="PBO10" s="135"/>
      <c r="PBP10" s="135"/>
      <c r="PBQ10" s="135"/>
      <c r="PBR10" s="135"/>
      <c r="PBS10" s="135"/>
      <c r="PBT10" s="135"/>
      <c r="PBU10" s="135"/>
      <c r="PBV10" s="135"/>
      <c r="PBW10" s="135"/>
      <c r="PBX10" s="135"/>
      <c r="PBY10" s="135"/>
      <c r="PBZ10" s="135"/>
      <c r="PCA10" s="135"/>
      <c r="PCB10" s="135"/>
      <c r="PCC10" s="135"/>
      <c r="PCD10" s="135"/>
      <c r="PCE10" s="135"/>
      <c r="PCF10" s="135"/>
      <c r="PCG10" s="135"/>
      <c r="PCH10" s="135"/>
      <c r="PCI10" s="135"/>
      <c r="PCJ10" s="135"/>
      <c r="PCK10" s="135"/>
      <c r="PCL10" s="135"/>
      <c r="PCM10" s="135"/>
      <c r="PCN10" s="135"/>
      <c r="PCO10" s="135"/>
      <c r="PCP10" s="135"/>
      <c r="PCQ10" s="135"/>
      <c r="PCR10" s="135"/>
      <c r="PCS10" s="135"/>
      <c r="PCT10" s="135"/>
      <c r="PCU10" s="135"/>
      <c r="PCV10" s="135"/>
      <c r="PCW10" s="135"/>
      <c r="PCX10" s="135"/>
      <c r="PCY10" s="135"/>
      <c r="PCZ10" s="135"/>
      <c r="PDA10" s="135"/>
      <c r="PDB10" s="135"/>
      <c r="PDC10" s="135"/>
      <c r="PDD10" s="135"/>
      <c r="PDE10" s="135"/>
      <c r="PDF10" s="135"/>
      <c r="PDG10" s="135"/>
      <c r="PDH10" s="135"/>
      <c r="PDI10" s="135"/>
      <c r="PDJ10" s="135"/>
      <c r="PDK10" s="135"/>
      <c r="PDL10" s="135"/>
      <c r="PDM10" s="135"/>
      <c r="PDN10" s="135"/>
      <c r="PDO10" s="135"/>
      <c r="PDP10" s="135"/>
      <c r="PDQ10" s="135"/>
      <c r="PDR10" s="135"/>
      <c r="PDS10" s="135"/>
      <c r="PDT10" s="135"/>
      <c r="PDU10" s="135"/>
      <c r="PDV10" s="135"/>
      <c r="PDW10" s="135"/>
      <c r="PDX10" s="135"/>
      <c r="PDY10" s="135"/>
      <c r="PDZ10" s="135"/>
      <c r="PEA10" s="135"/>
      <c r="PEB10" s="135"/>
      <c r="PEC10" s="135"/>
      <c r="PED10" s="135"/>
      <c r="PEE10" s="135"/>
      <c r="PEF10" s="135"/>
      <c r="PEG10" s="135"/>
      <c r="PEH10" s="135"/>
      <c r="PEI10" s="135"/>
      <c r="PEJ10" s="135"/>
      <c r="PEK10" s="135"/>
      <c r="PEL10" s="135"/>
      <c r="PEM10" s="135"/>
      <c r="PEN10" s="135"/>
      <c r="PEO10" s="135"/>
      <c r="PEP10" s="135"/>
      <c r="PEQ10" s="135"/>
      <c r="PER10" s="135"/>
      <c r="PES10" s="135"/>
      <c r="PET10" s="135"/>
      <c r="PEU10" s="135"/>
      <c r="PEV10" s="135"/>
      <c r="PEW10" s="135"/>
      <c r="PEX10" s="135"/>
      <c r="PEY10" s="135"/>
      <c r="PEZ10" s="135"/>
      <c r="PFA10" s="135"/>
      <c r="PFB10" s="135"/>
      <c r="PFC10" s="135"/>
      <c r="PFD10" s="135"/>
      <c r="PFE10" s="135"/>
      <c r="PFF10" s="135"/>
      <c r="PFG10" s="135"/>
      <c r="PFH10" s="135"/>
      <c r="PFI10" s="135"/>
      <c r="PFJ10" s="135"/>
      <c r="PFK10" s="135"/>
      <c r="PFL10" s="135"/>
      <c r="PFM10" s="135"/>
      <c r="PFN10" s="135"/>
      <c r="PFO10" s="135"/>
      <c r="PFP10" s="135"/>
      <c r="PFQ10" s="135"/>
      <c r="PFR10" s="135"/>
      <c r="PFS10" s="135"/>
      <c r="PFT10" s="135"/>
      <c r="PFU10" s="135"/>
      <c r="PFV10" s="135"/>
      <c r="PFW10" s="135"/>
      <c r="PFX10" s="135"/>
      <c r="PFY10" s="135"/>
      <c r="PFZ10" s="135"/>
      <c r="PGA10" s="135"/>
      <c r="PGB10" s="135"/>
      <c r="PGC10" s="135"/>
      <c r="PGD10" s="135"/>
      <c r="PGE10" s="135"/>
      <c r="PGF10" s="135"/>
      <c r="PGG10" s="135"/>
      <c r="PGH10" s="135"/>
      <c r="PGI10" s="135"/>
      <c r="PGJ10" s="135"/>
      <c r="PGK10" s="135"/>
      <c r="PGL10" s="135"/>
      <c r="PGM10" s="135"/>
      <c r="PGN10" s="135"/>
      <c r="PGO10" s="135"/>
      <c r="PGP10" s="135"/>
      <c r="PGQ10" s="135"/>
      <c r="PGR10" s="135"/>
      <c r="PGS10" s="135"/>
      <c r="PGT10" s="135"/>
      <c r="PGU10" s="135"/>
      <c r="PGV10" s="135"/>
      <c r="PGW10" s="135"/>
      <c r="PGX10" s="135"/>
      <c r="PGY10" s="135"/>
      <c r="PGZ10" s="135"/>
      <c r="PHA10" s="135"/>
      <c r="PHB10" s="135"/>
      <c r="PHC10" s="135"/>
      <c r="PHD10" s="135"/>
      <c r="PHE10" s="135"/>
      <c r="PHF10" s="135"/>
      <c r="PHG10" s="135"/>
      <c r="PHH10" s="135"/>
      <c r="PHI10" s="135"/>
      <c r="PHJ10" s="135"/>
      <c r="PHK10" s="135"/>
      <c r="PHL10" s="135"/>
      <c r="PHM10" s="135"/>
      <c r="PHN10" s="135"/>
      <c r="PHO10" s="135"/>
      <c r="PHP10" s="135"/>
      <c r="PHQ10" s="135"/>
      <c r="PHR10" s="135"/>
      <c r="PHS10" s="135"/>
      <c r="PHT10" s="135"/>
      <c r="PHU10" s="135"/>
      <c r="PHV10" s="135"/>
      <c r="PHW10" s="135"/>
      <c r="PHX10" s="135"/>
      <c r="PHY10" s="135"/>
      <c r="PHZ10" s="135"/>
      <c r="PIA10" s="135"/>
      <c r="PIB10" s="135"/>
      <c r="PIC10" s="135"/>
      <c r="PID10" s="135"/>
      <c r="PIE10" s="135"/>
      <c r="PIF10" s="135"/>
      <c r="PIG10" s="135"/>
      <c r="PIH10" s="135"/>
      <c r="PII10" s="135"/>
      <c r="PIJ10" s="135"/>
      <c r="PIK10" s="135"/>
      <c r="PIL10" s="135"/>
      <c r="PIM10" s="135"/>
      <c r="PIN10" s="135"/>
      <c r="PIO10" s="135"/>
      <c r="PIP10" s="135"/>
      <c r="PIQ10" s="135"/>
      <c r="PIR10" s="135"/>
      <c r="PIS10" s="135"/>
      <c r="PIT10" s="135"/>
      <c r="PIU10" s="135"/>
      <c r="PIV10" s="135"/>
      <c r="PIW10" s="135"/>
      <c r="PIX10" s="135"/>
      <c r="PIY10" s="135"/>
      <c r="PIZ10" s="135"/>
      <c r="PJA10" s="135"/>
      <c r="PJB10" s="135"/>
      <c r="PJC10" s="135"/>
      <c r="PJD10" s="135"/>
      <c r="PJE10" s="135"/>
      <c r="PJF10" s="135"/>
      <c r="PJG10" s="135"/>
      <c r="PJH10" s="135"/>
      <c r="PJI10" s="135"/>
      <c r="PJJ10" s="135"/>
      <c r="PJK10" s="135"/>
      <c r="PJL10" s="135"/>
      <c r="PJM10" s="135"/>
      <c r="PJN10" s="135"/>
      <c r="PJO10" s="135"/>
      <c r="PJP10" s="135"/>
      <c r="PJQ10" s="135"/>
      <c r="PJR10" s="135"/>
      <c r="PJS10" s="135"/>
      <c r="PJT10" s="135"/>
      <c r="PJU10" s="135"/>
      <c r="PJV10" s="135"/>
      <c r="PJW10" s="135"/>
      <c r="PJX10" s="135"/>
      <c r="PJY10" s="135"/>
      <c r="PJZ10" s="135"/>
      <c r="PKA10" s="135"/>
      <c r="PKB10" s="135"/>
      <c r="PKC10" s="135"/>
      <c r="PKD10" s="135"/>
      <c r="PKE10" s="135"/>
      <c r="PKF10" s="135"/>
      <c r="PKG10" s="135"/>
      <c r="PKH10" s="135"/>
      <c r="PKI10" s="135"/>
      <c r="PKJ10" s="135"/>
      <c r="PKK10" s="135"/>
      <c r="PKL10" s="135"/>
      <c r="PKM10" s="135"/>
      <c r="PKN10" s="135"/>
      <c r="PKO10" s="135"/>
      <c r="PKP10" s="135"/>
      <c r="PKQ10" s="135"/>
      <c r="PKR10" s="135"/>
      <c r="PKS10" s="135"/>
      <c r="PKT10" s="135"/>
      <c r="PKU10" s="135"/>
      <c r="PKV10" s="135"/>
      <c r="PKW10" s="135"/>
      <c r="PKX10" s="135"/>
      <c r="PKY10" s="135"/>
      <c r="PKZ10" s="135"/>
      <c r="PLA10" s="135"/>
      <c r="PLB10" s="135"/>
      <c r="PLC10" s="135"/>
      <c r="PLD10" s="135"/>
      <c r="PLE10" s="135"/>
      <c r="PLF10" s="135"/>
      <c r="PLG10" s="135"/>
      <c r="PLH10" s="135"/>
      <c r="PLI10" s="135"/>
      <c r="PLJ10" s="135"/>
      <c r="PLK10" s="135"/>
      <c r="PLL10" s="135"/>
      <c r="PLM10" s="135"/>
      <c r="PLN10" s="135"/>
      <c r="PLO10" s="135"/>
      <c r="PLP10" s="135"/>
      <c r="PLQ10" s="135"/>
      <c r="PLR10" s="135"/>
      <c r="PLS10" s="135"/>
      <c r="PLT10" s="135"/>
      <c r="PLU10" s="135"/>
      <c r="PLV10" s="135"/>
      <c r="PLW10" s="135"/>
      <c r="PLX10" s="135"/>
      <c r="PLY10" s="135"/>
      <c r="PLZ10" s="135"/>
      <c r="PMA10" s="135"/>
      <c r="PMB10" s="135"/>
      <c r="PMC10" s="135"/>
      <c r="PMD10" s="135"/>
      <c r="PME10" s="135"/>
      <c r="PMF10" s="135"/>
      <c r="PMG10" s="135"/>
      <c r="PMH10" s="135"/>
      <c r="PMI10" s="135"/>
      <c r="PMJ10" s="135"/>
      <c r="PMK10" s="135"/>
      <c r="PML10" s="135"/>
      <c r="PMM10" s="135"/>
      <c r="PMN10" s="135"/>
      <c r="PMO10" s="135"/>
      <c r="PMP10" s="135"/>
      <c r="PMQ10" s="135"/>
      <c r="PMR10" s="135"/>
      <c r="PMS10" s="135"/>
      <c r="PMT10" s="135"/>
      <c r="PMU10" s="135"/>
      <c r="PMV10" s="135"/>
      <c r="PMW10" s="135"/>
      <c r="PMX10" s="135"/>
      <c r="PMY10" s="135"/>
      <c r="PMZ10" s="135"/>
      <c r="PNA10" s="135"/>
      <c r="PNB10" s="135"/>
      <c r="PNC10" s="135"/>
      <c r="PND10" s="135"/>
      <c r="PNE10" s="135"/>
      <c r="PNF10" s="135"/>
      <c r="PNG10" s="135"/>
      <c r="PNH10" s="135"/>
      <c r="PNI10" s="135"/>
      <c r="PNJ10" s="135"/>
      <c r="PNK10" s="135"/>
      <c r="PNL10" s="135"/>
      <c r="PNM10" s="135"/>
      <c r="PNN10" s="135"/>
      <c r="PNO10" s="135"/>
      <c r="PNP10" s="135"/>
      <c r="PNQ10" s="135"/>
      <c r="PNR10" s="135"/>
      <c r="PNS10" s="135"/>
      <c r="PNT10" s="135"/>
      <c r="PNU10" s="135"/>
      <c r="PNV10" s="135"/>
      <c r="PNW10" s="135"/>
      <c r="PNX10" s="135"/>
      <c r="PNY10" s="135"/>
      <c r="PNZ10" s="135"/>
      <c r="POA10" s="135"/>
      <c r="POB10" s="135"/>
      <c r="POC10" s="135"/>
      <c r="POD10" s="135"/>
      <c r="POE10" s="135"/>
      <c r="POF10" s="135"/>
      <c r="POG10" s="135"/>
      <c r="POH10" s="135"/>
      <c r="POI10" s="135"/>
      <c r="POJ10" s="135"/>
      <c r="POK10" s="135"/>
      <c r="POL10" s="135"/>
      <c r="POM10" s="135"/>
      <c r="PON10" s="135"/>
      <c r="POO10" s="135"/>
      <c r="POP10" s="135"/>
      <c r="POQ10" s="135"/>
      <c r="POR10" s="135"/>
      <c r="POS10" s="135"/>
      <c r="POT10" s="135"/>
      <c r="POU10" s="135"/>
      <c r="POV10" s="135"/>
      <c r="POW10" s="135"/>
      <c r="POX10" s="135"/>
      <c r="POY10" s="135"/>
      <c r="POZ10" s="135"/>
      <c r="PPA10" s="135"/>
      <c r="PPB10" s="135"/>
      <c r="PPC10" s="135"/>
      <c r="PPD10" s="135"/>
      <c r="PPE10" s="135"/>
      <c r="PPF10" s="135"/>
      <c r="PPG10" s="135"/>
      <c r="PPH10" s="135"/>
      <c r="PPI10" s="135"/>
      <c r="PPJ10" s="135"/>
      <c r="PPK10" s="135"/>
      <c r="PPL10" s="135"/>
      <c r="PPM10" s="135"/>
      <c r="PPN10" s="135"/>
      <c r="PPO10" s="135"/>
      <c r="PPP10" s="135"/>
      <c r="PPQ10" s="135"/>
      <c r="PPR10" s="135"/>
      <c r="PPS10" s="135"/>
      <c r="PPT10" s="135"/>
      <c r="PPU10" s="135"/>
      <c r="PPV10" s="135"/>
      <c r="PPW10" s="135"/>
      <c r="PPX10" s="135"/>
      <c r="PPY10" s="135"/>
      <c r="PPZ10" s="135"/>
      <c r="PQA10" s="135"/>
      <c r="PQB10" s="135"/>
      <c r="PQC10" s="135"/>
      <c r="PQD10" s="135"/>
      <c r="PQE10" s="135"/>
      <c r="PQF10" s="135"/>
      <c r="PQG10" s="135"/>
      <c r="PQH10" s="135"/>
      <c r="PQI10" s="135"/>
      <c r="PQJ10" s="135"/>
      <c r="PQK10" s="135"/>
      <c r="PQL10" s="135"/>
      <c r="PQM10" s="135"/>
      <c r="PQN10" s="135"/>
      <c r="PQO10" s="135"/>
      <c r="PQP10" s="135"/>
      <c r="PQQ10" s="135"/>
      <c r="PQR10" s="135"/>
      <c r="PQS10" s="135"/>
      <c r="PQT10" s="135"/>
      <c r="PQU10" s="135"/>
      <c r="PQV10" s="135"/>
      <c r="PQW10" s="135"/>
      <c r="PQX10" s="135"/>
      <c r="PQY10" s="135"/>
      <c r="PQZ10" s="135"/>
      <c r="PRA10" s="135"/>
      <c r="PRB10" s="135"/>
      <c r="PRC10" s="135"/>
      <c r="PRD10" s="135"/>
      <c r="PRE10" s="135"/>
      <c r="PRF10" s="135"/>
      <c r="PRG10" s="135"/>
      <c r="PRH10" s="135"/>
      <c r="PRI10" s="135"/>
      <c r="PRJ10" s="135"/>
      <c r="PRK10" s="135"/>
      <c r="PRL10" s="135"/>
      <c r="PRM10" s="135"/>
      <c r="PRN10" s="135"/>
      <c r="PRO10" s="135"/>
      <c r="PRP10" s="135"/>
      <c r="PRQ10" s="135"/>
      <c r="PRR10" s="135"/>
      <c r="PRS10" s="135"/>
      <c r="PRT10" s="135"/>
      <c r="PRU10" s="135"/>
      <c r="PRV10" s="135"/>
      <c r="PRW10" s="135"/>
      <c r="PRX10" s="135"/>
      <c r="PRY10" s="135"/>
      <c r="PRZ10" s="135"/>
      <c r="PSA10" s="135"/>
      <c r="PSB10" s="135"/>
      <c r="PSC10" s="135"/>
      <c r="PSD10" s="135"/>
      <c r="PSE10" s="135"/>
      <c r="PSF10" s="135"/>
      <c r="PSG10" s="135"/>
      <c r="PSH10" s="135"/>
      <c r="PSI10" s="135"/>
      <c r="PSJ10" s="135"/>
      <c r="PSK10" s="135"/>
      <c r="PSL10" s="135"/>
      <c r="PSM10" s="135"/>
      <c r="PSN10" s="135"/>
      <c r="PSO10" s="135"/>
      <c r="PSP10" s="135"/>
      <c r="PSQ10" s="135"/>
      <c r="PSR10" s="135"/>
      <c r="PSS10" s="135"/>
      <c r="PST10" s="135"/>
      <c r="PSU10" s="135"/>
      <c r="PSV10" s="135"/>
      <c r="PSW10" s="135"/>
      <c r="PSX10" s="135"/>
      <c r="PSY10" s="135"/>
      <c r="PSZ10" s="135"/>
      <c r="PTA10" s="135"/>
      <c r="PTB10" s="135"/>
      <c r="PTC10" s="135"/>
      <c r="PTD10" s="135"/>
      <c r="PTE10" s="135"/>
      <c r="PTF10" s="135"/>
      <c r="PTG10" s="135"/>
      <c r="PTH10" s="135"/>
      <c r="PTI10" s="135"/>
      <c r="PTJ10" s="135"/>
      <c r="PTK10" s="135"/>
      <c r="PTL10" s="135"/>
      <c r="PTM10" s="135"/>
      <c r="PTN10" s="135"/>
      <c r="PTO10" s="135"/>
      <c r="PTP10" s="135"/>
      <c r="PTQ10" s="135"/>
      <c r="PTR10" s="135"/>
      <c r="PTS10" s="135"/>
      <c r="PTT10" s="135"/>
      <c r="PTU10" s="135"/>
      <c r="PTV10" s="135"/>
      <c r="PTW10" s="135"/>
      <c r="PTX10" s="135"/>
      <c r="PTY10" s="135"/>
      <c r="PTZ10" s="135"/>
      <c r="PUA10" s="135"/>
      <c r="PUB10" s="135"/>
      <c r="PUC10" s="135"/>
      <c r="PUD10" s="135"/>
      <c r="PUE10" s="135"/>
      <c r="PUF10" s="135"/>
      <c r="PUG10" s="135"/>
      <c r="PUH10" s="135"/>
      <c r="PUI10" s="135"/>
      <c r="PUJ10" s="135"/>
      <c r="PUK10" s="135"/>
      <c r="PUL10" s="135"/>
      <c r="PUM10" s="135"/>
      <c r="PUN10" s="135"/>
      <c r="PUO10" s="135"/>
      <c r="PUP10" s="135"/>
      <c r="PUQ10" s="135"/>
      <c r="PUR10" s="135"/>
      <c r="PUS10" s="135"/>
      <c r="PUT10" s="135"/>
      <c r="PUU10" s="135"/>
      <c r="PUV10" s="135"/>
      <c r="PUW10" s="135"/>
      <c r="PUX10" s="135"/>
      <c r="PUY10" s="135"/>
      <c r="PUZ10" s="135"/>
      <c r="PVA10" s="135"/>
      <c r="PVB10" s="135"/>
      <c r="PVC10" s="135"/>
      <c r="PVD10" s="135"/>
      <c r="PVE10" s="135"/>
      <c r="PVF10" s="135"/>
      <c r="PVG10" s="135"/>
      <c r="PVH10" s="135"/>
      <c r="PVI10" s="135"/>
      <c r="PVJ10" s="135"/>
      <c r="PVK10" s="135"/>
      <c r="PVL10" s="135"/>
      <c r="PVM10" s="135"/>
      <c r="PVN10" s="135"/>
      <c r="PVO10" s="135"/>
      <c r="PVP10" s="135"/>
      <c r="PVQ10" s="135"/>
      <c r="PVR10" s="135"/>
      <c r="PVS10" s="135"/>
      <c r="PVT10" s="135"/>
      <c r="PVU10" s="135"/>
      <c r="PVV10" s="135"/>
      <c r="PVW10" s="135"/>
      <c r="PVX10" s="135"/>
      <c r="PVY10" s="135"/>
      <c r="PVZ10" s="135"/>
      <c r="PWA10" s="135"/>
      <c r="PWB10" s="135"/>
      <c r="PWC10" s="135"/>
      <c r="PWD10" s="135"/>
      <c r="PWE10" s="135"/>
      <c r="PWF10" s="135"/>
      <c r="PWG10" s="135"/>
      <c r="PWH10" s="135"/>
      <c r="PWI10" s="135"/>
      <c r="PWJ10" s="135"/>
      <c r="PWK10" s="135"/>
      <c r="PWL10" s="135"/>
      <c r="PWM10" s="135"/>
      <c r="PWN10" s="135"/>
      <c r="PWO10" s="135"/>
      <c r="PWP10" s="135"/>
      <c r="PWQ10" s="135"/>
      <c r="PWR10" s="135"/>
      <c r="PWS10" s="135"/>
      <c r="PWT10" s="135"/>
      <c r="PWU10" s="135"/>
      <c r="PWV10" s="135"/>
      <c r="PWW10" s="135"/>
      <c r="PWX10" s="135"/>
      <c r="PWY10" s="135"/>
      <c r="PWZ10" s="135"/>
      <c r="PXA10" s="135"/>
      <c r="PXB10" s="135"/>
      <c r="PXC10" s="135"/>
      <c r="PXD10" s="135"/>
      <c r="PXE10" s="135"/>
      <c r="PXF10" s="135"/>
      <c r="PXG10" s="135"/>
      <c r="PXH10" s="135"/>
      <c r="PXI10" s="135"/>
      <c r="PXJ10" s="135"/>
      <c r="PXK10" s="135"/>
      <c r="PXL10" s="135"/>
      <c r="PXM10" s="135"/>
      <c r="PXN10" s="135"/>
      <c r="PXO10" s="135"/>
      <c r="PXP10" s="135"/>
      <c r="PXQ10" s="135"/>
      <c r="PXR10" s="135"/>
      <c r="PXS10" s="135"/>
      <c r="PXT10" s="135"/>
      <c r="PXU10" s="135"/>
      <c r="PXV10" s="135"/>
      <c r="PXW10" s="135"/>
      <c r="PXX10" s="135"/>
      <c r="PXY10" s="135"/>
      <c r="PXZ10" s="135"/>
      <c r="PYA10" s="135"/>
      <c r="PYB10" s="135"/>
      <c r="PYC10" s="135"/>
      <c r="PYD10" s="135"/>
      <c r="PYE10" s="135"/>
      <c r="PYF10" s="135"/>
      <c r="PYG10" s="135"/>
      <c r="PYH10" s="135"/>
      <c r="PYI10" s="135"/>
      <c r="PYJ10" s="135"/>
      <c r="PYK10" s="135"/>
      <c r="PYL10" s="135"/>
      <c r="PYM10" s="135"/>
      <c r="PYN10" s="135"/>
      <c r="PYO10" s="135"/>
      <c r="PYP10" s="135"/>
      <c r="PYQ10" s="135"/>
      <c r="PYR10" s="135"/>
      <c r="PYS10" s="135"/>
      <c r="PYT10" s="135"/>
      <c r="PYU10" s="135"/>
      <c r="PYV10" s="135"/>
      <c r="PYW10" s="135"/>
      <c r="PYX10" s="135"/>
      <c r="PYY10" s="135"/>
      <c r="PYZ10" s="135"/>
      <c r="PZA10" s="135"/>
      <c r="PZB10" s="135"/>
      <c r="PZC10" s="135"/>
      <c r="PZD10" s="135"/>
      <c r="PZE10" s="135"/>
      <c r="PZF10" s="135"/>
      <c r="PZG10" s="135"/>
      <c r="PZH10" s="135"/>
      <c r="PZI10" s="135"/>
      <c r="PZJ10" s="135"/>
      <c r="PZK10" s="135"/>
      <c r="PZL10" s="135"/>
      <c r="PZM10" s="135"/>
      <c r="PZN10" s="135"/>
      <c r="PZO10" s="135"/>
      <c r="PZP10" s="135"/>
      <c r="PZQ10" s="135"/>
      <c r="PZR10" s="135"/>
      <c r="PZS10" s="135"/>
      <c r="PZT10" s="135"/>
      <c r="PZU10" s="135"/>
      <c r="PZV10" s="135"/>
      <c r="PZW10" s="135"/>
      <c r="PZX10" s="135"/>
      <c r="PZY10" s="135"/>
      <c r="PZZ10" s="135"/>
      <c r="QAA10" s="135"/>
      <c r="QAB10" s="135"/>
      <c r="QAC10" s="135"/>
      <c r="QAD10" s="135"/>
      <c r="QAE10" s="135"/>
      <c r="QAF10" s="135"/>
      <c r="QAG10" s="135"/>
      <c r="QAH10" s="135"/>
      <c r="QAI10" s="135"/>
      <c r="QAJ10" s="135"/>
      <c r="QAK10" s="135"/>
      <c r="QAL10" s="135"/>
      <c r="QAM10" s="135"/>
      <c r="QAN10" s="135"/>
      <c r="QAO10" s="135"/>
      <c r="QAP10" s="135"/>
      <c r="QAQ10" s="135"/>
      <c r="QAR10" s="135"/>
      <c r="QAS10" s="135"/>
      <c r="QAT10" s="135"/>
      <c r="QAU10" s="135"/>
      <c r="QAV10" s="135"/>
      <c r="QAW10" s="135"/>
      <c r="QAX10" s="135"/>
      <c r="QAY10" s="135"/>
      <c r="QAZ10" s="135"/>
      <c r="QBA10" s="135"/>
      <c r="QBB10" s="135"/>
      <c r="QBC10" s="135"/>
      <c r="QBD10" s="135"/>
      <c r="QBE10" s="135"/>
      <c r="QBF10" s="135"/>
      <c r="QBG10" s="135"/>
      <c r="QBH10" s="135"/>
      <c r="QBI10" s="135"/>
      <c r="QBJ10" s="135"/>
      <c r="QBK10" s="135"/>
      <c r="QBL10" s="135"/>
      <c r="QBM10" s="135"/>
      <c r="QBN10" s="135"/>
      <c r="QBO10" s="135"/>
      <c r="QBP10" s="135"/>
      <c r="QBQ10" s="135"/>
      <c r="QBR10" s="135"/>
      <c r="QBS10" s="135"/>
      <c r="QBT10" s="135"/>
      <c r="QBU10" s="135"/>
      <c r="QBV10" s="135"/>
      <c r="QBW10" s="135"/>
      <c r="QBX10" s="135"/>
      <c r="QBY10" s="135"/>
      <c r="QBZ10" s="135"/>
      <c r="QCA10" s="135"/>
      <c r="QCB10" s="135"/>
      <c r="QCC10" s="135"/>
      <c r="QCD10" s="135"/>
      <c r="QCE10" s="135"/>
      <c r="QCF10" s="135"/>
      <c r="QCG10" s="135"/>
      <c r="QCH10" s="135"/>
      <c r="QCI10" s="135"/>
      <c r="QCJ10" s="135"/>
      <c r="QCK10" s="135"/>
      <c r="QCL10" s="135"/>
      <c r="QCM10" s="135"/>
      <c r="QCN10" s="135"/>
      <c r="QCO10" s="135"/>
      <c r="QCP10" s="135"/>
      <c r="QCQ10" s="135"/>
      <c r="QCR10" s="135"/>
      <c r="QCS10" s="135"/>
      <c r="QCT10" s="135"/>
      <c r="QCU10" s="135"/>
      <c r="QCV10" s="135"/>
      <c r="QCW10" s="135"/>
      <c r="QCX10" s="135"/>
      <c r="QCY10" s="135"/>
      <c r="QCZ10" s="135"/>
      <c r="QDA10" s="135"/>
      <c r="QDB10" s="135"/>
      <c r="QDC10" s="135"/>
      <c r="QDD10" s="135"/>
      <c r="QDE10" s="135"/>
      <c r="QDF10" s="135"/>
      <c r="QDG10" s="135"/>
      <c r="QDH10" s="135"/>
      <c r="QDI10" s="135"/>
      <c r="QDJ10" s="135"/>
      <c r="QDK10" s="135"/>
      <c r="QDL10" s="135"/>
      <c r="QDM10" s="135"/>
      <c r="QDN10" s="135"/>
      <c r="QDO10" s="135"/>
      <c r="QDP10" s="135"/>
      <c r="QDQ10" s="135"/>
      <c r="QDR10" s="135"/>
      <c r="QDS10" s="135"/>
      <c r="QDT10" s="135"/>
      <c r="QDU10" s="135"/>
      <c r="QDV10" s="135"/>
      <c r="QDW10" s="135"/>
      <c r="QDX10" s="135"/>
      <c r="QDY10" s="135"/>
      <c r="QDZ10" s="135"/>
      <c r="QEA10" s="135"/>
      <c r="QEB10" s="135"/>
      <c r="QEC10" s="135"/>
      <c r="QED10" s="135"/>
      <c r="QEE10" s="135"/>
      <c r="QEF10" s="135"/>
      <c r="QEG10" s="135"/>
      <c r="QEH10" s="135"/>
      <c r="QEI10" s="135"/>
      <c r="QEJ10" s="135"/>
      <c r="QEK10" s="135"/>
      <c r="QEL10" s="135"/>
      <c r="QEM10" s="135"/>
      <c r="QEN10" s="135"/>
      <c r="QEO10" s="135"/>
      <c r="QEP10" s="135"/>
      <c r="QEQ10" s="135"/>
      <c r="QER10" s="135"/>
      <c r="QES10" s="135"/>
      <c r="QET10" s="135"/>
      <c r="QEU10" s="135"/>
      <c r="QEV10" s="135"/>
      <c r="QEW10" s="135"/>
      <c r="QEX10" s="135"/>
      <c r="QEY10" s="135"/>
      <c r="QEZ10" s="135"/>
      <c r="QFA10" s="135"/>
      <c r="QFB10" s="135"/>
      <c r="QFC10" s="135"/>
      <c r="QFD10" s="135"/>
      <c r="QFE10" s="135"/>
      <c r="QFF10" s="135"/>
      <c r="QFG10" s="135"/>
      <c r="QFH10" s="135"/>
      <c r="QFI10" s="135"/>
      <c r="QFJ10" s="135"/>
      <c r="QFK10" s="135"/>
      <c r="QFL10" s="135"/>
      <c r="QFM10" s="135"/>
      <c r="QFN10" s="135"/>
      <c r="QFO10" s="135"/>
      <c r="QFP10" s="135"/>
      <c r="QFQ10" s="135"/>
      <c r="QFR10" s="135"/>
      <c r="QFS10" s="135"/>
      <c r="QFT10" s="135"/>
      <c r="QFU10" s="135"/>
      <c r="QFV10" s="135"/>
      <c r="QFW10" s="135"/>
      <c r="QFX10" s="135"/>
      <c r="QFY10" s="135"/>
      <c r="QFZ10" s="135"/>
      <c r="QGA10" s="135"/>
      <c r="QGB10" s="135"/>
      <c r="QGC10" s="135"/>
      <c r="QGD10" s="135"/>
      <c r="QGE10" s="135"/>
      <c r="QGF10" s="135"/>
      <c r="QGG10" s="135"/>
      <c r="QGH10" s="135"/>
      <c r="QGI10" s="135"/>
      <c r="QGJ10" s="135"/>
      <c r="QGK10" s="135"/>
      <c r="QGL10" s="135"/>
      <c r="QGM10" s="135"/>
      <c r="QGN10" s="135"/>
      <c r="QGO10" s="135"/>
      <c r="QGP10" s="135"/>
      <c r="QGQ10" s="135"/>
      <c r="QGR10" s="135"/>
      <c r="QGS10" s="135"/>
      <c r="QGT10" s="135"/>
      <c r="QGU10" s="135"/>
      <c r="QGV10" s="135"/>
      <c r="QGW10" s="135"/>
      <c r="QGX10" s="135"/>
      <c r="QGY10" s="135"/>
      <c r="QGZ10" s="135"/>
      <c r="QHA10" s="135"/>
      <c r="QHB10" s="135"/>
      <c r="QHC10" s="135"/>
      <c r="QHD10" s="135"/>
      <c r="QHE10" s="135"/>
      <c r="QHF10" s="135"/>
      <c r="QHG10" s="135"/>
      <c r="QHH10" s="135"/>
      <c r="QHI10" s="135"/>
      <c r="QHJ10" s="135"/>
      <c r="QHK10" s="135"/>
      <c r="QHL10" s="135"/>
      <c r="QHM10" s="135"/>
      <c r="QHN10" s="135"/>
      <c r="QHO10" s="135"/>
      <c r="QHP10" s="135"/>
      <c r="QHQ10" s="135"/>
      <c r="QHR10" s="135"/>
      <c r="QHS10" s="135"/>
      <c r="QHT10" s="135"/>
      <c r="QHU10" s="135"/>
      <c r="QHV10" s="135"/>
      <c r="QHW10" s="135"/>
      <c r="QHX10" s="135"/>
      <c r="QHY10" s="135"/>
      <c r="QHZ10" s="135"/>
      <c r="QIA10" s="135"/>
      <c r="QIB10" s="135"/>
      <c r="QIC10" s="135"/>
      <c r="QID10" s="135"/>
      <c r="QIE10" s="135"/>
      <c r="QIF10" s="135"/>
      <c r="QIG10" s="135"/>
      <c r="QIH10" s="135"/>
      <c r="QII10" s="135"/>
      <c r="QIJ10" s="135"/>
      <c r="QIK10" s="135"/>
      <c r="QIL10" s="135"/>
      <c r="QIM10" s="135"/>
      <c r="QIN10" s="135"/>
      <c r="QIO10" s="135"/>
      <c r="QIP10" s="135"/>
      <c r="QIQ10" s="135"/>
      <c r="QIR10" s="135"/>
      <c r="QIS10" s="135"/>
      <c r="QIT10" s="135"/>
      <c r="QIU10" s="135"/>
      <c r="QIV10" s="135"/>
      <c r="QIW10" s="135"/>
      <c r="QIX10" s="135"/>
      <c r="QIY10" s="135"/>
      <c r="QIZ10" s="135"/>
      <c r="QJA10" s="135"/>
      <c r="QJB10" s="135"/>
      <c r="QJC10" s="135"/>
      <c r="QJD10" s="135"/>
      <c r="QJE10" s="135"/>
      <c r="QJF10" s="135"/>
      <c r="QJG10" s="135"/>
      <c r="QJH10" s="135"/>
      <c r="QJI10" s="135"/>
      <c r="QJJ10" s="135"/>
      <c r="QJK10" s="135"/>
      <c r="QJL10" s="135"/>
      <c r="QJM10" s="135"/>
      <c r="QJN10" s="135"/>
      <c r="QJO10" s="135"/>
      <c r="QJP10" s="135"/>
      <c r="QJQ10" s="135"/>
      <c r="QJR10" s="135"/>
      <c r="QJS10" s="135"/>
      <c r="QJT10" s="135"/>
      <c r="QJU10" s="135"/>
      <c r="QJV10" s="135"/>
      <c r="QJW10" s="135"/>
      <c r="QJX10" s="135"/>
      <c r="QJY10" s="135"/>
      <c r="QJZ10" s="135"/>
      <c r="QKA10" s="135"/>
      <c r="QKB10" s="135"/>
      <c r="QKC10" s="135"/>
      <c r="QKD10" s="135"/>
      <c r="QKE10" s="135"/>
      <c r="QKF10" s="135"/>
      <c r="QKG10" s="135"/>
      <c r="QKH10" s="135"/>
      <c r="QKI10" s="135"/>
      <c r="QKJ10" s="135"/>
      <c r="QKK10" s="135"/>
      <c r="QKL10" s="135"/>
      <c r="QKM10" s="135"/>
      <c r="QKN10" s="135"/>
      <c r="QKO10" s="135"/>
      <c r="QKP10" s="135"/>
      <c r="QKQ10" s="135"/>
      <c r="QKR10" s="135"/>
      <c r="QKS10" s="135"/>
      <c r="QKT10" s="135"/>
      <c r="QKU10" s="135"/>
      <c r="QKV10" s="135"/>
      <c r="QKW10" s="135"/>
      <c r="QKX10" s="135"/>
      <c r="QKY10" s="135"/>
      <c r="QKZ10" s="135"/>
      <c r="QLA10" s="135"/>
      <c r="QLB10" s="135"/>
      <c r="QLC10" s="135"/>
      <c r="QLD10" s="135"/>
      <c r="QLE10" s="135"/>
      <c r="QLF10" s="135"/>
      <c r="QLG10" s="135"/>
      <c r="QLH10" s="135"/>
      <c r="QLI10" s="135"/>
      <c r="QLJ10" s="135"/>
      <c r="QLK10" s="135"/>
      <c r="QLL10" s="135"/>
      <c r="QLM10" s="135"/>
      <c r="QLN10" s="135"/>
      <c r="QLO10" s="135"/>
      <c r="QLP10" s="135"/>
      <c r="QLQ10" s="135"/>
      <c r="QLR10" s="135"/>
      <c r="QLS10" s="135"/>
      <c r="QLT10" s="135"/>
      <c r="QLU10" s="135"/>
      <c r="QLV10" s="135"/>
      <c r="QLW10" s="135"/>
      <c r="QLX10" s="135"/>
      <c r="QLY10" s="135"/>
      <c r="QLZ10" s="135"/>
      <c r="QMA10" s="135"/>
      <c r="QMB10" s="135"/>
      <c r="QMC10" s="135"/>
      <c r="QMD10" s="135"/>
      <c r="QME10" s="135"/>
      <c r="QMF10" s="135"/>
      <c r="QMG10" s="135"/>
      <c r="QMH10" s="135"/>
      <c r="QMI10" s="135"/>
      <c r="QMJ10" s="135"/>
      <c r="QMK10" s="135"/>
      <c r="QML10" s="135"/>
      <c r="QMM10" s="135"/>
      <c r="QMN10" s="135"/>
      <c r="QMO10" s="135"/>
      <c r="QMP10" s="135"/>
      <c r="QMQ10" s="135"/>
      <c r="QMR10" s="135"/>
      <c r="QMS10" s="135"/>
      <c r="QMT10" s="135"/>
      <c r="QMU10" s="135"/>
      <c r="QMV10" s="135"/>
      <c r="QMW10" s="135"/>
      <c r="QMX10" s="135"/>
      <c r="QMY10" s="135"/>
      <c r="QMZ10" s="135"/>
      <c r="QNA10" s="135"/>
      <c r="QNB10" s="135"/>
      <c r="QNC10" s="135"/>
      <c r="QND10" s="135"/>
      <c r="QNE10" s="135"/>
      <c r="QNF10" s="135"/>
      <c r="QNG10" s="135"/>
      <c r="QNH10" s="135"/>
      <c r="QNI10" s="135"/>
      <c r="QNJ10" s="135"/>
      <c r="QNK10" s="135"/>
      <c r="QNL10" s="135"/>
      <c r="QNM10" s="135"/>
      <c r="QNN10" s="135"/>
      <c r="QNO10" s="135"/>
      <c r="QNP10" s="135"/>
      <c r="QNQ10" s="135"/>
      <c r="QNR10" s="135"/>
      <c r="QNS10" s="135"/>
      <c r="QNT10" s="135"/>
      <c r="QNU10" s="135"/>
      <c r="QNV10" s="135"/>
      <c r="QNW10" s="135"/>
      <c r="QNX10" s="135"/>
      <c r="QNY10" s="135"/>
      <c r="QNZ10" s="135"/>
      <c r="QOA10" s="135"/>
      <c r="QOB10" s="135"/>
      <c r="QOC10" s="135"/>
      <c r="QOD10" s="135"/>
      <c r="QOE10" s="135"/>
      <c r="QOF10" s="135"/>
      <c r="QOG10" s="135"/>
      <c r="QOH10" s="135"/>
      <c r="QOI10" s="135"/>
      <c r="QOJ10" s="135"/>
      <c r="QOK10" s="135"/>
      <c r="QOL10" s="135"/>
      <c r="QOM10" s="135"/>
      <c r="QON10" s="135"/>
      <c r="QOO10" s="135"/>
      <c r="QOP10" s="135"/>
      <c r="QOQ10" s="135"/>
      <c r="QOR10" s="135"/>
      <c r="QOS10" s="135"/>
      <c r="QOT10" s="135"/>
      <c r="QOU10" s="135"/>
      <c r="QOV10" s="135"/>
      <c r="QOW10" s="135"/>
      <c r="QOX10" s="135"/>
      <c r="QOY10" s="135"/>
      <c r="QOZ10" s="135"/>
      <c r="QPA10" s="135"/>
      <c r="QPB10" s="135"/>
      <c r="QPC10" s="135"/>
      <c r="QPD10" s="135"/>
      <c r="QPE10" s="135"/>
      <c r="QPF10" s="135"/>
      <c r="QPG10" s="135"/>
      <c r="QPH10" s="135"/>
      <c r="QPI10" s="135"/>
      <c r="QPJ10" s="135"/>
      <c r="QPK10" s="135"/>
      <c r="QPL10" s="135"/>
      <c r="QPM10" s="135"/>
      <c r="QPN10" s="135"/>
      <c r="QPO10" s="135"/>
      <c r="QPP10" s="135"/>
      <c r="QPQ10" s="135"/>
      <c r="QPR10" s="135"/>
      <c r="QPS10" s="135"/>
      <c r="QPT10" s="135"/>
      <c r="QPU10" s="135"/>
      <c r="QPV10" s="135"/>
      <c r="QPW10" s="135"/>
      <c r="QPX10" s="135"/>
      <c r="QPY10" s="135"/>
      <c r="QPZ10" s="135"/>
      <c r="QQA10" s="135"/>
      <c r="QQB10" s="135"/>
      <c r="QQC10" s="135"/>
      <c r="QQD10" s="135"/>
      <c r="QQE10" s="135"/>
      <c r="QQF10" s="135"/>
      <c r="QQG10" s="135"/>
      <c r="QQH10" s="135"/>
      <c r="QQI10" s="135"/>
      <c r="QQJ10" s="135"/>
      <c r="QQK10" s="135"/>
      <c r="QQL10" s="135"/>
      <c r="QQM10" s="135"/>
      <c r="QQN10" s="135"/>
      <c r="QQO10" s="135"/>
      <c r="QQP10" s="135"/>
      <c r="QQQ10" s="135"/>
      <c r="QQR10" s="135"/>
      <c r="QQS10" s="135"/>
      <c r="QQT10" s="135"/>
      <c r="QQU10" s="135"/>
      <c r="QQV10" s="135"/>
      <c r="QQW10" s="135"/>
      <c r="QQX10" s="135"/>
      <c r="QQY10" s="135"/>
      <c r="QQZ10" s="135"/>
      <c r="QRA10" s="135"/>
      <c r="QRB10" s="135"/>
      <c r="QRC10" s="135"/>
      <c r="QRD10" s="135"/>
      <c r="QRE10" s="135"/>
      <c r="QRF10" s="135"/>
      <c r="QRG10" s="135"/>
      <c r="QRH10" s="135"/>
      <c r="QRI10" s="135"/>
      <c r="QRJ10" s="135"/>
      <c r="QRK10" s="135"/>
      <c r="QRL10" s="135"/>
      <c r="QRM10" s="135"/>
      <c r="QRN10" s="135"/>
      <c r="QRO10" s="135"/>
      <c r="QRP10" s="135"/>
      <c r="QRQ10" s="135"/>
      <c r="QRR10" s="135"/>
      <c r="QRS10" s="135"/>
      <c r="QRT10" s="135"/>
      <c r="QRU10" s="135"/>
      <c r="QRV10" s="135"/>
      <c r="QRW10" s="135"/>
      <c r="QRX10" s="135"/>
      <c r="QRY10" s="135"/>
      <c r="QRZ10" s="135"/>
      <c r="QSA10" s="135"/>
      <c r="QSB10" s="135"/>
      <c r="QSC10" s="135"/>
      <c r="QSD10" s="135"/>
      <c r="QSE10" s="135"/>
      <c r="QSF10" s="135"/>
      <c r="QSG10" s="135"/>
      <c r="QSH10" s="135"/>
      <c r="QSI10" s="135"/>
      <c r="QSJ10" s="135"/>
      <c r="QSK10" s="135"/>
      <c r="QSL10" s="135"/>
      <c r="QSM10" s="135"/>
      <c r="QSN10" s="135"/>
      <c r="QSO10" s="135"/>
      <c r="QSP10" s="135"/>
      <c r="QSQ10" s="135"/>
      <c r="QSR10" s="135"/>
      <c r="QSS10" s="135"/>
      <c r="QST10" s="135"/>
      <c r="QSU10" s="135"/>
      <c r="QSV10" s="135"/>
      <c r="QSW10" s="135"/>
      <c r="QSX10" s="135"/>
      <c r="QSY10" s="135"/>
      <c r="QSZ10" s="135"/>
      <c r="QTA10" s="135"/>
      <c r="QTB10" s="135"/>
      <c r="QTC10" s="135"/>
      <c r="QTD10" s="135"/>
      <c r="QTE10" s="135"/>
      <c r="QTF10" s="135"/>
      <c r="QTG10" s="135"/>
      <c r="QTH10" s="135"/>
      <c r="QTI10" s="135"/>
      <c r="QTJ10" s="135"/>
      <c r="QTK10" s="135"/>
      <c r="QTL10" s="135"/>
      <c r="QTM10" s="135"/>
      <c r="QTN10" s="135"/>
      <c r="QTO10" s="135"/>
      <c r="QTP10" s="135"/>
      <c r="QTQ10" s="135"/>
      <c r="QTR10" s="135"/>
      <c r="QTS10" s="135"/>
      <c r="QTT10" s="135"/>
      <c r="QTU10" s="135"/>
      <c r="QTV10" s="135"/>
      <c r="QTW10" s="135"/>
      <c r="QTX10" s="135"/>
      <c r="QTY10" s="135"/>
      <c r="QTZ10" s="135"/>
      <c r="QUA10" s="135"/>
      <c r="QUB10" s="135"/>
      <c r="QUC10" s="135"/>
      <c r="QUD10" s="135"/>
      <c r="QUE10" s="135"/>
      <c r="QUF10" s="135"/>
      <c r="QUG10" s="135"/>
      <c r="QUH10" s="135"/>
      <c r="QUI10" s="135"/>
      <c r="QUJ10" s="135"/>
      <c r="QUK10" s="135"/>
      <c r="QUL10" s="135"/>
      <c r="QUM10" s="135"/>
      <c r="QUN10" s="135"/>
      <c r="QUO10" s="135"/>
      <c r="QUP10" s="135"/>
      <c r="QUQ10" s="135"/>
      <c r="QUR10" s="135"/>
      <c r="QUS10" s="135"/>
      <c r="QUT10" s="135"/>
      <c r="QUU10" s="135"/>
      <c r="QUV10" s="135"/>
      <c r="QUW10" s="135"/>
      <c r="QUX10" s="135"/>
      <c r="QUY10" s="135"/>
      <c r="QUZ10" s="135"/>
      <c r="QVA10" s="135"/>
      <c r="QVB10" s="135"/>
      <c r="QVC10" s="135"/>
      <c r="QVD10" s="135"/>
      <c r="QVE10" s="135"/>
      <c r="QVF10" s="135"/>
      <c r="QVG10" s="135"/>
      <c r="QVH10" s="135"/>
      <c r="QVI10" s="135"/>
      <c r="QVJ10" s="135"/>
      <c r="QVK10" s="135"/>
      <c r="QVL10" s="135"/>
      <c r="QVM10" s="135"/>
      <c r="QVN10" s="135"/>
      <c r="QVO10" s="135"/>
      <c r="QVP10" s="135"/>
      <c r="QVQ10" s="135"/>
      <c r="QVR10" s="135"/>
      <c r="QVS10" s="135"/>
      <c r="QVT10" s="135"/>
      <c r="QVU10" s="135"/>
      <c r="QVV10" s="135"/>
      <c r="QVW10" s="135"/>
      <c r="QVX10" s="135"/>
      <c r="QVY10" s="135"/>
      <c r="QVZ10" s="135"/>
      <c r="QWA10" s="135"/>
      <c r="QWB10" s="135"/>
      <c r="QWC10" s="135"/>
      <c r="QWD10" s="135"/>
      <c r="QWE10" s="135"/>
      <c r="QWF10" s="135"/>
      <c r="QWG10" s="135"/>
      <c r="QWH10" s="135"/>
      <c r="QWI10" s="135"/>
      <c r="QWJ10" s="135"/>
      <c r="QWK10" s="135"/>
      <c r="QWL10" s="135"/>
      <c r="QWM10" s="135"/>
      <c r="QWN10" s="135"/>
      <c r="QWO10" s="135"/>
      <c r="QWP10" s="135"/>
      <c r="QWQ10" s="135"/>
      <c r="QWR10" s="135"/>
      <c r="QWS10" s="135"/>
      <c r="QWT10" s="135"/>
      <c r="QWU10" s="135"/>
      <c r="QWV10" s="135"/>
      <c r="QWW10" s="135"/>
      <c r="QWX10" s="135"/>
      <c r="QWY10" s="135"/>
      <c r="QWZ10" s="135"/>
      <c r="QXA10" s="135"/>
      <c r="QXB10" s="135"/>
      <c r="QXC10" s="135"/>
      <c r="QXD10" s="135"/>
      <c r="QXE10" s="135"/>
      <c r="QXF10" s="135"/>
      <c r="QXG10" s="135"/>
      <c r="QXH10" s="135"/>
      <c r="QXI10" s="135"/>
      <c r="QXJ10" s="135"/>
      <c r="QXK10" s="135"/>
      <c r="QXL10" s="135"/>
      <c r="QXM10" s="135"/>
      <c r="QXN10" s="135"/>
      <c r="QXO10" s="135"/>
      <c r="QXP10" s="135"/>
      <c r="QXQ10" s="135"/>
      <c r="QXR10" s="135"/>
      <c r="QXS10" s="135"/>
      <c r="QXT10" s="135"/>
      <c r="QXU10" s="135"/>
      <c r="QXV10" s="135"/>
      <c r="QXW10" s="135"/>
      <c r="QXX10" s="135"/>
      <c r="QXY10" s="135"/>
      <c r="QXZ10" s="135"/>
      <c r="QYA10" s="135"/>
      <c r="QYB10" s="135"/>
      <c r="QYC10" s="135"/>
      <c r="QYD10" s="135"/>
      <c r="QYE10" s="135"/>
      <c r="QYF10" s="135"/>
      <c r="QYG10" s="135"/>
      <c r="QYH10" s="135"/>
      <c r="QYI10" s="135"/>
      <c r="QYJ10" s="135"/>
      <c r="QYK10" s="135"/>
      <c r="QYL10" s="135"/>
      <c r="QYM10" s="135"/>
      <c r="QYN10" s="135"/>
      <c r="QYO10" s="135"/>
      <c r="QYP10" s="135"/>
      <c r="QYQ10" s="135"/>
      <c r="QYR10" s="135"/>
      <c r="QYS10" s="135"/>
      <c r="QYT10" s="135"/>
      <c r="QYU10" s="135"/>
      <c r="QYV10" s="135"/>
      <c r="QYW10" s="135"/>
      <c r="QYX10" s="135"/>
      <c r="QYY10" s="135"/>
      <c r="QYZ10" s="135"/>
      <c r="QZA10" s="135"/>
      <c r="QZB10" s="135"/>
      <c r="QZC10" s="135"/>
      <c r="QZD10" s="135"/>
      <c r="QZE10" s="135"/>
      <c r="QZF10" s="135"/>
      <c r="QZG10" s="135"/>
      <c r="QZH10" s="135"/>
      <c r="QZI10" s="135"/>
      <c r="QZJ10" s="135"/>
      <c r="QZK10" s="135"/>
      <c r="QZL10" s="135"/>
      <c r="QZM10" s="135"/>
      <c r="QZN10" s="135"/>
      <c r="QZO10" s="135"/>
      <c r="QZP10" s="135"/>
      <c r="QZQ10" s="135"/>
      <c r="QZR10" s="135"/>
      <c r="QZS10" s="135"/>
      <c r="QZT10" s="135"/>
      <c r="QZU10" s="135"/>
      <c r="QZV10" s="135"/>
      <c r="QZW10" s="135"/>
      <c r="QZX10" s="135"/>
      <c r="QZY10" s="135"/>
      <c r="QZZ10" s="135"/>
      <c r="RAA10" s="135"/>
      <c r="RAB10" s="135"/>
      <c r="RAC10" s="135"/>
      <c r="RAD10" s="135"/>
      <c r="RAE10" s="135"/>
      <c r="RAF10" s="135"/>
      <c r="RAG10" s="135"/>
      <c r="RAH10" s="135"/>
      <c r="RAI10" s="135"/>
      <c r="RAJ10" s="135"/>
      <c r="RAK10" s="135"/>
      <c r="RAL10" s="135"/>
      <c r="RAM10" s="135"/>
      <c r="RAN10" s="135"/>
      <c r="RAO10" s="135"/>
      <c r="RAP10" s="135"/>
      <c r="RAQ10" s="135"/>
      <c r="RAR10" s="135"/>
      <c r="RAS10" s="135"/>
      <c r="RAT10" s="135"/>
      <c r="RAU10" s="135"/>
      <c r="RAV10" s="135"/>
      <c r="RAW10" s="135"/>
      <c r="RAX10" s="135"/>
      <c r="RAY10" s="135"/>
      <c r="RAZ10" s="135"/>
      <c r="RBA10" s="135"/>
      <c r="RBB10" s="135"/>
      <c r="RBC10" s="135"/>
      <c r="RBD10" s="135"/>
      <c r="RBE10" s="135"/>
      <c r="RBF10" s="135"/>
      <c r="RBG10" s="135"/>
      <c r="RBH10" s="135"/>
      <c r="RBI10" s="135"/>
      <c r="RBJ10" s="135"/>
      <c r="RBK10" s="135"/>
      <c r="RBL10" s="135"/>
      <c r="RBM10" s="135"/>
      <c r="RBN10" s="135"/>
      <c r="RBO10" s="135"/>
      <c r="RBP10" s="135"/>
      <c r="RBQ10" s="135"/>
      <c r="RBR10" s="135"/>
      <c r="RBS10" s="135"/>
      <c r="RBT10" s="135"/>
      <c r="RBU10" s="135"/>
      <c r="RBV10" s="135"/>
      <c r="RBW10" s="135"/>
      <c r="RBX10" s="135"/>
      <c r="RBY10" s="135"/>
      <c r="RBZ10" s="135"/>
      <c r="RCA10" s="135"/>
      <c r="RCB10" s="135"/>
      <c r="RCC10" s="135"/>
      <c r="RCD10" s="135"/>
      <c r="RCE10" s="135"/>
      <c r="RCF10" s="135"/>
      <c r="RCG10" s="135"/>
      <c r="RCH10" s="135"/>
      <c r="RCI10" s="135"/>
      <c r="RCJ10" s="135"/>
      <c r="RCK10" s="135"/>
      <c r="RCL10" s="135"/>
      <c r="RCM10" s="135"/>
      <c r="RCN10" s="135"/>
      <c r="RCO10" s="135"/>
      <c r="RCP10" s="135"/>
      <c r="RCQ10" s="135"/>
      <c r="RCR10" s="135"/>
      <c r="RCS10" s="135"/>
      <c r="RCT10" s="135"/>
      <c r="RCU10" s="135"/>
      <c r="RCV10" s="135"/>
      <c r="RCW10" s="135"/>
      <c r="RCX10" s="135"/>
      <c r="RCY10" s="135"/>
      <c r="RCZ10" s="135"/>
      <c r="RDA10" s="135"/>
      <c r="RDB10" s="135"/>
      <c r="RDC10" s="135"/>
      <c r="RDD10" s="135"/>
      <c r="RDE10" s="135"/>
      <c r="RDF10" s="135"/>
      <c r="RDG10" s="135"/>
      <c r="RDH10" s="135"/>
      <c r="RDI10" s="135"/>
      <c r="RDJ10" s="135"/>
      <c r="RDK10" s="135"/>
      <c r="RDL10" s="135"/>
      <c r="RDM10" s="135"/>
      <c r="RDN10" s="135"/>
      <c r="RDO10" s="135"/>
      <c r="RDP10" s="135"/>
      <c r="RDQ10" s="135"/>
      <c r="RDR10" s="135"/>
      <c r="RDS10" s="135"/>
      <c r="RDT10" s="135"/>
      <c r="RDU10" s="135"/>
      <c r="RDV10" s="135"/>
      <c r="RDW10" s="135"/>
      <c r="RDX10" s="135"/>
      <c r="RDY10" s="135"/>
      <c r="RDZ10" s="135"/>
      <c r="REA10" s="135"/>
      <c r="REB10" s="135"/>
      <c r="REC10" s="135"/>
      <c r="RED10" s="135"/>
      <c r="REE10" s="135"/>
      <c r="REF10" s="135"/>
      <c r="REG10" s="135"/>
      <c r="REH10" s="135"/>
      <c r="REI10" s="135"/>
      <c r="REJ10" s="135"/>
      <c r="REK10" s="135"/>
      <c r="REL10" s="135"/>
      <c r="REM10" s="135"/>
      <c r="REN10" s="135"/>
      <c r="REO10" s="135"/>
      <c r="REP10" s="135"/>
      <c r="REQ10" s="135"/>
      <c r="RER10" s="135"/>
      <c r="RES10" s="135"/>
      <c r="RET10" s="135"/>
      <c r="REU10" s="135"/>
      <c r="REV10" s="135"/>
      <c r="REW10" s="135"/>
      <c r="REX10" s="135"/>
      <c r="REY10" s="135"/>
      <c r="REZ10" s="135"/>
      <c r="RFA10" s="135"/>
      <c r="RFB10" s="135"/>
      <c r="RFC10" s="135"/>
      <c r="RFD10" s="135"/>
      <c r="RFE10" s="135"/>
      <c r="RFF10" s="135"/>
      <c r="RFG10" s="135"/>
      <c r="RFH10" s="135"/>
      <c r="RFI10" s="135"/>
      <c r="RFJ10" s="135"/>
      <c r="RFK10" s="135"/>
      <c r="RFL10" s="135"/>
      <c r="RFM10" s="135"/>
      <c r="RFN10" s="135"/>
      <c r="RFO10" s="135"/>
      <c r="RFP10" s="135"/>
      <c r="RFQ10" s="135"/>
      <c r="RFR10" s="135"/>
      <c r="RFS10" s="135"/>
      <c r="RFT10" s="135"/>
      <c r="RFU10" s="135"/>
      <c r="RFV10" s="135"/>
      <c r="RFW10" s="135"/>
      <c r="RFX10" s="135"/>
      <c r="RFY10" s="135"/>
      <c r="RFZ10" s="135"/>
      <c r="RGA10" s="135"/>
      <c r="RGB10" s="135"/>
      <c r="RGC10" s="135"/>
      <c r="RGD10" s="135"/>
      <c r="RGE10" s="135"/>
      <c r="RGF10" s="135"/>
      <c r="RGG10" s="135"/>
      <c r="RGH10" s="135"/>
      <c r="RGI10" s="135"/>
      <c r="RGJ10" s="135"/>
      <c r="RGK10" s="135"/>
      <c r="RGL10" s="135"/>
      <c r="RGM10" s="135"/>
      <c r="RGN10" s="135"/>
      <c r="RGO10" s="135"/>
      <c r="RGP10" s="135"/>
      <c r="RGQ10" s="135"/>
      <c r="RGR10" s="135"/>
      <c r="RGS10" s="135"/>
      <c r="RGT10" s="135"/>
      <c r="RGU10" s="135"/>
      <c r="RGV10" s="135"/>
      <c r="RGW10" s="135"/>
      <c r="RGX10" s="135"/>
      <c r="RGY10" s="135"/>
      <c r="RGZ10" s="135"/>
      <c r="RHA10" s="135"/>
      <c r="RHB10" s="135"/>
      <c r="RHC10" s="135"/>
      <c r="RHD10" s="135"/>
      <c r="RHE10" s="135"/>
      <c r="RHF10" s="135"/>
      <c r="RHG10" s="135"/>
      <c r="RHH10" s="135"/>
      <c r="RHI10" s="135"/>
      <c r="RHJ10" s="135"/>
      <c r="RHK10" s="135"/>
      <c r="RHL10" s="135"/>
      <c r="RHM10" s="135"/>
      <c r="RHN10" s="135"/>
      <c r="RHO10" s="135"/>
      <c r="RHP10" s="135"/>
      <c r="RHQ10" s="135"/>
      <c r="RHR10" s="135"/>
      <c r="RHS10" s="135"/>
      <c r="RHT10" s="135"/>
      <c r="RHU10" s="135"/>
      <c r="RHV10" s="135"/>
      <c r="RHW10" s="135"/>
      <c r="RHX10" s="135"/>
      <c r="RHY10" s="135"/>
      <c r="RHZ10" s="135"/>
      <c r="RIA10" s="135"/>
      <c r="RIB10" s="135"/>
      <c r="RIC10" s="135"/>
      <c r="RID10" s="135"/>
      <c r="RIE10" s="135"/>
      <c r="RIF10" s="135"/>
      <c r="RIG10" s="135"/>
      <c r="RIH10" s="135"/>
      <c r="RII10" s="135"/>
      <c r="RIJ10" s="135"/>
      <c r="RIK10" s="135"/>
      <c r="RIL10" s="135"/>
      <c r="RIM10" s="135"/>
      <c r="RIN10" s="135"/>
      <c r="RIO10" s="135"/>
      <c r="RIP10" s="135"/>
      <c r="RIQ10" s="135"/>
      <c r="RIR10" s="135"/>
      <c r="RIS10" s="135"/>
      <c r="RIT10" s="135"/>
      <c r="RIU10" s="135"/>
      <c r="RIV10" s="135"/>
      <c r="RIW10" s="135"/>
      <c r="RIX10" s="135"/>
      <c r="RIY10" s="135"/>
      <c r="RIZ10" s="135"/>
      <c r="RJA10" s="135"/>
      <c r="RJB10" s="135"/>
      <c r="RJC10" s="135"/>
      <c r="RJD10" s="135"/>
      <c r="RJE10" s="135"/>
      <c r="RJF10" s="135"/>
      <c r="RJG10" s="135"/>
      <c r="RJH10" s="135"/>
      <c r="RJI10" s="135"/>
      <c r="RJJ10" s="135"/>
      <c r="RJK10" s="135"/>
      <c r="RJL10" s="135"/>
      <c r="RJM10" s="135"/>
      <c r="RJN10" s="135"/>
      <c r="RJO10" s="135"/>
      <c r="RJP10" s="135"/>
      <c r="RJQ10" s="135"/>
      <c r="RJR10" s="135"/>
      <c r="RJS10" s="135"/>
      <c r="RJT10" s="135"/>
      <c r="RJU10" s="135"/>
      <c r="RJV10" s="135"/>
      <c r="RJW10" s="135"/>
      <c r="RJX10" s="135"/>
      <c r="RJY10" s="135"/>
      <c r="RJZ10" s="135"/>
      <c r="RKA10" s="135"/>
      <c r="RKB10" s="135"/>
      <c r="RKC10" s="135"/>
      <c r="RKD10" s="135"/>
      <c r="RKE10" s="135"/>
      <c r="RKF10" s="135"/>
      <c r="RKG10" s="135"/>
      <c r="RKH10" s="135"/>
      <c r="RKI10" s="135"/>
      <c r="RKJ10" s="135"/>
      <c r="RKK10" s="135"/>
      <c r="RKL10" s="135"/>
      <c r="RKM10" s="135"/>
      <c r="RKN10" s="135"/>
      <c r="RKO10" s="135"/>
      <c r="RKP10" s="135"/>
      <c r="RKQ10" s="135"/>
      <c r="RKR10" s="135"/>
      <c r="RKS10" s="135"/>
      <c r="RKT10" s="135"/>
      <c r="RKU10" s="135"/>
      <c r="RKV10" s="135"/>
      <c r="RKW10" s="135"/>
      <c r="RKX10" s="135"/>
      <c r="RKY10" s="135"/>
      <c r="RKZ10" s="135"/>
      <c r="RLA10" s="135"/>
      <c r="RLB10" s="135"/>
      <c r="RLC10" s="135"/>
      <c r="RLD10" s="135"/>
      <c r="RLE10" s="135"/>
      <c r="RLF10" s="135"/>
      <c r="RLG10" s="135"/>
      <c r="RLH10" s="135"/>
      <c r="RLI10" s="135"/>
      <c r="RLJ10" s="135"/>
      <c r="RLK10" s="135"/>
      <c r="RLL10" s="135"/>
      <c r="RLM10" s="135"/>
      <c r="RLN10" s="135"/>
      <c r="RLO10" s="135"/>
      <c r="RLP10" s="135"/>
      <c r="RLQ10" s="135"/>
      <c r="RLR10" s="135"/>
      <c r="RLS10" s="135"/>
      <c r="RLT10" s="135"/>
      <c r="RLU10" s="135"/>
      <c r="RLV10" s="135"/>
      <c r="RLW10" s="135"/>
      <c r="RLX10" s="135"/>
      <c r="RLY10" s="135"/>
      <c r="RLZ10" s="135"/>
      <c r="RMA10" s="135"/>
      <c r="RMB10" s="135"/>
      <c r="RMC10" s="135"/>
      <c r="RMD10" s="135"/>
      <c r="RME10" s="135"/>
      <c r="RMF10" s="135"/>
      <c r="RMG10" s="135"/>
      <c r="RMH10" s="135"/>
      <c r="RMI10" s="135"/>
      <c r="RMJ10" s="135"/>
      <c r="RMK10" s="135"/>
      <c r="RML10" s="135"/>
      <c r="RMM10" s="135"/>
      <c r="RMN10" s="135"/>
      <c r="RMO10" s="135"/>
      <c r="RMP10" s="135"/>
      <c r="RMQ10" s="135"/>
      <c r="RMR10" s="135"/>
      <c r="RMS10" s="135"/>
      <c r="RMT10" s="135"/>
      <c r="RMU10" s="135"/>
      <c r="RMV10" s="135"/>
      <c r="RMW10" s="135"/>
      <c r="RMX10" s="135"/>
      <c r="RMY10" s="135"/>
      <c r="RMZ10" s="135"/>
      <c r="RNA10" s="135"/>
      <c r="RNB10" s="135"/>
      <c r="RNC10" s="135"/>
      <c r="RND10" s="135"/>
      <c r="RNE10" s="135"/>
      <c r="RNF10" s="135"/>
      <c r="RNG10" s="135"/>
      <c r="RNH10" s="135"/>
      <c r="RNI10" s="135"/>
      <c r="RNJ10" s="135"/>
      <c r="RNK10" s="135"/>
      <c r="RNL10" s="135"/>
      <c r="RNM10" s="135"/>
      <c r="RNN10" s="135"/>
      <c r="RNO10" s="135"/>
      <c r="RNP10" s="135"/>
      <c r="RNQ10" s="135"/>
      <c r="RNR10" s="135"/>
      <c r="RNS10" s="135"/>
      <c r="RNT10" s="135"/>
      <c r="RNU10" s="135"/>
      <c r="RNV10" s="135"/>
      <c r="RNW10" s="135"/>
      <c r="RNX10" s="135"/>
      <c r="RNY10" s="135"/>
      <c r="RNZ10" s="135"/>
      <c r="ROA10" s="135"/>
      <c r="ROB10" s="135"/>
      <c r="ROC10" s="135"/>
      <c r="ROD10" s="135"/>
      <c r="ROE10" s="135"/>
      <c r="ROF10" s="135"/>
      <c r="ROG10" s="135"/>
      <c r="ROH10" s="135"/>
      <c r="ROI10" s="135"/>
      <c r="ROJ10" s="135"/>
      <c r="ROK10" s="135"/>
      <c r="ROL10" s="135"/>
      <c r="ROM10" s="135"/>
      <c r="RON10" s="135"/>
      <c r="ROO10" s="135"/>
      <c r="ROP10" s="135"/>
      <c r="ROQ10" s="135"/>
      <c r="ROR10" s="135"/>
      <c r="ROS10" s="135"/>
      <c r="ROT10" s="135"/>
      <c r="ROU10" s="135"/>
      <c r="ROV10" s="135"/>
      <c r="ROW10" s="135"/>
      <c r="ROX10" s="135"/>
      <c r="ROY10" s="135"/>
      <c r="ROZ10" s="135"/>
      <c r="RPA10" s="135"/>
      <c r="RPB10" s="135"/>
      <c r="RPC10" s="135"/>
      <c r="RPD10" s="135"/>
      <c r="RPE10" s="135"/>
      <c r="RPF10" s="135"/>
      <c r="RPG10" s="135"/>
      <c r="RPH10" s="135"/>
      <c r="RPI10" s="135"/>
      <c r="RPJ10" s="135"/>
      <c r="RPK10" s="135"/>
      <c r="RPL10" s="135"/>
      <c r="RPM10" s="135"/>
      <c r="RPN10" s="135"/>
      <c r="RPO10" s="135"/>
      <c r="RPP10" s="135"/>
      <c r="RPQ10" s="135"/>
      <c r="RPR10" s="135"/>
      <c r="RPS10" s="135"/>
      <c r="RPT10" s="135"/>
      <c r="RPU10" s="135"/>
      <c r="RPV10" s="135"/>
      <c r="RPW10" s="135"/>
      <c r="RPX10" s="135"/>
      <c r="RPY10" s="135"/>
      <c r="RPZ10" s="135"/>
      <c r="RQA10" s="135"/>
      <c r="RQB10" s="135"/>
      <c r="RQC10" s="135"/>
      <c r="RQD10" s="135"/>
      <c r="RQE10" s="135"/>
      <c r="RQF10" s="135"/>
      <c r="RQG10" s="135"/>
      <c r="RQH10" s="135"/>
      <c r="RQI10" s="135"/>
      <c r="RQJ10" s="135"/>
      <c r="RQK10" s="135"/>
      <c r="RQL10" s="135"/>
      <c r="RQM10" s="135"/>
      <c r="RQN10" s="135"/>
      <c r="RQO10" s="135"/>
      <c r="RQP10" s="135"/>
      <c r="RQQ10" s="135"/>
      <c r="RQR10" s="135"/>
      <c r="RQS10" s="135"/>
      <c r="RQT10" s="135"/>
      <c r="RQU10" s="135"/>
      <c r="RQV10" s="135"/>
      <c r="RQW10" s="135"/>
      <c r="RQX10" s="135"/>
      <c r="RQY10" s="135"/>
      <c r="RQZ10" s="135"/>
      <c r="RRA10" s="135"/>
      <c r="RRB10" s="135"/>
      <c r="RRC10" s="135"/>
      <c r="RRD10" s="135"/>
      <c r="RRE10" s="135"/>
      <c r="RRF10" s="135"/>
      <c r="RRG10" s="135"/>
      <c r="RRH10" s="135"/>
      <c r="RRI10" s="135"/>
      <c r="RRJ10" s="135"/>
      <c r="RRK10" s="135"/>
      <c r="RRL10" s="135"/>
      <c r="RRM10" s="135"/>
      <c r="RRN10" s="135"/>
      <c r="RRO10" s="135"/>
      <c r="RRP10" s="135"/>
      <c r="RRQ10" s="135"/>
      <c r="RRR10" s="135"/>
      <c r="RRS10" s="135"/>
      <c r="RRT10" s="135"/>
      <c r="RRU10" s="135"/>
      <c r="RRV10" s="135"/>
      <c r="RRW10" s="135"/>
      <c r="RRX10" s="135"/>
      <c r="RRY10" s="135"/>
      <c r="RRZ10" s="135"/>
      <c r="RSA10" s="135"/>
      <c r="RSB10" s="135"/>
      <c r="RSC10" s="135"/>
      <c r="RSD10" s="135"/>
      <c r="RSE10" s="135"/>
      <c r="RSF10" s="135"/>
      <c r="RSG10" s="135"/>
      <c r="RSH10" s="135"/>
      <c r="RSI10" s="135"/>
      <c r="RSJ10" s="135"/>
      <c r="RSK10" s="135"/>
      <c r="RSL10" s="135"/>
      <c r="RSM10" s="135"/>
      <c r="RSN10" s="135"/>
      <c r="RSO10" s="135"/>
      <c r="RSP10" s="135"/>
      <c r="RSQ10" s="135"/>
      <c r="RSR10" s="135"/>
      <c r="RSS10" s="135"/>
      <c r="RST10" s="135"/>
      <c r="RSU10" s="135"/>
      <c r="RSV10" s="135"/>
      <c r="RSW10" s="135"/>
      <c r="RSX10" s="135"/>
      <c r="RSY10" s="135"/>
      <c r="RSZ10" s="135"/>
      <c r="RTA10" s="135"/>
      <c r="RTB10" s="135"/>
      <c r="RTC10" s="135"/>
      <c r="RTD10" s="135"/>
      <c r="RTE10" s="135"/>
      <c r="RTF10" s="135"/>
      <c r="RTG10" s="135"/>
      <c r="RTH10" s="135"/>
      <c r="RTI10" s="135"/>
      <c r="RTJ10" s="135"/>
      <c r="RTK10" s="135"/>
      <c r="RTL10" s="135"/>
      <c r="RTM10" s="135"/>
      <c r="RTN10" s="135"/>
      <c r="RTO10" s="135"/>
      <c r="RTP10" s="135"/>
      <c r="RTQ10" s="135"/>
      <c r="RTR10" s="135"/>
      <c r="RTS10" s="135"/>
      <c r="RTT10" s="135"/>
      <c r="RTU10" s="135"/>
      <c r="RTV10" s="135"/>
      <c r="RTW10" s="135"/>
      <c r="RTX10" s="135"/>
      <c r="RTY10" s="135"/>
      <c r="RTZ10" s="135"/>
      <c r="RUA10" s="135"/>
      <c r="RUB10" s="135"/>
      <c r="RUC10" s="135"/>
      <c r="RUD10" s="135"/>
      <c r="RUE10" s="135"/>
      <c r="RUF10" s="135"/>
      <c r="RUG10" s="135"/>
      <c r="RUH10" s="135"/>
      <c r="RUI10" s="135"/>
      <c r="RUJ10" s="135"/>
      <c r="RUK10" s="135"/>
      <c r="RUL10" s="135"/>
      <c r="RUM10" s="135"/>
      <c r="RUN10" s="135"/>
      <c r="RUO10" s="135"/>
      <c r="RUP10" s="135"/>
      <c r="RUQ10" s="135"/>
      <c r="RUR10" s="135"/>
      <c r="RUS10" s="135"/>
      <c r="RUT10" s="135"/>
      <c r="RUU10" s="135"/>
      <c r="RUV10" s="135"/>
      <c r="RUW10" s="135"/>
      <c r="RUX10" s="135"/>
      <c r="RUY10" s="135"/>
      <c r="RUZ10" s="135"/>
      <c r="RVA10" s="135"/>
      <c r="RVB10" s="135"/>
      <c r="RVC10" s="135"/>
      <c r="RVD10" s="135"/>
      <c r="RVE10" s="135"/>
      <c r="RVF10" s="135"/>
      <c r="RVG10" s="135"/>
      <c r="RVH10" s="135"/>
      <c r="RVI10" s="135"/>
      <c r="RVJ10" s="135"/>
      <c r="RVK10" s="135"/>
      <c r="RVL10" s="135"/>
      <c r="RVM10" s="135"/>
      <c r="RVN10" s="135"/>
      <c r="RVO10" s="135"/>
      <c r="RVP10" s="135"/>
      <c r="RVQ10" s="135"/>
      <c r="RVR10" s="135"/>
      <c r="RVS10" s="135"/>
      <c r="RVT10" s="135"/>
      <c r="RVU10" s="135"/>
      <c r="RVV10" s="135"/>
      <c r="RVW10" s="135"/>
      <c r="RVX10" s="135"/>
      <c r="RVY10" s="135"/>
      <c r="RVZ10" s="135"/>
      <c r="RWA10" s="135"/>
      <c r="RWB10" s="135"/>
      <c r="RWC10" s="135"/>
      <c r="RWD10" s="135"/>
      <c r="RWE10" s="135"/>
      <c r="RWF10" s="135"/>
      <c r="RWG10" s="135"/>
      <c r="RWH10" s="135"/>
      <c r="RWI10" s="135"/>
      <c r="RWJ10" s="135"/>
      <c r="RWK10" s="135"/>
      <c r="RWL10" s="135"/>
      <c r="RWM10" s="135"/>
      <c r="RWN10" s="135"/>
      <c r="RWO10" s="135"/>
      <c r="RWP10" s="135"/>
      <c r="RWQ10" s="135"/>
      <c r="RWR10" s="135"/>
      <c r="RWS10" s="135"/>
      <c r="RWT10" s="135"/>
      <c r="RWU10" s="135"/>
      <c r="RWV10" s="135"/>
      <c r="RWW10" s="135"/>
      <c r="RWX10" s="135"/>
      <c r="RWY10" s="135"/>
      <c r="RWZ10" s="135"/>
      <c r="RXA10" s="135"/>
      <c r="RXB10" s="135"/>
      <c r="RXC10" s="135"/>
      <c r="RXD10" s="135"/>
      <c r="RXE10" s="135"/>
      <c r="RXF10" s="135"/>
      <c r="RXG10" s="135"/>
      <c r="RXH10" s="135"/>
      <c r="RXI10" s="135"/>
      <c r="RXJ10" s="135"/>
      <c r="RXK10" s="135"/>
      <c r="RXL10" s="135"/>
      <c r="RXM10" s="135"/>
      <c r="RXN10" s="135"/>
      <c r="RXO10" s="135"/>
      <c r="RXP10" s="135"/>
      <c r="RXQ10" s="135"/>
      <c r="RXR10" s="135"/>
      <c r="RXS10" s="135"/>
      <c r="RXT10" s="135"/>
      <c r="RXU10" s="135"/>
      <c r="RXV10" s="135"/>
      <c r="RXW10" s="135"/>
      <c r="RXX10" s="135"/>
      <c r="RXY10" s="135"/>
      <c r="RXZ10" s="135"/>
      <c r="RYA10" s="135"/>
      <c r="RYB10" s="135"/>
      <c r="RYC10" s="135"/>
      <c r="RYD10" s="135"/>
      <c r="RYE10" s="135"/>
      <c r="RYF10" s="135"/>
      <c r="RYG10" s="135"/>
      <c r="RYH10" s="135"/>
      <c r="RYI10" s="135"/>
      <c r="RYJ10" s="135"/>
      <c r="RYK10" s="135"/>
      <c r="RYL10" s="135"/>
      <c r="RYM10" s="135"/>
      <c r="RYN10" s="135"/>
      <c r="RYO10" s="135"/>
      <c r="RYP10" s="135"/>
      <c r="RYQ10" s="135"/>
      <c r="RYR10" s="135"/>
      <c r="RYS10" s="135"/>
      <c r="RYT10" s="135"/>
      <c r="RYU10" s="135"/>
      <c r="RYV10" s="135"/>
      <c r="RYW10" s="135"/>
      <c r="RYX10" s="135"/>
      <c r="RYY10" s="135"/>
      <c r="RYZ10" s="135"/>
      <c r="RZA10" s="135"/>
      <c r="RZB10" s="135"/>
      <c r="RZC10" s="135"/>
      <c r="RZD10" s="135"/>
      <c r="RZE10" s="135"/>
      <c r="RZF10" s="135"/>
      <c r="RZG10" s="135"/>
      <c r="RZH10" s="135"/>
      <c r="RZI10" s="135"/>
      <c r="RZJ10" s="135"/>
      <c r="RZK10" s="135"/>
      <c r="RZL10" s="135"/>
      <c r="RZM10" s="135"/>
      <c r="RZN10" s="135"/>
      <c r="RZO10" s="135"/>
      <c r="RZP10" s="135"/>
      <c r="RZQ10" s="135"/>
      <c r="RZR10" s="135"/>
      <c r="RZS10" s="135"/>
      <c r="RZT10" s="135"/>
      <c r="RZU10" s="135"/>
      <c r="RZV10" s="135"/>
      <c r="RZW10" s="135"/>
      <c r="RZX10" s="135"/>
      <c r="RZY10" s="135"/>
      <c r="RZZ10" s="135"/>
      <c r="SAA10" s="135"/>
      <c r="SAB10" s="135"/>
      <c r="SAC10" s="135"/>
      <c r="SAD10" s="135"/>
      <c r="SAE10" s="135"/>
      <c r="SAF10" s="135"/>
      <c r="SAG10" s="135"/>
      <c r="SAH10" s="135"/>
      <c r="SAI10" s="135"/>
      <c r="SAJ10" s="135"/>
      <c r="SAK10" s="135"/>
      <c r="SAL10" s="135"/>
      <c r="SAM10" s="135"/>
      <c r="SAN10" s="135"/>
      <c r="SAO10" s="135"/>
      <c r="SAP10" s="135"/>
      <c r="SAQ10" s="135"/>
      <c r="SAR10" s="135"/>
      <c r="SAS10" s="135"/>
      <c r="SAT10" s="135"/>
      <c r="SAU10" s="135"/>
      <c r="SAV10" s="135"/>
      <c r="SAW10" s="135"/>
      <c r="SAX10" s="135"/>
      <c r="SAY10" s="135"/>
      <c r="SAZ10" s="135"/>
      <c r="SBA10" s="135"/>
      <c r="SBB10" s="135"/>
      <c r="SBC10" s="135"/>
      <c r="SBD10" s="135"/>
      <c r="SBE10" s="135"/>
      <c r="SBF10" s="135"/>
      <c r="SBG10" s="135"/>
      <c r="SBH10" s="135"/>
      <c r="SBI10" s="135"/>
      <c r="SBJ10" s="135"/>
      <c r="SBK10" s="135"/>
      <c r="SBL10" s="135"/>
      <c r="SBM10" s="135"/>
      <c r="SBN10" s="135"/>
      <c r="SBO10" s="135"/>
      <c r="SBP10" s="135"/>
      <c r="SBQ10" s="135"/>
      <c r="SBR10" s="135"/>
      <c r="SBS10" s="135"/>
      <c r="SBT10" s="135"/>
      <c r="SBU10" s="135"/>
      <c r="SBV10" s="135"/>
      <c r="SBW10" s="135"/>
      <c r="SBX10" s="135"/>
      <c r="SBY10" s="135"/>
      <c r="SBZ10" s="135"/>
      <c r="SCA10" s="135"/>
      <c r="SCB10" s="135"/>
      <c r="SCC10" s="135"/>
      <c r="SCD10" s="135"/>
      <c r="SCE10" s="135"/>
      <c r="SCF10" s="135"/>
      <c r="SCG10" s="135"/>
      <c r="SCH10" s="135"/>
      <c r="SCI10" s="135"/>
      <c r="SCJ10" s="135"/>
      <c r="SCK10" s="135"/>
      <c r="SCL10" s="135"/>
      <c r="SCM10" s="135"/>
      <c r="SCN10" s="135"/>
      <c r="SCO10" s="135"/>
      <c r="SCP10" s="135"/>
      <c r="SCQ10" s="135"/>
      <c r="SCR10" s="135"/>
      <c r="SCS10" s="135"/>
      <c r="SCT10" s="135"/>
      <c r="SCU10" s="135"/>
      <c r="SCV10" s="135"/>
      <c r="SCW10" s="135"/>
      <c r="SCX10" s="135"/>
      <c r="SCY10" s="135"/>
      <c r="SCZ10" s="135"/>
      <c r="SDA10" s="135"/>
      <c r="SDB10" s="135"/>
      <c r="SDC10" s="135"/>
      <c r="SDD10" s="135"/>
      <c r="SDE10" s="135"/>
      <c r="SDF10" s="135"/>
      <c r="SDG10" s="135"/>
      <c r="SDH10" s="135"/>
      <c r="SDI10" s="135"/>
      <c r="SDJ10" s="135"/>
      <c r="SDK10" s="135"/>
      <c r="SDL10" s="135"/>
      <c r="SDM10" s="135"/>
      <c r="SDN10" s="135"/>
      <c r="SDO10" s="135"/>
      <c r="SDP10" s="135"/>
      <c r="SDQ10" s="135"/>
      <c r="SDR10" s="135"/>
      <c r="SDS10" s="135"/>
      <c r="SDT10" s="135"/>
      <c r="SDU10" s="135"/>
      <c r="SDV10" s="135"/>
      <c r="SDW10" s="135"/>
      <c r="SDX10" s="135"/>
      <c r="SDY10" s="135"/>
      <c r="SDZ10" s="135"/>
      <c r="SEA10" s="135"/>
      <c r="SEB10" s="135"/>
      <c r="SEC10" s="135"/>
      <c r="SED10" s="135"/>
      <c r="SEE10" s="135"/>
      <c r="SEF10" s="135"/>
      <c r="SEG10" s="135"/>
      <c r="SEH10" s="135"/>
      <c r="SEI10" s="135"/>
      <c r="SEJ10" s="135"/>
      <c r="SEK10" s="135"/>
      <c r="SEL10" s="135"/>
      <c r="SEM10" s="135"/>
      <c r="SEN10" s="135"/>
      <c r="SEO10" s="135"/>
      <c r="SEP10" s="135"/>
      <c r="SEQ10" s="135"/>
      <c r="SER10" s="135"/>
      <c r="SES10" s="135"/>
      <c r="SET10" s="135"/>
      <c r="SEU10" s="135"/>
      <c r="SEV10" s="135"/>
      <c r="SEW10" s="135"/>
      <c r="SEX10" s="135"/>
      <c r="SEY10" s="135"/>
      <c r="SEZ10" s="135"/>
      <c r="SFA10" s="135"/>
      <c r="SFB10" s="135"/>
      <c r="SFC10" s="135"/>
      <c r="SFD10" s="135"/>
      <c r="SFE10" s="135"/>
      <c r="SFF10" s="135"/>
      <c r="SFG10" s="135"/>
      <c r="SFH10" s="135"/>
      <c r="SFI10" s="135"/>
      <c r="SFJ10" s="135"/>
      <c r="SFK10" s="135"/>
      <c r="SFL10" s="135"/>
      <c r="SFM10" s="135"/>
      <c r="SFN10" s="135"/>
      <c r="SFO10" s="135"/>
      <c r="SFP10" s="135"/>
      <c r="SFQ10" s="135"/>
      <c r="SFR10" s="135"/>
      <c r="SFS10" s="135"/>
      <c r="SFT10" s="135"/>
      <c r="SFU10" s="135"/>
      <c r="SFV10" s="135"/>
      <c r="SFW10" s="135"/>
      <c r="SFX10" s="135"/>
      <c r="SFY10" s="135"/>
      <c r="SFZ10" s="135"/>
      <c r="SGA10" s="135"/>
      <c r="SGB10" s="135"/>
      <c r="SGC10" s="135"/>
      <c r="SGD10" s="135"/>
      <c r="SGE10" s="135"/>
      <c r="SGF10" s="135"/>
      <c r="SGG10" s="135"/>
      <c r="SGH10" s="135"/>
      <c r="SGI10" s="135"/>
      <c r="SGJ10" s="135"/>
      <c r="SGK10" s="135"/>
      <c r="SGL10" s="135"/>
      <c r="SGM10" s="135"/>
      <c r="SGN10" s="135"/>
      <c r="SGO10" s="135"/>
      <c r="SGP10" s="135"/>
      <c r="SGQ10" s="135"/>
      <c r="SGR10" s="135"/>
      <c r="SGS10" s="135"/>
      <c r="SGT10" s="135"/>
      <c r="SGU10" s="135"/>
      <c r="SGV10" s="135"/>
      <c r="SGW10" s="135"/>
      <c r="SGX10" s="135"/>
      <c r="SGY10" s="135"/>
      <c r="SGZ10" s="135"/>
      <c r="SHA10" s="135"/>
      <c r="SHB10" s="135"/>
      <c r="SHC10" s="135"/>
      <c r="SHD10" s="135"/>
      <c r="SHE10" s="135"/>
      <c r="SHF10" s="135"/>
      <c r="SHG10" s="135"/>
      <c r="SHH10" s="135"/>
      <c r="SHI10" s="135"/>
      <c r="SHJ10" s="135"/>
      <c r="SHK10" s="135"/>
      <c r="SHL10" s="135"/>
      <c r="SHM10" s="135"/>
      <c r="SHN10" s="135"/>
      <c r="SHO10" s="135"/>
      <c r="SHP10" s="135"/>
      <c r="SHQ10" s="135"/>
      <c r="SHR10" s="135"/>
      <c r="SHS10" s="135"/>
      <c r="SHT10" s="135"/>
      <c r="SHU10" s="135"/>
      <c r="SHV10" s="135"/>
      <c r="SHW10" s="135"/>
      <c r="SHX10" s="135"/>
      <c r="SHY10" s="135"/>
      <c r="SHZ10" s="135"/>
      <c r="SIA10" s="135"/>
      <c r="SIB10" s="135"/>
      <c r="SIC10" s="135"/>
      <c r="SID10" s="135"/>
      <c r="SIE10" s="135"/>
      <c r="SIF10" s="135"/>
      <c r="SIG10" s="135"/>
      <c r="SIH10" s="135"/>
      <c r="SII10" s="135"/>
      <c r="SIJ10" s="135"/>
      <c r="SIK10" s="135"/>
      <c r="SIL10" s="135"/>
      <c r="SIM10" s="135"/>
      <c r="SIN10" s="135"/>
      <c r="SIO10" s="135"/>
      <c r="SIP10" s="135"/>
      <c r="SIQ10" s="135"/>
      <c r="SIR10" s="135"/>
      <c r="SIS10" s="135"/>
      <c r="SIT10" s="135"/>
      <c r="SIU10" s="135"/>
      <c r="SIV10" s="135"/>
      <c r="SIW10" s="135"/>
      <c r="SIX10" s="135"/>
      <c r="SIY10" s="135"/>
      <c r="SIZ10" s="135"/>
      <c r="SJA10" s="135"/>
      <c r="SJB10" s="135"/>
      <c r="SJC10" s="135"/>
      <c r="SJD10" s="135"/>
      <c r="SJE10" s="135"/>
      <c r="SJF10" s="135"/>
      <c r="SJG10" s="135"/>
      <c r="SJH10" s="135"/>
      <c r="SJI10" s="135"/>
      <c r="SJJ10" s="135"/>
      <c r="SJK10" s="135"/>
      <c r="SJL10" s="135"/>
      <c r="SJM10" s="135"/>
      <c r="SJN10" s="135"/>
      <c r="SJO10" s="135"/>
      <c r="SJP10" s="135"/>
      <c r="SJQ10" s="135"/>
      <c r="SJR10" s="135"/>
      <c r="SJS10" s="135"/>
      <c r="SJT10" s="135"/>
      <c r="SJU10" s="135"/>
      <c r="SJV10" s="135"/>
      <c r="SJW10" s="135"/>
      <c r="SJX10" s="135"/>
      <c r="SJY10" s="135"/>
      <c r="SJZ10" s="135"/>
      <c r="SKA10" s="135"/>
      <c r="SKB10" s="135"/>
      <c r="SKC10" s="135"/>
      <c r="SKD10" s="135"/>
      <c r="SKE10" s="135"/>
      <c r="SKF10" s="135"/>
      <c r="SKG10" s="135"/>
      <c r="SKH10" s="135"/>
      <c r="SKI10" s="135"/>
      <c r="SKJ10" s="135"/>
      <c r="SKK10" s="135"/>
      <c r="SKL10" s="135"/>
      <c r="SKM10" s="135"/>
      <c r="SKN10" s="135"/>
      <c r="SKO10" s="135"/>
      <c r="SKP10" s="135"/>
      <c r="SKQ10" s="135"/>
      <c r="SKR10" s="135"/>
      <c r="SKS10" s="135"/>
      <c r="SKT10" s="135"/>
      <c r="SKU10" s="135"/>
      <c r="SKV10" s="135"/>
      <c r="SKW10" s="135"/>
      <c r="SKX10" s="135"/>
      <c r="SKY10" s="135"/>
      <c r="SKZ10" s="135"/>
      <c r="SLA10" s="135"/>
      <c r="SLB10" s="135"/>
      <c r="SLC10" s="135"/>
      <c r="SLD10" s="135"/>
      <c r="SLE10" s="135"/>
      <c r="SLF10" s="135"/>
      <c r="SLG10" s="135"/>
      <c r="SLH10" s="135"/>
      <c r="SLI10" s="135"/>
      <c r="SLJ10" s="135"/>
      <c r="SLK10" s="135"/>
      <c r="SLL10" s="135"/>
      <c r="SLM10" s="135"/>
      <c r="SLN10" s="135"/>
      <c r="SLO10" s="135"/>
      <c r="SLP10" s="135"/>
      <c r="SLQ10" s="135"/>
      <c r="SLR10" s="135"/>
      <c r="SLS10" s="135"/>
      <c r="SLT10" s="135"/>
      <c r="SLU10" s="135"/>
      <c r="SLV10" s="135"/>
      <c r="SLW10" s="135"/>
      <c r="SLX10" s="135"/>
      <c r="SLY10" s="135"/>
      <c r="SLZ10" s="135"/>
      <c r="SMA10" s="135"/>
      <c r="SMB10" s="135"/>
      <c r="SMC10" s="135"/>
      <c r="SMD10" s="135"/>
      <c r="SME10" s="135"/>
      <c r="SMF10" s="135"/>
      <c r="SMG10" s="135"/>
      <c r="SMH10" s="135"/>
      <c r="SMI10" s="135"/>
      <c r="SMJ10" s="135"/>
      <c r="SMK10" s="135"/>
      <c r="SML10" s="135"/>
      <c r="SMM10" s="135"/>
      <c r="SMN10" s="135"/>
      <c r="SMO10" s="135"/>
      <c r="SMP10" s="135"/>
      <c r="SMQ10" s="135"/>
      <c r="SMR10" s="135"/>
      <c r="SMS10" s="135"/>
      <c r="SMT10" s="135"/>
      <c r="SMU10" s="135"/>
      <c r="SMV10" s="135"/>
      <c r="SMW10" s="135"/>
      <c r="SMX10" s="135"/>
      <c r="SMY10" s="135"/>
      <c r="SMZ10" s="135"/>
      <c r="SNA10" s="135"/>
      <c r="SNB10" s="135"/>
      <c r="SNC10" s="135"/>
      <c r="SND10" s="135"/>
      <c r="SNE10" s="135"/>
      <c r="SNF10" s="135"/>
      <c r="SNG10" s="135"/>
      <c r="SNH10" s="135"/>
      <c r="SNI10" s="135"/>
      <c r="SNJ10" s="135"/>
      <c r="SNK10" s="135"/>
      <c r="SNL10" s="135"/>
      <c r="SNM10" s="135"/>
      <c r="SNN10" s="135"/>
      <c r="SNO10" s="135"/>
      <c r="SNP10" s="135"/>
      <c r="SNQ10" s="135"/>
      <c r="SNR10" s="135"/>
      <c r="SNS10" s="135"/>
      <c r="SNT10" s="135"/>
      <c r="SNU10" s="135"/>
      <c r="SNV10" s="135"/>
      <c r="SNW10" s="135"/>
      <c r="SNX10" s="135"/>
      <c r="SNY10" s="135"/>
      <c r="SNZ10" s="135"/>
      <c r="SOA10" s="135"/>
      <c r="SOB10" s="135"/>
      <c r="SOC10" s="135"/>
      <c r="SOD10" s="135"/>
      <c r="SOE10" s="135"/>
      <c r="SOF10" s="135"/>
      <c r="SOG10" s="135"/>
      <c r="SOH10" s="135"/>
      <c r="SOI10" s="135"/>
      <c r="SOJ10" s="135"/>
      <c r="SOK10" s="135"/>
      <c r="SOL10" s="135"/>
      <c r="SOM10" s="135"/>
      <c r="SON10" s="135"/>
      <c r="SOO10" s="135"/>
      <c r="SOP10" s="135"/>
      <c r="SOQ10" s="135"/>
      <c r="SOR10" s="135"/>
      <c r="SOS10" s="135"/>
      <c r="SOT10" s="135"/>
      <c r="SOU10" s="135"/>
      <c r="SOV10" s="135"/>
      <c r="SOW10" s="135"/>
      <c r="SOX10" s="135"/>
      <c r="SOY10" s="135"/>
      <c r="SOZ10" s="135"/>
      <c r="SPA10" s="135"/>
      <c r="SPB10" s="135"/>
      <c r="SPC10" s="135"/>
      <c r="SPD10" s="135"/>
      <c r="SPE10" s="135"/>
      <c r="SPF10" s="135"/>
      <c r="SPG10" s="135"/>
      <c r="SPH10" s="135"/>
      <c r="SPI10" s="135"/>
      <c r="SPJ10" s="135"/>
      <c r="SPK10" s="135"/>
      <c r="SPL10" s="135"/>
      <c r="SPM10" s="135"/>
      <c r="SPN10" s="135"/>
      <c r="SPO10" s="135"/>
      <c r="SPP10" s="135"/>
      <c r="SPQ10" s="135"/>
      <c r="SPR10" s="135"/>
      <c r="SPS10" s="135"/>
      <c r="SPT10" s="135"/>
      <c r="SPU10" s="135"/>
      <c r="SPV10" s="135"/>
      <c r="SPW10" s="135"/>
      <c r="SPX10" s="135"/>
      <c r="SPY10" s="135"/>
      <c r="SPZ10" s="135"/>
      <c r="SQA10" s="135"/>
      <c r="SQB10" s="135"/>
      <c r="SQC10" s="135"/>
      <c r="SQD10" s="135"/>
      <c r="SQE10" s="135"/>
      <c r="SQF10" s="135"/>
      <c r="SQG10" s="135"/>
      <c r="SQH10" s="135"/>
      <c r="SQI10" s="135"/>
      <c r="SQJ10" s="135"/>
      <c r="SQK10" s="135"/>
      <c r="SQL10" s="135"/>
      <c r="SQM10" s="135"/>
      <c r="SQN10" s="135"/>
      <c r="SQO10" s="135"/>
      <c r="SQP10" s="135"/>
      <c r="SQQ10" s="135"/>
      <c r="SQR10" s="135"/>
      <c r="SQS10" s="135"/>
      <c r="SQT10" s="135"/>
      <c r="SQU10" s="135"/>
      <c r="SQV10" s="135"/>
      <c r="SQW10" s="135"/>
      <c r="SQX10" s="135"/>
      <c r="SQY10" s="135"/>
      <c r="SQZ10" s="135"/>
      <c r="SRA10" s="135"/>
      <c r="SRB10" s="135"/>
      <c r="SRC10" s="135"/>
      <c r="SRD10" s="135"/>
      <c r="SRE10" s="135"/>
      <c r="SRF10" s="135"/>
      <c r="SRG10" s="135"/>
      <c r="SRH10" s="135"/>
      <c r="SRI10" s="135"/>
      <c r="SRJ10" s="135"/>
      <c r="SRK10" s="135"/>
      <c r="SRL10" s="135"/>
      <c r="SRM10" s="135"/>
      <c r="SRN10" s="135"/>
      <c r="SRO10" s="135"/>
      <c r="SRP10" s="135"/>
      <c r="SRQ10" s="135"/>
      <c r="SRR10" s="135"/>
      <c r="SRS10" s="135"/>
      <c r="SRT10" s="135"/>
      <c r="SRU10" s="135"/>
      <c r="SRV10" s="135"/>
      <c r="SRW10" s="135"/>
      <c r="SRX10" s="135"/>
      <c r="SRY10" s="135"/>
      <c r="SRZ10" s="135"/>
      <c r="SSA10" s="135"/>
      <c r="SSB10" s="135"/>
      <c r="SSC10" s="135"/>
      <c r="SSD10" s="135"/>
      <c r="SSE10" s="135"/>
      <c r="SSF10" s="135"/>
      <c r="SSG10" s="135"/>
      <c r="SSH10" s="135"/>
      <c r="SSI10" s="135"/>
      <c r="SSJ10" s="135"/>
      <c r="SSK10" s="135"/>
      <c r="SSL10" s="135"/>
      <c r="SSM10" s="135"/>
      <c r="SSN10" s="135"/>
      <c r="SSO10" s="135"/>
      <c r="SSP10" s="135"/>
      <c r="SSQ10" s="135"/>
      <c r="SSR10" s="135"/>
      <c r="SSS10" s="135"/>
      <c r="SST10" s="135"/>
      <c r="SSU10" s="135"/>
      <c r="SSV10" s="135"/>
      <c r="SSW10" s="135"/>
      <c r="SSX10" s="135"/>
      <c r="SSY10" s="135"/>
      <c r="SSZ10" s="135"/>
      <c r="STA10" s="135"/>
      <c r="STB10" s="135"/>
      <c r="STC10" s="135"/>
      <c r="STD10" s="135"/>
      <c r="STE10" s="135"/>
      <c r="STF10" s="135"/>
      <c r="STG10" s="135"/>
      <c r="STH10" s="135"/>
      <c r="STI10" s="135"/>
      <c r="STJ10" s="135"/>
      <c r="STK10" s="135"/>
      <c r="STL10" s="135"/>
      <c r="STM10" s="135"/>
      <c r="STN10" s="135"/>
      <c r="STO10" s="135"/>
      <c r="STP10" s="135"/>
      <c r="STQ10" s="135"/>
      <c r="STR10" s="135"/>
      <c r="STS10" s="135"/>
      <c r="STT10" s="135"/>
      <c r="STU10" s="135"/>
      <c r="STV10" s="135"/>
      <c r="STW10" s="135"/>
      <c r="STX10" s="135"/>
      <c r="STY10" s="135"/>
      <c r="STZ10" s="135"/>
      <c r="SUA10" s="135"/>
      <c r="SUB10" s="135"/>
      <c r="SUC10" s="135"/>
      <c r="SUD10" s="135"/>
      <c r="SUE10" s="135"/>
      <c r="SUF10" s="135"/>
      <c r="SUG10" s="135"/>
      <c r="SUH10" s="135"/>
      <c r="SUI10" s="135"/>
      <c r="SUJ10" s="135"/>
      <c r="SUK10" s="135"/>
      <c r="SUL10" s="135"/>
      <c r="SUM10" s="135"/>
      <c r="SUN10" s="135"/>
      <c r="SUO10" s="135"/>
      <c r="SUP10" s="135"/>
      <c r="SUQ10" s="135"/>
      <c r="SUR10" s="135"/>
      <c r="SUS10" s="135"/>
      <c r="SUT10" s="135"/>
      <c r="SUU10" s="135"/>
      <c r="SUV10" s="135"/>
      <c r="SUW10" s="135"/>
      <c r="SUX10" s="135"/>
      <c r="SUY10" s="135"/>
      <c r="SUZ10" s="135"/>
      <c r="SVA10" s="135"/>
      <c r="SVB10" s="135"/>
      <c r="SVC10" s="135"/>
      <c r="SVD10" s="135"/>
      <c r="SVE10" s="135"/>
      <c r="SVF10" s="135"/>
      <c r="SVG10" s="135"/>
      <c r="SVH10" s="135"/>
      <c r="SVI10" s="135"/>
      <c r="SVJ10" s="135"/>
      <c r="SVK10" s="135"/>
      <c r="SVL10" s="135"/>
      <c r="SVM10" s="135"/>
      <c r="SVN10" s="135"/>
      <c r="SVO10" s="135"/>
      <c r="SVP10" s="135"/>
      <c r="SVQ10" s="135"/>
      <c r="SVR10" s="135"/>
      <c r="SVS10" s="135"/>
      <c r="SVT10" s="135"/>
      <c r="SVU10" s="135"/>
      <c r="SVV10" s="135"/>
      <c r="SVW10" s="135"/>
      <c r="SVX10" s="135"/>
      <c r="SVY10" s="135"/>
      <c r="SVZ10" s="135"/>
      <c r="SWA10" s="135"/>
      <c r="SWB10" s="135"/>
      <c r="SWC10" s="135"/>
      <c r="SWD10" s="135"/>
      <c r="SWE10" s="135"/>
      <c r="SWF10" s="135"/>
      <c r="SWG10" s="135"/>
      <c r="SWH10" s="135"/>
      <c r="SWI10" s="135"/>
      <c r="SWJ10" s="135"/>
      <c r="SWK10" s="135"/>
      <c r="SWL10" s="135"/>
      <c r="SWM10" s="135"/>
      <c r="SWN10" s="135"/>
      <c r="SWO10" s="135"/>
      <c r="SWP10" s="135"/>
      <c r="SWQ10" s="135"/>
      <c r="SWR10" s="135"/>
      <c r="SWS10" s="135"/>
      <c r="SWT10" s="135"/>
      <c r="SWU10" s="135"/>
      <c r="SWV10" s="135"/>
      <c r="SWW10" s="135"/>
      <c r="SWX10" s="135"/>
      <c r="SWY10" s="135"/>
      <c r="SWZ10" s="135"/>
      <c r="SXA10" s="135"/>
      <c r="SXB10" s="135"/>
      <c r="SXC10" s="135"/>
      <c r="SXD10" s="135"/>
      <c r="SXE10" s="135"/>
      <c r="SXF10" s="135"/>
      <c r="SXG10" s="135"/>
      <c r="SXH10" s="135"/>
      <c r="SXI10" s="135"/>
      <c r="SXJ10" s="135"/>
      <c r="SXK10" s="135"/>
      <c r="SXL10" s="135"/>
      <c r="SXM10" s="135"/>
      <c r="SXN10" s="135"/>
      <c r="SXO10" s="135"/>
      <c r="SXP10" s="135"/>
      <c r="SXQ10" s="135"/>
      <c r="SXR10" s="135"/>
      <c r="SXS10" s="135"/>
      <c r="SXT10" s="135"/>
      <c r="SXU10" s="135"/>
      <c r="SXV10" s="135"/>
      <c r="SXW10" s="135"/>
      <c r="SXX10" s="135"/>
      <c r="SXY10" s="135"/>
      <c r="SXZ10" s="135"/>
      <c r="SYA10" s="135"/>
      <c r="SYB10" s="135"/>
      <c r="SYC10" s="135"/>
      <c r="SYD10" s="135"/>
      <c r="SYE10" s="135"/>
      <c r="SYF10" s="135"/>
      <c r="SYG10" s="135"/>
      <c r="SYH10" s="135"/>
      <c r="SYI10" s="135"/>
      <c r="SYJ10" s="135"/>
      <c r="SYK10" s="135"/>
      <c r="SYL10" s="135"/>
      <c r="SYM10" s="135"/>
      <c r="SYN10" s="135"/>
      <c r="SYO10" s="135"/>
      <c r="SYP10" s="135"/>
      <c r="SYQ10" s="135"/>
      <c r="SYR10" s="135"/>
      <c r="SYS10" s="135"/>
      <c r="SYT10" s="135"/>
      <c r="SYU10" s="135"/>
      <c r="SYV10" s="135"/>
      <c r="SYW10" s="135"/>
      <c r="SYX10" s="135"/>
      <c r="SYY10" s="135"/>
      <c r="SYZ10" s="135"/>
      <c r="SZA10" s="135"/>
      <c r="SZB10" s="135"/>
      <c r="SZC10" s="135"/>
      <c r="SZD10" s="135"/>
      <c r="SZE10" s="135"/>
      <c r="SZF10" s="135"/>
      <c r="SZG10" s="135"/>
      <c r="SZH10" s="135"/>
      <c r="SZI10" s="135"/>
      <c r="SZJ10" s="135"/>
      <c r="SZK10" s="135"/>
      <c r="SZL10" s="135"/>
      <c r="SZM10" s="135"/>
      <c r="SZN10" s="135"/>
      <c r="SZO10" s="135"/>
      <c r="SZP10" s="135"/>
      <c r="SZQ10" s="135"/>
      <c r="SZR10" s="135"/>
      <c r="SZS10" s="135"/>
      <c r="SZT10" s="135"/>
      <c r="SZU10" s="135"/>
      <c r="SZV10" s="135"/>
      <c r="SZW10" s="135"/>
      <c r="SZX10" s="135"/>
      <c r="SZY10" s="135"/>
      <c r="SZZ10" s="135"/>
      <c r="TAA10" s="135"/>
      <c r="TAB10" s="135"/>
      <c r="TAC10" s="135"/>
      <c r="TAD10" s="135"/>
      <c r="TAE10" s="135"/>
      <c r="TAF10" s="135"/>
      <c r="TAG10" s="135"/>
      <c r="TAH10" s="135"/>
      <c r="TAI10" s="135"/>
      <c r="TAJ10" s="135"/>
      <c r="TAK10" s="135"/>
      <c r="TAL10" s="135"/>
      <c r="TAM10" s="135"/>
      <c r="TAN10" s="135"/>
      <c r="TAO10" s="135"/>
      <c r="TAP10" s="135"/>
      <c r="TAQ10" s="135"/>
      <c r="TAR10" s="135"/>
      <c r="TAS10" s="135"/>
      <c r="TAT10" s="135"/>
      <c r="TAU10" s="135"/>
      <c r="TAV10" s="135"/>
      <c r="TAW10" s="135"/>
      <c r="TAX10" s="135"/>
      <c r="TAY10" s="135"/>
      <c r="TAZ10" s="135"/>
      <c r="TBA10" s="135"/>
      <c r="TBB10" s="135"/>
      <c r="TBC10" s="135"/>
      <c r="TBD10" s="135"/>
      <c r="TBE10" s="135"/>
      <c r="TBF10" s="135"/>
      <c r="TBG10" s="135"/>
      <c r="TBH10" s="135"/>
      <c r="TBI10" s="135"/>
      <c r="TBJ10" s="135"/>
      <c r="TBK10" s="135"/>
      <c r="TBL10" s="135"/>
      <c r="TBM10" s="135"/>
      <c r="TBN10" s="135"/>
      <c r="TBO10" s="135"/>
      <c r="TBP10" s="135"/>
      <c r="TBQ10" s="135"/>
      <c r="TBR10" s="135"/>
      <c r="TBS10" s="135"/>
      <c r="TBT10" s="135"/>
      <c r="TBU10" s="135"/>
      <c r="TBV10" s="135"/>
      <c r="TBW10" s="135"/>
      <c r="TBX10" s="135"/>
      <c r="TBY10" s="135"/>
      <c r="TBZ10" s="135"/>
      <c r="TCA10" s="135"/>
      <c r="TCB10" s="135"/>
      <c r="TCC10" s="135"/>
      <c r="TCD10" s="135"/>
      <c r="TCE10" s="135"/>
      <c r="TCF10" s="135"/>
      <c r="TCG10" s="135"/>
      <c r="TCH10" s="135"/>
      <c r="TCI10" s="135"/>
      <c r="TCJ10" s="135"/>
      <c r="TCK10" s="135"/>
      <c r="TCL10" s="135"/>
      <c r="TCM10" s="135"/>
      <c r="TCN10" s="135"/>
      <c r="TCO10" s="135"/>
      <c r="TCP10" s="135"/>
      <c r="TCQ10" s="135"/>
      <c r="TCR10" s="135"/>
      <c r="TCS10" s="135"/>
      <c r="TCT10" s="135"/>
      <c r="TCU10" s="135"/>
      <c r="TCV10" s="135"/>
      <c r="TCW10" s="135"/>
      <c r="TCX10" s="135"/>
      <c r="TCY10" s="135"/>
      <c r="TCZ10" s="135"/>
      <c r="TDA10" s="135"/>
      <c r="TDB10" s="135"/>
      <c r="TDC10" s="135"/>
      <c r="TDD10" s="135"/>
      <c r="TDE10" s="135"/>
      <c r="TDF10" s="135"/>
      <c r="TDG10" s="135"/>
      <c r="TDH10" s="135"/>
      <c r="TDI10" s="135"/>
      <c r="TDJ10" s="135"/>
      <c r="TDK10" s="135"/>
      <c r="TDL10" s="135"/>
      <c r="TDM10" s="135"/>
      <c r="TDN10" s="135"/>
      <c r="TDO10" s="135"/>
      <c r="TDP10" s="135"/>
      <c r="TDQ10" s="135"/>
      <c r="TDR10" s="135"/>
      <c r="TDS10" s="135"/>
      <c r="TDT10" s="135"/>
      <c r="TDU10" s="135"/>
      <c r="TDV10" s="135"/>
      <c r="TDW10" s="135"/>
      <c r="TDX10" s="135"/>
      <c r="TDY10" s="135"/>
      <c r="TDZ10" s="135"/>
      <c r="TEA10" s="135"/>
      <c r="TEB10" s="135"/>
      <c r="TEC10" s="135"/>
      <c r="TED10" s="135"/>
      <c r="TEE10" s="135"/>
      <c r="TEF10" s="135"/>
      <c r="TEG10" s="135"/>
      <c r="TEH10" s="135"/>
      <c r="TEI10" s="135"/>
      <c r="TEJ10" s="135"/>
      <c r="TEK10" s="135"/>
      <c r="TEL10" s="135"/>
      <c r="TEM10" s="135"/>
      <c r="TEN10" s="135"/>
      <c r="TEO10" s="135"/>
      <c r="TEP10" s="135"/>
      <c r="TEQ10" s="135"/>
      <c r="TER10" s="135"/>
      <c r="TES10" s="135"/>
      <c r="TET10" s="135"/>
      <c r="TEU10" s="135"/>
      <c r="TEV10" s="135"/>
      <c r="TEW10" s="135"/>
      <c r="TEX10" s="135"/>
      <c r="TEY10" s="135"/>
      <c r="TEZ10" s="135"/>
      <c r="TFA10" s="135"/>
      <c r="TFB10" s="135"/>
      <c r="TFC10" s="135"/>
      <c r="TFD10" s="135"/>
      <c r="TFE10" s="135"/>
      <c r="TFF10" s="135"/>
      <c r="TFG10" s="135"/>
      <c r="TFH10" s="135"/>
      <c r="TFI10" s="135"/>
      <c r="TFJ10" s="135"/>
      <c r="TFK10" s="135"/>
      <c r="TFL10" s="135"/>
      <c r="TFM10" s="135"/>
      <c r="TFN10" s="135"/>
      <c r="TFO10" s="135"/>
      <c r="TFP10" s="135"/>
      <c r="TFQ10" s="135"/>
      <c r="TFR10" s="135"/>
      <c r="TFS10" s="135"/>
      <c r="TFT10" s="135"/>
      <c r="TFU10" s="135"/>
      <c r="TFV10" s="135"/>
      <c r="TFW10" s="135"/>
      <c r="TFX10" s="135"/>
      <c r="TFY10" s="135"/>
      <c r="TFZ10" s="135"/>
      <c r="TGA10" s="135"/>
      <c r="TGB10" s="135"/>
      <c r="TGC10" s="135"/>
      <c r="TGD10" s="135"/>
      <c r="TGE10" s="135"/>
      <c r="TGF10" s="135"/>
      <c r="TGG10" s="135"/>
      <c r="TGH10" s="135"/>
      <c r="TGI10" s="135"/>
      <c r="TGJ10" s="135"/>
      <c r="TGK10" s="135"/>
      <c r="TGL10" s="135"/>
      <c r="TGM10" s="135"/>
      <c r="TGN10" s="135"/>
      <c r="TGO10" s="135"/>
      <c r="TGP10" s="135"/>
      <c r="TGQ10" s="135"/>
      <c r="TGR10" s="135"/>
      <c r="TGS10" s="135"/>
      <c r="TGT10" s="135"/>
      <c r="TGU10" s="135"/>
      <c r="TGV10" s="135"/>
      <c r="TGW10" s="135"/>
      <c r="TGX10" s="135"/>
      <c r="TGY10" s="135"/>
      <c r="TGZ10" s="135"/>
      <c r="THA10" s="135"/>
      <c r="THB10" s="135"/>
      <c r="THC10" s="135"/>
      <c r="THD10" s="135"/>
      <c r="THE10" s="135"/>
      <c r="THF10" s="135"/>
      <c r="THG10" s="135"/>
      <c r="THH10" s="135"/>
      <c r="THI10" s="135"/>
      <c r="THJ10" s="135"/>
      <c r="THK10" s="135"/>
      <c r="THL10" s="135"/>
      <c r="THM10" s="135"/>
      <c r="THN10" s="135"/>
      <c r="THO10" s="135"/>
      <c r="THP10" s="135"/>
      <c r="THQ10" s="135"/>
      <c r="THR10" s="135"/>
      <c r="THS10" s="135"/>
      <c r="THT10" s="135"/>
      <c r="THU10" s="135"/>
      <c r="THV10" s="135"/>
      <c r="THW10" s="135"/>
      <c r="THX10" s="135"/>
      <c r="THY10" s="135"/>
      <c r="THZ10" s="135"/>
      <c r="TIA10" s="135"/>
      <c r="TIB10" s="135"/>
      <c r="TIC10" s="135"/>
      <c r="TID10" s="135"/>
      <c r="TIE10" s="135"/>
      <c r="TIF10" s="135"/>
      <c r="TIG10" s="135"/>
      <c r="TIH10" s="135"/>
      <c r="TII10" s="135"/>
      <c r="TIJ10" s="135"/>
      <c r="TIK10" s="135"/>
      <c r="TIL10" s="135"/>
      <c r="TIM10" s="135"/>
      <c r="TIN10" s="135"/>
      <c r="TIO10" s="135"/>
      <c r="TIP10" s="135"/>
      <c r="TIQ10" s="135"/>
      <c r="TIR10" s="135"/>
      <c r="TIS10" s="135"/>
      <c r="TIT10" s="135"/>
      <c r="TIU10" s="135"/>
      <c r="TIV10" s="135"/>
      <c r="TIW10" s="135"/>
      <c r="TIX10" s="135"/>
      <c r="TIY10" s="135"/>
      <c r="TIZ10" s="135"/>
      <c r="TJA10" s="135"/>
      <c r="TJB10" s="135"/>
      <c r="TJC10" s="135"/>
      <c r="TJD10" s="135"/>
      <c r="TJE10" s="135"/>
      <c r="TJF10" s="135"/>
      <c r="TJG10" s="135"/>
      <c r="TJH10" s="135"/>
      <c r="TJI10" s="135"/>
      <c r="TJJ10" s="135"/>
      <c r="TJK10" s="135"/>
      <c r="TJL10" s="135"/>
      <c r="TJM10" s="135"/>
      <c r="TJN10" s="135"/>
      <c r="TJO10" s="135"/>
      <c r="TJP10" s="135"/>
      <c r="TJQ10" s="135"/>
      <c r="TJR10" s="135"/>
      <c r="TJS10" s="135"/>
      <c r="TJT10" s="135"/>
      <c r="TJU10" s="135"/>
      <c r="TJV10" s="135"/>
      <c r="TJW10" s="135"/>
      <c r="TJX10" s="135"/>
      <c r="TJY10" s="135"/>
      <c r="TJZ10" s="135"/>
      <c r="TKA10" s="135"/>
      <c r="TKB10" s="135"/>
      <c r="TKC10" s="135"/>
      <c r="TKD10" s="135"/>
      <c r="TKE10" s="135"/>
      <c r="TKF10" s="135"/>
      <c r="TKG10" s="135"/>
      <c r="TKH10" s="135"/>
      <c r="TKI10" s="135"/>
      <c r="TKJ10" s="135"/>
      <c r="TKK10" s="135"/>
      <c r="TKL10" s="135"/>
      <c r="TKM10" s="135"/>
      <c r="TKN10" s="135"/>
      <c r="TKO10" s="135"/>
      <c r="TKP10" s="135"/>
      <c r="TKQ10" s="135"/>
      <c r="TKR10" s="135"/>
      <c r="TKS10" s="135"/>
      <c r="TKT10" s="135"/>
      <c r="TKU10" s="135"/>
      <c r="TKV10" s="135"/>
      <c r="TKW10" s="135"/>
      <c r="TKX10" s="135"/>
      <c r="TKY10" s="135"/>
      <c r="TKZ10" s="135"/>
      <c r="TLA10" s="135"/>
      <c r="TLB10" s="135"/>
      <c r="TLC10" s="135"/>
      <c r="TLD10" s="135"/>
      <c r="TLE10" s="135"/>
      <c r="TLF10" s="135"/>
      <c r="TLG10" s="135"/>
      <c r="TLH10" s="135"/>
      <c r="TLI10" s="135"/>
      <c r="TLJ10" s="135"/>
      <c r="TLK10" s="135"/>
      <c r="TLL10" s="135"/>
      <c r="TLM10" s="135"/>
      <c r="TLN10" s="135"/>
      <c r="TLO10" s="135"/>
      <c r="TLP10" s="135"/>
      <c r="TLQ10" s="135"/>
      <c r="TLR10" s="135"/>
      <c r="TLS10" s="135"/>
      <c r="TLT10" s="135"/>
      <c r="TLU10" s="135"/>
      <c r="TLV10" s="135"/>
      <c r="TLW10" s="135"/>
      <c r="TLX10" s="135"/>
      <c r="TLY10" s="135"/>
      <c r="TLZ10" s="135"/>
      <c r="TMA10" s="135"/>
      <c r="TMB10" s="135"/>
      <c r="TMC10" s="135"/>
      <c r="TMD10" s="135"/>
      <c r="TME10" s="135"/>
      <c r="TMF10" s="135"/>
      <c r="TMG10" s="135"/>
      <c r="TMH10" s="135"/>
      <c r="TMI10" s="135"/>
      <c r="TMJ10" s="135"/>
      <c r="TMK10" s="135"/>
      <c r="TML10" s="135"/>
      <c r="TMM10" s="135"/>
      <c r="TMN10" s="135"/>
      <c r="TMO10" s="135"/>
      <c r="TMP10" s="135"/>
      <c r="TMQ10" s="135"/>
      <c r="TMR10" s="135"/>
      <c r="TMS10" s="135"/>
      <c r="TMT10" s="135"/>
      <c r="TMU10" s="135"/>
      <c r="TMV10" s="135"/>
      <c r="TMW10" s="135"/>
      <c r="TMX10" s="135"/>
      <c r="TMY10" s="135"/>
      <c r="TMZ10" s="135"/>
      <c r="TNA10" s="135"/>
      <c r="TNB10" s="135"/>
      <c r="TNC10" s="135"/>
      <c r="TND10" s="135"/>
      <c r="TNE10" s="135"/>
      <c r="TNF10" s="135"/>
      <c r="TNG10" s="135"/>
      <c r="TNH10" s="135"/>
      <c r="TNI10" s="135"/>
      <c r="TNJ10" s="135"/>
      <c r="TNK10" s="135"/>
      <c r="TNL10" s="135"/>
      <c r="TNM10" s="135"/>
      <c r="TNN10" s="135"/>
      <c r="TNO10" s="135"/>
      <c r="TNP10" s="135"/>
      <c r="TNQ10" s="135"/>
      <c r="TNR10" s="135"/>
      <c r="TNS10" s="135"/>
      <c r="TNT10" s="135"/>
      <c r="TNU10" s="135"/>
      <c r="TNV10" s="135"/>
      <c r="TNW10" s="135"/>
      <c r="TNX10" s="135"/>
      <c r="TNY10" s="135"/>
      <c r="TNZ10" s="135"/>
      <c r="TOA10" s="135"/>
      <c r="TOB10" s="135"/>
      <c r="TOC10" s="135"/>
      <c r="TOD10" s="135"/>
      <c r="TOE10" s="135"/>
      <c r="TOF10" s="135"/>
      <c r="TOG10" s="135"/>
      <c r="TOH10" s="135"/>
      <c r="TOI10" s="135"/>
      <c r="TOJ10" s="135"/>
      <c r="TOK10" s="135"/>
      <c r="TOL10" s="135"/>
      <c r="TOM10" s="135"/>
      <c r="TON10" s="135"/>
      <c r="TOO10" s="135"/>
      <c r="TOP10" s="135"/>
      <c r="TOQ10" s="135"/>
      <c r="TOR10" s="135"/>
      <c r="TOS10" s="135"/>
      <c r="TOT10" s="135"/>
      <c r="TOU10" s="135"/>
      <c r="TOV10" s="135"/>
      <c r="TOW10" s="135"/>
      <c r="TOX10" s="135"/>
      <c r="TOY10" s="135"/>
      <c r="TOZ10" s="135"/>
      <c r="TPA10" s="135"/>
      <c r="TPB10" s="135"/>
      <c r="TPC10" s="135"/>
      <c r="TPD10" s="135"/>
      <c r="TPE10" s="135"/>
      <c r="TPF10" s="135"/>
      <c r="TPG10" s="135"/>
      <c r="TPH10" s="135"/>
      <c r="TPI10" s="135"/>
      <c r="TPJ10" s="135"/>
      <c r="TPK10" s="135"/>
      <c r="TPL10" s="135"/>
      <c r="TPM10" s="135"/>
      <c r="TPN10" s="135"/>
      <c r="TPO10" s="135"/>
      <c r="TPP10" s="135"/>
      <c r="TPQ10" s="135"/>
      <c r="TPR10" s="135"/>
      <c r="TPS10" s="135"/>
      <c r="TPT10" s="135"/>
      <c r="TPU10" s="135"/>
      <c r="TPV10" s="135"/>
      <c r="TPW10" s="135"/>
      <c r="TPX10" s="135"/>
      <c r="TPY10" s="135"/>
      <c r="TPZ10" s="135"/>
      <c r="TQA10" s="135"/>
      <c r="TQB10" s="135"/>
      <c r="TQC10" s="135"/>
      <c r="TQD10" s="135"/>
      <c r="TQE10" s="135"/>
      <c r="TQF10" s="135"/>
      <c r="TQG10" s="135"/>
      <c r="TQH10" s="135"/>
      <c r="TQI10" s="135"/>
      <c r="TQJ10" s="135"/>
      <c r="TQK10" s="135"/>
      <c r="TQL10" s="135"/>
      <c r="TQM10" s="135"/>
      <c r="TQN10" s="135"/>
      <c r="TQO10" s="135"/>
      <c r="TQP10" s="135"/>
      <c r="TQQ10" s="135"/>
      <c r="TQR10" s="135"/>
      <c r="TQS10" s="135"/>
      <c r="TQT10" s="135"/>
      <c r="TQU10" s="135"/>
      <c r="TQV10" s="135"/>
      <c r="TQW10" s="135"/>
      <c r="TQX10" s="135"/>
      <c r="TQY10" s="135"/>
      <c r="TQZ10" s="135"/>
      <c r="TRA10" s="135"/>
      <c r="TRB10" s="135"/>
      <c r="TRC10" s="135"/>
      <c r="TRD10" s="135"/>
      <c r="TRE10" s="135"/>
      <c r="TRF10" s="135"/>
      <c r="TRG10" s="135"/>
      <c r="TRH10" s="135"/>
      <c r="TRI10" s="135"/>
      <c r="TRJ10" s="135"/>
      <c r="TRK10" s="135"/>
      <c r="TRL10" s="135"/>
      <c r="TRM10" s="135"/>
      <c r="TRN10" s="135"/>
      <c r="TRO10" s="135"/>
      <c r="TRP10" s="135"/>
      <c r="TRQ10" s="135"/>
      <c r="TRR10" s="135"/>
      <c r="TRS10" s="135"/>
      <c r="TRT10" s="135"/>
      <c r="TRU10" s="135"/>
      <c r="TRV10" s="135"/>
      <c r="TRW10" s="135"/>
      <c r="TRX10" s="135"/>
      <c r="TRY10" s="135"/>
      <c r="TRZ10" s="135"/>
      <c r="TSA10" s="135"/>
      <c r="TSB10" s="135"/>
      <c r="TSC10" s="135"/>
      <c r="TSD10" s="135"/>
      <c r="TSE10" s="135"/>
      <c r="TSF10" s="135"/>
      <c r="TSG10" s="135"/>
      <c r="TSH10" s="135"/>
      <c r="TSI10" s="135"/>
      <c r="TSJ10" s="135"/>
      <c r="TSK10" s="135"/>
      <c r="TSL10" s="135"/>
      <c r="TSM10" s="135"/>
      <c r="TSN10" s="135"/>
      <c r="TSO10" s="135"/>
      <c r="TSP10" s="135"/>
      <c r="TSQ10" s="135"/>
      <c r="TSR10" s="135"/>
      <c r="TSS10" s="135"/>
      <c r="TST10" s="135"/>
      <c r="TSU10" s="135"/>
      <c r="TSV10" s="135"/>
      <c r="TSW10" s="135"/>
      <c r="TSX10" s="135"/>
      <c r="TSY10" s="135"/>
      <c r="TSZ10" s="135"/>
      <c r="TTA10" s="135"/>
      <c r="TTB10" s="135"/>
      <c r="TTC10" s="135"/>
      <c r="TTD10" s="135"/>
      <c r="TTE10" s="135"/>
      <c r="TTF10" s="135"/>
      <c r="TTG10" s="135"/>
      <c r="TTH10" s="135"/>
      <c r="TTI10" s="135"/>
      <c r="TTJ10" s="135"/>
      <c r="TTK10" s="135"/>
      <c r="TTL10" s="135"/>
      <c r="TTM10" s="135"/>
      <c r="TTN10" s="135"/>
      <c r="TTO10" s="135"/>
      <c r="TTP10" s="135"/>
      <c r="TTQ10" s="135"/>
      <c r="TTR10" s="135"/>
      <c r="TTS10" s="135"/>
      <c r="TTT10" s="135"/>
      <c r="TTU10" s="135"/>
      <c r="TTV10" s="135"/>
      <c r="TTW10" s="135"/>
      <c r="TTX10" s="135"/>
      <c r="TTY10" s="135"/>
      <c r="TTZ10" s="135"/>
      <c r="TUA10" s="135"/>
      <c r="TUB10" s="135"/>
      <c r="TUC10" s="135"/>
      <c r="TUD10" s="135"/>
      <c r="TUE10" s="135"/>
      <c r="TUF10" s="135"/>
      <c r="TUG10" s="135"/>
      <c r="TUH10" s="135"/>
      <c r="TUI10" s="135"/>
      <c r="TUJ10" s="135"/>
      <c r="TUK10" s="135"/>
      <c r="TUL10" s="135"/>
      <c r="TUM10" s="135"/>
      <c r="TUN10" s="135"/>
      <c r="TUO10" s="135"/>
      <c r="TUP10" s="135"/>
      <c r="TUQ10" s="135"/>
      <c r="TUR10" s="135"/>
      <c r="TUS10" s="135"/>
      <c r="TUT10" s="135"/>
      <c r="TUU10" s="135"/>
      <c r="TUV10" s="135"/>
      <c r="TUW10" s="135"/>
      <c r="TUX10" s="135"/>
      <c r="TUY10" s="135"/>
      <c r="TUZ10" s="135"/>
      <c r="TVA10" s="135"/>
      <c r="TVB10" s="135"/>
      <c r="TVC10" s="135"/>
      <c r="TVD10" s="135"/>
      <c r="TVE10" s="135"/>
      <c r="TVF10" s="135"/>
      <c r="TVG10" s="135"/>
      <c r="TVH10" s="135"/>
      <c r="TVI10" s="135"/>
      <c r="TVJ10" s="135"/>
      <c r="TVK10" s="135"/>
      <c r="TVL10" s="135"/>
      <c r="TVM10" s="135"/>
      <c r="TVN10" s="135"/>
      <c r="TVO10" s="135"/>
      <c r="TVP10" s="135"/>
      <c r="TVQ10" s="135"/>
      <c r="TVR10" s="135"/>
      <c r="TVS10" s="135"/>
      <c r="TVT10" s="135"/>
      <c r="TVU10" s="135"/>
      <c r="TVV10" s="135"/>
      <c r="TVW10" s="135"/>
      <c r="TVX10" s="135"/>
      <c r="TVY10" s="135"/>
      <c r="TVZ10" s="135"/>
      <c r="TWA10" s="135"/>
      <c r="TWB10" s="135"/>
      <c r="TWC10" s="135"/>
      <c r="TWD10" s="135"/>
      <c r="TWE10" s="135"/>
      <c r="TWF10" s="135"/>
      <c r="TWG10" s="135"/>
      <c r="TWH10" s="135"/>
      <c r="TWI10" s="135"/>
      <c r="TWJ10" s="135"/>
      <c r="TWK10" s="135"/>
      <c r="TWL10" s="135"/>
      <c r="TWM10" s="135"/>
      <c r="TWN10" s="135"/>
      <c r="TWO10" s="135"/>
      <c r="TWP10" s="135"/>
      <c r="TWQ10" s="135"/>
      <c r="TWR10" s="135"/>
      <c r="TWS10" s="135"/>
      <c r="TWT10" s="135"/>
      <c r="TWU10" s="135"/>
      <c r="TWV10" s="135"/>
      <c r="TWW10" s="135"/>
      <c r="TWX10" s="135"/>
      <c r="TWY10" s="135"/>
      <c r="TWZ10" s="135"/>
      <c r="TXA10" s="135"/>
      <c r="TXB10" s="135"/>
      <c r="TXC10" s="135"/>
      <c r="TXD10" s="135"/>
      <c r="TXE10" s="135"/>
      <c r="TXF10" s="135"/>
      <c r="TXG10" s="135"/>
      <c r="TXH10" s="135"/>
      <c r="TXI10" s="135"/>
      <c r="TXJ10" s="135"/>
      <c r="TXK10" s="135"/>
      <c r="TXL10" s="135"/>
      <c r="TXM10" s="135"/>
      <c r="TXN10" s="135"/>
      <c r="TXO10" s="135"/>
      <c r="TXP10" s="135"/>
      <c r="TXQ10" s="135"/>
      <c r="TXR10" s="135"/>
      <c r="TXS10" s="135"/>
      <c r="TXT10" s="135"/>
      <c r="TXU10" s="135"/>
      <c r="TXV10" s="135"/>
      <c r="TXW10" s="135"/>
      <c r="TXX10" s="135"/>
      <c r="TXY10" s="135"/>
      <c r="TXZ10" s="135"/>
      <c r="TYA10" s="135"/>
      <c r="TYB10" s="135"/>
      <c r="TYC10" s="135"/>
      <c r="TYD10" s="135"/>
      <c r="TYE10" s="135"/>
      <c r="TYF10" s="135"/>
      <c r="TYG10" s="135"/>
      <c r="TYH10" s="135"/>
      <c r="TYI10" s="135"/>
      <c r="TYJ10" s="135"/>
      <c r="TYK10" s="135"/>
      <c r="TYL10" s="135"/>
      <c r="TYM10" s="135"/>
      <c r="TYN10" s="135"/>
      <c r="TYO10" s="135"/>
      <c r="TYP10" s="135"/>
      <c r="TYQ10" s="135"/>
      <c r="TYR10" s="135"/>
      <c r="TYS10" s="135"/>
      <c r="TYT10" s="135"/>
      <c r="TYU10" s="135"/>
      <c r="TYV10" s="135"/>
      <c r="TYW10" s="135"/>
      <c r="TYX10" s="135"/>
      <c r="TYY10" s="135"/>
      <c r="TYZ10" s="135"/>
      <c r="TZA10" s="135"/>
      <c r="TZB10" s="135"/>
      <c r="TZC10" s="135"/>
      <c r="TZD10" s="135"/>
      <c r="TZE10" s="135"/>
      <c r="TZF10" s="135"/>
      <c r="TZG10" s="135"/>
      <c r="TZH10" s="135"/>
      <c r="TZI10" s="135"/>
      <c r="TZJ10" s="135"/>
      <c r="TZK10" s="135"/>
      <c r="TZL10" s="135"/>
      <c r="TZM10" s="135"/>
      <c r="TZN10" s="135"/>
      <c r="TZO10" s="135"/>
      <c r="TZP10" s="135"/>
      <c r="TZQ10" s="135"/>
      <c r="TZR10" s="135"/>
      <c r="TZS10" s="135"/>
      <c r="TZT10" s="135"/>
      <c r="TZU10" s="135"/>
      <c r="TZV10" s="135"/>
      <c r="TZW10" s="135"/>
      <c r="TZX10" s="135"/>
      <c r="TZY10" s="135"/>
      <c r="TZZ10" s="135"/>
      <c r="UAA10" s="135"/>
      <c r="UAB10" s="135"/>
      <c r="UAC10" s="135"/>
      <c r="UAD10" s="135"/>
      <c r="UAE10" s="135"/>
      <c r="UAF10" s="135"/>
      <c r="UAG10" s="135"/>
      <c r="UAH10" s="135"/>
      <c r="UAI10" s="135"/>
      <c r="UAJ10" s="135"/>
      <c r="UAK10" s="135"/>
      <c r="UAL10" s="135"/>
      <c r="UAM10" s="135"/>
      <c r="UAN10" s="135"/>
      <c r="UAO10" s="135"/>
      <c r="UAP10" s="135"/>
      <c r="UAQ10" s="135"/>
      <c r="UAR10" s="135"/>
      <c r="UAS10" s="135"/>
      <c r="UAT10" s="135"/>
      <c r="UAU10" s="135"/>
      <c r="UAV10" s="135"/>
      <c r="UAW10" s="135"/>
      <c r="UAX10" s="135"/>
      <c r="UAY10" s="135"/>
      <c r="UAZ10" s="135"/>
      <c r="UBA10" s="135"/>
      <c r="UBB10" s="135"/>
      <c r="UBC10" s="135"/>
      <c r="UBD10" s="135"/>
      <c r="UBE10" s="135"/>
      <c r="UBF10" s="135"/>
      <c r="UBG10" s="135"/>
      <c r="UBH10" s="135"/>
      <c r="UBI10" s="135"/>
      <c r="UBJ10" s="135"/>
      <c r="UBK10" s="135"/>
      <c r="UBL10" s="135"/>
      <c r="UBM10" s="135"/>
      <c r="UBN10" s="135"/>
      <c r="UBO10" s="135"/>
      <c r="UBP10" s="135"/>
      <c r="UBQ10" s="135"/>
      <c r="UBR10" s="135"/>
      <c r="UBS10" s="135"/>
      <c r="UBT10" s="135"/>
      <c r="UBU10" s="135"/>
      <c r="UBV10" s="135"/>
      <c r="UBW10" s="135"/>
      <c r="UBX10" s="135"/>
      <c r="UBY10" s="135"/>
      <c r="UBZ10" s="135"/>
      <c r="UCA10" s="135"/>
      <c r="UCB10" s="135"/>
      <c r="UCC10" s="135"/>
      <c r="UCD10" s="135"/>
      <c r="UCE10" s="135"/>
      <c r="UCF10" s="135"/>
      <c r="UCG10" s="135"/>
      <c r="UCH10" s="135"/>
      <c r="UCI10" s="135"/>
      <c r="UCJ10" s="135"/>
      <c r="UCK10" s="135"/>
      <c r="UCL10" s="135"/>
      <c r="UCM10" s="135"/>
      <c r="UCN10" s="135"/>
      <c r="UCO10" s="135"/>
      <c r="UCP10" s="135"/>
      <c r="UCQ10" s="135"/>
      <c r="UCR10" s="135"/>
      <c r="UCS10" s="135"/>
      <c r="UCT10" s="135"/>
      <c r="UCU10" s="135"/>
      <c r="UCV10" s="135"/>
      <c r="UCW10" s="135"/>
      <c r="UCX10" s="135"/>
      <c r="UCY10" s="135"/>
      <c r="UCZ10" s="135"/>
      <c r="UDA10" s="135"/>
      <c r="UDB10" s="135"/>
      <c r="UDC10" s="135"/>
      <c r="UDD10" s="135"/>
      <c r="UDE10" s="135"/>
      <c r="UDF10" s="135"/>
      <c r="UDG10" s="135"/>
      <c r="UDH10" s="135"/>
      <c r="UDI10" s="135"/>
      <c r="UDJ10" s="135"/>
      <c r="UDK10" s="135"/>
      <c r="UDL10" s="135"/>
      <c r="UDM10" s="135"/>
      <c r="UDN10" s="135"/>
      <c r="UDO10" s="135"/>
      <c r="UDP10" s="135"/>
      <c r="UDQ10" s="135"/>
      <c r="UDR10" s="135"/>
      <c r="UDS10" s="135"/>
      <c r="UDT10" s="135"/>
      <c r="UDU10" s="135"/>
      <c r="UDV10" s="135"/>
      <c r="UDW10" s="135"/>
      <c r="UDX10" s="135"/>
      <c r="UDY10" s="135"/>
      <c r="UDZ10" s="135"/>
      <c r="UEA10" s="135"/>
      <c r="UEB10" s="135"/>
      <c r="UEC10" s="135"/>
      <c r="UED10" s="135"/>
      <c r="UEE10" s="135"/>
      <c r="UEF10" s="135"/>
      <c r="UEG10" s="135"/>
      <c r="UEH10" s="135"/>
      <c r="UEI10" s="135"/>
      <c r="UEJ10" s="135"/>
      <c r="UEK10" s="135"/>
      <c r="UEL10" s="135"/>
      <c r="UEM10" s="135"/>
      <c r="UEN10" s="135"/>
      <c r="UEO10" s="135"/>
      <c r="UEP10" s="135"/>
      <c r="UEQ10" s="135"/>
      <c r="UER10" s="135"/>
      <c r="UES10" s="135"/>
      <c r="UET10" s="135"/>
      <c r="UEU10" s="135"/>
      <c r="UEV10" s="135"/>
      <c r="UEW10" s="135"/>
      <c r="UEX10" s="135"/>
      <c r="UEY10" s="135"/>
      <c r="UEZ10" s="135"/>
      <c r="UFA10" s="135"/>
      <c r="UFB10" s="135"/>
      <c r="UFC10" s="135"/>
      <c r="UFD10" s="135"/>
      <c r="UFE10" s="135"/>
      <c r="UFF10" s="135"/>
      <c r="UFG10" s="135"/>
      <c r="UFH10" s="135"/>
      <c r="UFI10" s="135"/>
      <c r="UFJ10" s="135"/>
      <c r="UFK10" s="135"/>
      <c r="UFL10" s="135"/>
      <c r="UFM10" s="135"/>
      <c r="UFN10" s="135"/>
      <c r="UFO10" s="135"/>
      <c r="UFP10" s="135"/>
      <c r="UFQ10" s="135"/>
      <c r="UFR10" s="135"/>
      <c r="UFS10" s="135"/>
      <c r="UFT10" s="135"/>
      <c r="UFU10" s="135"/>
      <c r="UFV10" s="135"/>
      <c r="UFW10" s="135"/>
      <c r="UFX10" s="135"/>
      <c r="UFY10" s="135"/>
      <c r="UFZ10" s="135"/>
      <c r="UGA10" s="135"/>
      <c r="UGB10" s="135"/>
      <c r="UGC10" s="135"/>
      <c r="UGD10" s="135"/>
      <c r="UGE10" s="135"/>
      <c r="UGF10" s="135"/>
      <c r="UGG10" s="135"/>
      <c r="UGH10" s="135"/>
      <c r="UGI10" s="135"/>
      <c r="UGJ10" s="135"/>
      <c r="UGK10" s="135"/>
      <c r="UGL10" s="135"/>
      <c r="UGM10" s="135"/>
      <c r="UGN10" s="135"/>
      <c r="UGO10" s="135"/>
      <c r="UGP10" s="135"/>
      <c r="UGQ10" s="135"/>
      <c r="UGR10" s="135"/>
      <c r="UGS10" s="135"/>
      <c r="UGT10" s="135"/>
      <c r="UGU10" s="135"/>
      <c r="UGV10" s="135"/>
      <c r="UGW10" s="135"/>
      <c r="UGX10" s="135"/>
      <c r="UGY10" s="135"/>
      <c r="UGZ10" s="135"/>
      <c r="UHA10" s="135"/>
      <c r="UHB10" s="135"/>
      <c r="UHC10" s="135"/>
      <c r="UHD10" s="135"/>
      <c r="UHE10" s="135"/>
      <c r="UHF10" s="135"/>
      <c r="UHG10" s="135"/>
      <c r="UHH10" s="135"/>
      <c r="UHI10" s="135"/>
      <c r="UHJ10" s="135"/>
      <c r="UHK10" s="135"/>
      <c r="UHL10" s="135"/>
      <c r="UHM10" s="135"/>
      <c r="UHN10" s="135"/>
      <c r="UHO10" s="135"/>
      <c r="UHP10" s="135"/>
      <c r="UHQ10" s="135"/>
      <c r="UHR10" s="135"/>
      <c r="UHS10" s="135"/>
      <c r="UHT10" s="135"/>
      <c r="UHU10" s="135"/>
      <c r="UHV10" s="135"/>
      <c r="UHW10" s="135"/>
      <c r="UHX10" s="135"/>
      <c r="UHY10" s="135"/>
      <c r="UHZ10" s="135"/>
      <c r="UIA10" s="135"/>
      <c r="UIB10" s="135"/>
      <c r="UIC10" s="135"/>
      <c r="UID10" s="135"/>
      <c r="UIE10" s="135"/>
      <c r="UIF10" s="135"/>
      <c r="UIG10" s="135"/>
      <c r="UIH10" s="135"/>
      <c r="UII10" s="135"/>
      <c r="UIJ10" s="135"/>
      <c r="UIK10" s="135"/>
      <c r="UIL10" s="135"/>
      <c r="UIM10" s="135"/>
      <c r="UIN10" s="135"/>
      <c r="UIO10" s="135"/>
      <c r="UIP10" s="135"/>
      <c r="UIQ10" s="135"/>
      <c r="UIR10" s="135"/>
      <c r="UIS10" s="135"/>
      <c r="UIT10" s="135"/>
      <c r="UIU10" s="135"/>
      <c r="UIV10" s="135"/>
      <c r="UIW10" s="135"/>
      <c r="UIX10" s="135"/>
      <c r="UIY10" s="135"/>
      <c r="UIZ10" s="135"/>
      <c r="UJA10" s="135"/>
      <c r="UJB10" s="135"/>
      <c r="UJC10" s="135"/>
      <c r="UJD10" s="135"/>
      <c r="UJE10" s="135"/>
      <c r="UJF10" s="135"/>
      <c r="UJG10" s="135"/>
      <c r="UJH10" s="135"/>
      <c r="UJI10" s="135"/>
      <c r="UJJ10" s="135"/>
      <c r="UJK10" s="135"/>
      <c r="UJL10" s="135"/>
      <c r="UJM10" s="135"/>
      <c r="UJN10" s="135"/>
      <c r="UJO10" s="135"/>
      <c r="UJP10" s="135"/>
      <c r="UJQ10" s="135"/>
      <c r="UJR10" s="135"/>
      <c r="UJS10" s="135"/>
      <c r="UJT10" s="135"/>
      <c r="UJU10" s="135"/>
      <c r="UJV10" s="135"/>
      <c r="UJW10" s="135"/>
      <c r="UJX10" s="135"/>
      <c r="UJY10" s="135"/>
      <c r="UJZ10" s="135"/>
      <c r="UKA10" s="135"/>
      <c r="UKB10" s="135"/>
      <c r="UKC10" s="135"/>
      <c r="UKD10" s="135"/>
      <c r="UKE10" s="135"/>
      <c r="UKF10" s="135"/>
      <c r="UKG10" s="135"/>
      <c r="UKH10" s="135"/>
      <c r="UKI10" s="135"/>
      <c r="UKJ10" s="135"/>
      <c r="UKK10" s="135"/>
      <c r="UKL10" s="135"/>
      <c r="UKM10" s="135"/>
      <c r="UKN10" s="135"/>
      <c r="UKO10" s="135"/>
      <c r="UKP10" s="135"/>
      <c r="UKQ10" s="135"/>
      <c r="UKR10" s="135"/>
      <c r="UKS10" s="135"/>
      <c r="UKT10" s="135"/>
      <c r="UKU10" s="135"/>
      <c r="UKV10" s="135"/>
      <c r="UKW10" s="135"/>
      <c r="UKX10" s="135"/>
      <c r="UKY10" s="135"/>
      <c r="UKZ10" s="135"/>
      <c r="ULA10" s="135"/>
      <c r="ULB10" s="135"/>
      <c r="ULC10" s="135"/>
      <c r="ULD10" s="135"/>
      <c r="ULE10" s="135"/>
      <c r="ULF10" s="135"/>
      <c r="ULG10" s="135"/>
      <c r="ULH10" s="135"/>
      <c r="ULI10" s="135"/>
      <c r="ULJ10" s="135"/>
      <c r="ULK10" s="135"/>
      <c r="ULL10" s="135"/>
      <c r="ULM10" s="135"/>
      <c r="ULN10" s="135"/>
      <c r="ULO10" s="135"/>
      <c r="ULP10" s="135"/>
      <c r="ULQ10" s="135"/>
      <c r="ULR10" s="135"/>
      <c r="ULS10" s="135"/>
      <c r="ULT10" s="135"/>
      <c r="ULU10" s="135"/>
      <c r="ULV10" s="135"/>
      <c r="ULW10" s="135"/>
      <c r="ULX10" s="135"/>
      <c r="ULY10" s="135"/>
      <c r="ULZ10" s="135"/>
      <c r="UMA10" s="135"/>
      <c r="UMB10" s="135"/>
      <c r="UMC10" s="135"/>
      <c r="UMD10" s="135"/>
      <c r="UME10" s="135"/>
      <c r="UMF10" s="135"/>
      <c r="UMG10" s="135"/>
      <c r="UMH10" s="135"/>
      <c r="UMI10" s="135"/>
      <c r="UMJ10" s="135"/>
      <c r="UMK10" s="135"/>
      <c r="UML10" s="135"/>
      <c r="UMM10" s="135"/>
      <c r="UMN10" s="135"/>
      <c r="UMO10" s="135"/>
      <c r="UMP10" s="135"/>
      <c r="UMQ10" s="135"/>
      <c r="UMR10" s="135"/>
      <c r="UMS10" s="135"/>
      <c r="UMT10" s="135"/>
      <c r="UMU10" s="135"/>
      <c r="UMV10" s="135"/>
      <c r="UMW10" s="135"/>
      <c r="UMX10" s="135"/>
      <c r="UMY10" s="135"/>
      <c r="UMZ10" s="135"/>
      <c r="UNA10" s="135"/>
      <c r="UNB10" s="135"/>
      <c r="UNC10" s="135"/>
      <c r="UND10" s="135"/>
      <c r="UNE10" s="135"/>
      <c r="UNF10" s="135"/>
      <c r="UNG10" s="135"/>
      <c r="UNH10" s="135"/>
      <c r="UNI10" s="135"/>
      <c r="UNJ10" s="135"/>
      <c r="UNK10" s="135"/>
      <c r="UNL10" s="135"/>
      <c r="UNM10" s="135"/>
      <c r="UNN10" s="135"/>
      <c r="UNO10" s="135"/>
      <c r="UNP10" s="135"/>
      <c r="UNQ10" s="135"/>
      <c r="UNR10" s="135"/>
      <c r="UNS10" s="135"/>
      <c r="UNT10" s="135"/>
      <c r="UNU10" s="135"/>
      <c r="UNV10" s="135"/>
      <c r="UNW10" s="135"/>
      <c r="UNX10" s="135"/>
      <c r="UNY10" s="135"/>
      <c r="UNZ10" s="135"/>
      <c r="UOA10" s="135"/>
      <c r="UOB10" s="135"/>
      <c r="UOC10" s="135"/>
      <c r="UOD10" s="135"/>
      <c r="UOE10" s="135"/>
      <c r="UOF10" s="135"/>
      <c r="UOG10" s="135"/>
      <c r="UOH10" s="135"/>
      <c r="UOI10" s="135"/>
      <c r="UOJ10" s="135"/>
      <c r="UOK10" s="135"/>
      <c r="UOL10" s="135"/>
      <c r="UOM10" s="135"/>
      <c r="UON10" s="135"/>
      <c r="UOO10" s="135"/>
      <c r="UOP10" s="135"/>
      <c r="UOQ10" s="135"/>
      <c r="UOR10" s="135"/>
      <c r="UOS10" s="135"/>
      <c r="UOT10" s="135"/>
      <c r="UOU10" s="135"/>
      <c r="UOV10" s="135"/>
      <c r="UOW10" s="135"/>
      <c r="UOX10" s="135"/>
      <c r="UOY10" s="135"/>
      <c r="UOZ10" s="135"/>
      <c r="UPA10" s="135"/>
      <c r="UPB10" s="135"/>
      <c r="UPC10" s="135"/>
      <c r="UPD10" s="135"/>
      <c r="UPE10" s="135"/>
      <c r="UPF10" s="135"/>
      <c r="UPG10" s="135"/>
      <c r="UPH10" s="135"/>
      <c r="UPI10" s="135"/>
      <c r="UPJ10" s="135"/>
      <c r="UPK10" s="135"/>
      <c r="UPL10" s="135"/>
      <c r="UPM10" s="135"/>
      <c r="UPN10" s="135"/>
      <c r="UPO10" s="135"/>
      <c r="UPP10" s="135"/>
      <c r="UPQ10" s="135"/>
      <c r="UPR10" s="135"/>
      <c r="UPS10" s="135"/>
      <c r="UPT10" s="135"/>
      <c r="UPU10" s="135"/>
      <c r="UPV10" s="135"/>
      <c r="UPW10" s="135"/>
      <c r="UPX10" s="135"/>
      <c r="UPY10" s="135"/>
      <c r="UPZ10" s="135"/>
      <c r="UQA10" s="135"/>
      <c r="UQB10" s="135"/>
      <c r="UQC10" s="135"/>
      <c r="UQD10" s="135"/>
      <c r="UQE10" s="135"/>
      <c r="UQF10" s="135"/>
      <c r="UQG10" s="135"/>
      <c r="UQH10" s="135"/>
      <c r="UQI10" s="135"/>
      <c r="UQJ10" s="135"/>
      <c r="UQK10" s="135"/>
      <c r="UQL10" s="135"/>
      <c r="UQM10" s="135"/>
      <c r="UQN10" s="135"/>
      <c r="UQO10" s="135"/>
      <c r="UQP10" s="135"/>
      <c r="UQQ10" s="135"/>
      <c r="UQR10" s="135"/>
      <c r="UQS10" s="135"/>
      <c r="UQT10" s="135"/>
      <c r="UQU10" s="135"/>
      <c r="UQV10" s="135"/>
      <c r="UQW10" s="135"/>
      <c r="UQX10" s="135"/>
      <c r="UQY10" s="135"/>
      <c r="UQZ10" s="135"/>
      <c r="URA10" s="135"/>
      <c r="URB10" s="135"/>
      <c r="URC10" s="135"/>
      <c r="URD10" s="135"/>
      <c r="URE10" s="135"/>
      <c r="URF10" s="135"/>
      <c r="URG10" s="135"/>
      <c r="URH10" s="135"/>
      <c r="URI10" s="135"/>
      <c r="URJ10" s="135"/>
      <c r="URK10" s="135"/>
      <c r="URL10" s="135"/>
      <c r="URM10" s="135"/>
      <c r="URN10" s="135"/>
      <c r="URO10" s="135"/>
      <c r="URP10" s="135"/>
      <c r="URQ10" s="135"/>
      <c r="URR10" s="135"/>
      <c r="URS10" s="135"/>
      <c r="URT10" s="135"/>
      <c r="URU10" s="135"/>
      <c r="URV10" s="135"/>
      <c r="URW10" s="135"/>
      <c r="URX10" s="135"/>
      <c r="URY10" s="135"/>
      <c r="URZ10" s="135"/>
      <c r="USA10" s="135"/>
      <c r="USB10" s="135"/>
      <c r="USC10" s="135"/>
      <c r="USD10" s="135"/>
      <c r="USE10" s="135"/>
      <c r="USF10" s="135"/>
      <c r="USG10" s="135"/>
      <c r="USH10" s="135"/>
      <c r="USI10" s="135"/>
      <c r="USJ10" s="135"/>
      <c r="USK10" s="135"/>
      <c r="USL10" s="135"/>
      <c r="USM10" s="135"/>
      <c r="USN10" s="135"/>
      <c r="USO10" s="135"/>
      <c r="USP10" s="135"/>
      <c r="USQ10" s="135"/>
      <c r="USR10" s="135"/>
      <c r="USS10" s="135"/>
      <c r="UST10" s="135"/>
      <c r="USU10" s="135"/>
      <c r="USV10" s="135"/>
      <c r="USW10" s="135"/>
      <c r="USX10" s="135"/>
      <c r="USY10" s="135"/>
      <c r="USZ10" s="135"/>
      <c r="UTA10" s="135"/>
      <c r="UTB10" s="135"/>
      <c r="UTC10" s="135"/>
      <c r="UTD10" s="135"/>
      <c r="UTE10" s="135"/>
      <c r="UTF10" s="135"/>
      <c r="UTG10" s="135"/>
      <c r="UTH10" s="135"/>
      <c r="UTI10" s="135"/>
      <c r="UTJ10" s="135"/>
      <c r="UTK10" s="135"/>
      <c r="UTL10" s="135"/>
      <c r="UTM10" s="135"/>
      <c r="UTN10" s="135"/>
      <c r="UTO10" s="135"/>
      <c r="UTP10" s="135"/>
      <c r="UTQ10" s="135"/>
      <c r="UTR10" s="135"/>
      <c r="UTS10" s="135"/>
      <c r="UTT10" s="135"/>
      <c r="UTU10" s="135"/>
      <c r="UTV10" s="135"/>
      <c r="UTW10" s="135"/>
      <c r="UTX10" s="135"/>
      <c r="UTY10" s="135"/>
      <c r="UTZ10" s="135"/>
      <c r="UUA10" s="135"/>
      <c r="UUB10" s="135"/>
      <c r="UUC10" s="135"/>
      <c r="UUD10" s="135"/>
      <c r="UUE10" s="135"/>
      <c r="UUF10" s="135"/>
      <c r="UUG10" s="135"/>
      <c r="UUH10" s="135"/>
      <c r="UUI10" s="135"/>
      <c r="UUJ10" s="135"/>
      <c r="UUK10" s="135"/>
      <c r="UUL10" s="135"/>
      <c r="UUM10" s="135"/>
      <c r="UUN10" s="135"/>
      <c r="UUO10" s="135"/>
      <c r="UUP10" s="135"/>
      <c r="UUQ10" s="135"/>
      <c r="UUR10" s="135"/>
      <c r="UUS10" s="135"/>
      <c r="UUT10" s="135"/>
      <c r="UUU10" s="135"/>
      <c r="UUV10" s="135"/>
      <c r="UUW10" s="135"/>
      <c r="UUX10" s="135"/>
      <c r="UUY10" s="135"/>
      <c r="UUZ10" s="135"/>
      <c r="UVA10" s="135"/>
      <c r="UVB10" s="135"/>
      <c r="UVC10" s="135"/>
      <c r="UVD10" s="135"/>
      <c r="UVE10" s="135"/>
      <c r="UVF10" s="135"/>
      <c r="UVG10" s="135"/>
      <c r="UVH10" s="135"/>
      <c r="UVI10" s="135"/>
      <c r="UVJ10" s="135"/>
      <c r="UVK10" s="135"/>
      <c r="UVL10" s="135"/>
      <c r="UVM10" s="135"/>
      <c r="UVN10" s="135"/>
      <c r="UVO10" s="135"/>
      <c r="UVP10" s="135"/>
      <c r="UVQ10" s="135"/>
      <c r="UVR10" s="135"/>
      <c r="UVS10" s="135"/>
      <c r="UVT10" s="135"/>
      <c r="UVU10" s="135"/>
      <c r="UVV10" s="135"/>
      <c r="UVW10" s="135"/>
      <c r="UVX10" s="135"/>
      <c r="UVY10" s="135"/>
      <c r="UVZ10" s="135"/>
      <c r="UWA10" s="135"/>
      <c r="UWB10" s="135"/>
      <c r="UWC10" s="135"/>
      <c r="UWD10" s="135"/>
      <c r="UWE10" s="135"/>
      <c r="UWF10" s="135"/>
      <c r="UWG10" s="135"/>
      <c r="UWH10" s="135"/>
      <c r="UWI10" s="135"/>
      <c r="UWJ10" s="135"/>
      <c r="UWK10" s="135"/>
      <c r="UWL10" s="135"/>
      <c r="UWM10" s="135"/>
      <c r="UWN10" s="135"/>
      <c r="UWO10" s="135"/>
      <c r="UWP10" s="135"/>
      <c r="UWQ10" s="135"/>
      <c r="UWR10" s="135"/>
      <c r="UWS10" s="135"/>
      <c r="UWT10" s="135"/>
      <c r="UWU10" s="135"/>
      <c r="UWV10" s="135"/>
      <c r="UWW10" s="135"/>
      <c r="UWX10" s="135"/>
      <c r="UWY10" s="135"/>
      <c r="UWZ10" s="135"/>
      <c r="UXA10" s="135"/>
      <c r="UXB10" s="135"/>
      <c r="UXC10" s="135"/>
      <c r="UXD10" s="135"/>
      <c r="UXE10" s="135"/>
      <c r="UXF10" s="135"/>
      <c r="UXG10" s="135"/>
      <c r="UXH10" s="135"/>
      <c r="UXI10" s="135"/>
      <c r="UXJ10" s="135"/>
      <c r="UXK10" s="135"/>
      <c r="UXL10" s="135"/>
      <c r="UXM10" s="135"/>
      <c r="UXN10" s="135"/>
      <c r="UXO10" s="135"/>
      <c r="UXP10" s="135"/>
      <c r="UXQ10" s="135"/>
      <c r="UXR10" s="135"/>
      <c r="UXS10" s="135"/>
      <c r="UXT10" s="135"/>
      <c r="UXU10" s="135"/>
      <c r="UXV10" s="135"/>
      <c r="UXW10" s="135"/>
      <c r="UXX10" s="135"/>
      <c r="UXY10" s="135"/>
      <c r="UXZ10" s="135"/>
      <c r="UYA10" s="135"/>
      <c r="UYB10" s="135"/>
      <c r="UYC10" s="135"/>
      <c r="UYD10" s="135"/>
      <c r="UYE10" s="135"/>
      <c r="UYF10" s="135"/>
      <c r="UYG10" s="135"/>
      <c r="UYH10" s="135"/>
      <c r="UYI10" s="135"/>
      <c r="UYJ10" s="135"/>
      <c r="UYK10" s="135"/>
      <c r="UYL10" s="135"/>
      <c r="UYM10" s="135"/>
      <c r="UYN10" s="135"/>
      <c r="UYO10" s="135"/>
      <c r="UYP10" s="135"/>
      <c r="UYQ10" s="135"/>
      <c r="UYR10" s="135"/>
      <c r="UYS10" s="135"/>
      <c r="UYT10" s="135"/>
      <c r="UYU10" s="135"/>
      <c r="UYV10" s="135"/>
      <c r="UYW10" s="135"/>
      <c r="UYX10" s="135"/>
      <c r="UYY10" s="135"/>
      <c r="UYZ10" s="135"/>
      <c r="UZA10" s="135"/>
      <c r="UZB10" s="135"/>
      <c r="UZC10" s="135"/>
      <c r="UZD10" s="135"/>
      <c r="UZE10" s="135"/>
      <c r="UZF10" s="135"/>
      <c r="UZG10" s="135"/>
      <c r="UZH10" s="135"/>
      <c r="UZI10" s="135"/>
      <c r="UZJ10" s="135"/>
      <c r="UZK10" s="135"/>
      <c r="UZL10" s="135"/>
      <c r="UZM10" s="135"/>
      <c r="UZN10" s="135"/>
      <c r="UZO10" s="135"/>
      <c r="UZP10" s="135"/>
      <c r="UZQ10" s="135"/>
      <c r="UZR10" s="135"/>
      <c r="UZS10" s="135"/>
      <c r="UZT10" s="135"/>
      <c r="UZU10" s="135"/>
      <c r="UZV10" s="135"/>
      <c r="UZW10" s="135"/>
      <c r="UZX10" s="135"/>
      <c r="UZY10" s="135"/>
      <c r="UZZ10" s="135"/>
      <c r="VAA10" s="135"/>
      <c r="VAB10" s="135"/>
      <c r="VAC10" s="135"/>
      <c r="VAD10" s="135"/>
      <c r="VAE10" s="135"/>
      <c r="VAF10" s="135"/>
      <c r="VAG10" s="135"/>
      <c r="VAH10" s="135"/>
      <c r="VAI10" s="135"/>
      <c r="VAJ10" s="135"/>
      <c r="VAK10" s="135"/>
      <c r="VAL10" s="135"/>
      <c r="VAM10" s="135"/>
      <c r="VAN10" s="135"/>
      <c r="VAO10" s="135"/>
      <c r="VAP10" s="135"/>
      <c r="VAQ10" s="135"/>
      <c r="VAR10" s="135"/>
      <c r="VAS10" s="135"/>
      <c r="VAT10" s="135"/>
      <c r="VAU10" s="135"/>
      <c r="VAV10" s="135"/>
      <c r="VAW10" s="135"/>
      <c r="VAX10" s="135"/>
      <c r="VAY10" s="135"/>
      <c r="VAZ10" s="135"/>
      <c r="VBA10" s="135"/>
      <c r="VBB10" s="135"/>
      <c r="VBC10" s="135"/>
      <c r="VBD10" s="135"/>
      <c r="VBE10" s="135"/>
      <c r="VBF10" s="135"/>
      <c r="VBG10" s="135"/>
      <c r="VBH10" s="135"/>
      <c r="VBI10" s="135"/>
      <c r="VBJ10" s="135"/>
      <c r="VBK10" s="135"/>
      <c r="VBL10" s="135"/>
      <c r="VBM10" s="135"/>
      <c r="VBN10" s="135"/>
      <c r="VBO10" s="135"/>
      <c r="VBP10" s="135"/>
      <c r="VBQ10" s="135"/>
      <c r="VBR10" s="135"/>
      <c r="VBS10" s="135"/>
      <c r="VBT10" s="135"/>
      <c r="VBU10" s="135"/>
      <c r="VBV10" s="135"/>
      <c r="VBW10" s="135"/>
      <c r="VBX10" s="135"/>
      <c r="VBY10" s="135"/>
      <c r="VBZ10" s="135"/>
      <c r="VCA10" s="135"/>
      <c r="VCB10" s="135"/>
      <c r="VCC10" s="135"/>
      <c r="VCD10" s="135"/>
      <c r="VCE10" s="135"/>
      <c r="VCF10" s="135"/>
      <c r="VCG10" s="135"/>
      <c r="VCH10" s="135"/>
      <c r="VCI10" s="135"/>
      <c r="VCJ10" s="135"/>
      <c r="VCK10" s="135"/>
      <c r="VCL10" s="135"/>
      <c r="VCM10" s="135"/>
      <c r="VCN10" s="135"/>
      <c r="VCO10" s="135"/>
      <c r="VCP10" s="135"/>
      <c r="VCQ10" s="135"/>
      <c r="VCR10" s="135"/>
      <c r="VCS10" s="135"/>
      <c r="VCT10" s="135"/>
      <c r="VCU10" s="135"/>
      <c r="VCV10" s="135"/>
      <c r="VCW10" s="135"/>
      <c r="VCX10" s="135"/>
      <c r="VCY10" s="135"/>
      <c r="VCZ10" s="135"/>
      <c r="VDA10" s="135"/>
      <c r="VDB10" s="135"/>
      <c r="VDC10" s="135"/>
      <c r="VDD10" s="135"/>
      <c r="VDE10" s="135"/>
      <c r="VDF10" s="135"/>
      <c r="VDG10" s="135"/>
      <c r="VDH10" s="135"/>
      <c r="VDI10" s="135"/>
      <c r="VDJ10" s="135"/>
      <c r="VDK10" s="135"/>
      <c r="VDL10" s="135"/>
      <c r="VDM10" s="135"/>
      <c r="VDN10" s="135"/>
      <c r="VDO10" s="135"/>
      <c r="VDP10" s="135"/>
      <c r="VDQ10" s="135"/>
      <c r="VDR10" s="135"/>
      <c r="VDS10" s="135"/>
      <c r="VDT10" s="135"/>
      <c r="VDU10" s="135"/>
      <c r="VDV10" s="135"/>
      <c r="VDW10" s="135"/>
      <c r="VDX10" s="135"/>
      <c r="VDY10" s="135"/>
      <c r="VDZ10" s="135"/>
      <c r="VEA10" s="135"/>
      <c r="VEB10" s="135"/>
      <c r="VEC10" s="135"/>
      <c r="VED10" s="135"/>
      <c r="VEE10" s="135"/>
      <c r="VEF10" s="135"/>
      <c r="VEG10" s="135"/>
      <c r="VEH10" s="135"/>
      <c r="VEI10" s="135"/>
      <c r="VEJ10" s="135"/>
      <c r="VEK10" s="135"/>
      <c r="VEL10" s="135"/>
      <c r="VEM10" s="135"/>
      <c r="VEN10" s="135"/>
      <c r="VEO10" s="135"/>
      <c r="VEP10" s="135"/>
      <c r="VEQ10" s="135"/>
      <c r="VER10" s="135"/>
      <c r="VES10" s="135"/>
      <c r="VET10" s="135"/>
      <c r="VEU10" s="135"/>
      <c r="VEV10" s="135"/>
      <c r="VEW10" s="135"/>
      <c r="VEX10" s="135"/>
      <c r="VEY10" s="135"/>
      <c r="VEZ10" s="135"/>
      <c r="VFA10" s="135"/>
      <c r="VFB10" s="135"/>
      <c r="VFC10" s="135"/>
      <c r="VFD10" s="135"/>
      <c r="VFE10" s="135"/>
      <c r="VFF10" s="135"/>
      <c r="VFG10" s="135"/>
      <c r="VFH10" s="135"/>
      <c r="VFI10" s="135"/>
      <c r="VFJ10" s="135"/>
      <c r="VFK10" s="135"/>
      <c r="VFL10" s="135"/>
      <c r="VFM10" s="135"/>
      <c r="VFN10" s="135"/>
      <c r="VFO10" s="135"/>
      <c r="VFP10" s="135"/>
      <c r="VFQ10" s="135"/>
      <c r="VFR10" s="135"/>
      <c r="VFS10" s="135"/>
      <c r="VFT10" s="135"/>
      <c r="VFU10" s="135"/>
      <c r="VFV10" s="135"/>
      <c r="VFW10" s="135"/>
      <c r="VFX10" s="135"/>
      <c r="VFY10" s="135"/>
      <c r="VFZ10" s="135"/>
      <c r="VGA10" s="135"/>
      <c r="VGB10" s="135"/>
      <c r="VGC10" s="135"/>
      <c r="VGD10" s="135"/>
      <c r="VGE10" s="135"/>
      <c r="VGF10" s="135"/>
      <c r="VGG10" s="135"/>
      <c r="VGH10" s="135"/>
      <c r="VGI10" s="135"/>
      <c r="VGJ10" s="135"/>
      <c r="VGK10" s="135"/>
      <c r="VGL10" s="135"/>
      <c r="VGM10" s="135"/>
      <c r="VGN10" s="135"/>
      <c r="VGO10" s="135"/>
      <c r="VGP10" s="135"/>
      <c r="VGQ10" s="135"/>
      <c r="VGR10" s="135"/>
      <c r="VGS10" s="135"/>
      <c r="VGT10" s="135"/>
      <c r="VGU10" s="135"/>
      <c r="VGV10" s="135"/>
      <c r="VGW10" s="135"/>
      <c r="VGX10" s="135"/>
      <c r="VGY10" s="135"/>
      <c r="VGZ10" s="135"/>
      <c r="VHA10" s="135"/>
      <c r="VHB10" s="135"/>
      <c r="VHC10" s="135"/>
      <c r="VHD10" s="135"/>
      <c r="VHE10" s="135"/>
      <c r="VHF10" s="135"/>
      <c r="VHG10" s="135"/>
      <c r="VHH10" s="135"/>
      <c r="VHI10" s="135"/>
      <c r="VHJ10" s="135"/>
      <c r="VHK10" s="135"/>
      <c r="VHL10" s="135"/>
      <c r="VHM10" s="135"/>
      <c r="VHN10" s="135"/>
      <c r="VHO10" s="135"/>
      <c r="VHP10" s="135"/>
      <c r="VHQ10" s="135"/>
      <c r="VHR10" s="135"/>
      <c r="VHS10" s="135"/>
      <c r="VHT10" s="135"/>
      <c r="VHU10" s="135"/>
      <c r="VHV10" s="135"/>
      <c r="VHW10" s="135"/>
      <c r="VHX10" s="135"/>
      <c r="VHY10" s="135"/>
      <c r="VHZ10" s="135"/>
      <c r="VIA10" s="135"/>
      <c r="VIB10" s="135"/>
      <c r="VIC10" s="135"/>
      <c r="VID10" s="135"/>
      <c r="VIE10" s="135"/>
      <c r="VIF10" s="135"/>
      <c r="VIG10" s="135"/>
      <c r="VIH10" s="135"/>
      <c r="VII10" s="135"/>
      <c r="VIJ10" s="135"/>
      <c r="VIK10" s="135"/>
      <c r="VIL10" s="135"/>
      <c r="VIM10" s="135"/>
      <c r="VIN10" s="135"/>
      <c r="VIO10" s="135"/>
      <c r="VIP10" s="135"/>
      <c r="VIQ10" s="135"/>
      <c r="VIR10" s="135"/>
      <c r="VIS10" s="135"/>
      <c r="VIT10" s="135"/>
      <c r="VIU10" s="135"/>
      <c r="VIV10" s="135"/>
      <c r="VIW10" s="135"/>
      <c r="VIX10" s="135"/>
      <c r="VIY10" s="135"/>
      <c r="VIZ10" s="135"/>
      <c r="VJA10" s="135"/>
      <c r="VJB10" s="135"/>
      <c r="VJC10" s="135"/>
      <c r="VJD10" s="135"/>
      <c r="VJE10" s="135"/>
      <c r="VJF10" s="135"/>
      <c r="VJG10" s="135"/>
      <c r="VJH10" s="135"/>
      <c r="VJI10" s="135"/>
      <c r="VJJ10" s="135"/>
      <c r="VJK10" s="135"/>
      <c r="VJL10" s="135"/>
      <c r="VJM10" s="135"/>
      <c r="VJN10" s="135"/>
      <c r="VJO10" s="135"/>
      <c r="VJP10" s="135"/>
      <c r="VJQ10" s="135"/>
      <c r="VJR10" s="135"/>
      <c r="VJS10" s="135"/>
      <c r="VJT10" s="135"/>
      <c r="VJU10" s="135"/>
      <c r="VJV10" s="135"/>
      <c r="VJW10" s="135"/>
      <c r="VJX10" s="135"/>
      <c r="VJY10" s="135"/>
      <c r="VJZ10" s="135"/>
      <c r="VKA10" s="135"/>
      <c r="VKB10" s="135"/>
      <c r="VKC10" s="135"/>
      <c r="VKD10" s="135"/>
      <c r="VKE10" s="135"/>
      <c r="VKF10" s="135"/>
      <c r="VKG10" s="135"/>
      <c r="VKH10" s="135"/>
      <c r="VKI10" s="135"/>
      <c r="VKJ10" s="135"/>
      <c r="VKK10" s="135"/>
      <c r="VKL10" s="135"/>
      <c r="VKM10" s="135"/>
      <c r="VKN10" s="135"/>
      <c r="VKO10" s="135"/>
      <c r="VKP10" s="135"/>
      <c r="VKQ10" s="135"/>
      <c r="VKR10" s="135"/>
      <c r="VKS10" s="135"/>
      <c r="VKT10" s="135"/>
      <c r="VKU10" s="135"/>
      <c r="VKV10" s="135"/>
      <c r="VKW10" s="135"/>
      <c r="VKX10" s="135"/>
      <c r="VKY10" s="135"/>
      <c r="VKZ10" s="135"/>
      <c r="VLA10" s="135"/>
      <c r="VLB10" s="135"/>
      <c r="VLC10" s="135"/>
      <c r="VLD10" s="135"/>
      <c r="VLE10" s="135"/>
      <c r="VLF10" s="135"/>
      <c r="VLG10" s="135"/>
      <c r="VLH10" s="135"/>
      <c r="VLI10" s="135"/>
      <c r="VLJ10" s="135"/>
      <c r="VLK10" s="135"/>
      <c r="VLL10" s="135"/>
      <c r="VLM10" s="135"/>
      <c r="VLN10" s="135"/>
      <c r="VLO10" s="135"/>
      <c r="VLP10" s="135"/>
      <c r="VLQ10" s="135"/>
      <c r="VLR10" s="135"/>
      <c r="VLS10" s="135"/>
      <c r="VLT10" s="135"/>
      <c r="VLU10" s="135"/>
      <c r="VLV10" s="135"/>
      <c r="VLW10" s="135"/>
      <c r="VLX10" s="135"/>
      <c r="VLY10" s="135"/>
      <c r="VLZ10" s="135"/>
      <c r="VMA10" s="135"/>
      <c r="VMB10" s="135"/>
      <c r="VMC10" s="135"/>
      <c r="VMD10" s="135"/>
      <c r="VME10" s="135"/>
      <c r="VMF10" s="135"/>
      <c r="VMG10" s="135"/>
      <c r="VMH10" s="135"/>
      <c r="VMI10" s="135"/>
      <c r="VMJ10" s="135"/>
      <c r="VMK10" s="135"/>
      <c r="VML10" s="135"/>
      <c r="VMM10" s="135"/>
      <c r="VMN10" s="135"/>
      <c r="VMO10" s="135"/>
      <c r="VMP10" s="135"/>
      <c r="VMQ10" s="135"/>
      <c r="VMR10" s="135"/>
      <c r="VMS10" s="135"/>
      <c r="VMT10" s="135"/>
      <c r="VMU10" s="135"/>
      <c r="VMV10" s="135"/>
      <c r="VMW10" s="135"/>
      <c r="VMX10" s="135"/>
      <c r="VMY10" s="135"/>
      <c r="VMZ10" s="135"/>
      <c r="VNA10" s="135"/>
      <c r="VNB10" s="135"/>
      <c r="VNC10" s="135"/>
      <c r="VND10" s="135"/>
      <c r="VNE10" s="135"/>
      <c r="VNF10" s="135"/>
      <c r="VNG10" s="135"/>
      <c r="VNH10" s="135"/>
      <c r="VNI10" s="135"/>
      <c r="VNJ10" s="135"/>
      <c r="VNK10" s="135"/>
      <c r="VNL10" s="135"/>
      <c r="VNM10" s="135"/>
      <c r="VNN10" s="135"/>
      <c r="VNO10" s="135"/>
      <c r="VNP10" s="135"/>
      <c r="VNQ10" s="135"/>
      <c r="VNR10" s="135"/>
      <c r="VNS10" s="135"/>
      <c r="VNT10" s="135"/>
      <c r="VNU10" s="135"/>
      <c r="VNV10" s="135"/>
      <c r="VNW10" s="135"/>
      <c r="VNX10" s="135"/>
      <c r="VNY10" s="135"/>
      <c r="VNZ10" s="135"/>
      <c r="VOA10" s="135"/>
      <c r="VOB10" s="135"/>
      <c r="VOC10" s="135"/>
      <c r="VOD10" s="135"/>
      <c r="VOE10" s="135"/>
      <c r="VOF10" s="135"/>
      <c r="VOG10" s="135"/>
      <c r="VOH10" s="135"/>
      <c r="VOI10" s="135"/>
      <c r="VOJ10" s="135"/>
      <c r="VOK10" s="135"/>
      <c r="VOL10" s="135"/>
      <c r="VOM10" s="135"/>
      <c r="VON10" s="135"/>
      <c r="VOO10" s="135"/>
      <c r="VOP10" s="135"/>
      <c r="VOQ10" s="135"/>
      <c r="VOR10" s="135"/>
      <c r="VOS10" s="135"/>
      <c r="VOT10" s="135"/>
      <c r="VOU10" s="135"/>
      <c r="VOV10" s="135"/>
      <c r="VOW10" s="135"/>
      <c r="VOX10" s="135"/>
      <c r="VOY10" s="135"/>
      <c r="VOZ10" s="135"/>
      <c r="VPA10" s="135"/>
      <c r="VPB10" s="135"/>
      <c r="VPC10" s="135"/>
      <c r="VPD10" s="135"/>
      <c r="VPE10" s="135"/>
      <c r="VPF10" s="135"/>
      <c r="VPG10" s="135"/>
      <c r="VPH10" s="135"/>
      <c r="VPI10" s="135"/>
      <c r="VPJ10" s="135"/>
      <c r="VPK10" s="135"/>
      <c r="VPL10" s="135"/>
      <c r="VPM10" s="135"/>
      <c r="VPN10" s="135"/>
      <c r="VPO10" s="135"/>
      <c r="VPP10" s="135"/>
      <c r="VPQ10" s="135"/>
      <c r="VPR10" s="135"/>
      <c r="VPS10" s="135"/>
      <c r="VPT10" s="135"/>
      <c r="VPU10" s="135"/>
      <c r="VPV10" s="135"/>
      <c r="VPW10" s="135"/>
      <c r="VPX10" s="135"/>
      <c r="VPY10" s="135"/>
      <c r="VPZ10" s="135"/>
      <c r="VQA10" s="135"/>
      <c r="VQB10" s="135"/>
      <c r="VQC10" s="135"/>
      <c r="VQD10" s="135"/>
      <c r="VQE10" s="135"/>
      <c r="VQF10" s="135"/>
      <c r="VQG10" s="135"/>
      <c r="VQH10" s="135"/>
      <c r="VQI10" s="135"/>
      <c r="VQJ10" s="135"/>
      <c r="VQK10" s="135"/>
      <c r="VQL10" s="135"/>
      <c r="VQM10" s="135"/>
      <c r="VQN10" s="135"/>
      <c r="VQO10" s="135"/>
      <c r="VQP10" s="135"/>
      <c r="VQQ10" s="135"/>
      <c r="VQR10" s="135"/>
      <c r="VQS10" s="135"/>
      <c r="VQT10" s="135"/>
      <c r="VQU10" s="135"/>
      <c r="VQV10" s="135"/>
      <c r="VQW10" s="135"/>
      <c r="VQX10" s="135"/>
      <c r="VQY10" s="135"/>
      <c r="VQZ10" s="135"/>
      <c r="VRA10" s="135"/>
      <c r="VRB10" s="135"/>
      <c r="VRC10" s="135"/>
      <c r="VRD10" s="135"/>
      <c r="VRE10" s="135"/>
      <c r="VRF10" s="135"/>
      <c r="VRG10" s="135"/>
      <c r="VRH10" s="135"/>
      <c r="VRI10" s="135"/>
      <c r="VRJ10" s="135"/>
      <c r="VRK10" s="135"/>
      <c r="VRL10" s="135"/>
      <c r="VRM10" s="135"/>
      <c r="VRN10" s="135"/>
      <c r="VRO10" s="135"/>
      <c r="VRP10" s="135"/>
      <c r="VRQ10" s="135"/>
      <c r="VRR10" s="135"/>
      <c r="VRS10" s="135"/>
      <c r="VRT10" s="135"/>
      <c r="VRU10" s="135"/>
      <c r="VRV10" s="135"/>
      <c r="VRW10" s="135"/>
      <c r="VRX10" s="135"/>
      <c r="VRY10" s="135"/>
      <c r="VRZ10" s="135"/>
      <c r="VSA10" s="135"/>
      <c r="VSB10" s="135"/>
      <c r="VSC10" s="135"/>
      <c r="VSD10" s="135"/>
      <c r="VSE10" s="135"/>
      <c r="VSF10" s="135"/>
      <c r="VSG10" s="135"/>
      <c r="VSH10" s="135"/>
      <c r="VSI10" s="135"/>
      <c r="VSJ10" s="135"/>
      <c r="VSK10" s="135"/>
      <c r="VSL10" s="135"/>
      <c r="VSM10" s="135"/>
      <c r="VSN10" s="135"/>
      <c r="VSO10" s="135"/>
      <c r="VSP10" s="135"/>
      <c r="VSQ10" s="135"/>
      <c r="VSR10" s="135"/>
      <c r="VSS10" s="135"/>
      <c r="VST10" s="135"/>
      <c r="VSU10" s="135"/>
      <c r="VSV10" s="135"/>
      <c r="VSW10" s="135"/>
      <c r="VSX10" s="135"/>
      <c r="VSY10" s="135"/>
      <c r="VSZ10" s="135"/>
      <c r="VTA10" s="135"/>
      <c r="VTB10" s="135"/>
      <c r="VTC10" s="135"/>
      <c r="VTD10" s="135"/>
      <c r="VTE10" s="135"/>
      <c r="VTF10" s="135"/>
      <c r="VTG10" s="135"/>
      <c r="VTH10" s="135"/>
      <c r="VTI10" s="135"/>
      <c r="VTJ10" s="135"/>
      <c r="VTK10" s="135"/>
      <c r="VTL10" s="135"/>
      <c r="VTM10" s="135"/>
      <c r="VTN10" s="135"/>
      <c r="VTO10" s="135"/>
      <c r="VTP10" s="135"/>
      <c r="VTQ10" s="135"/>
      <c r="VTR10" s="135"/>
      <c r="VTS10" s="135"/>
      <c r="VTT10" s="135"/>
      <c r="VTU10" s="135"/>
      <c r="VTV10" s="135"/>
      <c r="VTW10" s="135"/>
      <c r="VTX10" s="135"/>
      <c r="VTY10" s="135"/>
      <c r="VTZ10" s="135"/>
      <c r="VUA10" s="135"/>
      <c r="VUB10" s="135"/>
      <c r="VUC10" s="135"/>
      <c r="VUD10" s="135"/>
      <c r="VUE10" s="135"/>
      <c r="VUF10" s="135"/>
      <c r="VUG10" s="135"/>
      <c r="VUH10" s="135"/>
      <c r="VUI10" s="135"/>
      <c r="VUJ10" s="135"/>
      <c r="VUK10" s="135"/>
      <c r="VUL10" s="135"/>
      <c r="VUM10" s="135"/>
      <c r="VUN10" s="135"/>
      <c r="VUO10" s="135"/>
      <c r="VUP10" s="135"/>
      <c r="VUQ10" s="135"/>
      <c r="VUR10" s="135"/>
      <c r="VUS10" s="135"/>
      <c r="VUT10" s="135"/>
      <c r="VUU10" s="135"/>
      <c r="VUV10" s="135"/>
      <c r="VUW10" s="135"/>
      <c r="VUX10" s="135"/>
      <c r="VUY10" s="135"/>
      <c r="VUZ10" s="135"/>
      <c r="VVA10" s="135"/>
      <c r="VVB10" s="135"/>
      <c r="VVC10" s="135"/>
      <c r="VVD10" s="135"/>
      <c r="VVE10" s="135"/>
      <c r="VVF10" s="135"/>
      <c r="VVG10" s="135"/>
      <c r="VVH10" s="135"/>
      <c r="VVI10" s="135"/>
      <c r="VVJ10" s="135"/>
      <c r="VVK10" s="135"/>
      <c r="VVL10" s="135"/>
      <c r="VVM10" s="135"/>
      <c r="VVN10" s="135"/>
      <c r="VVO10" s="135"/>
      <c r="VVP10" s="135"/>
      <c r="VVQ10" s="135"/>
      <c r="VVR10" s="135"/>
      <c r="VVS10" s="135"/>
      <c r="VVT10" s="135"/>
      <c r="VVU10" s="135"/>
      <c r="VVV10" s="135"/>
      <c r="VVW10" s="135"/>
      <c r="VVX10" s="135"/>
      <c r="VVY10" s="135"/>
      <c r="VVZ10" s="135"/>
      <c r="VWA10" s="135"/>
      <c r="VWB10" s="135"/>
      <c r="VWC10" s="135"/>
      <c r="VWD10" s="135"/>
      <c r="VWE10" s="135"/>
      <c r="VWF10" s="135"/>
      <c r="VWG10" s="135"/>
      <c r="VWH10" s="135"/>
      <c r="VWI10" s="135"/>
      <c r="VWJ10" s="135"/>
      <c r="VWK10" s="135"/>
      <c r="VWL10" s="135"/>
      <c r="VWM10" s="135"/>
      <c r="VWN10" s="135"/>
      <c r="VWO10" s="135"/>
      <c r="VWP10" s="135"/>
      <c r="VWQ10" s="135"/>
      <c r="VWR10" s="135"/>
      <c r="VWS10" s="135"/>
      <c r="VWT10" s="135"/>
      <c r="VWU10" s="135"/>
      <c r="VWV10" s="135"/>
      <c r="VWW10" s="135"/>
      <c r="VWX10" s="135"/>
      <c r="VWY10" s="135"/>
      <c r="VWZ10" s="135"/>
      <c r="VXA10" s="135"/>
      <c r="VXB10" s="135"/>
      <c r="VXC10" s="135"/>
      <c r="VXD10" s="135"/>
      <c r="VXE10" s="135"/>
      <c r="VXF10" s="135"/>
      <c r="VXG10" s="135"/>
      <c r="VXH10" s="135"/>
      <c r="VXI10" s="135"/>
      <c r="VXJ10" s="135"/>
      <c r="VXK10" s="135"/>
      <c r="VXL10" s="135"/>
      <c r="VXM10" s="135"/>
      <c r="VXN10" s="135"/>
      <c r="VXO10" s="135"/>
      <c r="VXP10" s="135"/>
      <c r="VXQ10" s="135"/>
      <c r="VXR10" s="135"/>
      <c r="VXS10" s="135"/>
      <c r="VXT10" s="135"/>
      <c r="VXU10" s="135"/>
      <c r="VXV10" s="135"/>
      <c r="VXW10" s="135"/>
      <c r="VXX10" s="135"/>
      <c r="VXY10" s="135"/>
      <c r="VXZ10" s="135"/>
      <c r="VYA10" s="135"/>
      <c r="VYB10" s="135"/>
      <c r="VYC10" s="135"/>
      <c r="VYD10" s="135"/>
      <c r="VYE10" s="135"/>
      <c r="VYF10" s="135"/>
      <c r="VYG10" s="135"/>
      <c r="VYH10" s="135"/>
      <c r="VYI10" s="135"/>
      <c r="VYJ10" s="135"/>
      <c r="VYK10" s="135"/>
      <c r="VYL10" s="135"/>
      <c r="VYM10" s="135"/>
      <c r="VYN10" s="135"/>
      <c r="VYO10" s="135"/>
      <c r="VYP10" s="135"/>
      <c r="VYQ10" s="135"/>
      <c r="VYR10" s="135"/>
      <c r="VYS10" s="135"/>
      <c r="VYT10" s="135"/>
      <c r="VYU10" s="135"/>
      <c r="VYV10" s="135"/>
      <c r="VYW10" s="135"/>
      <c r="VYX10" s="135"/>
      <c r="VYY10" s="135"/>
      <c r="VYZ10" s="135"/>
      <c r="VZA10" s="135"/>
      <c r="VZB10" s="135"/>
      <c r="VZC10" s="135"/>
      <c r="VZD10" s="135"/>
      <c r="VZE10" s="135"/>
      <c r="VZF10" s="135"/>
      <c r="VZG10" s="135"/>
      <c r="VZH10" s="135"/>
      <c r="VZI10" s="135"/>
      <c r="VZJ10" s="135"/>
      <c r="VZK10" s="135"/>
      <c r="VZL10" s="135"/>
      <c r="VZM10" s="135"/>
      <c r="VZN10" s="135"/>
      <c r="VZO10" s="135"/>
      <c r="VZP10" s="135"/>
      <c r="VZQ10" s="135"/>
      <c r="VZR10" s="135"/>
      <c r="VZS10" s="135"/>
      <c r="VZT10" s="135"/>
      <c r="VZU10" s="135"/>
      <c r="VZV10" s="135"/>
      <c r="VZW10" s="135"/>
      <c r="VZX10" s="135"/>
      <c r="VZY10" s="135"/>
      <c r="VZZ10" s="135"/>
      <c r="WAA10" s="135"/>
      <c r="WAB10" s="135"/>
      <c r="WAC10" s="135"/>
      <c r="WAD10" s="135"/>
      <c r="WAE10" s="135"/>
      <c r="WAF10" s="135"/>
      <c r="WAG10" s="135"/>
      <c r="WAH10" s="135"/>
      <c r="WAI10" s="135"/>
      <c r="WAJ10" s="135"/>
      <c r="WAK10" s="135"/>
      <c r="WAL10" s="135"/>
      <c r="WAM10" s="135"/>
      <c r="WAN10" s="135"/>
      <c r="WAO10" s="135"/>
      <c r="WAP10" s="135"/>
      <c r="WAQ10" s="135"/>
      <c r="WAR10" s="135"/>
      <c r="WAS10" s="135"/>
      <c r="WAT10" s="135"/>
      <c r="WAU10" s="135"/>
      <c r="WAV10" s="135"/>
      <c r="WAW10" s="135"/>
      <c r="WAX10" s="135"/>
      <c r="WAY10" s="135"/>
      <c r="WAZ10" s="135"/>
      <c r="WBA10" s="135"/>
      <c r="WBB10" s="135"/>
      <c r="WBC10" s="135"/>
      <c r="WBD10" s="135"/>
      <c r="WBE10" s="135"/>
      <c r="WBF10" s="135"/>
      <c r="WBG10" s="135"/>
      <c r="WBH10" s="135"/>
      <c r="WBI10" s="135"/>
      <c r="WBJ10" s="135"/>
      <c r="WBK10" s="135"/>
      <c r="WBL10" s="135"/>
      <c r="WBM10" s="135"/>
      <c r="WBN10" s="135"/>
      <c r="WBO10" s="135"/>
      <c r="WBP10" s="135"/>
      <c r="WBQ10" s="135"/>
      <c r="WBR10" s="135"/>
      <c r="WBS10" s="135"/>
      <c r="WBT10" s="135"/>
      <c r="WBU10" s="135"/>
      <c r="WBV10" s="135"/>
      <c r="WBW10" s="135"/>
      <c r="WBX10" s="135"/>
      <c r="WBY10" s="135"/>
      <c r="WBZ10" s="135"/>
      <c r="WCA10" s="135"/>
      <c r="WCB10" s="135"/>
      <c r="WCC10" s="135"/>
      <c r="WCD10" s="135"/>
      <c r="WCE10" s="135"/>
      <c r="WCF10" s="135"/>
      <c r="WCG10" s="135"/>
      <c r="WCH10" s="135"/>
      <c r="WCI10" s="135"/>
      <c r="WCJ10" s="135"/>
      <c r="WCK10" s="135"/>
      <c r="WCL10" s="135"/>
      <c r="WCM10" s="135"/>
      <c r="WCN10" s="135"/>
      <c r="WCO10" s="135"/>
      <c r="WCP10" s="135"/>
      <c r="WCQ10" s="135"/>
      <c r="WCR10" s="135"/>
      <c r="WCS10" s="135"/>
      <c r="WCT10" s="135"/>
      <c r="WCU10" s="135"/>
      <c r="WCV10" s="135"/>
      <c r="WCW10" s="135"/>
      <c r="WCX10" s="135"/>
      <c r="WCY10" s="135"/>
      <c r="WCZ10" s="135"/>
      <c r="WDA10" s="135"/>
      <c r="WDB10" s="135"/>
      <c r="WDC10" s="135"/>
      <c r="WDD10" s="135"/>
      <c r="WDE10" s="135"/>
      <c r="WDF10" s="135"/>
      <c r="WDG10" s="135"/>
      <c r="WDH10" s="135"/>
      <c r="WDI10" s="135"/>
      <c r="WDJ10" s="135"/>
      <c r="WDK10" s="135"/>
      <c r="WDL10" s="135"/>
      <c r="WDM10" s="135"/>
      <c r="WDN10" s="135"/>
      <c r="WDO10" s="135"/>
      <c r="WDP10" s="135"/>
      <c r="WDQ10" s="135"/>
      <c r="WDR10" s="135"/>
      <c r="WDS10" s="135"/>
      <c r="WDT10" s="135"/>
      <c r="WDU10" s="135"/>
      <c r="WDV10" s="135"/>
      <c r="WDW10" s="135"/>
      <c r="WDX10" s="135"/>
      <c r="WDY10" s="135"/>
      <c r="WDZ10" s="135"/>
      <c r="WEA10" s="135"/>
      <c r="WEB10" s="135"/>
      <c r="WEC10" s="135"/>
      <c r="WED10" s="135"/>
      <c r="WEE10" s="135"/>
      <c r="WEF10" s="135"/>
      <c r="WEG10" s="135"/>
      <c r="WEH10" s="135"/>
      <c r="WEI10" s="135"/>
      <c r="WEJ10" s="135"/>
      <c r="WEK10" s="135"/>
      <c r="WEL10" s="135"/>
      <c r="WEM10" s="135"/>
      <c r="WEN10" s="135"/>
      <c r="WEO10" s="135"/>
      <c r="WEP10" s="135"/>
      <c r="WEQ10" s="135"/>
      <c r="WER10" s="135"/>
      <c r="WES10" s="135"/>
      <c r="WET10" s="135"/>
      <c r="WEU10" s="135"/>
      <c r="WEV10" s="135"/>
      <c r="WEW10" s="135"/>
      <c r="WEX10" s="135"/>
      <c r="WEY10" s="135"/>
      <c r="WEZ10" s="135"/>
      <c r="WFA10" s="135"/>
      <c r="WFB10" s="135"/>
      <c r="WFC10" s="135"/>
      <c r="WFD10" s="135"/>
      <c r="WFE10" s="135"/>
      <c r="WFF10" s="135"/>
      <c r="WFG10" s="135"/>
      <c r="WFH10" s="135"/>
      <c r="WFI10" s="135"/>
      <c r="WFJ10" s="135"/>
      <c r="WFK10" s="135"/>
      <c r="WFL10" s="135"/>
      <c r="WFM10" s="135"/>
      <c r="WFN10" s="135"/>
      <c r="WFO10" s="135"/>
      <c r="WFP10" s="135"/>
      <c r="WFQ10" s="135"/>
      <c r="WFR10" s="135"/>
      <c r="WFS10" s="135"/>
      <c r="WFT10" s="135"/>
      <c r="WFU10" s="135"/>
      <c r="WFV10" s="135"/>
      <c r="WFW10" s="135"/>
      <c r="WFX10" s="135"/>
      <c r="WFY10" s="135"/>
      <c r="WFZ10" s="135"/>
      <c r="WGA10" s="135"/>
      <c r="WGB10" s="135"/>
      <c r="WGC10" s="135"/>
      <c r="WGD10" s="135"/>
      <c r="WGE10" s="135"/>
      <c r="WGF10" s="135"/>
      <c r="WGG10" s="135"/>
      <c r="WGH10" s="135"/>
      <c r="WGI10" s="135"/>
      <c r="WGJ10" s="135"/>
      <c r="WGK10" s="135"/>
      <c r="WGL10" s="135"/>
      <c r="WGM10" s="135"/>
      <c r="WGN10" s="135"/>
      <c r="WGO10" s="135"/>
      <c r="WGP10" s="135"/>
      <c r="WGQ10" s="135"/>
      <c r="WGR10" s="135"/>
      <c r="WGS10" s="135"/>
      <c r="WGT10" s="135"/>
      <c r="WGU10" s="135"/>
      <c r="WGV10" s="135"/>
      <c r="WGW10" s="135"/>
      <c r="WGX10" s="135"/>
      <c r="WGY10" s="135"/>
      <c r="WGZ10" s="135"/>
      <c r="WHA10" s="135"/>
      <c r="WHB10" s="135"/>
      <c r="WHC10" s="135"/>
      <c r="WHD10" s="135"/>
      <c r="WHE10" s="135"/>
      <c r="WHF10" s="135"/>
      <c r="WHG10" s="135"/>
      <c r="WHH10" s="135"/>
      <c r="WHI10" s="135"/>
      <c r="WHJ10" s="135"/>
      <c r="WHK10" s="135"/>
      <c r="WHL10" s="135"/>
      <c r="WHM10" s="135"/>
      <c r="WHN10" s="135"/>
      <c r="WHO10" s="135"/>
      <c r="WHP10" s="135"/>
      <c r="WHQ10" s="135"/>
      <c r="WHR10" s="135"/>
      <c r="WHS10" s="135"/>
      <c r="WHT10" s="135"/>
      <c r="WHU10" s="135"/>
      <c r="WHV10" s="135"/>
      <c r="WHW10" s="135"/>
      <c r="WHX10" s="135"/>
      <c r="WHY10" s="135"/>
      <c r="WHZ10" s="135"/>
      <c r="WIA10" s="135"/>
      <c r="WIB10" s="135"/>
      <c r="WIC10" s="135"/>
      <c r="WID10" s="135"/>
      <c r="WIE10" s="135"/>
      <c r="WIF10" s="135"/>
      <c r="WIG10" s="135"/>
      <c r="WIH10" s="135"/>
      <c r="WII10" s="135"/>
      <c r="WIJ10" s="135"/>
      <c r="WIK10" s="135"/>
      <c r="WIL10" s="135"/>
      <c r="WIM10" s="135"/>
      <c r="WIN10" s="135"/>
      <c r="WIO10" s="135"/>
      <c r="WIP10" s="135"/>
      <c r="WIQ10" s="135"/>
      <c r="WIR10" s="135"/>
      <c r="WIS10" s="135"/>
      <c r="WIT10" s="135"/>
      <c r="WIU10" s="135"/>
      <c r="WIV10" s="135"/>
      <c r="WIW10" s="135"/>
      <c r="WIX10" s="135"/>
      <c r="WIY10" s="135"/>
      <c r="WIZ10" s="135"/>
      <c r="WJA10" s="135"/>
      <c r="WJB10" s="135"/>
      <c r="WJC10" s="135"/>
      <c r="WJD10" s="135"/>
      <c r="WJE10" s="135"/>
      <c r="WJF10" s="135"/>
      <c r="WJG10" s="135"/>
      <c r="WJH10" s="135"/>
      <c r="WJI10" s="135"/>
      <c r="WJJ10" s="135"/>
      <c r="WJK10" s="135"/>
      <c r="WJL10" s="135"/>
      <c r="WJM10" s="135"/>
      <c r="WJN10" s="135"/>
      <c r="WJO10" s="135"/>
      <c r="WJP10" s="135"/>
      <c r="WJQ10" s="135"/>
      <c r="WJR10" s="135"/>
      <c r="WJS10" s="135"/>
      <c r="WJT10" s="135"/>
      <c r="WJU10" s="135"/>
      <c r="WJV10" s="135"/>
      <c r="WJW10" s="135"/>
      <c r="WJX10" s="135"/>
      <c r="WJY10" s="135"/>
      <c r="WJZ10" s="135"/>
      <c r="WKA10" s="135"/>
      <c r="WKB10" s="135"/>
      <c r="WKC10" s="135"/>
      <c r="WKD10" s="135"/>
      <c r="WKE10" s="135"/>
      <c r="WKF10" s="135"/>
      <c r="WKG10" s="135"/>
      <c r="WKH10" s="135"/>
      <c r="WKI10" s="135"/>
      <c r="WKJ10" s="135"/>
      <c r="WKK10" s="135"/>
      <c r="WKL10" s="135"/>
      <c r="WKM10" s="135"/>
      <c r="WKN10" s="135"/>
      <c r="WKO10" s="135"/>
      <c r="WKP10" s="135"/>
      <c r="WKQ10" s="135"/>
      <c r="WKR10" s="135"/>
      <c r="WKS10" s="135"/>
      <c r="WKT10" s="135"/>
      <c r="WKU10" s="135"/>
      <c r="WKV10" s="135"/>
      <c r="WKW10" s="135"/>
      <c r="WKX10" s="135"/>
      <c r="WKY10" s="135"/>
      <c r="WKZ10" s="135"/>
      <c r="WLA10" s="135"/>
      <c r="WLB10" s="135"/>
      <c r="WLC10" s="135"/>
      <c r="WLD10" s="135"/>
      <c r="WLE10" s="135"/>
      <c r="WLF10" s="135"/>
      <c r="WLG10" s="135"/>
      <c r="WLH10" s="135"/>
      <c r="WLI10" s="135"/>
      <c r="WLJ10" s="135"/>
      <c r="WLK10" s="135"/>
      <c r="WLL10" s="135"/>
      <c r="WLM10" s="135"/>
      <c r="WLN10" s="135"/>
      <c r="WLO10" s="135"/>
      <c r="WLP10" s="135"/>
      <c r="WLQ10" s="135"/>
      <c r="WLR10" s="135"/>
      <c r="WLS10" s="135"/>
      <c r="WLT10" s="135"/>
      <c r="WLU10" s="135"/>
      <c r="WLV10" s="135"/>
      <c r="WLW10" s="135"/>
      <c r="WLX10" s="135"/>
      <c r="WLY10" s="135"/>
      <c r="WLZ10" s="135"/>
      <c r="WMA10" s="135"/>
      <c r="WMB10" s="135"/>
      <c r="WMC10" s="135"/>
      <c r="WMD10" s="135"/>
      <c r="WME10" s="135"/>
      <c r="WMF10" s="135"/>
      <c r="WMG10" s="135"/>
      <c r="WMH10" s="135"/>
      <c r="WMI10" s="135"/>
      <c r="WMJ10" s="135"/>
      <c r="WMK10" s="135"/>
      <c r="WML10" s="135"/>
      <c r="WMM10" s="135"/>
      <c r="WMN10" s="135"/>
      <c r="WMO10" s="135"/>
      <c r="WMP10" s="135"/>
      <c r="WMQ10" s="135"/>
      <c r="WMR10" s="135"/>
      <c r="WMS10" s="135"/>
      <c r="WMT10" s="135"/>
      <c r="WMU10" s="135"/>
      <c r="WMV10" s="135"/>
      <c r="WMW10" s="135"/>
      <c r="WMX10" s="135"/>
      <c r="WMY10" s="135"/>
      <c r="WMZ10" s="135"/>
      <c r="WNA10" s="135"/>
      <c r="WNB10" s="135"/>
      <c r="WNC10" s="135"/>
      <c r="WND10" s="135"/>
      <c r="WNE10" s="135"/>
      <c r="WNF10" s="135"/>
      <c r="WNG10" s="135"/>
      <c r="WNH10" s="135"/>
      <c r="WNI10" s="135"/>
      <c r="WNJ10" s="135"/>
      <c r="WNK10" s="135"/>
      <c r="WNL10" s="135"/>
      <c r="WNM10" s="135"/>
      <c r="WNN10" s="135"/>
      <c r="WNO10" s="135"/>
      <c r="WNP10" s="135"/>
      <c r="WNQ10" s="135"/>
      <c r="WNR10" s="135"/>
      <c r="WNS10" s="135"/>
      <c r="WNT10" s="135"/>
      <c r="WNU10" s="135"/>
      <c r="WNV10" s="135"/>
      <c r="WNW10" s="135"/>
      <c r="WNX10" s="135"/>
      <c r="WNY10" s="135"/>
      <c r="WNZ10" s="135"/>
      <c r="WOA10" s="135"/>
      <c r="WOB10" s="135"/>
      <c r="WOC10" s="135"/>
      <c r="WOD10" s="135"/>
      <c r="WOE10" s="135"/>
      <c r="WOF10" s="135"/>
      <c r="WOG10" s="135"/>
      <c r="WOH10" s="135"/>
      <c r="WOI10" s="135"/>
      <c r="WOJ10" s="135"/>
      <c r="WOK10" s="135"/>
      <c r="WOL10" s="135"/>
      <c r="WOM10" s="135"/>
      <c r="WON10" s="135"/>
      <c r="WOO10" s="135"/>
      <c r="WOP10" s="135"/>
      <c r="WOQ10" s="135"/>
      <c r="WOR10" s="135"/>
      <c r="WOS10" s="135"/>
      <c r="WOT10" s="135"/>
      <c r="WOU10" s="135"/>
      <c r="WOV10" s="135"/>
      <c r="WOW10" s="135"/>
      <c r="WOX10" s="135"/>
      <c r="WOY10" s="135"/>
      <c r="WOZ10" s="135"/>
      <c r="WPA10" s="135"/>
      <c r="WPB10" s="135"/>
      <c r="WPC10" s="135"/>
      <c r="WPD10" s="135"/>
      <c r="WPE10" s="135"/>
      <c r="WPF10" s="135"/>
      <c r="WPG10" s="135"/>
      <c r="WPH10" s="135"/>
      <c r="WPI10" s="135"/>
      <c r="WPJ10" s="135"/>
      <c r="WPK10" s="135"/>
      <c r="WPL10" s="135"/>
      <c r="WPM10" s="135"/>
      <c r="WPN10" s="135"/>
      <c r="WPO10" s="135"/>
      <c r="WPP10" s="135"/>
      <c r="WPQ10" s="135"/>
      <c r="WPR10" s="135"/>
      <c r="WPS10" s="135"/>
      <c r="WPT10" s="135"/>
      <c r="WPU10" s="135"/>
      <c r="WPV10" s="135"/>
      <c r="WPW10" s="135"/>
      <c r="WPX10" s="135"/>
      <c r="WPY10" s="135"/>
      <c r="WPZ10" s="135"/>
      <c r="WQA10" s="135"/>
      <c r="WQB10" s="135"/>
      <c r="WQC10" s="135"/>
      <c r="WQD10" s="135"/>
      <c r="WQE10" s="135"/>
      <c r="WQF10" s="135"/>
      <c r="WQG10" s="135"/>
      <c r="WQH10" s="135"/>
      <c r="WQI10" s="135"/>
      <c r="WQJ10" s="135"/>
      <c r="WQK10" s="135"/>
      <c r="WQL10" s="135"/>
      <c r="WQM10" s="135"/>
      <c r="WQN10" s="135"/>
      <c r="WQO10" s="135"/>
      <c r="WQP10" s="135"/>
      <c r="WQQ10" s="135"/>
      <c r="WQR10" s="135"/>
      <c r="WQS10" s="135"/>
      <c r="WQT10" s="135"/>
      <c r="WQU10" s="135"/>
      <c r="WQV10" s="135"/>
      <c r="WQW10" s="135"/>
      <c r="WQX10" s="135"/>
      <c r="WQY10" s="135"/>
      <c r="WQZ10" s="135"/>
      <c r="WRA10" s="135"/>
      <c r="WRB10" s="135"/>
      <c r="WRC10" s="135"/>
      <c r="WRD10" s="135"/>
      <c r="WRE10" s="135"/>
      <c r="WRF10" s="135"/>
      <c r="WRG10" s="135"/>
      <c r="WRH10" s="135"/>
      <c r="WRI10" s="135"/>
      <c r="WRJ10" s="135"/>
      <c r="WRK10" s="135"/>
      <c r="WRL10" s="135"/>
      <c r="WRM10" s="135"/>
      <c r="WRN10" s="135"/>
      <c r="WRO10" s="135"/>
      <c r="WRP10" s="135"/>
      <c r="WRQ10" s="135"/>
      <c r="WRR10" s="135"/>
      <c r="WRS10" s="135"/>
      <c r="WRT10" s="135"/>
      <c r="WRU10" s="135"/>
      <c r="WRV10" s="135"/>
      <c r="WRW10" s="135"/>
      <c r="WRX10" s="135"/>
      <c r="WRY10" s="135"/>
      <c r="WRZ10" s="135"/>
      <c r="WSA10" s="135"/>
      <c r="WSB10" s="135"/>
      <c r="WSC10" s="135"/>
      <c r="WSD10" s="135"/>
      <c r="WSE10" s="135"/>
      <c r="WSF10" s="135"/>
      <c r="WSG10" s="135"/>
      <c r="WSH10" s="135"/>
      <c r="WSI10" s="135"/>
      <c r="WSJ10" s="135"/>
      <c r="WSK10" s="135"/>
      <c r="WSL10" s="135"/>
      <c r="WSM10" s="135"/>
      <c r="WSN10" s="135"/>
      <c r="WSO10" s="135"/>
      <c r="WSP10" s="135"/>
      <c r="WSQ10" s="135"/>
      <c r="WSR10" s="135"/>
      <c r="WSS10" s="135"/>
      <c r="WST10" s="135"/>
      <c r="WSU10" s="135"/>
      <c r="WSV10" s="135"/>
      <c r="WSW10" s="135"/>
      <c r="WSX10" s="135"/>
      <c r="WSY10" s="135"/>
      <c r="WSZ10" s="135"/>
      <c r="WTA10" s="135"/>
      <c r="WTB10" s="135"/>
      <c r="WTC10" s="135"/>
      <c r="WTD10" s="135"/>
      <c r="WTE10" s="135"/>
      <c r="WTF10" s="135"/>
      <c r="WTG10" s="135"/>
      <c r="WTH10" s="135"/>
      <c r="WTI10" s="135"/>
      <c r="WTJ10" s="135"/>
      <c r="WTK10" s="135"/>
      <c r="WTL10" s="135"/>
      <c r="WTM10" s="135"/>
      <c r="WTN10" s="135"/>
      <c r="WTO10" s="135"/>
      <c r="WTP10" s="135"/>
      <c r="WTQ10" s="135"/>
      <c r="WTR10" s="135"/>
      <c r="WTS10" s="135"/>
      <c r="WTT10" s="135"/>
      <c r="WTU10" s="135"/>
      <c r="WTV10" s="135"/>
      <c r="WTW10" s="135"/>
      <c r="WTX10" s="135"/>
      <c r="WTY10" s="135"/>
      <c r="WTZ10" s="135"/>
      <c r="WUA10" s="135"/>
      <c r="WUB10" s="135"/>
      <c r="WUC10" s="135"/>
      <c r="WUD10" s="135"/>
      <c r="WUE10" s="135"/>
      <c r="WUF10" s="135"/>
      <c r="WUG10" s="135"/>
      <c r="WUH10" s="135"/>
      <c r="WUI10" s="135"/>
      <c r="WUJ10" s="135"/>
      <c r="WUK10" s="135"/>
      <c r="WUL10" s="135"/>
      <c r="WUM10" s="135"/>
      <c r="WUN10" s="135"/>
      <c r="WUO10" s="135"/>
      <c r="WUP10" s="135"/>
      <c r="WUQ10" s="135"/>
      <c r="WUR10" s="135"/>
      <c r="WUS10" s="135"/>
      <c r="WUT10" s="135"/>
      <c r="WUU10" s="135"/>
      <c r="WUV10" s="135"/>
      <c r="WUW10" s="135"/>
      <c r="WUX10" s="135"/>
      <c r="WUY10" s="135"/>
      <c r="WUZ10" s="135"/>
      <c r="WVA10" s="135"/>
      <c r="WVB10" s="135"/>
      <c r="WVC10" s="135"/>
      <c r="WVD10" s="135"/>
      <c r="WVE10" s="135"/>
      <c r="WVF10" s="135"/>
      <c r="WVG10" s="135"/>
      <c r="WVH10" s="135"/>
      <c r="WVI10" s="135"/>
      <c r="WVJ10" s="135"/>
      <c r="WVK10" s="135"/>
      <c r="WVL10" s="135"/>
      <c r="WVM10" s="135"/>
      <c r="WVN10" s="135"/>
      <c r="WVO10" s="135"/>
      <c r="WVP10" s="135"/>
      <c r="WVQ10" s="135"/>
      <c r="WVR10" s="135"/>
      <c r="WVS10" s="135"/>
      <c r="WVT10" s="135"/>
      <c r="WVU10" s="135"/>
      <c r="WVV10" s="135"/>
      <c r="WVW10" s="135"/>
      <c r="WVX10" s="135"/>
      <c r="WVY10" s="135"/>
      <c r="WVZ10" s="135"/>
      <c r="WWA10" s="135"/>
      <c r="WWB10" s="135"/>
      <c r="WWC10" s="135"/>
      <c r="WWD10" s="135"/>
      <c r="WWE10" s="135"/>
      <c r="WWF10" s="135"/>
      <c r="WWG10" s="135"/>
      <c r="WWH10" s="135"/>
      <c r="WWI10" s="135"/>
      <c r="WWJ10" s="135"/>
      <c r="WWK10" s="135"/>
      <c r="WWL10" s="135"/>
      <c r="WWM10" s="135"/>
      <c r="WWN10" s="135"/>
      <c r="WWO10" s="135"/>
      <c r="WWP10" s="135"/>
      <c r="WWQ10" s="135"/>
      <c r="WWR10" s="135"/>
      <c r="WWS10" s="135"/>
      <c r="WWT10" s="135"/>
      <c r="WWU10" s="135"/>
      <c r="WWV10" s="135"/>
      <c r="WWW10" s="135"/>
      <c r="WWX10" s="135"/>
      <c r="WWY10" s="135"/>
      <c r="WWZ10" s="135"/>
      <c r="WXA10" s="135"/>
      <c r="WXB10" s="135"/>
      <c r="WXC10" s="135"/>
      <c r="WXD10" s="135"/>
      <c r="WXE10" s="135"/>
      <c r="WXF10" s="135"/>
      <c r="WXG10" s="135"/>
      <c r="WXH10" s="135"/>
      <c r="WXI10" s="135"/>
      <c r="WXJ10" s="135"/>
      <c r="WXK10" s="135"/>
      <c r="WXL10" s="135"/>
      <c r="WXM10" s="135"/>
      <c r="WXN10" s="135"/>
      <c r="WXO10" s="135"/>
      <c r="WXP10" s="135"/>
      <c r="WXQ10" s="135"/>
      <c r="WXR10" s="135"/>
      <c r="WXS10" s="135"/>
      <c r="WXT10" s="135"/>
      <c r="WXU10" s="135"/>
      <c r="WXV10" s="135"/>
      <c r="WXW10" s="135"/>
      <c r="WXX10" s="135"/>
      <c r="WXY10" s="135"/>
      <c r="WXZ10" s="135"/>
      <c r="WYA10" s="135"/>
      <c r="WYB10" s="135"/>
      <c r="WYC10" s="135"/>
      <c r="WYD10" s="135"/>
      <c r="WYE10" s="135"/>
      <c r="WYF10" s="135"/>
      <c r="WYG10" s="135"/>
      <c r="WYH10" s="135"/>
      <c r="WYI10" s="135"/>
      <c r="WYJ10" s="135"/>
      <c r="WYK10" s="135"/>
      <c r="WYL10" s="135"/>
      <c r="WYM10" s="135"/>
      <c r="WYN10" s="135"/>
      <c r="WYO10" s="135"/>
      <c r="WYP10" s="135"/>
      <c r="WYQ10" s="135"/>
      <c r="WYR10" s="135"/>
      <c r="WYS10" s="135"/>
      <c r="WYT10" s="135"/>
      <c r="WYU10" s="135"/>
      <c r="WYV10" s="135"/>
      <c r="WYW10" s="135"/>
      <c r="WYX10" s="135"/>
      <c r="WYY10" s="135"/>
      <c r="WYZ10" s="135"/>
      <c r="WZA10" s="135"/>
      <c r="WZB10" s="135"/>
      <c r="WZC10" s="135"/>
      <c r="WZD10" s="135"/>
      <c r="WZE10" s="135"/>
      <c r="WZF10" s="135"/>
      <c r="WZG10" s="135"/>
      <c r="WZH10" s="135"/>
      <c r="WZI10" s="135"/>
      <c r="WZJ10" s="135"/>
      <c r="WZK10" s="135"/>
      <c r="WZL10" s="135"/>
      <c r="WZM10" s="135"/>
      <c r="WZN10" s="135"/>
      <c r="WZO10" s="135"/>
      <c r="WZP10" s="135"/>
      <c r="WZQ10" s="135"/>
      <c r="WZR10" s="135"/>
      <c r="WZS10" s="135"/>
      <c r="WZT10" s="135"/>
      <c r="WZU10" s="135"/>
      <c r="WZV10" s="135"/>
      <c r="WZW10" s="135"/>
      <c r="WZX10" s="135"/>
      <c r="WZY10" s="135"/>
      <c r="WZZ10" s="135"/>
      <c r="XAA10" s="135"/>
      <c r="XAB10" s="135"/>
      <c r="XAC10" s="135"/>
      <c r="XAD10" s="135"/>
      <c r="XAE10" s="135"/>
      <c r="XAF10" s="135"/>
      <c r="XAG10" s="135"/>
      <c r="XAH10" s="135"/>
      <c r="XAI10" s="135"/>
      <c r="XAJ10" s="135"/>
      <c r="XAK10" s="135"/>
      <c r="XAL10" s="135"/>
      <c r="XAM10" s="135"/>
      <c r="XAN10" s="135"/>
      <c r="XAO10" s="135"/>
      <c r="XAP10" s="135"/>
      <c r="XAQ10" s="135"/>
      <c r="XAR10" s="135"/>
      <c r="XAS10" s="135"/>
      <c r="XAT10" s="135"/>
      <c r="XAU10" s="135"/>
      <c r="XAV10" s="135"/>
      <c r="XAW10" s="135"/>
      <c r="XAX10" s="135"/>
      <c r="XAY10" s="135"/>
      <c r="XAZ10" s="135"/>
      <c r="XBA10" s="135"/>
      <c r="XBB10" s="135"/>
      <c r="XBC10" s="135"/>
      <c r="XBD10" s="135"/>
      <c r="XBE10" s="135"/>
      <c r="XBF10" s="135"/>
      <c r="XBG10" s="135"/>
      <c r="XBH10" s="135"/>
      <c r="XBI10" s="135"/>
      <c r="XBJ10" s="135"/>
      <c r="XBK10" s="135"/>
    </row>
    <row r="11" spans="1:16287" s="133" customFormat="1" ht="18" customHeight="1" x14ac:dyDescent="0.25">
      <c r="A11" s="121">
        <v>5</v>
      </c>
      <c r="B11" s="146" t="e">
        <f t="shared" ca="1" si="0"/>
        <v>#REF!</v>
      </c>
      <c r="C11" s="146" t="e">
        <f t="shared" ca="1" si="1"/>
        <v>#REF!</v>
      </c>
      <c r="D11" s="126"/>
      <c r="E11" s="127"/>
      <c r="F11" s="127" t="e">
        <f t="shared" ca="1" si="2"/>
        <v>#REF!</v>
      </c>
      <c r="G11" s="125"/>
      <c r="H11" s="125"/>
      <c r="I11" s="125" t="e">
        <f t="shared" ca="1" si="4"/>
        <v>#REF!</v>
      </c>
      <c r="J11" s="128"/>
      <c r="K11" s="128"/>
      <c r="L11" s="128" t="e">
        <f t="shared" ca="1" si="3"/>
        <v>#REF!</v>
      </c>
      <c r="M11" s="130" t="e">
        <f t="shared" ca="1" si="5"/>
        <v>#REF!</v>
      </c>
      <c r="N11" s="154" t="e">
        <f t="shared" ca="1" si="6"/>
        <v>#REF!</v>
      </c>
      <c r="O11" s="132" t="e">
        <f t="shared" ca="1" si="7"/>
        <v>#REF!</v>
      </c>
      <c r="P11" s="134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</row>
    <row r="12" spans="1:16287" x14ac:dyDescent="0.25">
      <c r="A12" s="121">
        <v>6</v>
      </c>
      <c r="B12" s="146" t="e">
        <f t="shared" ca="1" si="0"/>
        <v>#REF!</v>
      </c>
      <c r="C12" s="146" t="e">
        <f t="shared" ca="1" si="1"/>
        <v>#REF!</v>
      </c>
      <c r="D12" s="126"/>
      <c r="E12" s="127"/>
      <c r="F12" s="127" t="e">
        <f t="shared" ca="1" si="2"/>
        <v>#REF!</v>
      </c>
      <c r="G12" s="125"/>
      <c r="H12" s="125"/>
      <c r="I12" s="125" t="e">
        <f t="shared" ca="1" si="4"/>
        <v>#REF!</v>
      </c>
      <c r="J12" s="128"/>
      <c r="K12" s="128"/>
      <c r="L12" s="128" t="e">
        <f t="shared" ca="1" si="3"/>
        <v>#REF!</v>
      </c>
      <c r="M12" s="130" t="e">
        <f t="shared" ca="1" si="5"/>
        <v>#REF!</v>
      </c>
      <c r="N12" s="154" t="e">
        <f t="shared" ca="1" si="6"/>
        <v>#REF!</v>
      </c>
      <c r="O12" s="132" t="e">
        <f t="shared" ca="1" si="7"/>
        <v>#REF!</v>
      </c>
      <c r="P12" s="134"/>
    </row>
    <row r="13" spans="1:16287" x14ac:dyDescent="0.25">
      <c r="A13" s="121">
        <v>7</v>
      </c>
      <c r="B13" s="146" t="e">
        <f t="shared" ca="1" si="0"/>
        <v>#REF!</v>
      </c>
      <c r="C13" s="146" t="e">
        <f t="shared" ca="1" si="1"/>
        <v>#REF!</v>
      </c>
      <c r="D13" s="126"/>
      <c r="E13" s="127"/>
      <c r="F13" s="127" t="e">
        <f t="shared" ca="1" si="2"/>
        <v>#REF!</v>
      </c>
      <c r="G13" s="125"/>
      <c r="H13" s="125"/>
      <c r="I13" s="125" t="e">
        <f t="shared" ca="1" si="4"/>
        <v>#REF!</v>
      </c>
      <c r="J13" s="128"/>
      <c r="K13" s="128"/>
      <c r="L13" s="128" t="e">
        <f t="shared" ca="1" si="3"/>
        <v>#REF!</v>
      </c>
      <c r="M13" s="130" t="e">
        <f t="shared" ca="1" si="5"/>
        <v>#REF!</v>
      </c>
      <c r="N13" s="154" t="e">
        <f t="shared" ca="1" si="6"/>
        <v>#REF!</v>
      </c>
      <c r="O13" s="132" t="e">
        <f t="shared" ca="1" si="7"/>
        <v>#REF!</v>
      </c>
      <c r="P13" s="136"/>
    </row>
    <row r="14" spans="1:16287" x14ac:dyDescent="0.25">
      <c r="A14" s="121">
        <v>8</v>
      </c>
      <c r="B14" s="146" t="e">
        <f t="shared" ca="1" si="0"/>
        <v>#REF!</v>
      </c>
      <c r="C14" s="146" t="e">
        <f t="shared" ca="1" si="1"/>
        <v>#REF!</v>
      </c>
      <c r="D14" s="126"/>
      <c r="E14" s="127"/>
      <c r="F14" s="127" t="e">
        <f t="shared" ca="1" si="2"/>
        <v>#REF!</v>
      </c>
      <c r="G14" s="125"/>
      <c r="H14" s="125"/>
      <c r="I14" s="125" t="e">
        <f t="shared" ca="1" si="4"/>
        <v>#REF!</v>
      </c>
      <c r="J14" s="128"/>
      <c r="K14" s="128"/>
      <c r="L14" s="128" t="e">
        <f t="shared" ca="1" si="3"/>
        <v>#REF!</v>
      </c>
      <c r="M14" s="130" t="e">
        <f t="shared" ca="1" si="5"/>
        <v>#REF!</v>
      </c>
      <c r="N14" s="154" t="e">
        <f t="shared" ca="1" si="6"/>
        <v>#REF!</v>
      </c>
      <c r="O14" s="132" t="e">
        <f t="shared" ca="1" si="7"/>
        <v>#REF!</v>
      </c>
      <c r="P14" s="136"/>
    </row>
    <row r="15" spans="1:16287" x14ac:dyDescent="0.25">
      <c r="A15" s="121">
        <v>9</v>
      </c>
      <c r="B15" s="146" t="e">
        <f t="shared" ca="1" si="0"/>
        <v>#REF!</v>
      </c>
      <c r="C15" s="146" t="e">
        <f t="shared" ca="1" si="1"/>
        <v>#REF!</v>
      </c>
      <c r="D15" s="126"/>
      <c r="E15" s="127"/>
      <c r="F15" s="127" t="e">
        <f t="shared" ca="1" si="2"/>
        <v>#REF!</v>
      </c>
      <c r="G15" s="125"/>
      <c r="H15" s="125"/>
      <c r="I15" s="125" t="e">
        <f t="shared" ca="1" si="4"/>
        <v>#REF!</v>
      </c>
      <c r="J15" s="128"/>
      <c r="K15" s="128"/>
      <c r="L15" s="128" t="e">
        <f t="shared" ca="1" si="3"/>
        <v>#REF!</v>
      </c>
      <c r="M15" s="130" t="e">
        <f t="shared" ca="1" si="5"/>
        <v>#REF!</v>
      </c>
      <c r="N15" s="154" t="e">
        <f t="shared" ca="1" si="6"/>
        <v>#REF!</v>
      </c>
      <c r="O15" s="132" t="e">
        <f t="shared" ca="1" si="7"/>
        <v>#REF!</v>
      </c>
      <c r="P15" s="136"/>
    </row>
    <row r="16" spans="1:16287" x14ac:dyDescent="0.25">
      <c r="A16" s="121">
        <v>10</v>
      </c>
      <c r="B16" s="146" t="e">
        <f t="shared" ca="1" si="0"/>
        <v>#REF!</v>
      </c>
      <c r="C16" s="146" t="e">
        <f t="shared" ca="1" si="1"/>
        <v>#REF!</v>
      </c>
      <c r="D16" s="126"/>
      <c r="E16" s="127"/>
      <c r="F16" s="127" t="e">
        <f t="shared" ca="1" si="2"/>
        <v>#REF!</v>
      </c>
      <c r="G16" s="125"/>
      <c r="H16" s="125"/>
      <c r="I16" s="125" t="e">
        <f t="shared" ca="1" si="4"/>
        <v>#REF!</v>
      </c>
      <c r="J16" s="128"/>
      <c r="K16" s="128"/>
      <c r="L16" s="128" t="e">
        <f t="shared" ca="1" si="3"/>
        <v>#REF!</v>
      </c>
      <c r="M16" s="130" t="e">
        <f t="shared" ca="1" si="5"/>
        <v>#REF!</v>
      </c>
      <c r="N16" s="154" t="e">
        <f t="shared" ca="1" si="6"/>
        <v>#REF!</v>
      </c>
      <c r="O16" s="132" t="e">
        <f t="shared" ca="1" si="7"/>
        <v>#REF!</v>
      </c>
      <c r="P16" s="136"/>
    </row>
    <row r="17" spans="1:16" x14ac:dyDescent="0.25">
      <c r="A17" s="121">
        <v>11</v>
      </c>
      <c r="B17" s="146" t="e">
        <f t="shared" ca="1" si="0"/>
        <v>#REF!</v>
      </c>
      <c r="C17" s="146" t="e">
        <f t="shared" ca="1" si="1"/>
        <v>#REF!</v>
      </c>
      <c r="D17" s="126"/>
      <c r="E17" s="127"/>
      <c r="F17" s="127" t="e">
        <f t="shared" ca="1" si="2"/>
        <v>#REF!</v>
      </c>
      <c r="G17" s="125"/>
      <c r="H17" s="125"/>
      <c r="I17" s="125" t="e">
        <f t="shared" ca="1" si="4"/>
        <v>#REF!</v>
      </c>
      <c r="J17" s="128"/>
      <c r="K17" s="128"/>
      <c r="L17" s="128" t="e">
        <f t="shared" ca="1" si="3"/>
        <v>#REF!</v>
      </c>
      <c r="M17" s="130" t="e">
        <f t="shared" ca="1" si="5"/>
        <v>#REF!</v>
      </c>
      <c r="N17" s="154" t="e">
        <f t="shared" ca="1" si="6"/>
        <v>#REF!</v>
      </c>
      <c r="O17" s="132" t="e">
        <f t="shared" ca="1" si="7"/>
        <v>#REF!</v>
      </c>
      <c r="P17" s="136"/>
    </row>
    <row r="18" spans="1:16" x14ac:dyDescent="0.25">
      <c r="A18" s="121">
        <v>12</v>
      </c>
      <c r="B18" s="146" t="e">
        <f t="shared" ca="1" si="0"/>
        <v>#REF!</v>
      </c>
      <c r="C18" s="146" t="e">
        <f t="shared" ca="1" si="1"/>
        <v>#REF!</v>
      </c>
      <c r="D18" s="126"/>
      <c r="E18" s="127"/>
      <c r="F18" s="127" t="e">
        <f t="shared" ca="1" si="2"/>
        <v>#REF!</v>
      </c>
      <c r="G18" s="125"/>
      <c r="H18" s="125"/>
      <c r="I18" s="125" t="e">
        <f t="shared" ca="1" si="4"/>
        <v>#REF!</v>
      </c>
      <c r="J18" s="128"/>
      <c r="K18" s="128"/>
      <c r="L18" s="128" t="e">
        <f t="shared" ca="1" si="3"/>
        <v>#REF!</v>
      </c>
      <c r="M18" s="130" t="e">
        <f t="shared" ca="1" si="5"/>
        <v>#REF!</v>
      </c>
      <c r="N18" s="154" t="e">
        <f t="shared" ca="1" si="6"/>
        <v>#REF!</v>
      </c>
      <c r="O18" s="132" t="e">
        <f t="shared" ca="1" si="7"/>
        <v>#REF!</v>
      </c>
      <c r="P18" s="136"/>
    </row>
    <row r="19" spans="1:16" x14ac:dyDescent="0.25">
      <c r="A19" s="121">
        <v>13</v>
      </c>
      <c r="B19" s="146" t="e">
        <f t="shared" ca="1" si="0"/>
        <v>#REF!</v>
      </c>
      <c r="C19" s="146" t="e">
        <f t="shared" ca="1" si="1"/>
        <v>#REF!</v>
      </c>
      <c r="D19" s="126"/>
      <c r="E19" s="127"/>
      <c r="F19" s="127" t="e">
        <f t="shared" ca="1" si="2"/>
        <v>#REF!</v>
      </c>
      <c r="G19" s="125"/>
      <c r="H19" s="125"/>
      <c r="I19" s="125" t="e">
        <f t="shared" ca="1" si="4"/>
        <v>#REF!</v>
      </c>
      <c r="J19" s="128"/>
      <c r="K19" s="128"/>
      <c r="L19" s="128" t="e">
        <f t="shared" ca="1" si="3"/>
        <v>#REF!</v>
      </c>
      <c r="M19" s="130" t="e">
        <f t="shared" ca="1" si="5"/>
        <v>#REF!</v>
      </c>
      <c r="N19" s="154" t="e">
        <f t="shared" ca="1" si="6"/>
        <v>#REF!</v>
      </c>
      <c r="O19" s="132" t="e">
        <f t="shared" ca="1" si="7"/>
        <v>#REF!</v>
      </c>
      <c r="P19" s="136"/>
    </row>
    <row r="20" spans="1:16" x14ac:dyDescent="0.25">
      <c r="A20" s="121">
        <v>14</v>
      </c>
      <c r="B20" s="146" t="e">
        <f t="shared" ca="1" si="0"/>
        <v>#REF!</v>
      </c>
      <c r="C20" s="146" t="e">
        <f t="shared" ca="1" si="1"/>
        <v>#REF!</v>
      </c>
      <c r="D20" s="126"/>
      <c r="E20" s="127"/>
      <c r="F20" s="127" t="e">
        <f t="shared" ca="1" si="2"/>
        <v>#REF!</v>
      </c>
      <c r="G20" s="125"/>
      <c r="H20" s="125"/>
      <c r="I20" s="125" t="e">
        <f t="shared" ca="1" si="4"/>
        <v>#REF!</v>
      </c>
      <c r="J20" s="128"/>
      <c r="K20" s="128"/>
      <c r="L20" s="128" t="e">
        <f t="shared" ca="1" si="3"/>
        <v>#REF!</v>
      </c>
      <c r="M20" s="130" t="e">
        <f t="shared" ca="1" si="5"/>
        <v>#REF!</v>
      </c>
      <c r="N20" s="154" t="e">
        <f t="shared" ca="1" si="6"/>
        <v>#REF!</v>
      </c>
      <c r="O20" s="132" t="e">
        <f t="shared" ca="1" si="7"/>
        <v>#REF!</v>
      </c>
      <c r="P20" s="136"/>
    </row>
    <row r="21" spans="1:16" x14ac:dyDescent="0.25">
      <c r="A21" s="121">
        <v>15</v>
      </c>
      <c r="B21" s="146" t="e">
        <f t="shared" ca="1" si="0"/>
        <v>#REF!</v>
      </c>
      <c r="C21" s="146" t="e">
        <f t="shared" ca="1" si="1"/>
        <v>#REF!</v>
      </c>
      <c r="D21" s="126"/>
      <c r="E21" s="127"/>
      <c r="F21" s="127" t="e">
        <f t="shared" ca="1" si="2"/>
        <v>#REF!</v>
      </c>
      <c r="G21" s="125"/>
      <c r="H21" s="125"/>
      <c r="I21" s="125" t="e">
        <f t="shared" ca="1" si="4"/>
        <v>#REF!</v>
      </c>
      <c r="J21" s="128"/>
      <c r="K21" s="128"/>
      <c r="L21" s="128" t="e">
        <f t="shared" ca="1" si="3"/>
        <v>#REF!</v>
      </c>
      <c r="M21" s="130" t="e">
        <f t="shared" ca="1" si="5"/>
        <v>#REF!</v>
      </c>
      <c r="N21" s="154" t="e">
        <f t="shared" ca="1" si="6"/>
        <v>#REF!</v>
      </c>
      <c r="O21" s="132" t="e">
        <f t="shared" ca="1" si="7"/>
        <v>#REF!</v>
      </c>
      <c r="P21" s="136"/>
    </row>
    <row r="22" spans="1:16" x14ac:dyDescent="0.25">
      <c r="A22" s="121">
        <v>16</v>
      </c>
      <c r="B22" s="146" t="e">
        <f t="shared" ca="1" si="0"/>
        <v>#REF!</v>
      </c>
      <c r="C22" s="146" t="e">
        <f t="shared" ca="1" si="1"/>
        <v>#REF!</v>
      </c>
      <c r="D22" s="126"/>
      <c r="E22" s="127"/>
      <c r="F22" s="127" t="e">
        <f t="shared" ca="1" si="2"/>
        <v>#REF!</v>
      </c>
      <c r="G22" s="125"/>
      <c r="H22" s="125"/>
      <c r="I22" s="125" t="e">
        <f t="shared" ca="1" si="4"/>
        <v>#REF!</v>
      </c>
      <c r="J22" s="128"/>
      <c r="K22" s="128"/>
      <c r="L22" s="128" t="e">
        <f t="shared" ca="1" si="3"/>
        <v>#REF!</v>
      </c>
      <c r="M22" s="130" t="e">
        <f t="shared" ca="1" si="5"/>
        <v>#REF!</v>
      </c>
      <c r="N22" s="154" t="e">
        <f t="shared" ca="1" si="6"/>
        <v>#REF!</v>
      </c>
      <c r="O22" s="132" t="e">
        <f t="shared" ca="1" si="7"/>
        <v>#REF!</v>
      </c>
      <c r="P22" s="136"/>
    </row>
    <row r="23" spans="1:16" x14ac:dyDescent="0.25">
      <c r="A23" s="121">
        <v>17</v>
      </c>
      <c r="B23" s="146" t="e">
        <f t="shared" ca="1" si="0"/>
        <v>#REF!</v>
      </c>
      <c r="C23" s="146" t="e">
        <f t="shared" ca="1" si="1"/>
        <v>#REF!</v>
      </c>
      <c r="D23" s="126"/>
      <c r="E23" s="127"/>
      <c r="F23" s="127" t="e">
        <f t="shared" ca="1" si="2"/>
        <v>#REF!</v>
      </c>
      <c r="G23" s="125"/>
      <c r="H23" s="125"/>
      <c r="I23" s="125" t="e">
        <f t="shared" ca="1" si="4"/>
        <v>#REF!</v>
      </c>
      <c r="J23" s="128"/>
      <c r="K23" s="128"/>
      <c r="L23" s="128" t="e">
        <f t="shared" ca="1" si="3"/>
        <v>#REF!</v>
      </c>
      <c r="M23" s="130" t="e">
        <f t="shared" ca="1" si="5"/>
        <v>#REF!</v>
      </c>
      <c r="N23" s="154" t="e">
        <f t="shared" ca="1" si="6"/>
        <v>#REF!</v>
      </c>
      <c r="O23" s="132" t="e">
        <f t="shared" ca="1" si="7"/>
        <v>#REF!</v>
      </c>
      <c r="P23" s="136"/>
    </row>
    <row r="24" spans="1:16" x14ac:dyDescent="0.25">
      <c r="A24" s="121">
        <v>18</v>
      </c>
      <c r="B24" s="146" t="e">
        <f t="shared" ca="1" si="0"/>
        <v>#REF!</v>
      </c>
      <c r="C24" s="146" t="e">
        <f t="shared" ca="1" si="1"/>
        <v>#REF!</v>
      </c>
      <c r="D24" s="126"/>
      <c r="E24" s="127"/>
      <c r="F24" s="127" t="e">
        <f t="shared" ca="1" si="2"/>
        <v>#REF!</v>
      </c>
      <c r="G24" s="125"/>
      <c r="H24" s="125"/>
      <c r="I24" s="125" t="e">
        <f t="shared" ca="1" si="4"/>
        <v>#REF!</v>
      </c>
      <c r="J24" s="128"/>
      <c r="K24" s="128"/>
      <c r="L24" s="128" t="e">
        <f t="shared" ca="1" si="3"/>
        <v>#REF!</v>
      </c>
      <c r="M24" s="130" t="e">
        <f t="shared" ca="1" si="5"/>
        <v>#REF!</v>
      </c>
      <c r="N24" s="154" t="e">
        <f t="shared" ca="1" si="6"/>
        <v>#REF!</v>
      </c>
      <c r="O24" s="132" t="e">
        <f t="shared" ca="1" si="7"/>
        <v>#REF!</v>
      </c>
      <c r="P24" s="136"/>
    </row>
    <row r="25" spans="1:16" x14ac:dyDescent="0.25">
      <c r="A25" s="121">
        <v>19</v>
      </c>
      <c r="B25" s="146" t="e">
        <f t="shared" ca="1" si="0"/>
        <v>#REF!</v>
      </c>
      <c r="C25" s="146" t="e">
        <f t="shared" ca="1" si="1"/>
        <v>#REF!</v>
      </c>
      <c r="D25" s="126"/>
      <c r="E25" s="127"/>
      <c r="F25" s="127" t="e">
        <f t="shared" ca="1" si="2"/>
        <v>#REF!</v>
      </c>
      <c r="G25" s="125"/>
      <c r="H25" s="125"/>
      <c r="I25" s="125" t="e">
        <f t="shared" ca="1" si="4"/>
        <v>#REF!</v>
      </c>
      <c r="J25" s="128"/>
      <c r="K25" s="128"/>
      <c r="L25" s="128" t="e">
        <f t="shared" ca="1" si="3"/>
        <v>#REF!</v>
      </c>
      <c r="M25" s="130" t="e">
        <f t="shared" ca="1" si="5"/>
        <v>#REF!</v>
      </c>
      <c r="N25" s="154" t="e">
        <f t="shared" ca="1" si="6"/>
        <v>#REF!</v>
      </c>
      <c r="O25" s="132" t="e">
        <f t="shared" ca="1" si="7"/>
        <v>#REF!</v>
      </c>
      <c r="P25" s="136"/>
    </row>
    <row r="26" spans="1:16" x14ac:dyDescent="0.25">
      <c r="A26" s="121">
        <v>20</v>
      </c>
      <c r="B26" s="146" t="e">
        <f t="shared" ca="1" si="0"/>
        <v>#REF!</v>
      </c>
      <c r="C26" s="146" t="e">
        <f t="shared" ca="1" si="1"/>
        <v>#REF!</v>
      </c>
      <c r="D26" s="126"/>
      <c r="E26" s="127"/>
      <c r="F26" s="127" t="e">
        <f t="shared" ca="1" si="2"/>
        <v>#REF!</v>
      </c>
      <c r="G26" s="125"/>
      <c r="H26" s="125"/>
      <c r="I26" s="125" t="e">
        <f t="shared" ca="1" si="4"/>
        <v>#REF!</v>
      </c>
      <c r="J26" s="128"/>
      <c r="K26" s="128"/>
      <c r="L26" s="128" t="e">
        <f t="shared" ca="1" si="3"/>
        <v>#REF!</v>
      </c>
      <c r="M26" s="130" t="e">
        <f t="shared" ca="1" si="5"/>
        <v>#REF!</v>
      </c>
      <c r="N26" s="154" t="e">
        <f t="shared" ca="1" si="6"/>
        <v>#REF!</v>
      </c>
      <c r="O26" s="132" t="e">
        <f t="shared" ca="1" si="7"/>
        <v>#REF!</v>
      </c>
      <c r="P26" s="136"/>
    </row>
    <row r="27" spans="1:16" x14ac:dyDescent="0.25">
      <c r="A27" s="121">
        <v>21</v>
      </c>
      <c r="B27" s="146" t="e">
        <f t="shared" ca="1" si="0"/>
        <v>#REF!</v>
      </c>
      <c r="C27" s="146" t="e">
        <f t="shared" ca="1" si="1"/>
        <v>#REF!</v>
      </c>
      <c r="D27" s="126"/>
      <c r="E27" s="127"/>
      <c r="F27" s="127" t="e">
        <f t="shared" ca="1" si="2"/>
        <v>#REF!</v>
      </c>
      <c r="G27" s="125"/>
      <c r="H27" s="125"/>
      <c r="I27" s="125" t="e">
        <f t="shared" ca="1" si="4"/>
        <v>#REF!</v>
      </c>
      <c r="J27" s="128"/>
      <c r="K27" s="128"/>
      <c r="L27" s="128" t="e">
        <f t="shared" ca="1" si="3"/>
        <v>#REF!</v>
      </c>
      <c r="M27" s="130" t="e">
        <f t="shared" ca="1" si="5"/>
        <v>#REF!</v>
      </c>
      <c r="N27" s="154" t="e">
        <f t="shared" ca="1" si="6"/>
        <v>#REF!</v>
      </c>
      <c r="O27" s="132" t="e">
        <f t="shared" ca="1" si="7"/>
        <v>#REF!</v>
      </c>
      <c r="P27" s="136"/>
    </row>
    <row r="28" spans="1:16" x14ac:dyDescent="0.25">
      <c r="A28" s="121">
        <v>22</v>
      </c>
      <c r="B28" s="146" t="e">
        <f t="shared" ca="1" si="0"/>
        <v>#REF!</v>
      </c>
      <c r="C28" s="146" t="e">
        <f t="shared" ca="1" si="1"/>
        <v>#REF!</v>
      </c>
      <c r="D28" s="126"/>
      <c r="E28" s="127"/>
      <c r="F28" s="127" t="e">
        <f t="shared" ca="1" si="2"/>
        <v>#REF!</v>
      </c>
      <c r="G28" s="125"/>
      <c r="H28" s="125"/>
      <c r="I28" s="125" t="e">
        <f t="shared" ca="1" si="4"/>
        <v>#REF!</v>
      </c>
      <c r="J28" s="128"/>
      <c r="K28" s="128"/>
      <c r="L28" s="128" t="e">
        <f t="shared" ca="1" si="3"/>
        <v>#REF!</v>
      </c>
      <c r="M28" s="130" t="e">
        <f t="shared" ca="1" si="5"/>
        <v>#REF!</v>
      </c>
      <c r="N28" s="154" t="e">
        <f t="shared" ca="1" si="6"/>
        <v>#REF!</v>
      </c>
      <c r="O28" s="132" t="e">
        <f t="shared" ca="1" si="7"/>
        <v>#REF!</v>
      </c>
      <c r="P28" s="136"/>
    </row>
    <row r="29" spans="1:16" x14ac:dyDescent="0.25">
      <c r="A29" s="121">
        <v>23</v>
      </c>
      <c r="B29" s="146" t="e">
        <f t="shared" ca="1" si="0"/>
        <v>#REF!</v>
      </c>
      <c r="C29" s="146" t="e">
        <f t="shared" ca="1" si="1"/>
        <v>#REF!</v>
      </c>
      <c r="D29" s="126"/>
      <c r="E29" s="127"/>
      <c r="F29" s="127" t="e">
        <f t="shared" ca="1" si="2"/>
        <v>#REF!</v>
      </c>
      <c r="G29" s="125"/>
      <c r="H29" s="125"/>
      <c r="I29" s="125" t="e">
        <f t="shared" ca="1" si="4"/>
        <v>#REF!</v>
      </c>
      <c r="J29" s="128"/>
      <c r="K29" s="128"/>
      <c r="L29" s="128" t="e">
        <f t="shared" ca="1" si="3"/>
        <v>#REF!</v>
      </c>
      <c r="M29" s="130" t="e">
        <f t="shared" ca="1" si="5"/>
        <v>#REF!</v>
      </c>
      <c r="N29" s="154" t="e">
        <f t="shared" ca="1" si="6"/>
        <v>#REF!</v>
      </c>
      <c r="O29" s="132" t="e">
        <f t="shared" ca="1" si="7"/>
        <v>#REF!</v>
      </c>
      <c r="P29" s="136"/>
    </row>
    <row r="30" spans="1:16" x14ac:dyDescent="0.25">
      <c r="A30" s="121">
        <v>24</v>
      </c>
      <c r="B30" s="146" t="e">
        <f t="shared" ca="1" si="0"/>
        <v>#REF!</v>
      </c>
      <c r="C30" s="146" t="e">
        <f t="shared" ca="1" si="1"/>
        <v>#REF!</v>
      </c>
      <c r="D30" s="126"/>
      <c r="E30" s="127"/>
      <c r="F30" s="127" t="e">
        <f t="shared" ca="1" si="2"/>
        <v>#REF!</v>
      </c>
      <c r="G30" s="125"/>
      <c r="H30" s="125"/>
      <c r="I30" s="125" t="e">
        <f t="shared" ca="1" si="4"/>
        <v>#REF!</v>
      </c>
      <c r="J30" s="128"/>
      <c r="K30" s="128"/>
      <c r="L30" s="128" t="e">
        <f t="shared" ca="1" si="3"/>
        <v>#REF!</v>
      </c>
      <c r="M30" s="130" t="e">
        <f t="shared" ca="1" si="5"/>
        <v>#REF!</v>
      </c>
      <c r="N30" s="154" t="e">
        <f t="shared" ca="1" si="6"/>
        <v>#REF!</v>
      </c>
      <c r="O30" s="132" t="e">
        <f t="shared" ca="1" si="7"/>
        <v>#REF!</v>
      </c>
      <c r="P30" s="136"/>
    </row>
    <row r="31" spans="1:16" x14ac:dyDescent="0.25">
      <c r="A31" s="121">
        <v>25</v>
      </c>
      <c r="B31" s="146" t="e">
        <f t="shared" ca="1" si="0"/>
        <v>#REF!</v>
      </c>
      <c r="C31" s="146" t="e">
        <f t="shared" ca="1" si="1"/>
        <v>#REF!</v>
      </c>
      <c r="D31" s="126"/>
      <c r="E31" s="127"/>
      <c r="F31" s="127" t="e">
        <f t="shared" ca="1" si="2"/>
        <v>#REF!</v>
      </c>
      <c r="G31" s="125"/>
      <c r="H31" s="125"/>
      <c r="I31" s="125" t="e">
        <f t="shared" ca="1" si="4"/>
        <v>#REF!</v>
      </c>
      <c r="J31" s="128"/>
      <c r="K31" s="128"/>
      <c r="L31" s="128" t="e">
        <f t="shared" ca="1" si="3"/>
        <v>#REF!</v>
      </c>
      <c r="M31" s="130" t="e">
        <f t="shared" ca="1" si="5"/>
        <v>#REF!</v>
      </c>
      <c r="N31" s="154" t="e">
        <f t="shared" ca="1" si="6"/>
        <v>#REF!</v>
      </c>
      <c r="O31" s="132" t="e">
        <f t="shared" ca="1" si="7"/>
        <v>#REF!</v>
      </c>
      <c r="P31" s="136"/>
    </row>
    <row r="32" spans="1:16" x14ac:dyDescent="0.25">
      <c r="A32" s="121">
        <v>26</v>
      </c>
      <c r="B32" s="146" t="e">
        <f t="shared" ca="1" si="0"/>
        <v>#REF!</v>
      </c>
      <c r="C32" s="146" t="e">
        <f t="shared" ca="1" si="1"/>
        <v>#REF!</v>
      </c>
      <c r="D32" s="126"/>
      <c r="E32" s="127"/>
      <c r="F32" s="127" t="e">
        <f t="shared" ca="1" si="2"/>
        <v>#REF!</v>
      </c>
      <c r="G32" s="125"/>
      <c r="H32" s="125"/>
      <c r="I32" s="125" t="e">
        <f t="shared" ca="1" si="4"/>
        <v>#REF!</v>
      </c>
      <c r="J32" s="128"/>
      <c r="K32" s="128"/>
      <c r="L32" s="128" t="e">
        <f t="shared" ca="1" si="3"/>
        <v>#REF!</v>
      </c>
      <c r="M32" s="130" t="e">
        <f t="shared" ca="1" si="5"/>
        <v>#REF!</v>
      </c>
      <c r="N32" s="154" t="e">
        <f t="shared" ca="1" si="6"/>
        <v>#REF!</v>
      </c>
      <c r="O32" s="132" t="e">
        <f t="shared" ca="1" si="7"/>
        <v>#REF!</v>
      </c>
      <c r="P32" s="136"/>
    </row>
    <row r="33" spans="1:16" x14ac:dyDescent="0.25">
      <c r="A33" s="121">
        <v>27</v>
      </c>
      <c r="B33" s="146" t="e">
        <f t="shared" ca="1" si="0"/>
        <v>#REF!</v>
      </c>
      <c r="C33" s="146" t="e">
        <f t="shared" ca="1" si="1"/>
        <v>#REF!</v>
      </c>
      <c r="D33" s="126"/>
      <c r="E33" s="127"/>
      <c r="F33" s="127" t="e">
        <f t="shared" ca="1" si="2"/>
        <v>#REF!</v>
      </c>
      <c r="G33" s="125"/>
      <c r="H33" s="125"/>
      <c r="I33" s="125" t="e">
        <f t="shared" ca="1" si="4"/>
        <v>#REF!</v>
      </c>
      <c r="J33" s="128"/>
      <c r="K33" s="128"/>
      <c r="L33" s="128" t="e">
        <f t="shared" ca="1" si="3"/>
        <v>#REF!</v>
      </c>
      <c r="M33" s="130" t="e">
        <f t="shared" ca="1" si="5"/>
        <v>#REF!</v>
      </c>
      <c r="N33" s="154" t="e">
        <f t="shared" ca="1" si="6"/>
        <v>#REF!</v>
      </c>
      <c r="O33" s="132" t="e">
        <f t="shared" ca="1" si="7"/>
        <v>#REF!</v>
      </c>
      <c r="P33" s="136"/>
    </row>
    <row r="34" spans="1:16" x14ac:dyDescent="0.25">
      <c r="A34" s="121">
        <v>28</v>
      </c>
      <c r="B34" s="146" t="e">
        <f t="shared" ca="1" si="0"/>
        <v>#REF!</v>
      </c>
      <c r="C34" s="146" t="e">
        <f t="shared" ca="1" si="1"/>
        <v>#REF!</v>
      </c>
      <c r="D34" s="126"/>
      <c r="E34" s="127"/>
      <c r="F34" s="127" t="e">
        <f t="shared" ca="1" si="2"/>
        <v>#REF!</v>
      </c>
      <c r="G34" s="125"/>
      <c r="H34" s="125"/>
      <c r="I34" s="125" t="e">
        <f t="shared" ca="1" si="4"/>
        <v>#REF!</v>
      </c>
      <c r="J34" s="128"/>
      <c r="K34" s="128"/>
      <c r="L34" s="128" t="e">
        <f t="shared" ca="1" si="3"/>
        <v>#REF!</v>
      </c>
      <c r="M34" s="130" t="e">
        <f t="shared" ca="1" si="5"/>
        <v>#REF!</v>
      </c>
      <c r="N34" s="154" t="e">
        <f t="shared" ca="1" si="6"/>
        <v>#REF!</v>
      </c>
      <c r="O34" s="132" t="e">
        <f t="shared" ca="1" si="7"/>
        <v>#REF!</v>
      </c>
      <c r="P34" s="136"/>
    </row>
    <row r="35" spans="1:16" x14ac:dyDescent="0.25">
      <c r="A35" s="121">
        <v>29</v>
      </c>
      <c r="B35" s="146" t="e">
        <f t="shared" ca="1" si="0"/>
        <v>#REF!</v>
      </c>
      <c r="C35" s="146" t="e">
        <f t="shared" ca="1" si="1"/>
        <v>#REF!</v>
      </c>
      <c r="D35" s="126"/>
      <c r="E35" s="127"/>
      <c r="F35" s="127" t="e">
        <f t="shared" ca="1" si="2"/>
        <v>#REF!</v>
      </c>
      <c r="G35" s="125"/>
      <c r="H35" s="125"/>
      <c r="I35" s="125" t="e">
        <f t="shared" ca="1" si="4"/>
        <v>#REF!</v>
      </c>
      <c r="J35" s="128"/>
      <c r="K35" s="128"/>
      <c r="L35" s="128" t="e">
        <f t="shared" ca="1" si="3"/>
        <v>#REF!</v>
      </c>
      <c r="M35" s="130" t="e">
        <f t="shared" ca="1" si="5"/>
        <v>#REF!</v>
      </c>
      <c r="N35" s="154" t="e">
        <f t="shared" ca="1" si="6"/>
        <v>#REF!</v>
      </c>
      <c r="O35" s="132" t="e">
        <f t="shared" ca="1" si="7"/>
        <v>#REF!</v>
      </c>
      <c r="P35" s="136"/>
    </row>
    <row r="36" spans="1:16" x14ac:dyDescent="0.25">
      <c r="A36" s="121">
        <v>30</v>
      </c>
      <c r="B36" s="146" t="e">
        <f t="shared" ca="1" si="0"/>
        <v>#REF!</v>
      </c>
      <c r="C36" s="146" t="e">
        <f t="shared" ca="1" si="1"/>
        <v>#REF!</v>
      </c>
      <c r="D36" s="126"/>
      <c r="E36" s="127"/>
      <c r="F36" s="127" t="e">
        <f t="shared" ca="1" si="2"/>
        <v>#REF!</v>
      </c>
      <c r="G36" s="125"/>
      <c r="H36" s="125"/>
      <c r="I36" s="125" t="e">
        <f t="shared" ca="1" si="4"/>
        <v>#REF!</v>
      </c>
      <c r="J36" s="128"/>
      <c r="K36" s="128"/>
      <c r="L36" s="128" t="e">
        <f t="shared" ca="1" si="3"/>
        <v>#REF!</v>
      </c>
      <c r="M36" s="130" t="e">
        <f t="shared" ca="1" si="5"/>
        <v>#REF!</v>
      </c>
      <c r="N36" s="154" t="e">
        <f t="shared" ca="1" si="6"/>
        <v>#REF!</v>
      </c>
      <c r="O36" s="132" t="e">
        <f t="shared" ca="1" si="7"/>
        <v>#REF!</v>
      </c>
      <c r="P36" s="136"/>
    </row>
    <row r="37" spans="1:16" x14ac:dyDescent="0.25">
      <c r="A37" s="121">
        <v>31</v>
      </c>
      <c r="B37" s="146" t="e">
        <f t="shared" ca="1" si="0"/>
        <v>#REF!</v>
      </c>
      <c r="C37" s="146" t="e">
        <f t="shared" ca="1" si="1"/>
        <v>#REF!</v>
      </c>
      <c r="D37" s="126"/>
      <c r="E37" s="127"/>
      <c r="F37" s="127" t="e">
        <f t="shared" ca="1" si="2"/>
        <v>#REF!</v>
      </c>
      <c r="G37" s="125"/>
      <c r="H37" s="125"/>
      <c r="I37" s="125" t="e">
        <f t="shared" ca="1" si="4"/>
        <v>#REF!</v>
      </c>
      <c r="J37" s="128"/>
      <c r="K37" s="128"/>
      <c r="L37" s="128" t="e">
        <f t="shared" ca="1" si="3"/>
        <v>#REF!</v>
      </c>
      <c r="M37" s="130" t="e">
        <f t="shared" ca="1" si="5"/>
        <v>#REF!</v>
      </c>
      <c r="N37" s="154" t="e">
        <f t="shared" ca="1" si="6"/>
        <v>#REF!</v>
      </c>
      <c r="O37" s="132" t="e">
        <f t="shared" ca="1" si="7"/>
        <v>#REF!</v>
      </c>
      <c r="P37" s="136"/>
    </row>
    <row r="38" spans="1:16" x14ac:dyDescent="0.25">
      <c r="A38" s="121">
        <v>32</v>
      </c>
      <c r="B38" s="146" t="e">
        <f t="shared" ca="1" si="0"/>
        <v>#REF!</v>
      </c>
      <c r="C38" s="146" t="e">
        <f t="shared" ca="1" si="1"/>
        <v>#REF!</v>
      </c>
      <c r="D38" s="126"/>
      <c r="E38" s="127"/>
      <c r="F38" s="127" t="e">
        <f t="shared" ca="1" si="2"/>
        <v>#REF!</v>
      </c>
      <c r="G38" s="125"/>
      <c r="H38" s="125"/>
      <c r="I38" s="125" t="e">
        <f t="shared" ca="1" si="4"/>
        <v>#REF!</v>
      </c>
      <c r="J38" s="128"/>
      <c r="K38" s="128"/>
      <c r="L38" s="128" t="e">
        <f t="shared" ca="1" si="3"/>
        <v>#REF!</v>
      </c>
      <c r="M38" s="130" t="e">
        <f t="shared" ca="1" si="5"/>
        <v>#REF!</v>
      </c>
      <c r="N38" s="154" t="e">
        <f t="shared" ca="1" si="6"/>
        <v>#REF!</v>
      </c>
      <c r="O38" s="132" t="e">
        <f t="shared" ca="1" si="7"/>
        <v>#REF!</v>
      </c>
      <c r="P38" s="136"/>
    </row>
    <row r="39" spans="1:16" x14ac:dyDescent="0.25">
      <c r="A39" s="121">
        <v>33</v>
      </c>
      <c r="B39" s="146" t="e">
        <f t="shared" ca="1" si="0"/>
        <v>#REF!</v>
      </c>
      <c r="C39" s="146" t="e">
        <f t="shared" ca="1" si="1"/>
        <v>#REF!</v>
      </c>
      <c r="D39" s="126"/>
      <c r="E39" s="127"/>
      <c r="F39" s="127" t="e">
        <f t="shared" ca="1" si="2"/>
        <v>#REF!</v>
      </c>
      <c r="G39" s="125"/>
      <c r="H39" s="125"/>
      <c r="I39" s="125" t="e">
        <f t="shared" ca="1" si="4"/>
        <v>#REF!</v>
      </c>
      <c r="J39" s="128"/>
      <c r="K39" s="128"/>
      <c r="L39" s="128" t="e">
        <f t="shared" ca="1" si="3"/>
        <v>#REF!</v>
      </c>
      <c r="M39" s="130" t="e">
        <f t="shared" ca="1" si="5"/>
        <v>#REF!</v>
      </c>
      <c r="N39" s="154" t="e">
        <f t="shared" ca="1" si="6"/>
        <v>#REF!</v>
      </c>
      <c r="O39" s="132" t="e">
        <f t="shared" ca="1" si="7"/>
        <v>#REF!</v>
      </c>
      <c r="P39" s="136"/>
    </row>
    <row r="40" spans="1:16" x14ac:dyDescent="0.25">
      <c r="A40" s="121">
        <v>34</v>
      </c>
      <c r="B40" s="146" t="e">
        <f t="shared" ca="1" si="0"/>
        <v>#REF!</v>
      </c>
      <c r="C40" s="146" t="e">
        <f t="shared" ca="1" si="1"/>
        <v>#REF!</v>
      </c>
      <c r="D40" s="126"/>
      <c r="E40" s="127"/>
      <c r="F40" s="127" t="e">
        <f t="shared" ca="1" si="2"/>
        <v>#REF!</v>
      </c>
      <c r="G40" s="125"/>
      <c r="H40" s="125"/>
      <c r="I40" s="125" t="e">
        <f t="shared" ca="1" si="4"/>
        <v>#REF!</v>
      </c>
      <c r="J40" s="128"/>
      <c r="K40" s="128"/>
      <c r="L40" s="128" t="e">
        <f t="shared" ca="1" si="3"/>
        <v>#REF!</v>
      </c>
      <c r="M40" s="130" t="e">
        <f t="shared" ca="1" si="5"/>
        <v>#REF!</v>
      </c>
      <c r="N40" s="154" t="e">
        <f t="shared" ca="1" si="6"/>
        <v>#REF!</v>
      </c>
      <c r="O40" s="132" t="e">
        <f t="shared" ca="1" si="7"/>
        <v>#REF!</v>
      </c>
      <c r="P40" s="136"/>
    </row>
    <row r="41" spans="1:16" x14ac:dyDescent="0.25">
      <c r="A41" s="121">
        <v>35</v>
      </c>
      <c r="B41" s="146" t="e">
        <f t="shared" ca="1" si="0"/>
        <v>#REF!</v>
      </c>
      <c r="C41" s="146" t="e">
        <f t="shared" ca="1" si="1"/>
        <v>#REF!</v>
      </c>
      <c r="D41" s="126"/>
      <c r="E41" s="127"/>
      <c r="F41" s="127" t="e">
        <f t="shared" ca="1" si="2"/>
        <v>#REF!</v>
      </c>
      <c r="G41" s="125"/>
      <c r="H41" s="125"/>
      <c r="I41" s="125" t="e">
        <f t="shared" ca="1" si="4"/>
        <v>#REF!</v>
      </c>
      <c r="J41" s="128"/>
      <c r="K41" s="128"/>
      <c r="L41" s="128" t="e">
        <f t="shared" ca="1" si="3"/>
        <v>#REF!</v>
      </c>
      <c r="M41" s="130" t="e">
        <f t="shared" ca="1" si="5"/>
        <v>#REF!</v>
      </c>
      <c r="N41" s="154" t="e">
        <f t="shared" ca="1" si="6"/>
        <v>#REF!</v>
      </c>
      <c r="O41" s="132" t="e">
        <f t="shared" ca="1" si="7"/>
        <v>#REF!</v>
      </c>
      <c r="P41" s="136"/>
    </row>
    <row r="42" spans="1:16" x14ac:dyDescent="0.25">
      <c r="A42" s="121">
        <v>36</v>
      </c>
      <c r="B42" s="146" t="e">
        <f t="shared" ca="1" si="0"/>
        <v>#REF!</v>
      </c>
      <c r="C42" s="146" t="e">
        <f t="shared" ca="1" si="1"/>
        <v>#REF!</v>
      </c>
      <c r="D42" s="126"/>
      <c r="E42" s="127"/>
      <c r="F42" s="127" t="e">
        <f t="shared" ca="1" si="2"/>
        <v>#REF!</v>
      </c>
      <c r="G42" s="125"/>
      <c r="H42" s="125"/>
      <c r="I42" s="125" t="e">
        <f t="shared" ca="1" si="4"/>
        <v>#REF!</v>
      </c>
      <c r="J42" s="128"/>
      <c r="K42" s="128"/>
      <c r="L42" s="128" t="e">
        <f t="shared" ca="1" si="3"/>
        <v>#REF!</v>
      </c>
      <c r="M42" s="130" t="e">
        <f t="shared" ca="1" si="5"/>
        <v>#REF!</v>
      </c>
      <c r="N42" s="154" t="e">
        <f t="shared" ca="1" si="6"/>
        <v>#REF!</v>
      </c>
      <c r="O42" s="132" t="e">
        <f t="shared" ca="1" si="7"/>
        <v>#REF!</v>
      </c>
      <c r="P42" s="136"/>
    </row>
    <row r="43" spans="1:16" x14ac:dyDescent="0.25">
      <c r="A43" s="121">
        <v>37</v>
      </c>
      <c r="B43" s="146" t="e">
        <f t="shared" ca="1" si="0"/>
        <v>#REF!</v>
      </c>
      <c r="C43" s="146" t="e">
        <f t="shared" ca="1" si="1"/>
        <v>#REF!</v>
      </c>
      <c r="D43" s="126"/>
      <c r="E43" s="127"/>
      <c r="F43" s="127" t="e">
        <f t="shared" ca="1" si="2"/>
        <v>#REF!</v>
      </c>
      <c r="G43" s="125"/>
      <c r="H43" s="125"/>
      <c r="I43" s="125" t="e">
        <f t="shared" ca="1" si="4"/>
        <v>#REF!</v>
      </c>
      <c r="J43" s="128"/>
      <c r="K43" s="128"/>
      <c r="L43" s="128" t="e">
        <f t="shared" ca="1" si="3"/>
        <v>#REF!</v>
      </c>
      <c r="M43" s="130" t="e">
        <f t="shared" ca="1" si="5"/>
        <v>#REF!</v>
      </c>
      <c r="N43" s="154" t="e">
        <f t="shared" ca="1" si="6"/>
        <v>#REF!</v>
      </c>
      <c r="O43" s="132" t="e">
        <f t="shared" ca="1" si="7"/>
        <v>#REF!</v>
      </c>
      <c r="P43" s="136"/>
    </row>
    <row r="44" spans="1:16" x14ac:dyDescent="0.25">
      <c r="A44" s="121">
        <v>38</v>
      </c>
      <c r="B44" s="146" t="e">
        <f t="shared" ca="1" si="0"/>
        <v>#REF!</v>
      </c>
      <c r="C44" s="146" t="e">
        <f t="shared" ca="1" si="1"/>
        <v>#REF!</v>
      </c>
      <c r="D44" s="126"/>
      <c r="E44" s="127"/>
      <c r="F44" s="127" t="e">
        <f t="shared" ca="1" si="2"/>
        <v>#REF!</v>
      </c>
      <c r="G44" s="125"/>
      <c r="H44" s="125"/>
      <c r="I44" s="125" t="e">
        <f t="shared" ca="1" si="4"/>
        <v>#REF!</v>
      </c>
      <c r="J44" s="128"/>
      <c r="K44" s="128"/>
      <c r="L44" s="128" t="e">
        <f t="shared" ca="1" si="3"/>
        <v>#REF!</v>
      </c>
      <c r="M44" s="130" t="e">
        <f t="shared" ca="1" si="5"/>
        <v>#REF!</v>
      </c>
      <c r="N44" s="154" t="e">
        <f t="shared" ca="1" si="6"/>
        <v>#REF!</v>
      </c>
      <c r="O44" s="132" t="e">
        <f t="shared" ca="1" si="7"/>
        <v>#REF!</v>
      </c>
      <c r="P44" s="136"/>
    </row>
    <row r="45" spans="1:16" x14ac:dyDescent="0.25">
      <c r="A45" s="121">
        <v>39</v>
      </c>
      <c r="B45" s="146" t="e">
        <f t="shared" ca="1" si="0"/>
        <v>#REF!</v>
      </c>
      <c r="C45" s="146" t="e">
        <f t="shared" ca="1" si="1"/>
        <v>#REF!</v>
      </c>
      <c r="D45" s="126"/>
      <c r="E45" s="127"/>
      <c r="F45" s="127" t="e">
        <f t="shared" ca="1" si="2"/>
        <v>#REF!</v>
      </c>
      <c r="G45" s="125"/>
      <c r="H45" s="125"/>
      <c r="I45" s="125" t="e">
        <f t="shared" ca="1" si="4"/>
        <v>#REF!</v>
      </c>
      <c r="J45" s="128"/>
      <c r="K45" s="128"/>
      <c r="L45" s="128" t="e">
        <f t="shared" ca="1" si="3"/>
        <v>#REF!</v>
      </c>
      <c r="M45" s="130" t="e">
        <f t="shared" ca="1" si="5"/>
        <v>#REF!</v>
      </c>
      <c r="N45" s="154" t="e">
        <f t="shared" ca="1" si="6"/>
        <v>#REF!</v>
      </c>
      <c r="O45" s="132" t="e">
        <f t="shared" ca="1" si="7"/>
        <v>#REF!</v>
      </c>
      <c r="P45" s="136"/>
    </row>
    <row r="46" spans="1:16" x14ac:dyDescent="0.25">
      <c r="A46" s="121">
        <v>40</v>
      </c>
      <c r="B46" s="146" t="e">
        <f t="shared" ca="1" si="0"/>
        <v>#REF!</v>
      </c>
      <c r="C46" s="146" t="e">
        <f t="shared" ca="1" si="1"/>
        <v>#REF!</v>
      </c>
      <c r="D46" s="126"/>
      <c r="E46" s="127"/>
      <c r="F46" s="127" t="e">
        <f t="shared" ca="1" si="2"/>
        <v>#REF!</v>
      </c>
      <c r="G46" s="125"/>
      <c r="H46" s="125"/>
      <c r="I46" s="125" t="e">
        <f t="shared" ca="1" si="4"/>
        <v>#REF!</v>
      </c>
      <c r="J46" s="128"/>
      <c r="K46" s="128"/>
      <c r="L46" s="128" t="e">
        <f t="shared" ca="1" si="3"/>
        <v>#REF!</v>
      </c>
      <c r="M46" s="130" t="e">
        <f t="shared" ca="1" si="5"/>
        <v>#REF!</v>
      </c>
      <c r="N46" s="154" t="e">
        <f t="shared" ca="1" si="6"/>
        <v>#REF!</v>
      </c>
      <c r="O46" s="132" t="e">
        <f t="shared" ca="1" si="7"/>
        <v>#REF!</v>
      </c>
      <c r="P46" s="136"/>
    </row>
    <row r="47" spans="1:16" x14ac:dyDescent="0.25">
      <c r="A47" s="121">
        <v>41</v>
      </c>
      <c r="B47" s="146" t="e">
        <f t="shared" ca="1" si="0"/>
        <v>#REF!</v>
      </c>
      <c r="C47" s="146" t="e">
        <f t="shared" ca="1" si="1"/>
        <v>#REF!</v>
      </c>
      <c r="D47" s="126"/>
      <c r="E47" s="127"/>
      <c r="F47" s="127" t="e">
        <f t="shared" ca="1" si="2"/>
        <v>#REF!</v>
      </c>
      <c r="G47" s="125"/>
      <c r="H47" s="125"/>
      <c r="I47" s="125" t="e">
        <f t="shared" ca="1" si="4"/>
        <v>#REF!</v>
      </c>
      <c r="J47" s="128"/>
      <c r="K47" s="128"/>
      <c r="L47" s="128" t="e">
        <f t="shared" ca="1" si="3"/>
        <v>#REF!</v>
      </c>
      <c r="M47" s="130" t="e">
        <f t="shared" ca="1" si="5"/>
        <v>#REF!</v>
      </c>
      <c r="N47" s="154" t="e">
        <f t="shared" ca="1" si="6"/>
        <v>#REF!</v>
      </c>
      <c r="O47" s="132" t="e">
        <f t="shared" ca="1" si="7"/>
        <v>#REF!</v>
      </c>
      <c r="P47" s="136"/>
    </row>
    <row r="48" spans="1:16" x14ac:dyDescent="0.25">
      <c r="A48" s="121">
        <v>42</v>
      </c>
      <c r="B48" s="146" t="e">
        <f t="shared" ca="1" si="0"/>
        <v>#REF!</v>
      </c>
      <c r="C48" s="146" t="e">
        <f t="shared" ca="1" si="1"/>
        <v>#REF!</v>
      </c>
      <c r="D48" s="126"/>
      <c r="E48" s="127"/>
      <c r="F48" s="127" t="e">
        <f t="shared" ca="1" si="2"/>
        <v>#REF!</v>
      </c>
      <c r="G48" s="125"/>
      <c r="H48" s="125"/>
      <c r="I48" s="125" t="e">
        <f t="shared" ca="1" si="4"/>
        <v>#REF!</v>
      </c>
      <c r="J48" s="128"/>
      <c r="K48" s="128"/>
      <c r="L48" s="128" t="e">
        <f t="shared" ca="1" si="3"/>
        <v>#REF!</v>
      </c>
      <c r="M48" s="130" t="e">
        <f t="shared" ca="1" si="5"/>
        <v>#REF!</v>
      </c>
      <c r="N48" s="154" t="e">
        <f t="shared" ca="1" si="6"/>
        <v>#REF!</v>
      </c>
      <c r="O48" s="132" t="e">
        <f t="shared" ca="1" si="7"/>
        <v>#REF!</v>
      </c>
      <c r="P48" s="136"/>
    </row>
    <row r="49" spans="1:16" x14ac:dyDescent="0.25">
      <c r="A49" s="121">
        <v>43</v>
      </c>
      <c r="B49" s="146" t="e">
        <f t="shared" ca="1" si="0"/>
        <v>#REF!</v>
      </c>
      <c r="C49" s="146" t="e">
        <f t="shared" ca="1" si="1"/>
        <v>#REF!</v>
      </c>
      <c r="D49" s="126"/>
      <c r="E49" s="127"/>
      <c r="F49" s="127" t="e">
        <f t="shared" ca="1" si="2"/>
        <v>#REF!</v>
      </c>
      <c r="G49" s="125"/>
      <c r="H49" s="125"/>
      <c r="I49" s="125" t="e">
        <f t="shared" ca="1" si="4"/>
        <v>#REF!</v>
      </c>
      <c r="J49" s="128"/>
      <c r="K49" s="128"/>
      <c r="L49" s="128" t="e">
        <f t="shared" ca="1" si="3"/>
        <v>#REF!</v>
      </c>
      <c r="M49" s="130" t="e">
        <f t="shared" ca="1" si="5"/>
        <v>#REF!</v>
      </c>
      <c r="N49" s="154" t="e">
        <f t="shared" ca="1" si="6"/>
        <v>#REF!</v>
      </c>
      <c r="O49" s="132" t="e">
        <f t="shared" ca="1" si="7"/>
        <v>#REF!</v>
      </c>
      <c r="P49" s="136"/>
    </row>
    <row r="50" spans="1:16" x14ac:dyDescent="0.25">
      <c r="A50" s="121">
        <v>44</v>
      </c>
      <c r="B50" s="146" t="e">
        <f t="shared" ca="1" si="0"/>
        <v>#REF!</v>
      </c>
      <c r="C50" s="146" t="e">
        <f t="shared" ca="1" si="1"/>
        <v>#REF!</v>
      </c>
      <c r="D50" s="126"/>
      <c r="E50" s="127"/>
      <c r="F50" s="127" t="e">
        <f t="shared" ca="1" si="2"/>
        <v>#REF!</v>
      </c>
      <c r="G50" s="125"/>
      <c r="H50" s="125"/>
      <c r="I50" s="125" t="e">
        <f t="shared" ca="1" si="4"/>
        <v>#REF!</v>
      </c>
      <c r="J50" s="128"/>
      <c r="K50" s="128"/>
      <c r="L50" s="128" t="e">
        <f t="shared" ca="1" si="3"/>
        <v>#REF!</v>
      </c>
      <c r="M50" s="130" t="e">
        <f t="shared" ca="1" si="5"/>
        <v>#REF!</v>
      </c>
      <c r="N50" s="154" t="e">
        <f t="shared" ca="1" si="6"/>
        <v>#REF!</v>
      </c>
      <c r="O50" s="132" t="e">
        <f t="shared" ca="1" si="7"/>
        <v>#REF!</v>
      </c>
      <c r="P50" s="136"/>
    </row>
    <row r="51" spans="1:16" x14ac:dyDescent="0.25">
      <c r="A51" s="121">
        <v>45</v>
      </c>
      <c r="B51" s="146" t="e">
        <f t="shared" ca="1" si="0"/>
        <v>#REF!</v>
      </c>
      <c r="C51" s="146" t="e">
        <f t="shared" ca="1" si="1"/>
        <v>#REF!</v>
      </c>
      <c r="D51" s="126"/>
      <c r="E51" s="127"/>
      <c r="F51" s="127" t="e">
        <f t="shared" ca="1" si="2"/>
        <v>#REF!</v>
      </c>
      <c r="G51" s="125"/>
      <c r="H51" s="125"/>
      <c r="I51" s="125" t="e">
        <f t="shared" ca="1" si="4"/>
        <v>#REF!</v>
      </c>
      <c r="J51" s="128"/>
      <c r="K51" s="128"/>
      <c r="L51" s="128" t="e">
        <f t="shared" ca="1" si="3"/>
        <v>#REF!</v>
      </c>
      <c r="M51" s="130" t="e">
        <f t="shared" ca="1" si="5"/>
        <v>#REF!</v>
      </c>
      <c r="N51" s="154" t="e">
        <f t="shared" ca="1" si="6"/>
        <v>#REF!</v>
      </c>
      <c r="O51" s="132" t="e">
        <f t="shared" ca="1" si="7"/>
        <v>#REF!</v>
      </c>
      <c r="P51" s="136"/>
    </row>
    <row r="52" spans="1:16" x14ac:dyDescent="0.25">
      <c r="A52" s="121">
        <v>46</v>
      </c>
      <c r="B52" s="146" t="e">
        <f t="shared" ca="1" si="0"/>
        <v>#REF!</v>
      </c>
      <c r="C52" s="146" t="e">
        <f t="shared" ca="1" si="1"/>
        <v>#REF!</v>
      </c>
      <c r="D52" s="126"/>
      <c r="E52" s="127"/>
      <c r="F52" s="127" t="e">
        <f t="shared" ca="1" si="2"/>
        <v>#REF!</v>
      </c>
      <c r="G52" s="125"/>
      <c r="H52" s="125"/>
      <c r="I52" s="125" t="e">
        <f t="shared" ca="1" si="4"/>
        <v>#REF!</v>
      </c>
      <c r="J52" s="128"/>
      <c r="K52" s="128"/>
      <c r="L52" s="128" t="e">
        <f t="shared" ca="1" si="3"/>
        <v>#REF!</v>
      </c>
      <c r="M52" s="130" t="e">
        <f t="shared" ca="1" si="5"/>
        <v>#REF!</v>
      </c>
      <c r="N52" s="154" t="e">
        <f t="shared" ca="1" si="6"/>
        <v>#REF!</v>
      </c>
      <c r="O52" s="132" t="e">
        <f t="shared" ca="1" si="7"/>
        <v>#REF!</v>
      </c>
      <c r="P52" s="136"/>
    </row>
    <row r="53" spans="1:16" x14ac:dyDescent="0.25">
      <c r="A53" s="121">
        <v>47</v>
      </c>
      <c r="B53" s="146" t="e">
        <f t="shared" ca="1" si="0"/>
        <v>#REF!</v>
      </c>
      <c r="C53" s="146" t="e">
        <f t="shared" ca="1" si="1"/>
        <v>#REF!</v>
      </c>
      <c r="D53" s="126"/>
      <c r="E53" s="127"/>
      <c r="F53" s="127" t="e">
        <f t="shared" ca="1" si="2"/>
        <v>#REF!</v>
      </c>
      <c r="G53" s="125"/>
      <c r="H53" s="125"/>
      <c r="I53" s="125" t="e">
        <f t="shared" ca="1" si="4"/>
        <v>#REF!</v>
      </c>
      <c r="J53" s="128"/>
      <c r="K53" s="128"/>
      <c r="L53" s="128" t="e">
        <f t="shared" ca="1" si="3"/>
        <v>#REF!</v>
      </c>
      <c r="M53" s="130" t="e">
        <f t="shared" ca="1" si="5"/>
        <v>#REF!</v>
      </c>
      <c r="N53" s="154" t="e">
        <f t="shared" ca="1" si="6"/>
        <v>#REF!</v>
      </c>
      <c r="O53" s="132" t="e">
        <f t="shared" ca="1" si="7"/>
        <v>#REF!</v>
      </c>
      <c r="P53" s="136"/>
    </row>
    <row r="54" spans="1:16" x14ac:dyDescent="0.25">
      <c r="A54" s="121">
        <v>48</v>
      </c>
      <c r="B54" s="146" t="e">
        <f t="shared" ca="1" si="0"/>
        <v>#REF!</v>
      </c>
      <c r="C54" s="146" t="e">
        <f t="shared" ca="1" si="1"/>
        <v>#REF!</v>
      </c>
      <c r="D54" s="126"/>
      <c r="E54" s="127"/>
      <c r="F54" s="127" t="e">
        <f t="shared" ca="1" si="2"/>
        <v>#REF!</v>
      </c>
      <c r="G54" s="125"/>
      <c r="H54" s="125"/>
      <c r="I54" s="125" t="e">
        <f t="shared" ca="1" si="4"/>
        <v>#REF!</v>
      </c>
      <c r="J54" s="128"/>
      <c r="K54" s="128"/>
      <c r="L54" s="128" t="e">
        <f t="shared" ca="1" si="3"/>
        <v>#REF!</v>
      </c>
      <c r="M54" s="130" t="e">
        <f t="shared" ca="1" si="5"/>
        <v>#REF!</v>
      </c>
      <c r="N54" s="154" t="e">
        <f t="shared" ca="1" si="6"/>
        <v>#REF!</v>
      </c>
      <c r="O54" s="132" t="e">
        <f t="shared" ca="1" si="7"/>
        <v>#REF!</v>
      </c>
      <c r="P54" s="136"/>
    </row>
    <row r="55" spans="1:16" x14ac:dyDescent="0.25">
      <c r="A55" s="121">
        <v>49</v>
      </c>
      <c r="B55" s="146" t="e">
        <f t="shared" ca="1" si="0"/>
        <v>#REF!</v>
      </c>
      <c r="C55" s="146" t="e">
        <f t="shared" ca="1" si="1"/>
        <v>#REF!</v>
      </c>
      <c r="D55" s="126"/>
      <c r="E55" s="127"/>
      <c r="F55" s="127" t="e">
        <f t="shared" ca="1" si="2"/>
        <v>#REF!</v>
      </c>
      <c r="G55" s="125"/>
      <c r="H55" s="125"/>
      <c r="I55" s="125" t="e">
        <f t="shared" ca="1" si="4"/>
        <v>#REF!</v>
      </c>
      <c r="J55" s="128"/>
      <c r="K55" s="128"/>
      <c r="L55" s="128" t="e">
        <f t="shared" ca="1" si="3"/>
        <v>#REF!</v>
      </c>
      <c r="M55" s="130" t="e">
        <f t="shared" ca="1" si="5"/>
        <v>#REF!</v>
      </c>
      <c r="N55" s="154" t="e">
        <f t="shared" ca="1" si="6"/>
        <v>#REF!</v>
      </c>
      <c r="O55" s="132" t="e">
        <f t="shared" ca="1" si="7"/>
        <v>#REF!</v>
      </c>
      <c r="P55" s="136"/>
    </row>
    <row r="56" spans="1:16" x14ac:dyDescent="0.25">
      <c r="A56" s="121">
        <v>50</v>
      </c>
      <c r="B56" s="146" t="e">
        <f t="shared" ca="1" si="0"/>
        <v>#REF!</v>
      </c>
      <c r="C56" s="146" t="e">
        <f t="shared" ca="1" si="1"/>
        <v>#REF!</v>
      </c>
      <c r="D56" s="126"/>
      <c r="E56" s="127"/>
      <c r="F56" s="127" t="e">
        <f t="shared" ca="1" si="2"/>
        <v>#REF!</v>
      </c>
      <c r="G56" s="125"/>
      <c r="H56" s="125"/>
      <c r="I56" s="125" t="e">
        <f t="shared" ca="1" si="4"/>
        <v>#REF!</v>
      </c>
      <c r="J56" s="128"/>
      <c r="K56" s="128"/>
      <c r="L56" s="128" t="e">
        <f t="shared" ca="1" si="3"/>
        <v>#REF!</v>
      </c>
      <c r="M56" s="130" t="e">
        <f t="shared" ca="1" si="5"/>
        <v>#REF!</v>
      </c>
      <c r="N56" s="154" t="e">
        <f t="shared" ca="1" si="6"/>
        <v>#REF!</v>
      </c>
      <c r="O56" s="132" t="e">
        <f t="shared" ca="1" si="7"/>
        <v>#REF!</v>
      </c>
      <c r="P56" s="136"/>
    </row>
    <row r="57" spans="1:16" x14ac:dyDescent="0.25">
      <c r="A57" s="121">
        <v>51</v>
      </c>
      <c r="B57" s="146" t="e">
        <f t="shared" ca="1" si="0"/>
        <v>#REF!</v>
      </c>
      <c r="C57" s="146" t="e">
        <f t="shared" ca="1" si="1"/>
        <v>#REF!</v>
      </c>
      <c r="D57" s="126"/>
      <c r="E57" s="127"/>
      <c r="F57" s="127" t="e">
        <f t="shared" ca="1" si="2"/>
        <v>#REF!</v>
      </c>
      <c r="G57" s="125"/>
      <c r="H57" s="125"/>
      <c r="I57" s="125" t="e">
        <f t="shared" ca="1" si="4"/>
        <v>#REF!</v>
      </c>
      <c r="J57" s="128"/>
      <c r="K57" s="128"/>
      <c r="L57" s="128" t="e">
        <f t="shared" ca="1" si="3"/>
        <v>#REF!</v>
      </c>
      <c r="M57" s="130" t="e">
        <f t="shared" ca="1" si="5"/>
        <v>#REF!</v>
      </c>
      <c r="N57" s="154" t="e">
        <f t="shared" ca="1" si="6"/>
        <v>#REF!</v>
      </c>
      <c r="O57" s="132" t="e">
        <f t="shared" ca="1" si="7"/>
        <v>#REF!</v>
      </c>
      <c r="P57" s="136"/>
    </row>
    <row r="58" spans="1:16" x14ac:dyDescent="0.25">
      <c r="A58" s="121">
        <v>52</v>
      </c>
      <c r="B58" s="146" t="e">
        <f t="shared" ca="1" si="0"/>
        <v>#REF!</v>
      </c>
      <c r="C58" s="146" t="e">
        <f t="shared" ca="1" si="1"/>
        <v>#REF!</v>
      </c>
      <c r="D58" s="126"/>
      <c r="E58" s="127"/>
      <c r="F58" s="127" t="e">
        <f t="shared" ca="1" si="2"/>
        <v>#REF!</v>
      </c>
      <c r="G58" s="125"/>
      <c r="H58" s="125"/>
      <c r="I58" s="125" t="e">
        <f t="shared" ca="1" si="4"/>
        <v>#REF!</v>
      </c>
      <c r="J58" s="128"/>
      <c r="K58" s="128"/>
      <c r="L58" s="128" t="e">
        <f t="shared" ca="1" si="3"/>
        <v>#REF!</v>
      </c>
      <c r="M58" s="130" t="e">
        <f t="shared" ca="1" si="5"/>
        <v>#REF!</v>
      </c>
      <c r="N58" s="154" t="e">
        <f t="shared" ca="1" si="6"/>
        <v>#REF!</v>
      </c>
      <c r="O58" s="132" t="e">
        <f t="shared" ca="1" si="7"/>
        <v>#REF!</v>
      </c>
      <c r="P58" s="136"/>
    </row>
    <row r="59" spans="1:16" x14ac:dyDescent="0.25">
      <c r="A59" s="121">
        <v>53</v>
      </c>
      <c r="B59" s="146" t="e">
        <f t="shared" ca="1" si="0"/>
        <v>#REF!</v>
      </c>
      <c r="C59" s="146" t="e">
        <f t="shared" ca="1" si="1"/>
        <v>#REF!</v>
      </c>
      <c r="D59" s="126"/>
      <c r="E59" s="127"/>
      <c r="F59" s="127" t="e">
        <f t="shared" ca="1" si="2"/>
        <v>#REF!</v>
      </c>
      <c r="G59" s="125"/>
      <c r="H59" s="125"/>
      <c r="I59" s="125" t="e">
        <f t="shared" ca="1" si="4"/>
        <v>#REF!</v>
      </c>
      <c r="J59" s="128"/>
      <c r="K59" s="128"/>
      <c r="L59" s="128" t="e">
        <f t="shared" ca="1" si="3"/>
        <v>#REF!</v>
      </c>
      <c r="M59" s="130" t="e">
        <f t="shared" ca="1" si="5"/>
        <v>#REF!</v>
      </c>
      <c r="N59" s="154" t="e">
        <f t="shared" ca="1" si="6"/>
        <v>#REF!</v>
      </c>
      <c r="O59" s="132" t="e">
        <f t="shared" ca="1" si="7"/>
        <v>#REF!</v>
      </c>
      <c r="P59" s="136"/>
    </row>
    <row r="60" spans="1:16" x14ac:dyDescent="0.25">
      <c r="A60" s="121">
        <v>54</v>
      </c>
      <c r="B60" s="146" t="e">
        <f t="shared" ca="1" si="0"/>
        <v>#REF!</v>
      </c>
      <c r="C60" s="146" t="e">
        <f t="shared" ca="1" si="1"/>
        <v>#REF!</v>
      </c>
      <c r="D60" s="126"/>
      <c r="E60" s="127"/>
      <c r="F60" s="127" t="e">
        <f t="shared" ca="1" si="2"/>
        <v>#REF!</v>
      </c>
      <c r="G60" s="125"/>
      <c r="H60" s="125"/>
      <c r="I60" s="125" t="e">
        <f t="shared" ca="1" si="4"/>
        <v>#REF!</v>
      </c>
      <c r="J60" s="128"/>
      <c r="K60" s="128"/>
      <c r="L60" s="128" t="e">
        <f t="shared" ca="1" si="3"/>
        <v>#REF!</v>
      </c>
      <c r="M60" s="130" t="e">
        <f t="shared" ca="1" si="5"/>
        <v>#REF!</v>
      </c>
      <c r="N60" s="154" t="e">
        <f t="shared" ca="1" si="6"/>
        <v>#REF!</v>
      </c>
      <c r="O60" s="132" t="e">
        <f t="shared" ca="1" si="7"/>
        <v>#REF!</v>
      </c>
      <c r="P60" s="136"/>
    </row>
    <row r="61" spans="1:16" x14ac:dyDescent="0.25">
      <c r="A61" s="121">
        <v>55</v>
      </c>
      <c r="B61" s="146" t="e">
        <f t="shared" ca="1" si="0"/>
        <v>#REF!</v>
      </c>
      <c r="C61" s="146" t="e">
        <f t="shared" ca="1" si="1"/>
        <v>#REF!</v>
      </c>
      <c r="D61" s="126"/>
      <c r="E61" s="127"/>
      <c r="F61" s="127" t="e">
        <f t="shared" ca="1" si="2"/>
        <v>#REF!</v>
      </c>
      <c r="G61" s="125"/>
      <c r="H61" s="125"/>
      <c r="I61" s="125" t="e">
        <f t="shared" ca="1" si="4"/>
        <v>#REF!</v>
      </c>
      <c r="J61" s="128"/>
      <c r="K61" s="128"/>
      <c r="L61" s="128" t="e">
        <f t="shared" ca="1" si="3"/>
        <v>#REF!</v>
      </c>
      <c r="M61" s="130" t="e">
        <f t="shared" ca="1" si="5"/>
        <v>#REF!</v>
      </c>
      <c r="N61" s="154" t="e">
        <f t="shared" ca="1" si="6"/>
        <v>#REF!</v>
      </c>
      <c r="O61" s="132" t="e">
        <f t="shared" ca="1" si="7"/>
        <v>#REF!</v>
      </c>
      <c r="P61" s="136"/>
    </row>
    <row r="62" spans="1:16" x14ac:dyDescent="0.25">
      <c r="A62" s="121">
        <v>56</v>
      </c>
      <c r="B62" s="146" t="e">
        <f t="shared" ca="1" si="0"/>
        <v>#REF!</v>
      </c>
      <c r="C62" s="146" t="e">
        <f t="shared" ca="1" si="1"/>
        <v>#REF!</v>
      </c>
      <c r="D62" s="126"/>
      <c r="E62" s="127"/>
      <c r="F62" s="127" t="e">
        <f t="shared" ca="1" si="2"/>
        <v>#REF!</v>
      </c>
      <c r="G62" s="125"/>
      <c r="H62" s="125"/>
      <c r="I62" s="125" t="e">
        <f t="shared" ca="1" si="4"/>
        <v>#REF!</v>
      </c>
      <c r="J62" s="128"/>
      <c r="K62" s="128"/>
      <c r="L62" s="128" t="e">
        <f t="shared" ca="1" si="3"/>
        <v>#REF!</v>
      </c>
      <c r="M62" s="130" t="e">
        <f t="shared" ca="1" si="5"/>
        <v>#REF!</v>
      </c>
      <c r="N62" s="154" t="e">
        <f t="shared" ca="1" si="6"/>
        <v>#REF!</v>
      </c>
      <c r="O62" s="132" t="e">
        <f t="shared" ca="1" si="7"/>
        <v>#REF!</v>
      </c>
      <c r="P62" s="136"/>
    </row>
    <row r="63" spans="1:16" x14ac:dyDescent="0.25">
      <c r="A63" s="121">
        <v>57</v>
      </c>
      <c r="B63" s="146" t="e">
        <f t="shared" ca="1" si="0"/>
        <v>#REF!</v>
      </c>
      <c r="C63" s="146" t="e">
        <f t="shared" ca="1" si="1"/>
        <v>#REF!</v>
      </c>
      <c r="D63" s="126"/>
      <c r="E63" s="127"/>
      <c r="F63" s="127" t="e">
        <f t="shared" ca="1" si="2"/>
        <v>#REF!</v>
      </c>
      <c r="G63" s="125"/>
      <c r="H63" s="125"/>
      <c r="I63" s="125" t="e">
        <f t="shared" ca="1" si="4"/>
        <v>#REF!</v>
      </c>
      <c r="J63" s="128"/>
      <c r="K63" s="128"/>
      <c r="L63" s="128" t="e">
        <f t="shared" ca="1" si="3"/>
        <v>#REF!</v>
      </c>
      <c r="M63" s="130" t="e">
        <f t="shared" ca="1" si="5"/>
        <v>#REF!</v>
      </c>
      <c r="N63" s="154" t="e">
        <f t="shared" ca="1" si="6"/>
        <v>#REF!</v>
      </c>
      <c r="O63" s="132" t="e">
        <f t="shared" ca="1" si="7"/>
        <v>#REF!</v>
      </c>
      <c r="P63" s="136"/>
    </row>
    <row r="64" spans="1:16" x14ac:dyDescent="0.25">
      <c r="A64" s="121">
        <v>58</v>
      </c>
      <c r="B64" s="146" t="e">
        <f t="shared" ca="1" si="0"/>
        <v>#REF!</v>
      </c>
      <c r="C64" s="146" t="e">
        <f t="shared" ca="1" si="1"/>
        <v>#REF!</v>
      </c>
      <c r="D64" s="126"/>
      <c r="E64" s="127"/>
      <c r="F64" s="127" t="e">
        <f t="shared" ca="1" si="2"/>
        <v>#REF!</v>
      </c>
      <c r="G64" s="125"/>
      <c r="H64" s="125"/>
      <c r="I64" s="125" t="e">
        <f t="shared" ca="1" si="4"/>
        <v>#REF!</v>
      </c>
      <c r="J64" s="128"/>
      <c r="K64" s="128"/>
      <c r="L64" s="128" t="e">
        <f t="shared" ca="1" si="3"/>
        <v>#REF!</v>
      </c>
      <c r="M64" s="130" t="e">
        <f t="shared" ca="1" si="5"/>
        <v>#REF!</v>
      </c>
      <c r="N64" s="154" t="e">
        <f t="shared" ca="1" si="6"/>
        <v>#REF!</v>
      </c>
      <c r="O64" s="132" t="e">
        <f t="shared" ca="1" si="7"/>
        <v>#REF!</v>
      </c>
      <c r="P64" s="136"/>
    </row>
    <row r="65" spans="1:16" x14ac:dyDescent="0.25">
      <c r="A65" s="121">
        <v>59</v>
      </c>
      <c r="B65" s="146" t="e">
        <f t="shared" ca="1" si="0"/>
        <v>#REF!</v>
      </c>
      <c r="C65" s="146" t="e">
        <f t="shared" ca="1" si="1"/>
        <v>#REF!</v>
      </c>
      <c r="D65" s="126"/>
      <c r="E65" s="127"/>
      <c r="F65" s="127" t="e">
        <f t="shared" ca="1" si="2"/>
        <v>#REF!</v>
      </c>
      <c r="G65" s="125"/>
      <c r="H65" s="125"/>
      <c r="I65" s="125" t="e">
        <f t="shared" ca="1" si="4"/>
        <v>#REF!</v>
      </c>
      <c r="J65" s="128"/>
      <c r="K65" s="128"/>
      <c r="L65" s="128" t="e">
        <f t="shared" ca="1" si="3"/>
        <v>#REF!</v>
      </c>
      <c r="M65" s="130" t="e">
        <f t="shared" ca="1" si="5"/>
        <v>#REF!</v>
      </c>
      <c r="N65" s="154" t="e">
        <f t="shared" ca="1" si="6"/>
        <v>#REF!</v>
      </c>
      <c r="O65" s="132" t="e">
        <f t="shared" ca="1" si="7"/>
        <v>#REF!</v>
      </c>
      <c r="P65" s="136"/>
    </row>
    <row r="66" spans="1:16" x14ac:dyDescent="0.25">
      <c r="A66" s="121">
        <v>60</v>
      </c>
      <c r="B66" s="146" t="e">
        <f t="shared" ca="1" si="0"/>
        <v>#REF!</v>
      </c>
      <c r="C66" s="146" t="e">
        <f t="shared" ca="1" si="1"/>
        <v>#REF!</v>
      </c>
      <c r="D66" s="126"/>
      <c r="E66" s="127"/>
      <c r="F66" s="127" t="e">
        <f t="shared" ca="1" si="2"/>
        <v>#REF!</v>
      </c>
      <c r="G66" s="125"/>
      <c r="H66" s="125"/>
      <c r="I66" s="125" t="e">
        <f t="shared" ca="1" si="4"/>
        <v>#REF!</v>
      </c>
      <c r="J66" s="128"/>
      <c r="K66" s="128"/>
      <c r="L66" s="128" t="e">
        <f t="shared" ca="1" si="3"/>
        <v>#REF!</v>
      </c>
      <c r="M66" s="130" t="e">
        <f t="shared" ca="1" si="5"/>
        <v>#REF!</v>
      </c>
      <c r="N66" s="154" t="e">
        <f t="shared" ca="1" si="6"/>
        <v>#REF!</v>
      </c>
      <c r="O66" s="132" t="e">
        <f t="shared" ca="1" si="7"/>
        <v>#REF!</v>
      </c>
      <c r="P66" s="136"/>
    </row>
    <row r="67" spans="1:16" x14ac:dyDescent="0.25">
      <c r="A67" s="121">
        <v>61</v>
      </c>
      <c r="B67" s="146" t="e">
        <f t="shared" ca="1" si="0"/>
        <v>#REF!</v>
      </c>
      <c r="C67" s="146" t="e">
        <f t="shared" ca="1" si="1"/>
        <v>#REF!</v>
      </c>
      <c r="D67" s="126"/>
      <c r="E67" s="127"/>
      <c r="F67" s="127" t="e">
        <f t="shared" ca="1" si="2"/>
        <v>#REF!</v>
      </c>
      <c r="G67" s="125"/>
      <c r="H67" s="125"/>
      <c r="I67" s="125" t="e">
        <f t="shared" ca="1" si="4"/>
        <v>#REF!</v>
      </c>
      <c r="J67" s="128"/>
      <c r="K67" s="128"/>
      <c r="L67" s="128" t="e">
        <f t="shared" ca="1" si="3"/>
        <v>#REF!</v>
      </c>
      <c r="M67" s="130" t="e">
        <f t="shared" ca="1" si="5"/>
        <v>#REF!</v>
      </c>
      <c r="N67" s="154" t="e">
        <f t="shared" ca="1" si="6"/>
        <v>#REF!</v>
      </c>
      <c r="O67" s="132" t="e">
        <f t="shared" ca="1" si="7"/>
        <v>#REF!</v>
      </c>
      <c r="P67" s="136"/>
    </row>
    <row r="68" spans="1:16" x14ac:dyDescent="0.25">
      <c r="A68" s="121">
        <v>62</v>
      </c>
      <c r="B68" s="146" t="e">
        <f t="shared" ca="1" si="0"/>
        <v>#REF!</v>
      </c>
      <c r="C68" s="146" t="e">
        <f t="shared" ca="1" si="1"/>
        <v>#REF!</v>
      </c>
      <c r="D68" s="126"/>
      <c r="E68" s="127"/>
      <c r="F68" s="127" t="e">
        <f t="shared" ca="1" si="2"/>
        <v>#REF!</v>
      </c>
      <c r="G68" s="125"/>
      <c r="H68" s="125"/>
      <c r="I68" s="125" t="e">
        <f t="shared" ca="1" si="4"/>
        <v>#REF!</v>
      </c>
      <c r="J68" s="128"/>
      <c r="K68" s="128"/>
      <c r="L68" s="128" t="e">
        <f t="shared" ca="1" si="3"/>
        <v>#REF!</v>
      </c>
      <c r="M68" s="130" t="e">
        <f t="shared" ca="1" si="5"/>
        <v>#REF!</v>
      </c>
      <c r="N68" s="154" t="e">
        <f t="shared" ca="1" si="6"/>
        <v>#REF!</v>
      </c>
      <c r="O68" s="132" t="e">
        <f t="shared" ca="1" si="7"/>
        <v>#REF!</v>
      </c>
      <c r="P68" s="136"/>
    </row>
    <row r="69" spans="1:16" x14ac:dyDescent="0.25">
      <c r="A69" s="121">
        <v>63</v>
      </c>
      <c r="B69" s="146" t="e">
        <f t="shared" ca="1" si="0"/>
        <v>#REF!</v>
      </c>
      <c r="C69" s="146" t="e">
        <f t="shared" ca="1" si="1"/>
        <v>#REF!</v>
      </c>
      <c r="D69" s="126"/>
      <c r="E69" s="127"/>
      <c r="F69" s="127" t="e">
        <f t="shared" ca="1" si="2"/>
        <v>#REF!</v>
      </c>
      <c r="G69" s="125"/>
      <c r="H69" s="125"/>
      <c r="I69" s="125" t="e">
        <f t="shared" ca="1" si="4"/>
        <v>#REF!</v>
      </c>
      <c r="J69" s="128"/>
      <c r="K69" s="128"/>
      <c r="L69" s="128" t="e">
        <f t="shared" ca="1" si="3"/>
        <v>#REF!</v>
      </c>
      <c r="M69" s="130" t="e">
        <f t="shared" ca="1" si="5"/>
        <v>#REF!</v>
      </c>
      <c r="N69" s="154" t="e">
        <f t="shared" ca="1" si="6"/>
        <v>#REF!</v>
      </c>
      <c r="O69" s="132" t="e">
        <f t="shared" ca="1" si="7"/>
        <v>#REF!</v>
      </c>
      <c r="P69" s="136"/>
    </row>
    <row r="70" spans="1:16" x14ac:dyDescent="0.25">
      <c r="A70" s="121">
        <v>64</v>
      </c>
      <c r="B70" s="146" t="e">
        <f t="shared" ca="1" si="0"/>
        <v>#REF!</v>
      </c>
      <c r="C70" s="146" t="e">
        <f t="shared" ca="1" si="1"/>
        <v>#REF!</v>
      </c>
      <c r="D70" s="126"/>
      <c r="E70" s="127"/>
      <c r="F70" s="127" t="e">
        <f t="shared" ca="1" si="2"/>
        <v>#REF!</v>
      </c>
      <c r="G70" s="125"/>
      <c r="H70" s="125"/>
      <c r="I70" s="125" t="e">
        <f t="shared" ca="1" si="4"/>
        <v>#REF!</v>
      </c>
      <c r="J70" s="128"/>
      <c r="K70" s="128"/>
      <c r="L70" s="128" t="e">
        <f t="shared" ca="1" si="3"/>
        <v>#REF!</v>
      </c>
      <c r="M70" s="130" t="e">
        <f t="shared" ca="1" si="5"/>
        <v>#REF!</v>
      </c>
      <c r="N70" s="154" t="e">
        <f t="shared" ca="1" si="6"/>
        <v>#REF!</v>
      </c>
      <c r="O70" s="132" t="e">
        <f t="shared" ca="1" si="7"/>
        <v>#REF!</v>
      </c>
      <c r="P70" s="136"/>
    </row>
    <row r="71" spans="1:16" x14ac:dyDescent="0.25">
      <c r="A71" s="121">
        <v>65</v>
      </c>
      <c r="B71" s="146" t="e">
        <f t="shared" ca="1" si="0"/>
        <v>#REF!</v>
      </c>
      <c r="C71" s="146" t="e">
        <f t="shared" ca="1" si="1"/>
        <v>#REF!</v>
      </c>
      <c r="D71" s="126"/>
      <c r="E71" s="127"/>
      <c r="F71" s="127" t="e">
        <f t="shared" ca="1" si="2"/>
        <v>#REF!</v>
      </c>
      <c r="G71" s="125"/>
      <c r="H71" s="125"/>
      <c r="I71" s="125" t="e">
        <f t="shared" ca="1" si="4"/>
        <v>#REF!</v>
      </c>
      <c r="J71" s="128"/>
      <c r="K71" s="128"/>
      <c r="L71" s="128" t="e">
        <f t="shared" ca="1" si="3"/>
        <v>#REF!</v>
      </c>
      <c r="M71" s="130" t="e">
        <f t="shared" ca="1" si="5"/>
        <v>#REF!</v>
      </c>
      <c r="N71" s="154" t="e">
        <f t="shared" ca="1" si="6"/>
        <v>#REF!</v>
      </c>
      <c r="O71" s="132" t="e">
        <f t="shared" ca="1" si="7"/>
        <v>#REF!</v>
      </c>
      <c r="P71" s="136"/>
    </row>
    <row r="72" spans="1:16" x14ac:dyDescent="0.25">
      <c r="A72" s="121">
        <v>66</v>
      </c>
      <c r="B72" s="146" t="e">
        <f t="shared" ref="B72:B135" ca="1" si="8">INDIRECT(CONCATENATE($C$505,$D$505,"!$B",$A72 + 8))</f>
        <v>#REF!</v>
      </c>
      <c r="C72" s="146" t="e">
        <f t="shared" ref="C72:C135" ca="1" si="9">INDIRECT(CONCATENATE($C$505,$D$505,"!$C",$A72 + 8))</f>
        <v>#REF!</v>
      </c>
      <c r="D72" s="126"/>
      <c r="E72" s="127"/>
      <c r="F72" s="127" t="e">
        <f t="shared" ref="F72:F135" ca="1" si="10">INDIRECT(CONCATENATE($C$505,$D$505,"!$Z",$A72 + 8))</f>
        <v>#REF!</v>
      </c>
      <c r="G72" s="125"/>
      <c r="H72" s="125"/>
      <c r="I72" s="125" t="e">
        <f t="shared" ca="1" si="4"/>
        <v>#REF!</v>
      </c>
      <c r="J72" s="128"/>
      <c r="K72" s="128"/>
      <c r="L72" s="128" t="e">
        <f t="shared" ref="L72:L135" ca="1" si="11">INDIRECT(CONCATENATE($C$505,$D$505,"!$V",$A72 + 8))</f>
        <v>#REF!</v>
      </c>
      <c r="M72" s="130" t="e">
        <f t="shared" ca="1" si="5"/>
        <v>#REF!</v>
      </c>
      <c r="N72" s="154" t="e">
        <f t="shared" ca="1" si="6"/>
        <v>#REF!</v>
      </c>
      <c r="O72" s="132" t="e">
        <f t="shared" ca="1" si="7"/>
        <v>#REF!</v>
      </c>
      <c r="P72" s="136"/>
    </row>
    <row r="73" spans="1:16" x14ac:dyDescent="0.25">
      <c r="A73" s="121">
        <v>67</v>
      </c>
      <c r="B73" s="146" t="e">
        <f t="shared" ca="1" si="8"/>
        <v>#REF!</v>
      </c>
      <c r="C73" s="146" t="e">
        <f t="shared" ca="1" si="9"/>
        <v>#REF!</v>
      </c>
      <c r="D73" s="126"/>
      <c r="E73" s="127"/>
      <c r="F73" s="127" t="e">
        <f t="shared" ca="1" si="10"/>
        <v>#REF!</v>
      </c>
      <c r="G73" s="125"/>
      <c r="H73" s="125"/>
      <c r="I73" s="125" t="e">
        <f t="shared" ref="I73:I136" ca="1" si="12">INDIRECT(CONCATENATE($C$505,$D$505,"!$AD",$A73 + 8))</f>
        <v>#REF!</v>
      </c>
      <c r="J73" s="128"/>
      <c r="K73" s="128"/>
      <c r="L73" s="128" t="e">
        <f t="shared" ca="1" si="11"/>
        <v>#REF!</v>
      </c>
      <c r="M73" s="130" t="e">
        <f t="shared" ref="M73:M136" ca="1" si="13">IF(I73&lt;33,0,3)</f>
        <v>#REF!</v>
      </c>
      <c r="N73" s="154" t="e">
        <f t="shared" ref="N73:N136" ca="1" si="14">ROUNDDOWN(O73,0)</f>
        <v>#REF!</v>
      </c>
      <c r="O73" s="132" t="e">
        <f t="shared" ref="O73:O136" ca="1" si="15">I73*M73/100</f>
        <v>#REF!</v>
      </c>
      <c r="P73" s="136"/>
    </row>
    <row r="74" spans="1:16" x14ac:dyDescent="0.25">
      <c r="A74" s="121">
        <v>68</v>
      </c>
      <c r="B74" s="146" t="e">
        <f t="shared" ca="1" si="8"/>
        <v>#REF!</v>
      </c>
      <c r="C74" s="146" t="e">
        <f t="shared" ca="1" si="9"/>
        <v>#REF!</v>
      </c>
      <c r="D74" s="126"/>
      <c r="E74" s="127"/>
      <c r="F74" s="127" t="e">
        <f t="shared" ca="1" si="10"/>
        <v>#REF!</v>
      </c>
      <c r="G74" s="125"/>
      <c r="H74" s="125"/>
      <c r="I74" s="125" t="e">
        <f t="shared" ca="1" si="12"/>
        <v>#REF!</v>
      </c>
      <c r="J74" s="128"/>
      <c r="K74" s="128"/>
      <c r="L74" s="128" t="e">
        <f t="shared" ca="1" si="11"/>
        <v>#REF!</v>
      </c>
      <c r="M74" s="130" t="e">
        <f t="shared" ca="1" si="13"/>
        <v>#REF!</v>
      </c>
      <c r="N74" s="154" t="e">
        <f t="shared" ca="1" si="14"/>
        <v>#REF!</v>
      </c>
      <c r="O74" s="132" t="e">
        <f t="shared" ca="1" si="15"/>
        <v>#REF!</v>
      </c>
      <c r="P74" s="136"/>
    </row>
    <row r="75" spans="1:16" x14ac:dyDescent="0.25">
      <c r="A75" s="121">
        <v>69</v>
      </c>
      <c r="B75" s="146" t="e">
        <f t="shared" ca="1" si="8"/>
        <v>#REF!</v>
      </c>
      <c r="C75" s="146" t="e">
        <f t="shared" ca="1" si="9"/>
        <v>#REF!</v>
      </c>
      <c r="D75" s="126"/>
      <c r="E75" s="127"/>
      <c r="F75" s="127" t="e">
        <f t="shared" ca="1" si="10"/>
        <v>#REF!</v>
      </c>
      <c r="G75" s="125"/>
      <c r="H75" s="125"/>
      <c r="I75" s="125" t="e">
        <f t="shared" ca="1" si="12"/>
        <v>#REF!</v>
      </c>
      <c r="J75" s="128"/>
      <c r="K75" s="128"/>
      <c r="L75" s="128" t="e">
        <f t="shared" ca="1" si="11"/>
        <v>#REF!</v>
      </c>
      <c r="M75" s="130" t="e">
        <f t="shared" ca="1" si="13"/>
        <v>#REF!</v>
      </c>
      <c r="N75" s="154" t="e">
        <f t="shared" ca="1" si="14"/>
        <v>#REF!</v>
      </c>
      <c r="O75" s="132" t="e">
        <f t="shared" ca="1" si="15"/>
        <v>#REF!</v>
      </c>
      <c r="P75" s="136"/>
    </row>
    <row r="76" spans="1:16" x14ac:dyDescent="0.25">
      <c r="A76" s="121">
        <v>70</v>
      </c>
      <c r="B76" s="146" t="e">
        <f t="shared" ca="1" si="8"/>
        <v>#REF!</v>
      </c>
      <c r="C76" s="146" t="e">
        <f t="shared" ca="1" si="9"/>
        <v>#REF!</v>
      </c>
      <c r="D76" s="126"/>
      <c r="E76" s="127"/>
      <c r="F76" s="127" t="e">
        <f t="shared" ca="1" si="10"/>
        <v>#REF!</v>
      </c>
      <c r="G76" s="125"/>
      <c r="H76" s="125"/>
      <c r="I76" s="125" t="e">
        <f t="shared" ca="1" si="12"/>
        <v>#REF!</v>
      </c>
      <c r="J76" s="128"/>
      <c r="K76" s="128"/>
      <c r="L76" s="128" t="e">
        <f t="shared" ca="1" si="11"/>
        <v>#REF!</v>
      </c>
      <c r="M76" s="130" t="e">
        <f t="shared" ca="1" si="13"/>
        <v>#REF!</v>
      </c>
      <c r="N76" s="154" t="e">
        <f t="shared" ca="1" si="14"/>
        <v>#REF!</v>
      </c>
      <c r="O76" s="132" t="e">
        <f t="shared" ca="1" si="15"/>
        <v>#REF!</v>
      </c>
      <c r="P76" s="136"/>
    </row>
    <row r="77" spans="1:16" x14ac:dyDescent="0.25">
      <c r="A77" s="121">
        <v>71</v>
      </c>
      <c r="B77" s="146" t="e">
        <f t="shared" ca="1" si="8"/>
        <v>#REF!</v>
      </c>
      <c r="C77" s="146" t="e">
        <f t="shared" ca="1" si="9"/>
        <v>#REF!</v>
      </c>
      <c r="D77" s="126"/>
      <c r="E77" s="127"/>
      <c r="F77" s="127" t="e">
        <f t="shared" ca="1" si="10"/>
        <v>#REF!</v>
      </c>
      <c r="G77" s="125"/>
      <c r="H77" s="125"/>
      <c r="I77" s="125" t="e">
        <f t="shared" ca="1" si="12"/>
        <v>#REF!</v>
      </c>
      <c r="J77" s="128"/>
      <c r="K77" s="128"/>
      <c r="L77" s="128" t="e">
        <f t="shared" ca="1" si="11"/>
        <v>#REF!</v>
      </c>
      <c r="M77" s="130" t="e">
        <f t="shared" ca="1" si="13"/>
        <v>#REF!</v>
      </c>
      <c r="N77" s="154" t="e">
        <f t="shared" ca="1" si="14"/>
        <v>#REF!</v>
      </c>
      <c r="O77" s="132" t="e">
        <f t="shared" ca="1" si="15"/>
        <v>#REF!</v>
      </c>
      <c r="P77" s="136"/>
    </row>
    <row r="78" spans="1:16" x14ac:dyDescent="0.25">
      <c r="A78" s="121">
        <v>72</v>
      </c>
      <c r="B78" s="146" t="e">
        <f t="shared" ca="1" si="8"/>
        <v>#REF!</v>
      </c>
      <c r="C78" s="146" t="e">
        <f t="shared" ca="1" si="9"/>
        <v>#REF!</v>
      </c>
      <c r="D78" s="126"/>
      <c r="E78" s="127"/>
      <c r="F78" s="127" t="e">
        <f t="shared" ca="1" si="10"/>
        <v>#REF!</v>
      </c>
      <c r="G78" s="125"/>
      <c r="H78" s="125"/>
      <c r="I78" s="125" t="e">
        <f t="shared" ca="1" si="12"/>
        <v>#REF!</v>
      </c>
      <c r="J78" s="128"/>
      <c r="K78" s="128"/>
      <c r="L78" s="128" t="e">
        <f t="shared" ca="1" si="11"/>
        <v>#REF!</v>
      </c>
      <c r="M78" s="130" t="e">
        <f t="shared" ca="1" si="13"/>
        <v>#REF!</v>
      </c>
      <c r="N78" s="154" t="e">
        <f t="shared" ca="1" si="14"/>
        <v>#REF!</v>
      </c>
      <c r="O78" s="132" t="e">
        <f t="shared" ca="1" si="15"/>
        <v>#REF!</v>
      </c>
      <c r="P78" s="136"/>
    </row>
    <row r="79" spans="1:16" x14ac:dyDescent="0.25">
      <c r="A79" s="121">
        <v>73</v>
      </c>
      <c r="B79" s="146" t="e">
        <f t="shared" ca="1" si="8"/>
        <v>#REF!</v>
      </c>
      <c r="C79" s="146" t="e">
        <f t="shared" ca="1" si="9"/>
        <v>#REF!</v>
      </c>
      <c r="D79" s="126"/>
      <c r="E79" s="127"/>
      <c r="F79" s="127" t="e">
        <f t="shared" ca="1" si="10"/>
        <v>#REF!</v>
      </c>
      <c r="G79" s="125"/>
      <c r="H79" s="125"/>
      <c r="I79" s="125" t="e">
        <f t="shared" ca="1" si="12"/>
        <v>#REF!</v>
      </c>
      <c r="J79" s="128"/>
      <c r="K79" s="128"/>
      <c r="L79" s="128" t="e">
        <f t="shared" ca="1" si="11"/>
        <v>#REF!</v>
      </c>
      <c r="M79" s="130" t="e">
        <f t="shared" ca="1" si="13"/>
        <v>#REF!</v>
      </c>
      <c r="N79" s="154" t="e">
        <f t="shared" ca="1" si="14"/>
        <v>#REF!</v>
      </c>
      <c r="O79" s="132" t="e">
        <f t="shared" ca="1" si="15"/>
        <v>#REF!</v>
      </c>
      <c r="P79" s="136"/>
    </row>
    <row r="80" spans="1:16" x14ac:dyDescent="0.25">
      <c r="A80" s="121">
        <v>74</v>
      </c>
      <c r="B80" s="146" t="e">
        <f t="shared" ca="1" si="8"/>
        <v>#REF!</v>
      </c>
      <c r="C80" s="146" t="e">
        <f t="shared" ca="1" si="9"/>
        <v>#REF!</v>
      </c>
      <c r="D80" s="126"/>
      <c r="E80" s="127"/>
      <c r="F80" s="127" t="e">
        <f t="shared" ca="1" si="10"/>
        <v>#REF!</v>
      </c>
      <c r="G80" s="125"/>
      <c r="H80" s="125"/>
      <c r="I80" s="125" t="e">
        <f t="shared" ca="1" si="12"/>
        <v>#REF!</v>
      </c>
      <c r="J80" s="128"/>
      <c r="K80" s="128"/>
      <c r="L80" s="128" t="e">
        <f t="shared" ca="1" si="11"/>
        <v>#REF!</v>
      </c>
      <c r="M80" s="130" t="e">
        <f t="shared" ca="1" si="13"/>
        <v>#REF!</v>
      </c>
      <c r="N80" s="154" t="e">
        <f t="shared" ca="1" si="14"/>
        <v>#REF!</v>
      </c>
      <c r="O80" s="132" t="e">
        <f t="shared" ca="1" si="15"/>
        <v>#REF!</v>
      </c>
      <c r="P80" s="136"/>
    </row>
    <row r="81" spans="1:16" x14ac:dyDescent="0.25">
      <c r="A81" s="121">
        <v>75</v>
      </c>
      <c r="B81" s="146" t="e">
        <f t="shared" ca="1" si="8"/>
        <v>#REF!</v>
      </c>
      <c r="C81" s="146" t="e">
        <f t="shared" ca="1" si="9"/>
        <v>#REF!</v>
      </c>
      <c r="D81" s="126"/>
      <c r="E81" s="127"/>
      <c r="F81" s="127" t="e">
        <f t="shared" ca="1" si="10"/>
        <v>#REF!</v>
      </c>
      <c r="G81" s="125"/>
      <c r="H81" s="125"/>
      <c r="I81" s="125" t="e">
        <f t="shared" ca="1" si="12"/>
        <v>#REF!</v>
      </c>
      <c r="J81" s="128"/>
      <c r="K81" s="128"/>
      <c r="L81" s="128" t="e">
        <f t="shared" ca="1" si="11"/>
        <v>#REF!</v>
      </c>
      <c r="M81" s="130" t="e">
        <f t="shared" ca="1" si="13"/>
        <v>#REF!</v>
      </c>
      <c r="N81" s="154" t="e">
        <f t="shared" ca="1" si="14"/>
        <v>#REF!</v>
      </c>
      <c r="O81" s="132" t="e">
        <f t="shared" ca="1" si="15"/>
        <v>#REF!</v>
      </c>
      <c r="P81" s="136"/>
    </row>
    <row r="82" spans="1:16" x14ac:dyDescent="0.25">
      <c r="A82" s="121">
        <v>76</v>
      </c>
      <c r="B82" s="146" t="e">
        <f t="shared" ca="1" si="8"/>
        <v>#REF!</v>
      </c>
      <c r="C82" s="146" t="e">
        <f t="shared" ca="1" si="9"/>
        <v>#REF!</v>
      </c>
      <c r="D82" s="126"/>
      <c r="E82" s="127"/>
      <c r="F82" s="127" t="e">
        <f t="shared" ca="1" si="10"/>
        <v>#REF!</v>
      </c>
      <c r="G82" s="125"/>
      <c r="H82" s="125"/>
      <c r="I82" s="125" t="e">
        <f t="shared" ca="1" si="12"/>
        <v>#REF!</v>
      </c>
      <c r="J82" s="128"/>
      <c r="K82" s="128"/>
      <c r="L82" s="128" t="e">
        <f t="shared" ca="1" si="11"/>
        <v>#REF!</v>
      </c>
      <c r="M82" s="130" t="e">
        <f t="shared" ca="1" si="13"/>
        <v>#REF!</v>
      </c>
      <c r="N82" s="154" t="e">
        <f t="shared" ca="1" si="14"/>
        <v>#REF!</v>
      </c>
      <c r="O82" s="132" t="e">
        <f t="shared" ca="1" si="15"/>
        <v>#REF!</v>
      </c>
      <c r="P82" s="136"/>
    </row>
    <row r="83" spans="1:16" x14ac:dyDescent="0.25">
      <c r="A83" s="121">
        <v>77</v>
      </c>
      <c r="B83" s="146" t="e">
        <f t="shared" ca="1" si="8"/>
        <v>#REF!</v>
      </c>
      <c r="C83" s="146" t="e">
        <f t="shared" ca="1" si="9"/>
        <v>#REF!</v>
      </c>
      <c r="D83" s="126"/>
      <c r="E83" s="127"/>
      <c r="F83" s="127" t="e">
        <f t="shared" ca="1" si="10"/>
        <v>#REF!</v>
      </c>
      <c r="G83" s="125"/>
      <c r="H83" s="125"/>
      <c r="I83" s="125" t="e">
        <f t="shared" ca="1" si="12"/>
        <v>#REF!</v>
      </c>
      <c r="J83" s="128"/>
      <c r="K83" s="128"/>
      <c r="L83" s="128" t="e">
        <f t="shared" ca="1" si="11"/>
        <v>#REF!</v>
      </c>
      <c r="M83" s="130" t="e">
        <f t="shared" ca="1" si="13"/>
        <v>#REF!</v>
      </c>
      <c r="N83" s="154" t="e">
        <f t="shared" ca="1" si="14"/>
        <v>#REF!</v>
      </c>
      <c r="O83" s="132" t="e">
        <f t="shared" ca="1" si="15"/>
        <v>#REF!</v>
      </c>
      <c r="P83" s="136"/>
    </row>
    <row r="84" spans="1:16" x14ac:dyDescent="0.25">
      <c r="A84" s="121">
        <v>78</v>
      </c>
      <c r="B84" s="146" t="e">
        <f t="shared" ca="1" si="8"/>
        <v>#REF!</v>
      </c>
      <c r="C84" s="146" t="e">
        <f t="shared" ca="1" si="9"/>
        <v>#REF!</v>
      </c>
      <c r="D84" s="126"/>
      <c r="E84" s="127"/>
      <c r="F84" s="127" t="e">
        <f t="shared" ca="1" si="10"/>
        <v>#REF!</v>
      </c>
      <c r="G84" s="125"/>
      <c r="H84" s="125"/>
      <c r="I84" s="125" t="e">
        <f t="shared" ca="1" si="12"/>
        <v>#REF!</v>
      </c>
      <c r="J84" s="128"/>
      <c r="K84" s="128"/>
      <c r="L84" s="128" t="e">
        <f t="shared" ca="1" si="11"/>
        <v>#REF!</v>
      </c>
      <c r="M84" s="130" t="e">
        <f t="shared" ca="1" si="13"/>
        <v>#REF!</v>
      </c>
      <c r="N84" s="154" t="e">
        <f t="shared" ca="1" si="14"/>
        <v>#REF!</v>
      </c>
      <c r="O84" s="132" t="e">
        <f t="shared" ca="1" si="15"/>
        <v>#REF!</v>
      </c>
      <c r="P84" s="136"/>
    </row>
    <row r="85" spans="1:16" x14ac:dyDescent="0.25">
      <c r="A85" s="121">
        <v>79</v>
      </c>
      <c r="B85" s="146" t="e">
        <f t="shared" ca="1" si="8"/>
        <v>#REF!</v>
      </c>
      <c r="C85" s="146" t="e">
        <f t="shared" ca="1" si="9"/>
        <v>#REF!</v>
      </c>
      <c r="D85" s="126"/>
      <c r="E85" s="127"/>
      <c r="F85" s="127" t="e">
        <f t="shared" ca="1" si="10"/>
        <v>#REF!</v>
      </c>
      <c r="G85" s="125"/>
      <c r="H85" s="125"/>
      <c r="I85" s="125" t="e">
        <f t="shared" ca="1" si="12"/>
        <v>#REF!</v>
      </c>
      <c r="J85" s="128"/>
      <c r="K85" s="128"/>
      <c r="L85" s="128" t="e">
        <f t="shared" ca="1" si="11"/>
        <v>#REF!</v>
      </c>
      <c r="M85" s="130" t="e">
        <f t="shared" ca="1" si="13"/>
        <v>#REF!</v>
      </c>
      <c r="N85" s="154" t="e">
        <f t="shared" ca="1" si="14"/>
        <v>#REF!</v>
      </c>
      <c r="O85" s="132" t="e">
        <f t="shared" ca="1" si="15"/>
        <v>#REF!</v>
      </c>
      <c r="P85" s="136"/>
    </row>
    <row r="86" spans="1:16" x14ac:dyDescent="0.25">
      <c r="A86" s="121">
        <v>80</v>
      </c>
      <c r="B86" s="146" t="e">
        <f t="shared" ca="1" si="8"/>
        <v>#REF!</v>
      </c>
      <c r="C86" s="146" t="e">
        <f t="shared" ca="1" si="9"/>
        <v>#REF!</v>
      </c>
      <c r="D86" s="126"/>
      <c r="E86" s="127"/>
      <c r="F86" s="127" t="e">
        <f t="shared" ca="1" si="10"/>
        <v>#REF!</v>
      </c>
      <c r="G86" s="125"/>
      <c r="H86" s="125"/>
      <c r="I86" s="125" t="e">
        <f t="shared" ca="1" si="12"/>
        <v>#REF!</v>
      </c>
      <c r="J86" s="128"/>
      <c r="K86" s="128"/>
      <c r="L86" s="128" t="e">
        <f t="shared" ca="1" si="11"/>
        <v>#REF!</v>
      </c>
      <c r="M86" s="130" t="e">
        <f t="shared" ca="1" si="13"/>
        <v>#REF!</v>
      </c>
      <c r="N86" s="154" t="e">
        <f t="shared" ca="1" si="14"/>
        <v>#REF!</v>
      </c>
      <c r="O86" s="132" t="e">
        <f t="shared" ca="1" si="15"/>
        <v>#REF!</v>
      </c>
      <c r="P86" s="136"/>
    </row>
    <row r="87" spans="1:16" x14ac:dyDescent="0.25">
      <c r="A87" s="121">
        <v>81</v>
      </c>
      <c r="B87" s="146" t="e">
        <f t="shared" ca="1" si="8"/>
        <v>#REF!</v>
      </c>
      <c r="C87" s="146" t="e">
        <f t="shared" ca="1" si="9"/>
        <v>#REF!</v>
      </c>
      <c r="D87" s="126"/>
      <c r="E87" s="127"/>
      <c r="F87" s="127" t="e">
        <f t="shared" ca="1" si="10"/>
        <v>#REF!</v>
      </c>
      <c r="G87" s="125"/>
      <c r="H87" s="125"/>
      <c r="I87" s="125" t="e">
        <f t="shared" ca="1" si="12"/>
        <v>#REF!</v>
      </c>
      <c r="J87" s="128"/>
      <c r="K87" s="128"/>
      <c r="L87" s="128" t="e">
        <f t="shared" ca="1" si="11"/>
        <v>#REF!</v>
      </c>
      <c r="M87" s="130" t="e">
        <f t="shared" ca="1" si="13"/>
        <v>#REF!</v>
      </c>
      <c r="N87" s="154" t="e">
        <f t="shared" ca="1" si="14"/>
        <v>#REF!</v>
      </c>
      <c r="O87" s="132" t="e">
        <f t="shared" ca="1" si="15"/>
        <v>#REF!</v>
      </c>
      <c r="P87" s="136"/>
    </row>
    <row r="88" spans="1:16" x14ac:dyDescent="0.25">
      <c r="A88" s="121">
        <v>82</v>
      </c>
      <c r="B88" s="146" t="e">
        <f t="shared" ca="1" si="8"/>
        <v>#REF!</v>
      </c>
      <c r="C88" s="146" t="e">
        <f t="shared" ca="1" si="9"/>
        <v>#REF!</v>
      </c>
      <c r="D88" s="126"/>
      <c r="E88" s="127"/>
      <c r="F88" s="127" t="e">
        <f t="shared" ca="1" si="10"/>
        <v>#REF!</v>
      </c>
      <c r="G88" s="125"/>
      <c r="H88" s="125"/>
      <c r="I88" s="125" t="e">
        <f t="shared" ca="1" si="12"/>
        <v>#REF!</v>
      </c>
      <c r="J88" s="128"/>
      <c r="K88" s="128"/>
      <c r="L88" s="128" t="e">
        <f t="shared" ca="1" si="11"/>
        <v>#REF!</v>
      </c>
      <c r="M88" s="130" t="e">
        <f t="shared" ca="1" si="13"/>
        <v>#REF!</v>
      </c>
      <c r="N88" s="154" t="e">
        <f t="shared" ca="1" si="14"/>
        <v>#REF!</v>
      </c>
      <c r="O88" s="132" t="e">
        <f t="shared" ca="1" si="15"/>
        <v>#REF!</v>
      </c>
      <c r="P88" s="136"/>
    </row>
    <row r="89" spans="1:16" x14ac:dyDescent="0.25">
      <c r="A89" s="121">
        <v>83</v>
      </c>
      <c r="B89" s="146" t="e">
        <f t="shared" ca="1" si="8"/>
        <v>#REF!</v>
      </c>
      <c r="C89" s="146" t="e">
        <f t="shared" ca="1" si="9"/>
        <v>#REF!</v>
      </c>
      <c r="D89" s="126"/>
      <c r="E89" s="127"/>
      <c r="F89" s="127" t="e">
        <f t="shared" ca="1" si="10"/>
        <v>#REF!</v>
      </c>
      <c r="G89" s="125"/>
      <c r="H89" s="125"/>
      <c r="I89" s="125" t="e">
        <f t="shared" ca="1" si="12"/>
        <v>#REF!</v>
      </c>
      <c r="J89" s="128"/>
      <c r="K89" s="128"/>
      <c r="L89" s="128" t="e">
        <f t="shared" ca="1" si="11"/>
        <v>#REF!</v>
      </c>
      <c r="M89" s="130" t="e">
        <f t="shared" ca="1" si="13"/>
        <v>#REF!</v>
      </c>
      <c r="N89" s="154" t="e">
        <f t="shared" ca="1" si="14"/>
        <v>#REF!</v>
      </c>
      <c r="O89" s="132" t="e">
        <f t="shared" ca="1" si="15"/>
        <v>#REF!</v>
      </c>
      <c r="P89" s="136"/>
    </row>
    <row r="90" spans="1:16" x14ac:dyDescent="0.25">
      <c r="A90" s="121">
        <v>84</v>
      </c>
      <c r="B90" s="146" t="e">
        <f t="shared" ca="1" si="8"/>
        <v>#REF!</v>
      </c>
      <c r="C90" s="146" t="e">
        <f t="shared" ca="1" si="9"/>
        <v>#REF!</v>
      </c>
      <c r="D90" s="126"/>
      <c r="E90" s="127"/>
      <c r="F90" s="127" t="e">
        <f t="shared" ca="1" si="10"/>
        <v>#REF!</v>
      </c>
      <c r="G90" s="125"/>
      <c r="H90" s="125"/>
      <c r="I90" s="125" t="e">
        <f t="shared" ca="1" si="12"/>
        <v>#REF!</v>
      </c>
      <c r="J90" s="128"/>
      <c r="K90" s="128"/>
      <c r="L90" s="128" t="e">
        <f t="shared" ca="1" si="11"/>
        <v>#REF!</v>
      </c>
      <c r="M90" s="130" t="e">
        <f t="shared" ca="1" si="13"/>
        <v>#REF!</v>
      </c>
      <c r="N90" s="154" t="e">
        <f t="shared" ca="1" si="14"/>
        <v>#REF!</v>
      </c>
      <c r="O90" s="132" t="e">
        <f t="shared" ca="1" si="15"/>
        <v>#REF!</v>
      </c>
      <c r="P90" s="136"/>
    </row>
    <row r="91" spans="1:16" x14ac:dyDescent="0.25">
      <c r="A91" s="121">
        <v>85</v>
      </c>
      <c r="B91" s="146" t="e">
        <f t="shared" ca="1" si="8"/>
        <v>#REF!</v>
      </c>
      <c r="C91" s="146" t="e">
        <f t="shared" ca="1" si="9"/>
        <v>#REF!</v>
      </c>
      <c r="D91" s="126"/>
      <c r="E91" s="127"/>
      <c r="F91" s="127" t="e">
        <f t="shared" ca="1" si="10"/>
        <v>#REF!</v>
      </c>
      <c r="G91" s="125"/>
      <c r="H91" s="125"/>
      <c r="I91" s="125" t="e">
        <f t="shared" ca="1" si="12"/>
        <v>#REF!</v>
      </c>
      <c r="J91" s="128"/>
      <c r="K91" s="128"/>
      <c r="L91" s="128" t="e">
        <f t="shared" ca="1" si="11"/>
        <v>#REF!</v>
      </c>
      <c r="M91" s="130" t="e">
        <f t="shared" ca="1" si="13"/>
        <v>#REF!</v>
      </c>
      <c r="N91" s="154" t="e">
        <f t="shared" ca="1" si="14"/>
        <v>#REF!</v>
      </c>
      <c r="O91" s="132" t="e">
        <f t="shared" ca="1" si="15"/>
        <v>#REF!</v>
      </c>
      <c r="P91" s="136"/>
    </row>
    <row r="92" spans="1:16" x14ac:dyDescent="0.25">
      <c r="A92" s="121">
        <v>86</v>
      </c>
      <c r="B92" s="146" t="e">
        <f t="shared" ca="1" si="8"/>
        <v>#REF!</v>
      </c>
      <c r="C92" s="146" t="e">
        <f t="shared" ca="1" si="9"/>
        <v>#REF!</v>
      </c>
      <c r="D92" s="126"/>
      <c r="E92" s="127"/>
      <c r="F92" s="127" t="e">
        <f t="shared" ca="1" si="10"/>
        <v>#REF!</v>
      </c>
      <c r="G92" s="125"/>
      <c r="H92" s="125"/>
      <c r="I92" s="125" t="e">
        <f t="shared" ca="1" si="12"/>
        <v>#REF!</v>
      </c>
      <c r="J92" s="128"/>
      <c r="K92" s="128"/>
      <c r="L92" s="128" t="e">
        <f t="shared" ca="1" si="11"/>
        <v>#REF!</v>
      </c>
      <c r="M92" s="130" t="e">
        <f t="shared" ca="1" si="13"/>
        <v>#REF!</v>
      </c>
      <c r="N92" s="154" t="e">
        <f t="shared" ca="1" si="14"/>
        <v>#REF!</v>
      </c>
      <c r="O92" s="132" t="e">
        <f t="shared" ca="1" si="15"/>
        <v>#REF!</v>
      </c>
      <c r="P92" s="136"/>
    </row>
    <row r="93" spans="1:16" x14ac:dyDescent="0.25">
      <c r="A93" s="121">
        <v>87</v>
      </c>
      <c r="B93" s="146" t="e">
        <f t="shared" ca="1" si="8"/>
        <v>#REF!</v>
      </c>
      <c r="C93" s="146" t="e">
        <f t="shared" ca="1" si="9"/>
        <v>#REF!</v>
      </c>
      <c r="D93" s="126"/>
      <c r="E93" s="127"/>
      <c r="F93" s="127" t="e">
        <f t="shared" ca="1" si="10"/>
        <v>#REF!</v>
      </c>
      <c r="G93" s="125"/>
      <c r="H93" s="125"/>
      <c r="I93" s="125" t="e">
        <f t="shared" ca="1" si="12"/>
        <v>#REF!</v>
      </c>
      <c r="J93" s="128"/>
      <c r="K93" s="128"/>
      <c r="L93" s="128" t="e">
        <f t="shared" ca="1" si="11"/>
        <v>#REF!</v>
      </c>
      <c r="M93" s="130" t="e">
        <f t="shared" ca="1" si="13"/>
        <v>#REF!</v>
      </c>
      <c r="N93" s="154" t="e">
        <f t="shared" ca="1" si="14"/>
        <v>#REF!</v>
      </c>
      <c r="O93" s="132" t="e">
        <f t="shared" ca="1" si="15"/>
        <v>#REF!</v>
      </c>
      <c r="P93" s="136"/>
    </row>
    <row r="94" spans="1:16" x14ac:dyDescent="0.25">
      <c r="A94" s="121">
        <v>88</v>
      </c>
      <c r="B94" s="146" t="e">
        <f t="shared" ca="1" si="8"/>
        <v>#REF!</v>
      </c>
      <c r="C94" s="146" t="e">
        <f t="shared" ca="1" si="9"/>
        <v>#REF!</v>
      </c>
      <c r="D94" s="126"/>
      <c r="E94" s="127"/>
      <c r="F94" s="127" t="e">
        <f t="shared" ca="1" si="10"/>
        <v>#REF!</v>
      </c>
      <c r="G94" s="125"/>
      <c r="H94" s="125"/>
      <c r="I94" s="125" t="e">
        <f t="shared" ca="1" si="12"/>
        <v>#REF!</v>
      </c>
      <c r="J94" s="128"/>
      <c r="K94" s="128"/>
      <c r="L94" s="128" t="e">
        <f t="shared" ca="1" si="11"/>
        <v>#REF!</v>
      </c>
      <c r="M94" s="130" t="e">
        <f t="shared" ca="1" si="13"/>
        <v>#REF!</v>
      </c>
      <c r="N94" s="154" t="e">
        <f t="shared" ca="1" si="14"/>
        <v>#REF!</v>
      </c>
      <c r="O94" s="132" t="e">
        <f t="shared" ca="1" si="15"/>
        <v>#REF!</v>
      </c>
      <c r="P94" s="136"/>
    </row>
    <row r="95" spans="1:16" x14ac:dyDescent="0.25">
      <c r="A95" s="121">
        <v>89</v>
      </c>
      <c r="B95" s="146" t="e">
        <f t="shared" ca="1" si="8"/>
        <v>#REF!</v>
      </c>
      <c r="C95" s="146" t="e">
        <f t="shared" ca="1" si="9"/>
        <v>#REF!</v>
      </c>
      <c r="D95" s="126"/>
      <c r="E95" s="127"/>
      <c r="F95" s="127" t="e">
        <f t="shared" ca="1" si="10"/>
        <v>#REF!</v>
      </c>
      <c r="G95" s="125"/>
      <c r="H95" s="125"/>
      <c r="I95" s="125" t="e">
        <f t="shared" ca="1" si="12"/>
        <v>#REF!</v>
      </c>
      <c r="J95" s="128"/>
      <c r="K95" s="128"/>
      <c r="L95" s="128" t="e">
        <f t="shared" ca="1" si="11"/>
        <v>#REF!</v>
      </c>
      <c r="M95" s="130" t="e">
        <f t="shared" ca="1" si="13"/>
        <v>#REF!</v>
      </c>
      <c r="N95" s="154" t="e">
        <f t="shared" ca="1" si="14"/>
        <v>#REF!</v>
      </c>
      <c r="O95" s="132" t="e">
        <f t="shared" ca="1" si="15"/>
        <v>#REF!</v>
      </c>
      <c r="P95" s="136"/>
    </row>
    <row r="96" spans="1:16" x14ac:dyDescent="0.25">
      <c r="A96" s="121">
        <v>90</v>
      </c>
      <c r="B96" s="146" t="e">
        <f t="shared" ca="1" si="8"/>
        <v>#REF!</v>
      </c>
      <c r="C96" s="146" t="e">
        <f t="shared" ca="1" si="9"/>
        <v>#REF!</v>
      </c>
      <c r="D96" s="126"/>
      <c r="E96" s="127"/>
      <c r="F96" s="127" t="e">
        <f t="shared" ca="1" si="10"/>
        <v>#REF!</v>
      </c>
      <c r="G96" s="125"/>
      <c r="H96" s="125"/>
      <c r="I96" s="125" t="e">
        <f t="shared" ca="1" si="12"/>
        <v>#REF!</v>
      </c>
      <c r="J96" s="128"/>
      <c r="K96" s="128"/>
      <c r="L96" s="128" t="e">
        <f t="shared" ca="1" si="11"/>
        <v>#REF!</v>
      </c>
      <c r="M96" s="130" t="e">
        <f t="shared" ca="1" si="13"/>
        <v>#REF!</v>
      </c>
      <c r="N96" s="154" t="e">
        <f t="shared" ca="1" si="14"/>
        <v>#REF!</v>
      </c>
      <c r="O96" s="132" t="e">
        <f t="shared" ca="1" si="15"/>
        <v>#REF!</v>
      </c>
      <c r="P96" s="136"/>
    </row>
    <row r="97" spans="1:16" x14ac:dyDescent="0.25">
      <c r="A97" s="121">
        <v>91</v>
      </c>
      <c r="B97" s="146" t="e">
        <f t="shared" ca="1" si="8"/>
        <v>#REF!</v>
      </c>
      <c r="C97" s="146" t="e">
        <f t="shared" ca="1" si="9"/>
        <v>#REF!</v>
      </c>
      <c r="D97" s="126"/>
      <c r="E97" s="127"/>
      <c r="F97" s="127" t="e">
        <f t="shared" ca="1" si="10"/>
        <v>#REF!</v>
      </c>
      <c r="G97" s="125"/>
      <c r="H97" s="125"/>
      <c r="I97" s="125" t="e">
        <f t="shared" ca="1" si="12"/>
        <v>#REF!</v>
      </c>
      <c r="J97" s="128"/>
      <c r="K97" s="128"/>
      <c r="L97" s="128" t="e">
        <f t="shared" ca="1" si="11"/>
        <v>#REF!</v>
      </c>
      <c r="M97" s="130" t="e">
        <f t="shared" ca="1" si="13"/>
        <v>#REF!</v>
      </c>
      <c r="N97" s="154" t="e">
        <f t="shared" ca="1" si="14"/>
        <v>#REF!</v>
      </c>
      <c r="O97" s="132" t="e">
        <f t="shared" ca="1" si="15"/>
        <v>#REF!</v>
      </c>
      <c r="P97" s="136"/>
    </row>
    <row r="98" spans="1:16" x14ac:dyDescent="0.25">
      <c r="A98" s="121">
        <v>92</v>
      </c>
      <c r="B98" s="146" t="e">
        <f t="shared" ca="1" si="8"/>
        <v>#REF!</v>
      </c>
      <c r="C98" s="146" t="e">
        <f t="shared" ca="1" si="9"/>
        <v>#REF!</v>
      </c>
      <c r="D98" s="126"/>
      <c r="E98" s="127"/>
      <c r="F98" s="127" t="e">
        <f t="shared" ca="1" si="10"/>
        <v>#REF!</v>
      </c>
      <c r="G98" s="125"/>
      <c r="H98" s="125"/>
      <c r="I98" s="125" t="e">
        <f t="shared" ca="1" si="12"/>
        <v>#REF!</v>
      </c>
      <c r="J98" s="128"/>
      <c r="K98" s="128"/>
      <c r="L98" s="128" t="e">
        <f t="shared" ca="1" si="11"/>
        <v>#REF!</v>
      </c>
      <c r="M98" s="130" t="e">
        <f t="shared" ca="1" si="13"/>
        <v>#REF!</v>
      </c>
      <c r="N98" s="154" t="e">
        <f t="shared" ca="1" si="14"/>
        <v>#REF!</v>
      </c>
      <c r="O98" s="132" t="e">
        <f t="shared" ca="1" si="15"/>
        <v>#REF!</v>
      </c>
      <c r="P98" s="136"/>
    </row>
    <row r="99" spans="1:16" x14ac:dyDescent="0.25">
      <c r="A99" s="121">
        <v>93</v>
      </c>
      <c r="B99" s="146" t="e">
        <f t="shared" ca="1" si="8"/>
        <v>#REF!</v>
      </c>
      <c r="C99" s="146" t="e">
        <f t="shared" ca="1" si="9"/>
        <v>#REF!</v>
      </c>
      <c r="D99" s="126"/>
      <c r="E99" s="127"/>
      <c r="F99" s="127" t="e">
        <f t="shared" ca="1" si="10"/>
        <v>#REF!</v>
      </c>
      <c r="G99" s="125"/>
      <c r="H99" s="125"/>
      <c r="I99" s="125" t="e">
        <f t="shared" ca="1" si="12"/>
        <v>#REF!</v>
      </c>
      <c r="J99" s="128"/>
      <c r="K99" s="128"/>
      <c r="L99" s="128" t="e">
        <f t="shared" ca="1" si="11"/>
        <v>#REF!</v>
      </c>
      <c r="M99" s="130" t="e">
        <f t="shared" ca="1" si="13"/>
        <v>#REF!</v>
      </c>
      <c r="N99" s="154" t="e">
        <f t="shared" ca="1" si="14"/>
        <v>#REF!</v>
      </c>
      <c r="O99" s="132" t="e">
        <f t="shared" ca="1" si="15"/>
        <v>#REF!</v>
      </c>
      <c r="P99" s="136"/>
    </row>
    <row r="100" spans="1:16" x14ac:dyDescent="0.25">
      <c r="A100" s="121">
        <v>94</v>
      </c>
      <c r="B100" s="146" t="e">
        <f t="shared" ca="1" si="8"/>
        <v>#REF!</v>
      </c>
      <c r="C100" s="146" t="e">
        <f t="shared" ca="1" si="9"/>
        <v>#REF!</v>
      </c>
      <c r="D100" s="126"/>
      <c r="E100" s="127"/>
      <c r="F100" s="127" t="e">
        <f t="shared" ca="1" si="10"/>
        <v>#REF!</v>
      </c>
      <c r="G100" s="125"/>
      <c r="H100" s="125"/>
      <c r="I100" s="125" t="e">
        <f t="shared" ca="1" si="12"/>
        <v>#REF!</v>
      </c>
      <c r="J100" s="128"/>
      <c r="K100" s="128"/>
      <c r="L100" s="128" t="e">
        <f t="shared" ca="1" si="11"/>
        <v>#REF!</v>
      </c>
      <c r="M100" s="130" t="e">
        <f t="shared" ca="1" si="13"/>
        <v>#REF!</v>
      </c>
      <c r="N100" s="154" t="e">
        <f t="shared" ca="1" si="14"/>
        <v>#REF!</v>
      </c>
      <c r="O100" s="132" t="e">
        <f t="shared" ca="1" si="15"/>
        <v>#REF!</v>
      </c>
      <c r="P100" s="136"/>
    </row>
    <row r="101" spans="1:16" x14ac:dyDescent="0.25">
      <c r="A101" s="121">
        <v>95</v>
      </c>
      <c r="B101" s="146" t="e">
        <f t="shared" ca="1" si="8"/>
        <v>#REF!</v>
      </c>
      <c r="C101" s="146" t="e">
        <f t="shared" ca="1" si="9"/>
        <v>#REF!</v>
      </c>
      <c r="D101" s="126"/>
      <c r="E101" s="127"/>
      <c r="F101" s="127" t="e">
        <f t="shared" ca="1" si="10"/>
        <v>#REF!</v>
      </c>
      <c r="G101" s="125"/>
      <c r="H101" s="125"/>
      <c r="I101" s="125" t="e">
        <f t="shared" ca="1" si="12"/>
        <v>#REF!</v>
      </c>
      <c r="J101" s="128"/>
      <c r="K101" s="128"/>
      <c r="L101" s="128" t="e">
        <f t="shared" ca="1" si="11"/>
        <v>#REF!</v>
      </c>
      <c r="M101" s="130" t="e">
        <f t="shared" ca="1" si="13"/>
        <v>#REF!</v>
      </c>
      <c r="N101" s="154" t="e">
        <f t="shared" ca="1" si="14"/>
        <v>#REF!</v>
      </c>
      <c r="O101" s="132" t="e">
        <f t="shared" ca="1" si="15"/>
        <v>#REF!</v>
      </c>
      <c r="P101" s="136"/>
    </row>
    <row r="102" spans="1:16" x14ac:dyDescent="0.25">
      <c r="A102" s="121">
        <v>96</v>
      </c>
      <c r="B102" s="146" t="e">
        <f t="shared" ca="1" si="8"/>
        <v>#REF!</v>
      </c>
      <c r="C102" s="146" t="e">
        <f t="shared" ca="1" si="9"/>
        <v>#REF!</v>
      </c>
      <c r="D102" s="126"/>
      <c r="E102" s="127"/>
      <c r="F102" s="127" t="e">
        <f t="shared" ca="1" si="10"/>
        <v>#REF!</v>
      </c>
      <c r="G102" s="125"/>
      <c r="H102" s="125"/>
      <c r="I102" s="125" t="e">
        <f t="shared" ca="1" si="12"/>
        <v>#REF!</v>
      </c>
      <c r="J102" s="128"/>
      <c r="K102" s="128"/>
      <c r="L102" s="128" t="e">
        <f t="shared" ca="1" si="11"/>
        <v>#REF!</v>
      </c>
      <c r="M102" s="130" t="e">
        <f t="shared" ca="1" si="13"/>
        <v>#REF!</v>
      </c>
      <c r="N102" s="154" t="e">
        <f t="shared" ca="1" si="14"/>
        <v>#REF!</v>
      </c>
      <c r="O102" s="132" t="e">
        <f t="shared" ca="1" si="15"/>
        <v>#REF!</v>
      </c>
      <c r="P102" s="136"/>
    </row>
    <row r="103" spans="1:16" x14ac:dyDescent="0.25">
      <c r="A103" s="121">
        <v>97</v>
      </c>
      <c r="B103" s="146" t="e">
        <f t="shared" ca="1" si="8"/>
        <v>#REF!</v>
      </c>
      <c r="C103" s="146" t="e">
        <f t="shared" ca="1" si="9"/>
        <v>#REF!</v>
      </c>
      <c r="D103" s="126"/>
      <c r="E103" s="127"/>
      <c r="F103" s="127" t="e">
        <f t="shared" ca="1" si="10"/>
        <v>#REF!</v>
      </c>
      <c r="G103" s="125"/>
      <c r="H103" s="125"/>
      <c r="I103" s="125" t="e">
        <f t="shared" ca="1" si="12"/>
        <v>#REF!</v>
      </c>
      <c r="J103" s="128"/>
      <c r="K103" s="128"/>
      <c r="L103" s="128" t="e">
        <f t="shared" ca="1" si="11"/>
        <v>#REF!</v>
      </c>
      <c r="M103" s="130" t="e">
        <f t="shared" ca="1" si="13"/>
        <v>#REF!</v>
      </c>
      <c r="N103" s="154" t="e">
        <f t="shared" ca="1" si="14"/>
        <v>#REF!</v>
      </c>
      <c r="O103" s="132" t="e">
        <f t="shared" ca="1" si="15"/>
        <v>#REF!</v>
      </c>
      <c r="P103" s="136"/>
    </row>
    <row r="104" spans="1:16" x14ac:dyDescent="0.25">
      <c r="A104" s="121">
        <v>98</v>
      </c>
      <c r="B104" s="146" t="e">
        <f t="shared" ca="1" si="8"/>
        <v>#REF!</v>
      </c>
      <c r="C104" s="146" t="e">
        <f t="shared" ca="1" si="9"/>
        <v>#REF!</v>
      </c>
      <c r="D104" s="126"/>
      <c r="E104" s="127"/>
      <c r="F104" s="127" t="e">
        <f t="shared" ca="1" si="10"/>
        <v>#REF!</v>
      </c>
      <c r="G104" s="125"/>
      <c r="H104" s="125"/>
      <c r="I104" s="125" t="e">
        <f t="shared" ca="1" si="12"/>
        <v>#REF!</v>
      </c>
      <c r="J104" s="128"/>
      <c r="K104" s="128"/>
      <c r="L104" s="128" t="e">
        <f t="shared" ca="1" si="11"/>
        <v>#REF!</v>
      </c>
      <c r="M104" s="130" t="e">
        <f t="shared" ca="1" si="13"/>
        <v>#REF!</v>
      </c>
      <c r="N104" s="154" t="e">
        <f t="shared" ca="1" si="14"/>
        <v>#REF!</v>
      </c>
      <c r="O104" s="132" t="e">
        <f t="shared" ca="1" si="15"/>
        <v>#REF!</v>
      </c>
      <c r="P104" s="136"/>
    </row>
    <row r="105" spans="1:16" x14ac:dyDescent="0.25">
      <c r="A105" s="121">
        <v>99</v>
      </c>
      <c r="B105" s="146" t="e">
        <f t="shared" ca="1" si="8"/>
        <v>#REF!</v>
      </c>
      <c r="C105" s="146" t="e">
        <f t="shared" ca="1" si="9"/>
        <v>#REF!</v>
      </c>
      <c r="D105" s="126"/>
      <c r="E105" s="127"/>
      <c r="F105" s="127" t="e">
        <f t="shared" ca="1" si="10"/>
        <v>#REF!</v>
      </c>
      <c r="G105" s="125"/>
      <c r="H105" s="125"/>
      <c r="I105" s="125" t="e">
        <f t="shared" ca="1" si="12"/>
        <v>#REF!</v>
      </c>
      <c r="J105" s="128"/>
      <c r="K105" s="128"/>
      <c r="L105" s="128" t="e">
        <f t="shared" ca="1" si="11"/>
        <v>#REF!</v>
      </c>
      <c r="M105" s="130" t="e">
        <f t="shared" ca="1" si="13"/>
        <v>#REF!</v>
      </c>
      <c r="N105" s="154" t="e">
        <f t="shared" ca="1" si="14"/>
        <v>#REF!</v>
      </c>
      <c r="O105" s="132" t="e">
        <f t="shared" ca="1" si="15"/>
        <v>#REF!</v>
      </c>
      <c r="P105" s="136"/>
    </row>
    <row r="106" spans="1:16" x14ac:dyDescent="0.25">
      <c r="A106" s="121">
        <v>100</v>
      </c>
      <c r="B106" s="146" t="e">
        <f t="shared" ca="1" si="8"/>
        <v>#REF!</v>
      </c>
      <c r="C106" s="146" t="e">
        <f t="shared" ca="1" si="9"/>
        <v>#REF!</v>
      </c>
      <c r="D106" s="126"/>
      <c r="E106" s="127"/>
      <c r="F106" s="127" t="e">
        <f t="shared" ca="1" si="10"/>
        <v>#REF!</v>
      </c>
      <c r="G106" s="125"/>
      <c r="H106" s="125"/>
      <c r="I106" s="125" t="e">
        <f t="shared" ca="1" si="12"/>
        <v>#REF!</v>
      </c>
      <c r="J106" s="128"/>
      <c r="K106" s="128"/>
      <c r="L106" s="128" t="e">
        <f t="shared" ca="1" si="11"/>
        <v>#REF!</v>
      </c>
      <c r="M106" s="130" t="e">
        <f t="shared" ca="1" si="13"/>
        <v>#REF!</v>
      </c>
      <c r="N106" s="154" t="e">
        <f t="shared" ca="1" si="14"/>
        <v>#REF!</v>
      </c>
      <c r="O106" s="132" t="e">
        <f t="shared" ca="1" si="15"/>
        <v>#REF!</v>
      </c>
      <c r="P106" s="136"/>
    </row>
    <row r="107" spans="1:16" x14ac:dyDescent="0.25">
      <c r="A107" s="121">
        <v>101</v>
      </c>
      <c r="B107" s="146" t="e">
        <f t="shared" ca="1" si="8"/>
        <v>#REF!</v>
      </c>
      <c r="C107" s="146" t="e">
        <f t="shared" ca="1" si="9"/>
        <v>#REF!</v>
      </c>
      <c r="D107" s="126"/>
      <c r="E107" s="127"/>
      <c r="F107" s="127" t="e">
        <f t="shared" ca="1" si="10"/>
        <v>#REF!</v>
      </c>
      <c r="G107" s="125"/>
      <c r="H107" s="125"/>
      <c r="I107" s="125" t="e">
        <f t="shared" ca="1" si="12"/>
        <v>#REF!</v>
      </c>
      <c r="J107" s="128"/>
      <c r="K107" s="128"/>
      <c r="L107" s="128" t="e">
        <f t="shared" ca="1" si="11"/>
        <v>#REF!</v>
      </c>
      <c r="M107" s="130" t="e">
        <f t="shared" ca="1" si="13"/>
        <v>#REF!</v>
      </c>
      <c r="N107" s="154" t="e">
        <f t="shared" ca="1" si="14"/>
        <v>#REF!</v>
      </c>
      <c r="O107" s="132" t="e">
        <f t="shared" ca="1" si="15"/>
        <v>#REF!</v>
      </c>
      <c r="P107" s="136"/>
    </row>
    <row r="108" spans="1:16" x14ac:dyDescent="0.25">
      <c r="A108" s="121">
        <v>102</v>
      </c>
      <c r="B108" s="146" t="e">
        <f t="shared" ca="1" si="8"/>
        <v>#REF!</v>
      </c>
      <c r="C108" s="146" t="e">
        <f t="shared" ca="1" si="9"/>
        <v>#REF!</v>
      </c>
      <c r="D108" s="126"/>
      <c r="E108" s="127"/>
      <c r="F108" s="127" t="e">
        <f t="shared" ca="1" si="10"/>
        <v>#REF!</v>
      </c>
      <c r="G108" s="125"/>
      <c r="H108" s="125"/>
      <c r="I108" s="125" t="e">
        <f t="shared" ca="1" si="12"/>
        <v>#REF!</v>
      </c>
      <c r="J108" s="128"/>
      <c r="K108" s="128"/>
      <c r="L108" s="128" t="e">
        <f t="shared" ca="1" si="11"/>
        <v>#REF!</v>
      </c>
      <c r="M108" s="130" t="e">
        <f t="shared" ca="1" si="13"/>
        <v>#REF!</v>
      </c>
      <c r="N108" s="154" t="e">
        <f t="shared" ca="1" si="14"/>
        <v>#REF!</v>
      </c>
      <c r="O108" s="132" t="e">
        <f t="shared" ca="1" si="15"/>
        <v>#REF!</v>
      </c>
      <c r="P108" s="136"/>
    </row>
    <row r="109" spans="1:16" x14ac:dyDescent="0.25">
      <c r="A109" s="121">
        <v>103</v>
      </c>
      <c r="B109" s="146" t="e">
        <f t="shared" ca="1" si="8"/>
        <v>#REF!</v>
      </c>
      <c r="C109" s="146" t="e">
        <f t="shared" ca="1" si="9"/>
        <v>#REF!</v>
      </c>
      <c r="D109" s="126"/>
      <c r="E109" s="127"/>
      <c r="F109" s="127" t="e">
        <f t="shared" ca="1" si="10"/>
        <v>#REF!</v>
      </c>
      <c r="G109" s="125"/>
      <c r="H109" s="125"/>
      <c r="I109" s="125" t="e">
        <f t="shared" ca="1" si="12"/>
        <v>#REF!</v>
      </c>
      <c r="J109" s="128"/>
      <c r="K109" s="128"/>
      <c r="L109" s="128" t="e">
        <f t="shared" ca="1" si="11"/>
        <v>#REF!</v>
      </c>
      <c r="M109" s="130" t="e">
        <f t="shared" ca="1" si="13"/>
        <v>#REF!</v>
      </c>
      <c r="N109" s="154" t="e">
        <f t="shared" ca="1" si="14"/>
        <v>#REF!</v>
      </c>
      <c r="O109" s="132" t="e">
        <f t="shared" ca="1" si="15"/>
        <v>#REF!</v>
      </c>
      <c r="P109" s="136"/>
    </row>
    <row r="110" spans="1:16" x14ac:dyDescent="0.25">
      <c r="A110" s="121">
        <v>104</v>
      </c>
      <c r="B110" s="146" t="e">
        <f t="shared" ca="1" si="8"/>
        <v>#REF!</v>
      </c>
      <c r="C110" s="146" t="e">
        <f t="shared" ca="1" si="9"/>
        <v>#REF!</v>
      </c>
      <c r="D110" s="126"/>
      <c r="E110" s="127"/>
      <c r="F110" s="127" t="e">
        <f t="shared" ca="1" si="10"/>
        <v>#REF!</v>
      </c>
      <c r="G110" s="125"/>
      <c r="H110" s="125"/>
      <c r="I110" s="125" t="e">
        <f t="shared" ca="1" si="12"/>
        <v>#REF!</v>
      </c>
      <c r="J110" s="128"/>
      <c r="K110" s="128"/>
      <c r="L110" s="128" t="e">
        <f t="shared" ca="1" si="11"/>
        <v>#REF!</v>
      </c>
      <c r="M110" s="130" t="e">
        <f t="shared" ca="1" si="13"/>
        <v>#REF!</v>
      </c>
      <c r="N110" s="154" t="e">
        <f t="shared" ca="1" si="14"/>
        <v>#REF!</v>
      </c>
      <c r="O110" s="132" t="e">
        <f t="shared" ca="1" si="15"/>
        <v>#REF!</v>
      </c>
      <c r="P110" s="136"/>
    </row>
    <row r="111" spans="1:16" x14ac:dyDescent="0.25">
      <c r="A111" s="121">
        <v>105</v>
      </c>
      <c r="B111" s="146" t="e">
        <f t="shared" ca="1" si="8"/>
        <v>#REF!</v>
      </c>
      <c r="C111" s="146" t="e">
        <f t="shared" ca="1" si="9"/>
        <v>#REF!</v>
      </c>
      <c r="D111" s="126"/>
      <c r="E111" s="127"/>
      <c r="F111" s="127" t="e">
        <f t="shared" ca="1" si="10"/>
        <v>#REF!</v>
      </c>
      <c r="G111" s="125"/>
      <c r="H111" s="125"/>
      <c r="I111" s="125" t="e">
        <f t="shared" ca="1" si="12"/>
        <v>#REF!</v>
      </c>
      <c r="J111" s="128"/>
      <c r="K111" s="128"/>
      <c r="L111" s="128" t="e">
        <f t="shared" ca="1" si="11"/>
        <v>#REF!</v>
      </c>
      <c r="M111" s="130" t="e">
        <f t="shared" ca="1" si="13"/>
        <v>#REF!</v>
      </c>
      <c r="N111" s="154" t="e">
        <f t="shared" ca="1" si="14"/>
        <v>#REF!</v>
      </c>
      <c r="O111" s="132" t="e">
        <f t="shared" ca="1" si="15"/>
        <v>#REF!</v>
      </c>
      <c r="P111" s="136"/>
    </row>
    <row r="112" spans="1:16" x14ac:dyDescent="0.25">
      <c r="A112" s="121">
        <v>106</v>
      </c>
      <c r="B112" s="146" t="e">
        <f t="shared" ca="1" si="8"/>
        <v>#REF!</v>
      </c>
      <c r="C112" s="146" t="e">
        <f t="shared" ca="1" si="9"/>
        <v>#REF!</v>
      </c>
      <c r="D112" s="126"/>
      <c r="E112" s="127"/>
      <c r="F112" s="127" t="e">
        <f t="shared" ca="1" si="10"/>
        <v>#REF!</v>
      </c>
      <c r="G112" s="125"/>
      <c r="H112" s="125"/>
      <c r="I112" s="125" t="e">
        <f t="shared" ca="1" si="12"/>
        <v>#REF!</v>
      </c>
      <c r="J112" s="128"/>
      <c r="K112" s="128"/>
      <c r="L112" s="128" t="e">
        <f t="shared" ca="1" si="11"/>
        <v>#REF!</v>
      </c>
      <c r="M112" s="130" t="e">
        <f t="shared" ca="1" si="13"/>
        <v>#REF!</v>
      </c>
      <c r="N112" s="154" t="e">
        <f t="shared" ca="1" si="14"/>
        <v>#REF!</v>
      </c>
      <c r="O112" s="132" t="e">
        <f t="shared" ca="1" si="15"/>
        <v>#REF!</v>
      </c>
      <c r="P112" s="136"/>
    </row>
    <row r="113" spans="1:16" x14ac:dyDescent="0.25">
      <c r="A113" s="121">
        <v>107</v>
      </c>
      <c r="B113" s="146" t="e">
        <f t="shared" ca="1" si="8"/>
        <v>#REF!</v>
      </c>
      <c r="C113" s="146" t="e">
        <f t="shared" ca="1" si="9"/>
        <v>#REF!</v>
      </c>
      <c r="D113" s="126"/>
      <c r="E113" s="127"/>
      <c r="F113" s="127" t="e">
        <f t="shared" ca="1" si="10"/>
        <v>#REF!</v>
      </c>
      <c r="G113" s="125"/>
      <c r="H113" s="125"/>
      <c r="I113" s="125" t="e">
        <f t="shared" ca="1" si="12"/>
        <v>#REF!</v>
      </c>
      <c r="J113" s="128"/>
      <c r="K113" s="128"/>
      <c r="L113" s="128" t="e">
        <f t="shared" ca="1" si="11"/>
        <v>#REF!</v>
      </c>
      <c r="M113" s="130" t="e">
        <f t="shared" ca="1" si="13"/>
        <v>#REF!</v>
      </c>
      <c r="N113" s="154" t="e">
        <f t="shared" ca="1" si="14"/>
        <v>#REF!</v>
      </c>
      <c r="O113" s="132" t="e">
        <f t="shared" ca="1" si="15"/>
        <v>#REF!</v>
      </c>
      <c r="P113" s="136"/>
    </row>
    <row r="114" spans="1:16" x14ac:dyDescent="0.25">
      <c r="A114" s="121">
        <v>108</v>
      </c>
      <c r="B114" s="146" t="e">
        <f t="shared" ca="1" si="8"/>
        <v>#REF!</v>
      </c>
      <c r="C114" s="146" t="e">
        <f t="shared" ca="1" si="9"/>
        <v>#REF!</v>
      </c>
      <c r="D114" s="126"/>
      <c r="E114" s="127"/>
      <c r="F114" s="127" t="e">
        <f t="shared" ca="1" si="10"/>
        <v>#REF!</v>
      </c>
      <c r="G114" s="125"/>
      <c r="H114" s="125"/>
      <c r="I114" s="125" t="e">
        <f t="shared" ca="1" si="12"/>
        <v>#REF!</v>
      </c>
      <c r="J114" s="128"/>
      <c r="K114" s="128"/>
      <c r="L114" s="128" t="e">
        <f t="shared" ca="1" si="11"/>
        <v>#REF!</v>
      </c>
      <c r="M114" s="130" t="e">
        <f t="shared" ca="1" si="13"/>
        <v>#REF!</v>
      </c>
      <c r="N114" s="154" t="e">
        <f t="shared" ca="1" si="14"/>
        <v>#REF!</v>
      </c>
      <c r="O114" s="132" t="e">
        <f t="shared" ca="1" si="15"/>
        <v>#REF!</v>
      </c>
      <c r="P114" s="136"/>
    </row>
    <row r="115" spans="1:16" x14ac:dyDescent="0.25">
      <c r="A115" s="121">
        <v>109</v>
      </c>
      <c r="B115" s="146" t="e">
        <f t="shared" ca="1" si="8"/>
        <v>#REF!</v>
      </c>
      <c r="C115" s="146" t="e">
        <f t="shared" ca="1" si="9"/>
        <v>#REF!</v>
      </c>
      <c r="D115" s="126"/>
      <c r="E115" s="127"/>
      <c r="F115" s="127" t="e">
        <f t="shared" ca="1" si="10"/>
        <v>#REF!</v>
      </c>
      <c r="G115" s="125"/>
      <c r="H115" s="125"/>
      <c r="I115" s="125" t="e">
        <f t="shared" ca="1" si="12"/>
        <v>#REF!</v>
      </c>
      <c r="J115" s="128"/>
      <c r="K115" s="128"/>
      <c r="L115" s="128" t="e">
        <f t="shared" ca="1" si="11"/>
        <v>#REF!</v>
      </c>
      <c r="M115" s="130" t="e">
        <f t="shared" ca="1" si="13"/>
        <v>#REF!</v>
      </c>
      <c r="N115" s="154" t="e">
        <f t="shared" ca="1" si="14"/>
        <v>#REF!</v>
      </c>
      <c r="O115" s="132" t="e">
        <f t="shared" ca="1" si="15"/>
        <v>#REF!</v>
      </c>
      <c r="P115" s="136"/>
    </row>
    <row r="116" spans="1:16" x14ac:dyDescent="0.25">
      <c r="A116" s="121">
        <v>110</v>
      </c>
      <c r="B116" s="146" t="e">
        <f t="shared" ca="1" si="8"/>
        <v>#REF!</v>
      </c>
      <c r="C116" s="146" t="e">
        <f t="shared" ca="1" si="9"/>
        <v>#REF!</v>
      </c>
      <c r="D116" s="126"/>
      <c r="E116" s="127"/>
      <c r="F116" s="127" t="e">
        <f t="shared" ca="1" si="10"/>
        <v>#REF!</v>
      </c>
      <c r="G116" s="125"/>
      <c r="H116" s="125"/>
      <c r="I116" s="125" t="e">
        <f t="shared" ca="1" si="12"/>
        <v>#REF!</v>
      </c>
      <c r="J116" s="128"/>
      <c r="K116" s="128"/>
      <c r="L116" s="128" t="e">
        <f t="shared" ca="1" si="11"/>
        <v>#REF!</v>
      </c>
      <c r="M116" s="130" t="e">
        <f t="shared" ca="1" si="13"/>
        <v>#REF!</v>
      </c>
      <c r="N116" s="154" t="e">
        <f t="shared" ca="1" si="14"/>
        <v>#REF!</v>
      </c>
      <c r="O116" s="132" t="e">
        <f t="shared" ca="1" si="15"/>
        <v>#REF!</v>
      </c>
      <c r="P116" s="136"/>
    </row>
    <row r="117" spans="1:16" x14ac:dyDescent="0.25">
      <c r="A117" s="121">
        <v>111</v>
      </c>
      <c r="B117" s="146" t="e">
        <f t="shared" ca="1" si="8"/>
        <v>#REF!</v>
      </c>
      <c r="C117" s="146" t="e">
        <f t="shared" ca="1" si="9"/>
        <v>#REF!</v>
      </c>
      <c r="D117" s="126"/>
      <c r="E117" s="127"/>
      <c r="F117" s="127" t="e">
        <f t="shared" ca="1" si="10"/>
        <v>#REF!</v>
      </c>
      <c r="G117" s="125"/>
      <c r="H117" s="125"/>
      <c r="I117" s="125" t="e">
        <f t="shared" ca="1" si="12"/>
        <v>#REF!</v>
      </c>
      <c r="J117" s="128"/>
      <c r="K117" s="128"/>
      <c r="L117" s="128" t="e">
        <f t="shared" ca="1" si="11"/>
        <v>#REF!</v>
      </c>
      <c r="M117" s="130" t="e">
        <f t="shared" ca="1" si="13"/>
        <v>#REF!</v>
      </c>
      <c r="N117" s="154" t="e">
        <f t="shared" ca="1" si="14"/>
        <v>#REF!</v>
      </c>
      <c r="O117" s="132" t="e">
        <f t="shared" ca="1" si="15"/>
        <v>#REF!</v>
      </c>
      <c r="P117" s="136"/>
    </row>
    <row r="118" spans="1:16" x14ac:dyDescent="0.25">
      <c r="A118" s="121">
        <v>112</v>
      </c>
      <c r="B118" s="146" t="e">
        <f t="shared" ca="1" si="8"/>
        <v>#REF!</v>
      </c>
      <c r="C118" s="146" t="e">
        <f t="shared" ca="1" si="9"/>
        <v>#REF!</v>
      </c>
      <c r="D118" s="126"/>
      <c r="E118" s="127"/>
      <c r="F118" s="127" t="e">
        <f t="shared" ca="1" si="10"/>
        <v>#REF!</v>
      </c>
      <c r="G118" s="125"/>
      <c r="H118" s="125"/>
      <c r="I118" s="125" t="e">
        <f t="shared" ca="1" si="12"/>
        <v>#REF!</v>
      </c>
      <c r="J118" s="128"/>
      <c r="K118" s="128"/>
      <c r="L118" s="128" t="e">
        <f t="shared" ca="1" si="11"/>
        <v>#REF!</v>
      </c>
      <c r="M118" s="130" t="e">
        <f t="shared" ca="1" si="13"/>
        <v>#REF!</v>
      </c>
      <c r="N118" s="154" t="e">
        <f t="shared" ca="1" si="14"/>
        <v>#REF!</v>
      </c>
      <c r="O118" s="132" t="e">
        <f t="shared" ca="1" si="15"/>
        <v>#REF!</v>
      </c>
      <c r="P118" s="136"/>
    </row>
    <row r="119" spans="1:16" x14ac:dyDescent="0.25">
      <c r="A119" s="121">
        <v>113</v>
      </c>
      <c r="B119" s="146" t="e">
        <f t="shared" ca="1" si="8"/>
        <v>#REF!</v>
      </c>
      <c r="C119" s="146" t="e">
        <f t="shared" ca="1" si="9"/>
        <v>#REF!</v>
      </c>
      <c r="D119" s="126"/>
      <c r="E119" s="127"/>
      <c r="F119" s="127" t="e">
        <f t="shared" ca="1" si="10"/>
        <v>#REF!</v>
      </c>
      <c r="G119" s="125"/>
      <c r="H119" s="125"/>
      <c r="I119" s="125" t="e">
        <f t="shared" ca="1" si="12"/>
        <v>#REF!</v>
      </c>
      <c r="J119" s="128"/>
      <c r="K119" s="128"/>
      <c r="L119" s="128" t="e">
        <f t="shared" ca="1" si="11"/>
        <v>#REF!</v>
      </c>
      <c r="M119" s="130" t="e">
        <f t="shared" ca="1" si="13"/>
        <v>#REF!</v>
      </c>
      <c r="N119" s="154" t="e">
        <f t="shared" ca="1" si="14"/>
        <v>#REF!</v>
      </c>
      <c r="O119" s="132" t="e">
        <f t="shared" ca="1" si="15"/>
        <v>#REF!</v>
      </c>
      <c r="P119" s="136"/>
    </row>
    <row r="120" spans="1:16" x14ac:dyDescent="0.25">
      <c r="A120" s="121">
        <v>114</v>
      </c>
      <c r="B120" s="146" t="e">
        <f t="shared" ca="1" si="8"/>
        <v>#REF!</v>
      </c>
      <c r="C120" s="146" t="e">
        <f t="shared" ca="1" si="9"/>
        <v>#REF!</v>
      </c>
      <c r="D120" s="126"/>
      <c r="E120" s="127"/>
      <c r="F120" s="127" t="e">
        <f t="shared" ca="1" si="10"/>
        <v>#REF!</v>
      </c>
      <c r="G120" s="125"/>
      <c r="H120" s="125"/>
      <c r="I120" s="125" t="e">
        <f t="shared" ca="1" si="12"/>
        <v>#REF!</v>
      </c>
      <c r="J120" s="128"/>
      <c r="K120" s="128"/>
      <c r="L120" s="128" t="e">
        <f t="shared" ca="1" si="11"/>
        <v>#REF!</v>
      </c>
      <c r="M120" s="130" t="e">
        <f t="shared" ca="1" si="13"/>
        <v>#REF!</v>
      </c>
      <c r="N120" s="154" t="e">
        <f t="shared" ca="1" si="14"/>
        <v>#REF!</v>
      </c>
      <c r="O120" s="132" t="e">
        <f t="shared" ca="1" si="15"/>
        <v>#REF!</v>
      </c>
      <c r="P120" s="136"/>
    </row>
    <row r="121" spans="1:16" x14ac:dyDescent="0.25">
      <c r="A121" s="121">
        <v>115</v>
      </c>
      <c r="B121" s="146" t="e">
        <f t="shared" ca="1" si="8"/>
        <v>#REF!</v>
      </c>
      <c r="C121" s="146" t="e">
        <f t="shared" ca="1" si="9"/>
        <v>#REF!</v>
      </c>
      <c r="D121" s="126"/>
      <c r="E121" s="127"/>
      <c r="F121" s="127" t="e">
        <f t="shared" ca="1" si="10"/>
        <v>#REF!</v>
      </c>
      <c r="G121" s="125"/>
      <c r="H121" s="125"/>
      <c r="I121" s="125" t="e">
        <f t="shared" ca="1" si="12"/>
        <v>#REF!</v>
      </c>
      <c r="J121" s="128"/>
      <c r="K121" s="128"/>
      <c r="L121" s="128" t="e">
        <f t="shared" ca="1" si="11"/>
        <v>#REF!</v>
      </c>
      <c r="M121" s="130" t="e">
        <f t="shared" ca="1" si="13"/>
        <v>#REF!</v>
      </c>
      <c r="N121" s="154" t="e">
        <f t="shared" ca="1" si="14"/>
        <v>#REF!</v>
      </c>
      <c r="O121" s="132" t="e">
        <f t="shared" ca="1" si="15"/>
        <v>#REF!</v>
      </c>
      <c r="P121" s="136"/>
    </row>
    <row r="122" spans="1:16" x14ac:dyDescent="0.25">
      <c r="A122" s="121">
        <v>116</v>
      </c>
      <c r="B122" s="146" t="e">
        <f t="shared" ca="1" si="8"/>
        <v>#REF!</v>
      </c>
      <c r="C122" s="146" t="e">
        <f t="shared" ca="1" si="9"/>
        <v>#REF!</v>
      </c>
      <c r="D122" s="126"/>
      <c r="E122" s="127"/>
      <c r="F122" s="127" t="e">
        <f t="shared" ca="1" si="10"/>
        <v>#REF!</v>
      </c>
      <c r="G122" s="125"/>
      <c r="H122" s="125"/>
      <c r="I122" s="125" t="e">
        <f t="shared" ca="1" si="12"/>
        <v>#REF!</v>
      </c>
      <c r="J122" s="128"/>
      <c r="K122" s="128"/>
      <c r="L122" s="128" t="e">
        <f t="shared" ca="1" si="11"/>
        <v>#REF!</v>
      </c>
      <c r="M122" s="130" t="e">
        <f t="shared" ca="1" si="13"/>
        <v>#REF!</v>
      </c>
      <c r="N122" s="154" t="e">
        <f t="shared" ca="1" si="14"/>
        <v>#REF!</v>
      </c>
      <c r="O122" s="132" t="e">
        <f t="shared" ca="1" si="15"/>
        <v>#REF!</v>
      </c>
      <c r="P122" s="136"/>
    </row>
    <row r="123" spans="1:16" x14ac:dyDescent="0.25">
      <c r="A123" s="121">
        <v>117</v>
      </c>
      <c r="B123" s="146" t="e">
        <f t="shared" ca="1" si="8"/>
        <v>#REF!</v>
      </c>
      <c r="C123" s="146" t="e">
        <f t="shared" ca="1" si="9"/>
        <v>#REF!</v>
      </c>
      <c r="D123" s="126"/>
      <c r="E123" s="127"/>
      <c r="F123" s="127" t="e">
        <f t="shared" ca="1" si="10"/>
        <v>#REF!</v>
      </c>
      <c r="G123" s="125"/>
      <c r="H123" s="125"/>
      <c r="I123" s="125" t="e">
        <f t="shared" ca="1" si="12"/>
        <v>#REF!</v>
      </c>
      <c r="J123" s="128"/>
      <c r="K123" s="128"/>
      <c r="L123" s="128" t="e">
        <f t="shared" ca="1" si="11"/>
        <v>#REF!</v>
      </c>
      <c r="M123" s="130" t="e">
        <f t="shared" ca="1" si="13"/>
        <v>#REF!</v>
      </c>
      <c r="N123" s="154" t="e">
        <f t="shared" ca="1" si="14"/>
        <v>#REF!</v>
      </c>
      <c r="O123" s="132" t="e">
        <f t="shared" ca="1" si="15"/>
        <v>#REF!</v>
      </c>
      <c r="P123" s="136"/>
    </row>
    <row r="124" spans="1:16" x14ac:dyDescent="0.25">
      <c r="A124" s="121">
        <v>118</v>
      </c>
      <c r="B124" s="146" t="e">
        <f t="shared" ca="1" si="8"/>
        <v>#REF!</v>
      </c>
      <c r="C124" s="146" t="e">
        <f t="shared" ca="1" si="9"/>
        <v>#REF!</v>
      </c>
      <c r="D124" s="126"/>
      <c r="E124" s="127"/>
      <c r="F124" s="127" t="e">
        <f t="shared" ca="1" si="10"/>
        <v>#REF!</v>
      </c>
      <c r="G124" s="125"/>
      <c r="H124" s="125"/>
      <c r="I124" s="125" t="e">
        <f t="shared" ca="1" si="12"/>
        <v>#REF!</v>
      </c>
      <c r="J124" s="128"/>
      <c r="K124" s="128"/>
      <c r="L124" s="128" t="e">
        <f t="shared" ca="1" si="11"/>
        <v>#REF!</v>
      </c>
      <c r="M124" s="130" t="e">
        <f t="shared" ca="1" si="13"/>
        <v>#REF!</v>
      </c>
      <c r="N124" s="154" t="e">
        <f t="shared" ca="1" si="14"/>
        <v>#REF!</v>
      </c>
      <c r="O124" s="132" t="e">
        <f t="shared" ca="1" si="15"/>
        <v>#REF!</v>
      </c>
      <c r="P124" s="136"/>
    </row>
    <row r="125" spans="1:16" x14ac:dyDescent="0.25">
      <c r="A125" s="121">
        <v>119</v>
      </c>
      <c r="B125" s="146" t="e">
        <f t="shared" ca="1" si="8"/>
        <v>#REF!</v>
      </c>
      <c r="C125" s="146" t="e">
        <f t="shared" ca="1" si="9"/>
        <v>#REF!</v>
      </c>
      <c r="D125" s="126"/>
      <c r="E125" s="127"/>
      <c r="F125" s="127" t="e">
        <f t="shared" ca="1" si="10"/>
        <v>#REF!</v>
      </c>
      <c r="G125" s="125"/>
      <c r="H125" s="125"/>
      <c r="I125" s="125" t="e">
        <f t="shared" ca="1" si="12"/>
        <v>#REF!</v>
      </c>
      <c r="J125" s="128"/>
      <c r="K125" s="128"/>
      <c r="L125" s="128" t="e">
        <f t="shared" ca="1" si="11"/>
        <v>#REF!</v>
      </c>
      <c r="M125" s="130" t="e">
        <f t="shared" ca="1" si="13"/>
        <v>#REF!</v>
      </c>
      <c r="N125" s="154" t="e">
        <f t="shared" ca="1" si="14"/>
        <v>#REF!</v>
      </c>
      <c r="O125" s="132" t="e">
        <f t="shared" ca="1" si="15"/>
        <v>#REF!</v>
      </c>
      <c r="P125" s="136"/>
    </row>
    <row r="126" spans="1:16" x14ac:dyDescent="0.25">
      <c r="A126" s="121">
        <v>120</v>
      </c>
      <c r="B126" s="146" t="e">
        <f t="shared" ca="1" si="8"/>
        <v>#REF!</v>
      </c>
      <c r="C126" s="146" t="e">
        <f t="shared" ca="1" si="9"/>
        <v>#REF!</v>
      </c>
      <c r="D126" s="126"/>
      <c r="E126" s="127"/>
      <c r="F126" s="127" t="e">
        <f t="shared" ca="1" si="10"/>
        <v>#REF!</v>
      </c>
      <c r="G126" s="125"/>
      <c r="H126" s="125"/>
      <c r="I126" s="125" t="e">
        <f t="shared" ca="1" si="12"/>
        <v>#REF!</v>
      </c>
      <c r="J126" s="128"/>
      <c r="K126" s="128"/>
      <c r="L126" s="128" t="e">
        <f t="shared" ca="1" si="11"/>
        <v>#REF!</v>
      </c>
      <c r="M126" s="130" t="e">
        <f t="shared" ca="1" si="13"/>
        <v>#REF!</v>
      </c>
      <c r="N126" s="154" t="e">
        <f t="shared" ca="1" si="14"/>
        <v>#REF!</v>
      </c>
      <c r="O126" s="132" t="e">
        <f t="shared" ca="1" si="15"/>
        <v>#REF!</v>
      </c>
      <c r="P126" s="136"/>
    </row>
    <row r="127" spans="1:16" x14ac:dyDescent="0.25">
      <c r="A127" s="121">
        <v>121</v>
      </c>
      <c r="B127" s="146" t="e">
        <f t="shared" ca="1" si="8"/>
        <v>#REF!</v>
      </c>
      <c r="C127" s="146" t="e">
        <f t="shared" ca="1" si="9"/>
        <v>#REF!</v>
      </c>
      <c r="D127" s="126"/>
      <c r="E127" s="127"/>
      <c r="F127" s="127" t="e">
        <f t="shared" ca="1" si="10"/>
        <v>#REF!</v>
      </c>
      <c r="G127" s="125"/>
      <c r="H127" s="125"/>
      <c r="I127" s="125" t="e">
        <f t="shared" ca="1" si="12"/>
        <v>#REF!</v>
      </c>
      <c r="J127" s="128"/>
      <c r="K127" s="128"/>
      <c r="L127" s="128" t="e">
        <f t="shared" ca="1" si="11"/>
        <v>#REF!</v>
      </c>
      <c r="M127" s="130" t="e">
        <f t="shared" ca="1" si="13"/>
        <v>#REF!</v>
      </c>
      <c r="N127" s="154" t="e">
        <f t="shared" ca="1" si="14"/>
        <v>#REF!</v>
      </c>
      <c r="O127" s="132" t="e">
        <f t="shared" ca="1" si="15"/>
        <v>#REF!</v>
      </c>
      <c r="P127" s="136"/>
    </row>
    <row r="128" spans="1:16" x14ac:dyDescent="0.25">
      <c r="A128" s="121">
        <v>122</v>
      </c>
      <c r="B128" s="146" t="e">
        <f t="shared" ca="1" si="8"/>
        <v>#REF!</v>
      </c>
      <c r="C128" s="146" t="e">
        <f t="shared" ca="1" si="9"/>
        <v>#REF!</v>
      </c>
      <c r="D128" s="126"/>
      <c r="E128" s="127"/>
      <c r="F128" s="127" t="e">
        <f t="shared" ca="1" si="10"/>
        <v>#REF!</v>
      </c>
      <c r="G128" s="125"/>
      <c r="H128" s="125"/>
      <c r="I128" s="125" t="e">
        <f t="shared" ca="1" si="12"/>
        <v>#REF!</v>
      </c>
      <c r="J128" s="128"/>
      <c r="K128" s="128"/>
      <c r="L128" s="128" t="e">
        <f t="shared" ca="1" si="11"/>
        <v>#REF!</v>
      </c>
      <c r="M128" s="130" t="e">
        <f t="shared" ca="1" si="13"/>
        <v>#REF!</v>
      </c>
      <c r="N128" s="154" t="e">
        <f t="shared" ca="1" si="14"/>
        <v>#REF!</v>
      </c>
      <c r="O128" s="132" t="e">
        <f t="shared" ca="1" si="15"/>
        <v>#REF!</v>
      </c>
      <c r="P128" s="136"/>
    </row>
    <row r="129" spans="1:16" x14ac:dyDescent="0.25">
      <c r="A129" s="121">
        <v>123</v>
      </c>
      <c r="B129" s="146" t="e">
        <f t="shared" ca="1" si="8"/>
        <v>#REF!</v>
      </c>
      <c r="C129" s="146" t="e">
        <f t="shared" ca="1" si="9"/>
        <v>#REF!</v>
      </c>
      <c r="D129" s="126"/>
      <c r="E129" s="127"/>
      <c r="F129" s="127" t="e">
        <f t="shared" ca="1" si="10"/>
        <v>#REF!</v>
      </c>
      <c r="G129" s="125"/>
      <c r="H129" s="125"/>
      <c r="I129" s="125" t="e">
        <f t="shared" ca="1" si="12"/>
        <v>#REF!</v>
      </c>
      <c r="J129" s="128"/>
      <c r="K129" s="128"/>
      <c r="L129" s="128" t="e">
        <f t="shared" ca="1" si="11"/>
        <v>#REF!</v>
      </c>
      <c r="M129" s="130" t="e">
        <f t="shared" ca="1" si="13"/>
        <v>#REF!</v>
      </c>
      <c r="N129" s="154" t="e">
        <f t="shared" ca="1" si="14"/>
        <v>#REF!</v>
      </c>
      <c r="O129" s="132" t="e">
        <f t="shared" ca="1" si="15"/>
        <v>#REF!</v>
      </c>
      <c r="P129" s="136"/>
    </row>
    <row r="130" spans="1:16" x14ac:dyDescent="0.25">
      <c r="A130" s="121">
        <v>124</v>
      </c>
      <c r="B130" s="146" t="e">
        <f t="shared" ca="1" si="8"/>
        <v>#REF!</v>
      </c>
      <c r="C130" s="146" t="e">
        <f t="shared" ca="1" si="9"/>
        <v>#REF!</v>
      </c>
      <c r="D130" s="126"/>
      <c r="E130" s="127"/>
      <c r="F130" s="127" t="e">
        <f t="shared" ca="1" si="10"/>
        <v>#REF!</v>
      </c>
      <c r="G130" s="125"/>
      <c r="H130" s="125"/>
      <c r="I130" s="125" t="e">
        <f t="shared" ca="1" si="12"/>
        <v>#REF!</v>
      </c>
      <c r="J130" s="128"/>
      <c r="K130" s="128"/>
      <c r="L130" s="128" t="e">
        <f t="shared" ca="1" si="11"/>
        <v>#REF!</v>
      </c>
      <c r="M130" s="130" t="e">
        <f t="shared" ca="1" si="13"/>
        <v>#REF!</v>
      </c>
      <c r="N130" s="154" t="e">
        <f t="shared" ca="1" si="14"/>
        <v>#REF!</v>
      </c>
      <c r="O130" s="132" t="e">
        <f t="shared" ca="1" si="15"/>
        <v>#REF!</v>
      </c>
      <c r="P130" s="136"/>
    </row>
    <row r="131" spans="1:16" x14ac:dyDescent="0.25">
      <c r="A131" s="121">
        <v>125</v>
      </c>
      <c r="B131" s="146" t="e">
        <f t="shared" ca="1" si="8"/>
        <v>#REF!</v>
      </c>
      <c r="C131" s="146" t="e">
        <f t="shared" ca="1" si="9"/>
        <v>#REF!</v>
      </c>
      <c r="D131" s="126"/>
      <c r="E131" s="127"/>
      <c r="F131" s="127" t="e">
        <f t="shared" ca="1" si="10"/>
        <v>#REF!</v>
      </c>
      <c r="G131" s="125"/>
      <c r="H131" s="125"/>
      <c r="I131" s="125" t="e">
        <f t="shared" ca="1" si="12"/>
        <v>#REF!</v>
      </c>
      <c r="J131" s="128"/>
      <c r="K131" s="128"/>
      <c r="L131" s="128" t="e">
        <f t="shared" ca="1" si="11"/>
        <v>#REF!</v>
      </c>
      <c r="M131" s="130" t="e">
        <f t="shared" ca="1" si="13"/>
        <v>#REF!</v>
      </c>
      <c r="N131" s="154" t="e">
        <f t="shared" ca="1" si="14"/>
        <v>#REF!</v>
      </c>
      <c r="O131" s="132" t="e">
        <f t="shared" ca="1" si="15"/>
        <v>#REF!</v>
      </c>
      <c r="P131" s="136"/>
    </row>
    <row r="132" spans="1:16" x14ac:dyDescent="0.25">
      <c r="A132" s="121">
        <v>126</v>
      </c>
      <c r="B132" s="146" t="e">
        <f t="shared" ca="1" si="8"/>
        <v>#REF!</v>
      </c>
      <c r="C132" s="146" t="e">
        <f t="shared" ca="1" si="9"/>
        <v>#REF!</v>
      </c>
      <c r="D132" s="126"/>
      <c r="E132" s="127"/>
      <c r="F132" s="127" t="e">
        <f t="shared" ca="1" si="10"/>
        <v>#REF!</v>
      </c>
      <c r="G132" s="125"/>
      <c r="H132" s="125"/>
      <c r="I132" s="125" t="e">
        <f t="shared" ca="1" si="12"/>
        <v>#REF!</v>
      </c>
      <c r="J132" s="128"/>
      <c r="K132" s="128"/>
      <c r="L132" s="128" t="e">
        <f t="shared" ca="1" si="11"/>
        <v>#REF!</v>
      </c>
      <c r="M132" s="130" t="e">
        <f t="shared" ca="1" si="13"/>
        <v>#REF!</v>
      </c>
      <c r="N132" s="154" t="e">
        <f t="shared" ca="1" si="14"/>
        <v>#REF!</v>
      </c>
      <c r="O132" s="132" t="e">
        <f t="shared" ca="1" si="15"/>
        <v>#REF!</v>
      </c>
      <c r="P132" s="136"/>
    </row>
    <row r="133" spans="1:16" x14ac:dyDescent="0.25">
      <c r="A133" s="121">
        <v>127</v>
      </c>
      <c r="B133" s="146" t="e">
        <f t="shared" ca="1" si="8"/>
        <v>#REF!</v>
      </c>
      <c r="C133" s="146" t="e">
        <f t="shared" ca="1" si="9"/>
        <v>#REF!</v>
      </c>
      <c r="D133" s="126"/>
      <c r="E133" s="127"/>
      <c r="F133" s="127" t="e">
        <f t="shared" ca="1" si="10"/>
        <v>#REF!</v>
      </c>
      <c r="G133" s="125"/>
      <c r="H133" s="125"/>
      <c r="I133" s="125" t="e">
        <f t="shared" ca="1" si="12"/>
        <v>#REF!</v>
      </c>
      <c r="J133" s="128"/>
      <c r="K133" s="128"/>
      <c r="L133" s="128" t="e">
        <f t="shared" ca="1" si="11"/>
        <v>#REF!</v>
      </c>
      <c r="M133" s="130" t="e">
        <f t="shared" ca="1" si="13"/>
        <v>#REF!</v>
      </c>
      <c r="N133" s="154" t="e">
        <f t="shared" ca="1" si="14"/>
        <v>#REF!</v>
      </c>
      <c r="O133" s="132" t="e">
        <f t="shared" ca="1" si="15"/>
        <v>#REF!</v>
      </c>
      <c r="P133" s="136"/>
    </row>
    <row r="134" spans="1:16" x14ac:dyDescent="0.25">
      <c r="A134" s="121">
        <v>128</v>
      </c>
      <c r="B134" s="146" t="e">
        <f t="shared" ca="1" si="8"/>
        <v>#REF!</v>
      </c>
      <c r="C134" s="146" t="e">
        <f t="shared" ca="1" si="9"/>
        <v>#REF!</v>
      </c>
      <c r="D134" s="126"/>
      <c r="E134" s="127"/>
      <c r="F134" s="127" t="e">
        <f t="shared" ca="1" si="10"/>
        <v>#REF!</v>
      </c>
      <c r="G134" s="125"/>
      <c r="H134" s="125"/>
      <c r="I134" s="125" t="e">
        <f t="shared" ca="1" si="12"/>
        <v>#REF!</v>
      </c>
      <c r="J134" s="128"/>
      <c r="K134" s="128"/>
      <c r="L134" s="128" t="e">
        <f t="shared" ca="1" si="11"/>
        <v>#REF!</v>
      </c>
      <c r="M134" s="130" t="e">
        <f t="shared" ca="1" si="13"/>
        <v>#REF!</v>
      </c>
      <c r="N134" s="154" t="e">
        <f t="shared" ca="1" si="14"/>
        <v>#REF!</v>
      </c>
      <c r="O134" s="132" t="e">
        <f t="shared" ca="1" si="15"/>
        <v>#REF!</v>
      </c>
      <c r="P134" s="136"/>
    </row>
    <row r="135" spans="1:16" x14ac:dyDescent="0.25">
      <c r="A135" s="121">
        <v>129</v>
      </c>
      <c r="B135" s="146" t="e">
        <f t="shared" ca="1" si="8"/>
        <v>#REF!</v>
      </c>
      <c r="C135" s="146" t="e">
        <f t="shared" ca="1" si="9"/>
        <v>#REF!</v>
      </c>
      <c r="D135" s="126"/>
      <c r="E135" s="127"/>
      <c r="F135" s="127" t="e">
        <f t="shared" ca="1" si="10"/>
        <v>#REF!</v>
      </c>
      <c r="G135" s="125"/>
      <c r="H135" s="125"/>
      <c r="I135" s="125" t="e">
        <f t="shared" ca="1" si="12"/>
        <v>#REF!</v>
      </c>
      <c r="J135" s="128"/>
      <c r="K135" s="128"/>
      <c r="L135" s="128" t="e">
        <f t="shared" ca="1" si="11"/>
        <v>#REF!</v>
      </c>
      <c r="M135" s="130" t="e">
        <f t="shared" ca="1" si="13"/>
        <v>#REF!</v>
      </c>
      <c r="N135" s="154" t="e">
        <f t="shared" ca="1" si="14"/>
        <v>#REF!</v>
      </c>
      <c r="O135" s="132" t="e">
        <f t="shared" ca="1" si="15"/>
        <v>#REF!</v>
      </c>
      <c r="P135" s="136"/>
    </row>
    <row r="136" spans="1:16" x14ac:dyDescent="0.25">
      <c r="A136" s="121">
        <v>130</v>
      </c>
      <c r="B136" s="146" t="e">
        <f t="shared" ref="B136:B199" ca="1" si="16">INDIRECT(CONCATENATE($C$505,$D$505,"!$B",$A136 + 8))</f>
        <v>#REF!</v>
      </c>
      <c r="C136" s="146" t="e">
        <f t="shared" ref="C136:C199" ca="1" si="17">INDIRECT(CONCATENATE($C$505,$D$505,"!$C",$A136 + 8))</f>
        <v>#REF!</v>
      </c>
      <c r="D136" s="126"/>
      <c r="E136" s="127"/>
      <c r="F136" s="127" t="e">
        <f t="shared" ref="F136:F199" ca="1" si="18">INDIRECT(CONCATENATE($C$505,$D$505,"!$Z",$A136 + 8))</f>
        <v>#REF!</v>
      </c>
      <c r="G136" s="125"/>
      <c r="H136" s="125"/>
      <c r="I136" s="125" t="e">
        <f t="shared" ca="1" si="12"/>
        <v>#REF!</v>
      </c>
      <c r="J136" s="128"/>
      <c r="K136" s="128"/>
      <c r="L136" s="128" t="e">
        <f t="shared" ref="L136:L199" ca="1" si="19">INDIRECT(CONCATENATE($C$505,$D$505,"!$V",$A136 + 8))</f>
        <v>#REF!</v>
      </c>
      <c r="M136" s="130" t="e">
        <f t="shared" ca="1" si="13"/>
        <v>#REF!</v>
      </c>
      <c r="N136" s="154" t="e">
        <f t="shared" ca="1" si="14"/>
        <v>#REF!</v>
      </c>
      <c r="O136" s="132" t="e">
        <f t="shared" ca="1" si="15"/>
        <v>#REF!</v>
      </c>
      <c r="P136" s="136"/>
    </row>
    <row r="137" spans="1:16" x14ac:dyDescent="0.25">
      <c r="A137" s="121">
        <v>131</v>
      </c>
      <c r="B137" s="146" t="e">
        <f t="shared" ca="1" si="16"/>
        <v>#REF!</v>
      </c>
      <c r="C137" s="146" t="e">
        <f t="shared" ca="1" si="17"/>
        <v>#REF!</v>
      </c>
      <c r="D137" s="126"/>
      <c r="E137" s="127"/>
      <c r="F137" s="127" t="e">
        <f t="shared" ca="1" si="18"/>
        <v>#REF!</v>
      </c>
      <c r="G137" s="125"/>
      <c r="H137" s="125"/>
      <c r="I137" s="125" t="e">
        <f t="shared" ref="I137:I200" ca="1" si="20">INDIRECT(CONCATENATE($C$505,$D$505,"!$AD",$A137 + 8))</f>
        <v>#REF!</v>
      </c>
      <c r="J137" s="128"/>
      <c r="K137" s="128"/>
      <c r="L137" s="128" t="e">
        <f t="shared" ca="1" si="19"/>
        <v>#REF!</v>
      </c>
      <c r="M137" s="130" t="e">
        <f t="shared" ref="M137:M200" ca="1" si="21">IF(I137&lt;33,0,3)</f>
        <v>#REF!</v>
      </c>
      <c r="N137" s="154" t="e">
        <f t="shared" ref="N137:N200" ca="1" si="22">ROUNDDOWN(O137,0)</f>
        <v>#REF!</v>
      </c>
      <c r="O137" s="132" t="e">
        <f t="shared" ref="O137:O200" ca="1" si="23">I137*M137/100</f>
        <v>#REF!</v>
      </c>
      <c r="P137" s="136"/>
    </row>
    <row r="138" spans="1:16" x14ac:dyDescent="0.25">
      <c r="A138" s="121">
        <v>132</v>
      </c>
      <c r="B138" s="146" t="e">
        <f t="shared" ca="1" si="16"/>
        <v>#REF!</v>
      </c>
      <c r="C138" s="146" t="e">
        <f t="shared" ca="1" si="17"/>
        <v>#REF!</v>
      </c>
      <c r="D138" s="126"/>
      <c r="E138" s="127"/>
      <c r="F138" s="127" t="e">
        <f t="shared" ca="1" si="18"/>
        <v>#REF!</v>
      </c>
      <c r="G138" s="125"/>
      <c r="H138" s="125"/>
      <c r="I138" s="125" t="e">
        <f t="shared" ca="1" si="20"/>
        <v>#REF!</v>
      </c>
      <c r="J138" s="128"/>
      <c r="K138" s="128"/>
      <c r="L138" s="128" t="e">
        <f t="shared" ca="1" si="19"/>
        <v>#REF!</v>
      </c>
      <c r="M138" s="130" t="e">
        <f t="shared" ca="1" si="21"/>
        <v>#REF!</v>
      </c>
      <c r="N138" s="154" t="e">
        <f t="shared" ca="1" si="22"/>
        <v>#REF!</v>
      </c>
      <c r="O138" s="132" t="e">
        <f t="shared" ca="1" si="23"/>
        <v>#REF!</v>
      </c>
      <c r="P138" s="136"/>
    </row>
    <row r="139" spans="1:16" x14ac:dyDescent="0.25">
      <c r="A139" s="121">
        <v>133</v>
      </c>
      <c r="B139" s="146" t="e">
        <f t="shared" ca="1" si="16"/>
        <v>#REF!</v>
      </c>
      <c r="C139" s="146" t="e">
        <f t="shared" ca="1" si="17"/>
        <v>#REF!</v>
      </c>
      <c r="D139" s="126"/>
      <c r="E139" s="127"/>
      <c r="F139" s="127" t="e">
        <f t="shared" ca="1" si="18"/>
        <v>#REF!</v>
      </c>
      <c r="G139" s="125"/>
      <c r="H139" s="125"/>
      <c r="I139" s="125" t="e">
        <f t="shared" ca="1" si="20"/>
        <v>#REF!</v>
      </c>
      <c r="J139" s="128"/>
      <c r="K139" s="128"/>
      <c r="L139" s="128" t="e">
        <f t="shared" ca="1" si="19"/>
        <v>#REF!</v>
      </c>
      <c r="M139" s="130" t="e">
        <f t="shared" ca="1" si="21"/>
        <v>#REF!</v>
      </c>
      <c r="N139" s="154" t="e">
        <f t="shared" ca="1" si="22"/>
        <v>#REF!</v>
      </c>
      <c r="O139" s="132" t="e">
        <f t="shared" ca="1" si="23"/>
        <v>#REF!</v>
      </c>
      <c r="P139" s="136"/>
    </row>
    <row r="140" spans="1:16" x14ac:dyDescent="0.25">
      <c r="A140" s="121">
        <v>134</v>
      </c>
      <c r="B140" s="146" t="e">
        <f t="shared" ca="1" si="16"/>
        <v>#REF!</v>
      </c>
      <c r="C140" s="146" t="e">
        <f t="shared" ca="1" si="17"/>
        <v>#REF!</v>
      </c>
      <c r="D140" s="126"/>
      <c r="E140" s="127"/>
      <c r="F140" s="127" t="e">
        <f t="shared" ca="1" si="18"/>
        <v>#REF!</v>
      </c>
      <c r="G140" s="125"/>
      <c r="H140" s="125"/>
      <c r="I140" s="125" t="e">
        <f t="shared" ca="1" si="20"/>
        <v>#REF!</v>
      </c>
      <c r="J140" s="128"/>
      <c r="K140" s="128"/>
      <c r="L140" s="128" t="e">
        <f t="shared" ca="1" si="19"/>
        <v>#REF!</v>
      </c>
      <c r="M140" s="130" t="e">
        <f t="shared" ca="1" si="21"/>
        <v>#REF!</v>
      </c>
      <c r="N140" s="154" t="e">
        <f t="shared" ca="1" si="22"/>
        <v>#REF!</v>
      </c>
      <c r="O140" s="132" t="e">
        <f t="shared" ca="1" si="23"/>
        <v>#REF!</v>
      </c>
      <c r="P140" s="136"/>
    </row>
    <row r="141" spans="1:16" x14ac:dyDescent="0.25">
      <c r="A141" s="121">
        <v>135</v>
      </c>
      <c r="B141" s="146" t="e">
        <f t="shared" ca="1" si="16"/>
        <v>#REF!</v>
      </c>
      <c r="C141" s="146" t="e">
        <f t="shared" ca="1" si="17"/>
        <v>#REF!</v>
      </c>
      <c r="D141" s="126"/>
      <c r="E141" s="127"/>
      <c r="F141" s="127" t="e">
        <f t="shared" ca="1" si="18"/>
        <v>#REF!</v>
      </c>
      <c r="G141" s="125"/>
      <c r="H141" s="125"/>
      <c r="I141" s="125" t="e">
        <f t="shared" ca="1" si="20"/>
        <v>#REF!</v>
      </c>
      <c r="J141" s="128"/>
      <c r="K141" s="128"/>
      <c r="L141" s="128" t="e">
        <f t="shared" ca="1" si="19"/>
        <v>#REF!</v>
      </c>
      <c r="M141" s="130" t="e">
        <f t="shared" ca="1" si="21"/>
        <v>#REF!</v>
      </c>
      <c r="N141" s="154" t="e">
        <f t="shared" ca="1" si="22"/>
        <v>#REF!</v>
      </c>
      <c r="O141" s="132" t="e">
        <f t="shared" ca="1" si="23"/>
        <v>#REF!</v>
      </c>
      <c r="P141" s="136"/>
    </row>
    <row r="142" spans="1:16" x14ac:dyDescent="0.25">
      <c r="A142" s="121">
        <v>136</v>
      </c>
      <c r="B142" s="146" t="e">
        <f t="shared" ca="1" si="16"/>
        <v>#REF!</v>
      </c>
      <c r="C142" s="146" t="e">
        <f t="shared" ca="1" si="17"/>
        <v>#REF!</v>
      </c>
      <c r="D142" s="126"/>
      <c r="E142" s="127"/>
      <c r="F142" s="127" t="e">
        <f t="shared" ca="1" si="18"/>
        <v>#REF!</v>
      </c>
      <c r="G142" s="125"/>
      <c r="H142" s="125"/>
      <c r="I142" s="125" t="e">
        <f t="shared" ca="1" si="20"/>
        <v>#REF!</v>
      </c>
      <c r="J142" s="128"/>
      <c r="K142" s="128"/>
      <c r="L142" s="128" t="e">
        <f t="shared" ca="1" si="19"/>
        <v>#REF!</v>
      </c>
      <c r="M142" s="130" t="e">
        <f t="shared" ca="1" si="21"/>
        <v>#REF!</v>
      </c>
      <c r="N142" s="154" t="e">
        <f t="shared" ca="1" si="22"/>
        <v>#REF!</v>
      </c>
      <c r="O142" s="132" t="e">
        <f t="shared" ca="1" si="23"/>
        <v>#REF!</v>
      </c>
      <c r="P142" s="136"/>
    </row>
    <row r="143" spans="1:16" x14ac:dyDescent="0.25">
      <c r="A143" s="121">
        <v>137</v>
      </c>
      <c r="B143" s="146" t="e">
        <f t="shared" ca="1" si="16"/>
        <v>#REF!</v>
      </c>
      <c r="C143" s="146" t="e">
        <f t="shared" ca="1" si="17"/>
        <v>#REF!</v>
      </c>
      <c r="D143" s="126"/>
      <c r="E143" s="127"/>
      <c r="F143" s="127" t="e">
        <f t="shared" ca="1" si="18"/>
        <v>#REF!</v>
      </c>
      <c r="G143" s="125"/>
      <c r="H143" s="125"/>
      <c r="I143" s="125" t="e">
        <f t="shared" ca="1" si="20"/>
        <v>#REF!</v>
      </c>
      <c r="J143" s="128"/>
      <c r="K143" s="128"/>
      <c r="L143" s="128" t="e">
        <f t="shared" ca="1" si="19"/>
        <v>#REF!</v>
      </c>
      <c r="M143" s="130" t="e">
        <f t="shared" ca="1" si="21"/>
        <v>#REF!</v>
      </c>
      <c r="N143" s="154" t="e">
        <f t="shared" ca="1" si="22"/>
        <v>#REF!</v>
      </c>
      <c r="O143" s="132" t="e">
        <f t="shared" ca="1" si="23"/>
        <v>#REF!</v>
      </c>
      <c r="P143" s="136"/>
    </row>
    <row r="144" spans="1:16" x14ac:dyDescent="0.25">
      <c r="A144" s="121">
        <v>138</v>
      </c>
      <c r="B144" s="146" t="e">
        <f t="shared" ca="1" si="16"/>
        <v>#REF!</v>
      </c>
      <c r="C144" s="146" t="e">
        <f t="shared" ca="1" si="17"/>
        <v>#REF!</v>
      </c>
      <c r="D144" s="126"/>
      <c r="E144" s="127"/>
      <c r="F144" s="127" t="e">
        <f t="shared" ca="1" si="18"/>
        <v>#REF!</v>
      </c>
      <c r="G144" s="125"/>
      <c r="H144" s="125"/>
      <c r="I144" s="125" t="e">
        <f t="shared" ca="1" si="20"/>
        <v>#REF!</v>
      </c>
      <c r="J144" s="128"/>
      <c r="K144" s="128"/>
      <c r="L144" s="128" t="e">
        <f t="shared" ca="1" si="19"/>
        <v>#REF!</v>
      </c>
      <c r="M144" s="130" t="e">
        <f t="shared" ca="1" si="21"/>
        <v>#REF!</v>
      </c>
      <c r="N144" s="154" t="e">
        <f t="shared" ca="1" si="22"/>
        <v>#REF!</v>
      </c>
      <c r="O144" s="132" t="e">
        <f t="shared" ca="1" si="23"/>
        <v>#REF!</v>
      </c>
      <c r="P144" s="136"/>
    </row>
    <row r="145" spans="1:16" x14ac:dyDescent="0.25">
      <c r="A145" s="121">
        <v>139</v>
      </c>
      <c r="B145" s="146" t="e">
        <f t="shared" ca="1" si="16"/>
        <v>#REF!</v>
      </c>
      <c r="C145" s="146" t="e">
        <f t="shared" ca="1" si="17"/>
        <v>#REF!</v>
      </c>
      <c r="D145" s="126"/>
      <c r="E145" s="127"/>
      <c r="F145" s="127" t="e">
        <f t="shared" ca="1" si="18"/>
        <v>#REF!</v>
      </c>
      <c r="G145" s="125"/>
      <c r="H145" s="125"/>
      <c r="I145" s="125" t="e">
        <f t="shared" ca="1" si="20"/>
        <v>#REF!</v>
      </c>
      <c r="J145" s="128"/>
      <c r="K145" s="128"/>
      <c r="L145" s="128" t="e">
        <f t="shared" ca="1" si="19"/>
        <v>#REF!</v>
      </c>
      <c r="M145" s="130" t="e">
        <f t="shared" ca="1" si="21"/>
        <v>#REF!</v>
      </c>
      <c r="N145" s="154" t="e">
        <f t="shared" ca="1" si="22"/>
        <v>#REF!</v>
      </c>
      <c r="O145" s="132" t="e">
        <f t="shared" ca="1" si="23"/>
        <v>#REF!</v>
      </c>
      <c r="P145" s="136"/>
    </row>
    <row r="146" spans="1:16" x14ac:dyDescent="0.25">
      <c r="A146" s="121">
        <v>140</v>
      </c>
      <c r="B146" s="146" t="e">
        <f t="shared" ca="1" si="16"/>
        <v>#REF!</v>
      </c>
      <c r="C146" s="146" t="e">
        <f t="shared" ca="1" si="17"/>
        <v>#REF!</v>
      </c>
      <c r="D146" s="126"/>
      <c r="E146" s="127"/>
      <c r="F146" s="127" t="e">
        <f t="shared" ca="1" si="18"/>
        <v>#REF!</v>
      </c>
      <c r="G146" s="125"/>
      <c r="H146" s="125"/>
      <c r="I146" s="125" t="e">
        <f t="shared" ca="1" si="20"/>
        <v>#REF!</v>
      </c>
      <c r="J146" s="128"/>
      <c r="K146" s="128"/>
      <c r="L146" s="128" t="e">
        <f t="shared" ca="1" si="19"/>
        <v>#REF!</v>
      </c>
      <c r="M146" s="130" t="e">
        <f t="shared" ca="1" si="21"/>
        <v>#REF!</v>
      </c>
      <c r="N146" s="154" t="e">
        <f t="shared" ca="1" si="22"/>
        <v>#REF!</v>
      </c>
      <c r="O146" s="132" t="e">
        <f t="shared" ca="1" si="23"/>
        <v>#REF!</v>
      </c>
      <c r="P146" s="136"/>
    </row>
    <row r="147" spans="1:16" x14ac:dyDescent="0.25">
      <c r="A147" s="121">
        <v>141</v>
      </c>
      <c r="B147" s="146" t="e">
        <f t="shared" ca="1" si="16"/>
        <v>#REF!</v>
      </c>
      <c r="C147" s="146" t="e">
        <f t="shared" ca="1" si="17"/>
        <v>#REF!</v>
      </c>
      <c r="D147" s="126"/>
      <c r="E147" s="127"/>
      <c r="F147" s="127" t="e">
        <f t="shared" ca="1" si="18"/>
        <v>#REF!</v>
      </c>
      <c r="G147" s="125"/>
      <c r="H147" s="125"/>
      <c r="I147" s="125" t="e">
        <f t="shared" ca="1" si="20"/>
        <v>#REF!</v>
      </c>
      <c r="J147" s="128"/>
      <c r="K147" s="128"/>
      <c r="L147" s="128" t="e">
        <f t="shared" ca="1" si="19"/>
        <v>#REF!</v>
      </c>
      <c r="M147" s="130" t="e">
        <f t="shared" ca="1" si="21"/>
        <v>#REF!</v>
      </c>
      <c r="N147" s="154" t="e">
        <f t="shared" ca="1" si="22"/>
        <v>#REF!</v>
      </c>
      <c r="O147" s="132" t="e">
        <f t="shared" ca="1" si="23"/>
        <v>#REF!</v>
      </c>
      <c r="P147" s="136"/>
    </row>
    <row r="148" spans="1:16" x14ac:dyDescent="0.25">
      <c r="A148" s="121">
        <v>142</v>
      </c>
      <c r="B148" s="146" t="e">
        <f t="shared" ca="1" si="16"/>
        <v>#REF!</v>
      </c>
      <c r="C148" s="146" t="e">
        <f t="shared" ca="1" si="17"/>
        <v>#REF!</v>
      </c>
      <c r="D148" s="126"/>
      <c r="E148" s="127"/>
      <c r="F148" s="127" t="e">
        <f t="shared" ca="1" si="18"/>
        <v>#REF!</v>
      </c>
      <c r="G148" s="125"/>
      <c r="H148" s="125"/>
      <c r="I148" s="125" t="e">
        <f t="shared" ca="1" si="20"/>
        <v>#REF!</v>
      </c>
      <c r="J148" s="128"/>
      <c r="K148" s="128"/>
      <c r="L148" s="128" t="e">
        <f t="shared" ca="1" si="19"/>
        <v>#REF!</v>
      </c>
      <c r="M148" s="130" t="e">
        <f t="shared" ca="1" si="21"/>
        <v>#REF!</v>
      </c>
      <c r="N148" s="154" t="e">
        <f t="shared" ca="1" si="22"/>
        <v>#REF!</v>
      </c>
      <c r="O148" s="132" t="e">
        <f t="shared" ca="1" si="23"/>
        <v>#REF!</v>
      </c>
      <c r="P148" s="136"/>
    </row>
    <row r="149" spans="1:16" x14ac:dyDescent="0.25">
      <c r="A149" s="121">
        <v>143</v>
      </c>
      <c r="B149" s="146" t="e">
        <f t="shared" ca="1" si="16"/>
        <v>#REF!</v>
      </c>
      <c r="C149" s="146" t="e">
        <f t="shared" ca="1" si="17"/>
        <v>#REF!</v>
      </c>
      <c r="D149" s="126"/>
      <c r="E149" s="127"/>
      <c r="F149" s="127" t="e">
        <f t="shared" ca="1" si="18"/>
        <v>#REF!</v>
      </c>
      <c r="G149" s="125"/>
      <c r="H149" s="125"/>
      <c r="I149" s="125" t="e">
        <f t="shared" ca="1" si="20"/>
        <v>#REF!</v>
      </c>
      <c r="J149" s="128"/>
      <c r="K149" s="128"/>
      <c r="L149" s="128" t="e">
        <f t="shared" ca="1" si="19"/>
        <v>#REF!</v>
      </c>
      <c r="M149" s="130" t="e">
        <f t="shared" ca="1" si="21"/>
        <v>#REF!</v>
      </c>
      <c r="N149" s="154" t="e">
        <f t="shared" ca="1" si="22"/>
        <v>#REF!</v>
      </c>
      <c r="O149" s="132" t="e">
        <f t="shared" ca="1" si="23"/>
        <v>#REF!</v>
      </c>
      <c r="P149" s="136"/>
    </row>
    <row r="150" spans="1:16" x14ac:dyDescent="0.25">
      <c r="A150" s="121">
        <v>144</v>
      </c>
      <c r="B150" s="146" t="e">
        <f t="shared" ca="1" si="16"/>
        <v>#REF!</v>
      </c>
      <c r="C150" s="146" t="e">
        <f t="shared" ca="1" si="17"/>
        <v>#REF!</v>
      </c>
      <c r="D150" s="126"/>
      <c r="E150" s="127"/>
      <c r="F150" s="127" t="e">
        <f t="shared" ca="1" si="18"/>
        <v>#REF!</v>
      </c>
      <c r="G150" s="125"/>
      <c r="H150" s="125"/>
      <c r="I150" s="125" t="e">
        <f t="shared" ca="1" si="20"/>
        <v>#REF!</v>
      </c>
      <c r="J150" s="128"/>
      <c r="K150" s="128"/>
      <c r="L150" s="128" t="e">
        <f t="shared" ca="1" si="19"/>
        <v>#REF!</v>
      </c>
      <c r="M150" s="130" t="e">
        <f t="shared" ca="1" si="21"/>
        <v>#REF!</v>
      </c>
      <c r="N150" s="154" t="e">
        <f t="shared" ca="1" si="22"/>
        <v>#REF!</v>
      </c>
      <c r="O150" s="132" t="e">
        <f t="shared" ca="1" si="23"/>
        <v>#REF!</v>
      </c>
      <c r="P150" s="136"/>
    </row>
    <row r="151" spans="1:16" x14ac:dyDescent="0.25">
      <c r="A151" s="121">
        <v>145</v>
      </c>
      <c r="B151" s="146" t="e">
        <f t="shared" ca="1" si="16"/>
        <v>#REF!</v>
      </c>
      <c r="C151" s="146" t="e">
        <f t="shared" ca="1" si="17"/>
        <v>#REF!</v>
      </c>
      <c r="D151" s="126"/>
      <c r="E151" s="127"/>
      <c r="F151" s="127" t="e">
        <f t="shared" ca="1" si="18"/>
        <v>#REF!</v>
      </c>
      <c r="G151" s="125"/>
      <c r="H151" s="125"/>
      <c r="I151" s="125" t="e">
        <f t="shared" ca="1" si="20"/>
        <v>#REF!</v>
      </c>
      <c r="J151" s="128"/>
      <c r="K151" s="128"/>
      <c r="L151" s="128" t="e">
        <f t="shared" ca="1" si="19"/>
        <v>#REF!</v>
      </c>
      <c r="M151" s="130" t="e">
        <f t="shared" ca="1" si="21"/>
        <v>#REF!</v>
      </c>
      <c r="N151" s="154" t="e">
        <f t="shared" ca="1" si="22"/>
        <v>#REF!</v>
      </c>
      <c r="O151" s="132" t="e">
        <f t="shared" ca="1" si="23"/>
        <v>#REF!</v>
      </c>
      <c r="P151" s="136"/>
    </row>
    <row r="152" spans="1:16" x14ac:dyDescent="0.25">
      <c r="A152" s="121">
        <v>146</v>
      </c>
      <c r="B152" s="146" t="e">
        <f t="shared" ca="1" si="16"/>
        <v>#REF!</v>
      </c>
      <c r="C152" s="146" t="e">
        <f t="shared" ca="1" si="17"/>
        <v>#REF!</v>
      </c>
      <c r="D152" s="126"/>
      <c r="E152" s="127"/>
      <c r="F152" s="127" t="e">
        <f t="shared" ca="1" si="18"/>
        <v>#REF!</v>
      </c>
      <c r="G152" s="125"/>
      <c r="H152" s="125"/>
      <c r="I152" s="125" t="e">
        <f t="shared" ca="1" si="20"/>
        <v>#REF!</v>
      </c>
      <c r="J152" s="128"/>
      <c r="K152" s="128"/>
      <c r="L152" s="128" t="e">
        <f t="shared" ca="1" si="19"/>
        <v>#REF!</v>
      </c>
      <c r="M152" s="130" t="e">
        <f t="shared" ca="1" si="21"/>
        <v>#REF!</v>
      </c>
      <c r="N152" s="154" t="e">
        <f t="shared" ca="1" si="22"/>
        <v>#REF!</v>
      </c>
      <c r="O152" s="132" t="e">
        <f t="shared" ca="1" si="23"/>
        <v>#REF!</v>
      </c>
      <c r="P152" s="136"/>
    </row>
    <row r="153" spans="1:16" x14ac:dyDescent="0.25">
      <c r="A153" s="121">
        <v>147</v>
      </c>
      <c r="B153" s="146" t="e">
        <f t="shared" ca="1" si="16"/>
        <v>#REF!</v>
      </c>
      <c r="C153" s="146" t="e">
        <f t="shared" ca="1" si="17"/>
        <v>#REF!</v>
      </c>
      <c r="D153" s="126"/>
      <c r="E153" s="127"/>
      <c r="F153" s="127" t="e">
        <f t="shared" ca="1" si="18"/>
        <v>#REF!</v>
      </c>
      <c r="G153" s="125"/>
      <c r="H153" s="125"/>
      <c r="I153" s="125" t="e">
        <f t="shared" ca="1" si="20"/>
        <v>#REF!</v>
      </c>
      <c r="J153" s="128"/>
      <c r="K153" s="128"/>
      <c r="L153" s="128" t="e">
        <f t="shared" ca="1" si="19"/>
        <v>#REF!</v>
      </c>
      <c r="M153" s="130" t="e">
        <f t="shared" ca="1" si="21"/>
        <v>#REF!</v>
      </c>
      <c r="N153" s="154" t="e">
        <f t="shared" ca="1" si="22"/>
        <v>#REF!</v>
      </c>
      <c r="O153" s="132" t="e">
        <f t="shared" ca="1" si="23"/>
        <v>#REF!</v>
      </c>
      <c r="P153" s="136"/>
    </row>
    <row r="154" spans="1:16" x14ac:dyDescent="0.25">
      <c r="A154" s="121">
        <v>148</v>
      </c>
      <c r="B154" s="146" t="e">
        <f t="shared" ca="1" si="16"/>
        <v>#REF!</v>
      </c>
      <c r="C154" s="146" t="e">
        <f t="shared" ca="1" si="17"/>
        <v>#REF!</v>
      </c>
      <c r="D154" s="126"/>
      <c r="E154" s="127"/>
      <c r="F154" s="127" t="e">
        <f t="shared" ca="1" si="18"/>
        <v>#REF!</v>
      </c>
      <c r="G154" s="125"/>
      <c r="H154" s="125"/>
      <c r="I154" s="125" t="e">
        <f t="shared" ca="1" si="20"/>
        <v>#REF!</v>
      </c>
      <c r="J154" s="128"/>
      <c r="K154" s="128"/>
      <c r="L154" s="128" t="e">
        <f t="shared" ca="1" si="19"/>
        <v>#REF!</v>
      </c>
      <c r="M154" s="130" t="e">
        <f t="shared" ca="1" si="21"/>
        <v>#REF!</v>
      </c>
      <c r="N154" s="154" t="e">
        <f t="shared" ca="1" si="22"/>
        <v>#REF!</v>
      </c>
      <c r="O154" s="132" t="e">
        <f t="shared" ca="1" si="23"/>
        <v>#REF!</v>
      </c>
      <c r="P154" s="136"/>
    </row>
    <row r="155" spans="1:16" x14ac:dyDescent="0.25">
      <c r="A155" s="121">
        <v>149</v>
      </c>
      <c r="B155" s="146" t="e">
        <f t="shared" ca="1" si="16"/>
        <v>#REF!</v>
      </c>
      <c r="C155" s="146" t="e">
        <f t="shared" ca="1" si="17"/>
        <v>#REF!</v>
      </c>
      <c r="D155" s="126"/>
      <c r="E155" s="127"/>
      <c r="F155" s="127" t="e">
        <f t="shared" ca="1" si="18"/>
        <v>#REF!</v>
      </c>
      <c r="G155" s="125"/>
      <c r="H155" s="125"/>
      <c r="I155" s="125" t="e">
        <f t="shared" ca="1" si="20"/>
        <v>#REF!</v>
      </c>
      <c r="J155" s="128"/>
      <c r="K155" s="128"/>
      <c r="L155" s="128" t="e">
        <f t="shared" ca="1" si="19"/>
        <v>#REF!</v>
      </c>
      <c r="M155" s="130" t="e">
        <f t="shared" ca="1" si="21"/>
        <v>#REF!</v>
      </c>
      <c r="N155" s="154" t="e">
        <f t="shared" ca="1" si="22"/>
        <v>#REF!</v>
      </c>
      <c r="O155" s="132" t="e">
        <f t="shared" ca="1" si="23"/>
        <v>#REF!</v>
      </c>
      <c r="P155" s="136"/>
    </row>
    <row r="156" spans="1:16" x14ac:dyDescent="0.25">
      <c r="A156" s="121">
        <v>150</v>
      </c>
      <c r="B156" s="146" t="e">
        <f t="shared" ca="1" si="16"/>
        <v>#REF!</v>
      </c>
      <c r="C156" s="146" t="e">
        <f t="shared" ca="1" si="17"/>
        <v>#REF!</v>
      </c>
      <c r="D156" s="126"/>
      <c r="E156" s="127"/>
      <c r="F156" s="127" t="e">
        <f t="shared" ca="1" si="18"/>
        <v>#REF!</v>
      </c>
      <c r="G156" s="125"/>
      <c r="H156" s="125"/>
      <c r="I156" s="125" t="e">
        <f t="shared" ca="1" si="20"/>
        <v>#REF!</v>
      </c>
      <c r="J156" s="128"/>
      <c r="K156" s="128"/>
      <c r="L156" s="128" t="e">
        <f t="shared" ca="1" si="19"/>
        <v>#REF!</v>
      </c>
      <c r="M156" s="130" t="e">
        <f t="shared" ca="1" si="21"/>
        <v>#REF!</v>
      </c>
      <c r="N156" s="154" t="e">
        <f t="shared" ca="1" si="22"/>
        <v>#REF!</v>
      </c>
      <c r="O156" s="132" t="e">
        <f t="shared" ca="1" si="23"/>
        <v>#REF!</v>
      </c>
      <c r="P156" s="136"/>
    </row>
    <row r="157" spans="1:16" x14ac:dyDescent="0.25">
      <c r="A157" s="121">
        <v>151</v>
      </c>
      <c r="B157" s="146" t="e">
        <f t="shared" ca="1" si="16"/>
        <v>#REF!</v>
      </c>
      <c r="C157" s="146" t="e">
        <f t="shared" ca="1" si="17"/>
        <v>#REF!</v>
      </c>
      <c r="D157" s="126"/>
      <c r="E157" s="127"/>
      <c r="F157" s="127" t="e">
        <f t="shared" ca="1" si="18"/>
        <v>#REF!</v>
      </c>
      <c r="G157" s="125"/>
      <c r="H157" s="125"/>
      <c r="I157" s="125" t="e">
        <f t="shared" ca="1" si="20"/>
        <v>#REF!</v>
      </c>
      <c r="J157" s="128"/>
      <c r="K157" s="128"/>
      <c r="L157" s="128" t="e">
        <f t="shared" ca="1" si="19"/>
        <v>#REF!</v>
      </c>
      <c r="M157" s="130" t="e">
        <f t="shared" ca="1" si="21"/>
        <v>#REF!</v>
      </c>
      <c r="N157" s="154" t="e">
        <f t="shared" ca="1" si="22"/>
        <v>#REF!</v>
      </c>
      <c r="O157" s="132" t="e">
        <f t="shared" ca="1" si="23"/>
        <v>#REF!</v>
      </c>
      <c r="P157" s="136"/>
    </row>
    <row r="158" spans="1:16" x14ac:dyDescent="0.25">
      <c r="A158" s="121">
        <v>152</v>
      </c>
      <c r="B158" s="146" t="e">
        <f t="shared" ca="1" si="16"/>
        <v>#REF!</v>
      </c>
      <c r="C158" s="146" t="e">
        <f t="shared" ca="1" si="17"/>
        <v>#REF!</v>
      </c>
      <c r="D158" s="126"/>
      <c r="E158" s="127"/>
      <c r="F158" s="127" t="e">
        <f t="shared" ca="1" si="18"/>
        <v>#REF!</v>
      </c>
      <c r="G158" s="125"/>
      <c r="H158" s="125"/>
      <c r="I158" s="125" t="e">
        <f t="shared" ca="1" si="20"/>
        <v>#REF!</v>
      </c>
      <c r="J158" s="128"/>
      <c r="K158" s="128"/>
      <c r="L158" s="128" t="e">
        <f t="shared" ca="1" si="19"/>
        <v>#REF!</v>
      </c>
      <c r="M158" s="130" t="e">
        <f t="shared" ca="1" si="21"/>
        <v>#REF!</v>
      </c>
      <c r="N158" s="154" t="e">
        <f t="shared" ca="1" si="22"/>
        <v>#REF!</v>
      </c>
      <c r="O158" s="132" t="e">
        <f t="shared" ca="1" si="23"/>
        <v>#REF!</v>
      </c>
      <c r="P158" s="136"/>
    </row>
    <row r="159" spans="1:16" x14ac:dyDescent="0.25">
      <c r="A159" s="121">
        <v>153</v>
      </c>
      <c r="B159" s="146" t="e">
        <f t="shared" ca="1" si="16"/>
        <v>#REF!</v>
      </c>
      <c r="C159" s="146" t="e">
        <f t="shared" ca="1" si="17"/>
        <v>#REF!</v>
      </c>
      <c r="D159" s="126"/>
      <c r="E159" s="127"/>
      <c r="F159" s="127" t="e">
        <f t="shared" ca="1" si="18"/>
        <v>#REF!</v>
      </c>
      <c r="G159" s="125"/>
      <c r="H159" s="125"/>
      <c r="I159" s="125" t="e">
        <f t="shared" ca="1" si="20"/>
        <v>#REF!</v>
      </c>
      <c r="J159" s="128"/>
      <c r="K159" s="128"/>
      <c r="L159" s="128" t="e">
        <f t="shared" ca="1" si="19"/>
        <v>#REF!</v>
      </c>
      <c r="M159" s="130" t="e">
        <f t="shared" ca="1" si="21"/>
        <v>#REF!</v>
      </c>
      <c r="N159" s="154" t="e">
        <f t="shared" ca="1" si="22"/>
        <v>#REF!</v>
      </c>
      <c r="O159" s="132" t="e">
        <f t="shared" ca="1" si="23"/>
        <v>#REF!</v>
      </c>
      <c r="P159" s="136"/>
    </row>
    <row r="160" spans="1:16" x14ac:dyDescent="0.25">
      <c r="A160" s="121">
        <v>154</v>
      </c>
      <c r="B160" s="146" t="e">
        <f t="shared" ca="1" si="16"/>
        <v>#REF!</v>
      </c>
      <c r="C160" s="146" t="e">
        <f t="shared" ca="1" si="17"/>
        <v>#REF!</v>
      </c>
      <c r="D160" s="126"/>
      <c r="E160" s="127"/>
      <c r="F160" s="127" t="e">
        <f t="shared" ca="1" si="18"/>
        <v>#REF!</v>
      </c>
      <c r="G160" s="125"/>
      <c r="H160" s="125"/>
      <c r="I160" s="125" t="e">
        <f t="shared" ca="1" si="20"/>
        <v>#REF!</v>
      </c>
      <c r="J160" s="128"/>
      <c r="K160" s="128"/>
      <c r="L160" s="128" t="e">
        <f t="shared" ca="1" si="19"/>
        <v>#REF!</v>
      </c>
      <c r="M160" s="130" t="e">
        <f t="shared" ca="1" si="21"/>
        <v>#REF!</v>
      </c>
      <c r="N160" s="154" t="e">
        <f t="shared" ca="1" si="22"/>
        <v>#REF!</v>
      </c>
      <c r="O160" s="132" t="e">
        <f t="shared" ca="1" si="23"/>
        <v>#REF!</v>
      </c>
      <c r="P160" s="136"/>
    </row>
    <row r="161" spans="1:16" x14ac:dyDescent="0.25">
      <c r="A161" s="121">
        <v>155</v>
      </c>
      <c r="B161" s="146" t="e">
        <f t="shared" ca="1" si="16"/>
        <v>#REF!</v>
      </c>
      <c r="C161" s="146" t="e">
        <f t="shared" ca="1" si="17"/>
        <v>#REF!</v>
      </c>
      <c r="D161" s="126"/>
      <c r="E161" s="127"/>
      <c r="F161" s="127" t="e">
        <f t="shared" ca="1" si="18"/>
        <v>#REF!</v>
      </c>
      <c r="G161" s="125"/>
      <c r="H161" s="125"/>
      <c r="I161" s="125" t="e">
        <f t="shared" ca="1" si="20"/>
        <v>#REF!</v>
      </c>
      <c r="J161" s="128"/>
      <c r="K161" s="128"/>
      <c r="L161" s="128" t="e">
        <f t="shared" ca="1" si="19"/>
        <v>#REF!</v>
      </c>
      <c r="M161" s="130" t="e">
        <f t="shared" ca="1" si="21"/>
        <v>#REF!</v>
      </c>
      <c r="N161" s="154" t="e">
        <f t="shared" ca="1" si="22"/>
        <v>#REF!</v>
      </c>
      <c r="O161" s="132" t="e">
        <f t="shared" ca="1" si="23"/>
        <v>#REF!</v>
      </c>
      <c r="P161" s="136"/>
    </row>
    <row r="162" spans="1:16" x14ac:dyDescent="0.25">
      <c r="A162" s="121">
        <v>156</v>
      </c>
      <c r="B162" s="146" t="e">
        <f t="shared" ca="1" si="16"/>
        <v>#REF!</v>
      </c>
      <c r="C162" s="146" t="e">
        <f t="shared" ca="1" si="17"/>
        <v>#REF!</v>
      </c>
      <c r="D162" s="126"/>
      <c r="E162" s="127"/>
      <c r="F162" s="127" t="e">
        <f t="shared" ca="1" si="18"/>
        <v>#REF!</v>
      </c>
      <c r="G162" s="125"/>
      <c r="H162" s="125"/>
      <c r="I162" s="125" t="e">
        <f t="shared" ca="1" si="20"/>
        <v>#REF!</v>
      </c>
      <c r="J162" s="128"/>
      <c r="K162" s="128"/>
      <c r="L162" s="128" t="e">
        <f t="shared" ca="1" si="19"/>
        <v>#REF!</v>
      </c>
      <c r="M162" s="130" t="e">
        <f t="shared" ca="1" si="21"/>
        <v>#REF!</v>
      </c>
      <c r="N162" s="154" t="e">
        <f t="shared" ca="1" si="22"/>
        <v>#REF!</v>
      </c>
      <c r="O162" s="132" t="e">
        <f t="shared" ca="1" si="23"/>
        <v>#REF!</v>
      </c>
      <c r="P162" s="136"/>
    </row>
    <row r="163" spans="1:16" x14ac:dyDescent="0.25">
      <c r="A163" s="121">
        <v>157</v>
      </c>
      <c r="B163" s="146" t="e">
        <f t="shared" ca="1" si="16"/>
        <v>#REF!</v>
      </c>
      <c r="C163" s="146" t="e">
        <f t="shared" ca="1" si="17"/>
        <v>#REF!</v>
      </c>
      <c r="D163" s="126"/>
      <c r="E163" s="127"/>
      <c r="F163" s="127" t="e">
        <f t="shared" ca="1" si="18"/>
        <v>#REF!</v>
      </c>
      <c r="G163" s="125"/>
      <c r="H163" s="125"/>
      <c r="I163" s="125" t="e">
        <f t="shared" ca="1" si="20"/>
        <v>#REF!</v>
      </c>
      <c r="J163" s="128"/>
      <c r="K163" s="128"/>
      <c r="L163" s="128" t="e">
        <f t="shared" ca="1" si="19"/>
        <v>#REF!</v>
      </c>
      <c r="M163" s="130" t="e">
        <f t="shared" ca="1" si="21"/>
        <v>#REF!</v>
      </c>
      <c r="N163" s="154" t="e">
        <f t="shared" ca="1" si="22"/>
        <v>#REF!</v>
      </c>
      <c r="O163" s="132" t="e">
        <f t="shared" ca="1" si="23"/>
        <v>#REF!</v>
      </c>
      <c r="P163" s="136"/>
    </row>
    <row r="164" spans="1:16" x14ac:dyDescent="0.25">
      <c r="A164" s="121">
        <v>158</v>
      </c>
      <c r="B164" s="146" t="e">
        <f t="shared" ca="1" si="16"/>
        <v>#REF!</v>
      </c>
      <c r="C164" s="146" t="e">
        <f t="shared" ca="1" si="17"/>
        <v>#REF!</v>
      </c>
      <c r="D164" s="126"/>
      <c r="E164" s="127"/>
      <c r="F164" s="127" t="e">
        <f t="shared" ca="1" si="18"/>
        <v>#REF!</v>
      </c>
      <c r="G164" s="125"/>
      <c r="H164" s="125"/>
      <c r="I164" s="125" t="e">
        <f t="shared" ca="1" si="20"/>
        <v>#REF!</v>
      </c>
      <c r="J164" s="128"/>
      <c r="K164" s="128"/>
      <c r="L164" s="128" t="e">
        <f t="shared" ca="1" si="19"/>
        <v>#REF!</v>
      </c>
      <c r="M164" s="130" t="e">
        <f t="shared" ca="1" si="21"/>
        <v>#REF!</v>
      </c>
      <c r="N164" s="154" t="e">
        <f t="shared" ca="1" si="22"/>
        <v>#REF!</v>
      </c>
      <c r="O164" s="132" t="e">
        <f t="shared" ca="1" si="23"/>
        <v>#REF!</v>
      </c>
      <c r="P164" s="136"/>
    </row>
    <row r="165" spans="1:16" x14ac:dyDescent="0.25">
      <c r="A165" s="121">
        <v>159</v>
      </c>
      <c r="B165" s="146" t="e">
        <f t="shared" ca="1" si="16"/>
        <v>#REF!</v>
      </c>
      <c r="C165" s="146" t="e">
        <f t="shared" ca="1" si="17"/>
        <v>#REF!</v>
      </c>
      <c r="D165" s="126"/>
      <c r="E165" s="127"/>
      <c r="F165" s="127" t="e">
        <f t="shared" ca="1" si="18"/>
        <v>#REF!</v>
      </c>
      <c r="G165" s="125"/>
      <c r="H165" s="125"/>
      <c r="I165" s="125" t="e">
        <f t="shared" ca="1" si="20"/>
        <v>#REF!</v>
      </c>
      <c r="J165" s="128"/>
      <c r="K165" s="128"/>
      <c r="L165" s="128" t="e">
        <f t="shared" ca="1" si="19"/>
        <v>#REF!</v>
      </c>
      <c r="M165" s="130" t="e">
        <f t="shared" ca="1" si="21"/>
        <v>#REF!</v>
      </c>
      <c r="N165" s="154" t="e">
        <f t="shared" ca="1" si="22"/>
        <v>#REF!</v>
      </c>
      <c r="O165" s="132" t="e">
        <f t="shared" ca="1" si="23"/>
        <v>#REF!</v>
      </c>
      <c r="P165" s="136"/>
    </row>
    <row r="166" spans="1:16" x14ac:dyDescent="0.25">
      <c r="A166" s="121">
        <v>160</v>
      </c>
      <c r="B166" s="146" t="e">
        <f t="shared" ca="1" si="16"/>
        <v>#REF!</v>
      </c>
      <c r="C166" s="146" t="e">
        <f t="shared" ca="1" si="17"/>
        <v>#REF!</v>
      </c>
      <c r="D166" s="126"/>
      <c r="E166" s="127"/>
      <c r="F166" s="127" t="e">
        <f t="shared" ca="1" si="18"/>
        <v>#REF!</v>
      </c>
      <c r="G166" s="125"/>
      <c r="H166" s="125"/>
      <c r="I166" s="125" t="e">
        <f t="shared" ca="1" si="20"/>
        <v>#REF!</v>
      </c>
      <c r="J166" s="128"/>
      <c r="K166" s="128"/>
      <c r="L166" s="128" t="e">
        <f t="shared" ca="1" si="19"/>
        <v>#REF!</v>
      </c>
      <c r="M166" s="130" t="e">
        <f t="shared" ca="1" si="21"/>
        <v>#REF!</v>
      </c>
      <c r="N166" s="154" t="e">
        <f t="shared" ca="1" si="22"/>
        <v>#REF!</v>
      </c>
      <c r="O166" s="132" t="e">
        <f t="shared" ca="1" si="23"/>
        <v>#REF!</v>
      </c>
      <c r="P166" s="136"/>
    </row>
    <row r="167" spans="1:16" x14ac:dyDescent="0.25">
      <c r="A167" s="121">
        <v>161</v>
      </c>
      <c r="B167" s="146" t="e">
        <f t="shared" ca="1" si="16"/>
        <v>#REF!</v>
      </c>
      <c r="C167" s="146" t="e">
        <f t="shared" ca="1" si="17"/>
        <v>#REF!</v>
      </c>
      <c r="D167" s="126"/>
      <c r="E167" s="127"/>
      <c r="F167" s="127" t="e">
        <f t="shared" ca="1" si="18"/>
        <v>#REF!</v>
      </c>
      <c r="G167" s="125"/>
      <c r="H167" s="125"/>
      <c r="I167" s="125" t="e">
        <f t="shared" ca="1" si="20"/>
        <v>#REF!</v>
      </c>
      <c r="J167" s="128"/>
      <c r="K167" s="128"/>
      <c r="L167" s="128" t="e">
        <f t="shared" ca="1" si="19"/>
        <v>#REF!</v>
      </c>
      <c r="M167" s="130" t="e">
        <f t="shared" ca="1" si="21"/>
        <v>#REF!</v>
      </c>
      <c r="N167" s="154" t="e">
        <f t="shared" ca="1" si="22"/>
        <v>#REF!</v>
      </c>
      <c r="O167" s="132" t="e">
        <f t="shared" ca="1" si="23"/>
        <v>#REF!</v>
      </c>
      <c r="P167" s="136"/>
    </row>
    <row r="168" spans="1:16" x14ac:dyDescent="0.25">
      <c r="A168" s="121">
        <v>162</v>
      </c>
      <c r="B168" s="146" t="e">
        <f t="shared" ca="1" si="16"/>
        <v>#REF!</v>
      </c>
      <c r="C168" s="146" t="e">
        <f t="shared" ca="1" si="17"/>
        <v>#REF!</v>
      </c>
      <c r="D168" s="126"/>
      <c r="E168" s="127"/>
      <c r="F168" s="127" t="e">
        <f t="shared" ca="1" si="18"/>
        <v>#REF!</v>
      </c>
      <c r="G168" s="125"/>
      <c r="H168" s="125"/>
      <c r="I168" s="125" t="e">
        <f t="shared" ca="1" si="20"/>
        <v>#REF!</v>
      </c>
      <c r="J168" s="128"/>
      <c r="K168" s="128"/>
      <c r="L168" s="128" t="e">
        <f t="shared" ca="1" si="19"/>
        <v>#REF!</v>
      </c>
      <c r="M168" s="130" t="e">
        <f t="shared" ca="1" si="21"/>
        <v>#REF!</v>
      </c>
      <c r="N168" s="154" t="e">
        <f t="shared" ca="1" si="22"/>
        <v>#REF!</v>
      </c>
      <c r="O168" s="132" t="e">
        <f t="shared" ca="1" si="23"/>
        <v>#REF!</v>
      </c>
      <c r="P168" s="136"/>
    </row>
    <row r="169" spans="1:16" x14ac:dyDescent="0.25">
      <c r="A169" s="121">
        <v>163</v>
      </c>
      <c r="B169" s="146" t="e">
        <f t="shared" ca="1" si="16"/>
        <v>#REF!</v>
      </c>
      <c r="C169" s="146" t="e">
        <f t="shared" ca="1" si="17"/>
        <v>#REF!</v>
      </c>
      <c r="D169" s="126"/>
      <c r="E169" s="127"/>
      <c r="F169" s="127" t="e">
        <f t="shared" ca="1" si="18"/>
        <v>#REF!</v>
      </c>
      <c r="G169" s="125"/>
      <c r="H169" s="125"/>
      <c r="I169" s="125" t="e">
        <f t="shared" ca="1" si="20"/>
        <v>#REF!</v>
      </c>
      <c r="J169" s="128"/>
      <c r="K169" s="128"/>
      <c r="L169" s="128" t="e">
        <f t="shared" ca="1" si="19"/>
        <v>#REF!</v>
      </c>
      <c r="M169" s="130" t="e">
        <f t="shared" ca="1" si="21"/>
        <v>#REF!</v>
      </c>
      <c r="N169" s="154" t="e">
        <f t="shared" ca="1" si="22"/>
        <v>#REF!</v>
      </c>
      <c r="O169" s="132" t="e">
        <f t="shared" ca="1" si="23"/>
        <v>#REF!</v>
      </c>
      <c r="P169" s="136"/>
    </row>
    <row r="170" spans="1:16" x14ac:dyDescent="0.25">
      <c r="A170" s="121">
        <v>164</v>
      </c>
      <c r="B170" s="146" t="e">
        <f t="shared" ca="1" si="16"/>
        <v>#REF!</v>
      </c>
      <c r="C170" s="146" t="e">
        <f t="shared" ca="1" si="17"/>
        <v>#REF!</v>
      </c>
      <c r="D170" s="126"/>
      <c r="E170" s="127"/>
      <c r="F170" s="127" t="e">
        <f t="shared" ca="1" si="18"/>
        <v>#REF!</v>
      </c>
      <c r="G170" s="125"/>
      <c r="H170" s="125"/>
      <c r="I170" s="125" t="e">
        <f t="shared" ca="1" si="20"/>
        <v>#REF!</v>
      </c>
      <c r="J170" s="128"/>
      <c r="K170" s="128"/>
      <c r="L170" s="128" t="e">
        <f t="shared" ca="1" si="19"/>
        <v>#REF!</v>
      </c>
      <c r="M170" s="130" t="e">
        <f t="shared" ca="1" si="21"/>
        <v>#REF!</v>
      </c>
      <c r="N170" s="154" t="e">
        <f t="shared" ca="1" si="22"/>
        <v>#REF!</v>
      </c>
      <c r="O170" s="132" t="e">
        <f t="shared" ca="1" si="23"/>
        <v>#REF!</v>
      </c>
      <c r="P170" s="136"/>
    </row>
    <row r="171" spans="1:16" x14ac:dyDescent="0.25">
      <c r="A171" s="121">
        <v>165</v>
      </c>
      <c r="B171" s="146" t="e">
        <f t="shared" ca="1" si="16"/>
        <v>#REF!</v>
      </c>
      <c r="C171" s="146" t="e">
        <f t="shared" ca="1" si="17"/>
        <v>#REF!</v>
      </c>
      <c r="D171" s="126"/>
      <c r="E171" s="127"/>
      <c r="F171" s="127" t="e">
        <f t="shared" ca="1" si="18"/>
        <v>#REF!</v>
      </c>
      <c r="G171" s="125"/>
      <c r="H171" s="125"/>
      <c r="I171" s="125" t="e">
        <f t="shared" ca="1" si="20"/>
        <v>#REF!</v>
      </c>
      <c r="J171" s="128"/>
      <c r="K171" s="128"/>
      <c r="L171" s="128" t="e">
        <f t="shared" ca="1" si="19"/>
        <v>#REF!</v>
      </c>
      <c r="M171" s="130" t="e">
        <f t="shared" ca="1" si="21"/>
        <v>#REF!</v>
      </c>
      <c r="N171" s="154" t="e">
        <f t="shared" ca="1" si="22"/>
        <v>#REF!</v>
      </c>
      <c r="O171" s="132" t="e">
        <f t="shared" ca="1" si="23"/>
        <v>#REF!</v>
      </c>
      <c r="P171" s="136"/>
    </row>
    <row r="172" spans="1:16" x14ac:dyDescent="0.25">
      <c r="A172" s="121">
        <v>166</v>
      </c>
      <c r="B172" s="146" t="e">
        <f t="shared" ca="1" si="16"/>
        <v>#REF!</v>
      </c>
      <c r="C172" s="146" t="e">
        <f t="shared" ca="1" si="17"/>
        <v>#REF!</v>
      </c>
      <c r="D172" s="126"/>
      <c r="E172" s="127"/>
      <c r="F172" s="127" t="e">
        <f t="shared" ca="1" si="18"/>
        <v>#REF!</v>
      </c>
      <c r="G172" s="125"/>
      <c r="H172" s="125"/>
      <c r="I172" s="125" t="e">
        <f t="shared" ca="1" si="20"/>
        <v>#REF!</v>
      </c>
      <c r="J172" s="128"/>
      <c r="K172" s="128"/>
      <c r="L172" s="128" t="e">
        <f t="shared" ca="1" si="19"/>
        <v>#REF!</v>
      </c>
      <c r="M172" s="130" t="e">
        <f t="shared" ca="1" si="21"/>
        <v>#REF!</v>
      </c>
      <c r="N172" s="154" t="e">
        <f t="shared" ca="1" si="22"/>
        <v>#REF!</v>
      </c>
      <c r="O172" s="132" t="e">
        <f t="shared" ca="1" si="23"/>
        <v>#REF!</v>
      </c>
      <c r="P172" s="136"/>
    </row>
    <row r="173" spans="1:16" x14ac:dyDescent="0.25">
      <c r="A173" s="121">
        <v>167</v>
      </c>
      <c r="B173" s="146" t="e">
        <f t="shared" ca="1" si="16"/>
        <v>#REF!</v>
      </c>
      <c r="C173" s="146" t="e">
        <f t="shared" ca="1" si="17"/>
        <v>#REF!</v>
      </c>
      <c r="D173" s="126"/>
      <c r="E173" s="127"/>
      <c r="F173" s="127" t="e">
        <f t="shared" ca="1" si="18"/>
        <v>#REF!</v>
      </c>
      <c r="G173" s="125"/>
      <c r="H173" s="125"/>
      <c r="I173" s="125" t="e">
        <f t="shared" ca="1" si="20"/>
        <v>#REF!</v>
      </c>
      <c r="J173" s="128"/>
      <c r="K173" s="128"/>
      <c r="L173" s="128" t="e">
        <f t="shared" ca="1" si="19"/>
        <v>#REF!</v>
      </c>
      <c r="M173" s="130" t="e">
        <f t="shared" ca="1" si="21"/>
        <v>#REF!</v>
      </c>
      <c r="N173" s="154" t="e">
        <f t="shared" ca="1" si="22"/>
        <v>#REF!</v>
      </c>
      <c r="O173" s="132" t="e">
        <f t="shared" ca="1" si="23"/>
        <v>#REF!</v>
      </c>
      <c r="P173" s="136"/>
    </row>
    <row r="174" spans="1:16" x14ac:dyDescent="0.25">
      <c r="A174" s="121">
        <v>168</v>
      </c>
      <c r="B174" s="146" t="e">
        <f t="shared" ca="1" si="16"/>
        <v>#REF!</v>
      </c>
      <c r="C174" s="146" t="e">
        <f t="shared" ca="1" si="17"/>
        <v>#REF!</v>
      </c>
      <c r="D174" s="126"/>
      <c r="E174" s="127"/>
      <c r="F174" s="127" t="e">
        <f t="shared" ca="1" si="18"/>
        <v>#REF!</v>
      </c>
      <c r="G174" s="125"/>
      <c r="H174" s="125"/>
      <c r="I174" s="125" t="e">
        <f t="shared" ca="1" si="20"/>
        <v>#REF!</v>
      </c>
      <c r="J174" s="128"/>
      <c r="K174" s="128"/>
      <c r="L174" s="128" t="e">
        <f t="shared" ca="1" si="19"/>
        <v>#REF!</v>
      </c>
      <c r="M174" s="130" t="e">
        <f t="shared" ca="1" si="21"/>
        <v>#REF!</v>
      </c>
      <c r="N174" s="154" t="e">
        <f t="shared" ca="1" si="22"/>
        <v>#REF!</v>
      </c>
      <c r="O174" s="132" t="e">
        <f t="shared" ca="1" si="23"/>
        <v>#REF!</v>
      </c>
      <c r="P174" s="136"/>
    </row>
    <row r="175" spans="1:16" x14ac:dyDescent="0.25">
      <c r="A175" s="121">
        <v>169</v>
      </c>
      <c r="B175" s="146" t="e">
        <f t="shared" ca="1" si="16"/>
        <v>#REF!</v>
      </c>
      <c r="C175" s="146" t="e">
        <f t="shared" ca="1" si="17"/>
        <v>#REF!</v>
      </c>
      <c r="D175" s="126"/>
      <c r="E175" s="127"/>
      <c r="F175" s="127" t="e">
        <f t="shared" ca="1" si="18"/>
        <v>#REF!</v>
      </c>
      <c r="G175" s="125"/>
      <c r="H175" s="125"/>
      <c r="I175" s="125" t="e">
        <f t="shared" ca="1" si="20"/>
        <v>#REF!</v>
      </c>
      <c r="J175" s="128"/>
      <c r="K175" s="128"/>
      <c r="L175" s="128" t="e">
        <f t="shared" ca="1" si="19"/>
        <v>#REF!</v>
      </c>
      <c r="M175" s="130" t="e">
        <f t="shared" ca="1" si="21"/>
        <v>#REF!</v>
      </c>
      <c r="N175" s="154" t="e">
        <f t="shared" ca="1" si="22"/>
        <v>#REF!</v>
      </c>
      <c r="O175" s="132" t="e">
        <f t="shared" ca="1" si="23"/>
        <v>#REF!</v>
      </c>
      <c r="P175" s="136"/>
    </row>
    <row r="176" spans="1:16" x14ac:dyDescent="0.25">
      <c r="A176" s="121">
        <v>170</v>
      </c>
      <c r="B176" s="146" t="e">
        <f t="shared" ca="1" si="16"/>
        <v>#REF!</v>
      </c>
      <c r="C176" s="146" t="e">
        <f t="shared" ca="1" si="17"/>
        <v>#REF!</v>
      </c>
      <c r="D176" s="126"/>
      <c r="E176" s="127"/>
      <c r="F176" s="127" t="e">
        <f t="shared" ca="1" si="18"/>
        <v>#REF!</v>
      </c>
      <c r="G176" s="125"/>
      <c r="H176" s="125"/>
      <c r="I176" s="125" t="e">
        <f t="shared" ca="1" si="20"/>
        <v>#REF!</v>
      </c>
      <c r="J176" s="128"/>
      <c r="K176" s="128"/>
      <c r="L176" s="128" t="e">
        <f t="shared" ca="1" si="19"/>
        <v>#REF!</v>
      </c>
      <c r="M176" s="130" t="e">
        <f t="shared" ca="1" si="21"/>
        <v>#REF!</v>
      </c>
      <c r="N176" s="154" t="e">
        <f t="shared" ca="1" si="22"/>
        <v>#REF!</v>
      </c>
      <c r="O176" s="132" t="e">
        <f t="shared" ca="1" si="23"/>
        <v>#REF!</v>
      </c>
      <c r="P176" s="136"/>
    </row>
    <row r="177" spans="1:16" x14ac:dyDescent="0.25">
      <c r="A177" s="121">
        <v>171</v>
      </c>
      <c r="B177" s="146" t="e">
        <f t="shared" ca="1" si="16"/>
        <v>#REF!</v>
      </c>
      <c r="C177" s="146" t="e">
        <f t="shared" ca="1" si="17"/>
        <v>#REF!</v>
      </c>
      <c r="D177" s="126"/>
      <c r="E177" s="127"/>
      <c r="F177" s="127" t="e">
        <f t="shared" ca="1" si="18"/>
        <v>#REF!</v>
      </c>
      <c r="G177" s="125"/>
      <c r="H177" s="125"/>
      <c r="I177" s="125" t="e">
        <f t="shared" ca="1" si="20"/>
        <v>#REF!</v>
      </c>
      <c r="J177" s="128"/>
      <c r="K177" s="128"/>
      <c r="L177" s="128" t="e">
        <f t="shared" ca="1" si="19"/>
        <v>#REF!</v>
      </c>
      <c r="M177" s="130" t="e">
        <f t="shared" ca="1" si="21"/>
        <v>#REF!</v>
      </c>
      <c r="N177" s="154" t="e">
        <f t="shared" ca="1" si="22"/>
        <v>#REF!</v>
      </c>
      <c r="O177" s="132" t="e">
        <f t="shared" ca="1" si="23"/>
        <v>#REF!</v>
      </c>
      <c r="P177" s="136"/>
    </row>
    <row r="178" spans="1:16" x14ac:dyDescent="0.25">
      <c r="A178" s="121">
        <v>172</v>
      </c>
      <c r="B178" s="146" t="e">
        <f t="shared" ca="1" si="16"/>
        <v>#REF!</v>
      </c>
      <c r="C178" s="146" t="e">
        <f t="shared" ca="1" si="17"/>
        <v>#REF!</v>
      </c>
      <c r="D178" s="126"/>
      <c r="E178" s="127"/>
      <c r="F178" s="127" t="e">
        <f t="shared" ca="1" si="18"/>
        <v>#REF!</v>
      </c>
      <c r="G178" s="125"/>
      <c r="H178" s="125"/>
      <c r="I178" s="125" t="e">
        <f t="shared" ca="1" si="20"/>
        <v>#REF!</v>
      </c>
      <c r="J178" s="128"/>
      <c r="K178" s="128"/>
      <c r="L178" s="128" t="e">
        <f t="shared" ca="1" si="19"/>
        <v>#REF!</v>
      </c>
      <c r="M178" s="130" t="e">
        <f t="shared" ca="1" si="21"/>
        <v>#REF!</v>
      </c>
      <c r="N178" s="154" t="e">
        <f t="shared" ca="1" si="22"/>
        <v>#REF!</v>
      </c>
      <c r="O178" s="132" t="e">
        <f t="shared" ca="1" si="23"/>
        <v>#REF!</v>
      </c>
      <c r="P178" s="136"/>
    </row>
    <row r="179" spans="1:16" x14ac:dyDescent="0.25">
      <c r="A179" s="121">
        <v>173</v>
      </c>
      <c r="B179" s="146" t="e">
        <f t="shared" ca="1" si="16"/>
        <v>#REF!</v>
      </c>
      <c r="C179" s="146" t="e">
        <f t="shared" ca="1" si="17"/>
        <v>#REF!</v>
      </c>
      <c r="D179" s="126"/>
      <c r="E179" s="127"/>
      <c r="F179" s="127" t="e">
        <f t="shared" ca="1" si="18"/>
        <v>#REF!</v>
      </c>
      <c r="G179" s="125"/>
      <c r="H179" s="125"/>
      <c r="I179" s="125" t="e">
        <f t="shared" ca="1" si="20"/>
        <v>#REF!</v>
      </c>
      <c r="J179" s="128"/>
      <c r="K179" s="128"/>
      <c r="L179" s="128" t="e">
        <f t="shared" ca="1" si="19"/>
        <v>#REF!</v>
      </c>
      <c r="M179" s="130" t="e">
        <f t="shared" ca="1" si="21"/>
        <v>#REF!</v>
      </c>
      <c r="N179" s="154" t="e">
        <f t="shared" ca="1" si="22"/>
        <v>#REF!</v>
      </c>
      <c r="O179" s="132" t="e">
        <f t="shared" ca="1" si="23"/>
        <v>#REF!</v>
      </c>
      <c r="P179" s="136"/>
    </row>
    <row r="180" spans="1:16" x14ac:dyDescent="0.25">
      <c r="A180" s="121">
        <v>174</v>
      </c>
      <c r="B180" s="146" t="e">
        <f t="shared" ca="1" si="16"/>
        <v>#REF!</v>
      </c>
      <c r="C180" s="146" t="e">
        <f t="shared" ca="1" si="17"/>
        <v>#REF!</v>
      </c>
      <c r="D180" s="126"/>
      <c r="E180" s="127"/>
      <c r="F180" s="127" t="e">
        <f t="shared" ca="1" si="18"/>
        <v>#REF!</v>
      </c>
      <c r="G180" s="125"/>
      <c r="H180" s="125"/>
      <c r="I180" s="125" t="e">
        <f t="shared" ca="1" si="20"/>
        <v>#REF!</v>
      </c>
      <c r="J180" s="128"/>
      <c r="K180" s="128"/>
      <c r="L180" s="128" t="e">
        <f t="shared" ca="1" si="19"/>
        <v>#REF!</v>
      </c>
      <c r="M180" s="130" t="e">
        <f t="shared" ca="1" si="21"/>
        <v>#REF!</v>
      </c>
      <c r="N180" s="154" t="e">
        <f t="shared" ca="1" si="22"/>
        <v>#REF!</v>
      </c>
      <c r="O180" s="132" t="e">
        <f t="shared" ca="1" si="23"/>
        <v>#REF!</v>
      </c>
      <c r="P180" s="136"/>
    </row>
    <row r="181" spans="1:16" x14ac:dyDescent="0.25">
      <c r="A181" s="121">
        <v>175</v>
      </c>
      <c r="B181" s="146" t="e">
        <f t="shared" ca="1" si="16"/>
        <v>#REF!</v>
      </c>
      <c r="C181" s="146" t="e">
        <f t="shared" ca="1" si="17"/>
        <v>#REF!</v>
      </c>
      <c r="D181" s="126"/>
      <c r="E181" s="127"/>
      <c r="F181" s="127" t="e">
        <f t="shared" ca="1" si="18"/>
        <v>#REF!</v>
      </c>
      <c r="G181" s="125"/>
      <c r="H181" s="125"/>
      <c r="I181" s="125" t="e">
        <f t="shared" ca="1" si="20"/>
        <v>#REF!</v>
      </c>
      <c r="J181" s="128"/>
      <c r="K181" s="128"/>
      <c r="L181" s="128" t="e">
        <f t="shared" ca="1" si="19"/>
        <v>#REF!</v>
      </c>
      <c r="M181" s="130" t="e">
        <f t="shared" ca="1" si="21"/>
        <v>#REF!</v>
      </c>
      <c r="N181" s="154" t="e">
        <f t="shared" ca="1" si="22"/>
        <v>#REF!</v>
      </c>
      <c r="O181" s="132" t="e">
        <f t="shared" ca="1" si="23"/>
        <v>#REF!</v>
      </c>
      <c r="P181" s="136"/>
    </row>
    <row r="182" spans="1:16" x14ac:dyDescent="0.25">
      <c r="A182" s="121">
        <v>176</v>
      </c>
      <c r="B182" s="146" t="e">
        <f t="shared" ca="1" si="16"/>
        <v>#REF!</v>
      </c>
      <c r="C182" s="146" t="e">
        <f t="shared" ca="1" si="17"/>
        <v>#REF!</v>
      </c>
      <c r="D182" s="126"/>
      <c r="E182" s="127"/>
      <c r="F182" s="127" t="e">
        <f t="shared" ca="1" si="18"/>
        <v>#REF!</v>
      </c>
      <c r="G182" s="125"/>
      <c r="H182" s="125"/>
      <c r="I182" s="125" t="e">
        <f t="shared" ca="1" si="20"/>
        <v>#REF!</v>
      </c>
      <c r="J182" s="128"/>
      <c r="K182" s="128"/>
      <c r="L182" s="128" t="e">
        <f t="shared" ca="1" si="19"/>
        <v>#REF!</v>
      </c>
      <c r="M182" s="130" t="e">
        <f t="shared" ca="1" si="21"/>
        <v>#REF!</v>
      </c>
      <c r="N182" s="154" t="e">
        <f t="shared" ca="1" si="22"/>
        <v>#REF!</v>
      </c>
      <c r="O182" s="132" t="e">
        <f t="shared" ca="1" si="23"/>
        <v>#REF!</v>
      </c>
      <c r="P182" s="136"/>
    </row>
    <row r="183" spans="1:16" x14ac:dyDescent="0.25">
      <c r="A183" s="121">
        <v>177</v>
      </c>
      <c r="B183" s="146" t="e">
        <f t="shared" ca="1" si="16"/>
        <v>#REF!</v>
      </c>
      <c r="C183" s="146" t="e">
        <f t="shared" ca="1" si="17"/>
        <v>#REF!</v>
      </c>
      <c r="D183" s="126"/>
      <c r="E183" s="127"/>
      <c r="F183" s="127" t="e">
        <f t="shared" ca="1" si="18"/>
        <v>#REF!</v>
      </c>
      <c r="G183" s="125"/>
      <c r="H183" s="125"/>
      <c r="I183" s="125" t="e">
        <f t="shared" ca="1" si="20"/>
        <v>#REF!</v>
      </c>
      <c r="J183" s="128"/>
      <c r="K183" s="128"/>
      <c r="L183" s="128" t="e">
        <f t="shared" ca="1" si="19"/>
        <v>#REF!</v>
      </c>
      <c r="M183" s="130" t="e">
        <f t="shared" ca="1" si="21"/>
        <v>#REF!</v>
      </c>
      <c r="N183" s="154" t="e">
        <f t="shared" ca="1" si="22"/>
        <v>#REF!</v>
      </c>
      <c r="O183" s="132" t="e">
        <f t="shared" ca="1" si="23"/>
        <v>#REF!</v>
      </c>
      <c r="P183" s="136"/>
    </row>
    <row r="184" spans="1:16" x14ac:dyDescent="0.25">
      <c r="A184" s="121">
        <v>178</v>
      </c>
      <c r="B184" s="146" t="e">
        <f t="shared" ca="1" si="16"/>
        <v>#REF!</v>
      </c>
      <c r="C184" s="146" t="e">
        <f t="shared" ca="1" si="17"/>
        <v>#REF!</v>
      </c>
      <c r="D184" s="126"/>
      <c r="E184" s="127"/>
      <c r="F184" s="127" t="e">
        <f t="shared" ca="1" si="18"/>
        <v>#REF!</v>
      </c>
      <c r="G184" s="125"/>
      <c r="H184" s="125"/>
      <c r="I184" s="125" t="e">
        <f t="shared" ca="1" si="20"/>
        <v>#REF!</v>
      </c>
      <c r="J184" s="128"/>
      <c r="K184" s="128"/>
      <c r="L184" s="128" t="e">
        <f t="shared" ca="1" si="19"/>
        <v>#REF!</v>
      </c>
      <c r="M184" s="130" t="e">
        <f t="shared" ca="1" si="21"/>
        <v>#REF!</v>
      </c>
      <c r="N184" s="154" t="e">
        <f t="shared" ca="1" si="22"/>
        <v>#REF!</v>
      </c>
      <c r="O184" s="132" t="e">
        <f t="shared" ca="1" si="23"/>
        <v>#REF!</v>
      </c>
      <c r="P184" s="136"/>
    </row>
    <row r="185" spans="1:16" x14ac:dyDescent="0.25">
      <c r="A185" s="121">
        <v>179</v>
      </c>
      <c r="B185" s="146" t="e">
        <f t="shared" ca="1" si="16"/>
        <v>#REF!</v>
      </c>
      <c r="C185" s="146" t="e">
        <f t="shared" ca="1" si="17"/>
        <v>#REF!</v>
      </c>
      <c r="D185" s="126"/>
      <c r="E185" s="127"/>
      <c r="F185" s="127" t="e">
        <f t="shared" ca="1" si="18"/>
        <v>#REF!</v>
      </c>
      <c r="G185" s="125"/>
      <c r="H185" s="125"/>
      <c r="I185" s="125" t="e">
        <f t="shared" ca="1" si="20"/>
        <v>#REF!</v>
      </c>
      <c r="J185" s="128"/>
      <c r="K185" s="128"/>
      <c r="L185" s="128" t="e">
        <f t="shared" ca="1" si="19"/>
        <v>#REF!</v>
      </c>
      <c r="M185" s="130" t="e">
        <f t="shared" ca="1" si="21"/>
        <v>#REF!</v>
      </c>
      <c r="N185" s="154" t="e">
        <f t="shared" ca="1" si="22"/>
        <v>#REF!</v>
      </c>
      <c r="O185" s="132" t="e">
        <f t="shared" ca="1" si="23"/>
        <v>#REF!</v>
      </c>
      <c r="P185" s="136"/>
    </row>
    <row r="186" spans="1:16" x14ac:dyDescent="0.25">
      <c r="A186" s="121">
        <v>180</v>
      </c>
      <c r="B186" s="146" t="e">
        <f t="shared" ca="1" si="16"/>
        <v>#REF!</v>
      </c>
      <c r="C186" s="146" t="e">
        <f t="shared" ca="1" si="17"/>
        <v>#REF!</v>
      </c>
      <c r="D186" s="126"/>
      <c r="E186" s="127"/>
      <c r="F186" s="127" t="e">
        <f t="shared" ca="1" si="18"/>
        <v>#REF!</v>
      </c>
      <c r="G186" s="125"/>
      <c r="H186" s="125"/>
      <c r="I186" s="125" t="e">
        <f t="shared" ca="1" si="20"/>
        <v>#REF!</v>
      </c>
      <c r="J186" s="128"/>
      <c r="K186" s="128"/>
      <c r="L186" s="128" t="e">
        <f t="shared" ca="1" si="19"/>
        <v>#REF!</v>
      </c>
      <c r="M186" s="130" t="e">
        <f t="shared" ca="1" si="21"/>
        <v>#REF!</v>
      </c>
      <c r="N186" s="154" t="e">
        <f t="shared" ca="1" si="22"/>
        <v>#REF!</v>
      </c>
      <c r="O186" s="132" t="e">
        <f t="shared" ca="1" si="23"/>
        <v>#REF!</v>
      </c>
      <c r="P186" s="136"/>
    </row>
    <row r="187" spans="1:16" x14ac:dyDescent="0.25">
      <c r="A187" s="121">
        <v>181</v>
      </c>
      <c r="B187" s="146" t="e">
        <f t="shared" ca="1" si="16"/>
        <v>#REF!</v>
      </c>
      <c r="C187" s="146" t="e">
        <f t="shared" ca="1" si="17"/>
        <v>#REF!</v>
      </c>
      <c r="D187" s="126"/>
      <c r="E187" s="127"/>
      <c r="F187" s="127" t="e">
        <f t="shared" ca="1" si="18"/>
        <v>#REF!</v>
      </c>
      <c r="G187" s="125"/>
      <c r="H187" s="125"/>
      <c r="I187" s="125" t="e">
        <f t="shared" ca="1" si="20"/>
        <v>#REF!</v>
      </c>
      <c r="J187" s="128"/>
      <c r="K187" s="128"/>
      <c r="L187" s="128" t="e">
        <f t="shared" ca="1" si="19"/>
        <v>#REF!</v>
      </c>
      <c r="M187" s="130" t="e">
        <f t="shared" ca="1" si="21"/>
        <v>#REF!</v>
      </c>
      <c r="N187" s="154" t="e">
        <f t="shared" ca="1" si="22"/>
        <v>#REF!</v>
      </c>
      <c r="O187" s="132" t="e">
        <f t="shared" ca="1" si="23"/>
        <v>#REF!</v>
      </c>
      <c r="P187" s="136"/>
    </row>
    <row r="188" spans="1:16" x14ac:dyDescent="0.25">
      <c r="A188" s="121">
        <v>182</v>
      </c>
      <c r="B188" s="146" t="e">
        <f t="shared" ca="1" si="16"/>
        <v>#REF!</v>
      </c>
      <c r="C188" s="146" t="e">
        <f t="shared" ca="1" si="17"/>
        <v>#REF!</v>
      </c>
      <c r="D188" s="126"/>
      <c r="E188" s="127"/>
      <c r="F188" s="127" t="e">
        <f t="shared" ca="1" si="18"/>
        <v>#REF!</v>
      </c>
      <c r="G188" s="125"/>
      <c r="H188" s="125"/>
      <c r="I188" s="125" t="e">
        <f t="shared" ca="1" si="20"/>
        <v>#REF!</v>
      </c>
      <c r="J188" s="128"/>
      <c r="K188" s="128"/>
      <c r="L188" s="128" t="e">
        <f t="shared" ca="1" si="19"/>
        <v>#REF!</v>
      </c>
      <c r="M188" s="130" t="e">
        <f t="shared" ca="1" si="21"/>
        <v>#REF!</v>
      </c>
      <c r="N188" s="154" t="e">
        <f t="shared" ca="1" si="22"/>
        <v>#REF!</v>
      </c>
      <c r="O188" s="132" t="e">
        <f t="shared" ca="1" si="23"/>
        <v>#REF!</v>
      </c>
      <c r="P188" s="136"/>
    </row>
    <row r="189" spans="1:16" x14ac:dyDescent="0.25">
      <c r="A189" s="121">
        <v>183</v>
      </c>
      <c r="B189" s="146" t="e">
        <f t="shared" ca="1" si="16"/>
        <v>#REF!</v>
      </c>
      <c r="C189" s="146" t="e">
        <f t="shared" ca="1" si="17"/>
        <v>#REF!</v>
      </c>
      <c r="D189" s="126"/>
      <c r="E189" s="127"/>
      <c r="F189" s="127" t="e">
        <f t="shared" ca="1" si="18"/>
        <v>#REF!</v>
      </c>
      <c r="G189" s="125"/>
      <c r="H189" s="125"/>
      <c r="I189" s="125" t="e">
        <f t="shared" ca="1" si="20"/>
        <v>#REF!</v>
      </c>
      <c r="J189" s="128"/>
      <c r="K189" s="128"/>
      <c r="L189" s="128" t="e">
        <f t="shared" ca="1" si="19"/>
        <v>#REF!</v>
      </c>
      <c r="M189" s="130" t="e">
        <f t="shared" ca="1" si="21"/>
        <v>#REF!</v>
      </c>
      <c r="N189" s="154" t="e">
        <f t="shared" ca="1" si="22"/>
        <v>#REF!</v>
      </c>
      <c r="O189" s="132" t="e">
        <f t="shared" ca="1" si="23"/>
        <v>#REF!</v>
      </c>
      <c r="P189" s="136"/>
    </row>
    <row r="190" spans="1:16" x14ac:dyDescent="0.25">
      <c r="A190" s="121">
        <v>184</v>
      </c>
      <c r="B190" s="146" t="e">
        <f t="shared" ca="1" si="16"/>
        <v>#REF!</v>
      </c>
      <c r="C190" s="146" t="e">
        <f t="shared" ca="1" si="17"/>
        <v>#REF!</v>
      </c>
      <c r="D190" s="126"/>
      <c r="E190" s="127"/>
      <c r="F190" s="127" t="e">
        <f t="shared" ca="1" si="18"/>
        <v>#REF!</v>
      </c>
      <c r="G190" s="125"/>
      <c r="H190" s="125"/>
      <c r="I190" s="125" t="e">
        <f t="shared" ca="1" si="20"/>
        <v>#REF!</v>
      </c>
      <c r="J190" s="128"/>
      <c r="K190" s="128"/>
      <c r="L190" s="128" t="e">
        <f t="shared" ca="1" si="19"/>
        <v>#REF!</v>
      </c>
      <c r="M190" s="130" t="e">
        <f t="shared" ca="1" si="21"/>
        <v>#REF!</v>
      </c>
      <c r="N190" s="154" t="e">
        <f t="shared" ca="1" si="22"/>
        <v>#REF!</v>
      </c>
      <c r="O190" s="132" t="e">
        <f t="shared" ca="1" si="23"/>
        <v>#REF!</v>
      </c>
      <c r="P190" s="136"/>
    </row>
    <row r="191" spans="1:16" x14ac:dyDescent="0.25">
      <c r="A191" s="121">
        <v>185</v>
      </c>
      <c r="B191" s="146" t="e">
        <f t="shared" ca="1" si="16"/>
        <v>#REF!</v>
      </c>
      <c r="C191" s="146" t="e">
        <f t="shared" ca="1" si="17"/>
        <v>#REF!</v>
      </c>
      <c r="D191" s="126"/>
      <c r="E191" s="127"/>
      <c r="F191" s="127" t="e">
        <f t="shared" ca="1" si="18"/>
        <v>#REF!</v>
      </c>
      <c r="G191" s="125"/>
      <c r="H191" s="125"/>
      <c r="I191" s="125" t="e">
        <f t="shared" ca="1" si="20"/>
        <v>#REF!</v>
      </c>
      <c r="J191" s="128"/>
      <c r="K191" s="128"/>
      <c r="L191" s="128" t="e">
        <f t="shared" ca="1" si="19"/>
        <v>#REF!</v>
      </c>
      <c r="M191" s="130" t="e">
        <f t="shared" ca="1" si="21"/>
        <v>#REF!</v>
      </c>
      <c r="N191" s="154" t="e">
        <f t="shared" ca="1" si="22"/>
        <v>#REF!</v>
      </c>
      <c r="O191" s="132" t="e">
        <f t="shared" ca="1" si="23"/>
        <v>#REF!</v>
      </c>
      <c r="P191" s="136"/>
    </row>
    <row r="192" spans="1:16" x14ac:dyDescent="0.25">
      <c r="A192" s="121">
        <v>186</v>
      </c>
      <c r="B192" s="146" t="e">
        <f t="shared" ca="1" si="16"/>
        <v>#REF!</v>
      </c>
      <c r="C192" s="146" t="e">
        <f t="shared" ca="1" si="17"/>
        <v>#REF!</v>
      </c>
      <c r="D192" s="126"/>
      <c r="E192" s="127"/>
      <c r="F192" s="127" t="e">
        <f t="shared" ca="1" si="18"/>
        <v>#REF!</v>
      </c>
      <c r="G192" s="125"/>
      <c r="H192" s="125"/>
      <c r="I192" s="125" t="e">
        <f t="shared" ca="1" si="20"/>
        <v>#REF!</v>
      </c>
      <c r="J192" s="128"/>
      <c r="K192" s="128"/>
      <c r="L192" s="128" t="e">
        <f t="shared" ca="1" si="19"/>
        <v>#REF!</v>
      </c>
      <c r="M192" s="130" t="e">
        <f t="shared" ca="1" si="21"/>
        <v>#REF!</v>
      </c>
      <c r="N192" s="154" t="e">
        <f t="shared" ca="1" si="22"/>
        <v>#REF!</v>
      </c>
      <c r="O192" s="132" t="e">
        <f t="shared" ca="1" si="23"/>
        <v>#REF!</v>
      </c>
      <c r="P192" s="136"/>
    </row>
    <row r="193" spans="1:16" x14ac:dyDescent="0.25">
      <c r="A193" s="121">
        <v>187</v>
      </c>
      <c r="B193" s="146" t="e">
        <f t="shared" ca="1" si="16"/>
        <v>#REF!</v>
      </c>
      <c r="C193" s="146" t="e">
        <f t="shared" ca="1" si="17"/>
        <v>#REF!</v>
      </c>
      <c r="D193" s="126"/>
      <c r="E193" s="127"/>
      <c r="F193" s="127" t="e">
        <f t="shared" ca="1" si="18"/>
        <v>#REF!</v>
      </c>
      <c r="G193" s="125"/>
      <c r="H193" s="125"/>
      <c r="I193" s="125" t="e">
        <f t="shared" ca="1" si="20"/>
        <v>#REF!</v>
      </c>
      <c r="J193" s="128"/>
      <c r="K193" s="128"/>
      <c r="L193" s="128" t="e">
        <f t="shared" ca="1" si="19"/>
        <v>#REF!</v>
      </c>
      <c r="M193" s="130" t="e">
        <f t="shared" ca="1" si="21"/>
        <v>#REF!</v>
      </c>
      <c r="N193" s="154" t="e">
        <f t="shared" ca="1" si="22"/>
        <v>#REF!</v>
      </c>
      <c r="O193" s="132" t="e">
        <f t="shared" ca="1" si="23"/>
        <v>#REF!</v>
      </c>
      <c r="P193" s="136"/>
    </row>
    <row r="194" spans="1:16" x14ac:dyDescent="0.25">
      <c r="A194" s="121">
        <v>188</v>
      </c>
      <c r="B194" s="146" t="e">
        <f t="shared" ca="1" si="16"/>
        <v>#REF!</v>
      </c>
      <c r="C194" s="146" t="e">
        <f t="shared" ca="1" si="17"/>
        <v>#REF!</v>
      </c>
      <c r="D194" s="126"/>
      <c r="E194" s="127"/>
      <c r="F194" s="127" t="e">
        <f t="shared" ca="1" si="18"/>
        <v>#REF!</v>
      </c>
      <c r="G194" s="125"/>
      <c r="H194" s="125"/>
      <c r="I194" s="125" t="e">
        <f t="shared" ca="1" si="20"/>
        <v>#REF!</v>
      </c>
      <c r="J194" s="128"/>
      <c r="K194" s="128"/>
      <c r="L194" s="128" t="e">
        <f t="shared" ca="1" si="19"/>
        <v>#REF!</v>
      </c>
      <c r="M194" s="130" t="e">
        <f t="shared" ca="1" si="21"/>
        <v>#REF!</v>
      </c>
      <c r="N194" s="154" t="e">
        <f t="shared" ca="1" si="22"/>
        <v>#REF!</v>
      </c>
      <c r="O194" s="132" t="e">
        <f t="shared" ca="1" si="23"/>
        <v>#REF!</v>
      </c>
      <c r="P194" s="136"/>
    </row>
    <row r="195" spans="1:16" x14ac:dyDescent="0.25">
      <c r="A195" s="121">
        <v>189</v>
      </c>
      <c r="B195" s="146" t="e">
        <f t="shared" ca="1" si="16"/>
        <v>#REF!</v>
      </c>
      <c r="C195" s="146" t="e">
        <f t="shared" ca="1" si="17"/>
        <v>#REF!</v>
      </c>
      <c r="D195" s="126"/>
      <c r="E195" s="127"/>
      <c r="F195" s="127" t="e">
        <f t="shared" ca="1" si="18"/>
        <v>#REF!</v>
      </c>
      <c r="G195" s="125"/>
      <c r="H195" s="125"/>
      <c r="I195" s="125" t="e">
        <f t="shared" ca="1" si="20"/>
        <v>#REF!</v>
      </c>
      <c r="J195" s="128"/>
      <c r="K195" s="128"/>
      <c r="L195" s="128" t="e">
        <f t="shared" ca="1" si="19"/>
        <v>#REF!</v>
      </c>
      <c r="M195" s="130" t="e">
        <f t="shared" ca="1" si="21"/>
        <v>#REF!</v>
      </c>
      <c r="N195" s="154" t="e">
        <f t="shared" ca="1" si="22"/>
        <v>#REF!</v>
      </c>
      <c r="O195" s="132" t="e">
        <f t="shared" ca="1" si="23"/>
        <v>#REF!</v>
      </c>
      <c r="P195" s="136"/>
    </row>
    <row r="196" spans="1:16" x14ac:dyDescent="0.25">
      <c r="A196" s="121">
        <v>190</v>
      </c>
      <c r="B196" s="146" t="e">
        <f t="shared" ca="1" si="16"/>
        <v>#REF!</v>
      </c>
      <c r="C196" s="146" t="e">
        <f t="shared" ca="1" si="17"/>
        <v>#REF!</v>
      </c>
      <c r="D196" s="126"/>
      <c r="E196" s="127"/>
      <c r="F196" s="127" t="e">
        <f t="shared" ca="1" si="18"/>
        <v>#REF!</v>
      </c>
      <c r="G196" s="125"/>
      <c r="H196" s="125"/>
      <c r="I196" s="125" t="e">
        <f t="shared" ca="1" si="20"/>
        <v>#REF!</v>
      </c>
      <c r="J196" s="128"/>
      <c r="K196" s="128"/>
      <c r="L196" s="128" t="e">
        <f t="shared" ca="1" si="19"/>
        <v>#REF!</v>
      </c>
      <c r="M196" s="130" t="e">
        <f t="shared" ca="1" si="21"/>
        <v>#REF!</v>
      </c>
      <c r="N196" s="154" t="e">
        <f t="shared" ca="1" si="22"/>
        <v>#REF!</v>
      </c>
      <c r="O196" s="132" t="e">
        <f t="shared" ca="1" si="23"/>
        <v>#REF!</v>
      </c>
      <c r="P196" s="136"/>
    </row>
    <row r="197" spans="1:16" x14ac:dyDescent="0.25">
      <c r="A197" s="121">
        <v>191</v>
      </c>
      <c r="B197" s="146" t="e">
        <f t="shared" ca="1" si="16"/>
        <v>#REF!</v>
      </c>
      <c r="C197" s="146" t="e">
        <f t="shared" ca="1" si="17"/>
        <v>#REF!</v>
      </c>
      <c r="D197" s="126"/>
      <c r="E197" s="127"/>
      <c r="F197" s="127" t="e">
        <f t="shared" ca="1" si="18"/>
        <v>#REF!</v>
      </c>
      <c r="G197" s="125"/>
      <c r="H197" s="125"/>
      <c r="I197" s="125" t="e">
        <f t="shared" ca="1" si="20"/>
        <v>#REF!</v>
      </c>
      <c r="J197" s="128"/>
      <c r="K197" s="128"/>
      <c r="L197" s="128" t="e">
        <f t="shared" ca="1" si="19"/>
        <v>#REF!</v>
      </c>
      <c r="M197" s="130" t="e">
        <f t="shared" ca="1" si="21"/>
        <v>#REF!</v>
      </c>
      <c r="N197" s="154" t="e">
        <f t="shared" ca="1" si="22"/>
        <v>#REF!</v>
      </c>
      <c r="O197" s="132" t="e">
        <f t="shared" ca="1" si="23"/>
        <v>#REF!</v>
      </c>
      <c r="P197" s="136"/>
    </row>
    <row r="198" spans="1:16" x14ac:dyDescent="0.25">
      <c r="A198" s="121">
        <v>192</v>
      </c>
      <c r="B198" s="146" t="e">
        <f t="shared" ca="1" si="16"/>
        <v>#REF!</v>
      </c>
      <c r="C198" s="146" t="e">
        <f t="shared" ca="1" si="17"/>
        <v>#REF!</v>
      </c>
      <c r="D198" s="126"/>
      <c r="E198" s="127"/>
      <c r="F198" s="127" t="e">
        <f t="shared" ca="1" si="18"/>
        <v>#REF!</v>
      </c>
      <c r="G198" s="125"/>
      <c r="H198" s="125"/>
      <c r="I198" s="125" t="e">
        <f t="shared" ca="1" si="20"/>
        <v>#REF!</v>
      </c>
      <c r="J198" s="128"/>
      <c r="K198" s="128"/>
      <c r="L198" s="128" t="e">
        <f t="shared" ca="1" si="19"/>
        <v>#REF!</v>
      </c>
      <c r="M198" s="130" t="e">
        <f t="shared" ca="1" si="21"/>
        <v>#REF!</v>
      </c>
      <c r="N198" s="154" t="e">
        <f t="shared" ca="1" si="22"/>
        <v>#REF!</v>
      </c>
      <c r="O198" s="132" t="e">
        <f t="shared" ca="1" si="23"/>
        <v>#REF!</v>
      </c>
      <c r="P198" s="136"/>
    </row>
    <row r="199" spans="1:16" x14ac:dyDescent="0.25">
      <c r="A199" s="121">
        <v>193</v>
      </c>
      <c r="B199" s="146" t="e">
        <f t="shared" ca="1" si="16"/>
        <v>#REF!</v>
      </c>
      <c r="C199" s="146" t="e">
        <f t="shared" ca="1" si="17"/>
        <v>#REF!</v>
      </c>
      <c r="D199" s="126"/>
      <c r="E199" s="127"/>
      <c r="F199" s="127" t="e">
        <f t="shared" ca="1" si="18"/>
        <v>#REF!</v>
      </c>
      <c r="G199" s="125"/>
      <c r="H199" s="125"/>
      <c r="I199" s="125" t="e">
        <f t="shared" ca="1" si="20"/>
        <v>#REF!</v>
      </c>
      <c r="J199" s="128"/>
      <c r="K199" s="128"/>
      <c r="L199" s="128" t="e">
        <f t="shared" ca="1" si="19"/>
        <v>#REF!</v>
      </c>
      <c r="M199" s="130" t="e">
        <f t="shared" ca="1" si="21"/>
        <v>#REF!</v>
      </c>
      <c r="N199" s="154" t="e">
        <f t="shared" ca="1" si="22"/>
        <v>#REF!</v>
      </c>
      <c r="O199" s="132" t="e">
        <f t="shared" ca="1" si="23"/>
        <v>#REF!</v>
      </c>
      <c r="P199" s="136"/>
    </row>
    <row r="200" spans="1:16" x14ac:dyDescent="0.25">
      <c r="A200" s="121">
        <v>194</v>
      </c>
      <c r="B200" s="146" t="e">
        <f t="shared" ref="B200:B263" ca="1" si="24">INDIRECT(CONCATENATE($C$505,$D$505,"!$B",$A200 + 8))</f>
        <v>#REF!</v>
      </c>
      <c r="C200" s="146" t="e">
        <f t="shared" ref="C200:C263" ca="1" si="25">INDIRECT(CONCATENATE($C$505,$D$505,"!$C",$A200 + 8))</f>
        <v>#REF!</v>
      </c>
      <c r="D200" s="126"/>
      <c r="E200" s="127"/>
      <c r="F200" s="127" t="e">
        <f t="shared" ref="F200:F263" ca="1" si="26">INDIRECT(CONCATENATE($C$505,$D$505,"!$Z",$A200 + 8))</f>
        <v>#REF!</v>
      </c>
      <c r="G200" s="125"/>
      <c r="H200" s="125"/>
      <c r="I200" s="125" t="e">
        <f t="shared" ca="1" si="20"/>
        <v>#REF!</v>
      </c>
      <c r="J200" s="128"/>
      <c r="K200" s="128"/>
      <c r="L200" s="128" t="e">
        <f t="shared" ref="L200:L263" ca="1" si="27">INDIRECT(CONCATENATE($C$505,$D$505,"!$V",$A200 + 8))</f>
        <v>#REF!</v>
      </c>
      <c r="M200" s="130" t="e">
        <f t="shared" ca="1" si="21"/>
        <v>#REF!</v>
      </c>
      <c r="N200" s="154" t="e">
        <f t="shared" ca="1" si="22"/>
        <v>#REF!</v>
      </c>
      <c r="O200" s="132" t="e">
        <f t="shared" ca="1" si="23"/>
        <v>#REF!</v>
      </c>
      <c r="P200" s="136"/>
    </row>
    <row r="201" spans="1:16" x14ac:dyDescent="0.25">
      <c r="A201" s="121">
        <v>195</v>
      </c>
      <c r="B201" s="146" t="e">
        <f t="shared" ca="1" si="24"/>
        <v>#REF!</v>
      </c>
      <c r="C201" s="146" t="e">
        <f t="shared" ca="1" si="25"/>
        <v>#REF!</v>
      </c>
      <c r="D201" s="126"/>
      <c r="E201" s="127"/>
      <c r="F201" s="127" t="e">
        <f t="shared" ca="1" si="26"/>
        <v>#REF!</v>
      </c>
      <c r="G201" s="125"/>
      <c r="H201" s="125"/>
      <c r="I201" s="125" t="e">
        <f t="shared" ref="I201:I264" ca="1" si="28">INDIRECT(CONCATENATE($C$505,$D$505,"!$AD",$A201 + 8))</f>
        <v>#REF!</v>
      </c>
      <c r="J201" s="128"/>
      <c r="K201" s="128"/>
      <c r="L201" s="128" t="e">
        <f t="shared" ca="1" si="27"/>
        <v>#REF!</v>
      </c>
      <c r="M201" s="130" t="e">
        <f t="shared" ref="M201:M264" ca="1" si="29">IF(I201&lt;33,0,3)</f>
        <v>#REF!</v>
      </c>
      <c r="N201" s="154" t="e">
        <f t="shared" ref="N201:N264" ca="1" si="30">ROUNDDOWN(O201,0)</f>
        <v>#REF!</v>
      </c>
      <c r="O201" s="132" t="e">
        <f t="shared" ref="O201:O264" ca="1" si="31">I201*M201/100</f>
        <v>#REF!</v>
      </c>
      <c r="P201" s="136"/>
    </row>
    <row r="202" spans="1:16" x14ac:dyDescent="0.25">
      <c r="A202" s="121">
        <v>196</v>
      </c>
      <c r="B202" s="146" t="e">
        <f t="shared" ca="1" si="24"/>
        <v>#REF!</v>
      </c>
      <c r="C202" s="146" t="e">
        <f t="shared" ca="1" si="25"/>
        <v>#REF!</v>
      </c>
      <c r="D202" s="126"/>
      <c r="E202" s="127"/>
      <c r="F202" s="127" t="e">
        <f t="shared" ca="1" si="26"/>
        <v>#REF!</v>
      </c>
      <c r="G202" s="125"/>
      <c r="H202" s="125"/>
      <c r="I202" s="125" t="e">
        <f t="shared" ca="1" si="28"/>
        <v>#REF!</v>
      </c>
      <c r="J202" s="128"/>
      <c r="K202" s="128"/>
      <c r="L202" s="128" t="e">
        <f t="shared" ca="1" si="27"/>
        <v>#REF!</v>
      </c>
      <c r="M202" s="130" t="e">
        <f t="shared" ca="1" si="29"/>
        <v>#REF!</v>
      </c>
      <c r="N202" s="154" t="e">
        <f t="shared" ca="1" si="30"/>
        <v>#REF!</v>
      </c>
      <c r="O202" s="132" t="e">
        <f t="shared" ca="1" si="31"/>
        <v>#REF!</v>
      </c>
      <c r="P202" s="136"/>
    </row>
    <row r="203" spans="1:16" x14ac:dyDescent="0.25">
      <c r="A203" s="121">
        <v>197</v>
      </c>
      <c r="B203" s="146" t="e">
        <f t="shared" ca="1" si="24"/>
        <v>#REF!</v>
      </c>
      <c r="C203" s="146" t="e">
        <f t="shared" ca="1" si="25"/>
        <v>#REF!</v>
      </c>
      <c r="D203" s="126"/>
      <c r="E203" s="127"/>
      <c r="F203" s="127" t="e">
        <f t="shared" ca="1" si="26"/>
        <v>#REF!</v>
      </c>
      <c r="G203" s="125"/>
      <c r="H203" s="125"/>
      <c r="I203" s="125" t="e">
        <f t="shared" ca="1" si="28"/>
        <v>#REF!</v>
      </c>
      <c r="J203" s="128"/>
      <c r="K203" s="128"/>
      <c r="L203" s="128" t="e">
        <f t="shared" ca="1" si="27"/>
        <v>#REF!</v>
      </c>
      <c r="M203" s="130" t="e">
        <f t="shared" ca="1" si="29"/>
        <v>#REF!</v>
      </c>
      <c r="N203" s="154" t="e">
        <f t="shared" ca="1" si="30"/>
        <v>#REF!</v>
      </c>
      <c r="O203" s="132" t="e">
        <f t="shared" ca="1" si="31"/>
        <v>#REF!</v>
      </c>
      <c r="P203" s="136"/>
    </row>
    <row r="204" spans="1:16" x14ac:dyDescent="0.25">
      <c r="A204" s="121">
        <v>198</v>
      </c>
      <c r="B204" s="146" t="e">
        <f t="shared" ca="1" si="24"/>
        <v>#REF!</v>
      </c>
      <c r="C204" s="146" t="e">
        <f t="shared" ca="1" si="25"/>
        <v>#REF!</v>
      </c>
      <c r="D204" s="126"/>
      <c r="E204" s="127"/>
      <c r="F204" s="127" t="e">
        <f t="shared" ca="1" si="26"/>
        <v>#REF!</v>
      </c>
      <c r="G204" s="125"/>
      <c r="H204" s="125"/>
      <c r="I204" s="125" t="e">
        <f t="shared" ca="1" si="28"/>
        <v>#REF!</v>
      </c>
      <c r="J204" s="128"/>
      <c r="K204" s="128"/>
      <c r="L204" s="128" t="e">
        <f t="shared" ca="1" si="27"/>
        <v>#REF!</v>
      </c>
      <c r="M204" s="130" t="e">
        <f t="shared" ca="1" si="29"/>
        <v>#REF!</v>
      </c>
      <c r="N204" s="154" t="e">
        <f t="shared" ca="1" si="30"/>
        <v>#REF!</v>
      </c>
      <c r="O204" s="132" t="e">
        <f t="shared" ca="1" si="31"/>
        <v>#REF!</v>
      </c>
      <c r="P204" s="136"/>
    </row>
    <row r="205" spans="1:16" x14ac:dyDescent="0.25">
      <c r="A205" s="121">
        <v>199</v>
      </c>
      <c r="B205" s="146" t="e">
        <f t="shared" ca="1" si="24"/>
        <v>#REF!</v>
      </c>
      <c r="C205" s="146" t="e">
        <f t="shared" ca="1" si="25"/>
        <v>#REF!</v>
      </c>
      <c r="D205" s="126"/>
      <c r="E205" s="127"/>
      <c r="F205" s="127" t="e">
        <f t="shared" ca="1" si="26"/>
        <v>#REF!</v>
      </c>
      <c r="G205" s="125"/>
      <c r="H205" s="125"/>
      <c r="I205" s="125" t="e">
        <f t="shared" ca="1" si="28"/>
        <v>#REF!</v>
      </c>
      <c r="J205" s="128"/>
      <c r="K205" s="128"/>
      <c r="L205" s="128" t="e">
        <f t="shared" ca="1" si="27"/>
        <v>#REF!</v>
      </c>
      <c r="M205" s="130" t="e">
        <f t="shared" ca="1" si="29"/>
        <v>#REF!</v>
      </c>
      <c r="N205" s="154" t="e">
        <f t="shared" ca="1" si="30"/>
        <v>#REF!</v>
      </c>
      <c r="O205" s="132" t="e">
        <f t="shared" ca="1" si="31"/>
        <v>#REF!</v>
      </c>
      <c r="P205" s="136"/>
    </row>
    <row r="206" spans="1:16" x14ac:dyDescent="0.25">
      <c r="A206" s="121">
        <v>200</v>
      </c>
      <c r="B206" s="146" t="e">
        <f t="shared" ca="1" si="24"/>
        <v>#REF!</v>
      </c>
      <c r="C206" s="146" t="e">
        <f t="shared" ca="1" si="25"/>
        <v>#REF!</v>
      </c>
      <c r="D206" s="126"/>
      <c r="E206" s="127"/>
      <c r="F206" s="127" t="e">
        <f t="shared" ca="1" si="26"/>
        <v>#REF!</v>
      </c>
      <c r="G206" s="125"/>
      <c r="H206" s="125"/>
      <c r="I206" s="125" t="e">
        <f t="shared" ca="1" si="28"/>
        <v>#REF!</v>
      </c>
      <c r="J206" s="128"/>
      <c r="K206" s="128"/>
      <c r="L206" s="128" t="e">
        <f t="shared" ca="1" si="27"/>
        <v>#REF!</v>
      </c>
      <c r="M206" s="130" t="e">
        <f t="shared" ca="1" si="29"/>
        <v>#REF!</v>
      </c>
      <c r="N206" s="154" t="e">
        <f t="shared" ca="1" si="30"/>
        <v>#REF!</v>
      </c>
      <c r="O206" s="132" t="e">
        <f t="shared" ca="1" si="31"/>
        <v>#REF!</v>
      </c>
      <c r="P206" s="136"/>
    </row>
    <row r="207" spans="1:16" x14ac:dyDescent="0.25">
      <c r="A207" s="121">
        <v>201</v>
      </c>
      <c r="B207" s="146" t="e">
        <f t="shared" ca="1" si="24"/>
        <v>#REF!</v>
      </c>
      <c r="C207" s="146" t="e">
        <f t="shared" ca="1" si="25"/>
        <v>#REF!</v>
      </c>
      <c r="D207" s="126"/>
      <c r="E207" s="127"/>
      <c r="F207" s="127" t="e">
        <f t="shared" ca="1" si="26"/>
        <v>#REF!</v>
      </c>
      <c r="G207" s="125"/>
      <c r="H207" s="125"/>
      <c r="I207" s="125" t="e">
        <f t="shared" ca="1" si="28"/>
        <v>#REF!</v>
      </c>
      <c r="J207" s="128"/>
      <c r="K207" s="128"/>
      <c r="L207" s="128" t="e">
        <f t="shared" ca="1" si="27"/>
        <v>#REF!</v>
      </c>
      <c r="M207" s="130" t="e">
        <f t="shared" ca="1" si="29"/>
        <v>#REF!</v>
      </c>
      <c r="N207" s="154" t="e">
        <f t="shared" ca="1" si="30"/>
        <v>#REF!</v>
      </c>
      <c r="O207" s="132" t="e">
        <f t="shared" ca="1" si="31"/>
        <v>#REF!</v>
      </c>
      <c r="P207" s="136"/>
    </row>
    <row r="208" spans="1:16" x14ac:dyDescent="0.25">
      <c r="A208" s="121">
        <v>202</v>
      </c>
      <c r="B208" s="146" t="e">
        <f t="shared" ca="1" si="24"/>
        <v>#REF!</v>
      </c>
      <c r="C208" s="146" t="e">
        <f t="shared" ca="1" si="25"/>
        <v>#REF!</v>
      </c>
      <c r="D208" s="126"/>
      <c r="E208" s="127"/>
      <c r="F208" s="127" t="e">
        <f t="shared" ca="1" si="26"/>
        <v>#REF!</v>
      </c>
      <c r="G208" s="125"/>
      <c r="H208" s="125"/>
      <c r="I208" s="125" t="e">
        <f t="shared" ca="1" si="28"/>
        <v>#REF!</v>
      </c>
      <c r="J208" s="128"/>
      <c r="K208" s="128"/>
      <c r="L208" s="128" t="e">
        <f t="shared" ca="1" si="27"/>
        <v>#REF!</v>
      </c>
      <c r="M208" s="130" t="e">
        <f t="shared" ca="1" si="29"/>
        <v>#REF!</v>
      </c>
      <c r="N208" s="154" t="e">
        <f t="shared" ca="1" si="30"/>
        <v>#REF!</v>
      </c>
      <c r="O208" s="132" t="e">
        <f t="shared" ca="1" si="31"/>
        <v>#REF!</v>
      </c>
      <c r="P208" s="136"/>
    </row>
    <row r="209" spans="1:16" x14ac:dyDescent="0.25">
      <c r="A209" s="121">
        <v>203</v>
      </c>
      <c r="B209" s="146" t="e">
        <f t="shared" ca="1" si="24"/>
        <v>#REF!</v>
      </c>
      <c r="C209" s="146" t="e">
        <f t="shared" ca="1" si="25"/>
        <v>#REF!</v>
      </c>
      <c r="D209" s="126"/>
      <c r="E209" s="127"/>
      <c r="F209" s="127" t="e">
        <f t="shared" ca="1" si="26"/>
        <v>#REF!</v>
      </c>
      <c r="G209" s="125"/>
      <c r="H209" s="125"/>
      <c r="I209" s="125" t="e">
        <f t="shared" ca="1" si="28"/>
        <v>#REF!</v>
      </c>
      <c r="J209" s="128"/>
      <c r="K209" s="128"/>
      <c r="L209" s="128" t="e">
        <f t="shared" ca="1" si="27"/>
        <v>#REF!</v>
      </c>
      <c r="M209" s="130" t="e">
        <f t="shared" ca="1" si="29"/>
        <v>#REF!</v>
      </c>
      <c r="N209" s="154" t="e">
        <f t="shared" ca="1" si="30"/>
        <v>#REF!</v>
      </c>
      <c r="O209" s="132" t="e">
        <f t="shared" ca="1" si="31"/>
        <v>#REF!</v>
      </c>
      <c r="P209" s="136"/>
    </row>
    <row r="210" spans="1:16" x14ac:dyDescent="0.25">
      <c r="A210" s="121">
        <v>204</v>
      </c>
      <c r="B210" s="146" t="e">
        <f t="shared" ca="1" si="24"/>
        <v>#REF!</v>
      </c>
      <c r="C210" s="146" t="e">
        <f t="shared" ca="1" si="25"/>
        <v>#REF!</v>
      </c>
      <c r="D210" s="126"/>
      <c r="E210" s="127"/>
      <c r="F210" s="127" t="e">
        <f t="shared" ca="1" si="26"/>
        <v>#REF!</v>
      </c>
      <c r="G210" s="125"/>
      <c r="H210" s="125"/>
      <c r="I210" s="125" t="e">
        <f t="shared" ca="1" si="28"/>
        <v>#REF!</v>
      </c>
      <c r="J210" s="128"/>
      <c r="K210" s="128"/>
      <c r="L210" s="128" t="e">
        <f t="shared" ca="1" si="27"/>
        <v>#REF!</v>
      </c>
      <c r="M210" s="130" t="e">
        <f t="shared" ca="1" si="29"/>
        <v>#REF!</v>
      </c>
      <c r="N210" s="154" t="e">
        <f t="shared" ca="1" si="30"/>
        <v>#REF!</v>
      </c>
      <c r="O210" s="132" t="e">
        <f t="shared" ca="1" si="31"/>
        <v>#REF!</v>
      </c>
      <c r="P210" s="136"/>
    </row>
    <row r="211" spans="1:16" x14ac:dyDescent="0.25">
      <c r="A211" s="121">
        <v>205</v>
      </c>
      <c r="B211" s="146" t="e">
        <f t="shared" ca="1" si="24"/>
        <v>#REF!</v>
      </c>
      <c r="C211" s="146" t="e">
        <f t="shared" ca="1" si="25"/>
        <v>#REF!</v>
      </c>
      <c r="D211" s="126"/>
      <c r="E211" s="127"/>
      <c r="F211" s="127" t="e">
        <f t="shared" ca="1" si="26"/>
        <v>#REF!</v>
      </c>
      <c r="G211" s="125"/>
      <c r="H211" s="125"/>
      <c r="I211" s="125" t="e">
        <f t="shared" ca="1" si="28"/>
        <v>#REF!</v>
      </c>
      <c r="J211" s="128"/>
      <c r="K211" s="128"/>
      <c r="L211" s="128" t="e">
        <f t="shared" ca="1" si="27"/>
        <v>#REF!</v>
      </c>
      <c r="M211" s="130" t="e">
        <f t="shared" ca="1" si="29"/>
        <v>#REF!</v>
      </c>
      <c r="N211" s="154" t="e">
        <f t="shared" ca="1" si="30"/>
        <v>#REF!</v>
      </c>
      <c r="O211" s="132" t="e">
        <f t="shared" ca="1" si="31"/>
        <v>#REF!</v>
      </c>
      <c r="P211" s="136"/>
    </row>
    <row r="212" spans="1:16" x14ac:dyDescent="0.25">
      <c r="A212" s="121">
        <v>206</v>
      </c>
      <c r="B212" s="146" t="e">
        <f t="shared" ca="1" si="24"/>
        <v>#REF!</v>
      </c>
      <c r="C212" s="146" t="e">
        <f t="shared" ca="1" si="25"/>
        <v>#REF!</v>
      </c>
      <c r="D212" s="126"/>
      <c r="E212" s="127"/>
      <c r="F212" s="127" t="e">
        <f t="shared" ca="1" si="26"/>
        <v>#REF!</v>
      </c>
      <c r="G212" s="125"/>
      <c r="H212" s="125"/>
      <c r="I212" s="125" t="e">
        <f t="shared" ca="1" si="28"/>
        <v>#REF!</v>
      </c>
      <c r="J212" s="128"/>
      <c r="K212" s="128"/>
      <c r="L212" s="128" t="e">
        <f t="shared" ca="1" si="27"/>
        <v>#REF!</v>
      </c>
      <c r="M212" s="130" t="e">
        <f t="shared" ca="1" si="29"/>
        <v>#REF!</v>
      </c>
      <c r="N212" s="154" t="e">
        <f t="shared" ca="1" si="30"/>
        <v>#REF!</v>
      </c>
      <c r="O212" s="132" t="e">
        <f t="shared" ca="1" si="31"/>
        <v>#REF!</v>
      </c>
      <c r="P212" s="136"/>
    </row>
    <row r="213" spans="1:16" x14ac:dyDescent="0.25">
      <c r="A213" s="121">
        <v>207</v>
      </c>
      <c r="B213" s="146" t="e">
        <f t="shared" ca="1" si="24"/>
        <v>#REF!</v>
      </c>
      <c r="C213" s="146" t="e">
        <f t="shared" ca="1" si="25"/>
        <v>#REF!</v>
      </c>
      <c r="D213" s="126"/>
      <c r="E213" s="127"/>
      <c r="F213" s="127" t="e">
        <f t="shared" ca="1" si="26"/>
        <v>#REF!</v>
      </c>
      <c r="G213" s="125"/>
      <c r="H213" s="125"/>
      <c r="I213" s="125" t="e">
        <f t="shared" ca="1" si="28"/>
        <v>#REF!</v>
      </c>
      <c r="J213" s="128"/>
      <c r="K213" s="128"/>
      <c r="L213" s="128" t="e">
        <f t="shared" ca="1" si="27"/>
        <v>#REF!</v>
      </c>
      <c r="M213" s="130" t="e">
        <f t="shared" ca="1" si="29"/>
        <v>#REF!</v>
      </c>
      <c r="N213" s="154" t="e">
        <f t="shared" ca="1" si="30"/>
        <v>#REF!</v>
      </c>
      <c r="O213" s="132" t="e">
        <f t="shared" ca="1" si="31"/>
        <v>#REF!</v>
      </c>
      <c r="P213" s="136"/>
    </row>
    <row r="214" spans="1:16" x14ac:dyDescent="0.25">
      <c r="A214" s="121">
        <v>208</v>
      </c>
      <c r="B214" s="146" t="e">
        <f t="shared" ca="1" si="24"/>
        <v>#REF!</v>
      </c>
      <c r="C214" s="146" t="e">
        <f t="shared" ca="1" si="25"/>
        <v>#REF!</v>
      </c>
      <c r="D214" s="126"/>
      <c r="E214" s="127"/>
      <c r="F214" s="127" t="e">
        <f t="shared" ca="1" si="26"/>
        <v>#REF!</v>
      </c>
      <c r="G214" s="125"/>
      <c r="H214" s="125"/>
      <c r="I214" s="125" t="e">
        <f t="shared" ca="1" si="28"/>
        <v>#REF!</v>
      </c>
      <c r="J214" s="128"/>
      <c r="K214" s="128"/>
      <c r="L214" s="128" t="e">
        <f t="shared" ca="1" si="27"/>
        <v>#REF!</v>
      </c>
      <c r="M214" s="130" t="e">
        <f t="shared" ca="1" si="29"/>
        <v>#REF!</v>
      </c>
      <c r="N214" s="154" t="e">
        <f t="shared" ca="1" si="30"/>
        <v>#REF!</v>
      </c>
      <c r="O214" s="132" t="e">
        <f t="shared" ca="1" si="31"/>
        <v>#REF!</v>
      </c>
      <c r="P214" s="136"/>
    </row>
    <row r="215" spans="1:16" x14ac:dyDescent="0.25">
      <c r="A215" s="121">
        <v>209</v>
      </c>
      <c r="B215" s="146" t="e">
        <f t="shared" ca="1" si="24"/>
        <v>#REF!</v>
      </c>
      <c r="C215" s="146" t="e">
        <f t="shared" ca="1" si="25"/>
        <v>#REF!</v>
      </c>
      <c r="D215" s="126"/>
      <c r="E215" s="127"/>
      <c r="F215" s="127" t="e">
        <f t="shared" ca="1" si="26"/>
        <v>#REF!</v>
      </c>
      <c r="G215" s="125"/>
      <c r="H215" s="125"/>
      <c r="I215" s="125" t="e">
        <f t="shared" ca="1" si="28"/>
        <v>#REF!</v>
      </c>
      <c r="J215" s="128"/>
      <c r="K215" s="128"/>
      <c r="L215" s="128" t="e">
        <f t="shared" ca="1" si="27"/>
        <v>#REF!</v>
      </c>
      <c r="M215" s="130" t="e">
        <f t="shared" ca="1" si="29"/>
        <v>#REF!</v>
      </c>
      <c r="N215" s="154" t="e">
        <f t="shared" ca="1" si="30"/>
        <v>#REF!</v>
      </c>
      <c r="O215" s="132" t="e">
        <f t="shared" ca="1" si="31"/>
        <v>#REF!</v>
      </c>
      <c r="P215" s="136"/>
    </row>
    <row r="216" spans="1:16" x14ac:dyDescent="0.25">
      <c r="A216" s="121">
        <v>210</v>
      </c>
      <c r="B216" s="146" t="e">
        <f t="shared" ca="1" si="24"/>
        <v>#REF!</v>
      </c>
      <c r="C216" s="146" t="e">
        <f t="shared" ca="1" si="25"/>
        <v>#REF!</v>
      </c>
      <c r="D216" s="126"/>
      <c r="E216" s="127"/>
      <c r="F216" s="127" t="e">
        <f t="shared" ca="1" si="26"/>
        <v>#REF!</v>
      </c>
      <c r="G216" s="125"/>
      <c r="H216" s="125"/>
      <c r="I216" s="125" t="e">
        <f t="shared" ca="1" si="28"/>
        <v>#REF!</v>
      </c>
      <c r="J216" s="128"/>
      <c r="K216" s="128"/>
      <c r="L216" s="128" t="e">
        <f t="shared" ca="1" si="27"/>
        <v>#REF!</v>
      </c>
      <c r="M216" s="130" t="e">
        <f t="shared" ca="1" si="29"/>
        <v>#REF!</v>
      </c>
      <c r="N216" s="154" t="e">
        <f t="shared" ca="1" si="30"/>
        <v>#REF!</v>
      </c>
      <c r="O216" s="132" t="e">
        <f t="shared" ca="1" si="31"/>
        <v>#REF!</v>
      </c>
      <c r="P216" s="136"/>
    </row>
    <row r="217" spans="1:16" x14ac:dyDescent="0.25">
      <c r="A217" s="121">
        <v>211</v>
      </c>
      <c r="B217" s="146" t="e">
        <f t="shared" ca="1" si="24"/>
        <v>#REF!</v>
      </c>
      <c r="C217" s="146" t="e">
        <f t="shared" ca="1" si="25"/>
        <v>#REF!</v>
      </c>
      <c r="D217" s="126"/>
      <c r="E217" s="127"/>
      <c r="F217" s="127" t="e">
        <f t="shared" ca="1" si="26"/>
        <v>#REF!</v>
      </c>
      <c r="G217" s="125"/>
      <c r="H217" s="125"/>
      <c r="I217" s="125" t="e">
        <f t="shared" ca="1" si="28"/>
        <v>#REF!</v>
      </c>
      <c r="J217" s="128"/>
      <c r="K217" s="128"/>
      <c r="L217" s="128" t="e">
        <f t="shared" ca="1" si="27"/>
        <v>#REF!</v>
      </c>
      <c r="M217" s="130" t="e">
        <f t="shared" ca="1" si="29"/>
        <v>#REF!</v>
      </c>
      <c r="N217" s="154" t="e">
        <f t="shared" ca="1" si="30"/>
        <v>#REF!</v>
      </c>
      <c r="O217" s="132" t="e">
        <f t="shared" ca="1" si="31"/>
        <v>#REF!</v>
      </c>
      <c r="P217" s="136"/>
    </row>
    <row r="218" spans="1:16" x14ac:dyDescent="0.25">
      <c r="A218" s="121">
        <v>212</v>
      </c>
      <c r="B218" s="146" t="e">
        <f t="shared" ca="1" si="24"/>
        <v>#REF!</v>
      </c>
      <c r="C218" s="146" t="e">
        <f t="shared" ca="1" si="25"/>
        <v>#REF!</v>
      </c>
      <c r="D218" s="126"/>
      <c r="E218" s="127"/>
      <c r="F218" s="127" t="e">
        <f t="shared" ca="1" si="26"/>
        <v>#REF!</v>
      </c>
      <c r="G218" s="125"/>
      <c r="H218" s="125"/>
      <c r="I218" s="125" t="e">
        <f t="shared" ca="1" si="28"/>
        <v>#REF!</v>
      </c>
      <c r="J218" s="128"/>
      <c r="K218" s="128"/>
      <c r="L218" s="128" t="e">
        <f t="shared" ca="1" si="27"/>
        <v>#REF!</v>
      </c>
      <c r="M218" s="130" t="e">
        <f t="shared" ca="1" si="29"/>
        <v>#REF!</v>
      </c>
      <c r="N218" s="154" t="e">
        <f t="shared" ca="1" si="30"/>
        <v>#REF!</v>
      </c>
      <c r="O218" s="132" t="e">
        <f t="shared" ca="1" si="31"/>
        <v>#REF!</v>
      </c>
      <c r="P218" s="136"/>
    </row>
    <row r="219" spans="1:16" x14ac:dyDescent="0.25">
      <c r="A219" s="121">
        <v>213</v>
      </c>
      <c r="B219" s="146" t="e">
        <f t="shared" ca="1" si="24"/>
        <v>#REF!</v>
      </c>
      <c r="C219" s="146" t="e">
        <f t="shared" ca="1" si="25"/>
        <v>#REF!</v>
      </c>
      <c r="D219" s="126"/>
      <c r="E219" s="127"/>
      <c r="F219" s="127" t="e">
        <f t="shared" ca="1" si="26"/>
        <v>#REF!</v>
      </c>
      <c r="G219" s="125"/>
      <c r="H219" s="125"/>
      <c r="I219" s="125" t="e">
        <f t="shared" ca="1" si="28"/>
        <v>#REF!</v>
      </c>
      <c r="J219" s="128"/>
      <c r="K219" s="128"/>
      <c r="L219" s="128" t="e">
        <f t="shared" ca="1" si="27"/>
        <v>#REF!</v>
      </c>
      <c r="M219" s="130" t="e">
        <f t="shared" ca="1" si="29"/>
        <v>#REF!</v>
      </c>
      <c r="N219" s="154" t="e">
        <f t="shared" ca="1" si="30"/>
        <v>#REF!</v>
      </c>
      <c r="O219" s="132" t="e">
        <f t="shared" ca="1" si="31"/>
        <v>#REF!</v>
      </c>
      <c r="P219" s="136"/>
    </row>
    <row r="220" spans="1:16" x14ac:dyDescent="0.25">
      <c r="A220" s="121">
        <v>214</v>
      </c>
      <c r="B220" s="146" t="e">
        <f t="shared" ca="1" si="24"/>
        <v>#REF!</v>
      </c>
      <c r="C220" s="146" t="e">
        <f t="shared" ca="1" si="25"/>
        <v>#REF!</v>
      </c>
      <c r="D220" s="126"/>
      <c r="E220" s="127"/>
      <c r="F220" s="127" t="e">
        <f t="shared" ca="1" si="26"/>
        <v>#REF!</v>
      </c>
      <c r="G220" s="125"/>
      <c r="H220" s="125"/>
      <c r="I220" s="125" t="e">
        <f t="shared" ca="1" si="28"/>
        <v>#REF!</v>
      </c>
      <c r="J220" s="128"/>
      <c r="K220" s="128"/>
      <c r="L220" s="128" t="e">
        <f t="shared" ca="1" si="27"/>
        <v>#REF!</v>
      </c>
      <c r="M220" s="130" t="e">
        <f t="shared" ca="1" si="29"/>
        <v>#REF!</v>
      </c>
      <c r="N220" s="154" t="e">
        <f t="shared" ca="1" si="30"/>
        <v>#REF!</v>
      </c>
      <c r="O220" s="132" t="e">
        <f t="shared" ca="1" si="31"/>
        <v>#REF!</v>
      </c>
      <c r="P220" s="136"/>
    </row>
    <row r="221" spans="1:16" x14ac:dyDescent="0.25">
      <c r="A221" s="121">
        <v>215</v>
      </c>
      <c r="B221" s="146" t="e">
        <f t="shared" ca="1" si="24"/>
        <v>#REF!</v>
      </c>
      <c r="C221" s="146" t="e">
        <f t="shared" ca="1" si="25"/>
        <v>#REF!</v>
      </c>
      <c r="D221" s="126"/>
      <c r="E221" s="127"/>
      <c r="F221" s="127" t="e">
        <f t="shared" ca="1" si="26"/>
        <v>#REF!</v>
      </c>
      <c r="G221" s="125"/>
      <c r="H221" s="125"/>
      <c r="I221" s="125" t="e">
        <f t="shared" ca="1" si="28"/>
        <v>#REF!</v>
      </c>
      <c r="J221" s="128"/>
      <c r="K221" s="128"/>
      <c r="L221" s="128" t="e">
        <f t="shared" ca="1" si="27"/>
        <v>#REF!</v>
      </c>
      <c r="M221" s="130" t="e">
        <f t="shared" ca="1" si="29"/>
        <v>#REF!</v>
      </c>
      <c r="N221" s="154" t="e">
        <f t="shared" ca="1" si="30"/>
        <v>#REF!</v>
      </c>
      <c r="O221" s="132" t="e">
        <f t="shared" ca="1" si="31"/>
        <v>#REF!</v>
      </c>
      <c r="P221" s="136"/>
    </row>
    <row r="222" spans="1:16" x14ac:dyDescent="0.25">
      <c r="A222" s="121">
        <v>216</v>
      </c>
      <c r="B222" s="146" t="e">
        <f t="shared" ca="1" si="24"/>
        <v>#REF!</v>
      </c>
      <c r="C222" s="146" t="e">
        <f t="shared" ca="1" si="25"/>
        <v>#REF!</v>
      </c>
      <c r="D222" s="126"/>
      <c r="E222" s="127"/>
      <c r="F222" s="127" t="e">
        <f t="shared" ca="1" si="26"/>
        <v>#REF!</v>
      </c>
      <c r="G222" s="125"/>
      <c r="H222" s="125"/>
      <c r="I222" s="125" t="e">
        <f t="shared" ca="1" si="28"/>
        <v>#REF!</v>
      </c>
      <c r="J222" s="128"/>
      <c r="K222" s="128"/>
      <c r="L222" s="128" t="e">
        <f t="shared" ca="1" si="27"/>
        <v>#REF!</v>
      </c>
      <c r="M222" s="130" t="e">
        <f t="shared" ca="1" si="29"/>
        <v>#REF!</v>
      </c>
      <c r="N222" s="154" t="e">
        <f t="shared" ca="1" si="30"/>
        <v>#REF!</v>
      </c>
      <c r="O222" s="132" t="e">
        <f t="shared" ca="1" si="31"/>
        <v>#REF!</v>
      </c>
      <c r="P222" s="136"/>
    </row>
    <row r="223" spans="1:16" x14ac:dyDescent="0.25">
      <c r="A223" s="121">
        <v>217</v>
      </c>
      <c r="B223" s="146" t="e">
        <f t="shared" ca="1" si="24"/>
        <v>#REF!</v>
      </c>
      <c r="C223" s="146" t="e">
        <f t="shared" ca="1" si="25"/>
        <v>#REF!</v>
      </c>
      <c r="D223" s="126"/>
      <c r="E223" s="127"/>
      <c r="F223" s="127" t="e">
        <f t="shared" ca="1" si="26"/>
        <v>#REF!</v>
      </c>
      <c r="G223" s="125"/>
      <c r="H223" s="125"/>
      <c r="I223" s="125" t="e">
        <f t="shared" ca="1" si="28"/>
        <v>#REF!</v>
      </c>
      <c r="J223" s="128"/>
      <c r="K223" s="128"/>
      <c r="L223" s="128" t="e">
        <f t="shared" ca="1" si="27"/>
        <v>#REF!</v>
      </c>
      <c r="M223" s="130" t="e">
        <f t="shared" ca="1" si="29"/>
        <v>#REF!</v>
      </c>
      <c r="N223" s="154" t="e">
        <f t="shared" ca="1" si="30"/>
        <v>#REF!</v>
      </c>
      <c r="O223" s="132" t="e">
        <f t="shared" ca="1" si="31"/>
        <v>#REF!</v>
      </c>
      <c r="P223" s="136"/>
    </row>
    <row r="224" spans="1:16" x14ac:dyDescent="0.25">
      <c r="A224" s="121">
        <v>218</v>
      </c>
      <c r="B224" s="146" t="e">
        <f t="shared" ca="1" si="24"/>
        <v>#REF!</v>
      </c>
      <c r="C224" s="146" t="e">
        <f t="shared" ca="1" si="25"/>
        <v>#REF!</v>
      </c>
      <c r="D224" s="126"/>
      <c r="E224" s="127"/>
      <c r="F224" s="127" t="e">
        <f t="shared" ca="1" si="26"/>
        <v>#REF!</v>
      </c>
      <c r="G224" s="125"/>
      <c r="H224" s="125"/>
      <c r="I224" s="125" t="e">
        <f t="shared" ca="1" si="28"/>
        <v>#REF!</v>
      </c>
      <c r="J224" s="128"/>
      <c r="K224" s="128"/>
      <c r="L224" s="128" t="e">
        <f t="shared" ca="1" si="27"/>
        <v>#REF!</v>
      </c>
      <c r="M224" s="130" t="e">
        <f t="shared" ca="1" si="29"/>
        <v>#REF!</v>
      </c>
      <c r="N224" s="154" t="e">
        <f t="shared" ca="1" si="30"/>
        <v>#REF!</v>
      </c>
      <c r="O224" s="132" t="e">
        <f t="shared" ca="1" si="31"/>
        <v>#REF!</v>
      </c>
      <c r="P224" s="136"/>
    </row>
    <row r="225" spans="1:16" x14ac:dyDescent="0.25">
      <c r="A225" s="121">
        <v>219</v>
      </c>
      <c r="B225" s="146" t="e">
        <f t="shared" ca="1" si="24"/>
        <v>#REF!</v>
      </c>
      <c r="C225" s="146" t="e">
        <f t="shared" ca="1" si="25"/>
        <v>#REF!</v>
      </c>
      <c r="D225" s="126"/>
      <c r="E225" s="127"/>
      <c r="F225" s="127" t="e">
        <f t="shared" ca="1" si="26"/>
        <v>#REF!</v>
      </c>
      <c r="G225" s="125"/>
      <c r="H225" s="125"/>
      <c r="I225" s="125" t="e">
        <f t="shared" ca="1" si="28"/>
        <v>#REF!</v>
      </c>
      <c r="J225" s="128"/>
      <c r="K225" s="128"/>
      <c r="L225" s="128" t="e">
        <f t="shared" ca="1" si="27"/>
        <v>#REF!</v>
      </c>
      <c r="M225" s="130" t="e">
        <f t="shared" ca="1" si="29"/>
        <v>#REF!</v>
      </c>
      <c r="N225" s="154" t="e">
        <f t="shared" ca="1" si="30"/>
        <v>#REF!</v>
      </c>
      <c r="O225" s="132" t="e">
        <f t="shared" ca="1" si="31"/>
        <v>#REF!</v>
      </c>
      <c r="P225" s="136"/>
    </row>
    <row r="226" spans="1:16" x14ac:dyDescent="0.25">
      <c r="A226" s="121">
        <v>220</v>
      </c>
      <c r="B226" s="146" t="e">
        <f t="shared" ca="1" si="24"/>
        <v>#REF!</v>
      </c>
      <c r="C226" s="146" t="e">
        <f t="shared" ca="1" si="25"/>
        <v>#REF!</v>
      </c>
      <c r="D226" s="126"/>
      <c r="E226" s="127"/>
      <c r="F226" s="127" t="e">
        <f t="shared" ca="1" si="26"/>
        <v>#REF!</v>
      </c>
      <c r="G226" s="125"/>
      <c r="H226" s="125"/>
      <c r="I226" s="125" t="e">
        <f t="shared" ca="1" si="28"/>
        <v>#REF!</v>
      </c>
      <c r="J226" s="128"/>
      <c r="K226" s="128"/>
      <c r="L226" s="128" t="e">
        <f t="shared" ca="1" si="27"/>
        <v>#REF!</v>
      </c>
      <c r="M226" s="130" t="e">
        <f t="shared" ca="1" si="29"/>
        <v>#REF!</v>
      </c>
      <c r="N226" s="154" t="e">
        <f t="shared" ca="1" si="30"/>
        <v>#REF!</v>
      </c>
      <c r="O226" s="132" t="e">
        <f t="shared" ca="1" si="31"/>
        <v>#REF!</v>
      </c>
      <c r="P226" s="136"/>
    </row>
    <row r="227" spans="1:16" x14ac:dyDescent="0.25">
      <c r="A227" s="121">
        <v>221</v>
      </c>
      <c r="B227" s="146" t="e">
        <f t="shared" ca="1" si="24"/>
        <v>#REF!</v>
      </c>
      <c r="C227" s="146" t="e">
        <f t="shared" ca="1" si="25"/>
        <v>#REF!</v>
      </c>
      <c r="D227" s="126"/>
      <c r="E227" s="127"/>
      <c r="F227" s="127" t="e">
        <f t="shared" ca="1" si="26"/>
        <v>#REF!</v>
      </c>
      <c r="G227" s="125"/>
      <c r="H227" s="125"/>
      <c r="I227" s="125" t="e">
        <f t="shared" ca="1" si="28"/>
        <v>#REF!</v>
      </c>
      <c r="J227" s="128"/>
      <c r="K227" s="128"/>
      <c r="L227" s="128" t="e">
        <f t="shared" ca="1" si="27"/>
        <v>#REF!</v>
      </c>
      <c r="M227" s="130" t="e">
        <f t="shared" ca="1" si="29"/>
        <v>#REF!</v>
      </c>
      <c r="N227" s="154" t="e">
        <f t="shared" ca="1" si="30"/>
        <v>#REF!</v>
      </c>
      <c r="O227" s="132" t="e">
        <f t="shared" ca="1" si="31"/>
        <v>#REF!</v>
      </c>
      <c r="P227" s="136"/>
    </row>
    <row r="228" spans="1:16" x14ac:dyDescent="0.25">
      <c r="A228" s="121">
        <v>222</v>
      </c>
      <c r="B228" s="146" t="e">
        <f t="shared" ca="1" si="24"/>
        <v>#REF!</v>
      </c>
      <c r="C228" s="146" t="e">
        <f t="shared" ca="1" si="25"/>
        <v>#REF!</v>
      </c>
      <c r="D228" s="126"/>
      <c r="E228" s="127"/>
      <c r="F228" s="127" t="e">
        <f t="shared" ca="1" si="26"/>
        <v>#REF!</v>
      </c>
      <c r="G228" s="125"/>
      <c r="H228" s="125"/>
      <c r="I228" s="125" t="e">
        <f t="shared" ca="1" si="28"/>
        <v>#REF!</v>
      </c>
      <c r="J228" s="128"/>
      <c r="K228" s="128"/>
      <c r="L228" s="128" t="e">
        <f t="shared" ca="1" si="27"/>
        <v>#REF!</v>
      </c>
      <c r="M228" s="130" t="e">
        <f t="shared" ca="1" si="29"/>
        <v>#REF!</v>
      </c>
      <c r="N228" s="154" t="e">
        <f t="shared" ca="1" si="30"/>
        <v>#REF!</v>
      </c>
      <c r="O228" s="132" t="e">
        <f t="shared" ca="1" si="31"/>
        <v>#REF!</v>
      </c>
      <c r="P228" s="136"/>
    </row>
    <row r="229" spans="1:16" x14ac:dyDescent="0.25">
      <c r="A229" s="121">
        <v>223</v>
      </c>
      <c r="B229" s="146" t="e">
        <f t="shared" ca="1" si="24"/>
        <v>#REF!</v>
      </c>
      <c r="C229" s="146" t="e">
        <f t="shared" ca="1" si="25"/>
        <v>#REF!</v>
      </c>
      <c r="D229" s="126"/>
      <c r="E229" s="127"/>
      <c r="F229" s="127" t="e">
        <f t="shared" ca="1" si="26"/>
        <v>#REF!</v>
      </c>
      <c r="G229" s="125"/>
      <c r="H229" s="125"/>
      <c r="I229" s="125" t="e">
        <f t="shared" ca="1" si="28"/>
        <v>#REF!</v>
      </c>
      <c r="J229" s="128"/>
      <c r="K229" s="128"/>
      <c r="L229" s="128" t="e">
        <f t="shared" ca="1" si="27"/>
        <v>#REF!</v>
      </c>
      <c r="M229" s="130" t="e">
        <f t="shared" ca="1" si="29"/>
        <v>#REF!</v>
      </c>
      <c r="N229" s="154" t="e">
        <f t="shared" ca="1" si="30"/>
        <v>#REF!</v>
      </c>
      <c r="O229" s="132" t="e">
        <f t="shared" ca="1" si="31"/>
        <v>#REF!</v>
      </c>
      <c r="P229" s="136"/>
    </row>
    <row r="230" spans="1:16" x14ac:dyDescent="0.25">
      <c r="A230" s="121">
        <v>224</v>
      </c>
      <c r="B230" s="146" t="e">
        <f t="shared" ca="1" si="24"/>
        <v>#REF!</v>
      </c>
      <c r="C230" s="146" t="e">
        <f t="shared" ca="1" si="25"/>
        <v>#REF!</v>
      </c>
      <c r="D230" s="126"/>
      <c r="E230" s="127"/>
      <c r="F230" s="127" t="e">
        <f t="shared" ca="1" si="26"/>
        <v>#REF!</v>
      </c>
      <c r="G230" s="125"/>
      <c r="H230" s="125"/>
      <c r="I230" s="125" t="e">
        <f t="shared" ca="1" si="28"/>
        <v>#REF!</v>
      </c>
      <c r="J230" s="128"/>
      <c r="K230" s="128"/>
      <c r="L230" s="128" t="e">
        <f t="shared" ca="1" si="27"/>
        <v>#REF!</v>
      </c>
      <c r="M230" s="130" t="e">
        <f t="shared" ca="1" si="29"/>
        <v>#REF!</v>
      </c>
      <c r="N230" s="154" t="e">
        <f t="shared" ca="1" si="30"/>
        <v>#REF!</v>
      </c>
      <c r="O230" s="132" t="e">
        <f t="shared" ca="1" si="31"/>
        <v>#REF!</v>
      </c>
      <c r="P230" s="136"/>
    </row>
    <row r="231" spans="1:16" x14ac:dyDescent="0.25">
      <c r="A231" s="121">
        <v>225</v>
      </c>
      <c r="B231" s="146" t="e">
        <f t="shared" ca="1" si="24"/>
        <v>#REF!</v>
      </c>
      <c r="C231" s="146" t="e">
        <f t="shared" ca="1" si="25"/>
        <v>#REF!</v>
      </c>
      <c r="D231" s="126"/>
      <c r="E231" s="127"/>
      <c r="F231" s="127" t="e">
        <f t="shared" ca="1" si="26"/>
        <v>#REF!</v>
      </c>
      <c r="G231" s="125"/>
      <c r="H231" s="125"/>
      <c r="I231" s="125" t="e">
        <f t="shared" ca="1" si="28"/>
        <v>#REF!</v>
      </c>
      <c r="J231" s="128"/>
      <c r="K231" s="128"/>
      <c r="L231" s="128" t="e">
        <f t="shared" ca="1" si="27"/>
        <v>#REF!</v>
      </c>
      <c r="M231" s="130" t="e">
        <f t="shared" ca="1" si="29"/>
        <v>#REF!</v>
      </c>
      <c r="N231" s="154" t="e">
        <f t="shared" ca="1" si="30"/>
        <v>#REF!</v>
      </c>
      <c r="O231" s="132" t="e">
        <f t="shared" ca="1" si="31"/>
        <v>#REF!</v>
      </c>
      <c r="P231" s="136"/>
    </row>
    <row r="232" spans="1:16" x14ac:dyDescent="0.25">
      <c r="A232" s="121">
        <v>226</v>
      </c>
      <c r="B232" s="146" t="e">
        <f t="shared" ca="1" si="24"/>
        <v>#REF!</v>
      </c>
      <c r="C232" s="146" t="e">
        <f t="shared" ca="1" si="25"/>
        <v>#REF!</v>
      </c>
      <c r="D232" s="126"/>
      <c r="E232" s="127"/>
      <c r="F232" s="127" t="e">
        <f t="shared" ca="1" si="26"/>
        <v>#REF!</v>
      </c>
      <c r="G232" s="125"/>
      <c r="H232" s="125"/>
      <c r="I232" s="125" t="e">
        <f t="shared" ca="1" si="28"/>
        <v>#REF!</v>
      </c>
      <c r="J232" s="128"/>
      <c r="K232" s="128"/>
      <c r="L232" s="128" t="e">
        <f t="shared" ca="1" si="27"/>
        <v>#REF!</v>
      </c>
      <c r="M232" s="130" t="e">
        <f t="shared" ca="1" si="29"/>
        <v>#REF!</v>
      </c>
      <c r="N232" s="154" t="e">
        <f t="shared" ca="1" si="30"/>
        <v>#REF!</v>
      </c>
      <c r="O232" s="132" t="e">
        <f t="shared" ca="1" si="31"/>
        <v>#REF!</v>
      </c>
      <c r="P232" s="136"/>
    </row>
    <row r="233" spans="1:16" x14ac:dyDescent="0.25">
      <c r="A233" s="121">
        <v>227</v>
      </c>
      <c r="B233" s="146" t="e">
        <f t="shared" ca="1" si="24"/>
        <v>#REF!</v>
      </c>
      <c r="C233" s="146" t="e">
        <f t="shared" ca="1" si="25"/>
        <v>#REF!</v>
      </c>
      <c r="D233" s="126"/>
      <c r="E233" s="127"/>
      <c r="F233" s="127" t="e">
        <f t="shared" ca="1" si="26"/>
        <v>#REF!</v>
      </c>
      <c r="G233" s="125"/>
      <c r="H233" s="125"/>
      <c r="I233" s="125" t="e">
        <f t="shared" ca="1" si="28"/>
        <v>#REF!</v>
      </c>
      <c r="J233" s="128"/>
      <c r="K233" s="128"/>
      <c r="L233" s="128" t="e">
        <f t="shared" ca="1" si="27"/>
        <v>#REF!</v>
      </c>
      <c r="M233" s="130" t="e">
        <f t="shared" ca="1" si="29"/>
        <v>#REF!</v>
      </c>
      <c r="N233" s="154" t="e">
        <f t="shared" ca="1" si="30"/>
        <v>#REF!</v>
      </c>
      <c r="O233" s="132" t="e">
        <f t="shared" ca="1" si="31"/>
        <v>#REF!</v>
      </c>
      <c r="P233" s="136"/>
    </row>
    <row r="234" spans="1:16" x14ac:dyDescent="0.25">
      <c r="A234" s="121">
        <v>228</v>
      </c>
      <c r="B234" s="146" t="e">
        <f t="shared" ca="1" si="24"/>
        <v>#REF!</v>
      </c>
      <c r="C234" s="146" t="e">
        <f t="shared" ca="1" si="25"/>
        <v>#REF!</v>
      </c>
      <c r="D234" s="126"/>
      <c r="E234" s="127"/>
      <c r="F234" s="127" t="e">
        <f t="shared" ca="1" si="26"/>
        <v>#REF!</v>
      </c>
      <c r="G234" s="125"/>
      <c r="H234" s="125"/>
      <c r="I234" s="125" t="e">
        <f t="shared" ca="1" si="28"/>
        <v>#REF!</v>
      </c>
      <c r="J234" s="128"/>
      <c r="K234" s="128"/>
      <c r="L234" s="128" t="e">
        <f t="shared" ca="1" si="27"/>
        <v>#REF!</v>
      </c>
      <c r="M234" s="130" t="e">
        <f t="shared" ca="1" si="29"/>
        <v>#REF!</v>
      </c>
      <c r="N234" s="154" t="e">
        <f t="shared" ca="1" si="30"/>
        <v>#REF!</v>
      </c>
      <c r="O234" s="132" t="e">
        <f t="shared" ca="1" si="31"/>
        <v>#REF!</v>
      </c>
      <c r="P234" s="136"/>
    </row>
    <row r="235" spans="1:16" x14ac:dyDescent="0.25">
      <c r="A235" s="121">
        <v>229</v>
      </c>
      <c r="B235" s="146" t="e">
        <f t="shared" ca="1" si="24"/>
        <v>#REF!</v>
      </c>
      <c r="C235" s="146" t="e">
        <f t="shared" ca="1" si="25"/>
        <v>#REF!</v>
      </c>
      <c r="D235" s="126"/>
      <c r="E235" s="127"/>
      <c r="F235" s="127" t="e">
        <f t="shared" ca="1" si="26"/>
        <v>#REF!</v>
      </c>
      <c r="G235" s="125"/>
      <c r="H235" s="125"/>
      <c r="I235" s="125" t="e">
        <f t="shared" ca="1" si="28"/>
        <v>#REF!</v>
      </c>
      <c r="J235" s="128"/>
      <c r="K235" s="128"/>
      <c r="L235" s="128" t="e">
        <f t="shared" ca="1" si="27"/>
        <v>#REF!</v>
      </c>
      <c r="M235" s="130" t="e">
        <f t="shared" ca="1" si="29"/>
        <v>#REF!</v>
      </c>
      <c r="N235" s="154" t="e">
        <f t="shared" ca="1" si="30"/>
        <v>#REF!</v>
      </c>
      <c r="O235" s="132" t="e">
        <f t="shared" ca="1" si="31"/>
        <v>#REF!</v>
      </c>
      <c r="P235" s="136"/>
    </row>
    <row r="236" spans="1:16" x14ac:dyDescent="0.25">
      <c r="A236" s="121">
        <v>230</v>
      </c>
      <c r="B236" s="146" t="e">
        <f t="shared" ca="1" si="24"/>
        <v>#REF!</v>
      </c>
      <c r="C236" s="146" t="e">
        <f t="shared" ca="1" si="25"/>
        <v>#REF!</v>
      </c>
      <c r="D236" s="126"/>
      <c r="E236" s="127"/>
      <c r="F236" s="127" t="e">
        <f t="shared" ca="1" si="26"/>
        <v>#REF!</v>
      </c>
      <c r="G236" s="125"/>
      <c r="H236" s="125"/>
      <c r="I236" s="125" t="e">
        <f t="shared" ca="1" si="28"/>
        <v>#REF!</v>
      </c>
      <c r="J236" s="128"/>
      <c r="K236" s="128"/>
      <c r="L236" s="128" t="e">
        <f t="shared" ca="1" si="27"/>
        <v>#REF!</v>
      </c>
      <c r="M236" s="130" t="e">
        <f t="shared" ca="1" si="29"/>
        <v>#REF!</v>
      </c>
      <c r="N236" s="154" t="e">
        <f t="shared" ca="1" si="30"/>
        <v>#REF!</v>
      </c>
      <c r="O236" s="132" t="e">
        <f t="shared" ca="1" si="31"/>
        <v>#REF!</v>
      </c>
      <c r="P236" s="136"/>
    </row>
    <row r="237" spans="1:16" x14ac:dyDescent="0.25">
      <c r="A237" s="121">
        <v>231</v>
      </c>
      <c r="B237" s="146" t="e">
        <f t="shared" ca="1" si="24"/>
        <v>#REF!</v>
      </c>
      <c r="C237" s="146" t="e">
        <f t="shared" ca="1" si="25"/>
        <v>#REF!</v>
      </c>
      <c r="D237" s="126"/>
      <c r="E237" s="127"/>
      <c r="F237" s="127" t="e">
        <f t="shared" ca="1" si="26"/>
        <v>#REF!</v>
      </c>
      <c r="G237" s="125"/>
      <c r="H237" s="125"/>
      <c r="I237" s="125" t="e">
        <f t="shared" ca="1" si="28"/>
        <v>#REF!</v>
      </c>
      <c r="J237" s="128"/>
      <c r="K237" s="128"/>
      <c r="L237" s="128" t="e">
        <f t="shared" ca="1" si="27"/>
        <v>#REF!</v>
      </c>
      <c r="M237" s="130" t="e">
        <f t="shared" ca="1" si="29"/>
        <v>#REF!</v>
      </c>
      <c r="N237" s="154" t="e">
        <f t="shared" ca="1" si="30"/>
        <v>#REF!</v>
      </c>
      <c r="O237" s="132" t="e">
        <f t="shared" ca="1" si="31"/>
        <v>#REF!</v>
      </c>
      <c r="P237" s="136"/>
    </row>
    <row r="238" spans="1:16" x14ac:dyDescent="0.25">
      <c r="A238" s="121">
        <v>232</v>
      </c>
      <c r="B238" s="146" t="e">
        <f t="shared" ca="1" si="24"/>
        <v>#REF!</v>
      </c>
      <c r="C238" s="146" t="e">
        <f t="shared" ca="1" si="25"/>
        <v>#REF!</v>
      </c>
      <c r="D238" s="126"/>
      <c r="E238" s="127"/>
      <c r="F238" s="127" t="e">
        <f t="shared" ca="1" si="26"/>
        <v>#REF!</v>
      </c>
      <c r="G238" s="125"/>
      <c r="H238" s="125"/>
      <c r="I238" s="125" t="e">
        <f t="shared" ca="1" si="28"/>
        <v>#REF!</v>
      </c>
      <c r="J238" s="128"/>
      <c r="K238" s="128"/>
      <c r="L238" s="128" t="e">
        <f t="shared" ca="1" si="27"/>
        <v>#REF!</v>
      </c>
      <c r="M238" s="130" t="e">
        <f t="shared" ca="1" si="29"/>
        <v>#REF!</v>
      </c>
      <c r="N238" s="154" t="e">
        <f t="shared" ca="1" si="30"/>
        <v>#REF!</v>
      </c>
      <c r="O238" s="132" t="e">
        <f t="shared" ca="1" si="31"/>
        <v>#REF!</v>
      </c>
      <c r="P238" s="136"/>
    </row>
    <row r="239" spans="1:16" x14ac:dyDescent="0.25">
      <c r="A239" s="121">
        <v>233</v>
      </c>
      <c r="B239" s="146" t="e">
        <f t="shared" ca="1" si="24"/>
        <v>#REF!</v>
      </c>
      <c r="C239" s="146" t="e">
        <f t="shared" ca="1" si="25"/>
        <v>#REF!</v>
      </c>
      <c r="D239" s="126"/>
      <c r="E239" s="127"/>
      <c r="F239" s="127" t="e">
        <f t="shared" ca="1" si="26"/>
        <v>#REF!</v>
      </c>
      <c r="G239" s="125"/>
      <c r="H239" s="125"/>
      <c r="I239" s="125" t="e">
        <f t="shared" ca="1" si="28"/>
        <v>#REF!</v>
      </c>
      <c r="J239" s="128"/>
      <c r="K239" s="128"/>
      <c r="L239" s="128" t="e">
        <f t="shared" ca="1" si="27"/>
        <v>#REF!</v>
      </c>
      <c r="M239" s="130" t="e">
        <f t="shared" ca="1" si="29"/>
        <v>#REF!</v>
      </c>
      <c r="N239" s="154" t="e">
        <f t="shared" ca="1" si="30"/>
        <v>#REF!</v>
      </c>
      <c r="O239" s="132" t="e">
        <f t="shared" ca="1" si="31"/>
        <v>#REF!</v>
      </c>
      <c r="P239" s="136"/>
    </row>
    <row r="240" spans="1:16" x14ac:dyDescent="0.25">
      <c r="A240" s="121">
        <v>234</v>
      </c>
      <c r="B240" s="146" t="e">
        <f t="shared" ca="1" si="24"/>
        <v>#REF!</v>
      </c>
      <c r="C240" s="146" t="e">
        <f t="shared" ca="1" si="25"/>
        <v>#REF!</v>
      </c>
      <c r="D240" s="126"/>
      <c r="E240" s="127"/>
      <c r="F240" s="127" t="e">
        <f t="shared" ca="1" si="26"/>
        <v>#REF!</v>
      </c>
      <c r="G240" s="125"/>
      <c r="H240" s="125"/>
      <c r="I240" s="125" t="e">
        <f t="shared" ca="1" si="28"/>
        <v>#REF!</v>
      </c>
      <c r="J240" s="128"/>
      <c r="K240" s="128"/>
      <c r="L240" s="128" t="e">
        <f t="shared" ca="1" si="27"/>
        <v>#REF!</v>
      </c>
      <c r="M240" s="130" t="e">
        <f t="shared" ca="1" si="29"/>
        <v>#REF!</v>
      </c>
      <c r="N240" s="154" t="e">
        <f t="shared" ca="1" si="30"/>
        <v>#REF!</v>
      </c>
      <c r="O240" s="132" t="e">
        <f t="shared" ca="1" si="31"/>
        <v>#REF!</v>
      </c>
      <c r="P240" s="136"/>
    </row>
    <row r="241" spans="1:16" x14ac:dyDescent="0.25">
      <c r="A241" s="121">
        <v>235</v>
      </c>
      <c r="B241" s="146" t="e">
        <f t="shared" ca="1" si="24"/>
        <v>#REF!</v>
      </c>
      <c r="C241" s="146" t="e">
        <f t="shared" ca="1" si="25"/>
        <v>#REF!</v>
      </c>
      <c r="D241" s="126"/>
      <c r="E241" s="127"/>
      <c r="F241" s="127" t="e">
        <f t="shared" ca="1" si="26"/>
        <v>#REF!</v>
      </c>
      <c r="G241" s="125"/>
      <c r="H241" s="125"/>
      <c r="I241" s="125" t="e">
        <f t="shared" ca="1" si="28"/>
        <v>#REF!</v>
      </c>
      <c r="J241" s="128"/>
      <c r="K241" s="128"/>
      <c r="L241" s="128" t="e">
        <f t="shared" ca="1" si="27"/>
        <v>#REF!</v>
      </c>
      <c r="M241" s="130" t="e">
        <f t="shared" ca="1" si="29"/>
        <v>#REF!</v>
      </c>
      <c r="N241" s="154" t="e">
        <f t="shared" ca="1" si="30"/>
        <v>#REF!</v>
      </c>
      <c r="O241" s="132" t="e">
        <f t="shared" ca="1" si="31"/>
        <v>#REF!</v>
      </c>
      <c r="P241" s="136"/>
    </row>
    <row r="242" spans="1:16" x14ac:dyDescent="0.25">
      <c r="A242" s="121">
        <v>236</v>
      </c>
      <c r="B242" s="146" t="e">
        <f t="shared" ca="1" si="24"/>
        <v>#REF!</v>
      </c>
      <c r="C242" s="146" t="e">
        <f t="shared" ca="1" si="25"/>
        <v>#REF!</v>
      </c>
      <c r="D242" s="126"/>
      <c r="E242" s="127"/>
      <c r="F242" s="127" t="e">
        <f t="shared" ca="1" si="26"/>
        <v>#REF!</v>
      </c>
      <c r="G242" s="125"/>
      <c r="H242" s="125"/>
      <c r="I242" s="125" t="e">
        <f t="shared" ca="1" si="28"/>
        <v>#REF!</v>
      </c>
      <c r="J242" s="128"/>
      <c r="K242" s="128"/>
      <c r="L242" s="128" t="e">
        <f t="shared" ca="1" si="27"/>
        <v>#REF!</v>
      </c>
      <c r="M242" s="130" t="e">
        <f t="shared" ca="1" si="29"/>
        <v>#REF!</v>
      </c>
      <c r="N242" s="154" t="e">
        <f t="shared" ca="1" si="30"/>
        <v>#REF!</v>
      </c>
      <c r="O242" s="132" t="e">
        <f t="shared" ca="1" si="31"/>
        <v>#REF!</v>
      </c>
      <c r="P242" s="136"/>
    </row>
    <row r="243" spans="1:16" x14ac:dyDescent="0.25">
      <c r="A243" s="121">
        <v>237</v>
      </c>
      <c r="B243" s="146" t="e">
        <f t="shared" ca="1" si="24"/>
        <v>#REF!</v>
      </c>
      <c r="C243" s="146" t="e">
        <f t="shared" ca="1" si="25"/>
        <v>#REF!</v>
      </c>
      <c r="D243" s="126"/>
      <c r="E243" s="127"/>
      <c r="F243" s="127" t="e">
        <f t="shared" ca="1" si="26"/>
        <v>#REF!</v>
      </c>
      <c r="G243" s="125"/>
      <c r="H243" s="125"/>
      <c r="I243" s="125" t="e">
        <f t="shared" ca="1" si="28"/>
        <v>#REF!</v>
      </c>
      <c r="J243" s="128"/>
      <c r="K243" s="128"/>
      <c r="L243" s="128" t="e">
        <f t="shared" ca="1" si="27"/>
        <v>#REF!</v>
      </c>
      <c r="M243" s="130" t="e">
        <f t="shared" ca="1" si="29"/>
        <v>#REF!</v>
      </c>
      <c r="N243" s="154" t="e">
        <f t="shared" ca="1" si="30"/>
        <v>#REF!</v>
      </c>
      <c r="O243" s="132" t="e">
        <f t="shared" ca="1" si="31"/>
        <v>#REF!</v>
      </c>
      <c r="P243" s="136"/>
    </row>
    <row r="244" spans="1:16" x14ac:dyDescent="0.25">
      <c r="A244" s="121">
        <v>238</v>
      </c>
      <c r="B244" s="146" t="e">
        <f t="shared" ca="1" si="24"/>
        <v>#REF!</v>
      </c>
      <c r="C244" s="146" t="e">
        <f t="shared" ca="1" si="25"/>
        <v>#REF!</v>
      </c>
      <c r="D244" s="126"/>
      <c r="E244" s="127"/>
      <c r="F244" s="127" t="e">
        <f t="shared" ca="1" si="26"/>
        <v>#REF!</v>
      </c>
      <c r="G244" s="125"/>
      <c r="H244" s="125"/>
      <c r="I244" s="125" t="e">
        <f t="shared" ca="1" si="28"/>
        <v>#REF!</v>
      </c>
      <c r="J244" s="128"/>
      <c r="K244" s="128"/>
      <c r="L244" s="128" t="e">
        <f t="shared" ca="1" si="27"/>
        <v>#REF!</v>
      </c>
      <c r="M244" s="130" t="e">
        <f t="shared" ca="1" si="29"/>
        <v>#REF!</v>
      </c>
      <c r="N244" s="154" t="e">
        <f t="shared" ca="1" si="30"/>
        <v>#REF!</v>
      </c>
      <c r="O244" s="132" t="e">
        <f t="shared" ca="1" si="31"/>
        <v>#REF!</v>
      </c>
      <c r="P244" s="136"/>
    </row>
    <row r="245" spans="1:16" x14ac:dyDescent="0.25">
      <c r="A245" s="121">
        <v>239</v>
      </c>
      <c r="B245" s="146" t="e">
        <f t="shared" ca="1" si="24"/>
        <v>#REF!</v>
      </c>
      <c r="C245" s="146" t="e">
        <f t="shared" ca="1" si="25"/>
        <v>#REF!</v>
      </c>
      <c r="D245" s="126"/>
      <c r="E245" s="127"/>
      <c r="F245" s="127" t="e">
        <f t="shared" ca="1" si="26"/>
        <v>#REF!</v>
      </c>
      <c r="G245" s="125"/>
      <c r="H245" s="125"/>
      <c r="I245" s="125" t="e">
        <f t="shared" ca="1" si="28"/>
        <v>#REF!</v>
      </c>
      <c r="J245" s="128"/>
      <c r="K245" s="128"/>
      <c r="L245" s="128" t="e">
        <f t="shared" ca="1" si="27"/>
        <v>#REF!</v>
      </c>
      <c r="M245" s="130" t="e">
        <f t="shared" ca="1" si="29"/>
        <v>#REF!</v>
      </c>
      <c r="N245" s="154" t="e">
        <f t="shared" ca="1" si="30"/>
        <v>#REF!</v>
      </c>
      <c r="O245" s="132" t="e">
        <f t="shared" ca="1" si="31"/>
        <v>#REF!</v>
      </c>
      <c r="P245" s="136"/>
    </row>
    <row r="246" spans="1:16" x14ac:dyDescent="0.25">
      <c r="A246" s="121">
        <v>240</v>
      </c>
      <c r="B246" s="146" t="e">
        <f t="shared" ca="1" si="24"/>
        <v>#REF!</v>
      </c>
      <c r="C246" s="146" t="e">
        <f t="shared" ca="1" si="25"/>
        <v>#REF!</v>
      </c>
      <c r="D246" s="126"/>
      <c r="E246" s="127"/>
      <c r="F246" s="127" t="e">
        <f t="shared" ca="1" si="26"/>
        <v>#REF!</v>
      </c>
      <c r="G246" s="125"/>
      <c r="H246" s="125"/>
      <c r="I246" s="125" t="e">
        <f t="shared" ca="1" si="28"/>
        <v>#REF!</v>
      </c>
      <c r="J246" s="128"/>
      <c r="K246" s="128"/>
      <c r="L246" s="128" t="e">
        <f t="shared" ca="1" si="27"/>
        <v>#REF!</v>
      </c>
      <c r="M246" s="130" t="e">
        <f t="shared" ca="1" si="29"/>
        <v>#REF!</v>
      </c>
      <c r="N246" s="154" t="e">
        <f t="shared" ca="1" si="30"/>
        <v>#REF!</v>
      </c>
      <c r="O246" s="132" t="e">
        <f t="shared" ca="1" si="31"/>
        <v>#REF!</v>
      </c>
      <c r="P246" s="136"/>
    </row>
    <row r="247" spans="1:16" x14ac:dyDescent="0.25">
      <c r="A247" s="121">
        <v>241</v>
      </c>
      <c r="B247" s="146" t="e">
        <f t="shared" ca="1" si="24"/>
        <v>#REF!</v>
      </c>
      <c r="C247" s="146" t="e">
        <f t="shared" ca="1" si="25"/>
        <v>#REF!</v>
      </c>
      <c r="D247" s="126"/>
      <c r="E247" s="127"/>
      <c r="F247" s="127" t="e">
        <f t="shared" ca="1" si="26"/>
        <v>#REF!</v>
      </c>
      <c r="G247" s="125"/>
      <c r="H247" s="125"/>
      <c r="I247" s="125" t="e">
        <f t="shared" ca="1" si="28"/>
        <v>#REF!</v>
      </c>
      <c r="J247" s="128"/>
      <c r="K247" s="128"/>
      <c r="L247" s="128" t="e">
        <f t="shared" ca="1" si="27"/>
        <v>#REF!</v>
      </c>
      <c r="M247" s="130" t="e">
        <f t="shared" ca="1" si="29"/>
        <v>#REF!</v>
      </c>
      <c r="N247" s="154" t="e">
        <f t="shared" ca="1" si="30"/>
        <v>#REF!</v>
      </c>
      <c r="O247" s="132" t="e">
        <f t="shared" ca="1" si="31"/>
        <v>#REF!</v>
      </c>
      <c r="P247" s="136"/>
    </row>
    <row r="248" spans="1:16" x14ac:dyDescent="0.25">
      <c r="A248" s="121">
        <v>242</v>
      </c>
      <c r="B248" s="146" t="e">
        <f t="shared" ca="1" si="24"/>
        <v>#REF!</v>
      </c>
      <c r="C248" s="146" t="e">
        <f t="shared" ca="1" si="25"/>
        <v>#REF!</v>
      </c>
      <c r="D248" s="126"/>
      <c r="E248" s="127"/>
      <c r="F248" s="127" t="e">
        <f t="shared" ca="1" si="26"/>
        <v>#REF!</v>
      </c>
      <c r="G248" s="125"/>
      <c r="H248" s="125"/>
      <c r="I248" s="125" t="e">
        <f t="shared" ca="1" si="28"/>
        <v>#REF!</v>
      </c>
      <c r="J248" s="128"/>
      <c r="K248" s="128"/>
      <c r="L248" s="128" t="e">
        <f t="shared" ca="1" si="27"/>
        <v>#REF!</v>
      </c>
      <c r="M248" s="130" t="e">
        <f t="shared" ca="1" si="29"/>
        <v>#REF!</v>
      </c>
      <c r="N248" s="154" t="e">
        <f t="shared" ca="1" si="30"/>
        <v>#REF!</v>
      </c>
      <c r="O248" s="132" t="e">
        <f t="shared" ca="1" si="31"/>
        <v>#REF!</v>
      </c>
      <c r="P248" s="136"/>
    </row>
    <row r="249" spans="1:16" x14ac:dyDescent="0.25">
      <c r="A249" s="121">
        <v>243</v>
      </c>
      <c r="B249" s="146" t="e">
        <f t="shared" ca="1" si="24"/>
        <v>#REF!</v>
      </c>
      <c r="C249" s="146" t="e">
        <f t="shared" ca="1" si="25"/>
        <v>#REF!</v>
      </c>
      <c r="D249" s="126"/>
      <c r="E249" s="127"/>
      <c r="F249" s="127" t="e">
        <f t="shared" ca="1" si="26"/>
        <v>#REF!</v>
      </c>
      <c r="G249" s="125"/>
      <c r="H249" s="125"/>
      <c r="I249" s="125" t="e">
        <f t="shared" ca="1" si="28"/>
        <v>#REF!</v>
      </c>
      <c r="J249" s="128"/>
      <c r="K249" s="128"/>
      <c r="L249" s="128" t="e">
        <f t="shared" ca="1" si="27"/>
        <v>#REF!</v>
      </c>
      <c r="M249" s="130" t="e">
        <f t="shared" ca="1" si="29"/>
        <v>#REF!</v>
      </c>
      <c r="N249" s="154" t="e">
        <f t="shared" ca="1" si="30"/>
        <v>#REF!</v>
      </c>
      <c r="O249" s="132" t="e">
        <f t="shared" ca="1" si="31"/>
        <v>#REF!</v>
      </c>
      <c r="P249" s="136"/>
    </row>
    <row r="250" spans="1:16" x14ac:dyDescent="0.25">
      <c r="A250" s="121">
        <v>244</v>
      </c>
      <c r="B250" s="146" t="e">
        <f t="shared" ca="1" si="24"/>
        <v>#REF!</v>
      </c>
      <c r="C250" s="146" t="e">
        <f t="shared" ca="1" si="25"/>
        <v>#REF!</v>
      </c>
      <c r="D250" s="126"/>
      <c r="E250" s="127"/>
      <c r="F250" s="127" t="e">
        <f t="shared" ca="1" si="26"/>
        <v>#REF!</v>
      </c>
      <c r="G250" s="125"/>
      <c r="H250" s="125"/>
      <c r="I250" s="125" t="e">
        <f t="shared" ca="1" si="28"/>
        <v>#REF!</v>
      </c>
      <c r="J250" s="128"/>
      <c r="K250" s="128"/>
      <c r="L250" s="128" t="e">
        <f t="shared" ca="1" si="27"/>
        <v>#REF!</v>
      </c>
      <c r="M250" s="130" t="e">
        <f t="shared" ca="1" si="29"/>
        <v>#REF!</v>
      </c>
      <c r="N250" s="154" t="e">
        <f t="shared" ca="1" si="30"/>
        <v>#REF!</v>
      </c>
      <c r="O250" s="132" t="e">
        <f t="shared" ca="1" si="31"/>
        <v>#REF!</v>
      </c>
      <c r="P250" s="136"/>
    </row>
    <row r="251" spans="1:16" x14ac:dyDescent="0.25">
      <c r="A251" s="121">
        <v>245</v>
      </c>
      <c r="B251" s="146" t="e">
        <f t="shared" ca="1" si="24"/>
        <v>#REF!</v>
      </c>
      <c r="C251" s="146" t="e">
        <f t="shared" ca="1" si="25"/>
        <v>#REF!</v>
      </c>
      <c r="D251" s="126"/>
      <c r="E251" s="127"/>
      <c r="F251" s="127" t="e">
        <f t="shared" ca="1" si="26"/>
        <v>#REF!</v>
      </c>
      <c r="G251" s="125"/>
      <c r="H251" s="125"/>
      <c r="I251" s="125" t="e">
        <f t="shared" ca="1" si="28"/>
        <v>#REF!</v>
      </c>
      <c r="J251" s="128"/>
      <c r="K251" s="128"/>
      <c r="L251" s="128" t="e">
        <f t="shared" ca="1" si="27"/>
        <v>#REF!</v>
      </c>
      <c r="M251" s="130" t="e">
        <f t="shared" ca="1" si="29"/>
        <v>#REF!</v>
      </c>
      <c r="N251" s="154" t="e">
        <f t="shared" ca="1" si="30"/>
        <v>#REF!</v>
      </c>
      <c r="O251" s="132" t="e">
        <f t="shared" ca="1" si="31"/>
        <v>#REF!</v>
      </c>
      <c r="P251" s="136"/>
    </row>
    <row r="252" spans="1:16" x14ac:dyDescent="0.25">
      <c r="A252" s="121">
        <v>246</v>
      </c>
      <c r="B252" s="146" t="e">
        <f t="shared" ca="1" si="24"/>
        <v>#REF!</v>
      </c>
      <c r="C252" s="146" t="e">
        <f t="shared" ca="1" si="25"/>
        <v>#REF!</v>
      </c>
      <c r="D252" s="126"/>
      <c r="E252" s="127"/>
      <c r="F252" s="127" t="e">
        <f t="shared" ca="1" si="26"/>
        <v>#REF!</v>
      </c>
      <c r="G252" s="125"/>
      <c r="H252" s="125"/>
      <c r="I252" s="125" t="e">
        <f t="shared" ca="1" si="28"/>
        <v>#REF!</v>
      </c>
      <c r="J252" s="128"/>
      <c r="K252" s="128"/>
      <c r="L252" s="128" t="e">
        <f t="shared" ca="1" si="27"/>
        <v>#REF!</v>
      </c>
      <c r="M252" s="130" t="e">
        <f t="shared" ca="1" si="29"/>
        <v>#REF!</v>
      </c>
      <c r="N252" s="154" t="e">
        <f t="shared" ca="1" si="30"/>
        <v>#REF!</v>
      </c>
      <c r="O252" s="132" t="e">
        <f t="shared" ca="1" si="31"/>
        <v>#REF!</v>
      </c>
      <c r="P252" s="136"/>
    </row>
    <row r="253" spans="1:16" x14ac:dyDescent="0.25">
      <c r="A253" s="121">
        <v>247</v>
      </c>
      <c r="B253" s="146" t="e">
        <f t="shared" ca="1" si="24"/>
        <v>#REF!</v>
      </c>
      <c r="C253" s="146" t="e">
        <f t="shared" ca="1" si="25"/>
        <v>#REF!</v>
      </c>
      <c r="D253" s="126"/>
      <c r="E253" s="127"/>
      <c r="F253" s="127" t="e">
        <f t="shared" ca="1" si="26"/>
        <v>#REF!</v>
      </c>
      <c r="G253" s="125"/>
      <c r="H253" s="125"/>
      <c r="I253" s="125" t="e">
        <f t="shared" ca="1" si="28"/>
        <v>#REF!</v>
      </c>
      <c r="J253" s="128"/>
      <c r="K253" s="128"/>
      <c r="L253" s="128" t="e">
        <f t="shared" ca="1" si="27"/>
        <v>#REF!</v>
      </c>
      <c r="M253" s="130" t="e">
        <f t="shared" ca="1" si="29"/>
        <v>#REF!</v>
      </c>
      <c r="N253" s="154" t="e">
        <f t="shared" ca="1" si="30"/>
        <v>#REF!</v>
      </c>
      <c r="O253" s="132" t="e">
        <f t="shared" ca="1" si="31"/>
        <v>#REF!</v>
      </c>
      <c r="P253" s="136"/>
    </row>
    <row r="254" spans="1:16" x14ac:dyDescent="0.25">
      <c r="A254" s="121">
        <v>248</v>
      </c>
      <c r="B254" s="146" t="e">
        <f t="shared" ca="1" si="24"/>
        <v>#REF!</v>
      </c>
      <c r="C254" s="146" t="e">
        <f t="shared" ca="1" si="25"/>
        <v>#REF!</v>
      </c>
      <c r="D254" s="126"/>
      <c r="E254" s="127"/>
      <c r="F254" s="127" t="e">
        <f t="shared" ca="1" si="26"/>
        <v>#REF!</v>
      </c>
      <c r="G254" s="125"/>
      <c r="H254" s="125"/>
      <c r="I254" s="125" t="e">
        <f t="shared" ca="1" si="28"/>
        <v>#REF!</v>
      </c>
      <c r="J254" s="128"/>
      <c r="K254" s="128"/>
      <c r="L254" s="128" t="e">
        <f t="shared" ca="1" si="27"/>
        <v>#REF!</v>
      </c>
      <c r="M254" s="130" t="e">
        <f t="shared" ca="1" si="29"/>
        <v>#REF!</v>
      </c>
      <c r="N254" s="154" t="e">
        <f t="shared" ca="1" si="30"/>
        <v>#REF!</v>
      </c>
      <c r="O254" s="132" t="e">
        <f t="shared" ca="1" si="31"/>
        <v>#REF!</v>
      </c>
      <c r="P254" s="136"/>
    </row>
    <row r="255" spans="1:16" x14ac:dyDescent="0.25">
      <c r="A255" s="121">
        <v>249</v>
      </c>
      <c r="B255" s="146" t="e">
        <f t="shared" ca="1" si="24"/>
        <v>#REF!</v>
      </c>
      <c r="C255" s="146" t="e">
        <f t="shared" ca="1" si="25"/>
        <v>#REF!</v>
      </c>
      <c r="D255" s="126"/>
      <c r="E255" s="127"/>
      <c r="F255" s="127" t="e">
        <f t="shared" ca="1" si="26"/>
        <v>#REF!</v>
      </c>
      <c r="G255" s="125"/>
      <c r="H255" s="125"/>
      <c r="I255" s="125" t="e">
        <f t="shared" ca="1" si="28"/>
        <v>#REF!</v>
      </c>
      <c r="J255" s="128"/>
      <c r="K255" s="128"/>
      <c r="L255" s="128" t="e">
        <f t="shared" ca="1" si="27"/>
        <v>#REF!</v>
      </c>
      <c r="M255" s="130" t="e">
        <f t="shared" ca="1" si="29"/>
        <v>#REF!</v>
      </c>
      <c r="N255" s="154" t="e">
        <f t="shared" ca="1" si="30"/>
        <v>#REF!</v>
      </c>
      <c r="O255" s="132" t="e">
        <f t="shared" ca="1" si="31"/>
        <v>#REF!</v>
      </c>
      <c r="P255" s="136"/>
    </row>
    <row r="256" spans="1:16" x14ac:dyDescent="0.25">
      <c r="A256" s="121">
        <v>250</v>
      </c>
      <c r="B256" s="146" t="e">
        <f t="shared" ca="1" si="24"/>
        <v>#REF!</v>
      </c>
      <c r="C256" s="146" t="e">
        <f t="shared" ca="1" si="25"/>
        <v>#REF!</v>
      </c>
      <c r="D256" s="126"/>
      <c r="E256" s="127"/>
      <c r="F256" s="127" t="e">
        <f t="shared" ca="1" si="26"/>
        <v>#REF!</v>
      </c>
      <c r="G256" s="125"/>
      <c r="H256" s="125"/>
      <c r="I256" s="125" t="e">
        <f t="shared" ca="1" si="28"/>
        <v>#REF!</v>
      </c>
      <c r="J256" s="128"/>
      <c r="K256" s="128"/>
      <c r="L256" s="128" t="e">
        <f t="shared" ca="1" si="27"/>
        <v>#REF!</v>
      </c>
      <c r="M256" s="130" t="e">
        <f t="shared" ca="1" si="29"/>
        <v>#REF!</v>
      </c>
      <c r="N256" s="154" t="e">
        <f t="shared" ca="1" si="30"/>
        <v>#REF!</v>
      </c>
      <c r="O256" s="132" t="e">
        <f t="shared" ca="1" si="31"/>
        <v>#REF!</v>
      </c>
      <c r="P256" s="136"/>
    </row>
    <row r="257" spans="1:16" x14ac:dyDescent="0.25">
      <c r="A257" s="121">
        <v>251</v>
      </c>
      <c r="B257" s="146" t="e">
        <f t="shared" ca="1" si="24"/>
        <v>#REF!</v>
      </c>
      <c r="C257" s="146" t="e">
        <f t="shared" ca="1" si="25"/>
        <v>#REF!</v>
      </c>
      <c r="D257" s="126"/>
      <c r="E257" s="127"/>
      <c r="F257" s="127" t="e">
        <f t="shared" ca="1" si="26"/>
        <v>#REF!</v>
      </c>
      <c r="G257" s="125"/>
      <c r="H257" s="125"/>
      <c r="I257" s="125" t="e">
        <f t="shared" ca="1" si="28"/>
        <v>#REF!</v>
      </c>
      <c r="J257" s="128"/>
      <c r="K257" s="128"/>
      <c r="L257" s="128" t="e">
        <f t="shared" ca="1" si="27"/>
        <v>#REF!</v>
      </c>
      <c r="M257" s="130" t="e">
        <f t="shared" ca="1" si="29"/>
        <v>#REF!</v>
      </c>
      <c r="N257" s="154" t="e">
        <f t="shared" ca="1" si="30"/>
        <v>#REF!</v>
      </c>
      <c r="O257" s="132" t="e">
        <f t="shared" ca="1" si="31"/>
        <v>#REF!</v>
      </c>
      <c r="P257" s="136"/>
    </row>
    <row r="258" spans="1:16" x14ac:dyDescent="0.25">
      <c r="A258" s="121">
        <v>252</v>
      </c>
      <c r="B258" s="146" t="e">
        <f t="shared" ca="1" si="24"/>
        <v>#REF!</v>
      </c>
      <c r="C258" s="146" t="e">
        <f t="shared" ca="1" si="25"/>
        <v>#REF!</v>
      </c>
      <c r="D258" s="126"/>
      <c r="E258" s="127"/>
      <c r="F258" s="127" t="e">
        <f t="shared" ca="1" si="26"/>
        <v>#REF!</v>
      </c>
      <c r="G258" s="125"/>
      <c r="H258" s="125"/>
      <c r="I258" s="125" t="e">
        <f t="shared" ca="1" si="28"/>
        <v>#REF!</v>
      </c>
      <c r="J258" s="128"/>
      <c r="K258" s="128"/>
      <c r="L258" s="128" t="e">
        <f t="shared" ca="1" si="27"/>
        <v>#REF!</v>
      </c>
      <c r="M258" s="130" t="e">
        <f t="shared" ca="1" si="29"/>
        <v>#REF!</v>
      </c>
      <c r="N258" s="154" t="e">
        <f t="shared" ca="1" si="30"/>
        <v>#REF!</v>
      </c>
      <c r="O258" s="132" t="e">
        <f t="shared" ca="1" si="31"/>
        <v>#REF!</v>
      </c>
      <c r="P258" s="136"/>
    </row>
    <row r="259" spans="1:16" x14ac:dyDescent="0.25">
      <c r="A259" s="121">
        <v>253</v>
      </c>
      <c r="B259" s="146" t="e">
        <f t="shared" ca="1" si="24"/>
        <v>#REF!</v>
      </c>
      <c r="C259" s="146" t="e">
        <f t="shared" ca="1" si="25"/>
        <v>#REF!</v>
      </c>
      <c r="D259" s="126"/>
      <c r="E259" s="127"/>
      <c r="F259" s="127" t="e">
        <f t="shared" ca="1" si="26"/>
        <v>#REF!</v>
      </c>
      <c r="G259" s="125"/>
      <c r="H259" s="125"/>
      <c r="I259" s="125" t="e">
        <f t="shared" ca="1" si="28"/>
        <v>#REF!</v>
      </c>
      <c r="J259" s="128"/>
      <c r="K259" s="128"/>
      <c r="L259" s="128" t="e">
        <f t="shared" ca="1" si="27"/>
        <v>#REF!</v>
      </c>
      <c r="M259" s="130" t="e">
        <f t="shared" ca="1" si="29"/>
        <v>#REF!</v>
      </c>
      <c r="N259" s="154" t="e">
        <f t="shared" ca="1" si="30"/>
        <v>#REF!</v>
      </c>
      <c r="O259" s="132" t="e">
        <f t="shared" ca="1" si="31"/>
        <v>#REF!</v>
      </c>
      <c r="P259" s="136"/>
    </row>
    <row r="260" spans="1:16" x14ac:dyDescent="0.25">
      <c r="A260" s="121">
        <v>254</v>
      </c>
      <c r="B260" s="146" t="e">
        <f t="shared" ca="1" si="24"/>
        <v>#REF!</v>
      </c>
      <c r="C260" s="146" t="e">
        <f t="shared" ca="1" si="25"/>
        <v>#REF!</v>
      </c>
      <c r="D260" s="126"/>
      <c r="E260" s="127"/>
      <c r="F260" s="127" t="e">
        <f t="shared" ca="1" si="26"/>
        <v>#REF!</v>
      </c>
      <c r="G260" s="125"/>
      <c r="H260" s="125"/>
      <c r="I260" s="125" t="e">
        <f t="shared" ca="1" si="28"/>
        <v>#REF!</v>
      </c>
      <c r="J260" s="128"/>
      <c r="K260" s="128"/>
      <c r="L260" s="128" t="e">
        <f t="shared" ca="1" si="27"/>
        <v>#REF!</v>
      </c>
      <c r="M260" s="130" t="e">
        <f t="shared" ca="1" si="29"/>
        <v>#REF!</v>
      </c>
      <c r="N260" s="154" t="e">
        <f t="shared" ca="1" si="30"/>
        <v>#REF!</v>
      </c>
      <c r="O260" s="132" t="e">
        <f t="shared" ca="1" si="31"/>
        <v>#REF!</v>
      </c>
      <c r="P260" s="136"/>
    </row>
    <row r="261" spans="1:16" x14ac:dyDescent="0.25">
      <c r="A261" s="121">
        <v>255</v>
      </c>
      <c r="B261" s="146" t="e">
        <f t="shared" ca="1" si="24"/>
        <v>#REF!</v>
      </c>
      <c r="C261" s="146" t="e">
        <f t="shared" ca="1" si="25"/>
        <v>#REF!</v>
      </c>
      <c r="D261" s="126"/>
      <c r="E261" s="127"/>
      <c r="F261" s="127" t="e">
        <f t="shared" ca="1" si="26"/>
        <v>#REF!</v>
      </c>
      <c r="G261" s="125"/>
      <c r="H261" s="125"/>
      <c r="I261" s="125" t="e">
        <f t="shared" ca="1" si="28"/>
        <v>#REF!</v>
      </c>
      <c r="J261" s="128"/>
      <c r="K261" s="128"/>
      <c r="L261" s="128" t="e">
        <f t="shared" ca="1" si="27"/>
        <v>#REF!</v>
      </c>
      <c r="M261" s="130" t="e">
        <f t="shared" ca="1" si="29"/>
        <v>#REF!</v>
      </c>
      <c r="N261" s="154" t="e">
        <f t="shared" ca="1" si="30"/>
        <v>#REF!</v>
      </c>
      <c r="O261" s="132" t="e">
        <f t="shared" ca="1" si="31"/>
        <v>#REF!</v>
      </c>
      <c r="P261" s="136"/>
    </row>
    <row r="262" spans="1:16" x14ac:dyDescent="0.25">
      <c r="A262" s="121">
        <v>256</v>
      </c>
      <c r="B262" s="146" t="e">
        <f t="shared" ca="1" si="24"/>
        <v>#REF!</v>
      </c>
      <c r="C262" s="146" t="e">
        <f t="shared" ca="1" si="25"/>
        <v>#REF!</v>
      </c>
      <c r="D262" s="126"/>
      <c r="E262" s="127"/>
      <c r="F262" s="127" t="e">
        <f t="shared" ca="1" si="26"/>
        <v>#REF!</v>
      </c>
      <c r="G262" s="125"/>
      <c r="H262" s="125"/>
      <c r="I262" s="125" t="e">
        <f t="shared" ca="1" si="28"/>
        <v>#REF!</v>
      </c>
      <c r="J262" s="128"/>
      <c r="K262" s="128"/>
      <c r="L262" s="128" t="e">
        <f t="shared" ca="1" si="27"/>
        <v>#REF!</v>
      </c>
      <c r="M262" s="130" t="e">
        <f t="shared" ca="1" si="29"/>
        <v>#REF!</v>
      </c>
      <c r="N262" s="154" t="e">
        <f t="shared" ca="1" si="30"/>
        <v>#REF!</v>
      </c>
      <c r="O262" s="132" t="e">
        <f t="shared" ca="1" si="31"/>
        <v>#REF!</v>
      </c>
      <c r="P262" s="136"/>
    </row>
    <row r="263" spans="1:16" x14ac:dyDescent="0.25">
      <c r="A263" s="121">
        <v>257</v>
      </c>
      <c r="B263" s="146" t="e">
        <f t="shared" ca="1" si="24"/>
        <v>#REF!</v>
      </c>
      <c r="C263" s="146" t="e">
        <f t="shared" ca="1" si="25"/>
        <v>#REF!</v>
      </c>
      <c r="D263" s="126"/>
      <c r="E263" s="127"/>
      <c r="F263" s="127" t="e">
        <f t="shared" ca="1" si="26"/>
        <v>#REF!</v>
      </c>
      <c r="G263" s="125"/>
      <c r="H263" s="125"/>
      <c r="I263" s="125" t="e">
        <f t="shared" ca="1" si="28"/>
        <v>#REF!</v>
      </c>
      <c r="J263" s="128"/>
      <c r="K263" s="128"/>
      <c r="L263" s="128" t="e">
        <f t="shared" ca="1" si="27"/>
        <v>#REF!</v>
      </c>
      <c r="M263" s="130" t="e">
        <f t="shared" ca="1" si="29"/>
        <v>#REF!</v>
      </c>
      <c r="N263" s="154" t="e">
        <f t="shared" ca="1" si="30"/>
        <v>#REF!</v>
      </c>
      <c r="O263" s="132" t="e">
        <f t="shared" ca="1" si="31"/>
        <v>#REF!</v>
      </c>
      <c r="P263" s="136"/>
    </row>
    <row r="264" spans="1:16" x14ac:dyDescent="0.25">
      <c r="A264" s="121">
        <v>258</v>
      </c>
      <c r="B264" s="146" t="e">
        <f t="shared" ref="B264:B327" ca="1" si="32">INDIRECT(CONCATENATE($C$505,$D$505,"!$B",$A264 + 8))</f>
        <v>#REF!</v>
      </c>
      <c r="C264" s="146" t="e">
        <f t="shared" ref="C264:C327" ca="1" si="33">INDIRECT(CONCATENATE($C$505,$D$505,"!$C",$A264 + 8))</f>
        <v>#REF!</v>
      </c>
      <c r="D264" s="126"/>
      <c r="E264" s="127"/>
      <c r="F264" s="127" t="e">
        <f t="shared" ref="F264:F327" ca="1" si="34">INDIRECT(CONCATENATE($C$505,$D$505,"!$Z",$A264 + 8))</f>
        <v>#REF!</v>
      </c>
      <c r="G264" s="125"/>
      <c r="H264" s="125"/>
      <c r="I264" s="125" t="e">
        <f t="shared" ca="1" si="28"/>
        <v>#REF!</v>
      </c>
      <c r="J264" s="128"/>
      <c r="K264" s="128"/>
      <c r="L264" s="128" t="e">
        <f t="shared" ref="L264:L327" ca="1" si="35">INDIRECT(CONCATENATE($C$505,$D$505,"!$V",$A264 + 8))</f>
        <v>#REF!</v>
      </c>
      <c r="M264" s="130" t="e">
        <f t="shared" ca="1" si="29"/>
        <v>#REF!</v>
      </c>
      <c r="N264" s="154" t="e">
        <f t="shared" ca="1" si="30"/>
        <v>#REF!</v>
      </c>
      <c r="O264" s="132" t="e">
        <f t="shared" ca="1" si="31"/>
        <v>#REF!</v>
      </c>
      <c r="P264" s="136"/>
    </row>
    <row r="265" spans="1:16" x14ac:dyDescent="0.25">
      <c r="A265" s="121">
        <v>259</v>
      </c>
      <c r="B265" s="146" t="e">
        <f t="shared" ca="1" si="32"/>
        <v>#REF!</v>
      </c>
      <c r="C265" s="146" t="e">
        <f t="shared" ca="1" si="33"/>
        <v>#REF!</v>
      </c>
      <c r="D265" s="126"/>
      <c r="E265" s="127"/>
      <c r="F265" s="127" t="e">
        <f t="shared" ca="1" si="34"/>
        <v>#REF!</v>
      </c>
      <c r="G265" s="125"/>
      <c r="H265" s="125"/>
      <c r="I265" s="125" t="e">
        <f t="shared" ref="I265:I328" ca="1" si="36">INDIRECT(CONCATENATE($C$505,$D$505,"!$AD",$A265 + 8))</f>
        <v>#REF!</v>
      </c>
      <c r="J265" s="128"/>
      <c r="K265" s="128"/>
      <c r="L265" s="128" t="e">
        <f t="shared" ca="1" si="35"/>
        <v>#REF!</v>
      </c>
      <c r="M265" s="130" t="e">
        <f t="shared" ref="M265:M328" ca="1" si="37">IF(I265&lt;33,0,3)</f>
        <v>#REF!</v>
      </c>
      <c r="N265" s="154" t="e">
        <f t="shared" ref="N265:N328" ca="1" si="38">ROUNDDOWN(O265,0)</f>
        <v>#REF!</v>
      </c>
      <c r="O265" s="132" t="e">
        <f t="shared" ref="O265:O328" ca="1" si="39">I265*M265/100</f>
        <v>#REF!</v>
      </c>
      <c r="P265" s="136"/>
    </row>
    <row r="266" spans="1:16" x14ac:dyDescent="0.25">
      <c r="A266" s="121">
        <v>260</v>
      </c>
      <c r="B266" s="146" t="e">
        <f t="shared" ca="1" si="32"/>
        <v>#REF!</v>
      </c>
      <c r="C266" s="146" t="e">
        <f t="shared" ca="1" si="33"/>
        <v>#REF!</v>
      </c>
      <c r="D266" s="126"/>
      <c r="E266" s="127"/>
      <c r="F266" s="127" t="e">
        <f t="shared" ca="1" si="34"/>
        <v>#REF!</v>
      </c>
      <c r="G266" s="125"/>
      <c r="H266" s="125"/>
      <c r="I266" s="125" t="e">
        <f t="shared" ca="1" si="36"/>
        <v>#REF!</v>
      </c>
      <c r="J266" s="128"/>
      <c r="K266" s="128"/>
      <c r="L266" s="128" t="e">
        <f t="shared" ca="1" si="35"/>
        <v>#REF!</v>
      </c>
      <c r="M266" s="130" t="e">
        <f t="shared" ca="1" si="37"/>
        <v>#REF!</v>
      </c>
      <c r="N266" s="154" t="e">
        <f t="shared" ca="1" si="38"/>
        <v>#REF!</v>
      </c>
      <c r="O266" s="132" t="e">
        <f t="shared" ca="1" si="39"/>
        <v>#REF!</v>
      </c>
      <c r="P266" s="136"/>
    </row>
    <row r="267" spans="1:16" x14ac:dyDescent="0.25">
      <c r="A267" s="121">
        <v>261</v>
      </c>
      <c r="B267" s="146" t="e">
        <f t="shared" ca="1" si="32"/>
        <v>#REF!</v>
      </c>
      <c r="C267" s="146" t="e">
        <f t="shared" ca="1" si="33"/>
        <v>#REF!</v>
      </c>
      <c r="D267" s="126"/>
      <c r="E267" s="127"/>
      <c r="F267" s="127" t="e">
        <f t="shared" ca="1" si="34"/>
        <v>#REF!</v>
      </c>
      <c r="G267" s="125"/>
      <c r="H267" s="125"/>
      <c r="I267" s="125" t="e">
        <f t="shared" ca="1" si="36"/>
        <v>#REF!</v>
      </c>
      <c r="J267" s="128"/>
      <c r="K267" s="128"/>
      <c r="L267" s="128" t="e">
        <f t="shared" ca="1" si="35"/>
        <v>#REF!</v>
      </c>
      <c r="M267" s="130" t="e">
        <f t="shared" ca="1" si="37"/>
        <v>#REF!</v>
      </c>
      <c r="N267" s="154" t="e">
        <f t="shared" ca="1" si="38"/>
        <v>#REF!</v>
      </c>
      <c r="O267" s="132" t="e">
        <f t="shared" ca="1" si="39"/>
        <v>#REF!</v>
      </c>
      <c r="P267" s="136"/>
    </row>
    <row r="268" spans="1:16" x14ac:dyDescent="0.25">
      <c r="A268" s="121">
        <v>262</v>
      </c>
      <c r="B268" s="146" t="e">
        <f t="shared" ca="1" si="32"/>
        <v>#REF!</v>
      </c>
      <c r="C268" s="146" t="e">
        <f t="shared" ca="1" si="33"/>
        <v>#REF!</v>
      </c>
      <c r="D268" s="126"/>
      <c r="E268" s="127"/>
      <c r="F268" s="127" t="e">
        <f t="shared" ca="1" si="34"/>
        <v>#REF!</v>
      </c>
      <c r="G268" s="125"/>
      <c r="H268" s="125"/>
      <c r="I268" s="125" t="e">
        <f t="shared" ca="1" si="36"/>
        <v>#REF!</v>
      </c>
      <c r="J268" s="128"/>
      <c r="K268" s="128"/>
      <c r="L268" s="128" t="e">
        <f t="shared" ca="1" si="35"/>
        <v>#REF!</v>
      </c>
      <c r="M268" s="130" t="e">
        <f t="shared" ca="1" si="37"/>
        <v>#REF!</v>
      </c>
      <c r="N268" s="154" t="e">
        <f t="shared" ca="1" si="38"/>
        <v>#REF!</v>
      </c>
      <c r="O268" s="132" t="e">
        <f t="shared" ca="1" si="39"/>
        <v>#REF!</v>
      </c>
      <c r="P268" s="136"/>
    </row>
    <row r="269" spans="1:16" x14ac:dyDescent="0.25">
      <c r="A269" s="121">
        <v>263</v>
      </c>
      <c r="B269" s="146" t="e">
        <f t="shared" ca="1" si="32"/>
        <v>#REF!</v>
      </c>
      <c r="C269" s="146" t="e">
        <f t="shared" ca="1" si="33"/>
        <v>#REF!</v>
      </c>
      <c r="D269" s="126"/>
      <c r="E269" s="127"/>
      <c r="F269" s="127" t="e">
        <f t="shared" ca="1" si="34"/>
        <v>#REF!</v>
      </c>
      <c r="G269" s="125"/>
      <c r="H269" s="125"/>
      <c r="I269" s="125" t="e">
        <f t="shared" ca="1" si="36"/>
        <v>#REF!</v>
      </c>
      <c r="J269" s="128"/>
      <c r="K269" s="128"/>
      <c r="L269" s="128" t="e">
        <f t="shared" ca="1" si="35"/>
        <v>#REF!</v>
      </c>
      <c r="M269" s="130" t="e">
        <f t="shared" ca="1" si="37"/>
        <v>#REF!</v>
      </c>
      <c r="N269" s="154" t="e">
        <f t="shared" ca="1" si="38"/>
        <v>#REF!</v>
      </c>
      <c r="O269" s="132" t="e">
        <f t="shared" ca="1" si="39"/>
        <v>#REF!</v>
      </c>
      <c r="P269" s="136"/>
    </row>
    <row r="270" spans="1:16" x14ac:dyDescent="0.25">
      <c r="A270" s="121">
        <v>264</v>
      </c>
      <c r="B270" s="146" t="e">
        <f t="shared" ca="1" si="32"/>
        <v>#REF!</v>
      </c>
      <c r="C270" s="146" t="e">
        <f t="shared" ca="1" si="33"/>
        <v>#REF!</v>
      </c>
      <c r="D270" s="126"/>
      <c r="E270" s="127"/>
      <c r="F270" s="127" t="e">
        <f t="shared" ca="1" si="34"/>
        <v>#REF!</v>
      </c>
      <c r="G270" s="125"/>
      <c r="H270" s="125"/>
      <c r="I270" s="125" t="e">
        <f t="shared" ca="1" si="36"/>
        <v>#REF!</v>
      </c>
      <c r="J270" s="128"/>
      <c r="K270" s="128"/>
      <c r="L270" s="128" t="e">
        <f t="shared" ca="1" si="35"/>
        <v>#REF!</v>
      </c>
      <c r="M270" s="130" t="e">
        <f t="shared" ca="1" si="37"/>
        <v>#REF!</v>
      </c>
      <c r="N270" s="154" t="e">
        <f t="shared" ca="1" si="38"/>
        <v>#REF!</v>
      </c>
      <c r="O270" s="132" t="e">
        <f t="shared" ca="1" si="39"/>
        <v>#REF!</v>
      </c>
      <c r="P270" s="136"/>
    </row>
    <row r="271" spans="1:16" x14ac:dyDescent="0.25">
      <c r="A271" s="121">
        <v>265</v>
      </c>
      <c r="B271" s="146" t="e">
        <f t="shared" ca="1" si="32"/>
        <v>#REF!</v>
      </c>
      <c r="C271" s="146" t="e">
        <f t="shared" ca="1" si="33"/>
        <v>#REF!</v>
      </c>
      <c r="D271" s="126"/>
      <c r="E271" s="127"/>
      <c r="F271" s="127" t="e">
        <f t="shared" ca="1" si="34"/>
        <v>#REF!</v>
      </c>
      <c r="G271" s="125"/>
      <c r="H271" s="125"/>
      <c r="I271" s="125" t="e">
        <f t="shared" ca="1" si="36"/>
        <v>#REF!</v>
      </c>
      <c r="J271" s="128"/>
      <c r="K271" s="128"/>
      <c r="L271" s="128" t="e">
        <f t="shared" ca="1" si="35"/>
        <v>#REF!</v>
      </c>
      <c r="M271" s="130" t="e">
        <f t="shared" ca="1" si="37"/>
        <v>#REF!</v>
      </c>
      <c r="N271" s="154" t="e">
        <f t="shared" ca="1" si="38"/>
        <v>#REF!</v>
      </c>
      <c r="O271" s="132" t="e">
        <f t="shared" ca="1" si="39"/>
        <v>#REF!</v>
      </c>
      <c r="P271" s="136"/>
    </row>
    <row r="272" spans="1:16" x14ac:dyDescent="0.25">
      <c r="A272" s="121">
        <v>266</v>
      </c>
      <c r="B272" s="146" t="e">
        <f t="shared" ca="1" si="32"/>
        <v>#REF!</v>
      </c>
      <c r="C272" s="146" t="e">
        <f t="shared" ca="1" si="33"/>
        <v>#REF!</v>
      </c>
      <c r="D272" s="126"/>
      <c r="E272" s="127"/>
      <c r="F272" s="127" t="e">
        <f t="shared" ca="1" si="34"/>
        <v>#REF!</v>
      </c>
      <c r="G272" s="125"/>
      <c r="H272" s="125"/>
      <c r="I272" s="125" t="e">
        <f t="shared" ca="1" si="36"/>
        <v>#REF!</v>
      </c>
      <c r="J272" s="128"/>
      <c r="K272" s="128"/>
      <c r="L272" s="128" t="e">
        <f t="shared" ca="1" si="35"/>
        <v>#REF!</v>
      </c>
      <c r="M272" s="130" t="e">
        <f t="shared" ca="1" si="37"/>
        <v>#REF!</v>
      </c>
      <c r="N272" s="154" t="e">
        <f t="shared" ca="1" si="38"/>
        <v>#REF!</v>
      </c>
      <c r="O272" s="132" t="e">
        <f t="shared" ca="1" si="39"/>
        <v>#REF!</v>
      </c>
      <c r="P272" s="136"/>
    </row>
    <row r="273" spans="1:16" x14ac:dyDescent="0.25">
      <c r="A273" s="121">
        <v>267</v>
      </c>
      <c r="B273" s="146" t="e">
        <f t="shared" ca="1" si="32"/>
        <v>#REF!</v>
      </c>
      <c r="C273" s="146" t="e">
        <f t="shared" ca="1" si="33"/>
        <v>#REF!</v>
      </c>
      <c r="D273" s="126"/>
      <c r="E273" s="127"/>
      <c r="F273" s="127" t="e">
        <f t="shared" ca="1" si="34"/>
        <v>#REF!</v>
      </c>
      <c r="G273" s="125"/>
      <c r="H273" s="125"/>
      <c r="I273" s="125" t="e">
        <f t="shared" ca="1" si="36"/>
        <v>#REF!</v>
      </c>
      <c r="J273" s="128"/>
      <c r="K273" s="128"/>
      <c r="L273" s="128" t="e">
        <f t="shared" ca="1" si="35"/>
        <v>#REF!</v>
      </c>
      <c r="M273" s="130" t="e">
        <f t="shared" ca="1" si="37"/>
        <v>#REF!</v>
      </c>
      <c r="N273" s="154" t="e">
        <f t="shared" ca="1" si="38"/>
        <v>#REF!</v>
      </c>
      <c r="O273" s="132" t="e">
        <f t="shared" ca="1" si="39"/>
        <v>#REF!</v>
      </c>
      <c r="P273" s="136"/>
    </row>
    <row r="274" spans="1:16" x14ac:dyDescent="0.25">
      <c r="A274" s="121">
        <v>268</v>
      </c>
      <c r="B274" s="146" t="e">
        <f t="shared" ca="1" si="32"/>
        <v>#REF!</v>
      </c>
      <c r="C274" s="146" t="e">
        <f t="shared" ca="1" si="33"/>
        <v>#REF!</v>
      </c>
      <c r="D274" s="126"/>
      <c r="E274" s="127"/>
      <c r="F274" s="127" t="e">
        <f t="shared" ca="1" si="34"/>
        <v>#REF!</v>
      </c>
      <c r="G274" s="125"/>
      <c r="H274" s="125"/>
      <c r="I274" s="125" t="e">
        <f t="shared" ca="1" si="36"/>
        <v>#REF!</v>
      </c>
      <c r="J274" s="128"/>
      <c r="K274" s="128"/>
      <c r="L274" s="128" t="e">
        <f t="shared" ca="1" si="35"/>
        <v>#REF!</v>
      </c>
      <c r="M274" s="130" t="e">
        <f t="shared" ca="1" si="37"/>
        <v>#REF!</v>
      </c>
      <c r="N274" s="154" t="e">
        <f t="shared" ca="1" si="38"/>
        <v>#REF!</v>
      </c>
      <c r="O274" s="132" t="e">
        <f t="shared" ca="1" si="39"/>
        <v>#REF!</v>
      </c>
      <c r="P274" s="136"/>
    </row>
    <row r="275" spans="1:16" x14ac:dyDescent="0.25">
      <c r="A275" s="121">
        <v>269</v>
      </c>
      <c r="B275" s="146" t="e">
        <f t="shared" ca="1" si="32"/>
        <v>#REF!</v>
      </c>
      <c r="C275" s="146" t="e">
        <f t="shared" ca="1" si="33"/>
        <v>#REF!</v>
      </c>
      <c r="D275" s="126"/>
      <c r="E275" s="127"/>
      <c r="F275" s="127" t="e">
        <f t="shared" ca="1" si="34"/>
        <v>#REF!</v>
      </c>
      <c r="G275" s="125"/>
      <c r="H275" s="125"/>
      <c r="I275" s="125" t="e">
        <f t="shared" ca="1" si="36"/>
        <v>#REF!</v>
      </c>
      <c r="J275" s="128"/>
      <c r="K275" s="128"/>
      <c r="L275" s="128" t="e">
        <f t="shared" ca="1" si="35"/>
        <v>#REF!</v>
      </c>
      <c r="M275" s="130" t="e">
        <f t="shared" ca="1" si="37"/>
        <v>#REF!</v>
      </c>
      <c r="N275" s="154" t="e">
        <f t="shared" ca="1" si="38"/>
        <v>#REF!</v>
      </c>
      <c r="O275" s="132" t="e">
        <f t="shared" ca="1" si="39"/>
        <v>#REF!</v>
      </c>
      <c r="P275" s="136"/>
    </row>
    <row r="276" spans="1:16" x14ac:dyDescent="0.25">
      <c r="A276" s="121">
        <v>270</v>
      </c>
      <c r="B276" s="146" t="e">
        <f t="shared" ca="1" si="32"/>
        <v>#REF!</v>
      </c>
      <c r="C276" s="146" t="e">
        <f t="shared" ca="1" si="33"/>
        <v>#REF!</v>
      </c>
      <c r="D276" s="126"/>
      <c r="E276" s="127"/>
      <c r="F276" s="127" t="e">
        <f t="shared" ca="1" si="34"/>
        <v>#REF!</v>
      </c>
      <c r="G276" s="125"/>
      <c r="H276" s="125"/>
      <c r="I276" s="125" t="e">
        <f t="shared" ca="1" si="36"/>
        <v>#REF!</v>
      </c>
      <c r="J276" s="128"/>
      <c r="K276" s="128"/>
      <c r="L276" s="128" t="e">
        <f t="shared" ca="1" si="35"/>
        <v>#REF!</v>
      </c>
      <c r="M276" s="130" t="e">
        <f t="shared" ca="1" si="37"/>
        <v>#REF!</v>
      </c>
      <c r="N276" s="154" t="e">
        <f t="shared" ca="1" si="38"/>
        <v>#REF!</v>
      </c>
      <c r="O276" s="132" t="e">
        <f t="shared" ca="1" si="39"/>
        <v>#REF!</v>
      </c>
      <c r="P276" s="136"/>
    </row>
    <row r="277" spans="1:16" x14ac:dyDescent="0.25">
      <c r="A277" s="121">
        <v>271</v>
      </c>
      <c r="B277" s="146" t="e">
        <f t="shared" ca="1" si="32"/>
        <v>#REF!</v>
      </c>
      <c r="C277" s="146" t="e">
        <f t="shared" ca="1" si="33"/>
        <v>#REF!</v>
      </c>
      <c r="D277" s="126"/>
      <c r="E277" s="127"/>
      <c r="F277" s="127" t="e">
        <f t="shared" ca="1" si="34"/>
        <v>#REF!</v>
      </c>
      <c r="G277" s="125"/>
      <c r="H277" s="125"/>
      <c r="I277" s="125" t="e">
        <f t="shared" ca="1" si="36"/>
        <v>#REF!</v>
      </c>
      <c r="J277" s="128"/>
      <c r="K277" s="128"/>
      <c r="L277" s="128" t="e">
        <f t="shared" ca="1" si="35"/>
        <v>#REF!</v>
      </c>
      <c r="M277" s="130" t="e">
        <f t="shared" ca="1" si="37"/>
        <v>#REF!</v>
      </c>
      <c r="N277" s="154" t="e">
        <f t="shared" ca="1" si="38"/>
        <v>#REF!</v>
      </c>
      <c r="O277" s="132" t="e">
        <f t="shared" ca="1" si="39"/>
        <v>#REF!</v>
      </c>
      <c r="P277" s="136"/>
    </row>
    <row r="278" spans="1:16" x14ac:dyDescent="0.25">
      <c r="A278" s="121">
        <v>272</v>
      </c>
      <c r="B278" s="146" t="e">
        <f t="shared" ca="1" si="32"/>
        <v>#REF!</v>
      </c>
      <c r="C278" s="146" t="e">
        <f t="shared" ca="1" si="33"/>
        <v>#REF!</v>
      </c>
      <c r="D278" s="126"/>
      <c r="E278" s="127"/>
      <c r="F278" s="127" t="e">
        <f t="shared" ca="1" si="34"/>
        <v>#REF!</v>
      </c>
      <c r="G278" s="125"/>
      <c r="H278" s="125"/>
      <c r="I278" s="125" t="e">
        <f t="shared" ca="1" si="36"/>
        <v>#REF!</v>
      </c>
      <c r="J278" s="128"/>
      <c r="K278" s="128"/>
      <c r="L278" s="128" t="e">
        <f t="shared" ca="1" si="35"/>
        <v>#REF!</v>
      </c>
      <c r="M278" s="130" t="e">
        <f t="shared" ca="1" si="37"/>
        <v>#REF!</v>
      </c>
      <c r="N278" s="154" t="e">
        <f t="shared" ca="1" si="38"/>
        <v>#REF!</v>
      </c>
      <c r="O278" s="132" t="e">
        <f t="shared" ca="1" si="39"/>
        <v>#REF!</v>
      </c>
      <c r="P278" s="136"/>
    </row>
    <row r="279" spans="1:16" x14ac:dyDescent="0.25">
      <c r="A279" s="121">
        <v>273</v>
      </c>
      <c r="B279" s="146" t="e">
        <f t="shared" ca="1" si="32"/>
        <v>#REF!</v>
      </c>
      <c r="C279" s="146" t="e">
        <f t="shared" ca="1" si="33"/>
        <v>#REF!</v>
      </c>
      <c r="D279" s="126"/>
      <c r="E279" s="127"/>
      <c r="F279" s="127" t="e">
        <f t="shared" ca="1" si="34"/>
        <v>#REF!</v>
      </c>
      <c r="G279" s="125"/>
      <c r="H279" s="125"/>
      <c r="I279" s="125" t="e">
        <f t="shared" ca="1" si="36"/>
        <v>#REF!</v>
      </c>
      <c r="J279" s="128"/>
      <c r="K279" s="128"/>
      <c r="L279" s="128" t="e">
        <f t="shared" ca="1" si="35"/>
        <v>#REF!</v>
      </c>
      <c r="M279" s="130" t="e">
        <f t="shared" ca="1" si="37"/>
        <v>#REF!</v>
      </c>
      <c r="N279" s="154" t="e">
        <f t="shared" ca="1" si="38"/>
        <v>#REF!</v>
      </c>
      <c r="O279" s="132" t="e">
        <f t="shared" ca="1" si="39"/>
        <v>#REF!</v>
      </c>
      <c r="P279" s="136"/>
    </row>
    <row r="280" spans="1:16" x14ac:dyDescent="0.25">
      <c r="A280" s="121">
        <v>274</v>
      </c>
      <c r="B280" s="146" t="e">
        <f t="shared" ca="1" si="32"/>
        <v>#REF!</v>
      </c>
      <c r="C280" s="146" t="e">
        <f t="shared" ca="1" si="33"/>
        <v>#REF!</v>
      </c>
      <c r="D280" s="126"/>
      <c r="E280" s="127"/>
      <c r="F280" s="127" t="e">
        <f t="shared" ca="1" si="34"/>
        <v>#REF!</v>
      </c>
      <c r="G280" s="125"/>
      <c r="H280" s="125"/>
      <c r="I280" s="125" t="e">
        <f t="shared" ca="1" si="36"/>
        <v>#REF!</v>
      </c>
      <c r="J280" s="128"/>
      <c r="K280" s="128"/>
      <c r="L280" s="128" t="e">
        <f t="shared" ca="1" si="35"/>
        <v>#REF!</v>
      </c>
      <c r="M280" s="130" t="e">
        <f t="shared" ca="1" si="37"/>
        <v>#REF!</v>
      </c>
      <c r="N280" s="154" t="e">
        <f t="shared" ca="1" si="38"/>
        <v>#REF!</v>
      </c>
      <c r="O280" s="132" t="e">
        <f t="shared" ca="1" si="39"/>
        <v>#REF!</v>
      </c>
      <c r="P280" s="136"/>
    </row>
    <row r="281" spans="1:16" x14ac:dyDescent="0.25">
      <c r="A281" s="121">
        <v>275</v>
      </c>
      <c r="B281" s="146" t="e">
        <f t="shared" ca="1" si="32"/>
        <v>#REF!</v>
      </c>
      <c r="C281" s="146" t="e">
        <f t="shared" ca="1" si="33"/>
        <v>#REF!</v>
      </c>
      <c r="D281" s="126"/>
      <c r="E281" s="127"/>
      <c r="F281" s="127" t="e">
        <f t="shared" ca="1" si="34"/>
        <v>#REF!</v>
      </c>
      <c r="G281" s="125"/>
      <c r="H281" s="125"/>
      <c r="I281" s="125" t="e">
        <f t="shared" ca="1" si="36"/>
        <v>#REF!</v>
      </c>
      <c r="J281" s="128"/>
      <c r="K281" s="128"/>
      <c r="L281" s="128" t="e">
        <f t="shared" ca="1" si="35"/>
        <v>#REF!</v>
      </c>
      <c r="M281" s="130" t="e">
        <f t="shared" ca="1" si="37"/>
        <v>#REF!</v>
      </c>
      <c r="N281" s="154" t="e">
        <f t="shared" ca="1" si="38"/>
        <v>#REF!</v>
      </c>
      <c r="O281" s="132" t="e">
        <f t="shared" ca="1" si="39"/>
        <v>#REF!</v>
      </c>
      <c r="P281" s="136"/>
    </row>
    <row r="282" spans="1:16" x14ac:dyDescent="0.25">
      <c r="A282" s="121">
        <v>276</v>
      </c>
      <c r="B282" s="146" t="e">
        <f t="shared" ca="1" si="32"/>
        <v>#REF!</v>
      </c>
      <c r="C282" s="146" t="e">
        <f t="shared" ca="1" si="33"/>
        <v>#REF!</v>
      </c>
      <c r="D282" s="126"/>
      <c r="E282" s="127"/>
      <c r="F282" s="127" t="e">
        <f t="shared" ca="1" si="34"/>
        <v>#REF!</v>
      </c>
      <c r="G282" s="125"/>
      <c r="H282" s="125"/>
      <c r="I282" s="125" t="e">
        <f t="shared" ca="1" si="36"/>
        <v>#REF!</v>
      </c>
      <c r="J282" s="128"/>
      <c r="K282" s="128"/>
      <c r="L282" s="128" t="e">
        <f t="shared" ca="1" si="35"/>
        <v>#REF!</v>
      </c>
      <c r="M282" s="130" t="e">
        <f t="shared" ca="1" si="37"/>
        <v>#REF!</v>
      </c>
      <c r="N282" s="154" t="e">
        <f t="shared" ca="1" si="38"/>
        <v>#REF!</v>
      </c>
      <c r="O282" s="132" t="e">
        <f t="shared" ca="1" si="39"/>
        <v>#REF!</v>
      </c>
      <c r="P282" s="136"/>
    </row>
    <row r="283" spans="1:16" x14ac:dyDescent="0.25">
      <c r="A283" s="121">
        <v>277</v>
      </c>
      <c r="B283" s="146" t="e">
        <f t="shared" ca="1" si="32"/>
        <v>#REF!</v>
      </c>
      <c r="C283" s="146" t="e">
        <f t="shared" ca="1" si="33"/>
        <v>#REF!</v>
      </c>
      <c r="D283" s="126"/>
      <c r="E283" s="127"/>
      <c r="F283" s="127" t="e">
        <f t="shared" ca="1" si="34"/>
        <v>#REF!</v>
      </c>
      <c r="G283" s="125"/>
      <c r="H283" s="125"/>
      <c r="I283" s="125" t="e">
        <f t="shared" ca="1" si="36"/>
        <v>#REF!</v>
      </c>
      <c r="J283" s="128"/>
      <c r="K283" s="128"/>
      <c r="L283" s="128" t="e">
        <f t="shared" ca="1" si="35"/>
        <v>#REF!</v>
      </c>
      <c r="M283" s="130" t="e">
        <f t="shared" ca="1" si="37"/>
        <v>#REF!</v>
      </c>
      <c r="N283" s="154" t="e">
        <f t="shared" ca="1" si="38"/>
        <v>#REF!</v>
      </c>
      <c r="O283" s="132" t="e">
        <f t="shared" ca="1" si="39"/>
        <v>#REF!</v>
      </c>
      <c r="P283" s="136"/>
    </row>
    <row r="284" spans="1:16" x14ac:dyDescent="0.25">
      <c r="A284" s="121">
        <v>278</v>
      </c>
      <c r="B284" s="146" t="e">
        <f t="shared" ca="1" si="32"/>
        <v>#REF!</v>
      </c>
      <c r="C284" s="146" t="e">
        <f t="shared" ca="1" si="33"/>
        <v>#REF!</v>
      </c>
      <c r="D284" s="126"/>
      <c r="E284" s="127"/>
      <c r="F284" s="127" t="e">
        <f t="shared" ca="1" si="34"/>
        <v>#REF!</v>
      </c>
      <c r="G284" s="125"/>
      <c r="H284" s="125"/>
      <c r="I284" s="125" t="e">
        <f t="shared" ca="1" si="36"/>
        <v>#REF!</v>
      </c>
      <c r="J284" s="128"/>
      <c r="K284" s="128"/>
      <c r="L284" s="128" t="e">
        <f t="shared" ca="1" si="35"/>
        <v>#REF!</v>
      </c>
      <c r="M284" s="130" t="e">
        <f t="shared" ca="1" si="37"/>
        <v>#REF!</v>
      </c>
      <c r="N284" s="154" t="e">
        <f t="shared" ca="1" si="38"/>
        <v>#REF!</v>
      </c>
      <c r="O284" s="132" t="e">
        <f t="shared" ca="1" si="39"/>
        <v>#REF!</v>
      </c>
      <c r="P284" s="136"/>
    </row>
    <row r="285" spans="1:16" x14ac:dyDescent="0.25">
      <c r="A285" s="121">
        <v>279</v>
      </c>
      <c r="B285" s="146" t="e">
        <f t="shared" ca="1" si="32"/>
        <v>#REF!</v>
      </c>
      <c r="C285" s="146" t="e">
        <f t="shared" ca="1" si="33"/>
        <v>#REF!</v>
      </c>
      <c r="D285" s="126"/>
      <c r="E285" s="127"/>
      <c r="F285" s="127" t="e">
        <f t="shared" ca="1" si="34"/>
        <v>#REF!</v>
      </c>
      <c r="G285" s="125"/>
      <c r="H285" s="125"/>
      <c r="I285" s="125" t="e">
        <f t="shared" ca="1" si="36"/>
        <v>#REF!</v>
      </c>
      <c r="J285" s="128"/>
      <c r="K285" s="128"/>
      <c r="L285" s="128" t="e">
        <f t="shared" ca="1" si="35"/>
        <v>#REF!</v>
      </c>
      <c r="M285" s="130" t="e">
        <f t="shared" ca="1" si="37"/>
        <v>#REF!</v>
      </c>
      <c r="N285" s="154" t="e">
        <f t="shared" ca="1" si="38"/>
        <v>#REF!</v>
      </c>
      <c r="O285" s="132" t="e">
        <f t="shared" ca="1" si="39"/>
        <v>#REF!</v>
      </c>
      <c r="P285" s="136"/>
    </row>
    <row r="286" spans="1:16" x14ac:dyDescent="0.25">
      <c r="A286" s="121">
        <v>280</v>
      </c>
      <c r="B286" s="146" t="e">
        <f t="shared" ca="1" si="32"/>
        <v>#REF!</v>
      </c>
      <c r="C286" s="146" t="e">
        <f t="shared" ca="1" si="33"/>
        <v>#REF!</v>
      </c>
      <c r="D286" s="126"/>
      <c r="E286" s="127"/>
      <c r="F286" s="127" t="e">
        <f t="shared" ca="1" si="34"/>
        <v>#REF!</v>
      </c>
      <c r="G286" s="125"/>
      <c r="H286" s="125"/>
      <c r="I286" s="125" t="e">
        <f t="shared" ca="1" si="36"/>
        <v>#REF!</v>
      </c>
      <c r="J286" s="128"/>
      <c r="K286" s="128"/>
      <c r="L286" s="128" t="e">
        <f t="shared" ca="1" si="35"/>
        <v>#REF!</v>
      </c>
      <c r="M286" s="130" t="e">
        <f t="shared" ca="1" si="37"/>
        <v>#REF!</v>
      </c>
      <c r="N286" s="154" t="e">
        <f t="shared" ca="1" si="38"/>
        <v>#REF!</v>
      </c>
      <c r="O286" s="132" t="e">
        <f t="shared" ca="1" si="39"/>
        <v>#REF!</v>
      </c>
      <c r="P286" s="136"/>
    </row>
    <row r="287" spans="1:16" x14ac:dyDescent="0.25">
      <c r="A287" s="121">
        <v>281</v>
      </c>
      <c r="B287" s="146" t="e">
        <f t="shared" ca="1" si="32"/>
        <v>#REF!</v>
      </c>
      <c r="C287" s="146" t="e">
        <f t="shared" ca="1" si="33"/>
        <v>#REF!</v>
      </c>
      <c r="D287" s="126"/>
      <c r="E287" s="127"/>
      <c r="F287" s="127" t="e">
        <f t="shared" ca="1" si="34"/>
        <v>#REF!</v>
      </c>
      <c r="G287" s="125"/>
      <c r="H287" s="125"/>
      <c r="I287" s="125" t="e">
        <f t="shared" ca="1" si="36"/>
        <v>#REF!</v>
      </c>
      <c r="J287" s="128"/>
      <c r="K287" s="128"/>
      <c r="L287" s="128" t="e">
        <f t="shared" ca="1" si="35"/>
        <v>#REF!</v>
      </c>
      <c r="M287" s="130" t="e">
        <f t="shared" ca="1" si="37"/>
        <v>#REF!</v>
      </c>
      <c r="N287" s="154" t="e">
        <f t="shared" ca="1" si="38"/>
        <v>#REF!</v>
      </c>
      <c r="O287" s="132" t="e">
        <f t="shared" ca="1" si="39"/>
        <v>#REF!</v>
      </c>
      <c r="P287" s="136"/>
    </row>
    <row r="288" spans="1:16" x14ac:dyDescent="0.25">
      <c r="A288" s="121">
        <v>282</v>
      </c>
      <c r="B288" s="146" t="e">
        <f t="shared" ca="1" si="32"/>
        <v>#REF!</v>
      </c>
      <c r="C288" s="146" t="e">
        <f t="shared" ca="1" si="33"/>
        <v>#REF!</v>
      </c>
      <c r="D288" s="126"/>
      <c r="E288" s="127"/>
      <c r="F288" s="127" t="e">
        <f t="shared" ca="1" si="34"/>
        <v>#REF!</v>
      </c>
      <c r="G288" s="125"/>
      <c r="H288" s="125"/>
      <c r="I288" s="125" t="e">
        <f t="shared" ca="1" si="36"/>
        <v>#REF!</v>
      </c>
      <c r="J288" s="128"/>
      <c r="K288" s="128"/>
      <c r="L288" s="128" t="e">
        <f t="shared" ca="1" si="35"/>
        <v>#REF!</v>
      </c>
      <c r="M288" s="130" t="e">
        <f t="shared" ca="1" si="37"/>
        <v>#REF!</v>
      </c>
      <c r="N288" s="154" t="e">
        <f t="shared" ca="1" si="38"/>
        <v>#REF!</v>
      </c>
      <c r="O288" s="132" t="e">
        <f t="shared" ca="1" si="39"/>
        <v>#REF!</v>
      </c>
      <c r="P288" s="136"/>
    </row>
    <row r="289" spans="1:16" x14ac:dyDescent="0.25">
      <c r="A289" s="121">
        <v>283</v>
      </c>
      <c r="B289" s="146" t="e">
        <f t="shared" ca="1" si="32"/>
        <v>#REF!</v>
      </c>
      <c r="C289" s="146" t="e">
        <f t="shared" ca="1" si="33"/>
        <v>#REF!</v>
      </c>
      <c r="D289" s="126"/>
      <c r="E289" s="127"/>
      <c r="F289" s="127" t="e">
        <f t="shared" ca="1" si="34"/>
        <v>#REF!</v>
      </c>
      <c r="G289" s="125"/>
      <c r="H289" s="125"/>
      <c r="I289" s="125" t="e">
        <f t="shared" ca="1" si="36"/>
        <v>#REF!</v>
      </c>
      <c r="J289" s="128"/>
      <c r="K289" s="128"/>
      <c r="L289" s="128" t="e">
        <f t="shared" ca="1" si="35"/>
        <v>#REF!</v>
      </c>
      <c r="M289" s="130" t="e">
        <f t="shared" ca="1" si="37"/>
        <v>#REF!</v>
      </c>
      <c r="N289" s="154" t="e">
        <f t="shared" ca="1" si="38"/>
        <v>#REF!</v>
      </c>
      <c r="O289" s="132" t="e">
        <f t="shared" ca="1" si="39"/>
        <v>#REF!</v>
      </c>
      <c r="P289" s="136"/>
    </row>
    <row r="290" spans="1:16" x14ac:dyDescent="0.25">
      <c r="A290" s="121">
        <v>284</v>
      </c>
      <c r="B290" s="146" t="e">
        <f t="shared" ca="1" si="32"/>
        <v>#REF!</v>
      </c>
      <c r="C290" s="146" t="e">
        <f t="shared" ca="1" si="33"/>
        <v>#REF!</v>
      </c>
      <c r="D290" s="126"/>
      <c r="E290" s="127"/>
      <c r="F290" s="127" t="e">
        <f t="shared" ca="1" si="34"/>
        <v>#REF!</v>
      </c>
      <c r="G290" s="125"/>
      <c r="H290" s="125"/>
      <c r="I290" s="125" t="e">
        <f t="shared" ca="1" si="36"/>
        <v>#REF!</v>
      </c>
      <c r="J290" s="128"/>
      <c r="K290" s="128"/>
      <c r="L290" s="128" t="e">
        <f t="shared" ca="1" si="35"/>
        <v>#REF!</v>
      </c>
      <c r="M290" s="130" t="e">
        <f t="shared" ca="1" si="37"/>
        <v>#REF!</v>
      </c>
      <c r="N290" s="154" t="e">
        <f t="shared" ca="1" si="38"/>
        <v>#REF!</v>
      </c>
      <c r="O290" s="132" t="e">
        <f t="shared" ca="1" si="39"/>
        <v>#REF!</v>
      </c>
      <c r="P290" s="136"/>
    </row>
    <row r="291" spans="1:16" x14ac:dyDescent="0.25">
      <c r="A291" s="121">
        <v>285</v>
      </c>
      <c r="B291" s="146" t="e">
        <f t="shared" ca="1" si="32"/>
        <v>#REF!</v>
      </c>
      <c r="C291" s="146" t="e">
        <f t="shared" ca="1" si="33"/>
        <v>#REF!</v>
      </c>
      <c r="D291" s="126"/>
      <c r="E291" s="127"/>
      <c r="F291" s="127" t="e">
        <f t="shared" ca="1" si="34"/>
        <v>#REF!</v>
      </c>
      <c r="G291" s="125"/>
      <c r="H291" s="125"/>
      <c r="I291" s="125" t="e">
        <f t="shared" ca="1" si="36"/>
        <v>#REF!</v>
      </c>
      <c r="J291" s="128"/>
      <c r="K291" s="128"/>
      <c r="L291" s="128" t="e">
        <f t="shared" ca="1" si="35"/>
        <v>#REF!</v>
      </c>
      <c r="M291" s="130" t="e">
        <f t="shared" ca="1" si="37"/>
        <v>#REF!</v>
      </c>
      <c r="N291" s="154" t="e">
        <f t="shared" ca="1" si="38"/>
        <v>#REF!</v>
      </c>
      <c r="O291" s="132" t="e">
        <f t="shared" ca="1" si="39"/>
        <v>#REF!</v>
      </c>
      <c r="P291" s="136"/>
    </row>
    <row r="292" spans="1:16" x14ac:dyDescent="0.25">
      <c r="A292" s="121">
        <v>286</v>
      </c>
      <c r="B292" s="146" t="e">
        <f t="shared" ca="1" si="32"/>
        <v>#REF!</v>
      </c>
      <c r="C292" s="146" t="e">
        <f t="shared" ca="1" si="33"/>
        <v>#REF!</v>
      </c>
      <c r="D292" s="126"/>
      <c r="E292" s="127"/>
      <c r="F292" s="127" t="e">
        <f t="shared" ca="1" si="34"/>
        <v>#REF!</v>
      </c>
      <c r="G292" s="125"/>
      <c r="H292" s="125"/>
      <c r="I292" s="125" t="e">
        <f t="shared" ca="1" si="36"/>
        <v>#REF!</v>
      </c>
      <c r="J292" s="128"/>
      <c r="K292" s="128"/>
      <c r="L292" s="128" t="e">
        <f t="shared" ca="1" si="35"/>
        <v>#REF!</v>
      </c>
      <c r="M292" s="130" t="e">
        <f t="shared" ca="1" si="37"/>
        <v>#REF!</v>
      </c>
      <c r="N292" s="154" t="e">
        <f t="shared" ca="1" si="38"/>
        <v>#REF!</v>
      </c>
      <c r="O292" s="132" t="e">
        <f t="shared" ca="1" si="39"/>
        <v>#REF!</v>
      </c>
      <c r="P292" s="136"/>
    </row>
    <row r="293" spans="1:16" x14ac:dyDescent="0.25">
      <c r="A293" s="121">
        <v>287</v>
      </c>
      <c r="B293" s="146" t="e">
        <f t="shared" ca="1" si="32"/>
        <v>#REF!</v>
      </c>
      <c r="C293" s="146" t="e">
        <f t="shared" ca="1" si="33"/>
        <v>#REF!</v>
      </c>
      <c r="D293" s="126"/>
      <c r="E293" s="127"/>
      <c r="F293" s="127" t="e">
        <f t="shared" ca="1" si="34"/>
        <v>#REF!</v>
      </c>
      <c r="G293" s="125"/>
      <c r="H293" s="125"/>
      <c r="I293" s="125" t="e">
        <f t="shared" ca="1" si="36"/>
        <v>#REF!</v>
      </c>
      <c r="J293" s="128"/>
      <c r="K293" s="128"/>
      <c r="L293" s="128" t="e">
        <f t="shared" ca="1" si="35"/>
        <v>#REF!</v>
      </c>
      <c r="M293" s="130" t="e">
        <f t="shared" ca="1" si="37"/>
        <v>#REF!</v>
      </c>
      <c r="N293" s="154" t="e">
        <f t="shared" ca="1" si="38"/>
        <v>#REF!</v>
      </c>
      <c r="O293" s="132" t="e">
        <f t="shared" ca="1" si="39"/>
        <v>#REF!</v>
      </c>
      <c r="P293" s="136"/>
    </row>
    <row r="294" spans="1:16" x14ac:dyDescent="0.25">
      <c r="A294" s="121">
        <v>288</v>
      </c>
      <c r="B294" s="146" t="e">
        <f t="shared" ca="1" si="32"/>
        <v>#REF!</v>
      </c>
      <c r="C294" s="146" t="e">
        <f t="shared" ca="1" si="33"/>
        <v>#REF!</v>
      </c>
      <c r="D294" s="126"/>
      <c r="E294" s="127"/>
      <c r="F294" s="127" t="e">
        <f t="shared" ca="1" si="34"/>
        <v>#REF!</v>
      </c>
      <c r="G294" s="125"/>
      <c r="H294" s="125"/>
      <c r="I294" s="125" t="e">
        <f t="shared" ca="1" si="36"/>
        <v>#REF!</v>
      </c>
      <c r="J294" s="128"/>
      <c r="K294" s="128"/>
      <c r="L294" s="128" t="e">
        <f t="shared" ca="1" si="35"/>
        <v>#REF!</v>
      </c>
      <c r="M294" s="130" t="e">
        <f t="shared" ca="1" si="37"/>
        <v>#REF!</v>
      </c>
      <c r="N294" s="154" t="e">
        <f t="shared" ca="1" si="38"/>
        <v>#REF!</v>
      </c>
      <c r="O294" s="132" t="e">
        <f t="shared" ca="1" si="39"/>
        <v>#REF!</v>
      </c>
      <c r="P294" s="136"/>
    </row>
    <row r="295" spans="1:16" x14ac:dyDescent="0.25">
      <c r="A295" s="121">
        <v>289</v>
      </c>
      <c r="B295" s="146" t="e">
        <f t="shared" ca="1" si="32"/>
        <v>#REF!</v>
      </c>
      <c r="C295" s="146" t="e">
        <f t="shared" ca="1" si="33"/>
        <v>#REF!</v>
      </c>
      <c r="D295" s="126"/>
      <c r="E295" s="127"/>
      <c r="F295" s="127" t="e">
        <f t="shared" ca="1" si="34"/>
        <v>#REF!</v>
      </c>
      <c r="G295" s="125"/>
      <c r="H295" s="125"/>
      <c r="I295" s="125" t="e">
        <f t="shared" ca="1" si="36"/>
        <v>#REF!</v>
      </c>
      <c r="J295" s="128"/>
      <c r="K295" s="128"/>
      <c r="L295" s="128" t="e">
        <f t="shared" ca="1" si="35"/>
        <v>#REF!</v>
      </c>
      <c r="M295" s="130" t="e">
        <f t="shared" ca="1" si="37"/>
        <v>#REF!</v>
      </c>
      <c r="N295" s="154" t="e">
        <f t="shared" ca="1" si="38"/>
        <v>#REF!</v>
      </c>
      <c r="O295" s="132" t="e">
        <f t="shared" ca="1" si="39"/>
        <v>#REF!</v>
      </c>
      <c r="P295" s="136"/>
    </row>
    <row r="296" spans="1:16" x14ac:dyDescent="0.25">
      <c r="A296" s="121">
        <v>290</v>
      </c>
      <c r="B296" s="146" t="e">
        <f t="shared" ca="1" si="32"/>
        <v>#REF!</v>
      </c>
      <c r="C296" s="146" t="e">
        <f t="shared" ca="1" si="33"/>
        <v>#REF!</v>
      </c>
      <c r="D296" s="126"/>
      <c r="E296" s="127"/>
      <c r="F296" s="127" t="e">
        <f t="shared" ca="1" si="34"/>
        <v>#REF!</v>
      </c>
      <c r="G296" s="125"/>
      <c r="H296" s="125"/>
      <c r="I296" s="125" t="e">
        <f t="shared" ca="1" si="36"/>
        <v>#REF!</v>
      </c>
      <c r="J296" s="128"/>
      <c r="K296" s="128"/>
      <c r="L296" s="128" t="e">
        <f t="shared" ca="1" si="35"/>
        <v>#REF!</v>
      </c>
      <c r="M296" s="130" t="e">
        <f t="shared" ca="1" si="37"/>
        <v>#REF!</v>
      </c>
      <c r="N296" s="154" t="e">
        <f t="shared" ca="1" si="38"/>
        <v>#REF!</v>
      </c>
      <c r="O296" s="132" t="e">
        <f t="shared" ca="1" si="39"/>
        <v>#REF!</v>
      </c>
      <c r="P296" s="136"/>
    </row>
    <row r="297" spans="1:16" x14ac:dyDescent="0.25">
      <c r="A297" s="121">
        <v>291</v>
      </c>
      <c r="B297" s="146" t="e">
        <f t="shared" ca="1" si="32"/>
        <v>#REF!</v>
      </c>
      <c r="C297" s="146" t="e">
        <f t="shared" ca="1" si="33"/>
        <v>#REF!</v>
      </c>
      <c r="D297" s="126"/>
      <c r="E297" s="127"/>
      <c r="F297" s="127" t="e">
        <f t="shared" ca="1" si="34"/>
        <v>#REF!</v>
      </c>
      <c r="G297" s="125"/>
      <c r="H297" s="125"/>
      <c r="I297" s="125" t="e">
        <f t="shared" ca="1" si="36"/>
        <v>#REF!</v>
      </c>
      <c r="J297" s="128"/>
      <c r="K297" s="128"/>
      <c r="L297" s="128" t="e">
        <f t="shared" ca="1" si="35"/>
        <v>#REF!</v>
      </c>
      <c r="M297" s="130" t="e">
        <f t="shared" ca="1" si="37"/>
        <v>#REF!</v>
      </c>
      <c r="N297" s="154" t="e">
        <f t="shared" ca="1" si="38"/>
        <v>#REF!</v>
      </c>
      <c r="O297" s="132" t="e">
        <f t="shared" ca="1" si="39"/>
        <v>#REF!</v>
      </c>
      <c r="P297" s="136"/>
    </row>
    <row r="298" spans="1:16" x14ac:dyDescent="0.25">
      <c r="A298" s="121">
        <v>292</v>
      </c>
      <c r="B298" s="146" t="e">
        <f t="shared" ca="1" si="32"/>
        <v>#REF!</v>
      </c>
      <c r="C298" s="146" t="e">
        <f t="shared" ca="1" si="33"/>
        <v>#REF!</v>
      </c>
      <c r="D298" s="126"/>
      <c r="E298" s="127"/>
      <c r="F298" s="127" t="e">
        <f t="shared" ca="1" si="34"/>
        <v>#REF!</v>
      </c>
      <c r="G298" s="125"/>
      <c r="H298" s="125"/>
      <c r="I298" s="125" t="e">
        <f t="shared" ca="1" si="36"/>
        <v>#REF!</v>
      </c>
      <c r="J298" s="128"/>
      <c r="K298" s="128"/>
      <c r="L298" s="128" t="e">
        <f t="shared" ca="1" si="35"/>
        <v>#REF!</v>
      </c>
      <c r="M298" s="130" t="e">
        <f t="shared" ca="1" si="37"/>
        <v>#REF!</v>
      </c>
      <c r="N298" s="154" t="e">
        <f t="shared" ca="1" si="38"/>
        <v>#REF!</v>
      </c>
      <c r="O298" s="132" t="e">
        <f t="shared" ca="1" si="39"/>
        <v>#REF!</v>
      </c>
      <c r="P298" s="136"/>
    </row>
    <row r="299" spans="1:16" x14ac:dyDescent="0.25">
      <c r="A299" s="121">
        <v>293</v>
      </c>
      <c r="B299" s="146" t="e">
        <f t="shared" ca="1" si="32"/>
        <v>#REF!</v>
      </c>
      <c r="C299" s="146" t="e">
        <f t="shared" ca="1" si="33"/>
        <v>#REF!</v>
      </c>
      <c r="D299" s="126"/>
      <c r="E299" s="127"/>
      <c r="F299" s="127" t="e">
        <f t="shared" ca="1" si="34"/>
        <v>#REF!</v>
      </c>
      <c r="G299" s="125"/>
      <c r="H299" s="125"/>
      <c r="I299" s="125" t="e">
        <f t="shared" ca="1" si="36"/>
        <v>#REF!</v>
      </c>
      <c r="J299" s="128"/>
      <c r="K299" s="128"/>
      <c r="L299" s="128" t="e">
        <f t="shared" ca="1" si="35"/>
        <v>#REF!</v>
      </c>
      <c r="M299" s="130" t="e">
        <f t="shared" ca="1" si="37"/>
        <v>#REF!</v>
      </c>
      <c r="N299" s="154" t="e">
        <f t="shared" ca="1" si="38"/>
        <v>#REF!</v>
      </c>
      <c r="O299" s="132" t="e">
        <f t="shared" ca="1" si="39"/>
        <v>#REF!</v>
      </c>
      <c r="P299" s="136"/>
    </row>
    <row r="300" spans="1:16" x14ac:dyDescent="0.25">
      <c r="A300" s="121">
        <v>294</v>
      </c>
      <c r="B300" s="146" t="e">
        <f t="shared" ca="1" si="32"/>
        <v>#REF!</v>
      </c>
      <c r="C300" s="146" t="e">
        <f t="shared" ca="1" si="33"/>
        <v>#REF!</v>
      </c>
      <c r="D300" s="126"/>
      <c r="E300" s="127"/>
      <c r="F300" s="127" t="e">
        <f t="shared" ca="1" si="34"/>
        <v>#REF!</v>
      </c>
      <c r="G300" s="125"/>
      <c r="H300" s="125"/>
      <c r="I300" s="125" t="e">
        <f t="shared" ca="1" si="36"/>
        <v>#REF!</v>
      </c>
      <c r="J300" s="128"/>
      <c r="K300" s="128"/>
      <c r="L300" s="128" t="e">
        <f t="shared" ca="1" si="35"/>
        <v>#REF!</v>
      </c>
      <c r="M300" s="130" t="e">
        <f t="shared" ca="1" si="37"/>
        <v>#REF!</v>
      </c>
      <c r="N300" s="154" t="e">
        <f t="shared" ca="1" si="38"/>
        <v>#REF!</v>
      </c>
      <c r="O300" s="132" t="e">
        <f t="shared" ca="1" si="39"/>
        <v>#REF!</v>
      </c>
      <c r="P300" s="136"/>
    </row>
    <row r="301" spans="1:16" x14ac:dyDescent="0.25">
      <c r="A301" s="121">
        <v>295</v>
      </c>
      <c r="B301" s="146" t="e">
        <f t="shared" ca="1" si="32"/>
        <v>#REF!</v>
      </c>
      <c r="C301" s="146" t="e">
        <f t="shared" ca="1" si="33"/>
        <v>#REF!</v>
      </c>
      <c r="D301" s="126"/>
      <c r="E301" s="127"/>
      <c r="F301" s="127" t="e">
        <f t="shared" ca="1" si="34"/>
        <v>#REF!</v>
      </c>
      <c r="G301" s="125"/>
      <c r="H301" s="125"/>
      <c r="I301" s="125" t="e">
        <f t="shared" ca="1" si="36"/>
        <v>#REF!</v>
      </c>
      <c r="J301" s="128"/>
      <c r="K301" s="128"/>
      <c r="L301" s="128" t="e">
        <f t="shared" ca="1" si="35"/>
        <v>#REF!</v>
      </c>
      <c r="M301" s="130" t="e">
        <f t="shared" ca="1" si="37"/>
        <v>#REF!</v>
      </c>
      <c r="N301" s="154" t="e">
        <f t="shared" ca="1" si="38"/>
        <v>#REF!</v>
      </c>
      <c r="O301" s="132" t="e">
        <f t="shared" ca="1" si="39"/>
        <v>#REF!</v>
      </c>
      <c r="P301" s="136"/>
    </row>
    <row r="302" spans="1:16" x14ac:dyDescent="0.25">
      <c r="A302" s="121">
        <v>296</v>
      </c>
      <c r="B302" s="146" t="e">
        <f t="shared" ca="1" si="32"/>
        <v>#REF!</v>
      </c>
      <c r="C302" s="146" t="e">
        <f t="shared" ca="1" si="33"/>
        <v>#REF!</v>
      </c>
      <c r="D302" s="126"/>
      <c r="E302" s="127"/>
      <c r="F302" s="127" t="e">
        <f t="shared" ca="1" si="34"/>
        <v>#REF!</v>
      </c>
      <c r="G302" s="125"/>
      <c r="H302" s="125"/>
      <c r="I302" s="125" t="e">
        <f t="shared" ca="1" si="36"/>
        <v>#REF!</v>
      </c>
      <c r="J302" s="128"/>
      <c r="K302" s="128"/>
      <c r="L302" s="128" t="e">
        <f t="shared" ca="1" si="35"/>
        <v>#REF!</v>
      </c>
      <c r="M302" s="130" t="e">
        <f t="shared" ca="1" si="37"/>
        <v>#REF!</v>
      </c>
      <c r="N302" s="154" t="e">
        <f t="shared" ca="1" si="38"/>
        <v>#REF!</v>
      </c>
      <c r="O302" s="132" t="e">
        <f t="shared" ca="1" si="39"/>
        <v>#REF!</v>
      </c>
      <c r="P302" s="136"/>
    </row>
    <row r="303" spans="1:16" x14ac:dyDescent="0.25">
      <c r="A303" s="121">
        <v>297</v>
      </c>
      <c r="B303" s="146" t="e">
        <f t="shared" ca="1" si="32"/>
        <v>#REF!</v>
      </c>
      <c r="C303" s="146" t="e">
        <f t="shared" ca="1" si="33"/>
        <v>#REF!</v>
      </c>
      <c r="D303" s="126"/>
      <c r="E303" s="127"/>
      <c r="F303" s="127" t="e">
        <f t="shared" ca="1" si="34"/>
        <v>#REF!</v>
      </c>
      <c r="G303" s="125"/>
      <c r="H303" s="125"/>
      <c r="I303" s="125" t="e">
        <f t="shared" ca="1" si="36"/>
        <v>#REF!</v>
      </c>
      <c r="J303" s="128"/>
      <c r="K303" s="128"/>
      <c r="L303" s="128" t="e">
        <f t="shared" ca="1" si="35"/>
        <v>#REF!</v>
      </c>
      <c r="M303" s="130" t="e">
        <f t="shared" ca="1" si="37"/>
        <v>#REF!</v>
      </c>
      <c r="N303" s="154" t="e">
        <f t="shared" ca="1" si="38"/>
        <v>#REF!</v>
      </c>
      <c r="O303" s="132" t="e">
        <f t="shared" ca="1" si="39"/>
        <v>#REF!</v>
      </c>
      <c r="P303" s="136"/>
    </row>
    <row r="304" spans="1:16" x14ac:dyDescent="0.25">
      <c r="A304" s="121">
        <v>298</v>
      </c>
      <c r="B304" s="146" t="e">
        <f t="shared" ca="1" si="32"/>
        <v>#REF!</v>
      </c>
      <c r="C304" s="146" t="e">
        <f t="shared" ca="1" si="33"/>
        <v>#REF!</v>
      </c>
      <c r="D304" s="126"/>
      <c r="E304" s="127"/>
      <c r="F304" s="127" t="e">
        <f t="shared" ca="1" si="34"/>
        <v>#REF!</v>
      </c>
      <c r="G304" s="125"/>
      <c r="H304" s="125"/>
      <c r="I304" s="125" t="e">
        <f t="shared" ca="1" si="36"/>
        <v>#REF!</v>
      </c>
      <c r="J304" s="128"/>
      <c r="K304" s="128"/>
      <c r="L304" s="128" t="e">
        <f t="shared" ca="1" si="35"/>
        <v>#REF!</v>
      </c>
      <c r="M304" s="130" t="e">
        <f t="shared" ca="1" si="37"/>
        <v>#REF!</v>
      </c>
      <c r="N304" s="154" t="e">
        <f t="shared" ca="1" si="38"/>
        <v>#REF!</v>
      </c>
      <c r="O304" s="132" t="e">
        <f t="shared" ca="1" si="39"/>
        <v>#REF!</v>
      </c>
      <c r="P304" s="136"/>
    </row>
    <row r="305" spans="1:16" x14ac:dyDescent="0.25">
      <c r="A305" s="121">
        <v>299</v>
      </c>
      <c r="B305" s="146" t="e">
        <f t="shared" ca="1" si="32"/>
        <v>#REF!</v>
      </c>
      <c r="C305" s="146" t="e">
        <f t="shared" ca="1" si="33"/>
        <v>#REF!</v>
      </c>
      <c r="D305" s="126"/>
      <c r="E305" s="127"/>
      <c r="F305" s="127" t="e">
        <f t="shared" ca="1" si="34"/>
        <v>#REF!</v>
      </c>
      <c r="G305" s="125"/>
      <c r="H305" s="125"/>
      <c r="I305" s="125" t="e">
        <f t="shared" ca="1" si="36"/>
        <v>#REF!</v>
      </c>
      <c r="J305" s="128"/>
      <c r="K305" s="128"/>
      <c r="L305" s="128" t="e">
        <f t="shared" ca="1" si="35"/>
        <v>#REF!</v>
      </c>
      <c r="M305" s="130" t="e">
        <f t="shared" ca="1" si="37"/>
        <v>#REF!</v>
      </c>
      <c r="N305" s="154" t="e">
        <f t="shared" ca="1" si="38"/>
        <v>#REF!</v>
      </c>
      <c r="O305" s="132" t="e">
        <f t="shared" ca="1" si="39"/>
        <v>#REF!</v>
      </c>
      <c r="P305" s="136"/>
    </row>
    <row r="306" spans="1:16" x14ac:dyDescent="0.25">
      <c r="A306" s="121">
        <v>300</v>
      </c>
      <c r="B306" s="146" t="e">
        <f t="shared" ca="1" si="32"/>
        <v>#REF!</v>
      </c>
      <c r="C306" s="146" t="e">
        <f t="shared" ca="1" si="33"/>
        <v>#REF!</v>
      </c>
      <c r="D306" s="126"/>
      <c r="E306" s="127"/>
      <c r="F306" s="127" t="e">
        <f t="shared" ca="1" si="34"/>
        <v>#REF!</v>
      </c>
      <c r="G306" s="125"/>
      <c r="H306" s="125"/>
      <c r="I306" s="125" t="e">
        <f t="shared" ca="1" si="36"/>
        <v>#REF!</v>
      </c>
      <c r="J306" s="128"/>
      <c r="K306" s="128"/>
      <c r="L306" s="128" t="e">
        <f t="shared" ca="1" si="35"/>
        <v>#REF!</v>
      </c>
      <c r="M306" s="130" t="e">
        <f t="shared" ca="1" si="37"/>
        <v>#REF!</v>
      </c>
      <c r="N306" s="154" t="e">
        <f t="shared" ca="1" si="38"/>
        <v>#REF!</v>
      </c>
      <c r="O306" s="132" t="e">
        <f t="shared" ca="1" si="39"/>
        <v>#REF!</v>
      </c>
      <c r="P306" s="136"/>
    </row>
    <row r="307" spans="1:16" x14ac:dyDescent="0.25">
      <c r="A307" s="121">
        <v>301</v>
      </c>
      <c r="B307" s="146" t="e">
        <f t="shared" ca="1" si="32"/>
        <v>#REF!</v>
      </c>
      <c r="C307" s="146" t="e">
        <f t="shared" ca="1" si="33"/>
        <v>#REF!</v>
      </c>
      <c r="D307" s="126"/>
      <c r="E307" s="127"/>
      <c r="F307" s="127" t="e">
        <f t="shared" ca="1" si="34"/>
        <v>#REF!</v>
      </c>
      <c r="G307" s="125"/>
      <c r="H307" s="125"/>
      <c r="I307" s="125" t="e">
        <f t="shared" ca="1" si="36"/>
        <v>#REF!</v>
      </c>
      <c r="J307" s="128"/>
      <c r="K307" s="128"/>
      <c r="L307" s="128" t="e">
        <f t="shared" ca="1" si="35"/>
        <v>#REF!</v>
      </c>
      <c r="M307" s="130" t="e">
        <f t="shared" ca="1" si="37"/>
        <v>#REF!</v>
      </c>
      <c r="N307" s="154" t="e">
        <f t="shared" ca="1" si="38"/>
        <v>#REF!</v>
      </c>
      <c r="O307" s="132" t="e">
        <f t="shared" ca="1" si="39"/>
        <v>#REF!</v>
      </c>
      <c r="P307" s="136"/>
    </row>
    <row r="308" spans="1:16" x14ac:dyDescent="0.25">
      <c r="A308" s="121">
        <v>302</v>
      </c>
      <c r="B308" s="146" t="e">
        <f t="shared" ca="1" si="32"/>
        <v>#REF!</v>
      </c>
      <c r="C308" s="146" t="e">
        <f t="shared" ca="1" si="33"/>
        <v>#REF!</v>
      </c>
      <c r="D308" s="126"/>
      <c r="E308" s="127"/>
      <c r="F308" s="127" t="e">
        <f t="shared" ca="1" si="34"/>
        <v>#REF!</v>
      </c>
      <c r="G308" s="125"/>
      <c r="H308" s="125"/>
      <c r="I308" s="125" t="e">
        <f t="shared" ca="1" si="36"/>
        <v>#REF!</v>
      </c>
      <c r="J308" s="128"/>
      <c r="K308" s="128"/>
      <c r="L308" s="128" t="e">
        <f t="shared" ca="1" si="35"/>
        <v>#REF!</v>
      </c>
      <c r="M308" s="130" t="e">
        <f t="shared" ca="1" si="37"/>
        <v>#REF!</v>
      </c>
      <c r="N308" s="154" t="e">
        <f t="shared" ca="1" si="38"/>
        <v>#REF!</v>
      </c>
      <c r="O308" s="132" t="e">
        <f t="shared" ca="1" si="39"/>
        <v>#REF!</v>
      </c>
      <c r="P308" s="136"/>
    </row>
    <row r="309" spans="1:16" x14ac:dyDescent="0.25">
      <c r="A309" s="121">
        <v>303</v>
      </c>
      <c r="B309" s="146" t="e">
        <f t="shared" ca="1" si="32"/>
        <v>#REF!</v>
      </c>
      <c r="C309" s="146" t="e">
        <f t="shared" ca="1" si="33"/>
        <v>#REF!</v>
      </c>
      <c r="D309" s="126"/>
      <c r="E309" s="127"/>
      <c r="F309" s="127" t="e">
        <f t="shared" ca="1" si="34"/>
        <v>#REF!</v>
      </c>
      <c r="G309" s="125"/>
      <c r="H309" s="125"/>
      <c r="I309" s="125" t="e">
        <f t="shared" ca="1" si="36"/>
        <v>#REF!</v>
      </c>
      <c r="J309" s="128"/>
      <c r="K309" s="128"/>
      <c r="L309" s="128" t="e">
        <f t="shared" ca="1" si="35"/>
        <v>#REF!</v>
      </c>
      <c r="M309" s="130" t="e">
        <f t="shared" ca="1" si="37"/>
        <v>#REF!</v>
      </c>
      <c r="N309" s="154" t="e">
        <f t="shared" ca="1" si="38"/>
        <v>#REF!</v>
      </c>
      <c r="O309" s="132" t="e">
        <f t="shared" ca="1" si="39"/>
        <v>#REF!</v>
      </c>
      <c r="P309" s="136"/>
    </row>
    <row r="310" spans="1:16" x14ac:dyDescent="0.25">
      <c r="A310" s="121">
        <v>304</v>
      </c>
      <c r="B310" s="146" t="e">
        <f t="shared" ca="1" si="32"/>
        <v>#REF!</v>
      </c>
      <c r="C310" s="146" t="e">
        <f t="shared" ca="1" si="33"/>
        <v>#REF!</v>
      </c>
      <c r="D310" s="126"/>
      <c r="E310" s="127"/>
      <c r="F310" s="127" t="e">
        <f t="shared" ca="1" si="34"/>
        <v>#REF!</v>
      </c>
      <c r="G310" s="125"/>
      <c r="H310" s="125"/>
      <c r="I310" s="125" t="e">
        <f t="shared" ca="1" si="36"/>
        <v>#REF!</v>
      </c>
      <c r="J310" s="128"/>
      <c r="K310" s="128"/>
      <c r="L310" s="128" t="e">
        <f t="shared" ca="1" si="35"/>
        <v>#REF!</v>
      </c>
      <c r="M310" s="130" t="e">
        <f t="shared" ca="1" si="37"/>
        <v>#REF!</v>
      </c>
      <c r="N310" s="154" t="e">
        <f t="shared" ca="1" si="38"/>
        <v>#REF!</v>
      </c>
      <c r="O310" s="132" t="e">
        <f t="shared" ca="1" si="39"/>
        <v>#REF!</v>
      </c>
      <c r="P310" s="136"/>
    </row>
    <row r="311" spans="1:16" x14ac:dyDescent="0.25">
      <c r="A311" s="121">
        <v>305</v>
      </c>
      <c r="B311" s="146" t="e">
        <f t="shared" ca="1" si="32"/>
        <v>#REF!</v>
      </c>
      <c r="C311" s="146" t="e">
        <f t="shared" ca="1" si="33"/>
        <v>#REF!</v>
      </c>
      <c r="D311" s="126"/>
      <c r="E311" s="127"/>
      <c r="F311" s="127" t="e">
        <f t="shared" ca="1" si="34"/>
        <v>#REF!</v>
      </c>
      <c r="G311" s="125"/>
      <c r="H311" s="125"/>
      <c r="I311" s="125" t="e">
        <f t="shared" ca="1" si="36"/>
        <v>#REF!</v>
      </c>
      <c r="J311" s="128"/>
      <c r="K311" s="128"/>
      <c r="L311" s="128" t="e">
        <f t="shared" ca="1" si="35"/>
        <v>#REF!</v>
      </c>
      <c r="M311" s="130" t="e">
        <f t="shared" ca="1" si="37"/>
        <v>#REF!</v>
      </c>
      <c r="N311" s="154" t="e">
        <f t="shared" ca="1" si="38"/>
        <v>#REF!</v>
      </c>
      <c r="O311" s="132" t="e">
        <f t="shared" ca="1" si="39"/>
        <v>#REF!</v>
      </c>
      <c r="P311" s="136"/>
    </row>
    <row r="312" spans="1:16" x14ac:dyDescent="0.25">
      <c r="A312" s="121">
        <v>306</v>
      </c>
      <c r="B312" s="146" t="e">
        <f t="shared" ca="1" si="32"/>
        <v>#REF!</v>
      </c>
      <c r="C312" s="146" t="e">
        <f t="shared" ca="1" si="33"/>
        <v>#REF!</v>
      </c>
      <c r="D312" s="126"/>
      <c r="E312" s="127"/>
      <c r="F312" s="127" t="e">
        <f t="shared" ca="1" si="34"/>
        <v>#REF!</v>
      </c>
      <c r="G312" s="125"/>
      <c r="H312" s="125"/>
      <c r="I312" s="125" t="e">
        <f t="shared" ca="1" si="36"/>
        <v>#REF!</v>
      </c>
      <c r="J312" s="128"/>
      <c r="K312" s="128"/>
      <c r="L312" s="128" t="e">
        <f t="shared" ca="1" si="35"/>
        <v>#REF!</v>
      </c>
      <c r="M312" s="130" t="e">
        <f t="shared" ca="1" si="37"/>
        <v>#REF!</v>
      </c>
      <c r="N312" s="154" t="e">
        <f t="shared" ca="1" si="38"/>
        <v>#REF!</v>
      </c>
      <c r="O312" s="132" t="e">
        <f t="shared" ca="1" si="39"/>
        <v>#REF!</v>
      </c>
      <c r="P312" s="136"/>
    </row>
    <row r="313" spans="1:16" x14ac:dyDescent="0.25">
      <c r="A313" s="121">
        <v>307</v>
      </c>
      <c r="B313" s="146" t="e">
        <f t="shared" ca="1" si="32"/>
        <v>#REF!</v>
      </c>
      <c r="C313" s="146" t="e">
        <f t="shared" ca="1" si="33"/>
        <v>#REF!</v>
      </c>
      <c r="D313" s="126"/>
      <c r="E313" s="127"/>
      <c r="F313" s="127" t="e">
        <f t="shared" ca="1" si="34"/>
        <v>#REF!</v>
      </c>
      <c r="G313" s="125"/>
      <c r="H313" s="125"/>
      <c r="I313" s="125" t="e">
        <f t="shared" ca="1" si="36"/>
        <v>#REF!</v>
      </c>
      <c r="J313" s="128"/>
      <c r="K313" s="128"/>
      <c r="L313" s="128" t="e">
        <f t="shared" ca="1" si="35"/>
        <v>#REF!</v>
      </c>
      <c r="M313" s="130" t="e">
        <f t="shared" ca="1" si="37"/>
        <v>#REF!</v>
      </c>
      <c r="N313" s="154" t="e">
        <f t="shared" ca="1" si="38"/>
        <v>#REF!</v>
      </c>
      <c r="O313" s="132" t="e">
        <f t="shared" ca="1" si="39"/>
        <v>#REF!</v>
      </c>
      <c r="P313" s="136"/>
    </row>
    <row r="314" spans="1:16" x14ac:dyDescent="0.25">
      <c r="A314" s="121">
        <v>308</v>
      </c>
      <c r="B314" s="146" t="e">
        <f t="shared" ca="1" si="32"/>
        <v>#REF!</v>
      </c>
      <c r="C314" s="146" t="e">
        <f t="shared" ca="1" si="33"/>
        <v>#REF!</v>
      </c>
      <c r="D314" s="126"/>
      <c r="E314" s="127"/>
      <c r="F314" s="127" t="e">
        <f t="shared" ca="1" si="34"/>
        <v>#REF!</v>
      </c>
      <c r="G314" s="125"/>
      <c r="H314" s="125"/>
      <c r="I314" s="125" t="e">
        <f t="shared" ca="1" si="36"/>
        <v>#REF!</v>
      </c>
      <c r="J314" s="128"/>
      <c r="K314" s="128"/>
      <c r="L314" s="128" t="e">
        <f t="shared" ca="1" si="35"/>
        <v>#REF!</v>
      </c>
      <c r="M314" s="130" t="e">
        <f t="shared" ca="1" si="37"/>
        <v>#REF!</v>
      </c>
      <c r="N314" s="154" t="e">
        <f t="shared" ca="1" si="38"/>
        <v>#REF!</v>
      </c>
      <c r="O314" s="132" t="e">
        <f t="shared" ca="1" si="39"/>
        <v>#REF!</v>
      </c>
      <c r="P314" s="136"/>
    </row>
    <row r="315" spans="1:16" x14ac:dyDescent="0.25">
      <c r="A315" s="121">
        <v>309</v>
      </c>
      <c r="B315" s="146" t="e">
        <f t="shared" ca="1" si="32"/>
        <v>#REF!</v>
      </c>
      <c r="C315" s="146" t="e">
        <f t="shared" ca="1" si="33"/>
        <v>#REF!</v>
      </c>
      <c r="D315" s="126"/>
      <c r="E315" s="127"/>
      <c r="F315" s="127" t="e">
        <f t="shared" ca="1" si="34"/>
        <v>#REF!</v>
      </c>
      <c r="G315" s="125"/>
      <c r="H315" s="125"/>
      <c r="I315" s="125" t="e">
        <f t="shared" ca="1" si="36"/>
        <v>#REF!</v>
      </c>
      <c r="J315" s="128"/>
      <c r="K315" s="128"/>
      <c r="L315" s="128" t="e">
        <f t="shared" ca="1" si="35"/>
        <v>#REF!</v>
      </c>
      <c r="M315" s="130" t="e">
        <f t="shared" ca="1" si="37"/>
        <v>#REF!</v>
      </c>
      <c r="N315" s="154" t="e">
        <f t="shared" ca="1" si="38"/>
        <v>#REF!</v>
      </c>
      <c r="O315" s="132" t="e">
        <f t="shared" ca="1" si="39"/>
        <v>#REF!</v>
      </c>
      <c r="P315" s="136"/>
    </row>
    <row r="316" spans="1:16" x14ac:dyDescent="0.25">
      <c r="A316" s="121">
        <v>310</v>
      </c>
      <c r="B316" s="146" t="e">
        <f t="shared" ca="1" si="32"/>
        <v>#REF!</v>
      </c>
      <c r="C316" s="146" t="e">
        <f t="shared" ca="1" si="33"/>
        <v>#REF!</v>
      </c>
      <c r="D316" s="126"/>
      <c r="E316" s="127"/>
      <c r="F316" s="127" t="e">
        <f t="shared" ca="1" si="34"/>
        <v>#REF!</v>
      </c>
      <c r="G316" s="125"/>
      <c r="H316" s="125"/>
      <c r="I316" s="125" t="e">
        <f t="shared" ca="1" si="36"/>
        <v>#REF!</v>
      </c>
      <c r="J316" s="128"/>
      <c r="K316" s="128"/>
      <c r="L316" s="128" t="e">
        <f t="shared" ca="1" si="35"/>
        <v>#REF!</v>
      </c>
      <c r="M316" s="130" t="e">
        <f t="shared" ca="1" si="37"/>
        <v>#REF!</v>
      </c>
      <c r="N316" s="154" t="e">
        <f t="shared" ca="1" si="38"/>
        <v>#REF!</v>
      </c>
      <c r="O316" s="132" t="e">
        <f t="shared" ca="1" si="39"/>
        <v>#REF!</v>
      </c>
      <c r="P316" s="136"/>
    </row>
    <row r="317" spans="1:16" x14ac:dyDescent="0.25">
      <c r="A317" s="121">
        <v>311</v>
      </c>
      <c r="B317" s="146" t="e">
        <f t="shared" ca="1" si="32"/>
        <v>#REF!</v>
      </c>
      <c r="C317" s="146" t="e">
        <f t="shared" ca="1" si="33"/>
        <v>#REF!</v>
      </c>
      <c r="D317" s="126"/>
      <c r="E317" s="127"/>
      <c r="F317" s="127" t="e">
        <f t="shared" ca="1" si="34"/>
        <v>#REF!</v>
      </c>
      <c r="G317" s="125"/>
      <c r="H317" s="125"/>
      <c r="I317" s="125" t="e">
        <f t="shared" ca="1" si="36"/>
        <v>#REF!</v>
      </c>
      <c r="J317" s="128"/>
      <c r="K317" s="128"/>
      <c r="L317" s="128" t="e">
        <f t="shared" ca="1" si="35"/>
        <v>#REF!</v>
      </c>
      <c r="M317" s="130" t="e">
        <f t="shared" ca="1" si="37"/>
        <v>#REF!</v>
      </c>
      <c r="N317" s="154" t="e">
        <f t="shared" ca="1" si="38"/>
        <v>#REF!</v>
      </c>
      <c r="O317" s="132" t="e">
        <f t="shared" ca="1" si="39"/>
        <v>#REF!</v>
      </c>
      <c r="P317" s="136"/>
    </row>
    <row r="318" spans="1:16" x14ac:dyDescent="0.25">
      <c r="A318" s="121">
        <v>312</v>
      </c>
      <c r="B318" s="146" t="e">
        <f t="shared" ca="1" si="32"/>
        <v>#REF!</v>
      </c>
      <c r="C318" s="146" t="e">
        <f t="shared" ca="1" si="33"/>
        <v>#REF!</v>
      </c>
      <c r="D318" s="126"/>
      <c r="E318" s="127"/>
      <c r="F318" s="127" t="e">
        <f t="shared" ca="1" si="34"/>
        <v>#REF!</v>
      </c>
      <c r="G318" s="125"/>
      <c r="H318" s="125"/>
      <c r="I318" s="125" t="e">
        <f t="shared" ca="1" si="36"/>
        <v>#REF!</v>
      </c>
      <c r="J318" s="128"/>
      <c r="K318" s="128"/>
      <c r="L318" s="128" t="e">
        <f t="shared" ca="1" si="35"/>
        <v>#REF!</v>
      </c>
      <c r="M318" s="130" t="e">
        <f t="shared" ca="1" si="37"/>
        <v>#REF!</v>
      </c>
      <c r="N318" s="154" t="e">
        <f t="shared" ca="1" si="38"/>
        <v>#REF!</v>
      </c>
      <c r="O318" s="132" t="e">
        <f t="shared" ca="1" si="39"/>
        <v>#REF!</v>
      </c>
      <c r="P318" s="136"/>
    </row>
    <row r="319" spans="1:16" x14ac:dyDescent="0.25">
      <c r="A319" s="121">
        <v>313</v>
      </c>
      <c r="B319" s="146" t="e">
        <f t="shared" ca="1" si="32"/>
        <v>#REF!</v>
      </c>
      <c r="C319" s="146" t="e">
        <f t="shared" ca="1" si="33"/>
        <v>#REF!</v>
      </c>
      <c r="D319" s="126"/>
      <c r="E319" s="127"/>
      <c r="F319" s="127" t="e">
        <f t="shared" ca="1" si="34"/>
        <v>#REF!</v>
      </c>
      <c r="G319" s="125"/>
      <c r="H319" s="125"/>
      <c r="I319" s="125" t="e">
        <f t="shared" ca="1" si="36"/>
        <v>#REF!</v>
      </c>
      <c r="J319" s="128"/>
      <c r="K319" s="128"/>
      <c r="L319" s="128" t="e">
        <f t="shared" ca="1" si="35"/>
        <v>#REF!</v>
      </c>
      <c r="M319" s="130" t="e">
        <f t="shared" ca="1" si="37"/>
        <v>#REF!</v>
      </c>
      <c r="N319" s="154" t="e">
        <f t="shared" ca="1" si="38"/>
        <v>#REF!</v>
      </c>
      <c r="O319" s="132" t="e">
        <f t="shared" ca="1" si="39"/>
        <v>#REF!</v>
      </c>
      <c r="P319" s="136"/>
    </row>
    <row r="320" spans="1:16" x14ac:dyDescent="0.25">
      <c r="A320" s="121">
        <v>314</v>
      </c>
      <c r="B320" s="146" t="e">
        <f t="shared" ca="1" si="32"/>
        <v>#REF!</v>
      </c>
      <c r="C320" s="146" t="e">
        <f t="shared" ca="1" si="33"/>
        <v>#REF!</v>
      </c>
      <c r="D320" s="126"/>
      <c r="E320" s="127"/>
      <c r="F320" s="127" t="e">
        <f t="shared" ca="1" si="34"/>
        <v>#REF!</v>
      </c>
      <c r="G320" s="125"/>
      <c r="H320" s="125"/>
      <c r="I320" s="125" t="e">
        <f t="shared" ca="1" si="36"/>
        <v>#REF!</v>
      </c>
      <c r="J320" s="128"/>
      <c r="K320" s="128"/>
      <c r="L320" s="128" t="e">
        <f t="shared" ca="1" si="35"/>
        <v>#REF!</v>
      </c>
      <c r="M320" s="130" t="e">
        <f t="shared" ca="1" si="37"/>
        <v>#REF!</v>
      </c>
      <c r="N320" s="154" t="e">
        <f t="shared" ca="1" si="38"/>
        <v>#REF!</v>
      </c>
      <c r="O320" s="132" t="e">
        <f t="shared" ca="1" si="39"/>
        <v>#REF!</v>
      </c>
      <c r="P320" s="136"/>
    </row>
    <row r="321" spans="1:16" x14ac:dyDescent="0.25">
      <c r="A321" s="121">
        <v>315</v>
      </c>
      <c r="B321" s="146" t="e">
        <f t="shared" ca="1" si="32"/>
        <v>#REF!</v>
      </c>
      <c r="C321" s="146" t="e">
        <f t="shared" ca="1" si="33"/>
        <v>#REF!</v>
      </c>
      <c r="D321" s="126"/>
      <c r="E321" s="127"/>
      <c r="F321" s="127" t="e">
        <f t="shared" ca="1" si="34"/>
        <v>#REF!</v>
      </c>
      <c r="G321" s="125"/>
      <c r="H321" s="125"/>
      <c r="I321" s="125" t="e">
        <f t="shared" ca="1" si="36"/>
        <v>#REF!</v>
      </c>
      <c r="J321" s="128"/>
      <c r="K321" s="128"/>
      <c r="L321" s="128" t="e">
        <f t="shared" ca="1" si="35"/>
        <v>#REF!</v>
      </c>
      <c r="M321" s="130" t="e">
        <f t="shared" ca="1" si="37"/>
        <v>#REF!</v>
      </c>
      <c r="N321" s="154" t="e">
        <f t="shared" ca="1" si="38"/>
        <v>#REF!</v>
      </c>
      <c r="O321" s="132" t="e">
        <f t="shared" ca="1" si="39"/>
        <v>#REF!</v>
      </c>
      <c r="P321" s="136"/>
    </row>
    <row r="322" spans="1:16" x14ac:dyDescent="0.25">
      <c r="A322" s="121">
        <v>316</v>
      </c>
      <c r="B322" s="146" t="e">
        <f t="shared" ca="1" si="32"/>
        <v>#REF!</v>
      </c>
      <c r="C322" s="146" t="e">
        <f t="shared" ca="1" si="33"/>
        <v>#REF!</v>
      </c>
      <c r="D322" s="126"/>
      <c r="E322" s="127"/>
      <c r="F322" s="127" t="e">
        <f t="shared" ca="1" si="34"/>
        <v>#REF!</v>
      </c>
      <c r="G322" s="125"/>
      <c r="H322" s="125"/>
      <c r="I322" s="125" t="e">
        <f t="shared" ca="1" si="36"/>
        <v>#REF!</v>
      </c>
      <c r="J322" s="128"/>
      <c r="K322" s="128"/>
      <c r="L322" s="128" t="e">
        <f t="shared" ca="1" si="35"/>
        <v>#REF!</v>
      </c>
      <c r="M322" s="130" t="e">
        <f t="shared" ca="1" si="37"/>
        <v>#REF!</v>
      </c>
      <c r="N322" s="154" t="e">
        <f t="shared" ca="1" si="38"/>
        <v>#REF!</v>
      </c>
      <c r="O322" s="132" t="e">
        <f t="shared" ca="1" si="39"/>
        <v>#REF!</v>
      </c>
      <c r="P322" s="136"/>
    </row>
    <row r="323" spans="1:16" x14ac:dyDescent="0.25">
      <c r="A323" s="121">
        <v>317</v>
      </c>
      <c r="B323" s="146" t="e">
        <f t="shared" ca="1" si="32"/>
        <v>#REF!</v>
      </c>
      <c r="C323" s="146" t="e">
        <f t="shared" ca="1" si="33"/>
        <v>#REF!</v>
      </c>
      <c r="D323" s="126"/>
      <c r="E323" s="127"/>
      <c r="F323" s="127" t="e">
        <f t="shared" ca="1" si="34"/>
        <v>#REF!</v>
      </c>
      <c r="G323" s="125"/>
      <c r="H323" s="125"/>
      <c r="I323" s="125" t="e">
        <f t="shared" ca="1" si="36"/>
        <v>#REF!</v>
      </c>
      <c r="J323" s="128"/>
      <c r="K323" s="128"/>
      <c r="L323" s="128" t="e">
        <f t="shared" ca="1" si="35"/>
        <v>#REF!</v>
      </c>
      <c r="M323" s="130" t="e">
        <f t="shared" ca="1" si="37"/>
        <v>#REF!</v>
      </c>
      <c r="N323" s="154" t="e">
        <f t="shared" ca="1" si="38"/>
        <v>#REF!</v>
      </c>
      <c r="O323" s="132" t="e">
        <f t="shared" ca="1" si="39"/>
        <v>#REF!</v>
      </c>
      <c r="P323" s="136"/>
    </row>
    <row r="324" spans="1:16" x14ac:dyDescent="0.25">
      <c r="A324" s="121">
        <v>318</v>
      </c>
      <c r="B324" s="146" t="e">
        <f t="shared" ca="1" si="32"/>
        <v>#REF!</v>
      </c>
      <c r="C324" s="146" t="e">
        <f t="shared" ca="1" si="33"/>
        <v>#REF!</v>
      </c>
      <c r="D324" s="126"/>
      <c r="E324" s="127"/>
      <c r="F324" s="127" t="e">
        <f t="shared" ca="1" si="34"/>
        <v>#REF!</v>
      </c>
      <c r="G324" s="125"/>
      <c r="H324" s="125"/>
      <c r="I324" s="125" t="e">
        <f t="shared" ca="1" si="36"/>
        <v>#REF!</v>
      </c>
      <c r="J324" s="128"/>
      <c r="K324" s="128"/>
      <c r="L324" s="128" t="e">
        <f t="shared" ca="1" si="35"/>
        <v>#REF!</v>
      </c>
      <c r="M324" s="130" t="e">
        <f t="shared" ca="1" si="37"/>
        <v>#REF!</v>
      </c>
      <c r="N324" s="154" t="e">
        <f t="shared" ca="1" si="38"/>
        <v>#REF!</v>
      </c>
      <c r="O324" s="132" t="e">
        <f t="shared" ca="1" si="39"/>
        <v>#REF!</v>
      </c>
      <c r="P324" s="136"/>
    </row>
    <row r="325" spans="1:16" x14ac:dyDescent="0.25">
      <c r="A325" s="121">
        <v>319</v>
      </c>
      <c r="B325" s="146" t="e">
        <f t="shared" ca="1" si="32"/>
        <v>#REF!</v>
      </c>
      <c r="C325" s="146" t="e">
        <f t="shared" ca="1" si="33"/>
        <v>#REF!</v>
      </c>
      <c r="D325" s="126"/>
      <c r="E325" s="127"/>
      <c r="F325" s="127" t="e">
        <f t="shared" ca="1" si="34"/>
        <v>#REF!</v>
      </c>
      <c r="G325" s="125"/>
      <c r="H325" s="125"/>
      <c r="I325" s="125" t="e">
        <f t="shared" ca="1" si="36"/>
        <v>#REF!</v>
      </c>
      <c r="J325" s="128"/>
      <c r="K325" s="128"/>
      <c r="L325" s="128" t="e">
        <f t="shared" ca="1" si="35"/>
        <v>#REF!</v>
      </c>
      <c r="M325" s="130" t="e">
        <f t="shared" ca="1" si="37"/>
        <v>#REF!</v>
      </c>
      <c r="N325" s="154" t="e">
        <f t="shared" ca="1" si="38"/>
        <v>#REF!</v>
      </c>
      <c r="O325" s="132" t="e">
        <f t="shared" ca="1" si="39"/>
        <v>#REF!</v>
      </c>
      <c r="P325" s="136"/>
    </row>
    <row r="326" spans="1:16" x14ac:dyDescent="0.25">
      <c r="A326" s="121">
        <v>320</v>
      </c>
      <c r="B326" s="146" t="e">
        <f t="shared" ca="1" si="32"/>
        <v>#REF!</v>
      </c>
      <c r="C326" s="146" t="e">
        <f t="shared" ca="1" si="33"/>
        <v>#REF!</v>
      </c>
      <c r="D326" s="126"/>
      <c r="E326" s="127"/>
      <c r="F326" s="127" t="e">
        <f t="shared" ca="1" si="34"/>
        <v>#REF!</v>
      </c>
      <c r="G326" s="125"/>
      <c r="H326" s="125"/>
      <c r="I326" s="125" t="e">
        <f t="shared" ca="1" si="36"/>
        <v>#REF!</v>
      </c>
      <c r="J326" s="128"/>
      <c r="K326" s="128"/>
      <c r="L326" s="128" t="e">
        <f t="shared" ca="1" si="35"/>
        <v>#REF!</v>
      </c>
      <c r="M326" s="130" t="e">
        <f t="shared" ca="1" si="37"/>
        <v>#REF!</v>
      </c>
      <c r="N326" s="154" t="e">
        <f t="shared" ca="1" si="38"/>
        <v>#REF!</v>
      </c>
      <c r="O326" s="132" t="e">
        <f t="shared" ca="1" si="39"/>
        <v>#REF!</v>
      </c>
      <c r="P326" s="136"/>
    </row>
    <row r="327" spans="1:16" x14ac:dyDescent="0.25">
      <c r="A327" s="121">
        <v>321</v>
      </c>
      <c r="B327" s="146" t="e">
        <f t="shared" ca="1" si="32"/>
        <v>#REF!</v>
      </c>
      <c r="C327" s="146" t="e">
        <f t="shared" ca="1" si="33"/>
        <v>#REF!</v>
      </c>
      <c r="D327" s="126"/>
      <c r="E327" s="127"/>
      <c r="F327" s="127" t="e">
        <f t="shared" ca="1" si="34"/>
        <v>#REF!</v>
      </c>
      <c r="G327" s="125"/>
      <c r="H327" s="125"/>
      <c r="I327" s="125" t="e">
        <f t="shared" ca="1" si="36"/>
        <v>#REF!</v>
      </c>
      <c r="J327" s="128"/>
      <c r="K327" s="128"/>
      <c r="L327" s="128" t="e">
        <f t="shared" ca="1" si="35"/>
        <v>#REF!</v>
      </c>
      <c r="M327" s="130" t="e">
        <f t="shared" ca="1" si="37"/>
        <v>#REF!</v>
      </c>
      <c r="N327" s="154" t="e">
        <f t="shared" ca="1" si="38"/>
        <v>#REF!</v>
      </c>
      <c r="O327" s="132" t="e">
        <f t="shared" ca="1" si="39"/>
        <v>#REF!</v>
      </c>
      <c r="P327" s="136"/>
    </row>
    <row r="328" spans="1:16" x14ac:dyDescent="0.25">
      <c r="A328" s="121">
        <v>322</v>
      </c>
      <c r="B328" s="146" t="e">
        <f t="shared" ref="B328:B391" ca="1" si="40">INDIRECT(CONCATENATE($C$505,$D$505,"!$B",$A328 + 8))</f>
        <v>#REF!</v>
      </c>
      <c r="C328" s="146" t="e">
        <f t="shared" ref="C328:C391" ca="1" si="41">INDIRECT(CONCATENATE($C$505,$D$505,"!$C",$A328 + 8))</f>
        <v>#REF!</v>
      </c>
      <c r="D328" s="126"/>
      <c r="E328" s="127"/>
      <c r="F328" s="127" t="e">
        <f t="shared" ref="F328:F391" ca="1" si="42">INDIRECT(CONCATENATE($C$505,$D$505,"!$Z",$A328 + 8))</f>
        <v>#REF!</v>
      </c>
      <c r="G328" s="125"/>
      <c r="H328" s="125"/>
      <c r="I328" s="125" t="e">
        <f t="shared" ca="1" si="36"/>
        <v>#REF!</v>
      </c>
      <c r="J328" s="128"/>
      <c r="K328" s="128"/>
      <c r="L328" s="128" t="e">
        <f t="shared" ref="L328:L391" ca="1" si="43">INDIRECT(CONCATENATE($C$505,$D$505,"!$V",$A328 + 8))</f>
        <v>#REF!</v>
      </c>
      <c r="M328" s="130" t="e">
        <f t="shared" ca="1" si="37"/>
        <v>#REF!</v>
      </c>
      <c r="N328" s="154" t="e">
        <f t="shared" ca="1" si="38"/>
        <v>#REF!</v>
      </c>
      <c r="O328" s="132" t="e">
        <f t="shared" ca="1" si="39"/>
        <v>#REF!</v>
      </c>
      <c r="P328" s="136"/>
    </row>
    <row r="329" spans="1:16" x14ac:dyDescent="0.25">
      <c r="A329" s="121">
        <v>323</v>
      </c>
      <c r="B329" s="146" t="e">
        <f t="shared" ca="1" si="40"/>
        <v>#REF!</v>
      </c>
      <c r="C329" s="146" t="e">
        <f t="shared" ca="1" si="41"/>
        <v>#REF!</v>
      </c>
      <c r="D329" s="126"/>
      <c r="E329" s="127"/>
      <c r="F329" s="127" t="e">
        <f t="shared" ca="1" si="42"/>
        <v>#REF!</v>
      </c>
      <c r="G329" s="125"/>
      <c r="H329" s="125"/>
      <c r="I329" s="125" t="e">
        <f t="shared" ref="I329:I392" ca="1" si="44">INDIRECT(CONCATENATE($C$505,$D$505,"!$AD",$A329 + 8))</f>
        <v>#REF!</v>
      </c>
      <c r="J329" s="128"/>
      <c r="K329" s="128"/>
      <c r="L329" s="128" t="e">
        <f t="shared" ca="1" si="43"/>
        <v>#REF!</v>
      </c>
      <c r="M329" s="130" t="e">
        <f t="shared" ref="M329:M392" ca="1" si="45">IF(I329&lt;33,0,3)</f>
        <v>#REF!</v>
      </c>
      <c r="N329" s="154" t="e">
        <f t="shared" ref="N329:N392" ca="1" si="46">ROUNDDOWN(O329,0)</f>
        <v>#REF!</v>
      </c>
      <c r="O329" s="132" t="e">
        <f t="shared" ref="O329:O392" ca="1" si="47">I329*M329/100</f>
        <v>#REF!</v>
      </c>
      <c r="P329" s="136"/>
    </row>
    <row r="330" spans="1:16" x14ac:dyDescent="0.25">
      <c r="A330" s="121">
        <v>324</v>
      </c>
      <c r="B330" s="146" t="e">
        <f t="shared" ca="1" si="40"/>
        <v>#REF!</v>
      </c>
      <c r="C330" s="146" t="e">
        <f t="shared" ca="1" si="41"/>
        <v>#REF!</v>
      </c>
      <c r="D330" s="126"/>
      <c r="E330" s="127"/>
      <c r="F330" s="127" t="e">
        <f t="shared" ca="1" si="42"/>
        <v>#REF!</v>
      </c>
      <c r="G330" s="125"/>
      <c r="H330" s="125"/>
      <c r="I330" s="125" t="e">
        <f t="shared" ca="1" si="44"/>
        <v>#REF!</v>
      </c>
      <c r="J330" s="128"/>
      <c r="K330" s="128"/>
      <c r="L330" s="128" t="e">
        <f t="shared" ca="1" si="43"/>
        <v>#REF!</v>
      </c>
      <c r="M330" s="130" t="e">
        <f t="shared" ca="1" si="45"/>
        <v>#REF!</v>
      </c>
      <c r="N330" s="154" t="e">
        <f t="shared" ca="1" si="46"/>
        <v>#REF!</v>
      </c>
      <c r="O330" s="132" t="e">
        <f t="shared" ca="1" si="47"/>
        <v>#REF!</v>
      </c>
      <c r="P330" s="136"/>
    </row>
    <row r="331" spans="1:16" x14ac:dyDescent="0.25">
      <c r="A331" s="121">
        <v>325</v>
      </c>
      <c r="B331" s="146" t="e">
        <f t="shared" ca="1" si="40"/>
        <v>#REF!</v>
      </c>
      <c r="C331" s="146" t="e">
        <f t="shared" ca="1" si="41"/>
        <v>#REF!</v>
      </c>
      <c r="D331" s="126"/>
      <c r="E331" s="127"/>
      <c r="F331" s="127" t="e">
        <f t="shared" ca="1" si="42"/>
        <v>#REF!</v>
      </c>
      <c r="G331" s="125"/>
      <c r="H331" s="125"/>
      <c r="I331" s="125" t="e">
        <f t="shared" ca="1" si="44"/>
        <v>#REF!</v>
      </c>
      <c r="J331" s="128"/>
      <c r="K331" s="128"/>
      <c r="L331" s="128" t="e">
        <f t="shared" ca="1" si="43"/>
        <v>#REF!</v>
      </c>
      <c r="M331" s="130" t="e">
        <f t="shared" ca="1" si="45"/>
        <v>#REF!</v>
      </c>
      <c r="N331" s="154" t="e">
        <f t="shared" ca="1" si="46"/>
        <v>#REF!</v>
      </c>
      <c r="O331" s="132" t="e">
        <f t="shared" ca="1" si="47"/>
        <v>#REF!</v>
      </c>
      <c r="P331" s="136"/>
    </row>
    <row r="332" spans="1:16" x14ac:dyDescent="0.25">
      <c r="A332" s="121">
        <v>326</v>
      </c>
      <c r="B332" s="146" t="e">
        <f t="shared" ca="1" si="40"/>
        <v>#REF!</v>
      </c>
      <c r="C332" s="146" t="e">
        <f t="shared" ca="1" si="41"/>
        <v>#REF!</v>
      </c>
      <c r="D332" s="126"/>
      <c r="E332" s="127"/>
      <c r="F332" s="127" t="e">
        <f t="shared" ca="1" si="42"/>
        <v>#REF!</v>
      </c>
      <c r="G332" s="125"/>
      <c r="H332" s="125"/>
      <c r="I332" s="125" t="e">
        <f t="shared" ca="1" si="44"/>
        <v>#REF!</v>
      </c>
      <c r="J332" s="128"/>
      <c r="K332" s="128"/>
      <c r="L332" s="128" t="e">
        <f t="shared" ca="1" si="43"/>
        <v>#REF!</v>
      </c>
      <c r="M332" s="130" t="e">
        <f t="shared" ca="1" si="45"/>
        <v>#REF!</v>
      </c>
      <c r="N332" s="154" t="e">
        <f t="shared" ca="1" si="46"/>
        <v>#REF!</v>
      </c>
      <c r="O332" s="132" t="e">
        <f t="shared" ca="1" si="47"/>
        <v>#REF!</v>
      </c>
      <c r="P332" s="136"/>
    </row>
    <row r="333" spans="1:16" x14ac:dyDescent="0.25">
      <c r="A333" s="121">
        <v>327</v>
      </c>
      <c r="B333" s="146" t="e">
        <f t="shared" ca="1" si="40"/>
        <v>#REF!</v>
      </c>
      <c r="C333" s="146" t="e">
        <f t="shared" ca="1" si="41"/>
        <v>#REF!</v>
      </c>
      <c r="D333" s="126"/>
      <c r="E333" s="127"/>
      <c r="F333" s="127" t="e">
        <f t="shared" ca="1" si="42"/>
        <v>#REF!</v>
      </c>
      <c r="G333" s="125"/>
      <c r="H333" s="125"/>
      <c r="I333" s="125" t="e">
        <f t="shared" ca="1" si="44"/>
        <v>#REF!</v>
      </c>
      <c r="J333" s="128"/>
      <c r="K333" s="128"/>
      <c r="L333" s="128" t="e">
        <f t="shared" ca="1" si="43"/>
        <v>#REF!</v>
      </c>
      <c r="M333" s="130" t="e">
        <f t="shared" ca="1" si="45"/>
        <v>#REF!</v>
      </c>
      <c r="N333" s="154" t="e">
        <f t="shared" ca="1" si="46"/>
        <v>#REF!</v>
      </c>
      <c r="O333" s="132" t="e">
        <f t="shared" ca="1" si="47"/>
        <v>#REF!</v>
      </c>
      <c r="P333" s="136"/>
    </row>
    <row r="334" spans="1:16" x14ac:dyDescent="0.25">
      <c r="A334" s="121">
        <v>328</v>
      </c>
      <c r="B334" s="146" t="e">
        <f t="shared" ca="1" si="40"/>
        <v>#REF!</v>
      </c>
      <c r="C334" s="146" t="e">
        <f t="shared" ca="1" si="41"/>
        <v>#REF!</v>
      </c>
      <c r="D334" s="126"/>
      <c r="E334" s="127"/>
      <c r="F334" s="127" t="e">
        <f t="shared" ca="1" si="42"/>
        <v>#REF!</v>
      </c>
      <c r="G334" s="125"/>
      <c r="H334" s="125"/>
      <c r="I334" s="125" t="e">
        <f t="shared" ca="1" si="44"/>
        <v>#REF!</v>
      </c>
      <c r="J334" s="128"/>
      <c r="K334" s="128"/>
      <c r="L334" s="128" t="e">
        <f t="shared" ca="1" si="43"/>
        <v>#REF!</v>
      </c>
      <c r="M334" s="130" t="e">
        <f t="shared" ca="1" si="45"/>
        <v>#REF!</v>
      </c>
      <c r="N334" s="154" t="e">
        <f t="shared" ca="1" si="46"/>
        <v>#REF!</v>
      </c>
      <c r="O334" s="132" t="e">
        <f t="shared" ca="1" si="47"/>
        <v>#REF!</v>
      </c>
      <c r="P334" s="136"/>
    </row>
    <row r="335" spans="1:16" x14ac:dyDescent="0.25">
      <c r="A335" s="121">
        <v>329</v>
      </c>
      <c r="B335" s="146" t="e">
        <f t="shared" ca="1" si="40"/>
        <v>#REF!</v>
      </c>
      <c r="C335" s="146" t="e">
        <f t="shared" ca="1" si="41"/>
        <v>#REF!</v>
      </c>
      <c r="D335" s="126"/>
      <c r="E335" s="127"/>
      <c r="F335" s="127" t="e">
        <f t="shared" ca="1" si="42"/>
        <v>#REF!</v>
      </c>
      <c r="G335" s="125"/>
      <c r="H335" s="125"/>
      <c r="I335" s="125" t="e">
        <f t="shared" ca="1" si="44"/>
        <v>#REF!</v>
      </c>
      <c r="J335" s="128"/>
      <c r="K335" s="128"/>
      <c r="L335" s="128" t="e">
        <f t="shared" ca="1" si="43"/>
        <v>#REF!</v>
      </c>
      <c r="M335" s="130" t="e">
        <f t="shared" ca="1" si="45"/>
        <v>#REF!</v>
      </c>
      <c r="N335" s="154" t="e">
        <f t="shared" ca="1" si="46"/>
        <v>#REF!</v>
      </c>
      <c r="O335" s="132" t="e">
        <f t="shared" ca="1" si="47"/>
        <v>#REF!</v>
      </c>
      <c r="P335" s="136"/>
    </row>
    <row r="336" spans="1:16" x14ac:dyDescent="0.25">
      <c r="A336" s="121">
        <v>330</v>
      </c>
      <c r="B336" s="146" t="e">
        <f t="shared" ca="1" si="40"/>
        <v>#REF!</v>
      </c>
      <c r="C336" s="146" t="e">
        <f t="shared" ca="1" si="41"/>
        <v>#REF!</v>
      </c>
      <c r="D336" s="126"/>
      <c r="E336" s="127"/>
      <c r="F336" s="127" t="e">
        <f t="shared" ca="1" si="42"/>
        <v>#REF!</v>
      </c>
      <c r="G336" s="125"/>
      <c r="H336" s="125"/>
      <c r="I336" s="125" t="e">
        <f t="shared" ca="1" si="44"/>
        <v>#REF!</v>
      </c>
      <c r="J336" s="128"/>
      <c r="K336" s="128"/>
      <c r="L336" s="128" t="e">
        <f t="shared" ca="1" si="43"/>
        <v>#REF!</v>
      </c>
      <c r="M336" s="130" t="e">
        <f t="shared" ca="1" si="45"/>
        <v>#REF!</v>
      </c>
      <c r="N336" s="154" t="e">
        <f t="shared" ca="1" si="46"/>
        <v>#REF!</v>
      </c>
      <c r="O336" s="132" t="e">
        <f t="shared" ca="1" si="47"/>
        <v>#REF!</v>
      </c>
      <c r="P336" s="136"/>
    </row>
    <row r="337" spans="1:16" x14ac:dyDescent="0.25">
      <c r="A337" s="121">
        <v>331</v>
      </c>
      <c r="B337" s="146" t="e">
        <f t="shared" ca="1" si="40"/>
        <v>#REF!</v>
      </c>
      <c r="C337" s="146" t="e">
        <f t="shared" ca="1" si="41"/>
        <v>#REF!</v>
      </c>
      <c r="D337" s="126"/>
      <c r="E337" s="127"/>
      <c r="F337" s="127" t="e">
        <f t="shared" ca="1" si="42"/>
        <v>#REF!</v>
      </c>
      <c r="G337" s="125"/>
      <c r="H337" s="125"/>
      <c r="I337" s="125" t="e">
        <f t="shared" ca="1" si="44"/>
        <v>#REF!</v>
      </c>
      <c r="J337" s="128"/>
      <c r="K337" s="128"/>
      <c r="L337" s="128" t="e">
        <f t="shared" ca="1" si="43"/>
        <v>#REF!</v>
      </c>
      <c r="M337" s="130" t="e">
        <f t="shared" ca="1" si="45"/>
        <v>#REF!</v>
      </c>
      <c r="N337" s="154" t="e">
        <f t="shared" ca="1" si="46"/>
        <v>#REF!</v>
      </c>
      <c r="O337" s="132" t="e">
        <f t="shared" ca="1" si="47"/>
        <v>#REF!</v>
      </c>
      <c r="P337" s="136"/>
    </row>
    <row r="338" spans="1:16" x14ac:dyDescent="0.25">
      <c r="A338" s="121">
        <v>332</v>
      </c>
      <c r="B338" s="146" t="e">
        <f t="shared" ca="1" si="40"/>
        <v>#REF!</v>
      </c>
      <c r="C338" s="146" t="e">
        <f t="shared" ca="1" si="41"/>
        <v>#REF!</v>
      </c>
      <c r="D338" s="126"/>
      <c r="E338" s="127"/>
      <c r="F338" s="127" t="e">
        <f t="shared" ca="1" si="42"/>
        <v>#REF!</v>
      </c>
      <c r="G338" s="125"/>
      <c r="H338" s="125"/>
      <c r="I338" s="125" t="e">
        <f t="shared" ca="1" si="44"/>
        <v>#REF!</v>
      </c>
      <c r="J338" s="128"/>
      <c r="K338" s="128"/>
      <c r="L338" s="128" t="e">
        <f t="shared" ca="1" si="43"/>
        <v>#REF!</v>
      </c>
      <c r="M338" s="130" t="e">
        <f t="shared" ca="1" si="45"/>
        <v>#REF!</v>
      </c>
      <c r="N338" s="154" t="e">
        <f t="shared" ca="1" si="46"/>
        <v>#REF!</v>
      </c>
      <c r="O338" s="132" t="e">
        <f t="shared" ca="1" si="47"/>
        <v>#REF!</v>
      </c>
      <c r="P338" s="136"/>
    </row>
    <row r="339" spans="1:16" x14ac:dyDescent="0.25">
      <c r="A339" s="121">
        <v>333</v>
      </c>
      <c r="B339" s="146" t="e">
        <f t="shared" ca="1" si="40"/>
        <v>#REF!</v>
      </c>
      <c r="C339" s="146" t="e">
        <f t="shared" ca="1" si="41"/>
        <v>#REF!</v>
      </c>
      <c r="D339" s="126"/>
      <c r="E339" s="127"/>
      <c r="F339" s="127" t="e">
        <f t="shared" ca="1" si="42"/>
        <v>#REF!</v>
      </c>
      <c r="G339" s="125"/>
      <c r="H339" s="125"/>
      <c r="I339" s="125" t="e">
        <f t="shared" ca="1" si="44"/>
        <v>#REF!</v>
      </c>
      <c r="J339" s="128"/>
      <c r="K339" s="128"/>
      <c r="L339" s="128" t="e">
        <f t="shared" ca="1" si="43"/>
        <v>#REF!</v>
      </c>
      <c r="M339" s="130" t="e">
        <f t="shared" ca="1" si="45"/>
        <v>#REF!</v>
      </c>
      <c r="N339" s="154" t="e">
        <f t="shared" ca="1" si="46"/>
        <v>#REF!</v>
      </c>
      <c r="O339" s="132" t="e">
        <f t="shared" ca="1" si="47"/>
        <v>#REF!</v>
      </c>
      <c r="P339" s="136"/>
    </row>
    <row r="340" spans="1:16" x14ac:dyDescent="0.25">
      <c r="A340" s="121">
        <v>334</v>
      </c>
      <c r="B340" s="146" t="e">
        <f t="shared" ca="1" si="40"/>
        <v>#REF!</v>
      </c>
      <c r="C340" s="146" t="e">
        <f t="shared" ca="1" si="41"/>
        <v>#REF!</v>
      </c>
      <c r="D340" s="126"/>
      <c r="E340" s="127"/>
      <c r="F340" s="127" t="e">
        <f t="shared" ca="1" si="42"/>
        <v>#REF!</v>
      </c>
      <c r="G340" s="125"/>
      <c r="H340" s="125"/>
      <c r="I340" s="125" t="e">
        <f t="shared" ca="1" si="44"/>
        <v>#REF!</v>
      </c>
      <c r="J340" s="128"/>
      <c r="K340" s="128"/>
      <c r="L340" s="128" t="e">
        <f t="shared" ca="1" si="43"/>
        <v>#REF!</v>
      </c>
      <c r="M340" s="130" t="e">
        <f t="shared" ca="1" si="45"/>
        <v>#REF!</v>
      </c>
      <c r="N340" s="154" t="e">
        <f t="shared" ca="1" si="46"/>
        <v>#REF!</v>
      </c>
      <c r="O340" s="132" t="e">
        <f t="shared" ca="1" si="47"/>
        <v>#REF!</v>
      </c>
      <c r="P340" s="136"/>
    </row>
    <row r="341" spans="1:16" x14ac:dyDescent="0.25">
      <c r="A341" s="121">
        <v>335</v>
      </c>
      <c r="B341" s="146" t="e">
        <f t="shared" ca="1" si="40"/>
        <v>#REF!</v>
      </c>
      <c r="C341" s="146" t="e">
        <f t="shared" ca="1" si="41"/>
        <v>#REF!</v>
      </c>
      <c r="D341" s="126"/>
      <c r="E341" s="127"/>
      <c r="F341" s="127" t="e">
        <f t="shared" ca="1" si="42"/>
        <v>#REF!</v>
      </c>
      <c r="G341" s="125"/>
      <c r="H341" s="125"/>
      <c r="I341" s="125" t="e">
        <f t="shared" ca="1" si="44"/>
        <v>#REF!</v>
      </c>
      <c r="J341" s="128"/>
      <c r="K341" s="128"/>
      <c r="L341" s="128" t="e">
        <f t="shared" ca="1" si="43"/>
        <v>#REF!</v>
      </c>
      <c r="M341" s="130" t="e">
        <f t="shared" ca="1" si="45"/>
        <v>#REF!</v>
      </c>
      <c r="N341" s="154" t="e">
        <f t="shared" ca="1" si="46"/>
        <v>#REF!</v>
      </c>
      <c r="O341" s="132" t="e">
        <f t="shared" ca="1" si="47"/>
        <v>#REF!</v>
      </c>
      <c r="P341" s="136"/>
    </row>
    <row r="342" spans="1:16" x14ac:dyDescent="0.25">
      <c r="A342" s="121">
        <v>336</v>
      </c>
      <c r="B342" s="146" t="e">
        <f t="shared" ca="1" si="40"/>
        <v>#REF!</v>
      </c>
      <c r="C342" s="146" t="e">
        <f t="shared" ca="1" si="41"/>
        <v>#REF!</v>
      </c>
      <c r="D342" s="126"/>
      <c r="E342" s="127"/>
      <c r="F342" s="127" t="e">
        <f t="shared" ca="1" si="42"/>
        <v>#REF!</v>
      </c>
      <c r="G342" s="125"/>
      <c r="H342" s="125"/>
      <c r="I342" s="125" t="e">
        <f t="shared" ca="1" si="44"/>
        <v>#REF!</v>
      </c>
      <c r="J342" s="128"/>
      <c r="K342" s="128"/>
      <c r="L342" s="128" t="e">
        <f t="shared" ca="1" si="43"/>
        <v>#REF!</v>
      </c>
      <c r="M342" s="130" t="e">
        <f t="shared" ca="1" si="45"/>
        <v>#REF!</v>
      </c>
      <c r="N342" s="154" t="e">
        <f t="shared" ca="1" si="46"/>
        <v>#REF!</v>
      </c>
      <c r="O342" s="132" t="e">
        <f t="shared" ca="1" si="47"/>
        <v>#REF!</v>
      </c>
      <c r="P342" s="136"/>
    </row>
    <row r="343" spans="1:16" x14ac:dyDescent="0.25">
      <c r="A343" s="121">
        <v>337</v>
      </c>
      <c r="B343" s="146" t="e">
        <f t="shared" ca="1" si="40"/>
        <v>#REF!</v>
      </c>
      <c r="C343" s="146" t="e">
        <f t="shared" ca="1" si="41"/>
        <v>#REF!</v>
      </c>
      <c r="D343" s="126"/>
      <c r="E343" s="127"/>
      <c r="F343" s="127" t="e">
        <f t="shared" ca="1" si="42"/>
        <v>#REF!</v>
      </c>
      <c r="G343" s="125"/>
      <c r="H343" s="125"/>
      <c r="I343" s="125" t="e">
        <f t="shared" ca="1" si="44"/>
        <v>#REF!</v>
      </c>
      <c r="J343" s="128"/>
      <c r="K343" s="128"/>
      <c r="L343" s="128" t="e">
        <f t="shared" ca="1" si="43"/>
        <v>#REF!</v>
      </c>
      <c r="M343" s="130" t="e">
        <f t="shared" ca="1" si="45"/>
        <v>#REF!</v>
      </c>
      <c r="N343" s="154" t="e">
        <f t="shared" ca="1" si="46"/>
        <v>#REF!</v>
      </c>
      <c r="O343" s="132" t="e">
        <f t="shared" ca="1" si="47"/>
        <v>#REF!</v>
      </c>
      <c r="P343" s="136"/>
    </row>
    <row r="344" spans="1:16" x14ac:dyDescent="0.25">
      <c r="A344" s="121">
        <v>338</v>
      </c>
      <c r="B344" s="146" t="e">
        <f t="shared" ca="1" si="40"/>
        <v>#REF!</v>
      </c>
      <c r="C344" s="146" t="e">
        <f t="shared" ca="1" si="41"/>
        <v>#REF!</v>
      </c>
      <c r="D344" s="126"/>
      <c r="E344" s="127"/>
      <c r="F344" s="127" t="e">
        <f t="shared" ca="1" si="42"/>
        <v>#REF!</v>
      </c>
      <c r="G344" s="125"/>
      <c r="H344" s="125"/>
      <c r="I344" s="125" t="e">
        <f t="shared" ca="1" si="44"/>
        <v>#REF!</v>
      </c>
      <c r="J344" s="128"/>
      <c r="K344" s="128"/>
      <c r="L344" s="128" t="e">
        <f t="shared" ca="1" si="43"/>
        <v>#REF!</v>
      </c>
      <c r="M344" s="130" t="e">
        <f t="shared" ca="1" si="45"/>
        <v>#REF!</v>
      </c>
      <c r="N344" s="154" t="e">
        <f t="shared" ca="1" si="46"/>
        <v>#REF!</v>
      </c>
      <c r="O344" s="132" t="e">
        <f t="shared" ca="1" si="47"/>
        <v>#REF!</v>
      </c>
      <c r="P344" s="136"/>
    </row>
    <row r="345" spans="1:16" x14ac:dyDescent="0.25">
      <c r="A345" s="121">
        <v>339</v>
      </c>
      <c r="B345" s="146" t="e">
        <f t="shared" ca="1" si="40"/>
        <v>#REF!</v>
      </c>
      <c r="C345" s="146" t="e">
        <f t="shared" ca="1" si="41"/>
        <v>#REF!</v>
      </c>
      <c r="D345" s="126"/>
      <c r="E345" s="127"/>
      <c r="F345" s="127" t="e">
        <f t="shared" ca="1" si="42"/>
        <v>#REF!</v>
      </c>
      <c r="G345" s="125"/>
      <c r="H345" s="125"/>
      <c r="I345" s="125" t="e">
        <f t="shared" ca="1" si="44"/>
        <v>#REF!</v>
      </c>
      <c r="J345" s="128"/>
      <c r="K345" s="128"/>
      <c r="L345" s="128" t="e">
        <f t="shared" ca="1" si="43"/>
        <v>#REF!</v>
      </c>
      <c r="M345" s="130" t="e">
        <f t="shared" ca="1" si="45"/>
        <v>#REF!</v>
      </c>
      <c r="N345" s="154" t="e">
        <f t="shared" ca="1" si="46"/>
        <v>#REF!</v>
      </c>
      <c r="O345" s="132" t="e">
        <f t="shared" ca="1" si="47"/>
        <v>#REF!</v>
      </c>
      <c r="P345" s="136"/>
    </row>
    <row r="346" spans="1:16" x14ac:dyDescent="0.25">
      <c r="A346" s="121">
        <v>340</v>
      </c>
      <c r="B346" s="146" t="e">
        <f t="shared" ca="1" si="40"/>
        <v>#REF!</v>
      </c>
      <c r="C346" s="146" t="e">
        <f t="shared" ca="1" si="41"/>
        <v>#REF!</v>
      </c>
      <c r="D346" s="126"/>
      <c r="E346" s="127"/>
      <c r="F346" s="127" t="e">
        <f t="shared" ca="1" si="42"/>
        <v>#REF!</v>
      </c>
      <c r="G346" s="125"/>
      <c r="H346" s="125"/>
      <c r="I346" s="125" t="e">
        <f t="shared" ca="1" si="44"/>
        <v>#REF!</v>
      </c>
      <c r="J346" s="128"/>
      <c r="K346" s="128"/>
      <c r="L346" s="128" t="e">
        <f t="shared" ca="1" si="43"/>
        <v>#REF!</v>
      </c>
      <c r="M346" s="130" t="e">
        <f t="shared" ca="1" si="45"/>
        <v>#REF!</v>
      </c>
      <c r="N346" s="154" t="e">
        <f t="shared" ca="1" si="46"/>
        <v>#REF!</v>
      </c>
      <c r="O346" s="132" t="e">
        <f t="shared" ca="1" si="47"/>
        <v>#REF!</v>
      </c>
      <c r="P346" s="136"/>
    </row>
    <row r="347" spans="1:16" x14ac:dyDescent="0.25">
      <c r="A347" s="121">
        <v>341</v>
      </c>
      <c r="B347" s="146" t="e">
        <f t="shared" ca="1" si="40"/>
        <v>#REF!</v>
      </c>
      <c r="C347" s="146" t="e">
        <f t="shared" ca="1" si="41"/>
        <v>#REF!</v>
      </c>
      <c r="D347" s="126"/>
      <c r="E347" s="127"/>
      <c r="F347" s="127" t="e">
        <f t="shared" ca="1" si="42"/>
        <v>#REF!</v>
      </c>
      <c r="G347" s="125"/>
      <c r="H347" s="125"/>
      <c r="I347" s="125" t="e">
        <f t="shared" ca="1" si="44"/>
        <v>#REF!</v>
      </c>
      <c r="J347" s="128"/>
      <c r="K347" s="128"/>
      <c r="L347" s="128" t="e">
        <f t="shared" ca="1" si="43"/>
        <v>#REF!</v>
      </c>
      <c r="M347" s="130" t="e">
        <f t="shared" ca="1" si="45"/>
        <v>#REF!</v>
      </c>
      <c r="N347" s="154" t="e">
        <f t="shared" ca="1" si="46"/>
        <v>#REF!</v>
      </c>
      <c r="O347" s="132" t="e">
        <f t="shared" ca="1" si="47"/>
        <v>#REF!</v>
      </c>
      <c r="P347" s="136"/>
    </row>
    <row r="348" spans="1:16" x14ac:dyDescent="0.25">
      <c r="A348" s="121">
        <v>342</v>
      </c>
      <c r="B348" s="146" t="e">
        <f t="shared" ca="1" si="40"/>
        <v>#REF!</v>
      </c>
      <c r="C348" s="146" t="e">
        <f t="shared" ca="1" si="41"/>
        <v>#REF!</v>
      </c>
      <c r="D348" s="126"/>
      <c r="E348" s="127"/>
      <c r="F348" s="127" t="e">
        <f t="shared" ca="1" si="42"/>
        <v>#REF!</v>
      </c>
      <c r="G348" s="125"/>
      <c r="H348" s="125"/>
      <c r="I348" s="125" t="e">
        <f t="shared" ca="1" si="44"/>
        <v>#REF!</v>
      </c>
      <c r="J348" s="128"/>
      <c r="K348" s="128"/>
      <c r="L348" s="128" t="e">
        <f t="shared" ca="1" si="43"/>
        <v>#REF!</v>
      </c>
      <c r="M348" s="130" t="e">
        <f t="shared" ca="1" si="45"/>
        <v>#REF!</v>
      </c>
      <c r="N348" s="154" t="e">
        <f t="shared" ca="1" si="46"/>
        <v>#REF!</v>
      </c>
      <c r="O348" s="132" t="e">
        <f t="shared" ca="1" si="47"/>
        <v>#REF!</v>
      </c>
      <c r="P348" s="136"/>
    </row>
    <row r="349" spans="1:16" x14ac:dyDescent="0.25">
      <c r="A349" s="121">
        <v>343</v>
      </c>
      <c r="B349" s="146" t="e">
        <f t="shared" ca="1" si="40"/>
        <v>#REF!</v>
      </c>
      <c r="C349" s="146" t="e">
        <f t="shared" ca="1" si="41"/>
        <v>#REF!</v>
      </c>
      <c r="D349" s="126"/>
      <c r="E349" s="127"/>
      <c r="F349" s="127" t="e">
        <f t="shared" ca="1" si="42"/>
        <v>#REF!</v>
      </c>
      <c r="G349" s="125"/>
      <c r="H349" s="125"/>
      <c r="I349" s="125" t="e">
        <f t="shared" ca="1" si="44"/>
        <v>#REF!</v>
      </c>
      <c r="J349" s="128"/>
      <c r="K349" s="128"/>
      <c r="L349" s="128" t="e">
        <f t="shared" ca="1" si="43"/>
        <v>#REF!</v>
      </c>
      <c r="M349" s="130" t="e">
        <f t="shared" ca="1" si="45"/>
        <v>#REF!</v>
      </c>
      <c r="N349" s="154" t="e">
        <f t="shared" ca="1" si="46"/>
        <v>#REF!</v>
      </c>
      <c r="O349" s="132" t="e">
        <f t="shared" ca="1" si="47"/>
        <v>#REF!</v>
      </c>
      <c r="P349" s="136"/>
    </row>
    <row r="350" spans="1:16" x14ac:dyDescent="0.25">
      <c r="A350" s="121">
        <v>344</v>
      </c>
      <c r="B350" s="146" t="e">
        <f t="shared" ca="1" si="40"/>
        <v>#REF!</v>
      </c>
      <c r="C350" s="146" t="e">
        <f t="shared" ca="1" si="41"/>
        <v>#REF!</v>
      </c>
      <c r="D350" s="126"/>
      <c r="E350" s="127"/>
      <c r="F350" s="127" t="e">
        <f t="shared" ca="1" si="42"/>
        <v>#REF!</v>
      </c>
      <c r="G350" s="125"/>
      <c r="H350" s="125"/>
      <c r="I350" s="125" t="e">
        <f t="shared" ca="1" si="44"/>
        <v>#REF!</v>
      </c>
      <c r="J350" s="128"/>
      <c r="K350" s="128"/>
      <c r="L350" s="128" t="e">
        <f t="shared" ca="1" si="43"/>
        <v>#REF!</v>
      </c>
      <c r="M350" s="130" t="e">
        <f t="shared" ca="1" si="45"/>
        <v>#REF!</v>
      </c>
      <c r="N350" s="154" t="e">
        <f t="shared" ca="1" si="46"/>
        <v>#REF!</v>
      </c>
      <c r="O350" s="132" t="e">
        <f t="shared" ca="1" si="47"/>
        <v>#REF!</v>
      </c>
      <c r="P350" s="136"/>
    </row>
    <row r="351" spans="1:16" x14ac:dyDescent="0.25">
      <c r="A351" s="121">
        <v>345</v>
      </c>
      <c r="B351" s="146" t="e">
        <f t="shared" ca="1" si="40"/>
        <v>#REF!</v>
      </c>
      <c r="C351" s="146" t="e">
        <f t="shared" ca="1" si="41"/>
        <v>#REF!</v>
      </c>
      <c r="D351" s="126"/>
      <c r="E351" s="127"/>
      <c r="F351" s="127" t="e">
        <f t="shared" ca="1" si="42"/>
        <v>#REF!</v>
      </c>
      <c r="G351" s="125"/>
      <c r="H351" s="125"/>
      <c r="I351" s="125" t="e">
        <f t="shared" ca="1" si="44"/>
        <v>#REF!</v>
      </c>
      <c r="J351" s="128"/>
      <c r="K351" s="128"/>
      <c r="L351" s="128" t="e">
        <f t="shared" ca="1" si="43"/>
        <v>#REF!</v>
      </c>
      <c r="M351" s="130" t="e">
        <f t="shared" ca="1" si="45"/>
        <v>#REF!</v>
      </c>
      <c r="N351" s="154" t="e">
        <f t="shared" ca="1" si="46"/>
        <v>#REF!</v>
      </c>
      <c r="O351" s="132" t="e">
        <f t="shared" ca="1" si="47"/>
        <v>#REF!</v>
      </c>
      <c r="P351" s="136"/>
    </row>
    <row r="352" spans="1:16" x14ac:dyDescent="0.25">
      <c r="A352" s="121">
        <v>346</v>
      </c>
      <c r="B352" s="146" t="e">
        <f t="shared" ca="1" si="40"/>
        <v>#REF!</v>
      </c>
      <c r="C352" s="146" t="e">
        <f t="shared" ca="1" si="41"/>
        <v>#REF!</v>
      </c>
      <c r="D352" s="126"/>
      <c r="E352" s="127"/>
      <c r="F352" s="127" t="e">
        <f t="shared" ca="1" si="42"/>
        <v>#REF!</v>
      </c>
      <c r="G352" s="125"/>
      <c r="H352" s="125"/>
      <c r="I352" s="125" t="e">
        <f t="shared" ca="1" si="44"/>
        <v>#REF!</v>
      </c>
      <c r="J352" s="128"/>
      <c r="K352" s="128"/>
      <c r="L352" s="128" t="e">
        <f t="shared" ca="1" si="43"/>
        <v>#REF!</v>
      </c>
      <c r="M352" s="130" t="e">
        <f t="shared" ca="1" si="45"/>
        <v>#REF!</v>
      </c>
      <c r="N352" s="154" t="e">
        <f t="shared" ca="1" si="46"/>
        <v>#REF!</v>
      </c>
      <c r="O352" s="132" t="e">
        <f t="shared" ca="1" si="47"/>
        <v>#REF!</v>
      </c>
      <c r="P352" s="136"/>
    </row>
    <row r="353" spans="1:16" x14ac:dyDescent="0.25">
      <c r="A353" s="121">
        <v>347</v>
      </c>
      <c r="B353" s="146" t="e">
        <f t="shared" ca="1" si="40"/>
        <v>#REF!</v>
      </c>
      <c r="C353" s="146" t="e">
        <f t="shared" ca="1" si="41"/>
        <v>#REF!</v>
      </c>
      <c r="D353" s="126"/>
      <c r="E353" s="127"/>
      <c r="F353" s="127" t="e">
        <f t="shared" ca="1" si="42"/>
        <v>#REF!</v>
      </c>
      <c r="G353" s="125"/>
      <c r="H353" s="125"/>
      <c r="I353" s="125" t="e">
        <f t="shared" ca="1" si="44"/>
        <v>#REF!</v>
      </c>
      <c r="J353" s="128"/>
      <c r="K353" s="128"/>
      <c r="L353" s="128" t="e">
        <f t="shared" ca="1" si="43"/>
        <v>#REF!</v>
      </c>
      <c r="M353" s="130" t="e">
        <f t="shared" ca="1" si="45"/>
        <v>#REF!</v>
      </c>
      <c r="N353" s="154" t="e">
        <f t="shared" ca="1" si="46"/>
        <v>#REF!</v>
      </c>
      <c r="O353" s="132" t="e">
        <f t="shared" ca="1" si="47"/>
        <v>#REF!</v>
      </c>
      <c r="P353" s="136"/>
    </row>
    <row r="354" spans="1:16" x14ac:dyDescent="0.25">
      <c r="A354" s="121">
        <v>348</v>
      </c>
      <c r="B354" s="146" t="e">
        <f t="shared" ca="1" si="40"/>
        <v>#REF!</v>
      </c>
      <c r="C354" s="146" t="e">
        <f t="shared" ca="1" si="41"/>
        <v>#REF!</v>
      </c>
      <c r="D354" s="126"/>
      <c r="E354" s="127"/>
      <c r="F354" s="127" t="e">
        <f t="shared" ca="1" si="42"/>
        <v>#REF!</v>
      </c>
      <c r="G354" s="125"/>
      <c r="H354" s="125"/>
      <c r="I354" s="125" t="e">
        <f t="shared" ca="1" si="44"/>
        <v>#REF!</v>
      </c>
      <c r="J354" s="128"/>
      <c r="K354" s="128"/>
      <c r="L354" s="128" t="e">
        <f t="shared" ca="1" si="43"/>
        <v>#REF!</v>
      </c>
      <c r="M354" s="130" t="e">
        <f t="shared" ca="1" si="45"/>
        <v>#REF!</v>
      </c>
      <c r="N354" s="154" t="e">
        <f t="shared" ca="1" si="46"/>
        <v>#REF!</v>
      </c>
      <c r="O354" s="132" t="e">
        <f t="shared" ca="1" si="47"/>
        <v>#REF!</v>
      </c>
      <c r="P354" s="136"/>
    </row>
    <row r="355" spans="1:16" x14ac:dyDescent="0.25">
      <c r="A355" s="121">
        <v>349</v>
      </c>
      <c r="B355" s="146" t="e">
        <f t="shared" ca="1" si="40"/>
        <v>#REF!</v>
      </c>
      <c r="C355" s="146" t="e">
        <f t="shared" ca="1" si="41"/>
        <v>#REF!</v>
      </c>
      <c r="D355" s="126"/>
      <c r="E355" s="127"/>
      <c r="F355" s="127" t="e">
        <f t="shared" ca="1" si="42"/>
        <v>#REF!</v>
      </c>
      <c r="G355" s="125"/>
      <c r="H355" s="125"/>
      <c r="I355" s="125" t="e">
        <f t="shared" ca="1" si="44"/>
        <v>#REF!</v>
      </c>
      <c r="J355" s="128"/>
      <c r="K355" s="128"/>
      <c r="L355" s="128" t="e">
        <f t="shared" ca="1" si="43"/>
        <v>#REF!</v>
      </c>
      <c r="M355" s="130" t="e">
        <f t="shared" ca="1" si="45"/>
        <v>#REF!</v>
      </c>
      <c r="N355" s="154" t="e">
        <f t="shared" ca="1" si="46"/>
        <v>#REF!</v>
      </c>
      <c r="O355" s="132" t="e">
        <f t="shared" ca="1" si="47"/>
        <v>#REF!</v>
      </c>
      <c r="P355" s="136"/>
    </row>
    <row r="356" spans="1:16" x14ac:dyDescent="0.25">
      <c r="A356" s="121">
        <v>350</v>
      </c>
      <c r="B356" s="146" t="e">
        <f t="shared" ca="1" si="40"/>
        <v>#REF!</v>
      </c>
      <c r="C356" s="146" t="e">
        <f t="shared" ca="1" si="41"/>
        <v>#REF!</v>
      </c>
      <c r="D356" s="126"/>
      <c r="E356" s="127"/>
      <c r="F356" s="127" t="e">
        <f t="shared" ca="1" si="42"/>
        <v>#REF!</v>
      </c>
      <c r="G356" s="125"/>
      <c r="H356" s="125"/>
      <c r="I356" s="125" t="e">
        <f t="shared" ca="1" si="44"/>
        <v>#REF!</v>
      </c>
      <c r="J356" s="128"/>
      <c r="K356" s="128"/>
      <c r="L356" s="128" t="e">
        <f t="shared" ca="1" si="43"/>
        <v>#REF!</v>
      </c>
      <c r="M356" s="130" t="e">
        <f t="shared" ca="1" si="45"/>
        <v>#REF!</v>
      </c>
      <c r="N356" s="154" t="e">
        <f t="shared" ca="1" si="46"/>
        <v>#REF!</v>
      </c>
      <c r="O356" s="132" t="e">
        <f t="shared" ca="1" si="47"/>
        <v>#REF!</v>
      </c>
      <c r="P356" s="136"/>
    </row>
    <row r="357" spans="1:16" x14ac:dyDescent="0.25">
      <c r="A357" s="121">
        <v>351</v>
      </c>
      <c r="B357" s="146" t="e">
        <f t="shared" ca="1" si="40"/>
        <v>#REF!</v>
      </c>
      <c r="C357" s="146" t="e">
        <f t="shared" ca="1" si="41"/>
        <v>#REF!</v>
      </c>
      <c r="D357" s="126"/>
      <c r="E357" s="127"/>
      <c r="F357" s="127" t="e">
        <f t="shared" ca="1" si="42"/>
        <v>#REF!</v>
      </c>
      <c r="G357" s="125"/>
      <c r="H357" s="125"/>
      <c r="I357" s="125" t="e">
        <f t="shared" ca="1" si="44"/>
        <v>#REF!</v>
      </c>
      <c r="J357" s="128"/>
      <c r="K357" s="128"/>
      <c r="L357" s="128" t="e">
        <f t="shared" ca="1" si="43"/>
        <v>#REF!</v>
      </c>
      <c r="M357" s="130" t="e">
        <f t="shared" ca="1" si="45"/>
        <v>#REF!</v>
      </c>
      <c r="N357" s="154" t="e">
        <f t="shared" ca="1" si="46"/>
        <v>#REF!</v>
      </c>
      <c r="O357" s="132" t="e">
        <f t="shared" ca="1" si="47"/>
        <v>#REF!</v>
      </c>
      <c r="P357" s="136"/>
    </row>
    <row r="358" spans="1:16" x14ac:dyDescent="0.25">
      <c r="A358" s="121">
        <v>352</v>
      </c>
      <c r="B358" s="146" t="e">
        <f t="shared" ca="1" si="40"/>
        <v>#REF!</v>
      </c>
      <c r="C358" s="146" t="e">
        <f t="shared" ca="1" si="41"/>
        <v>#REF!</v>
      </c>
      <c r="D358" s="126"/>
      <c r="E358" s="127"/>
      <c r="F358" s="127" t="e">
        <f t="shared" ca="1" si="42"/>
        <v>#REF!</v>
      </c>
      <c r="G358" s="125"/>
      <c r="H358" s="125"/>
      <c r="I358" s="125" t="e">
        <f t="shared" ca="1" si="44"/>
        <v>#REF!</v>
      </c>
      <c r="J358" s="128"/>
      <c r="K358" s="128"/>
      <c r="L358" s="128" t="e">
        <f t="shared" ca="1" si="43"/>
        <v>#REF!</v>
      </c>
      <c r="M358" s="130" t="e">
        <f t="shared" ca="1" si="45"/>
        <v>#REF!</v>
      </c>
      <c r="N358" s="154" t="e">
        <f t="shared" ca="1" si="46"/>
        <v>#REF!</v>
      </c>
      <c r="O358" s="132" t="e">
        <f t="shared" ca="1" si="47"/>
        <v>#REF!</v>
      </c>
      <c r="P358" s="136"/>
    </row>
    <row r="359" spans="1:16" x14ac:dyDescent="0.25">
      <c r="A359" s="121">
        <v>353</v>
      </c>
      <c r="B359" s="146" t="e">
        <f t="shared" ca="1" si="40"/>
        <v>#REF!</v>
      </c>
      <c r="C359" s="146" t="e">
        <f t="shared" ca="1" si="41"/>
        <v>#REF!</v>
      </c>
      <c r="D359" s="126"/>
      <c r="E359" s="127"/>
      <c r="F359" s="127" t="e">
        <f t="shared" ca="1" si="42"/>
        <v>#REF!</v>
      </c>
      <c r="G359" s="125"/>
      <c r="H359" s="125"/>
      <c r="I359" s="125" t="e">
        <f t="shared" ca="1" si="44"/>
        <v>#REF!</v>
      </c>
      <c r="J359" s="128"/>
      <c r="K359" s="128"/>
      <c r="L359" s="128" t="e">
        <f t="shared" ca="1" si="43"/>
        <v>#REF!</v>
      </c>
      <c r="M359" s="130" t="e">
        <f t="shared" ca="1" si="45"/>
        <v>#REF!</v>
      </c>
      <c r="N359" s="154" t="e">
        <f t="shared" ca="1" si="46"/>
        <v>#REF!</v>
      </c>
      <c r="O359" s="132" t="e">
        <f t="shared" ca="1" si="47"/>
        <v>#REF!</v>
      </c>
      <c r="P359" s="136"/>
    </row>
    <row r="360" spans="1:16" x14ac:dyDescent="0.25">
      <c r="A360" s="121">
        <v>354</v>
      </c>
      <c r="B360" s="146" t="e">
        <f t="shared" ca="1" si="40"/>
        <v>#REF!</v>
      </c>
      <c r="C360" s="146" t="e">
        <f t="shared" ca="1" si="41"/>
        <v>#REF!</v>
      </c>
      <c r="D360" s="126"/>
      <c r="E360" s="127"/>
      <c r="F360" s="127" t="e">
        <f t="shared" ca="1" si="42"/>
        <v>#REF!</v>
      </c>
      <c r="G360" s="125"/>
      <c r="H360" s="125"/>
      <c r="I360" s="125" t="e">
        <f t="shared" ca="1" si="44"/>
        <v>#REF!</v>
      </c>
      <c r="J360" s="128"/>
      <c r="K360" s="128"/>
      <c r="L360" s="128" t="e">
        <f t="shared" ca="1" si="43"/>
        <v>#REF!</v>
      </c>
      <c r="M360" s="130" t="e">
        <f t="shared" ca="1" si="45"/>
        <v>#REF!</v>
      </c>
      <c r="N360" s="154" t="e">
        <f t="shared" ca="1" si="46"/>
        <v>#REF!</v>
      </c>
      <c r="O360" s="132" t="e">
        <f t="shared" ca="1" si="47"/>
        <v>#REF!</v>
      </c>
      <c r="P360" s="136"/>
    </row>
    <row r="361" spans="1:16" x14ac:dyDescent="0.25">
      <c r="A361" s="121">
        <v>355</v>
      </c>
      <c r="B361" s="146" t="e">
        <f t="shared" ca="1" si="40"/>
        <v>#REF!</v>
      </c>
      <c r="C361" s="146" t="e">
        <f t="shared" ca="1" si="41"/>
        <v>#REF!</v>
      </c>
      <c r="D361" s="126"/>
      <c r="E361" s="127"/>
      <c r="F361" s="127" t="e">
        <f t="shared" ca="1" si="42"/>
        <v>#REF!</v>
      </c>
      <c r="G361" s="125"/>
      <c r="H361" s="125"/>
      <c r="I361" s="125" t="e">
        <f t="shared" ca="1" si="44"/>
        <v>#REF!</v>
      </c>
      <c r="J361" s="128"/>
      <c r="K361" s="128"/>
      <c r="L361" s="128" t="e">
        <f t="shared" ca="1" si="43"/>
        <v>#REF!</v>
      </c>
      <c r="M361" s="130" t="e">
        <f t="shared" ca="1" si="45"/>
        <v>#REF!</v>
      </c>
      <c r="N361" s="154" t="e">
        <f t="shared" ca="1" si="46"/>
        <v>#REF!</v>
      </c>
      <c r="O361" s="132" t="e">
        <f t="shared" ca="1" si="47"/>
        <v>#REF!</v>
      </c>
      <c r="P361" s="136"/>
    </row>
    <row r="362" spans="1:16" x14ac:dyDescent="0.25">
      <c r="A362" s="121">
        <v>356</v>
      </c>
      <c r="B362" s="146" t="e">
        <f t="shared" ca="1" si="40"/>
        <v>#REF!</v>
      </c>
      <c r="C362" s="146" t="e">
        <f t="shared" ca="1" si="41"/>
        <v>#REF!</v>
      </c>
      <c r="D362" s="126"/>
      <c r="E362" s="127"/>
      <c r="F362" s="127" t="e">
        <f t="shared" ca="1" si="42"/>
        <v>#REF!</v>
      </c>
      <c r="G362" s="125"/>
      <c r="H362" s="125"/>
      <c r="I362" s="125" t="e">
        <f t="shared" ca="1" si="44"/>
        <v>#REF!</v>
      </c>
      <c r="J362" s="128"/>
      <c r="K362" s="128"/>
      <c r="L362" s="128" t="e">
        <f t="shared" ca="1" si="43"/>
        <v>#REF!</v>
      </c>
      <c r="M362" s="130" t="e">
        <f t="shared" ca="1" si="45"/>
        <v>#REF!</v>
      </c>
      <c r="N362" s="154" t="e">
        <f t="shared" ca="1" si="46"/>
        <v>#REF!</v>
      </c>
      <c r="O362" s="132" t="e">
        <f t="shared" ca="1" si="47"/>
        <v>#REF!</v>
      </c>
      <c r="P362" s="136"/>
    </row>
    <row r="363" spans="1:16" x14ac:dyDescent="0.25">
      <c r="A363" s="121">
        <v>357</v>
      </c>
      <c r="B363" s="146" t="e">
        <f t="shared" ca="1" si="40"/>
        <v>#REF!</v>
      </c>
      <c r="C363" s="146" t="e">
        <f t="shared" ca="1" si="41"/>
        <v>#REF!</v>
      </c>
      <c r="D363" s="126"/>
      <c r="E363" s="127"/>
      <c r="F363" s="127" t="e">
        <f t="shared" ca="1" si="42"/>
        <v>#REF!</v>
      </c>
      <c r="G363" s="125"/>
      <c r="H363" s="125"/>
      <c r="I363" s="125" t="e">
        <f t="shared" ca="1" si="44"/>
        <v>#REF!</v>
      </c>
      <c r="J363" s="128"/>
      <c r="K363" s="128"/>
      <c r="L363" s="128" t="e">
        <f t="shared" ca="1" si="43"/>
        <v>#REF!</v>
      </c>
      <c r="M363" s="130" t="e">
        <f t="shared" ca="1" si="45"/>
        <v>#REF!</v>
      </c>
      <c r="N363" s="154" t="e">
        <f t="shared" ca="1" si="46"/>
        <v>#REF!</v>
      </c>
      <c r="O363" s="132" t="e">
        <f t="shared" ca="1" si="47"/>
        <v>#REF!</v>
      </c>
      <c r="P363" s="136"/>
    </row>
    <row r="364" spans="1:16" x14ac:dyDescent="0.25">
      <c r="A364" s="121">
        <v>358</v>
      </c>
      <c r="B364" s="146" t="e">
        <f t="shared" ca="1" si="40"/>
        <v>#REF!</v>
      </c>
      <c r="C364" s="146" t="e">
        <f t="shared" ca="1" si="41"/>
        <v>#REF!</v>
      </c>
      <c r="D364" s="126"/>
      <c r="E364" s="127"/>
      <c r="F364" s="127" t="e">
        <f t="shared" ca="1" si="42"/>
        <v>#REF!</v>
      </c>
      <c r="G364" s="125"/>
      <c r="H364" s="125"/>
      <c r="I364" s="125" t="e">
        <f t="shared" ca="1" si="44"/>
        <v>#REF!</v>
      </c>
      <c r="J364" s="128"/>
      <c r="K364" s="128"/>
      <c r="L364" s="128" t="e">
        <f t="shared" ca="1" si="43"/>
        <v>#REF!</v>
      </c>
      <c r="M364" s="130" t="e">
        <f t="shared" ca="1" si="45"/>
        <v>#REF!</v>
      </c>
      <c r="N364" s="154" t="e">
        <f t="shared" ca="1" si="46"/>
        <v>#REF!</v>
      </c>
      <c r="O364" s="132" t="e">
        <f t="shared" ca="1" si="47"/>
        <v>#REF!</v>
      </c>
      <c r="P364" s="136"/>
    </row>
    <row r="365" spans="1:16" x14ac:dyDescent="0.25">
      <c r="A365" s="121">
        <v>359</v>
      </c>
      <c r="B365" s="146" t="e">
        <f t="shared" ca="1" si="40"/>
        <v>#REF!</v>
      </c>
      <c r="C365" s="146" t="e">
        <f t="shared" ca="1" si="41"/>
        <v>#REF!</v>
      </c>
      <c r="D365" s="126"/>
      <c r="E365" s="127"/>
      <c r="F365" s="127" t="e">
        <f t="shared" ca="1" si="42"/>
        <v>#REF!</v>
      </c>
      <c r="G365" s="125"/>
      <c r="H365" s="125"/>
      <c r="I365" s="125" t="e">
        <f t="shared" ca="1" si="44"/>
        <v>#REF!</v>
      </c>
      <c r="J365" s="128"/>
      <c r="K365" s="128"/>
      <c r="L365" s="128" t="e">
        <f t="shared" ca="1" si="43"/>
        <v>#REF!</v>
      </c>
      <c r="M365" s="130" t="e">
        <f t="shared" ca="1" si="45"/>
        <v>#REF!</v>
      </c>
      <c r="N365" s="154" t="e">
        <f t="shared" ca="1" si="46"/>
        <v>#REF!</v>
      </c>
      <c r="O365" s="132" t="e">
        <f t="shared" ca="1" si="47"/>
        <v>#REF!</v>
      </c>
      <c r="P365" s="136"/>
    </row>
    <row r="366" spans="1:16" x14ac:dyDescent="0.25">
      <c r="A366" s="121">
        <v>360</v>
      </c>
      <c r="B366" s="146" t="e">
        <f t="shared" ca="1" si="40"/>
        <v>#REF!</v>
      </c>
      <c r="C366" s="146" t="e">
        <f t="shared" ca="1" si="41"/>
        <v>#REF!</v>
      </c>
      <c r="D366" s="126"/>
      <c r="E366" s="127"/>
      <c r="F366" s="127" t="e">
        <f t="shared" ca="1" si="42"/>
        <v>#REF!</v>
      </c>
      <c r="G366" s="125"/>
      <c r="H366" s="125"/>
      <c r="I366" s="125" t="e">
        <f t="shared" ca="1" si="44"/>
        <v>#REF!</v>
      </c>
      <c r="J366" s="128"/>
      <c r="K366" s="128"/>
      <c r="L366" s="128" t="e">
        <f t="shared" ca="1" si="43"/>
        <v>#REF!</v>
      </c>
      <c r="M366" s="130" t="e">
        <f t="shared" ca="1" si="45"/>
        <v>#REF!</v>
      </c>
      <c r="N366" s="154" t="e">
        <f t="shared" ca="1" si="46"/>
        <v>#REF!</v>
      </c>
      <c r="O366" s="132" t="e">
        <f t="shared" ca="1" si="47"/>
        <v>#REF!</v>
      </c>
      <c r="P366" s="136"/>
    </row>
    <row r="367" spans="1:16" x14ac:dyDescent="0.25">
      <c r="A367" s="121">
        <v>361</v>
      </c>
      <c r="B367" s="146" t="e">
        <f t="shared" ca="1" si="40"/>
        <v>#REF!</v>
      </c>
      <c r="C367" s="146" t="e">
        <f t="shared" ca="1" si="41"/>
        <v>#REF!</v>
      </c>
      <c r="D367" s="126"/>
      <c r="E367" s="127"/>
      <c r="F367" s="127" t="e">
        <f t="shared" ca="1" si="42"/>
        <v>#REF!</v>
      </c>
      <c r="G367" s="125"/>
      <c r="H367" s="125"/>
      <c r="I367" s="125" t="e">
        <f t="shared" ca="1" si="44"/>
        <v>#REF!</v>
      </c>
      <c r="J367" s="128"/>
      <c r="K367" s="128"/>
      <c r="L367" s="128" t="e">
        <f t="shared" ca="1" si="43"/>
        <v>#REF!</v>
      </c>
      <c r="M367" s="130" t="e">
        <f t="shared" ca="1" si="45"/>
        <v>#REF!</v>
      </c>
      <c r="N367" s="154" t="e">
        <f t="shared" ca="1" si="46"/>
        <v>#REF!</v>
      </c>
      <c r="O367" s="132" t="e">
        <f t="shared" ca="1" si="47"/>
        <v>#REF!</v>
      </c>
      <c r="P367" s="136"/>
    </row>
    <row r="368" spans="1:16" x14ac:dyDescent="0.25">
      <c r="A368" s="121">
        <v>362</v>
      </c>
      <c r="B368" s="146" t="e">
        <f t="shared" ca="1" si="40"/>
        <v>#REF!</v>
      </c>
      <c r="C368" s="146" t="e">
        <f t="shared" ca="1" si="41"/>
        <v>#REF!</v>
      </c>
      <c r="D368" s="126"/>
      <c r="E368" s="127"/>
      <c r="F368" s="127" t="e">
        <f t="shared" ca="1" si="42"/>
        <v>#REF!</v>
      </c>
      <c r="G368" s="125"/>
      <c r="H368" s="125"/>
      <c r="I368" s="125" t="e">
        <f t="shared" ca="1" si="44"/>
        <v>#REF!</v>
      </c>
      <c r="J368" s="128"/>
      <c r="K368" s="128"/>
      <c r="L368" s="128" t="e">
        <f t="shared" ca="1" si="43"/>
        <v>#REF!</v>
      </c>
      <c r="M368" s="130" t="e">
        <f t="shared" ca="1" si="45"/>
        <v>#REF!</v>
      </c>
      <c r="N368" s="154" t="e">
        <f t="shared" ca="1" si="46"/>
        <v>#REF!</v>
      </c>
      <c r="O368" s="132" t="e">
        <f t="shared" ca="1" si="47"/>
        <v>#REF!</v>
      </c>
      <c r="P368" s="136"/>
    </row>
    <row r="369" spans="1:16" x14ac:dyDescent="0.25">
      <c r="A369" s="121">
        <v>363</v>
      </c>
      <c r="B369" s="146" t="e">
        <f t="shared" ca="1" si="40"/>
        <v>#REF!</v>
      </c>
      <c r="C369" s="146" t="e">
        <f t="shared" ca="1" si="41"/>
        <v>#REF!</v>
      </c>
      <c r="D369" s="126"/>
      <c r="E369" s="127"/>
      <c r="F369" s="127" t="e">
        <f t="shared" ca="1" si="42"/>
        <v>#REF!</v>
      </c>
      <c r="G369" s="125"/>
      <c r="H369" s="125"/>
      <c r="I369" s="125" t="e">
        <f t="shared" ca="1" si="44"/>
        <v>#REF!</v>
      </c>
      <c r="J369" s="128"/>
      <c r="K369" s="128"/>
      <c r="L369" s="128" t="e">
        <f t="shared" ca="1" si="43"/>
        <v>#REF!</v>
      </c>
      <c r="M369" s="130" t="e">
        <f t="shared" ca="1" si="45"/>
        <v>#REF!</v>
      </c>
      <c r="N369" s="154" t="e">
        <f t="shared" ca="1" si="46"/>
        <v>#REF!</v>
      </c>
      <c r="O369" s="132" t="e">
        <f t="shared" ca="1" si="47"/>
        <v>#REF!</v>
      </c>
      <c r="P369" s="136"/>
    </row>
    <row r="370" spans="1:16" x14ac:dyDescent="0.25">
      <c r="A370" s="121">
        <v>364</v>
      </c>
      <c r="B370" s="146" t="e">
        <f t="shared" ca="1" si="40"/>
        <v>#REF!</v>
      </c>
      <c r="C370" s="146" t="e">
        <f t="shared" ca="1" si="41"/>
        <v>#REF!</v>
      </c>
      <c r="D370" s="126"/>
      <c r="E370" s="127"/>
      <c r="F370" s="127" t="e">
        <f t="shared" ca="1" si="42"/>
        <v>#REF!</v>
      </c>
      <c r="G370" s="125"/>
      <c r="H370" s="125"/>
      <c r="I370" s="125" t="e">
        <f t="shared" ca="1" si="44"/>
        <v>#REF!</v>
      </c>
      <c r="J370" s="128"/>
      <c r="K370" s="128"/>
      <c r="L370" s="128" t="e">
        <f t="shared" ca="1" si="43"/>
        <v>#REF!</v>
      </c>
      <c r="M370" s="130" t="e">
        <f t="shared" ca="1" si="45"/>
        <v>#REF!</v>
      </c>
      <c r="N370" s="154" t="e">
        <f t="shared" ca="1" si="46"/>
        <v>#REF!</v>
      </c>
      <c r="O370" s="132" t="e">
        <f t="shared" ca="1" si="47"/>
        <v>#REF!</v>
      </c>
      <c r="P370" s="136"/>
    </row>
    <row r="371" spans="1:16" x14ac:dyDescent="0.25">
      <c r="A371" s="121">
        <v>365</v>
      </c>
      <c r="B371" s="146" t="e">
        <f t="shared" ca="1" si="40"/>
        <v>#REF!</v>
      </c>
      <c r="C371" s="146" t="e">
        <f t="shared" ca="1" si="41"/>
        <v>#REF!</v>
      </c>
      <c r="D371" s="126"/>
      <c r="E371" s="127"/>
      <c r="F371" s="127" t="e">
        <f t="shared" ca="1" si="42"/>
        <v>#REF!</v>
      </c>
      <c r="G371" s="125"/>
      <c r="H371" s="125"/>
      <c r="I371" s="125" t="e">
        <f t="shared" ca="1" si="44"/>
        <v>#REF!</v>
      </c>
      <c r="J371" s="128"/>
      <c r="K371" s="128"/>
      <c r="L371" s="128" t="e">
        <f t="shared" ca="1" si="43"/>
        <v>#REF!</v>
      </c>
      <c r="M371" s="130" t="e">
        <f t="shared" ca="1" si="45"/>
        <v>#REF!</v>
      </c>
      <c r="N371" s="154" t="e">
        <f t="shared" ca="1" si="46"/>
        <v>#REF!</v>
      </c>
      <c r="O371" s="132" t="e">
        <f t="shared" ca="1" si="47"/>
        <v>#REF!</v>
      </c>
      <c r="P371" s="136"/>
    </row>
    <row r="372" spans="1:16" x14ac:dyDescent="0.25">
      <c r="A372" s="121">
        <v>366</v>
      </c>
      <c r="B372" s="146" t="e">
        <f t="shared" ca="1" si="40"/>
        <v>#REF!</v>
      </c>
      <c r="C372" s="146" t="e">
        <f t="shared" ca="1" si="41"/>
        <v>#REF!</v>
      </c>
      <c r="D372" s="126"/>
      <c r="E372" s="127"/>
      <c r="F372" s="127" t="e">
        <f t="shared" ca="1" si="42"/>
        <v>#REF!</v>
      </c>
      <c r="G372" s="125"/>
      <c r="H372" s="125"/>
      <c r="I372" s="125" t="e">
        <f t="shared" ca="1" si="44"/>
        <v>#REF!</v>
      </c>
      <c r="J372" s="128"/>
      <c r="K372" s="128"/>
      <c r="L372" s="128" t="e">
        <f t="shared" ca="1" si="43"/>
        <v>#REF!</v>
      </c>
      <c r="M372" s="130" t="e">
        <f t="shared" ca="1" si="45"/>
        <v>#REF!</v>
      </c>
      <c r="N372" s="154" t="e">
        <f t="shared" ca="1" si="46"/>
        <v>#REF!</v>
      </c>
      <c r="O372" s="132" t="e">
        <f t="shared" ca="1" si="47"/>
        <v>#REF!</v>
      </c>
      <c r="P372" s="136"/>
    </row>
    <row r="373" spans="1:16" x14ac:dyDescent="0.25">
      <c r="A373" s="121">
        <v>367</v>
      </c>
      <c r="B373" s="146" t="e">
        <f t="shared" ca="1" si="40"/>
        <v>#REF!</v>
      </c>
      <c r="C373" s="146" t="e">
        <f t="shared" ca="1" si="41"/>
        <v>#REF!</v>
      </c>
      <c r="D373" s="126"/>
      <c r="E373" s="127"/>
      <c r="F373" s="127" t="e">
        <f t="shared" ca="1" si="42"/>
        <v>#REF!</v>
      </c>
      <c r="G373" s="125"/>
      <c r="H373" s="125"/>
      <c r="I373" s="125" t="e">
        <f t="shared" ca="1" si="44"/>
        <v>#REF!</v>
      </c>
      <c r="J373" s="128"/>
      <c r="K373" s="128"/>
      <c r="L373" s="128" t="e">
        <f t="shared" ca="1" si="43"/>
        <v>#REF!</v>
      </c>
      <c r="M373" s="130" t="e">
        <f t="shared" ca="1" si="45"/>
        <v>#REF!</v>
      </c>
      <c r="N373" s="154" t="e">
        <f t="shared" ca="1" si="46"/>
        <v>#REF!</v>
      </c>
      <c r="O373" s="132" t="e">
        <f t="shared" ca="1" si="47"/>
        <v>#REF!</v>
      </c>
      <c r="P373" s="136"/>
    </row>
    <row r="374" spans="1:16" x14ac:dyDescent="0.25">
      <c r="A374" s="121">
        <v>368</v>
      </c>
      <c r="B374" s="146" t="e">
        <f t="shared" ca="1" si="40"/>
        <v>#REF!</v>
      </c>
      <c r="C374" s="146" t="e">
        <f t="shared" ca="1" si="41"/>
        <v>#REF!</v>
      </c>
      <c r="D374" s="126"/>
      <c r="E374" s="127"/>
      <c r="F374" s="127" t="e">
        <f t="shared" ca="1" si="42"/>
        <v>#REF!</v>
      </c>
      <c r="G374" s="125"/>
      <c r="H374" s="125"/>
      <c r="I374" s="125" t="e">
        <f t="shared" ca="1" si="44"/>
        <v>#REF!</v>
      </c>
      <c r="J374" s="128"/>
      <c r="K374" s="128"/>
      <c r="L374" s="128" t="e">
        <f t="shared" ca="1" si="43"/>
        <v>#REF!</v>
      </c>
      <c r="M374" s="130" t="e">
        <f t="shared" ca="1" si="45"/>
        <v>#REF!</v>
      </c>
      <c r="N374" s="154" t="e">
        <f t="shared" ca="1" si="46"/>
        <v>#REF!</v>
      </c>
      <c r="O374" s="132" t="e">
        <f t="shared" ca="1" si="47"/>
        <v>#REF!</v>
      </c>
      <c r="P374" s="136"/>
    </row>
    <row r="375" spans="1:16" x14ac:dyDescent="0.25">
      <c r="A375" s="121">
        <v>369</v>
      </c>
      <c r="B375" s="146" t="e">
        <f t="shared" ca="1" si="40"/>
        <v>#REF!</v>
      </c>
      <c r="C375" s="146" t="e">
        <f t="shared" ca="1" si="41"/>
        <v>#REF!</v>
      </c>
      <c r="D375" s="126"/>
      <c r="E375" s="127"/>
      <c r="F375" s="127" t="e">
        <f t="shared" ca="1" si="42"/>
        <v>#REF!</v>
      </c>
      <c r="G375" s="125"/>
      <c r="H375" s="125"/>
      <c r="I375" s="125" t="e">
        <f t="shared" ca="1" si="44"/>
        <v>#REF!</v>
      </c>
      <c r="J375" s="128"/>
      <c r="K375" s="128"/>
      <c r="L375" s="128" t="e">
        <f t="shared" ca="1" si="43"/>
        <v>#REF!</v>
      </c>
      <c r="M375" s="130" t="e">
        <f t="shared" ca="1" si="45"/>
        <v>#REF!</v>
      </c>
      <c r="N375" s="154" t="e">
        <f t="shared" ca="1" si="46"/>
        <v>#REF!</v>
      </c>
      <c r="O375" s="132" t="e">
        <f t="shared" ca="1" si="47"/>
        <v>#REF!</v>
      </c>
      <c r="P375" s="136"/>
    </row>
    <row r="376" spans="1:16" x14ac:dyDescent="0.25">
      <c r="A376" s="121">
        <v>370</v>
      </c>
      <c r="B376" s="146" t="e">
        <f t="shared" ca="1" si="40"/>
        <v>#REF!</v>
      </c>
      <c r="C376" s="146" t="e">
        <f t="shared" ca="1" si="41"/>
        <v>#REF!</v>
      </c>
      <c r="D376" s="126"/>
      <c r="E376" s="127"/>
      <c r="F376" s="127" t="e">
        <f t="shared" ca="1" si="42"/>
        <v>#REF!</v>
      </c>
      <c r="G376" s="125"/>
      <c r="H376" s="125"/>
      <c r="I376" s="125" t="e">
        <f t="shared" ca="1" si="44"/>
        <v>#REF!</v>
      </c>
      <c r="J376" s="128"/>
      <c r="K376" s="128"/>
      <c r="L376" s="128" t="e">
        <f t="shared" ca="1" si="43"/>
        <v>#REF!</v>
      </c>
      <c r="M376" s="130" t="e">
        <f t="shared" ca="1" si="45"/>
        <v>#REF!</v>
      </c>
      <c r="N376" s="154" t="e">
        <f t="shared" ca="1" si="46"/>
        <v>#REF!</v>
      </c>
      <c r="O376" s="132" t="e">
        <f t="shared" ca="1" si="47"/>
        <v>#REF!</v>
      </c>
      <c r="P376" s="136"/>
    </row>
    <row r="377" spans="1:16" x14ac:dyDescent="0.25">
      <c r="A377" s="121">
        <v>371</v>
      </c>
      <c r="B377" s="146" t="e">
        <f t="shared" ca="1" si="40"/>
        <v>#REF!</v>
      </c>
      <c r="C377" s="146" t="e">
        <f t="shared" ca="1" si="41"/>
        <v>#REF!</v>
      </c>
      <c r="D377" s="126"/>
      <c r="E377" s="127"/>
      <c r="F377" s="127" t="e">
        <f t="shared" ca="1" si="42"/>
        <v>#REF!</v>
      </c>
      <c r="G377" s="125"/>
      <c r="H377" s="125"/>
      <c r="I377" s="125" t="e">
        <f t="shared" ca="1" si="44"/>
        <v>#REF!</v>
      </c>
      <c r="J377" s="128"/>
      <c r="K377" s="128"/>
      <c r="L377" s="128" t="e">
        <f t="shared" ca="1" si="43"/>
        <v>#REF!</v>
      </c>
      <c r="M377" s="130" t="e">
        <f t="shared" ca="1" si="45"/>
        <v>#REF!</v>
      </c>
      <c r="N377" s="154" t="e">
        <f t="shared" ca="1" si="46"/>
        <v>#REF!</v>
      </c>
      <c r="O377" s="132" t="e">
        <f t="shared" ca="1" si="47"/>
        <v>#REF!</v>
      </c>
      <c r="P377" s="136"/>
    </row>
    <row r="378" spans="1:16" x14ac:dyDescent="0.25">
      <c r="A378" s="121">
        <v>372</v>
      </c>
      <c r="B378" s="146" t="e">
        <f t="shared" ca="1" si="40"/>
        <v>#REF!</v>
      </c>
      <c r="C378" s="146" t="e">
        <f t="shared" ca="1" si="41"/>
        <v>#REF!</v>
      </c>
      <c r="D378" s="126"/>
      <c r="E378" s="127"/>
      <c r="F378" s="127" t="e">
        <f t="shared" ca="1" si="42"/>
        <v>#REF!</v>
      </c>
      <c r="G378" s="125"/>
      <c r="H378" s="125"/>
      <c r="I378" s="125" t="e">
        <f t="shared" ca="1" si="44"/>
        <v>#REF!</v>
      </c>
      <c r="J378" s="128"/>
      <c r="K378" s="128"/>
      <c r="L378" s="128" t="e">
        <f t="shared" ca="1" si="43"/>
        <v>#REF!</v>
      </c>
      <c r="M378" s="130" t="e">
        <f t="shared" ca="1" si="45"/>
        <v>#REF!</v>
      </c>
      <c r="N378" s="154" t="e">
        <f t="shared" ca="1" si="46"/>
        <v>#REF!</v>
      </c>
      <c r="O378" s="132" t="e">
        <f t="shared" ca="1" si="47"/>
        <v>#REF!</v>
      </c>
      <c r="P378" s="136"/>
    </row>
    <row r="379" spans="1:16" x14ac:dyDescent="0.25">
      <c r="A379" s="121">
        <v>373</v>
      </c>
      <c r="B379" s="146" t="e">
        <f t="shared" ca="1" si="40"/>
        <v>#REF!</v>
      </c>
      <c r="C379" s="146" t="e">
        <f t="shared" ca="1" si="41"/>
        <v>#REF!</v>
      </c>
      <c r="D379" s="126"/>
      <c r="E379" s="127"/>
      <c r="F379" s="127" t="e">
        <f t="shared" ca="1" si="42"/>
        <v>#REF!</v>
      </c>
      <c r="G379" s="125"/>
      <c r="H379" s="125"/>
      <c r="I379" s="125" t="e">
        <f t="shared" ca="1" si="44"/>
        <v>#REF!</v>
      </c>
      <c r="J379" s="128"/>
      <c r="K379" s="128"/>
      <c r="L379" s="128" t="e">
        <f t="shared" ca="1" si="43"/>
        <v>#REF!</v>
      </c>
      <c r="M379" s="130" t="e">
        <f t="shared" ca="1" si="45"/>
        <v>#REF!</v>
      </c>
      <c r="N379" s="154" t="e">
        <f t="shared" ca="1" si="46"/>
        <v>#REF!</v>
      </c>
      <c r="O379" s="132" t="e">
        <f t="shared" ca="1" si="47"/>
        <v>#REF!</v>
      </c>
      <c r="P379" s="136"/>
    </row>
    <row r="380" spans="1:16" x14ac:dyDescent="0.25">
      <c r="A380" s="121">
        <v>374</v>
      </c>
      <c r="B380" s="146" t="e">
        <f t="shared" ca="1" si="40"/>
        <v>#REF!</v>
      </c>
      <c r="C380" s="146" t="e">
        <f t="shared" ca="1" si="41"/>
        <v>#REF!</v>
      </c>
      <c r="D380" s="126"/>
      <c r="E380" s="127"/>
      <c r="F380" s="127" t="e">
        <f t="shared" ca="1" si="42"/>
        <v>#REF!</v>
      </c>
      <c r="G380" s="125"/>
      <c r="H380" s="125"/>
      <c r="I380" s="125" t="e">
        <f t="shared" ca="1" si="44"/>
        <v>#REF!</v>
      </c>
      <c r="J380" s="128"/>
      <c r="K380" s="128"/>
      <c r="L380" s="128" t="e">
        <f t="shared" ca="1" si="43"/>
        <v>#REF!</v>
      </c>
      <c r="M380" s="130" t="e">
        <f t="shared" ca="1" si="45"/>
        <v>#REF!</v>
      </c>
      <c r="N380" s="154" t="e">
        <f t="shared" ca="1" si="46"/>
        <v>#REF!</v>
      </c>
      <c r="O380" s="132" t="e">
        <f t="shared" ca="1" si="47"/>
        <v>#REF!</v>
      </c>
      <c r="P380" s="136"/>
    </row>
    <row r="381" spans="1:16" x14ac:dyDescent="0.25">
      <c r="A381" s="121">
        <v>375</v>
      </c>
      <c r="B381" s="146" t="e">
        <f t="shared" ca="1" si="40"/>
        <v>#REF!</v>
      </c>
      <c r="C381" s="146" t="e">
        <f t="shared" ca="1" si="41"/>
        <v>#REF!</v>
      </c>
      <c r="D381" s="126"/>
      <c r="E381" s="127"/>
      <c r="F381" s="127" t="e">
        <f t="shared" ca="1" si="42"/>
        <v>#REF!</v>
      </c>
      <c r="G381" s="125"/>
      <c r="H381" s="125"/>
      <c r="I381" s="125" t="e">
        <f t="shared" ca="1" si="44"/>
        <v>#REF!</v>
      </c>
      <c r="J381" s="128"/>
      <c r="K381" s="128"/>
      <c r="L381" s="128" t="e">
        <f t="shared" ca="1" si="43"/>
        <v>#REF!</v>
      </c>
      <c r="M381" s="130" t="e">
        <f t="shared" ca="1" si="45"/>
        <v>#REF!</v>
      </c>
      <c r="N381" s="154" t="e">
        <f t="shared" ca="1" si="46"/>
        <v>#REF!</v>
      </c>
      <c r="O381" s="132" t="e">
        <f t="shared" ca="1" si="47"/>
        <v>#REF!</v>
      </c>
      <c r="P381" s="136"/>
    </row>
    <row r="382" spans="1:16" x14ac:dyDescent="0.25">
      <c r="A382" s="121">
        <v>376</v>
      </c>
      <c r="B382" s="146" t="e">
        <f t="shared" ca="1" si="40"/>
        <v>#REF!</v>
      </c>
      <c r="C382" s="146" t="e">
        <f t="shared" ca="1" si="41"/>
        <v>#REF!</v>
      </c>
      <c r="D382" s="126"/>
      <c r="E382" s="127"/>
      <c r="F382" s="127" t="e">
        <f t="shared" ca="1" si="42"/>
        <v>#REF!</v>
      </c>
      <c r="G382" s="125"/>
      <c r="H382" s="125"/>
      <c r="I382" s="125" t="e">
        <f t="shared" ca="1" si="44"/>
        <v>#REF!</v>
      </c>
      <c r="J382" s="128"/>
      <c r="K382" s="128"/>
      <c r="L382" s="128" t="e">
        <f t="shared" ca="1" si="43"/>
        <v>#REF!</v>
      </c>
      <c r="M382" s="130" t="e">
        <f t="shared" ca="1" si="45"/>
        <v>#REF!</v>
      </c>
      <c r="N382" s="154" t="e">
        <f t="shared" ca="1" si="46"/>
        <v>#REF!</v>
      </c>
      <c r="O382" s="132" t="e">
        <f t="shared" ca="1" si="47"/>
        <v>#REF!</v>
      </c>
      <c r="P382" s="136"/>
    </row>
    <row r="383" spans="1:16" x14ac:dyDescent="0.25">
      <c r="A383" s="121">
        <v>377</v>
      </c>
      <c r="B383" s="146" t="e">
        <f t="shared" ca="1" si="40"/>
        <v>#REF!</v>
      </c>
      <c r="C383" s="146" t="e">
        <f t="shared" ca="1" si="41"/>
        <v>#REF!</v>
      </c>
      <c r="D383" s="126"/>
      <c r="E383" s="127"/>
      <c r="F383" s="127" t="e">
        <f t="shared" ca="1" si="42"/>
        <v>#REF!</v>
      </c>
      <c r="G383" s="125"/>
      <c r="H383" s="125"/>
      <c r="I383" s="125" t="e">
        <f t="shared" ca="1" si="44"/>
        <v>#REF!</v>
      </c>
      <c r="J383" s="128"/>
      <c r="K383" s="128"/>
      <c r="L383" s="128" t="e">
        <f t="shared" ca="1" si="43"/>
        <v>#REF!</v>
      </c>
      <c r="M383" s="130" t="e">
        <f t="shared" ca="1" si="45"/>
        <v>#REF!</v>
      </c>
      <c r="N383" s="154" t="e">
        <f t="shared" ca="1" si="46"/>
        <v>#REF!</v>
      </c>
      <c r="O383" s="132" t="e">
        <f t="shared" ca="1" si="47"/>
        <v>#REF!</v>
      </c>
      <c r="P383" s="136"/>
    </row>
    <row r="384" spans="1:16" x14ac:dyDescent="0.25">
      <c r="A384" s="121">
        <v>378</v>
      </c>
      <c r="B384" s="146" t="e">
        <f t="shared" ca="1" si="40"/>
        <v>#REF!</v>
      </c>
      <c r="C384" s="146" t="e">
        <f t="shared" ca="1" si="41"/>
        <v>#REF!</v>
      </c>
      <c r="D384" s="126"/>
      <c r="E384" s="127"/>
      <c r="F384" s="127" t="e">
        <f t="shared" ca="1" si="42"/>
        <v>#REF!</v>
      </c>
      <c r="G384" s="125"/>
      <c r="H384" s="125"/>
      <c r="I384" s="125" t="e">
        <f t="shared" ca="1" si="44"/>
        <v>#REF!</v>
      </c>
      <c r="J384" s="128"/>
      <c r="K384" s="128"/>
      <c r="L384" s="128" t="e">
        <f t="shared" ca="1" si="43"/>
        <v>#REF!</v>
      </c>
      <c r="M384" s="130" t="e">
        <f t="shared" ca="1" si="45"/>
        <v>#REF!</v>
      </c>
      <c r="N384" s="154" t="e">
        <f t="shared" ca="1" si="46"/>
        <v>#REF!</v>
      </c>
      <c r="O384" s="132" t="e">
        <f t="shared" ca="1" si="47"/>
        <v>#REF!</v>
      </c>
      <c r="P384" s="136"/>
    </row>
    <row r="385" spans="1:16" x14ac:dyDescent="0.25">
      <c r="A385" s="121">
        <v>379</v>
      </c>
      <c r="B385" s="146" t="e">
        <f t="shared" ca="1" si="40"/>
        <v>#REF!</v>
      </c>
      <c r="C385" s="146" t="e">
        <f t="shared" ca="1" si="41"/>
        <v>#REF!</v>
      </c>
      <c r="D385" s="126"/>
      <c r="E385" s="127"/>
      <c r="F385" s="127" t="e">
        <f t="shared" ca="1" si="42"/>
        <v>#REF!</v>
      </c>
      <c r="G385" s="125"/>
      <c r="H385" s="125"/>
      <c r="I385" s="125" t="e">
        <f t="shared" ca="1" si="44"/>
        <v>#REF!</v>
      </c>
      <c r="J385" s="128"/>
      <c r="K385" s="128"/>
      <c r="L385" s="128" t="e">
        <f t="shared" ca="1" si="43"/>
        <v>#REF!</v>
      </c>
      <c r="M385" s="130" t="e">
        <f t="shared" ca="1" si="45"/>
        <v>#REF!</v>
      </c>
      <c r="N385" s="154" t="e">
        <f t="shared" ca="1" si="46"/>
        <v>#REF!</v>
      </c>
      <c r="O385" s="132" t="e">
        <f t="shared" ca="1" si="47"/>
        <v>#REF!</v>
      </c>
      <c r="P385" s="136"/>
    </row>
    <row r="386" spans="1:16" x14ac:dyDescent="0.25">
      <c r="A386" s="121">
        <v>380</v>
      </c>
      <c r="B386" s="146" t="e">
        <f t="shared" ca="1" si="40"/>
        <v>#REF!</v>
      </c>
      <c r="C386" s="146" t="e">
        <f t="shared" ca="1" si="41"/>
        <v>#REF!</v>
      </c>
      <c r="D386" s="126"/>
      <c r="E386" s="127"/>
      <c r="F386" s="127" t="e">
        <f t="shared" ca="1" si="42"/>
        <v>#REF!</v>
      </c>
      <c r="G386" s="125"/>
      <c r="H386" s="125"/>
      <c r="I386" s="125" t="e">
        <f t="shared" ca="1" si="44"/>
        <v>#REF!</v>
      </c>
      <c r="J386" s="128"/>
      <c r="K386" s="128"/>
      <c r="L386" s="128" t="e">
        <f t="shared" ca="1" si="43"/>
        <v>#REF!</v>
      </c>
      <c r="M386" s="130" t="e">
        <f t="shared" ca="1" si="45"/>
        <v>#REF!</v>
      </c>
      <c r="N386" s="154" t="e">
        <f t="shared" ca="1" si="46"/>
        <v>#REF!</v>
      </c>
      <c r="O386" s="132" t="e">
        <f t="shared" ca="1" si="47"/>
        <v>#REF!</v>
      </c>
      <c r="P386" s="136"/>
    </row>
    <row r="387" spans="1:16" x14ac:dyDescent="0.25">
      <c r="A387" s="121">
        <v>381</v>
      </c>
      <c r="B387" s="146" t="e">
        <f t="shared" ca="1" si="40"/>
        <v>#REF!</v>
      </c>
      <c r="C387" s="146" t="e">
        <f t="shared" ca="1" si="41"/>
        <v>#REF!</v>
      </c>
      <c r="D387" s="126"/>
      <c r="E387" s="127"/>
      <c r="F387" s="127" t="e">
        <f t="shared" ca="1" si="42"/>
        <v>#REF!</v>
      </c>
      <c r="G387" s="125"/>
      <c r="H387" s="125"/>
      <c r="I387" s="125" t="e">
        <f t="shared" ca="1" si="44"/>
        <v>#REF!</v>
      </c>
      <c r="J387" s="128"/>
      <c r="K387" s="128"/>
      <c r="L387" s="128" t="e">
        <f t="shared" ca="1" si="43"/>
        <v>#REF!</v>
      </c>
      <c r="M387" s="130" t="e">
        <f t="shared" ca="1" si="45"/>
        <v>#REF!</v>
      </c>
      <c r="N387" s="154" t="e">
        <f t="shared" ca="1" si="46"/>
        <v>#REF!</v>
      </c>
      <c r="O387" s="132" t="e">
        <f t="shared" ca="1" si="47"/>
        <v>#REF!</v>
      </c>
      <c r="P387" s="136"/>
    </row>
    <row r="388" spans="1:16" x14ac:dyDescent="0.25">
      <c r="A388" s="121">
        <v>382</v>
      </c>
      <c r="B388" s="146" t="e">
        <f t="shared" ca="1" si="40"/>
        <v>#REF!</v>
      </c>
      <c r="C388" s="146" t="e">
        <f t="shared" ca="1" si="41"/>
        <v>#REF!</v>
      </c>
      <c r="D388" s="126"/>
      <c r="E388" s="127"/>
      <c r="F388" s="127" t="e">
        <f t="shared" ca="1" si="42"/>
        <v>#REF!</v>
      </c>
      <c r="G388" s="125"/>
      <c r="H388" s="125"/>
      <c r="I388" s="125" t="e">
        <f t="shared" ca="1" si="44"/>
        <v>#REF!</v>
      </c>
      <c r="J388" s="128"/>
      <c r="K388" s="128"/>
      <c r="L388" s="128" t="e">
        <f t="shared" ca="1" si="43"/>
        <v>#REF!</v>
      </c>
      <c r="M388" s="130" t="e">
        <f t="shared" ca="1" si="45"/>
        <v>#REF!</v>
      </c>
      <c r="N388" s="154" t="e">
        <f t="shared" ca="1" si="46"/>
        <v>#REF!</v>
      </c>
      <c r="O388" s="132" t="e">
        <f t="shared" ca="1" si="47"/>
        <v>#REF!</v>
      </c>
      <c r="P388" s="136"/>
    </row>
    <row r="389" spans="1:16" x14ac:dyDescent="0.25">
      <c r="A389" s="121">
        <v>383</v>
      </c>
      <c r="B389" s="146" t="e">
        <f t="shared" ca="1" si="40"/>
        <v>#REF!</v>
      </c>
      <c r="C389" s="146" t="e">
        <f t="shared" ca="1" si="41"/>
        <v>#REF!</v>
      </c>
      <c r="D389" s="126"/>
      <c r="E389" s="127"/>
      <c r="F389" s="127" t="e">
        <f t="shared" ca="1" si="42"/>
        <v>#REF!</v>
      </c>
      <c r="G389" s="125"/>
      <c r="H389" s="125"/>
      <c r="I389" s="125" t="e">
        <f t="shared" ca="1" si="44"/>
        <v>#REF!</v>
      </c>
      <c r="J389" s="128"/>
      <c r="K389" s="128"/>
      <c r="L389" s="128" t="e">
        <f t="shared" ca="1" si="43"/>
        <v>#REF!</v>
      </c>
      <c r="M389" s="130" t="e">
        <f t="shared" ca="1" si="45"/>
        <v>#REF!</v>
      </c>
      <c r="N389" s="154" t="e">
        <f t="shared" ca="1" si="46"/>
        <v>#REF!</v>
      </c>
      <c r="O389" s="132" t="e">
        <f t="shared" ca="1" si="47"/>
        <v>#REF!</v>
      </c>
      <c r="P389" s="136"/>
    </row>
    <row r="390" spans="1:16" x14ac:dyDescent="0.25">
      <c r="A390" s="121">
        <v>384</v>
      </c>
      <c r="B390" s="146" t="e">
        <f t="shared" ca="1" si="40"/>
        <v>#REF!</v>
      </c>
      <c r="C390" s="146" t="e">
        <f t="shared" ca="1" si="41"/>
        <v>#REF!</v>
      </c>
      <c r="D390" s="126"/>
      <c r="E390" s="127"/>
      <c r="F390" s="127" t="e">
        <f t="shared" ca="1" si="42"/>
        <v>#REF!</v>
      </c>
      <c r="G390" s="125"/>
      <c r="H390" s="125"/>
      <c r="I390" s="125" t="e">
        <f t="shared" ca="1" si="44"/>
        <v>#REF!</v>
      </c>
      <c r="J390" s="128"/>
      <c r="K390" s="128"/>
      <c r="L390" s="128" t="e">
        <f t="shared" ca="1" si="43"/>
        <v>#REF!</v>
      </c>
      <c r="M390" s="130" t="e">
        <f t="shared" ca="1" si="45"/>
        <v>#REF!</v>
      </c>
      <c r="N390" s="154" t="e">
        <f t="shared" ca="1" si="46"/>
        <v>#REF!</v>
      </c>
      <c r="O390" s="132" t="e">
        <f t="shared" ca="1" si="47"/>
        <v>#REF!</v>
      </c>
      <c r="P390" s="136"/>
    </row>
    <row r="391" spans="1:16" x14ac:dyDescent="0.25">
      <c r="A391" s="121">
        <v>385</v>
      </c>
      <c r="B391" s="146" t="e">
        <f t="shared" ca="1" si="40"/>
        <v>#REF!</v>
      </c>
      <c r="C391" s="146" t="e">
        <f t="shared" ca="1" si="41"/>
        <v>#REF!</v>
      </c>
      <c r="D391" s="126"/>
      <c r="E391" s="127"/>
      <c r="F391" s="127" t="e">
        <f t="shared" ca="1" si="42"/>
        <v>#REF!</v>
      </c>
      <c r="G391" s="125"/>
      <c r="H391" s="125"/>
      <c r="I391" s="125" t="e">
        <f t="shared" ca="1" si="44"/>
        <v>#REF!</v>
      </c>
      <c r="J391" s="128"/>
      <c r="K391" s="128"/>
      <c r="L391" s="128" t="e">
        <f t="shared" ca="1" si="43"/>
        <v>#REF!</v>
      </c>
      <c r="M391" s="130" t="e">
        <f t="shared" ca="1" si="45"/>
        <v>#REF!</v>
      </c>
      <c r="N391" s="154" t="e">
        <f t="shared" ca="1" si="46"/>
        <v>#REF!</v>
      </c>
      <c r="O391" s="132" t="e">
        <f t="shared" ca="1" si="47"/>
        <v>#REF!</v>
      </c>
      <c r="P391" s="136"/>
    </row>
    <row r="392" spans="1:16" x14ac:dyDescent="0.25">
      <c r="A392" s="121">
        <v>386</v>
      </c>
      <c r="B392" s="146" t="e">
        <f t="shared" ref="B392:B455" ca="1" si="48">INDIRECT(CONCATENATE($C$505,$D$505,"!$B",$A392 + 8))</f>
        <v>#REF!</v>
      </c>
      <c r="C392" s="146" t="e">
        <f t="shared" ref="C392:C455" ca="1" si="49">INDIRECT(CONCATENATE($C$505,$D$505,"!$C",$A392 + 8))</f>
        <v>#REF!</v>
      </c>
      <c r="D392" s="126"/>
      <c r="E392" s="127"/>
      <c r="F392" s="127" t="e">
        <f t="shared" ref="F392:F455" ca="1" si="50">INDIRECT(CONCATENATE($C$505,$D$505,"!$Z",$A392 + 8))</f>
        <v>#REF!</v>
      </c>
      <c r="G392" s="125"/>
      <c r="H392" s="125"/>
      <c r="I392" s="125" t="e">
        <f t="shared" ca="1" si="44"/>
        <v>#REF!</v>
      </c>
      <c r="J392" s="128"/>
      <c r="K392" s="128"/>
      <c r="L392" s="128" t="e">
        <f t="shared" ref="L392:L455" ca="1" si="51">INDIRECT(CONCATENATE($C$505,$D$505,"!$V",$A392 + 8))</f>
        <v>#REF!</v>
      </c>
      <c r="M392" s="130" t="e">
        <f t="shared" ca="1" si="45"/>
        <v>#REF!</v>
      </c>
      <c r="N392" s="154" t="e">
        <f t="shared" ca="1" si="46"/>
        <v>#REF!</v>
      </c>
      <c r="O392" s="132" t="e">
        <f t="shared" ca="1" si="47"/>
        <v>#REF!</v>
      </c>
      <c r="P392" s="136"/>
    </row>
    <row r="393" spans="1:16" x14ac:dyDescent="0.25">
      <c r="A393" s="121">
        <v>387</v>
      </c>
      <c r="B393" s="146" t="e">
        <f t="shared" ca="1" si="48"/>
        <v>#REF!</v>
      </c>
      <c r="C393" s="146" t="e">
        <f t="shared" ca="1" si="49"/>
        <v>#REF!</v>
      </c>
      <c r="D393" s="126"/>
      <c r="E393" s="127"/>
      <c r="F393" s="127" t="e">
        <f t="shared" ca="1" si="50"/>
        <v>#REF!</v>
      </c>
      <c r="G393" s="125"/>
      <c r="H393" s="125"/>
      <c r="I393" s="125" t="e">
        <f t="shared" ref="I393:I456" ca="1" si="52">INDIRECT(CONCATENATE($C$505,$D$505,"!$AD",$A393 + 8))</f>
        <v>#REF!</v>
      </c>
      <c r="J393" s="128"/>
      <c r="K393" s="128"/>
      <c r="L393" s="128" t="e">
        <f t="shared" ca="1" si="51"/>
        <v>#REF!</v>
      </c>
      <c r="M393" s="130" t="e">
        <f t="shared" ref="M393:M456" ca="1" si="53">IF(I393&lt;33,0,3)</f>
        <v>#REF!</v>
      </c>
      <c r="N393" s="154" t="e">
        <f t="shared" ref="N393:N456" ca="1" si="54">ROUNDDOWN(O393,0)</f>
        <v>#REF!</v>
      </c>
      <c r="O393" s="132" t="e">
        <f t="shared" ref="O393:O456" ca="1" si="55">I393*M393/100</f>
        <v>#REF!</v>
      </c>
      <c r="P393" s="136"/>
    </row>
    <row r="394" spans="1:16" x14ac:dyDescent="0.25">
      <c r="A394" s="121">
        <v>388</v>
      </c>
      <c r="B394" s="146" t="e">
        <f t="shared" ca="1" si="48"/>
        <v>#REF!</v>
      </c>
      <c r="C394" s="146" t="e">
        <f t="shared" ca="1" si="49"/>
        <v>#REF!</v>
      </c>
      <c r="D394" s="126"/>
      <c r="E394" s="127"/>
      <c r="F394" s="127" t="e">
        <f t="shared" ca="1" si="50"/>
        <v>#REF!</v>
      </c>
      <c r="G394" s="125"/>
      <c r="H394" s="125"/>
      <c r="I394" s="125" t="e">
        <f t="shared" ca="1" si="52"/>
        <v>#REF!</v>
      </c>
      <c r="J394" s="128"/>
      <c r="K394" s="128"/>
      <c r="L394" s="128" t="e">
        <f t="shared" ca="1" si="51"/>
        <v>#REF!</v>
      </c>
      <c r="M394" s="130" t="e">
        <f t="shared" ca="1" si="53"/>
        <v>#REF!</v>
      </c>
      <c r="N394" s="154" t="e">
        <f t="shared" ca="1" si="54"/>
        <v>#REF!</v>
      </c>
      <c r="O394" s="132" t="e">
        <f t="shared" ca="1" si="55"/>
        <v>#REF!</v>
      </c>
      <c r="P394" s="136"/>
    </row>
    <row r="395" spans="1:16" x14ac:dyDescent="0.25">
      <c r="A395" s="121">
        <v>389</v>
      </c>
      <c r="B395" s="146" t="e">
        <f t="shared" ca="1" si="48"/>
        <v>#REF!</v>
      </c>
      <c r="C395" s="146" t="e">
        <f t="shared" ca="1" si="49"/>
        <v>#REF!</v>
      </c>
      <c r="D395" s="126"/>
      <c r="E395" s="127"/>
      <c r="F395" s="127" t="e">
        <f t="shared" ca="1" si="50"/>
        <v>#REF!</v>
      </c>
      <c r="G395" s="125"/>
      <c r="H395" s="125"/>
      <c r="I395" s="125" t="e">
        <f t="shared" ca="1" si="52"/>
        <v>#REF!</v>
      </c>
      <c r="J395" s="128"/>
      <c r="K395" s="128"/>
      <c r="L395" s="128" t="e">
        <f t="shared" ca="1" si="51"/>
        <v>#REF!</v>
      </c>
      <c r="M395" s="130" t="e">
        <f t="shared" ca="1" si="53"/>
        <v>#REF!</v>
      </c>
      <c r="N395" s="154" t="e">
        <f t="shared" ca="1" si="54"/>
        <v>#REF!</v>
      </c>
      <c r="O395" s="132" t="e">
        <f t="shared" ca="1" si="55"/>
        <v>#REF!</v>
      </c>
      <c r="P395" s="136"/>
    </row>
    <row r="396" spans="1:16" x14ac:dyDescent="0.25">
      <c r="A396" s="121">
        <v>390</v>
      </c>
      <c r="B396" s="146" t="e">
        <f t="shared" ca="1" si="48"/>
        <v>#REF!</v>
      </c>
      <c r="C396" s="146" t="e">
        <f t="shared" ca="1" si="49"/>
        <v>#REF!</v>
      </c>
      <c r="D396" s="126"/>
      <c r="E396" s="127"/>
      <c r="F396" s="127" t="e">
        <f t="shared" ca="1" si="50"/>
        <v>#REF!</v>
      </c>
      <c r="G396" s="125"/>
      <c r="H396" s="125"/>
      <c r="I396" s="125" t="e">
        <f t="shared" ca="1" si="52"/>
        <v>#REF!</v>
      </c>
      <c r="J396" s="128"/>
      <c r="K396" s="128"/>
      <c r="L396" s="128" t="e">
        <f t="shared" ca="1" si="51"/>
        <v>#REF!</v>
      </c>
      <c r="M396" s="130" t="e">
        <f t="shared" ca="1" si="53"/>
        <v>#REF!</v>
      </c>
      <c r="N396" s="154" t="e">
        <f t="shared" ca="1" si="54"/>
        <v>#REF!</v>
      </c>
      <c r="O396" s="132" t="e">
        <f t="shared" ca="1" si="55"/>
        <v>#REF!</v>
      </c>
      <c r="P396" s="136"/>
    </row>
    <row r="397" spans="1:16" x14ac:dyDescent="0.25">
      <c r="A397" s="121">
        <v>391</v>
      </c>
      <c r="B397" s="146" t="e">
        <f t="shared" ca="1" si="48"/>
        <v>#REF!</v>
      </c>
      <c r="C397" s="146" t="e">
        <f t="shared" ca="1" si="49"/>
        <v>#REF!</v>
      </c>
      <c r="D397" s="126"/>
      <c r="E397" s="127"/>
      <c r="F397" s="127" t="e">
        <f t="shared" ca="1" si="50"/>
        <v>#REF!</v>
      </c>
      <c r="G397" s="125"/>
      <c r="H397" s="125"/>
      <c r="I397" s="125" t="e">
        <f t="shared" ca="1" si="52"/>
        <v>#REF!</v>
      </c>
      <c r="J397" s="128"/>
      <c r="K397" s="128"/>
      <c r="L397" s="128" t="e">
        <f t="shared" ca="1" si="51"/>
        <v>#REF!</v>
      </c>
      <c r="M397" s="130" t="e">
        <f t="shared" ca="1" si="53"/>
        <v>#REF!</v>
      </c>
      <c r="N397" s="154" t="e">
        <f t="shared" ca="1" si="54"/>
        <v>#REF!</v>
      </c>
      <c r="O397" s="132" t="e">
        <f t="shared" ca="1" si="55"/>
        <v>#REF!</v>
      </c>
      <c r="P397" s="136"/>
    </row>
    <row r="398" spans="1:16" x14ac:dyDescent="0.25">
      <c r="A398" s="121">
        <v>392</v>
      </c>
      <c r="B398" s="146" t="e">
        <f t="shared" ca="1" si="48"/>
        <v>#REF!</v>
      </c>
      <c r="C398" s="146" t="e">
        <f t="shared" ca="1" si="49"/>
        <v>#REF!</v>
      </c>
      <c r="D398" s="126"/>
      <c r="E398" s="127"/>
      <c r="F398" s="127" t="e">
        <f t="shared" ca="1" si="50"/>
        <v>#REF!</v>
      </c>
      <c r="G398" s="125"/>
      <c r="H398" s="125"/>
      <c r="I398" s="125" t="e">
        <f t="shared" ca="1" si="52"/>
        <v>#REF!</v>
      </c>
      <c r="J398" s="128"/>
      <c r="K398" s="128"/>
      <c r="L398" s="128" t="e">
        <f t="shared" ca="1" si="51"/>
        <v>#REF!</v>
      </c>
      <c r="M398" s="130" t="e">
        <f t="shared" ca="1" si="53"/>
        <v>#REF!</v>
      </c>
      <c r="N398" s="154" t="e">
        <f t="shared" ca="1" si="54"/>
        <v>#REF!</v>
      </c>
      <c r="O398" s="132" t="e">
        <f t="shared" ca="1" si="55"/>
        <v>#REF!</v>
      </c>
      <c r="P398" s="136"/>
    </row>
    <row r="399" spans="1:16" x14ac:dyDescent="0.25">
      <c r="A399" s="121">
        <v>393</v>
      </c>
      <c r="B399" s="146" t="e">
        <f t="shared" ca="1" si="48"/>
        <v>#REF!</v>
      </c>
      <c r="C399" s="146" t="e">
        <f t="shared" ca="1" si="49"/>
        <v>#REF!</v>
      </c>
      <c r="D399" s="126"/>
      <c r="E399" s="127"/>
      <c r="F399" s="127" t="e">
        <f t="shared" ca="1" si="50"/>
        <v>#REF!</v>
      </c>
      <c r="G399" s="125"/>
      <c r="H399" s="125"/>
      <c r="I399" s="125" t="e">
        <f t="shared" ca="1" si="52"/>
        <v>#REF!</v>
      </c>
      <c r="J399" s="128"/>
      <c r="K399" s="128"/>
      <c r="L399" s="128" t="e">
        <f t="shared" ca="1" si="51"/>
        <v>#REF!</v>
      </c>
      <c r="M399" s="130" t="e">
        <f t="shared" ca="1" si="53"/>
        <v>#REF!</v>
      </c>
      <c r="N399" s="154" t="e">
        <f t="shared" ca="1" si="54"/>
        <v>#REF!</v>
      </c>
      <c r="O399" s="132" t="e">
        <f t="shared" ca="1" si="55"/>
        <v>#REF!</v>
      </c>
      <c r="P399" s="136"/>
    </row>
    <row r="400" spans="1:16" x14ac:dyDescent="0.25">
      <c r="A400" s="121">
        <v>394</v>
      </c>
      <c r="B400" s="146" t="e">
        <f t="shared" ca="1" si="48"/>
        <v>#REF!</v>
      </c>
      <c r="C400" s="146" t="e">
        <f t="shared" ca="1" si="49"/>
        <v>#REF!</v>
      </c>
      <c r="D400" s="126"/>
      <c r="E400" s="127"/>
      <c r="F400" s="127" t="e">
        <f t="shared" ca="1" si="50"/>
        <v>#REF!</v>
      </c>
      <c r="G400" s="125"/>
      <c r="H400" s="125"/>
      <c r="I400" s="125" t="e">
        <f t="shared" ca="1" si="52"/>
        <v>#REF!</v>
      </c>
      <c r="J400" s="128"/>
      <c r="K400" s="128"/>
      <c r="L400" s="128" t="e">
        <f t="shared" ca="1" si="51"/>
        <v>#REF!</v>
      </c>
      <c r="M400" s="130" t="e">
        <f t="shared" ca="1" si="53"/>
        <v>#REF!</v>
      </c>
      <c r="N400" s="154" t="e">
        <f t="shared" ca="1" si="54"/>
        <v>#REF!</v>
      </c>
      <c r="O400" s="132" t="e">
        <f t="shared" ca="1" si="55"/>
        <v>#REF!</v>
      </c>
      <c r="P400" s="136"/>
    </row>
    <row r="401" spans="1:16" x14ac:dyDescent="0.25">
      <c r="A401" s="121">
        <v>395</v>
      </c>
      <c r="B401" s="146" t="e">
        <f t="shared" ca="1" si="48"/>
        <v>#REF!</v>
      </c>
      <c r="C401" s="146" t="e">
        <f t="shared" ca="1" si="49"/>
        <v>#REF!</v>
      </c>
      <c r="D401" s="126"/>
      <c r="E401" s="127"/>
      <c r="F401" s="127" t="e">
        <f t="shared" ca="1" si="50"/>
        <v>#REF!</v>
      </c>
      <c r="G401" s="125"/>
      <c r="H401" s="125"/>
      <c r="I401" s="125" t="e">
        <f t="shared" ca="1" si="52"/>
        <v>#REF!</v>
      </c>
      <c r="J401" s="128"/>
      <c r="K401" s="128"/>
      <c r="L401" s="128" t="e">
        <f t="shared" ca="1" si="51"/>
        <v>#REF!</v>
      </c>
      <c r="M401" s="130" t="e">
        <f t="shared" ca="1" si="53"/>
        <v>#REF!</v>
      </c>
      <c r="N401" s="154" t="e">
        <f t="shared" ca="1" si="54"/>
        <v>#REF!</v>
      </c>
      <c r="O401" s="132" t="e">
        <f t="shared" ca="1" si="55"/>
        <v>#REF!</v>
      </c>
      <c r="P401" s="136"/>
    </row>
    <row r="402" spans="1:16" x14ac:dyDescent="0.25">
      <c r="A402" s="121">
        <v>396</v>
      </c>
      <c r="B402" s="146" t="e">
        <f t="shared" ca="1" si="48"/>
        <v>#REF!</v>
      </c>
      <c r="C402" s="146" t="e">
        <f t="shared" ca="1" si="49"/>
        <v>#REF!</v>
      </c>
      <c r="D402" s="126"/>
      <c r="E402" s="127"/>
      <c r="F402" s="127" t="e">
        <f t="shared" ca="1" si="50"/>
        <v>#REF!</v>
      </c>
      <c r="G402" s="125"/>
      <c r="H402" s="125"/>
      <c r="I402" s="125" t="e">
        <f t="shared" ca="1" si="52"/>
        <v>#REF!</v>
      </c>
      <c r="J402" s="128"/>
      <c r="K402" s="128"/>
      <c r="L402" s="128" t="e">
        <f t="shared" ca="1" si="51"/>
        <v>#REF!</v>
      </c>
      <c r="M402" s="130" t="e">
        <f t="shared" ca="1" si="53"/>
        <v>#REF!</v>
      </c>
      <c r="N402" s="154" t="e">
        <f t="shared" ca="1" si="54"/>
        <v>#REF!</v>
      </c>
      <c r="O402" s="132" t="e">
        <f t="shared" ca="1" si="55"/>
        <v>#REF!</v>
      </c>
      <c r="P402" s="136"/>
    </row>
    <row r="403" spans="1:16" x14ac:dyDescent="0.25">
      <c r="A403" s="121">
        <v>397</v>
      </c>
      <c r="B403" s="146" t="e">
        <f t="shared" ca="1" si="48"/>
        <v>#REF!</v>
      </c>
      <c r="C403" s="146" t="e">
        <f t="shared" ca="1" si="49"/>
        <v>#REF!</v>
      </c>
      <c r="D403" s="126"/>
      <c r="E403" s="127"/>
      <c r="F403" s="127" t="e">
        <f t="shared" ca="1" si="50"/>
        <v>#REF!</v>
      </c>
      <c r="G403" s="125"/>
      <c r="H403" s="125"/>
      <c r="I403" s="125" t="e">
        <f t="shared" ca="1" si="52"/>
        <v>#REF!</v>
      </c>
      <c r="J403" s="128"/>
      <c r="K403" s="128"/>
      <c r="L403" s="128" t="e">
        <f t="shared" ca="1" si="51"/>
        <v>#REF!</v>
      </c>
      <c r="M403" s="130" t="e">
        <f t="shared" ca="1" si="53"/>
        <v>#REF!</v>
      </c>
      <c r="N403" s="154" t="e">
        <f t="shared" ca="1" si="54"/>
        <v>#REF!</v>
      </c>
      <c r="O403" s="132" t="e">
        <f t="shared" ca="1" si="55"/>
        <v>#REF!</v>
      </c>
      <c r="P403" s="136"/>
    </row>
    <row r="404" spans="1:16" x14ac:dyDescent="0.25">
      <c r="A404" s="121">
        <v>398</v>
      </c>
      <c r="B404" s="146" t="e">
        <f t="shared" ca="1" si="48"/>
        <v>#REF!</v>
      </c>
      <c r="C404" s="146" t="e">
        <f t="shared" ca="1" si="49"/>
        <v>#REF!</v>
      </c>
      <c r="D404" s="126"/>
      <c r="E404" s="127"/>
      <c r="F404" s="127" t="e">
        <f t="shared" ca="1" si="50"/>
        <v>#REF!</v>
      </c>
      <c r="G404" s="125"/>
      <c r="H404" s="125"/>
      <c r="I404" s="125" t="e">
        <f t="shared" ca="1" si="52"/>
        <v>#REF!</v>
      </c>
      <c r="J404" s="128"/>
      <c r="K404" s="128"/>
      <c r="L404" s="128" t="e">
        <f t="shared" ca="1" si="51"/>
        <v>#REF!</v>
      </c>
      <c r="M404" s="130" t="e">
        <f t="shared" ca="1" si="53"/>
        <v>#REF!</v>
      </c>
      <c r="N404" s="154" t="e">
        <f t="shared" ca="1" si="54"/>
        <v>#REF!</v>
      </c>
      <c r="O404" s="132" t="e">
        <f t="shared" ca="1" si="55"/>
        <v>#REF!</v>
      </c>
      <c r="P404" s="136"/>
    </row>
    <row r="405" spans="1:16" x14ac:dyDescent="0.25">
      <c r="A405" s="121">
        <v>399</v>
      </c>
      <c r="B405" s="146" t="e">
        <f t="shared" ca="1" si="48"/>
        <v>#REF!</v>
      </c>
      <c r="C405" s="146" t="e">
        <f t="shared" ca="1" si="49"/>
        <v>#REF!</v>
      </c>
      <c r="D405" s="126"/>
      <c r="E405" s="127"/>
      <c r="F405" s="127" t="e">
        <f t="shared" ca="1" si="50"/>
        <v>#REF!</v>
      </c>
      <c r="G405" s="125"/>
      <c r="H405" s="125"/>
      <c r="I405" s="125" t="e">
        <f t="shared" ca="1" si="52"/>
        <v>#REF!</v>
      </c>
      <c r="J405" s="128"/>
      <c r="K405" s="128"/>
      <c r="L405" s="128" t="e">
        <f t="shared" ca="1" si="51"/>
        <v>#REF!</v>
      </c>
      <c r="M405" s="130" t="e">
        <f t="shared" ca="1" si="53"/>
        <v>#REF!</v>
      </c>
      <c r="N405" s="154" t="e">
        <f t="shared" ca="1" si="54"/>
        <v>#REF!</v>
      </c>
      <c r="O405" s="132" t="e">
        <f t="shared" ca="1" si="55"/>
        <v>#REF!</v>
      </c>
      <c r="P405" s="136"/>
    </row>
    <row r="406" spans="1:16" x14ac:dyDescent="0.25">
      <c r="A406" s="121">
        <v>400</v>
      </c>
      <c r="B406" s="146" t="e">
        <f t="shared" ca="1" si="48"/>
        <v>#REF!</v>
      </c>
      <c r="C406" s="146" t="e">
        <f t="shared" ca="1" si="49"/>
        <v>#REF!</v>
      </c>
      <c r="D406" s="126"/>
      <c r="E406" s="127"/>
      <c r="F406" s="127" t="e">
        <f t="shared" ca="1" si="50"/>
        <v>#REF!</v>
      </c>
      <c r="G406" s="125"/>
      <c r="H406" s="125"/>
      <c r="I406" s="125" t="e">
        <f t="shared" ca="1" si="52"/>
        <v>#REF!</v>
      </c>
      <c r="J406" s="128"/>
      <c r="K406" s="128"/>
      <c r="L406" s="128" t="e">
        <f t="shared" ca="1" si="51"/>
        <v>#REF!</v>
      </c>
      <c r="M406" s="130" t="e">
        <f t="shared" ca="1" si="53"/>
        <v>#REF!</v>
      </c>
      <c r="N406" s="154" t="e">
        <f t="shared" ca="1" si="54"/>
        <v>#REF!</v>
      </c>
      <c r="O406" s="132" t="e">
        <f t="shared" ca="1" si="55"/>
        <v>#REF!</v>
      </c>
      <c r="P406" s="136"/>
    </row>
    <row r="407" spans="1:16" x14ac:dyDescent="0.25">
      <c r="A407" s="121">
        <v>401</v>
      </c>
      <c r="B407" s="146" t="e">
        <f t="shared" ca="1" si="48"/>
        <v>#REF!</v>
      </c>
      <c r="C407" s="146" t="e">
        <f t="shared" ca="1" si="49"/>
        <v>#REF!</v>
      </c>
      <c r="D407" s="126"/>
      <c r="E407" s="127"/>
      <c r="F407" s="127" t="e">
        <f t="shared" ca="1" si="50"/>
        <v>#REF!</v>
      </c>
      <c r="G407" s="125"/>
      <c r="H407" s="125"/>
      <c r="I407" s="125" t="e">
        <f t="shared" ca="1" si="52"/>
        <v>#REF!</v>
      </c>
      <c r="J407" s="128"/>
      <c r="K407" s="128"/>
      <c r="L407" s="128" t="e">
        <f t="shared" ca="1" si="51"/>
        <v>#REF!</v>
      </c>
      <c r="M407" s="130" t="e">
        <f t="shared" ca="1" si="53"/>
        <v>#REF!</v>
      </c>
      <c r="N407" s="154" t="e">
        <f t="shared" ca="1" si="54"/>
        <v>#REF!</v>
      </c>
      <c r="O407" s="132" t="e">
        <f t="shared" ca="1" si="55"/>
        <v>#REF!</v>
      </c>
      <c r="P407" s="136"/>
    </row>
    <row r="408" spans="1:16" x14ac:dyDescent="0.25">
      <c r="A408" s="121">
        <v>402</v>
      </c>
      <c r="B408" s="146" t="e">
        <f t="shared" ca="1" si="48"/>
        <v>#REF!</v>
      </c>
      <c r="C408" s="146" t="e">
        <f t="shared" ca="1" si="49"/>
        <v>#REF!</v>
      </c>
      <c r="D408" s="126"/>
      <c r="E408" s="127"/>
      <c r="F408" s="127" t="e">
        <f t="shared" ca="1" si="50"/>
        <v>#REF!</v>
      </c>
      <c r="G408" s="125"/>
      <c r="H408" s="125"/>
      <c r="I408" s="125" t="e">
        <f t="shared" ca="1" si="52"/>
        <v>#REF!</v>
      </c>
      <c r="J408" s="128"/>
      <c r="K408" s="128"/>
      <c r="L408" s="128" t="e">
        <f t="shared" ca="1" si="51"/>
        <v>#REF!</v>
      </c>
      <c r="M408" s="130" t="e">
        <f t="shared" ca="1" si="53"/>
        <v>#REF!</v>
      </c>
      <c r="N408" s="154" t="e">
        <f t="shared" ca="1" si="54"/>
        <v>#REF!</v>
      </c>
      <c r="O408" s="132" t="e">
        <f t="shared" ca="1" si="55"/>
        <v>#REF!</v>
      </c>
      <c r="P408" s="136"/>
    </row>
    <row r="409" spans="1:16" x14ac:dyDescent="0.25">
      <c r="A409" s="121">
        <v>403</v>
      </c>
      <c r="B409" s="146" t="e">
        <f t="shared" ca="1" si="48"/>
        <v>#REF!</v>
      </c>
      <c r="C409" s="146" t="e">
        <f t="shared" ca="1" si="49"/>
        <v>#REF!</v>
      </c>
      <c r="D409" s="126"/>
      <c r="E409" s="127"/>
      <c r="F409" s="127" t="e">
        <f t="shared" ca="1" si="50"/>
        <v>#REF!</v>
      </c>
      <c r="G409" s="125"/>
      <c r="H409" s="125"/>
      <c r="I409" s="125" t="e">
        <f t="shared" ca="1" si="52"/>
        <v>#REF!</v>
      </c>
      <c r="J409" s="128"/>
      <c r="K409" s="128"/>
      <c r="L409" s="128" t="e">
        <f t="shared" ca="1" si="51"/>
        <v>#REF!</v>
      </c>
      <c r="M409" s="130" t="e">
        <f t="shared" ca="1" si="53"/>
        <v>#REF!</v>
      </c>
      <c r="N409" s="154" t="e">
        <f t="shared" ca="1" si="54"/>
        <v>#REF!</v>
      </c>
      <c r="O409" s="132" t="e">
        <f t="shared" ca="1" si="55"/>
        <v>#REF!</v>
      </c>
      <c r="P409" s="136"/>
    </row>
    <row r="410" spans="1:16" x14ac:dyDescent="0.25">
      <c r="A410" s="121">
        <v>404</v>
      </c>
      <c r="B410" s="146" t="e">
        <f t="shared" ca="1" si="48"/>
        <v>#REF!</v>
      </c>
      <c r="C410" s="146" t="e">
        <f t="shared" ca="1" si="49"/>
        <v>#REF!</v>
      </c>
      <c r="D410" s="126"/>
      <c r="E410" s="127"/>
      <c r="F410" s="127" t="e">
        <f t="shared" ca="1" si="50"/>
        <v>#REF!</v>
      </c>
      <c r="G410" s="125"/>
      <c r="H410" s="125"/>
      <c r="I410" s="125" t="e">
        <f t="shared" ca="1" si="52"/>
        <v>#REF!</v>
      </c>
      <c r="J410" s="128"/>
      <c r="K410" s="128"/>
      <c r="L410" s="128" t="e">
        <f t="shared" ca="1" si="51"/>
        <v>#REF!</v>
      </c>
      <c r="M410" s="130" t="e">
        <f t="shared" ca="1" si="53"/>
        <v>#REF!</v>
      </c>
      <c r="N410" s="154" t="e">
        <f t="shared" ca="1" si="54"/>
        <v>#REF!</v>
      </c>
      <c r="O410" s="132" t="e">
        <f t="shared" ca="1" si="55"/>
        <v>#REF!</v>
      </c>
      <c r="P410" s="136"/>
    </row>
    <row r="411" spans="1:16" x14ac:dyDescent="0.25">
      <c r="A411" s="121">
        <v>405</v>
      </c>
      <c r="B411" s="146" t="e">
        <f t="shared" ca="1" si="48"/>
        <v>#REF!</v>
      </c>
      <c r="C411" s="146" t="e">
        <f t="shared" ca="1" si="49"/>
        <v>#REF!</v>
      </c>
      <c r="D411" s="126"/>
      <c r="E411" s="127"/>
      <c r="F411" s="127" t="e">
        <f t="shared" ca="1" si="50"/>
        <v>#REF!</v>
      </c>
      <c r="G411" s="125"/>
      <c r="H411" s="125"/>
      <c r="I411" s="125" t="e">
        <f t="shared" ca="1" si="52"/>
        <v>#REF!</v>
      </c>
      <c r="J411" s="128"/>
      <c r="K411" s="128"/>
      <c r="L411" s="128" t="e">
        <f t="shared" ca="1" si="51"/>
        <v>#REF!</v>
      </c>
      <c r="M411" s="130" t="e">
        <f t="shared" ca="1" si="53"/>
        <v>#REF!</v>
      </c>
      <c r="N411" s="154" t="e">
        <f t="shared" ca="1" si="54"/>
        <v>#REF!</v>
      </c>
      <c r="O411" s="132" t="e">
        <f t="shared" ca="1" si="55"/>
        <v>#REF!</v>
      </c>
      <c r="P411" s="136"/>
    </row>
    <row r="412" spans="1:16" x14ac:dyDescent="0.25">
      <c r="A412" s="121">
        <v>406</v>
      </c>
      <c r="B412" s="146" t="e">
        <f t="shared" ca="1" si="48"/>
        <v>#REF!</v>
      </c>
      <c r="C412" s="146" t="e">
        <f t="shared" ca="1" si="49"/>
        <v>#REF!</v>
      </c>
      <c r="D412" s="126"/>
      <c r="E412" s="127"/>
      <c r="F412" s="127" t="e">
        <f t="shared" ca="1" si="50"/>
        <v>#REF!</v>
      </c>
      <c r="G412" s="125"/>
      <c r="H412" s="125"/>
      <c r="I412" s="125" t="e">
        <f t="shared" ca="1" si="52"/>
        <v>#REF!</v>
      </c>
      <c r="J412" s="128"/>
      <c r="K412" s="128"/>
      <c r="L412" s="128" t="e">
        <f t="shared" ca="1" si="51"/>
        <v>#REF!</v>
      </c>
      <c r="M412" s="130" t="e">
        <f t="shared" ca="1" si="53"/>
        <v>#REF!</v>
      </c>
      <c r="N412" s="154" t="e">
        <f t="shared" ca="1" si="54"/>
        <v>#REF!</v>
      </c>
      <c r="O412" s="132" t="e">
        <f t="shared" ca="1" si="55"/>
        <v>#REF!</v>
      </c>
      <c r="P412" s="136"/>
    </row>
    <row r="413" spans="1:16" x14ac:dyDescent="0.25">
      <c r="A413" s="121">
        <v>407</v>
      </c>
      <c r="B413" s="146" t="e">
        <f t="shared" ca="1" si="48"/>
        <v>#REF!</v>
      </c>
      <c r="C413" s="146" t="e">
        <f t="shared" ca="1" si="49"/>
        <v>#REF!</v>
      </c>
      <c r="D413" s="126"/>
      <c r="E413" s="127"/>
      <c r="F413" s="127" t="e">
        <f t="shared" ca="1" si="50"/>
        <v>#REF!</v>
      </c>
      <c r="G413" s="125"/>
      <c r="H413" s="125"/>
      <c r="I413" s="125" t="e">
        <f t="shared" ca="1" si="52"/>
        <v>#REF!</v>
      </c>
      <c r="J413" s="128"/>
      <c r="K413" s="128"/>
      <c r="L413" s="128" t="e">
        <f t="shared" ca="1" si="51"/>
        <v>#REF!</v>
      </c>
      <c r="M413" s="130" t="e">
        <f t="shared" ca="1" si="53"/>
        <v>#REF!</v>
      </c>
      <c r="N413" s="154" t="e">
        <f t="shared" ca="1" si="54"/>
        <v>#REF!</v>
      </c>
      <c r="O413" s="132" t="e">
        <f t="shared" ca="1" si="55"/>
        <v>#REF!</v>
      </c>
      <c r="P413" s="136"/>
    </row>
    <row r="414" spans="1:16" x14ac:dyDescent="0.25">
      <c r="A414" s="121">
        <v>408</v>
      </c>
      <c r="B414" s="146" t="e">
        <f t="shared" ca="1" si="48"/>
        <v>#REF!</v>
      </c>
      <c r="C414" s="146" t="e">
        <f t="shared" ca="1" si="49"/>
        <v>#REF!</v>
      </c>
      <c r="D414" s="126"/>
      <c r="E414" s="127"/>
      <c r="F414" s="127" t="e">
        <f t="shared" ca="1" si="50"/>
        <v>#REF!</v>
      </c>
      <c r="G414" s="125"/>
      <c r="H414" s="125"/>
      <c r="I414" s="125" t="e">
        <f t="shared" ca="1" si="52"/>
        <v>#REF!</v>
      </c>
      <c r="J414" s="128"/>
      <c r="K414" s="128"/>
      <c r="L414" s="128" t="e">
        <f t="shared" ca="1" si="51"/>
        <v>#REF!</v>
      </c>
      <c r="M414" s="130" t="e">
        <f t="shared" ca="1" si="53"/>
        <v>#REF!</v>
      </c>
      <c r="N414" s="154" t="e">
        <f t="shared" ca="1" si="54"/>
        <v>#REF!</v>
      </c>
      <c r="O414" s="132" t="e">
        <f t="shared" ca="1" si="55"/>
        <v>#REF!</v>
      </c>
      <c r="P414" s="136"/>
    </row>
    <row r="415" spans="1:16" x14ac:dyDescent="0.25">
      <c r="A415" s="121">
        <v>409</v>
      </c>
      <c r="B415" s="146" t="e">
        <f t="shared" ca="1" si="48"/>
        <v>#REF!</v>
      </c>
      <c r="C415" s="146" t="e">
        <f t="shared" ca="1" si="49"/>
        <v>#REF!</v>
      </c>
      <c r="D415" s="126"/>
      <c r="E415" s="127"/>
      <c r="F415" s="127" t="e">
        <f t="shared" ca="1" si="50"/>
        <v>#REF!</v>
      </c>
      <c r="G415" s="125"/>
      <c r="H415" s="125"/>
      <c r="I415" s="125" t="e">
        <f t="shared" ca="1" si="52"/>
        <v>#REF!</v>
      </c>
      <c r="J415" s="128"/>
      <c r="K415" s="128"/>
      <c r="L415" s="128" t="e">
        <f t="shared" ca="1" si="51"/>
        <v>#REF!</v>
      </c>
      <c r="M415" s="130" t="e">
        <f t="shared" ca="1" si="53"/>
        <v>#REF!</v>
      </c>
      <c r="N415" s="154" t="e">
        <f t="shared" ca="1" si="54"/>
        <v>#REF!</v>
      </c>
      <c r="O415" s="132" t="e">
        <f t="shared" ca="1" si="55"/>
        <v>#REF!</v>
      </c>
      <c r="P415" s="136"/>
    </row>
    <row r="416" spans="1:16" x14ac:dyDescent="0.25">
      <c r="A416" s="121">
        <v>410</v>
      </c>
      <c r="B416" s="146" t="e">
        <f t="shared" ca="1" si="48"/>
        <v>#REF!</v>
      </c>
      <c r="C416" s="146" t="e">
        <f t="shared" ca="1" si="49"/>
        <v>#REF!</v>
      </c>
      <c r="D416" s="126"/>
      <c r="E416" s="127"/>
      <c r="F416" s="127" t="e">
        <f t="shared" ca="1" si="50"/>
        <v>#REF!</v>
      </c>
      <c r="G416" s="125"/>
      <c r="H416" s="125"/>
      <c r="I416" s="125" t="e">
        <f t="shared" ca="1" si="52"/>
        <v>#REF!</v>
      </c>
      <c r="J416" s="128"/>
      <c r="K416" s="128"/>
      <c r="L416" s="128" t="e">
        <f t="shared" ca="1" si="51"/>
        <v>#REF!</v>
      </c>
      <c r="M416" s="130" t="e">
        <f t="shared" ca="1" si="53"/>
        <v>#REF!</v>
      </c>
      <c r="N416" s="154" t="e">
        <f t="shared" ca="1" si="54"/>
        <v>#REF!</v>
      </c>
      <c r="O416" s="132" t="e">
        <f t="shared" ca="1" si="55"/>
        <v>#REF!</v>
      </c>
      <c r="P416" s="136"/>
    </row>
    <row r="417" spans="1:16" x14ac:dyDescent="0.25">
      <c r="A417" s="121">
        <v>411</v>
      </c>
      <c r="B417" s="146" t="e">
        <f t="shared" ca="1" si="48"/>
        <v>#REF!</v>
      </c>
      <c r="C417" s="146" t="e">
        <f t="shared" ca="1" si="49"/>
        <v>#REF!</v>
      </c>
      <c r="D417" s="126"/>
      <c r="E417" s="127"/>
      <c r="F417" s="127" t="e">
        <f t="shared" ca="1" si="50"/>
        <v>#REF!</v>
      </c>
      <c r="G417" s="125"/>
      <c r="H417" s="125"/>
      <c r="I417" s="125" t="e">
        <f t="shared" ca="1" si="52"/>
        <v>#REF!</v>
      </c>
      <c r="J417" s="128"/>
      <c r="K417" s="128"/>
      <c r="L417" s="128" t="e">
        <f t="shared" ca="1" si="51"/>
        <v>#REF!</v>
      </c>
      <c r="M417" s="130" t="e">
        <f t="shared" ca="1" si="53"/>
        <v>#REF!</v>
      </c>
      <c r="N417" s="154" t="e">
        <f t="shared" ca="1" si="54"/>
        <v>#REF!</v>
      </c>
      <c r="O417" s="132" t="e">
        <f t="shared" ca="1" si="55"/>
        <v>#REF!</v>
      </c>
      <c r="P417" s="136"/>
    </row>
    <row r="418" spans="1:16" x14ac:dyDescent="0.25">
      <c r="A418" s="121">
        <v>412</v>
      </c>
      <c r="B418" s="146" t="e">
        <f t="shared" ca="1" si="48"/>
        <v>#REF!</v>
      </c>
      <c r="C418" s="146" t="e">
        <f t="shared" ca="1" si="49"/>
        <v>#REF!</v>
      </c>
      <c r="D418" s="126"/>
      <c r="E418" s="127"/>
      <c r="F418" s="127" t="e">
        <f t="shared" ca="1" si="50"/>
        <v>#REF!</v>
      </c>
      <c r="G418" s="125"/>
      <c r="H418" s="125"/>
      <c r="I418" s="125" t="e">
        <f t="shared" ca="1" si="52"/>
        <v>#REF!</v>
      </c>
      <c r="J418" s="128"/>
      <c r="K418" s="128"/>
      <c r="L418" s="128" t="e">
        <f t="shared" ca="1" si="51"/>
        <v>#REF!</v>
      </c>
      <c r="M418" s="130" t="e">
        <f t="shared" ca="1" si="53"/>
        <v>#REF!</v>
      </c>
      <c r="N418" s="154" t="e">
        <f t="shared" ca="1" si="54"/>
        <v>#REF!</v>
      </c>
      <c r="O418" s="132" t="e">
        <f t="shared" ca="1" si="55"/>
        <v>#REF!</v>
      </c>
      <c r="P418" s="136"/>
    </row>
    <row r="419" spans="1:16" x14ac:dyDescent="0.25">
      <c r="A419" s="121">
        <v>413</v>
      </c>
      <c r="B419" s="146" t="e">
        <f t="shared" ca="1" si="48"/>
        <v>#REF!</v>
      </c>
      <c r="C419" s="146" t="e">
        <f t="shared" ca="1" si="49"/>
        <v>#REF!</v>
      </c>
      <c r="D419" s="126"/>
      <c r="E419" s="127"/>
      <c r="F419" s="127" t="e">
        <f t="shared" ca="1" si="50"/>
        <v>#REF!</v>
      </c>
      <c r="G419" s="125"/>
      <c r="H419" s="125"/>
      <c r="I419" s="125" t="e">
        <f t="shared" ca="1" si="52"/>
        <v>#REF!</v>
      </c>
      <c r="J419" s="128"/>
      <c r="K419" s="128"/>
      <c r="L419" s="128" t="e">
        <f t="shared" ca="1" si="51"/>
        <v>#REF!</v>
      </c>
      <c r="M419" s="130" t="e">
        <f t="shared" ca="1" si="53"/>
        <v>#REF!</v>
      </c>
      <c r="N419" s="154" t="e">
        <f t="shared" ca="1" si="54"/>
        <v>#REF!</v>
      </c>
      <c r="O419" s="132" t="e">
        <f t="shared" ca="1" si="55"/>
        <v>#REF!</v>
      </c>
      <c r="P419" s="136"/>
    </row>
    <row r="420" spans="1:16" x14ac:dyDescent="0.25">
      <c r="A420" s="121">
        <v>414</v>
      </c>
      <c r="B420" s="146" t="e">
        <f t="shared" ca="1" si="48"/>
        <v>#REF!</v>
      </c>
      <c r="C420" s="146" t="e">
        <f t="shared" ca="1" si="49"/>
        <v>#REF!</v>
      </c>
      <c r="D420" s="126"/>
      <c r="E420" s="127"/>
      <c r="F420" s="127" t="e">
        <f t="shared" ca="1" si="50"/>
        <v>#REF!</v>
      </c>
      <c r="G420" s="125"/>
      <c r="H420" s="125"/>
      <c r="I420" s="125" t="e">
        <f t="shared" ca="1" si="52"/>
        <v>#REF!</v>
      </c>
      <c r="J420" s="128"/>
      <c r="K420" s="128"/>
      <c r="L420" s="128" t="e">
        <f t="shared" ca="1" si="51"/>
        <v>#REF!</v>
      </c>
      <c r="M420" s="130" t="e">
        <f t="shared" ca="1" si="53"/>
        <v>#REF!</v>
      </c>
      <c r="N420" s="154" t="e">
        <f t="shared" ca="1" si="54"/>
        <v>#REF!</v>
      </c>
      <c r="O420" s="132" t="e">
        <f t="shared" ca="1" si="55"/>
        <v>#REF!</v>
      </c>
      <c r="P420" s="136"/>
    </row>
    <row r="421" spans="1:16" x14ac:dyDescent="0.25">
      <c r="A421" s="121">
        <v>415</v>
      </c>
      <c r="B421" s="146" t="e">
        <f t="shared" ca="1" si="48"/>
        <v>#REF!</v>
      </c>
      <c r="C421" s="146" t="e">
        <f t="shared" ca="1" si="49"/>
        <v>#REF!</v>
      </c>
      <c r="D421" s="126"/>
      <c r="E421" s="127"/>
      <c r="F421" s="127" t="e">
        <f t="shared" ca="1" si="50"/>
        <v>#REF!</v>
      </c>
      <c r="G421" s="125"/>
      <c r="H421" s="125"/>
      <c r="I421" s="125" t="e">
        <f t="shared" ca="1" si="52"/>
        <v>#REF!</v>
      </c>
      <c r="J421" s="128"/>
      <c r="K421" s="128"/>
      <c r="L421" s="128" t="e">
        <f t="shared" ca="1" si="51"/>
        <v>#REF!</v>
      </c>
      <c r="M421" s="130" t="e">
        <f t="shared" ca="1" si="53"/>
        <v>#REF!</v>
      </c>
      <c r="N421" s="154" t="e">
        <f t="shared" ca="1" si="54"/>
        <v>#REF!</v>
      </c>
      <c r="O421" s="132" t="e">
        <f t="shared" ca="1" si="55"/>
        <v>#REF!</v>
      </c>
      <c r="P421" s="136"/>
    </row>
    <row r="422" spans="1:16" x14ac:dyDescent="0.25">
      <c r="A422" s="121">
        <v>416</v>
      </c>
      <c r="B422" s="146" t="e">
        <f t="shared" ca="1" si="48"/>
        <v>#REF!</v>
      </c>
      <c r="C422" s="146" t="e">
        <f t="shared" ca="1" si="49"/>
        <v>#REF!</v>
      </c>
      <c r="D422" s="126"/>
      <c r="E422" s="127"/>
      <c r="F422" s="127" t="e">
        <f t="shared" ca="1" si="50"/>
        <v>#REF!</v>
      </c>
      <c r="G422" s="125"/>
      <c r="H422" s="125"/>
      <c r="I422" s="125" t="e">
        <f t="shared" ca="1" si="52"/>
        <v>#REF!</v>
      </c>
      <c r="J422" s="128"/>
      <c r="K422" s="128"/>
      <c r="L422" s="128" t="e">
        <f t="shared" ca="1" si="51"/>
        <v>#REF!</v>
      </c>
      <c r="M422" s="130" t="e">
        <f t="shared" ca="1" si="53"/>
        <v>#REF!</v>
      </c>
      <c r="N422" s="154" t="e">
        <f t="shared" ca="1" si="54"/>
        <v>#REF!</v>
      </c>
      <c r="O422" s="132" t="e">
        <f t="shared" ca="1" si="55"/>
        <v>#REF!</v>
      </c>
      <c r="P422" s="136"/>
    </row>
    <row r="423" spans="1:16" x14ac:dyDescent="0.25">
      <c r="A423" s="121">
        <v>417</v>
      </c>
      <c r="B423" s="146" t="e">
        <f t="shared" ca="1" si="48"/>
        <v>#REF!</v>
      </c>
      <c r="C423" s="146" t="e">
        <f t="shared" ca="1" si="49"/>
        <v>#REF!</v>
      </c>
      <c r="D423" s="126"/>
      <c r="E423" s="127"/>
      <c r="F423" s="127" t="e">
        <f t="shared" ca="1" si="50"/>
        <v>#REF!</v>
      </c>
      <c r="G423" s="125"/>
      <c r="H423" s="125"/>
      <c r="I423" s="125" t="e">
        <f t="shared" ca="1" si="52"/>
        <v>#REF!</v>
      </c>
      <c r="J423" s="128"/>
      <c r="K423" s="128"/>
      <c r="L423" s="128" t="e">
        <f t="shared" ca="1" si="51"/>
        <v>#REF!</v>
      </c>
      <c r="M423" s="130" t="e">
        <f t="shared" ca="1" si="53"/>
        <v>#REF!</v>
      </c>
      <c r="N423" s="154" t="e">
        <f t="shared" ca="1" si="54"/>
        <v>#REF!</v>
      </c>
      <c r="O423" s="132" t="e">
        <f t="shared" ca="1" si="55"/>
        <v>#REF!</v>
      </c>
      <c r="P423" s="136"/>
    </row>
    <row r="424" spans="1:16" x14ac:dyDescent="0.25">
      <c r="A424" s="121">
        <v>418</v>
      </c>
      <c r="B424" s="146" t="e">
        <f t="shared" ca="1" si="48"/>
        <v>#REF!</v>
      </c>
      <c r="C424" s="146" t="e">
        <f t="shared" ca="1" si="49"/>
        <v>#REF!</v>
      </c>
      <c r="D424" s="126"/>
      <c r="E424" s="127"/>
      <c r="F424" s="127" t="e">
        <f t="shared" ca="1" si="50"/>
        <v>#REF!</v>
      </c>
      <c r="G424" s="125"/>
      <c r="H424" s="125"/>
      <c r="I424" s="125" t="e">
        <f t="shared" ca="1" si="52"/>
        <v>#REF!</v>
      </c>
      <c r="J424" s="128"/>
      <c r="K424" s="128"/>
      <c r="L424" s="128" t="e">
        <f t="shared" ca="1" si="51"/>
        <v>#REF!</v>
      </c>
      <c r="M424" s="130" t="e">
        <f t="shared" ca="1" si="53"/>
        <v>#REF!</v>
      </c>
      <c r="N424" s="154" t="e">
        <f t="shared" ca="1" si="54"/>
        <v>#REF!</v>
      </c>
      <c r="O424" s="132" t="e">
        <f t="shared" ca="1" si="55"/>
        <v>#REF!</v>
      </c>
      <c r="P424" s="136"/>
    </row>
    <row r="425" spans="1:16" x14ac:dyDescent="0.25">
      <c r="A425" s="121">
        <v>419</v>
      </c>
      <c r="B425" s="146" t="e">
        <f t="shared" ca="1" si="48"/>
        <v>#REF!</v>
      </c>
      <c r="C425" s="146" t="e">
        <f t="shared" ca="1" si="49"/>
        <v>#REF!</v>
      </c>
      <c r="D425" s="126"/>
      <c r="E425" s="127"/>
      <c r="F425" s="127" t="e">
        <f t="shared" ca="1" si="50"/>
        <v>#REF!</v>
      </c>
      <c r="G425" s="125"/>
      <c r="H425" s="125"/>
      <c r="I425" s="125" t="e">
        <f t="shared" ca="1" si="52"/>
        <v>#REF!</v>
      </c>
      <c r="J425" s="128"/>
      <c r="K425" s="128"/>
      <c r="L425" s="128" t="e">
        <f t="shared" ca="1" si="51"/>
        <v>#REF!</v>
      </c>
      <c r="M425" s="130" t="e">
        <f t="shared" ca="1" si="53"/>
        <v>#REF!</v>
      </c>
      <c r="N425" s="154" t="e">
        <f t="shared" ca="1" si="54"/>
        <v>#REF!</v>
      </c>
      <c r="O425" s="132" t="e">
        <f t="shared" ca="1" si="55"/>
        <v>#REF!</v>
      </c>
      <c r="P425" s="136"/>
    </row>
    <row r="426" spans="1:16" x14ac:dyDescent="0.25">
      <c r="A426" s="121">
        <v>420</v>
      </c>
      <c r="B426" s="146" t="e">
        <f t="shared" ca="1" si="48"/>
        <v>#REF!</v>
      </c>
      <c r="C426" s="146" t="e">
        <f t="shared" ca="1" si="49"/>
        <v>#REF!</v>
      </c>
      <c r="D426" s="126"/>
      <c r="E426" s="127"/>
      <c r="F426" s="127" t="e">
        <f t="shared" ca="1" si="50"/>
        <v>#REF!</v>
      </c>
      <c r="G426" s="125"/>
      <c r="H426" s="125"/>
      <c r="I426" s="125" t="e">
        <f t="shared" ca="1" si="52"/>
        <v>#REF!</v>
      </c>
      <c r="J426" s="128"/>
      <c r="K426" s="128"/>
      <c r="L426" s="128" t="e">
        <f t="shared" ca="1" si="51"/>
        <v>#REF!</v>
      </c>
      <c r="M426" s="130" t="e">
        <f t="shared" ca="1" si="53"/>
        <v>#REF!</v>
      </c>
      <c r="N426" s="154" t="e">
        <f t="shared" ca="1" si="54"/>
        <v>#REF!</v>
      </c>
      <c r="O426" s="132" t="e">
        <f t="shared" ca="1" si="55"/>
        <v>#REF!</v>
      </c>
      <c r="P426" s="136"/>
    </row>
    <row r="427" spans="1:16" x14ac:dyDescent="0.25">
      <c r="A427" s="121">
        <v>421</v>
      </c>
      <c r="B427" s="146" t="e">
        <f t="shared" ca="1" si="48"/>
        <v>#REF!</v>
      </c>
      <c r="C427" s="146" t="e">
        <f t="shared" ca="1" si="49"/>
        <v>#REF!</v>
      </c>
      <c r="D427" s="126"/>
      <c r="E427" s="127"/>
      <c r="F427" s="127" t="e">
        <f t="shared" ca="1" si="50"/>
        <v>#REF!</v>
      </c>
      <c r="G427" s="125"/>
      <c r="H427" s="125"/>
      <c r="I427" s="125" t="e">
        <f t="shared" ca="1" si="52"/>
        <v>#REF!</v>
      </c>
      <c r="J427" s="128"/>
      <c r="K427" s="128"/>
      <c r="L427" s="128" t="e">
        <f t="shared" ca="1" si="51"/>
        <v>#REF!</v>
      </c>
      <c r="M427" s="130" t="e">
        <f t="shared" ca="1" si="53"/>
        <v>#REF!</v>
      </c>
      <c r="N427" s="154" t="e">
        <f t="shared" ca="1" si="54"/>
        <v>#REF!</v>
      </c>
      <c r="O427" s="132" t="e">
        <f t="shared" ca="1" si="55"/>
        <v>#REF!</v>
      </c>
      <c r="P427" s="136"/>
    </row>
    <row r="428" spans="1:16" x14ac:dyDescent="0.25">
      <c r="A428" s="121">
        <v>422</v>
      </c>
      <c r="B428" s="146" t="e">
        <f t="shared" ca="1" si="48"/>
        <v>#REF!</v>
      </c>
      <c r="C428" s="146" t="e">
        <f t="shared" ca="1" si="49"/>
        <v>#REF!</v>
      </c>
      <c r="D428" s="126"/>
      <c r="E428" s="127"/>
      <c r="F428" s="127" t="e">
        <f t="shared" ca="1" si="50"/>
        <v>#REF!</v>
      </c>
      <c r="G428" s="125"/>
      <c r="H428" s="125"/>
      <c r="I428" s="125" t="e">
        <f t="shared" ca="1" si="52"/>
        <v>#REF!</v>
      </c>
      <c r="J428" s="128"/>
      <c r="K428" s="128"/>
      <c r="L428" s="128" t="e">
        <f t="shared" ca="1" si="51"/>
        <v>#REF!</v>
      </c>
      <c r="M428" s="130" t="e">
        <f t="shared" ca="1" si="53"/>
        <v>#REF!</v>
      </c>
      <c r="N428" s="154" t="e">
        <f t="shared" ca="1" si="54"/>
        <v>#REF!</v>
      </c>
      <c r="O428" s="132" t="e">
        <f t="shared" ca="1" si="55"/>
        <v>#REF!</v>
      </c>
      <c r="P428" s="136"/>
    </row>
    <row r="429" spans="1:16" x14ac:dyDescent="0.25">
      <c r="A429" s="121">
        <v>423</v>
      </c>
      <c r="B429" s="146" t="e">
        <f t="shared" ca="1" si="48"/>
        <v>#REF!</v>
      </c>
      <c r="C429" s="146" t="e">
        <f t="shared" ca="1" si="49"/>
        <v>#REF!</v>
      </c>
      <c r="D429" s="126"/>
      <c r="E429" s="127"/>
      <c r="F429" s="127" t="e">
        <f t="shared" ca="1" si="50"/>
        <v>#REF!</v>
      </c>
      <c r="G429" s="125"/>
      <c r="H429" s="125"/>
      <c r="I429" s="125" t="e">
        <f t="shared" ca="1" si="52"/>
        <v>#REF!</v>
      </c>
      <c r="J429" s="128"/>
      <c r="K429" s="128"/>
      <c r="L429" s="128" t="e">
        <f t="shared" ca="1" si="51"/>
        <v>#REF!</v>
      </c>
      <c r="M429" s="130" t="e">
        <f t="shared" ca="1" si="53"/>
        <v>#REF!</v>
      </c>
      <c r="N429" s="154" t="e">
        <f t="shared" ca="1" si="54"/>
        <v>#REF!</v>
      </c>
      <c r="O429" s="132" t="e">
        <f t="shared" ca="1" si="55"/>
        <v>#REF!</v>
      </c>
      <c r="P429" s="136"/>
    </row>
    <row r="430" spans="1:16" x14ac:dyDescent="0.25">
      <c r="A430" s="121">
        <v>424</v>
      </c>
      <c r="B430" s="146" t="e">
        <f t="shared" ca="1" si="48"/>
        <v>#REF!</v>
      </c>
      <c r="C430" s="146" t="e">
        <f t="shared" ca="1" si="49"/>
        <v>#REF!</v>
      </c>
      <c r="D430" s="126"/>
      <c r="E430" s="127"/>
      <c r="F430" s="127" t="e">
        <f t="shared" ca="1" si="50"/>
        <v>#REF!</v>
      </c>
      <c r="G430" s="125"/>
      <c r="H430" s="125"/>
      <c r="I430" s="125" t="e">
        <f t="shared" ca="1" si="52"/>
        <v>#REF!</v>
      </c>
      <c r="J430" s="128"/>
      <c r="K430" s="128"/>
      <c r="L430" s="128" t="e">
        <f t="shared" ca="1" si="51"/>
        <v>#REF!</v>
      </c>
      <c r="M430" s="130" t="e">
        <f t="shared" ca="1" si="53"/>
        <v>#REF!</v>
      </c>
      <c r="N430" s="154" t="e">
        <f t="shared" ca="1" si="54"/>
        <v>#REF!</v>
      </c>
      <c r="O430" s="132" t="e">
        <f t="shared" ca="1" si="55"/>
        <v>#REF!</v>
      </c>
      <c r="P430" s="136"/>
    </row>
    <row r="431" spans="1:16" x14ac:dyDescent="0.25">
      <c r="A431" s="121">
        <v>425</v>
      </c>
      <c r="B431" s="146" t="e">
        <f t="shared" ca="1" si="48"/>
        <v>#REF!</v>
      </c>
      <c r="C431" s="146" t="e">
        <f t="shared" ca="1" si="49"/>
        <v>#REF!</v>
      </c>
      <c r="D431" s="126"/>
      <c r="E431" s="127"/>
      <c r="F431" s="127" t="e">
        <f t="shared" ca="1" si="50"/>
        <v>#REF!</v>
      </c>
      <c r="G431" s="125"/>
      <c r="H431" s="125"/>
      <c r="I431" s="125" t="e">
        <f t="shared" ca="1" si="52"/>
        <v>#REF!</v>
      </c>
      <c r="J431" s="128"/>
      <c r="K431" s="128"/>
      <c r="L431" s="128" t="e">
        <f t="shared" ca="1" si="51"/>
        <v>#REF!</v>
      </c>
      <c r="M431" s="130" t="e">
        <f t="shared" ca="1" si="53"/>
        <v>#REF!</v>
      </c>
      <c r="N431" s="154" t="e">
        <f t="shared" ca="1" si="54"/>
        <v>#REF!</v>
      </c>
      <c r="O431" s="132" t="e">
        <f t="shared" ca="1" si="55"/>
        <v>#REF!</v>
      </c>
      <c r="P431" s="136"/>
    </row>
    <row r="432" spans="1:16" x14ac:dyDescent="0.25">
      <c r="A432" s="121">
        <v>426</v>
      </c>
      <c r="B432" s="146" t="e">
        <f t="shared" ca="1" si="48"/>
        <v>#REF!</v>
      </c>
      <c r="C432" s="146" t="e">
        <f t="shared" ca="1" si="49"/>
        <v>#REF!</v>
      </c>
      <c r="D432" s="126"/>
      <c r="E432" s="127"/>
      <c r="F432" s="127" t="e">
        <f t="shared" ca="1" si="50"/>
        <v>#REF!</v>
      </c>
      <c r="G432" s="125"/>
      <c r="H432" s="125"/>
      <c r="I432" s="125" t="e">
        <f t="shared" ca="1" si="52"/>
        <v>#REF!</v>
      </c>
      <c r="J432" s="128"/>
      <c r="K432" s="128"/>
      <c r="L432" s="128" t="e">
        <f t="shared" ca="1" si="51"/>
        <v>#REF!</v>
      </c>
      <c r="M432" s="130" t="e">
        <f t="shared" ca="1" si="53"/>
        <v>#REF!</v>
      </c>
      <c r="N432" s="154" t="e">
        <f t="shared" ca="1" si="54"/>
        <v>#REF!</v>
      </c>
      <c r="O432" s="132" t="e">
        <f t="shared" ca="1" si="55"/>
        <v>#REF!</v>
      </c>
      <c r="P432" s="136"/>
    </row>
    <row r="433" spans="1:16" x14ac:dyDescent="0.25">
      <c r="A433" s="121">
        <v>427</v>
      </c>
      <c r="B433" s="146" t="e">
        <f t="shared" ca="1" si="48"/>
        <v>#REF!</v>
      </c>
      <c r="C433" s="146" t="e">
        <f t="shared" ca="1" si="49"/>
        <v>#REF!</v>
      </c>
      <c r="D433" s="126"/>
      <c r="E433" s="127"/>
      <c r="F433" s="127" t="e">
        <f t="shared" ca="1" si="50"/>
        <v>#REF!</v>
      </c>
      <c r="G433" s="125"/>
      <c r="H433" s="125"/>
      <c r="I433" s="125" t="e">
        <f t="shared" ca="1" si="52"/>
        <v>#REF!</v>
      </c>
      <c r="J433" s="128"/>
      <c r="K433" s="128"/>
      <c r="L433" s="128" t="e">
        <f t="shared" ca="1" si="51"/>
        <v>#REF!</v>
      </c>
      <c r="M433" s="130" t="e">
        <f t="shared" ca="1" si="53"/>
        <v>#REF!</v>
      </c>
      <c r="N433" s="154" t="e">
        <f t="shared" ca="1" si="54"/>
        <v>#REF!</v>
      </c>
      <c r="O433" s="132" t="e">
        <f t="shared" ca="1" si="55"/>
        <v>#REF!</v>
      </c>
      <c r="P433" s="136"/>
    </row>
    <row r="434" spans="1:16" x14ac:dyDescent="0.25">
      <c r="A434" s="121">
        <v>428</v>
      </c>
      <c r="B434" s="146" t="e">
        <f t="shared" ca="1" si="48"/>
        <v>#REF!</v>
      </c>
      <c r="C434" s="146" t="e">
        <f t="shared" ca="1" si="49"/>
        <v>#REF!</v>
      </c>
      <c r="D434" s="126"/>
      <c r="E434" s="127"/>
      <c r="F434" s="127" t="e">
        <f t="shared" ca="1" si="50"/>
        <v>#REF!</v>
      </c>
      <c r="G434" s="125"/>
      <c r="H434" s="125"/>
      <c r="I434" s="125" t="e">
        <f t="shared" ca="1" si="52"/>
        <v>#REF!</v>
      </c>
      <c r="J434" s="128"/>
      <c r="K434" s="128"/>
      <c r="L434" s="128" t="e">
        <f t="shared" ca="1" si="51"/>
        <v>#REF!</v>
      </c>
      <c r="M434" s="130" t="e">
        <f t="shared" ca="1" si="53"/>
        <v>#REF!</v>
      </c>
      <c r="N434" s="154" t="e">
        <f t="shared" ca="1" si="54"/>
        <v>#REF!</v>
      </c>
      <c r="O434" s="132" t="e">
        <f t="shared" ca="1" si="55"/>
        <v>#REF!</v>
      </c>
      <c r="P434" s="136"/>
    </row>
    <row r="435" spans="1:16" x14ac:dyDescent="0.25">
      <c r="A435" s="121">
        <v>429</v>
      </c>
      <c r="B435" s="146" t="e">
        <f t="shared" ca="1" si="48"/>
        <v>#REF!</v>
      </c>
      <c r="C435" s="146" t="e">
        <f t="shared" ca="1" si="49"/>
        <v>#REF!</v>
      </c>
      <c r="D435" s="126"/>
      <c r="E435" s="127"/>
      <c r="F435" s="127" t="e">
        <f t="shared" ca="1" si="50"/>
        <v>#REF!</v>
      </c>
      <c r="G435" s="125"/>
      <c r="H435" s="125"/>
      <c r="I435" s="125" t="e">
        <f t="shared" ca="1" si="52"/>
        <v>#REF!</v>
      </c>
      <c r="J435" s="128"/>
      <c r="K435" s="128"/>
      <c r="L435" s="128" t="e">
        <f t="shared" ca="1" si="51"/>
        <v>#REF!</v>
      </c>
      <c r="M435" s="130" t="e">
        <f t="shared" ca="1" si="53"/>
        <v>#REF!</v>
      </c>
      <c r="N435" s="154" t="e">
        <f t="shared" ca="1" si="54"/>
        <v>#REF!</v>
      </c>
      <c r="O435" s="132" t="e">
        <f t="shared" ca="1" si="55"/>
        <v>#REF!</v>
      </c>
      <c r="P435" s="136"/>
    </row>
    <row r="436" spans="1:16" x14ac:dyDescent="0.25">
      <c r="A436" s="121">
        <v>430</v>
      </c>
      <c r="B436" s="146" t="e">
        <f t="shared" ca="1" si="48"/>
        <v>#REF!</v>
      </c>
      <c r="C436" s="146" t="e">
        <f t="shared" ca="1" si="49"/>
        <v>#REF!</v>
      </c>
      <c r="D436" s="126"/>
      <c r="E436" s="127"/>
      <c r="F436" s="127" t="e">
        <f t="shared" ca="1" si="50"/>
        <v>#REF!</v>
      </c>
      <c r="G436" s="125"/>
      <c r="H436" s="125"/>
      <c r="I436" s="125" t="e">
        <f t="shared" ca="1" si="52"/>
        <v>#REF!</v>
      </c>
      <c r="J436" s="128"/>
      <c r="K436" s="128"/>
      <c r="L436" s="128" t="e">
        <f t="shared" ca="1" si="51"/>
        <v>#REF!</v>
      </c>
      <c r="M436" s="130" t="e">
        <f t="shared" ca="1" si="53"/>
        <v>#REF!</v>
      </c>
      <c r="N436" s="154" t="e">
        <f t="shared" ca="1" si="54"/>
        <v>#REF!</v>
      </c>
      <c r="O436" s="132" t="e">
        <f t="shared" ca="1" si="55"/>
        <v>#REF!</v>
      </c>
      <c r="P436" s="136"/>
    </row>
    <row r="437" spans="1:16" x14ac:dyDescent="0.25">
      <c r="A437" s="121">
        <v>431</v>
      </c>
      <c r="B437" s="146" t="e">
        <f t="shared" ca="1" si="48"/>
        <v>#REF!</v>
      </c>
      <c r="C437" s="146" t="e">
        <f t="shared" ca="1" si="49"/>
        <v>#REF!</v>
      </c>
      <c r="D437" s="126"/>
      <c r="E437" s="127"/>
      <c r="F437" s="127" t="e">
        <f t="shared" ca="1" si="50"/>
        <v>#REF!</v>
      </c>
      <c r="G437" s="125"/>
      <c r="H437" s="125"/>
      <c r="I437" s="125" t="e">
        <f t="shared" ca="1" si="52"/>
        <v>#REF!</v>
      </c>
      <c r="J437" s="128"/>
      <c r="K437" s="128"/>
      <c r="L437" s="128" t="e">
        <f t="shared" ca="1" si="51"/>
        <v>#REF!</v>
      </c>
      <c r="M437" s="130" t="e">
        <f t="shared" ca="1" si="53"/>
        <v>#REF!</v>
      </c>
      <c r="N437" s="154" t="e">
        <f t="shared" ca="1" si="54"/>
        <v>#REF!</v>
      </c>
      <c r="O437" s="132" t="e">
        <f t="shared" ca="1" si="55"/>
        <v>#REF!</v>
      </c>
      <c r="P437" s="136"/>
    </row>
    <row r="438" spans="1:16" x14ac:dyDescent="0.25">
      <c r="A438" s="121">
        <v>432</v>
      </c>
      <c r="B438" s="146" t="e">
        <f t="shared" ca="1" si="48"/>
        <v>#REF!</v>
      </c>
      <c r="C438" s="146" t="e">
        <f t="shared" ca="1" si="49"/>
        <v>#REF!</v>
      </c>
      <c r="D438" s="126"/>
      <c r="E438" s="127"/>
      <c r="F438" s="127" t="e">
        <f t="shared" ca="1" si="50"/>
        <v>#REF!</v>
      </c>
      <c r="G438" s="125"/>
      <c r="H438" s="125"/>
      <c r="I438" s="125" t="e">
        <f t="shared" ca="1" si="52"/>
        <v>#REF!</v>
      </c>
      <c r="J438" s="128"/>
      <c r="K438" s="128"/>
      <c r="L438" s="128" t="e">
        <f t="shared" ca="1" si="51"/>
        <v>#REF!</v>
      </c>
      <c r="M438" s="130" t="e">
        <f t="shared" ca="1" si="53"/>
        <v>#REF!</v>
      </c>
      <c r="N438" s="154" t="e">
        <f t="shared" ca="1" si="54"/>
        <v>#REF!</v>
      </c>
      <c r="O438" s="132" t="e">
        <f t="shared" ca="1" si="55"/>
        <v>#REF!</v>
      </c>
      <c r="P438" s="136"/>
    </row>
    <row r="439" spans="1:16" x14ac:dyDescent="0.25">
      <c r="A439" s="121">
        <v>433</v>
      </c>
      <c r="B439" s="146" t="e">
        <f t="shared" ca="1" si="48"/>
        <v>#REF!</v>
      </c>
      <c r="C439" s="146" t="e">
        <f t="shared" ca="1" si="49"/>
        <v>#REF!</v>
      </c>
      <c r="D439" s="126"/>
      <c r="E439" s="127"/>
      <c r="F439" s="127" t="e">
        <f t="shared" ca="1" si="50"/>
        <v>#REF!</v>
      </c>
      <c r="G439" s="125"/>
      <c r="H439" s="125"/>
      <c r="I439" s="125" t="e">
        <f t="shared" ca="1" si="52"/>
        <v>#REF!</v>
      </c>
      <c r="J439" s="128"/>
      <c r="K439" s="128"/>
      <c r="L439" s="128" t="e">
        <f t="shared" ca="1" si="51"/>
        <v>#REF!</v>
      </c>
      <c r="M439" s="130" t="e">
        <f t="shared" ca="1" si="53"/>
        <v>#REF!</v>
      </c>
      <c r="N439" s="154" t="e">
        <f t="shared" ca="1" si="54"/>
        <v>#REF!</v>
      </c>
      <c r="O439" s="132" t="e">
        <f t="shared" ca="1" si="55"/>
        <v>#REF!</v>
      </c>
      <c r="P439" s="136"/>
    </row>
    <row r="440" spans="1:16" x14ac:dyDescent="0.25">
      <c r="A440" s="121">
        <v>434</v>
      </c>
      <c r="B440" s="146" t="e">
        <f t="shared" ca="1" si="48"/>
        <v>#REF!</v>
      </c>
      <c r="C440" s="146" t="e">
        <f t="shared" ca="1" si="49"/>
        <v>#REF!</v>
      </c>
      <c r="D440" s="126"/>
      <c r="E440" s="127"/>
      <c r="F440" s="127" t="e">
        <f t="shared" ca="1" si="50"/>
        <v>#REF!</v>
      </c>
      <c r="G440" s="125"/>
      <c r="H440" s="125"/>
      <c r="I440" s="125" t="e">
        <f t="shared" ca="1" si="52"/>
        <v>#REF!</v>
      </c>
      <c r="J440" s="128"/>
      <c r="K440" s="128"/>
      <c r="L440" s="128" t="e">
        <f t="shared" ca="1" si="51"/>
        <v>#REF!</v>
      </c>
      <c r="M440" s="130" t="e">
        <f t="shared" ca="1" si="53"/>
        <v>#REF!</v>
      </c>
      <c r="N440" s="154" t="e">
        <f t="shared" ca="1" si="54"/>
        <v>#REF!</v>
      </c>
      <c r="O440" s="132" t="e">
        <f t="shared" ca="1" si="55"/>
        <v>#REF!</v>
      </c>
      <c r="P440" s="136"/>
    </row>
    <row r="441" spans="1:16" x14ac:dyDescent="0.25">
      <c r="A441" s="121">
        <v>435</v>
      </c>
      <c r="B441" s="146" t="e">
        <f t="shared" ca="1" si="48"/>
        <v>#REF!</v>
      </c>
      <c r="C441" s="146" t="e">
        <f t="shared" ca="1" si="49"/>
        <v>#REF!</v>
      </c>
      <c r="D441" s="126"/>
      <c r="E441" s="127"/>
      <c r="F441" s="127" t="e">
        <f t="shared" ca="1" si="50"/>
        <v>#REF!</v>
      </c>
      <c r="G441" s="125"/>
      <c r="H441" s="125"/>
      <c r="I441" s="125" t="e">
        <f t="shared" ca="1" si="52"/>
        <v>#REF!</v>
      </c>
      <c r="J441" s="128"/>
      <c r="K441" s="128"/>
      <c r="L441" s="128" t="e">
        <f t="shared" ca="1" si="51"/>
        <v>#REF!</v>
      </c>
      <c r="M441" s="130" t="e">
        <f t="shared" ca="1" si="53"/>
        <v>#REF!</v>
      </c>
      <c r="N441" s="154" t="e">
        <f t="shared" ca="1" si="54"/>
        <v>#REF!</v>
      </c>
      <c r="O441" s="132" t="e">
        <f t="shared" ca="1" si="55"/>
        <v>#REF!</v>
      </c>
      <c r="P441" s="136"/>
    </row>
    <row r="442" spans="1:16" x14ac:dyDescent="0.25">
      <c r="A442" s="121">
        <v>436</v>
      </c>
      <c r="B442" s="146" t="e">
        <f t="shared" ca="1" si="48"/>
        <v>#REF!</v>
      </c>
      <c r="C442" s="146" t="e">
        <f t="shared" ca="1" si="49"/>
        <v>#REF!</v>
      </c>
      <c r="D442" s="126"/>
      <c r="E442" s="127"/>
      <c r="F442" s="127" t="e">
        <f t="shared" ca="1" si="50"/>
        <v>#REF!</v>
      </c>
      <c r="G442" s="125"/>
      <c r="H442" s="125"/>
      <c r="I442" s="125" t="e">
        <f t="shared" ca="1" si="52"/>
        <v>#REF!</v>
      </c>
      <c r="J442" s="128"/>
      <c r="K442" s="128"/>
      <c r="L442" s="128" t="e">
        <f t="shared" ca="1" si="51"/>
        <v>#REF!</v>
      </c>
      <c r="M442" s="130" t="e">
        <f t="shared" ca="1" si="53"/>
        <v>#REF!</v>
      </c>
      <c r="N442" s="154" t="e">
        <f t="shared" ca="1" si="54"/>
        <v>#REF!</v>
      </c>
      <c r="O442" s="132" t="e">
        <f t="shared" ca="1" si="55"/>
        <v>#REF!</v>
      </c>
      <c r="P442" s="136"/>
    </row>
    <row r="443" spans="1:16" x14ac:dyDescent="0.25">
      <c r="A443" s="121">
        <v>437</v>
      </c>
      <c r="B443" s="146" t="e">
        <f t="shared" ca="1" si="48"/>
        <v>#REF!</v>
      </c>
      <c r="C443" s="146" t="e">
        <f t="shared" ca="1" si="49"/>
        <v>#REF!</v>
      </c>
      <c r="D443" s="126"/>
      <c r="E443" s="127"/>
      <c r="F443" s="127" t="e">
        <f t="shared" ca="1" si="50"/>
        <v>#REF!</v>
      </c>
      <c r="G443" s="125"/>
      <c r="H443" s="125"/>
      <c r="I443" s="125" t="e">
        <f t="shared" ca="1" si="52"/>
        <v>#REF!</v>
      </c>
      <c r="J443" s="128"/>
      <c r="K443" s="128"/>
      <c r="L443" s="128" t="e">
        <f t="shared" ca="1" si="51"/>
        <v>#REF!</v>
      </c>
      <c r="M443" s="130" t="e">
        <f t="shared" ca="1" si="53"/>
        <v>#REF!</v>
      </c>
      <c r="N443" s="154" t="e">
        <f t="shared" ca="1" si="54"/>
        <v>#REF!</v>
      </c>
      <c r="O443" s="132" t="e">
        <f t="shared" ca="1" si="55"/>
        <v>#REF!</v>
      </c>
      <c r="P443" s="136"/>
    </row>
    <row r="444" spans="1:16" x14ac:dyDescent="0.25">
      <c r="A444" s="121">
        <v>438</v>
      </c>
      <c r="B444" s="146" t="e">
        <f t="shared" ca="1" si="48"/>
        <v>#REF!</v>
      </c>
      <c r="C444" s="146" t="e">
        <f t="shared" ca="1" si="49"/>
        <v>#REF!</v>
      </c>
      <c r="D444" s="126"/>
      <c r="E444" s="127"/>
      <c r="F444" s="127" t="e">
        <f t="shared" ca="1" si="50"/>
        <v>#REF!</v>
      </c>
      <c r="G444" s="125"/>
      <c r="H444" s="125"/>
      <c r="I444" s="125" t="e">
        <f t="shared" ca="1" si="52"/>
        <v>#REF!</v>
      </c>
      <c r="J444" s="128"/>
      <c r="K444" s="128"/>
      <c r="L444" s="128" t="e">
        <f t="shared" ca="1" si="51"/>
        <v>#REF!</v>
      </c>
      <c r="M444" s="130" t="e">
        <f t="shared" ca="1" si="53"/>
        <v>#REF!</v>
      </c>
      <c r="N444" s="154" t="e">
        <f t="shared" ca="1" si="54"/>
        <v>#REF!</v>
      </c>
      <c r="O444" s="132" t="e">
        <f t="shared" ca="1" si="55"/>
        <v>#REF!</v>
      </c>
      <c r="P444" s="136"/>
    </row>
    <row r="445" spans="1:16" x14ac:dyDescent="0.25">
      <c r="A445" s="121">
        <v>439</v>
      </c>
      <c r="B445" s="146" t="e">
        <f t="shared" ca="1" si="48"/>
        <v>#REF!</v>
      </c>
      <c r="C445" s="146" t="e">
        <f t="shared" ca="1" si="49"/>
        <v>#REF!</v>
      </c>
      <c r="D445" s="126"/>
      <c r="E445" s="127"/>
      <c r="F445" s="127" t="e">
        <f t="shared" ca="1" si="50"/>
        <v>#REF!</v>
      </c>
      <c r="G445" s="125"/>
      <c r="H445" s="125"/>
      <c r="I445" s="125" t="e">
        <f t="shared" ca="1" si="52"/>
        <v>#REF!</v>
      </c>
      <c r="J445" s="128"/>
      <c r="K445" s="128"/>
      <c r="L445" s="128" t="e">
        <f t="shared" ca="1" si="51"/>
        <v>#REF!</v>
      </c>
      <c r="M445" s="130" t="e">
        <f t="shared" ca="1" si="53"/>
        <v>#REF!</v>
      </c>
      <c r="N445" s="154" t="e">
        <f t="shared" ca="1" si="54"/>
        <v>#REF!</v>
      </c>
      <c r="O445" s="132" t="e">
        <f t="shared" ca="1" si="55"/>
        <v>#REF!</v>
      </c>
      <c r="P445" s="136"/>
    </row>
    <row r="446" spans="1:16" x14ac:dyDescent="0.25">
      <c r="A446" s="121">
        <v>440</v>
      </c>
      <c r="B446" s="146" t="e">
        <f t="shared" ca="1" si="48"/>
        <v>#REF!</v>
      </c>
      <c r="C446" s="146" t="e">
        <f t="shared" ca="1" si="49"/>
        <v>#REF!</v>
      </c>
      <c r="D446" s="126"/>
      <c r="E446" s="127"/>
      <c r="F446" s="127" t="e">
        <f t="shared" ca="1" si="50"/>
        <v>#REF!</v>
      </c>
      <c r="G446" s="125"/>
      <c r="H446" s="125"/>
      <c r="I446" s="125" t="e">
        <f t="shared" ca="1" si="52"/>
        <v>#REF!</v>
      </c>
      <c r="J446" s="128"/>
      <c r="K446" s="128"/>
      <c r="L446" s="128" t="e">
        <f t="shared" ca="1" si="51"/>
        <v>#REF!</v>
      </c>
      <c r="M446" s="130" t="e">
        <f t="shared" ca="1" si="53"/>
        <v>#REF!</v>
      </c>
      <c r="N446" s="154" t="e">
        <f t="shared" ca="1" si="54"/>
        <v>#REF!</v>
      </c>
      <c r="O446" s="132" t="e">
        <f t="shared" ca="1" si="55"/>
        <v>#REF!</v>
      </c>
      <c r="P446" s="136"/>
    </row>
    <row r="447" spans="1:16" x14ac:dyDescent="0.25">
      <c r="A447" s="121">
        <v>441</v>
      </c>
      <c r="B447" s="146" t="e">
        <f t="shared" ca="1" si="48"/>
        <v>#REF!</v>
      </c>
      <c r="C447" s="146" t="e">
        <f t="shared" ca="1" si="49"/>
        <v>#REF!</v>
      </c>
      <c r="D447" s="126"/>
      <c r="E447" s="127"/>
      <c r="F447" s="127" t="e">
        <f t="shared" ca="1" si="50"/>
        <v>#REF!</v>
      </c>
      <c r="G447" s="125"/>
      <c r="H447" s="125"/>
      <c r="I447" s="125" t="e">
        <f t="shared" ca="1" si="52"/>
        <v>#REF!</v>
      </c>
      <c r="J447" s="128"/>
      <c r="K447" s="128"/>
      <c r="L447" s="128" t="e">
        <f t="shared" ca="1" si="51"/>
        <v>#REF!</v>
      </c>
      <c r="M447" s="130" t="e">
        <f t="shared" ca="1" si="53"/>
        <v>#REF!</v>
      </c>
      <c r="N447" s="154" t="e">
        <f t="shared" ca="1" si="54"/>
        <v>#REF!</v>
      </c>
      <c r="O447" s="132" t="e">
        <f t="shared" ca="1" si="55"/>
        <v>#REF!</v>
      </c>
      <c r="P447" s="136"/>
    </row>
    <row r="448" spans="1:16" x14ac:dyDescent="0.25">
      <c r="A448" s="121">
        <v>442</v>
      </c>
      <c r="B448" s="146" t="e">
        <f t="shared" ca="1" si="48"/>
        <v>#REF!</v>
      </c>
      <c r="C448" s="146" t="e">
        <f t="shared" ca="1" si="49"/>
        <v>#REF!</v>
      </c>
      <c r="D448" s="126"/>
      <c r="E448" s="127"/>
      <c r="F448" s="127" t="e">
        <f t="shared" ca="1" si="50"/>
        <v>#REF!</v>
      </c>
      <c r="G448" s="125"/>
      <c r="H448" s="125"/>
      <c r="I448" s="125" t="e">
        <f t="shared" ca="1" si="52"/>
        <v>#REF!</v>
      </c>
      <c r="J448" s="128"/>
      <c r="K448" s="128"/>
      <c r="L448" s="128" t="e">
        <f t="shared" ca="1" si="51"/>
        <v>#REF!</v>
      </c>
      <c r="M448" s="130" t="e">
        <f t="shared" ca="1" si="53"/>
        <v>#REF!</v>
      </c>
      <c r="N448" s="154" t="e">
        <f t="shared" ca="1" si="54"/>
        <v>#REF!</v>
      </c>
      <c r="O448" s="132" t="e">
        <f t="shared" ca="1" si="55"/>
        <v>#REF!</v>
      </c>
      <c r="P448" s="136"/>
    </row>
    <row r="449" spans="1:16" x14ac:dyDescent="0.25">
      <c r="A449" s="121">
        <v>443</v>
      </c>
      <c r="B449" s="146" t="e">
        <f t="shared" ca="1" si="48"/>
        <v>#REF!</v>
      </c>
      <c r="C449" s="146" t="e">
        <f t="shared" ca="1" si="49"/>
        <v>#REF!</v>
      </c>
      <c r="D449" s="126"/>
      <c r="E449" s="127"/>
      <c r="F449" s="127" t="e">
        <f t="shared" ca="1" si="50"/>
        <v>#REF!</v>
      </c>
      <c r="G449" s="125"/>
      <c r="H449" s="125"/>
      <c r="I449" s="125" t="e">
        <f t="shared" ca="1" si="52"/>
        <v>#REF!</v>
      </c>
      <c r="J449" s="128"/>
      <c r="K449" s="128"/>
      <c r="L449" s="128" t="e">
        <f t="shared" ca="1" si="51"/>
        <v>#REF!</v>
      </c>
      <c r="M449" s="130" t="e">
        <f t="shared" ca="1" si="53"/>
        <v>#REF!</v>
      </c>
      <c r="N449" s="154" t="e">
        <f t="shared" ca="1" si="54"/>
        <v>#REF!</v>
      </c>
      <c r="O449" s="132" t="e">
        <f t="shared" ca="1" si="55"/>
        <v>#REF!</v>
      </c>
      <c r="P449" s="136"/>
    </row>
    <row r="450" spans="1:16" x14ac:dyDescent="0.25">
      <c r="A450" s="121">
        <v>444</v>
      </c>
      <c r="B450" s="146" t="e">
        <f t="shared" ca="1" si="48"/>
        <v>#REF!</v>
      </c>
      <c r="C450" s="146" t="e">
        <f t="shared" ca="1" si="49"/>
        <v>#REF!</v>
      </c>
      <c r="D450" s="126"/>
      <c r="E450" s="127"/>
      <c r="F450" s="127" t="e">
        <f t="shared" ca="1" si="50"/>
        <v>#REF!</v>
      </c>
      <c r="G450" s="125"/>
      <c r="H450" s="125"/>
      <c r="I450" s="125" t="e">
        <f t="shared" ca="1" si="52"/>
        <v>#REF!</v>
      </c>
      <c r="J450" s="128"/>
      <c r="K450" s="128"/>
      <c r="L450" s="128" t="e">
        <f t="shared" ca="1" si="51"/>
        <v>#REF!</v>
      </c>
      <c r="M450" s="130" t="e">
        <f t="shared" ca="1" si="53"/>
        <v>#REF!</v>
      </c>
      <c r="N450" s="154" t="e">
        <f t="shared" ca="1" si="54"/>
        <v>#REF!</v>
      </c>
      <c r="O450" s="132" t="e">
        <f t="shared" ca="1" si="55"/>
        <v>#REF!</v>
      </c>
      <c r="P450" s="136"/>
    </row>
    <row r="451" spans="1:16" x14ac:dyDescent="0.25">
      <c r="A451" s="121">
        <v>445</v>
      </c>
      <c r="B451" s="146" t="e">
        <f t="shared" ca="1" si="48"/>
        <v>#REF!</v>
      </c>
      <c r="C451" s="146" t="e">
        <f t="shared" ca="1" si="49"/>
        <v>#REF!</v>
      </c>
      <c r="D451" s="126"/>
      <c r="E451" s="127"/>
      <c r="F451" s="127" t="e">
        <f t="shared" ca="1" si="50"/>
        <v>#REF!</v>
      </c>
      <c r="G451" s="125"/>
      <c r="H451" s="125"/>
      <c r="I451" s="125" t="e">
        <f t="shared" ca="1" si="52"/>
        <v>#REF!</v>
      </c>
      <c r="J451" s="128"/>
      <c r="K451" s="128"/>
      <c r="L451" s="128" t="e">
        <f t="shared" ca="1" si="51"/>
        <v>#REF!</v>
      </c>
      <c r="M451" s="130" t="e">
        <f t="shared" ca="1" si="53"/>
        <v>#REF!</v>
      </c>
      <c r="N451" s="154" t="e">
        <f t="shared" ca="1" si="54"/>
        <v>#REF!</v>
      </c>
      <c r="O451" s="132" t="e">
        <f t="shared" ca="1" si="55"/>
        <v>#REF!</v>
      </c>
      <c r="P451" s="136"/>
    </row>
    <row r="452" spans="1:16" x14ac:dyDescent="0.25">
      <c r="A452" s="121">
        <v>446</v>
      </c>
      <c r="B452" s="146" t="e">
        <f t="shared" ca="1" si="48"/>
        <v>#REF!</v>
      </c>
      <c r="C452" s="146" t="e">
        <f t="shared" ca="1" si="49"/>
        <v>#REF!</v>
      </c>
      <c r="D452" s="126"/>
      <c r="E452" s="127"/>
      <c r="F452" s="127" t="e">
        <f t="shared" ca="1" si="50"/>
        <v>#REF!</v>
      </c>
      <c r="G452" s="125"/>
      <c r="H452" s="125"/>
      <c r="I452" s="125" t="e">
        <f t="shared" ca="1" si="52"/>
        <v>#REF!</v>
      </c>
      <c r="J452" s="128"/>
      <c r="K452" s="128"/>
      <c r="L452" s="128" t="e">
        <f t="shared" ca="1" si="51"/>
        <v>#REF!</v>
      </c>
      <c r="M452" s="130" t="e">
        <f t="shared" ca="1" si="53"/>
        <v>#REF!</v>
      </c>
      <c r="N452" s="154" t="e">
        <f t="shared" ca="1" si="54"/>
        <v>#REF!</v>
      </c>
      <c r="O452" s="132" t="e">
        <f t="shared" ca="1" si="55"/>
        <v>#REF!</v>
      </c>
      <c r="P452" s="136"/>
    </row>
    <row r="453" spans="1:16" x14ac:dyDescent="0.25">
      <c r="A453" s="121">
        <v>447</v>
      </c>
      <c r="B453" s="146" t="e">
        <f t="shared" ca="1" si="48"/>
        <v>#REF!</v>
      </c>
      <c r="C453" s="146" t="e">
        <f t="shared" ca="1" si="49"/>
        <v>#REF!</v>
      </c>
      <c r="D453" s="126"/>
      <c r="E453" s="127"/>
      <c r="F453" s="127" t="e">
        <f t="shared" ca="1" si="50"/>
        <v>#REF!</v>
      </c>
      <c r="G453" s="125"/>
      <c r="H453" s="125"/>
      <c r="I453" s="125" t="e">
        <f t="shared" ca="1" si="52"/>
        <v>#REF!</v>
      </c>
      <c r="J453" s="128"/>
      <c r="K453" s="128"/>
      <c r="L453" s="128" t="e">
        <f t="shared" ca="1" si="51"/>
        <v>#REF!</v>
      </c>
      <c r="M453" s="130" t="e">
        <f t="shared" ca="1" si="53"/>
        <v>#REF!</v>
      </c>
      <c r="N453" s="154" t="e">
        <f t="shared" ca="1" si="54"/>
        <v>#REF!</v>
      </c>
      <c r="O453" s="132" t="e">
        <f t="shared" ca="1" si="55"/>
        <v>#REF!</v>
      </c>
      <c r="P453" s="136"/>
    </row>
    <row r="454" spans="1:16" x14ac:dyDescent="0.25">
      <c r="A454" s="121">
        <v>448</v>
      </c>
      <c r="B454" s="146" t="e">
        <f t="shared" ca="1" si="48"/>
        <v>#REF!</v>
      </c>
      <c r="C454" s="146" t="e">
        <f t="shared" ca="1" si="49"/>
        <v>#REF!</v>
      </c>
      <c r="D454" s="126"/>
      <c r="E454" s="127"/>
      <c r="F454" s="127" t="e">
        <f t="shared" ca="1" si="50"/>
        <v>#REF!</v>
      </c>
      <c r="G454" s="125"/>
      <c r="H454" s="125"/>
      <c r="I454" s="125" t="e">
        <f t="shared" ca="1" si="52"/>
        <v>#REF!</v>
      </c>
      <c r="J454" s="128"/>
      <c r="K454" s="128"/>
      <c r="L454" s="128" t="e">
        <f t="shared" ca="1" si="51"/>
        <v>#REF!</v>
      </c>
      <c r="M454" s="130" t="e">
        <f t="shared" ca="1" si="53"/>
        <v>#REF!</v>
      </c>
      <c r="N454" s="154" t="e">
        <f t="shared" ca="1" si="54"/>
        <v>#REF!</v>
      </c>
      <c r="O454" s="132" t="e">
        <f t="shared" ca="1" si="55"/>
        <v>#REF!</v>
      </c>
      <c r="P454" s="136"/>
    </row>
    <row r="455" spans="1:16" x14ac:dyDescent="0.25">
      <c r="A455" s="121">
        <v>449</v>
      </c>
      <c r="B455" s="146" t="e">
        <f t="shared" ca="1" si="48"/>
        <v>#REF!</v>
      </c>
      <c r="C455" s="146" t="e">
        <f t="shared" ca="1" si="49"/>
        <v>#REF!</v>
      </c>
      <c r="D455" s="126"/>
      <c r="E455" s="127"/>
      <c r="F455" s="127" t="e">
        <f t="shared" ca="1" si="50"/>
        <v>#REF!</v>
      </c>
      <c r="G455" s="125"/>
      <c r="H455" s="125"/>
      <c r="I455" s="125" t="e">
        <f t="shared" ca="1" si="52"/>
        <v>#REF!</v>
      </c>
      <c r="J455" s="128"/>
      <c r="K455" s="128"/>
      <c r="L455" s="128" t="e">
        <f t="shared" ca="1" si="51"/>
        <v>#REF!</v>
      </c>
      <c r="M455" s="130" t="e">
        <f t="shared" ca="1" si="53"/>
        <v>#REF!</v>
      </c>
      <c r="N455" s="154" t="e">
        <f t="shared" ca="1" si="54"/>
        <v>#REF!</v>
      </c>
      <c r="O455" s="132" t="e">
        <f t="shared" ca="1" si="55"/>
        <v>#REF!</v>
      </c>
      <c r="P455" s="136"/>
    </row>
    <row r="456" spans="1:16" x14ac:dyDescent="0.25">
      <c r="A456" s="121">
        <v>450</v>
      </c>
      <c r="B456" s="146" t="e">
        <f t="shared" ref="B456:B498" ca="1" si="56">INDIRECT(CONCATENATE($C$505,$D$505,"!$B",$A456 + 8))</f>
        <v>#REF!</v>
      </c>
      <c r="C456" s="146" t="e">
        <f t="shared" ref="C456:C498" ca="1" si="57">INDIRECT(CONCATENATE($C$505,$D$505,"!$C",$A456 + 8))</f>
        <v>#REF!</v>
      </c>
      <c r="D456" s="126"/>
      <c r="E456" s="127"/>
      <c r="F456" s="127" t="e">
        <f t="shared" ref="F456:F498" ca="1" si="58">INDIRECT(CONCATENATE($C$505,$D$505,"!$Z",$A456 + 8))</f>
        <v>#REF!</v>
      </c>
      <c r="G456" s="125"/>
      <c r="H456" s="125"/>
      <c r="I456" s="125" t="e">
        <f t="shared" ca="1" si="52"/>
        <v>#REF!</v>
      </c>
      <c r="J456" s="128"/>
      <c r="K456" s="128"/>
      <c r="L456" s="128" t="e">
        <f t="shared" ref="L456:L498" ca="1" si="59">INDIRECT(CONCATENATE($C$505,$D$505,"!$V",$A456 + 8))</f>
        <v>#REF!</v>
      </c>
      <c r="M456" s="130" t="e">
        <f t="shared" ca="1" si="53"/>
        <v>#REF!</v>
      </c>
      <c r="N456" s="154" t="e">
        <f t="shared" ca="1" si="54"/>
        <v>#REF!</v>
      </c>
      <c r="O456" s="132" t="e">
        <f t="shared" ca="1" si="55"/>
        <v>#REF!</v>
      </c>
      <c r="P456" s="136"/>
    </row>
    <row r="457" spans="1:16" x14ac:dyDescent="0.25">
      <c r="A457" s="121">
        <v>451</v>
      </c>
      <c r="B457" s="146" t="e">
        <f t="shared" ca="1" si="56"/>
        <v>#REF!</v>
      </c>
      <c r="C457" s="146" t="e">
        <f t="shared" ca="1" si="57"/>
        <v>#REF!</v>
      </c>
      <c r="D457" s="126"/>
      <c r="E457" s="127"/>
      <c r="F457" s="127" t="e">
        <f t="shared" ca="1" si="58"/>
        <v>#REF!</v>
      </c>
      <c r="G457" s="125"/>
      <c r="H457" s="125"/>
      <c r="I457" s="125" t="e">
        <f t="shared" ref="I457:I498" ca="1" si="60">INDIRECT(CONCATENATE($C$505,$D$505,"!$AD",$A457 + 8))</f>
        <v>#REF!</v>
      </c>
      <c r="J457" s="128"/>
      <c r="K457" s="128"/>
      <c r="L457" s="128" t="e">
        <f t="shared" ca="1" si="59"/>
        <v>#REF!</v>
      </c>
      <c r="M457" s="130" t="e">
        <f t="shared" ref="M457:M498" ca="1" si="61">IF(I457&lt;33,0,3)</f>
        <v>#REF!</v>
      </c>
      <c r="N457" s="154" t="e">
        <f t="shared" ref="N457:N498" ca="1" si="62">ROUNDDOWN(O457,0)</f>
        <v>#REF!</v>
      </c>
      <c r="O457" s="132" t="e">
        <f t="shared" ref="O457:O498" ca="1" si="63">I457*M457/100</f>
        <v>#REF!</v>
      </c>
      <c r="P457" s="136"/>
    </row>
    <row r="458" spans="1:16" x14ac:dyDescent="0.25">
      <c r="A458" s="121">
        <v>452</v>
      </c>
      <c r="B458" s="146" t="e">
        <f t="shared" ca="1" si="56"/>
        <v>#REF!</v>
      </c>
      <c r="C458" s="146" t="e">
        <f t="shared" ca="1" si="57"/>
        <v>#REF!</v>
      </c>
      <c r="D458" s="126"/>
      <c r="E458" s="127"/>
      <c r="F458" s="127" t="e">
        <f t="shared" ca="1" si="58"/>
        <v>#REF!</v>
      </c>
      <c r="G458" s="125"/>
      <c r="H458" s="125"/>
      <c r="I458" s="125" t="e">
        <f t="shared" ca="1" si="60"/>
        <v>#REF!</v>
      </c>
      <c r="J458" s="128"/>
      <c r="K458" s="128"/>
      <c r="L458" s="128" t="e">
        <f t="shared" ca="1" si="59"/>
        <v>#REF!</v>
      </c>
      <c r="M458" s="130" t="e">
        <f t="shared" ca="1" si="61"/>
        <v>#REF!</v>
      </c>
      <c r="N458" s="154" t="e">
        <f t="shared" ca="1" si="62"/>
        <v>#REF!</v>
      </c>
      <c r="O458" s="132" t="e">
        <f t="shared" ca="1" si="63"/>
        <v>#REF!</v>
      </c>
      <c r="P458" s="136"/>
    </row>
    <row r="459" spans="1:16" x14ac:dyDescent="0.25">
      <c r="A459" s="121">
        <v>453</v>
      </c>
      <c r="B459" s="146" t="e">
        <f t="shared" ca="1" si="56"/>
        <v>#REF!</v>
      </c>
      <c r="C459" s="146" t="e">
        <f t="shared" ca="1" si="57"/>
        <v>#REF!</v>
      </c>
      <c r="D459" s="126"/>
      <c r="E459" s="127"/>
      <c r="F459" s="127" t="e">
        <f t="shared" ca="1" si="58"/>
        <v>#REF!</v>
      </c>
      <c r="G459" s="125"/>
      <c r="H459" s="125"/>
      <c r="I459" s="125" t="e">
        <f t="shared" ca="1" si="60"/>
        <v>#REF!</v>
      </c>
      <c r="J459" s="128"/>
      <c r="K459" s="128"/>
      <c r="L459" s="128" t="e">
        <f t="shared" ca="1" si="59"/>
        <v>#REF!</v>
      </c>
      <c r="M459" s="130" t="e">
        <f t="shared" ca="1" si="61"/>
        <v>#REF!</v>
      </c>
      <c r="N459" s="154" t="e">
        <f t="shared" ca="1" si="62"/>
        <v>#REF!</v>
      </c>
      <c r="O459" s="132" t="e">
        <f t="shared" ca="1" si="63"/>
        <v>#REF!</v>
      </c>
      <c r="P459" s="136"/>
    </row>
    <row r="460" spans="1:16" x14ac:dyDescent="0.25">
      <c r="A460" s="121">
        <v>454</v>
      </c>
      <c r="B460" s="146" t="e">
        <f t="shared" ca="1" si="56"/>
        <v>#REF!</v>
      </c>
      <c r="C460" s="146" t="e">
        <f t="shared" ca="1" si="57"/>
        <v>#REF!</v>
      </c>
      <c r="D460" s="126"/>
      <c r="E460" s="127"/>
      <c r="F460" s="127" t="e">
        <f t="shared" ca="1" si="58"/>
        <v>#REF!</v>
      </c>
      <c r="G460" s="125"/>
      <c r="H460" s="125"/>
      <c r="I460" s="125" t="e">
        <f t="shared" ca="1" si="60"/>
        <v>#REF!</v>
      </c>
      <c r="J460" s="128"/>
      <c r="K460" s="128"/>
      <c r="L460" s="128" t="e">
        <f t="shared" ca="1" si="59"/>
        <v>#REF!</v>
      </c>
      <c r="M460" s="130" t="e">
        <f t="shared" ca="1" si="61"/>
        <v>#REF!</v>
      </c>
      <c r="N460" s="154" t="e">
        <f t="shared" ca="1" si="62"/>
        <v>#REF!</v>
      </c>
      <c r="O460" s="132" t="e">
        <f t="shared" ca="1" si="63"/>
        <v>#REF!</v>
      </c>
      <c r="P460" s="136"/>
    </row>
    <row r="461" spans="1:16" x14ac:dyDescent="0.25">
      <c r="A461" s="121">
        <v>455</v>
      </c>
      <c r="B461" s="146" t="e">
        <f t="shared" ca="1" si="56"/>
        <v>#REF!</v>
      </c>
      <c r="C461" s="146" t="e">
        <f t="shared" ca="1" si="57"/>
        <v>#REF!</v>
      </c>
      <c r="D461" s="126"/>
      <c r="E461" s="127"/>
      <c r="F461" s="127" t="e">
        <f t="shared" ca="1" si="58"/>
        <v>#REF!</v>
      </c>
      <c r="G461" s="125"/>
      <c r="H461" s="125"/>
      <c r="I461" s="125" t="e">
        <f t="shared" ca="1" si="60"/>
        <v>#REF!</v>
      </c>
      <c r="J461" s="128"/>
      <c r="K461" s="128"/>
      <c r="L461" s="128" t="e">
        <f t="shared" ca="1" si="59"/>
        <v>#REF!</v>
      </c>
      <c r="M461" s="130" t="e">
        <f t="shared" ca="1" si="61"/>
        <v>#REF!</v>
      </c>
      <c r="N461" s="154" t="e">
        <f t="shared" ca="1" si="62"/>
        <v>#REF!</v>
      </c>
      <c r="O461" s="132" t="e">
        <f t="shared" ca="1" si="63"/>
        <v>#REF!</v>
      </c>
      <c r="P461" s="136"/>
    </row>
    <row r="462" spans="1:16" x14ac:dyDescent="0.25">
      <c r="A462" s="121">
        <v>456</v>
      </c>
      <c r="B462" s="146" t="e">
        <f t="shared" ca="1" si="56"/>
        <v>#REF!</v>
      </c>
      <c r="C462" s="146" t="e">
        <f t="shared" ca="1" si="57"/>
        <v>#REF!</v>
      </c>
      <c r="D462" s="126"/>
      <c r="E462" s="127"/>
      <c r="F462" s="127" t="e">
        <f t="shared" ca="1" si="58"/>
        <v>#REF!</v>
      </c>
      <c r="G462" s="125"/>
      <c r="H462" s="125"/>
      <c r="I462" s="125" t="e">
        <f t="shared" ca="1" si="60"/>
        <v>#REF!</v>
      </c>
      <c r="J462" s="128"/>
      <c r="K462" s="128"/>
      <c r="L462" s="128" t="e">
        <f t="shared" ca="1" si="59"/>
        <v>#REF!</v>
      </c>
      <c r="M462" s="130" t="e">
        <f t="shared" ca="1" si="61"/>
        <v>#REF!</v>
      </c>
      <c r="N462" s="154" t="e">
        <f t="shared" ca="1" si="62"/>
        <v>#REF!</v>
      </c>
      <c r="O462" s="132" t="e">
        <f t="shared" ca="1" si="63"/>
        <v>#REF!</v>
      </c>
      <c r="P462" s="136"/>
    </row>
    <row r="463" spans="1:16" x14ac:dyDescent="0.25">
      <c r="A463" s="121">
        <v>457</v>
      </c>
      <c r="B463" s="146" t="e">
        <f t="shared" ca="1" si="56"/>
        <v>#REF!</v>
      </c>
      <c r="C463" s="146" t="e">
        <f t="shared" ca="1" si="57"/>
        <v>#REF!</v>
      </c>
      <c r="D463" s="126"/>
      <c r="E463" s="127"/>
      <c r="F463" s="127" t="e">
        <f t="shared" ca="1" si="58"/>
        <v>#REF!</v>
      </c>
      <c r="G463" s="125"/>
      <c r="H463" s="125"/>
      <c r="I463" s="125" t="e">
        <f t="shared" ca="1" si="60"/>
        <v>#REF!</v>
      </c>
      <c r="J463" s="128"/>
      <c r="K463" s="128"/>
      <c r="L463" s="128" t="e">
        <f t="shared" ca="1" si="59"/>
        <v>#REF!</v>
      </c>
      <c r="M463" s="130" t="e">
        <f t="shared" ca="1" si="61"/>
        <v>#REF!</v>
      </c>
      <c r="N463" s="154" t="e">
        <f t="shared" ca="1" si="62"/>
        <v>#REF!</v>
      </c>
      <c r="O463" s="132" t="e">
        <f t="shared" ca="1" si="63"/>
        <v>#REF!</v>
      </c>
      <c r="P463" s="136"/>
    </row>
    <row r="464" spans="1:16" x14ac:dyDescent="0.25">
      <c r="A464" s="121">
        <v>458</v>
      </c>
      <c r="B464" s="146" t="e">
        <f t="shared" ca="1" si="56"/>
        <v>#REF!</v>
      </c>
      <c r="C464" s="146" t="e">
        <f t="shared" ca="1" si="57"/>
        <v>#REF!</v>
      </c>
      <c r="D464" s="126"/>
      <c r="E464" s="127"/>
      <c r="F464" s="127" t="e">
        <f t="shared" ca="1" si="58"/>
        <v>#REF!</v>
      </c>
      <c r="G464" s="125"/>
      <c r="H464" s="125"/>
      <c r="I464" s="125" t="e">
        <f t="shared" ca="1" si="60"/>
        <v>#REF!</v>
      </c>
      <c r="J464" s="128"/>
      <c r="K464" s="128"/>
      <c r="L464" s="128" t="e">
        <f t="shared" ca="1" si="59"/>
        <v>#REF!</v>
      </c>
      <c r="M464" s="130" t="e">
        <f t="shared" ca="1" si="61"/>
        <v>#REF!</v>
      </c>
      <c r="N464" s="154" t="e">
        <f t="shared" ca="1" si="62"/>
        <v>#REF!</v>
      </c>
      <c r="O464" s="132" t="e">
        <f t="shared" ca="1" si="63"/>
        <v>#REF!</v>
      </c>
      <c r="P464" s="136"/>
    </row>
    <row r="465" spans="1:16" x14ac:dyDescent="0.25">
      <c r="A465" s="121">
        <v>459</v>
      </c>
      <c r="B465" s="146" t="e">
        <f t="shared" ca="1" si="56"/>
        <v>#REF!</v>
      </c>
      <c r="C465" s="146" t="e">
        <f t="shared" ca="1" si="57"/>
        <v>#REF!</v>
      </c>
      <c r="D465" s="126"/>
      <c r="E465" s="127"/>
      <c r="F465" s="127" t="e">
        <f t="shared" ca="1" si="58"/>
        <v>#REF!</v>
      </c>
      <c r="G465" s="125"/>
      <c r="H465" s="125"/>
      <c r="I465" s="125" t="e">
        <f t="shared" ca="1" si="60"/>
        <v>#REF!</v>
      </c>
      <c r="J465" s="128"/>
      <c r="K465" s="128"/>
      <c r="L465" s="128" t="e">
        <f t="shared" ca="1" si="59"/>
        <v>#REF!</v>
      </c>
      <c r="M465" s="130" t="e">
        <f t="shared" ca="1" si="61"/>
        <v>#REF!</v>
      </c>
      <c r="N465" s="154" t="e">
        <f t="shared" ca="1" si="62"/>
        <v>#REF!</v>
      </c>
      <c r="O465" s="132" t="e">
        <f t="shared" ca="1" si="63"/>
        <v>#REF!</v>
      </c>
      <c r="P465" s="136"/>
    </row>
    <row r="466" spans="1:16" x14ac:dyDescent="0.25">
      <c r="A466" s="121">
        <v>460</v>
      </c>
      <c r="B466" s="146" t="e">
        <f t="shared" ca="1" si="56"/>
        <v>#REF!</v>
      </c>
      <c r="C466" s="146" t="e">
        <f t="shared" ca="1" si="57"/>
        <v>#REF!</v>
      </c>
      <c r="D466" s="126"/>
      <c r="E466" s="127"/>
      <c r="F466" s="127" t="e">
        <f t="shared" ca="1" si="58"/>
        <v>#REF!</v>
      </c>
      <c r="G466" s="125"/>
      <c r="H466" s="125"/>
      <c r="I466" s="125" t="e">
        <f t="shared" ca="1" si="60"/>
        <v>#REF!</v>
      </c>
      <c r="J466" s="128"/>
      <c r="K466" s="128"/>
      <c r="L466" s="128" t="e">
        <f t="shared" ca="1" si="59"/>
        <v>#REF!</v>
      </c>
      <c r="M466" s="130" t="e">
        <f t="shared" ca="1" si="61"/>
        <v>#REF!</v>
      </c>
      <c r="N466" s="154" t="e">
        <f t="shared" ca="1" si="62"/>
        <v>#REF!</v>
      </c>
      <c r="O466" s="132" t="e">
        <f t="shared" ca="1" si="63"/>
        <v>#REF!</v>
      </c>
      <c r="P466" s="136"/>
    </row>
    <row r="467" spans="1:16" x14ac:dyDescent="0.25">
      <c r="A467" s="121">
        <v>461</v>
      </c>
      <c r="B467" s="146" t="e">
        <f t="shared" ca="1" si="56"/>
        <v>#REF!</v>
      </c>
      <c r="C467" s="146" t="e">
        <f t="shared" ca="1" si="57"/>
        <v>#REF!</v>
      </c>
      <c r="D467" s="126"/>
      <c r="E467" s="127"/>
      <c r="F467" s="127" t="e">
        <f t="shared" ca="1" si="58"/>
        <v>#REF!</v>
      </c>
      <c r="G467" s="125"/>
      <c r="H467" s="125"/>
      <c r="I467" s="125" t="e">
        <f t="shared" ca="1" si="60"/>
        <v>#REF!</v>
      </c>
      <c r="J467" s="128"/>
      <c r="K467" s="128"/>
      <c r="L467" s="128" t="e">
        <f t="shared" ca="1" si="59"/>
        <v>#REF!</v>
      </c>
      <c r="M467" s="130" t="e">
        <f t="shared" ca="1" si="61"/>
        <v>#REF!</v>
      </c>
      <c r="N467" s="154" t="e">
        <f t="shared" ca="1" si="62"/>
        <v>#REF!</v>
      </c>
      <c r="O467" s="132" t="e">
        <f t="shared" ca="1" si="63"/>
        <v>#REF!</v>
      </c>
      <c r="P467" s="136"/>
    </row>
    <row r="468" spans="1:16" x14ac:dyDescent="0.25">
      <c r="A468" s="121">
        <v>462</v>
      </c>
      <c r="B468" s="146" t="e">
        <f t="shared" ca="1" si="56"/>
        <v>#REF!</v>
      </c>
      <c r="C468" s="146" t="e">
        <f t="shared" ca="1" si="57"/>
        <v>#REF!</v>
      </c>
      <c r="D468" s="126"/>
      <c r="E468" s="127"/>
      <c r="F468" s="127" t="e">
        <f t="shared" ca="1" si="58"/>
        <v>#REF!</v>
      </c>
      <c r="G468" s="125"/>
      <c r="H468" s="125"/>
      <c r="I468" s="125" t="e">
        <f t="shared" ca="1" si="60"/>
        <v>#REF!</v>
      </c>
      <c r="J468" s="128"/>
      <c r="K468" s="128"/>
      <c r="L468" s="128" t="e">
        <f t="shared" ca="1" si="59"/>
        <v>#REF!</v>
      </c>
      <c r="M468" s="130" t="e">
        <f t="shared" ca="1" si="61"/>
        <v>#REF!</v>
      </c>
      <c r="N468" s="154" t="e">
        <f t="shared" ca="1" si="62"/>
        <v>#REF!</v>
      </c>
      <c r="O468" s="132" t="e">
        <f t="shared" ca="1" si="63"/>
        <v>#REF!</v>
      </c>
      <c r="P468" s="136"/>
    </row>
    <row r="469" spans="1:16" x14ac:dyDescent="0.25">
      <c r="A469" s="121">
        <v>463</v>
      </c>
      <c r="B469" s="146" t="e">
        <f t="shared" ca="1" si="56"/>
        <v>#REF!</v>
      </c>
      <c r="C469" s="146" t="e">
        <f t="shared" ca="1" si="57"/>
        <v>#REF!</v>
      </c>
      <c r="D469" s="126"/>
      <c r="E469" s="127"/>
      <c r="F469" s="127" t="e">
        <f t="shared" ca="1" si="58"/>
        <v>#REF!</v>
      </c>
      <c r="G469" s="125"/>
      <c r="H469" s="125"/>
      <c r="I469" s="125" t="e">
        <f t="shared" ca="1" si="60"/>
        <v>#REF!</v>
      </c>
      <c r="J469" s="128"/>
      <c r="K469" s="128"/>
      <c r="L469" s="128" t="e">
        <f t="shared" ca="1" si="59"/>
        <v>#REF!</v>
      </c>
      <c r="M469" s="130" t="e">
        <f t="shared" ca="1" si="61"/>
        <v>#REF!</v>
      </c>
      <c r="N469" s="154" t="e">
        <f t="shared" ca="1" si="62"/>
        <v>#REF!</v>
      </c>
      <c r="O469" s="132" t="e">
        <f t="shared" ca="1" si="63"/>
        <v>#REF!</v>
      </c>
      <c r="P469" s="136"/>
    </row>
    <row r="470" spans="1:16" x14ac:dyDescent="0.25">
      <c r="A470" s="121">
        <v>464</v>
      </c>
      <c r="B470" s="146" t="e">
        <f t="shared" ca="1" si="56"/>
        <v>#REF!</v>
      </c>
      <c r="C470" s="146" t="e">
        <f t="shared" ca="1" si="57"/>
        <v>#REF!</v>
      </c>
      <c r="D470" s="126"/>
      <c r="E470" s="127"/>
      <c r="F470" s="127" t="e">
        <f t="shared" ca="1" si="58"/>
        <v>#REF!</v>
      </c>
      <c r="G470" s="125"/>
      <c r="H470" s="125"/>
      <c r="I470" s="125" t="e">
        <f t="shared" ca="1" si="60"/>
        <v>#REF!</v>
      </c>
      <c r="J470" s="128"/>
      <c r="K470" s="128"/>
      <c r="L470" s="128" t="e">
        <f t="shared" ca="1" si="59"/>
        <v>#REF!</v>
      </c>
      <c r="M470" s="130" t="e">
        <f t="shared" ca="1" si="61"/>
        <v>#REF!</v>
      </c>
      <c r="N470" s="154" t="e">
        <f t="shared" ca="1" si="62"/>
        <v>#REF!</v>
      </c>
      <c r="O470" s="132" t="e">
        <f t="shared" ca="1" si="63"/>
        <v>#REF!</v>
      </c>
      <c r="P470" s="136"/>
    </row>
    <row r="471" spans="1:16" x14ac:dyDescent="0.25">
      <c r="A471" s="121">
        <v>465</v>
      </c>
      <c r="B471" s="146" t="e">
        <f t="shared" ca="1" si="56"/>
        <v>#REF!</v>
      </c>
      <c r="C471" s="146" t="e">
        <f t="shared" ca="1" si="57"/>
        <v>#REF!</v>
      </c>
      <c r="D471" s="126"/>
      <c r="E471" s="127"/>
      <c r="F471" s="127" t="e">
        <f t="shared" ca="1" si="58"/>
        <v>#REF!</v>
      </c>
      <c r="G471" s="125"/>
      <c r="H471" s="125"/>
      <c r="I471" s="125" t="e">
        <f t="shared" ca="1" si="60"/>
        <v>#REF!</v>
      </c>
      <c r="J471" s="128"/>
      <c r="K471" s="128"/>
      <c r="L471" s="128" t="e">
        <f t="shared" ca="1" si="59"/>
        <v>#REF!</v>
      </c>
      <c r="M471" s="130" t="e">
        <f t="shared" ca="1" si="61"/>
        <v>#REF!</v>
      </c>
      <c r="N471" s="154" t="e">
        <f t="shared" ca="1" si="62"/>
        <v>#REF!</v>
      </c>
      <c r="O471" s="132" t="e">
        <f t="shared" ca="1" si="63"/>
        <v>#REF!</v>
      </c>
      <c r="P471" s="136"/>
    </row>
    <row r="472" spans="1:16" x14ac:dyDescent="0.25">
      <c r="A472" s="121">
        <v>466</v>
      </c>
      <c r="B472" s="146" t="e">
        <f t="shared" ca="1" si="56"/>
        <v>#REF!</v>
      </c>
      <c r="C472" s="146" t="e">
        <f t="shared" ca="1" si="57"/>
        <v>#REF!</v>
      </c>
      <c r="D472" s="126"/>
      <c r="E472" s="127"/>
      <c r="F472" s="127" t="e">
        <f t="shared" ca="1" si="58"/>
        <v>#REF!</v>
      </c>
      <c r="G472" s="125"/>
      <c r="H472" s="125"/>
      <c r="I472" s="125" t="e">
        <f t="shared" ca="1" si="60"/>
        <v>#REF!</v>
      </c>
      <c r="J472" s="128"/>
      <c r="K472" s="128"/>
      <c r="L472" s="128" t="e">
        <f t="shared" ca="1" si="59"/>
        <v>#REF!</v>
      </c>
      <c r="M472" s="130" t="e">
        <f t="shared" ca="1" si="61"/>
        <v>#REF!</v>
      </c>
      <c r="N472" s="154" t="e">
        <f t="shared" ca="1" si="62"/>
        <v>#REF!</v>
      </c>
      <c r="O472" s="132" t="e">
        <f t="shared" ca="1" si="63"/>
        <v>#REF!</v>
      </c>
      <c r="P472" s="136"/>
    </row>
    <row r="473" spans="1:16" x14ac:dyDescent="0.25">
      <c r="A473" s="121">
        <v>467</v>
      </c>
      <c r="B473" s="146" t="e">
        <f t="shared" ca="1" si="56"/>
        <v>#REF!</v>
      </c>
      <c r="C473" s="146" t="e">
        <f t="shared" ca="1" si="57"/>
        <v>#REF!</v>
      </c>
      <c r="D473" s="126"/>
      <c r="E473" s="127"/>
      <c r="F473" s="127" t="e">
        <f t="shared" ca="1" si="58"/>
        <v>#REF!</v>
      </c>
      <c r="G473" s="125"/>
      <c r="H473" s="125"/>
      <c r="I473" s="125" t="e">
        <f t="shared" ca="1" si="60"/>
        <v>#REF!</v>
      </c>
      <c r="J473" s="128"/>
      <c r="K473" s="128"/>
      <c r="L473" s="128" t="e">
        <f t="shared" ca="1" si="59"/>
        <v>#REF!</v>
      </c>
      <c r="M473" s="130" t="e">
        <f t="shared" ca="1" si="61"/>
        <v>#REF!</v>
      </c>
      <c r="N473" s="154" t="e">
        <f t="shared" ca="1" si="62"/>
        <v>#REF!</v>
      </c>
      <c r="O473" s="132" t="e">
        <f t="shared" ca="1" si="63"/>
        <v>#REF!</v>
      </c>
      <c r="P473" s="136"/>
    </row>
    <row r="474" spans="1:16" x14ac:dyDescent="0.25">
      <c r="A474" s="121">
        <v>468</v>
      </c>
      <c r="B474" s="146" t="e">
        <f t="shared" ca="1" si="56"/>
        <v>#REF!</v>
      </c>
      <c r="C474" s="146" t="e">
        <f t="shared" ca="1" si="57"/>
        <v>#REF!</v>
      </c>
      <c r="D474" s="126"/>
      <c r="E474" s="127"/>
      <c r="F474" s="127" t="e">
        <f t="shared" ca="1" si="58"/>
        <v>#REF!</v>
      </c>
      <c r="G474" s="125"/>
      <c r="H474" s="125"/>
      <c r="I474" s="125" t="e">
        <f t="shared" ca="1" si="60"/>
        <v>#REF!</v>
      </c>
      <c r="J474" s="128"/>
      <c r="K474" s="128"/>
      <c r="L474" s="128" t="e">
        <f t="shared" ca="1" si="59"/>
        <v>#REF!</v>
      </c>
      <c r="M474" s="130" t="e">
        <f t="shared" ca="1" si="61"/>
        <v>#REF!</v>
      </c>
      <c r="N474" s="154" t="e">
        <f t="shared" ca="1" si="62"/>
        <v>#REF!</v>
      </c>
      <c r="O474" s="132" t="e">
        <f t="shared" ca="1" si="63"/>
        <v>#REF!</v>
      </c>
      <c r="P474" s="136"/>
    </row>
    <row r="475" spans="1:16" x14ac:dyDescent="0.25">
      <c r="A475" s="121">
        <v>469</v>
      </c>
      <c r="B475" s="146" t="e">
        <f t="shared" ca="1" si="56"/>
        <v>#REF!</v>
      </c>
      <c r="C475" s="146" t="e">
        <f t="shared" ca="1" si="57"/>
        <v>#REF!</v>
      </c>
      <c r="D475" s="126"/>
      <c r="E475" s="127"/>
      <c r="F475" s="127" t="e">
        <f t="shared" ca="1" si="58"/>
        <v>#REF!</v>
      </c>
      <c r="G475" s="125"/>
      <c r="H475" s="125"/>
      <c r="I475" s="125" t="e">
        <f t="shared" ca="1" si="60"/>
        <v>#REF!</v>
      </c>
      <c r="J475" s="128"/>
      <c r="K475" s="128"/>
      <c r="L475" s="128" t="e">
        <f t="shared" ca="1" si="59"/>
        <v>#REF!</v>
      </c>
      <c r="M475" s="130" t="e">
        <f t="shared" ca="1" si="61"/>
        <v>#REF!</v>
      </c>
      <c r="N475" s="154" t="e">
        <f t="shared" ca="1" si="62"/>
        <v>#REF!</v>
      </c>
      <c r="O475" s="132" t="e">
        <f t="shared" ca="1" si="63"/>
        <v>#REF!</v>
      </c>
      <c r="P475" s="136"/>
    </row>
    <row r="476" spans="1:16" x14ac:dyDescent="0.25">
      <c r="A476" s="121">
        <v>470</v>
      </c>
      <c r="B476" s="146" t="e">
        <f t="shared" ca="1" si="56"/>
        <v>#REF!</v>
      </c>
      <c r="C476" s="146" t="e">
        <f t="shared" ca="1" si="57"/>
        <v>#REF!</v>
      </c>
      <c r="D476" s="126"/>
      <c r="E476" s="127"/>
      <c r="F476" s="127" t="e">
        <f t="shared" ca="1" si="58"/>
        <v>#REF!</v>
      </c>
      <c r="G476" s="125"/>
      <c r="H476" s="125"/>
      <c r="I476" s="125" t="e">
        <f t="shared" ca="1" si="60"/>
        <v>#REF!</v>
      </c>
      <c r="J476" s="128"/>
      <c r="K476" s="128"/>
      <c r="L476" s="128" t="e">
        <f t="shared" ca="1" si="59"/>
        <v>#REF!</v>
      </c>
      <c r="M476" s="130" t="e">
        <f t="shared" ca="1" si="61"/>
        <v>#REF!</v>
      </c>
      <c r="N476" s="154" t="e">
        <f t="shared" ca="1" si="62"/>
        <v>#REF!</v>
      </c>
      <c r="O476" s="132" t="e">
        <f t="shared" ca="1" si="63"/>
        <v>#REF!</v>
      </c>
      <c r="P476" s="136"/>
    </row>
    <row r="477" spans="1:16" x14ac:dyDescent="0.25">
      <c r="A477" s="121">
        <v>471</v>
      </c>
      <c r="B477" s="146" t="e">
        <f t="shared" ca="1" si="56"/>
        <v>#REF!</v>
      </c>
      <c r="C477" s="146" t="e">
        <f t="shared" ca="1" si="57"/>
        <v>#REF!</v>
      </c>
      <c r="D477" s="126"/>
      <c r="E477" s="127"/>
      <c r="F477" s="127" t="e">
        <f t="shared" ca="1" si="58"/>
        <v>#REF!</v>
      </c>
      <c r="G477" s="125"/>
      <c r="H477" s="125"/>
      <c r="I477" s="125" t="e">
        <f t="shared" ca="1" si="60"/>
        <v>#REF!</v>
      </c>
      <c r="J477" s="128"/>
      <c r="K477" s="128"/>
      <c r="L477" s="128" t="e">
        <f t="shared" ca="1" si="59"/>
        <v>#REF!</v>
      </c>
      <c r="M477" s="130" t="e">
        <f t="shared" ca="1" si="61"/>
        <v>#REF!</v>
      </c>
      <c r="N477" s="154" t="e">
        <f t="shared" ca="1" si="62"/>
        <v>#REF!</v>
      </c>
      <c r="O477" s="132" t="e">
        <f t="shared" ca="1" si="63"/>
        <v>#REF!</v>
      </c>
      <c r="P477" s="136"/>
    </row>
    <row r="478" spans="1:16" x14ac:dyDescent="0.25">
      <c r="A478" s="121">
        <v>472</v>
      </c>
      <c r="B478" s="146" t="e">
        <f t="shared" ca="1" si="56"/>
        <v>#REF!</v>
      </c>
      <c r="C478" s="146" t="e">
        <f t="shared" ca="1" si="57"/>
        <v>#REF!</v>
      </c>
      <c r="D478" s="126"/>
      <c r="E478" s="127"/>
      <c r="F478" s="127" t="e">
        <f t="shared" ca="1" si="58"/>
        <v>#REF!</v>
      </c>
      <c r="G478" s="125"/>
      <c r="H478" s="125"/>
      <c r="I478" s="125" t="e">
        <f t="shared" ca="1" si="60"/>
        <v>#REF!</v>
      </c>
      <c r="J478" s="128"/>
      <c r="K478" s="128"/>
      <c r="L478" s="128" t="e">
        <f t="shared" ca="1" si="59"/>
        <v>#REF!</v>
      </c>
      <c r="M478" s="130" t="e">
        <f t="shared" ca="1" si="61"/>
        <v>#REF!</v>
      </c>
      <c r="N478" s="154" t="e">
        <f t="shared" ca="1" si="62"/>
        <v>#REF!</v>
      </c>
      <c r="O478" s="132" t="e">
        <f t="shared" ca="1" si="63"/>
        <v>#REF!</v>
      </c>
      <c r="P478" s="136"/>
    </row>
    <row r="479" spans="1:16" x14ac:dyDescent="0.25">
      <c r="A479" s="121">
        <v>473</v>
      </c>
      <c r="B479" s="146" t="e">
        <f t="shared" ca="1" si="56"/>
        <v>#REF!</v>
      </c>
      <c r="C479" s="146" t="e">
        <f t="shared" ca="1" si="57"/>
        <v>#REF!</v>
      </c>
      <c r="D479" s="126"/>
      <c r="E479" s="127"/>
      <c r="F479" s="127" t="e">
        <f t="shared" ca="1" si="58"/>
        <v>#REF!</v>
      </c>
      <c r="G479" s="125"/>
      <c r="H479" s="125"/>
      <c r="I479" s="125" t="e">
        <f t="shared" ca="1" si="60"/>
        <v>#REF!</v>
      </c>
      <c r="J479" s="128"/>
      <c r="K479" s="128"/>
      <c r="L479" s="128" t="e">
        <f t="shared" ca="1" si="59"/>
        <v>#REF!</v>
      </c>
      <c r="M479" s="130" t="e">
        <f t="shared" ca="1" si="61"/>
        <v>#REF!</v>
      </c>
      <c r="N479" s="154" t="e">
        <f t="shared" ca="1" si="62"/>
        <v>#REF!</v>
      </c>
      <c r="O479" s="132" t="e">
        <f t="shared" ca="1" si="63"/>
        <v>#REF!</v>
      </c>
      <c r="P479" s="136"/>
    </row>
    <row r="480" spans="1:16" x14ac:dyDescent="0.25">
      <c r="A480" s="121">
        <v>474</v>
      </c>
      <c r="B480" s="146" t="e">
        <f t="shared" ca="1" si="56"/>
        <v>#REF!</v>
      </c>
      <c r="C480" s="146" t="e">
        <f t="shared" ca="1" si="57"/>
        <v>#REF!</v>
      </c>
      <c r="D480" s="126"/>
      <c r="E480" s="127"/>
      <c r="F480" s="127" t="e">
        <f t="shared" ca="1" si="58"/>
        <v>#REF!</v>
      </c>
      <c r="G480" s="125"/>
      <c r="H480" s="125"/>
      <c r="I480" s="125" t="e">
        <f t="shared" ca="1" si="60"/>
        <v>#REF!</v>
      </c>
      <c r="J480" s="128"/>
      <c r="K480" s="128"/>
      <c r="L480" s="128" t="e">
        <f t="shared" ca="1" si="59"/>
        <v>#REF!</v>
      </c>
      <c r="M480" s="130" t="e">
        <f t="shared" ca="1" si="61"/>
        <v>#REF!</v>
      </c>
      <c r="N480" s="154" t="e">
        <f t="shared" ca="1" si="62"/>
        <v>#REF!</v>
      </c>
      <c r="O480" s="132" t="e">
        <f t="shared" ca="1" si="63"/>
        <v>#REF!</v>
      </c>
      <c r="P480" s="136"/>
    </row>
    <row r="481" spans="1:16" x14ac:dyDescent="0.25">
      <c r="A481" s="121">
        <v>475</v>
      </c>
      <c r="B481" s="146" t="e">
        <f t="shared" ca="1" si="56"/>
        <v>#REF!</v>
      </c>
      <c r="C481" s="146" t="e">
        <f t="shared" ca="1" si="57"/>
        <v>#REF!</v>
      </c>
      <c r="D481" s="126"/>
      <c r="E481" s="127"/>
      <c r="F481" s="127" t="e">
        <f t="shared" ca="1" si="58"/>
        <v>#REF!</v>
      </c>
      <c r="G481" s="125"/>
      <c r="H481" s="125"/>
      <c r="I481" s="125" t="e">
        <f t="shared" ca="1" si="60"/>
        <v>#REF!</v>
      </c>
      <c r="J481" s="128"/>
      <c r="K481" s="128"/>
      <c r="L481" s="128" t="e">
        <f t="shared" ca="1" si="59"/>
        <v>#REF!</v>
      </c>
      <c r="M481" s="130" t="e">
        <f t="shared" ca="1" si="61"/>
        <v>#REF!</v>
      </c>
      <c r="N481" s="154" t="e">
        <f t="shared" ca="1" si="62"/>
        <v>#REF!</v>
      </c>
      <c r="O481" s="132" t="e">
        <f t="shared" ca="1" si="63"/>
        <v>#REF!</v>
      </c>
      <c r="P481" s="136"/>
    </row>
    <row r="482" spans="1:16" x14ac:dyDescent="0.25">
      <c r="A482" s="121">
        <v>476</v>
      </c>
      <c r="B482" s="146" t="e">
        <f t="shared" ca="1" si="56"/>
        <v>#REF!</v>
      </c>
      <c r="C482" s="146" t="e">
        <f t="shared" ca="1" si="57"/>
        <v>#REF!</v>
      </c>
      <c r="D482" s="126"/>
      <c r="E482" s="127"/>
      <c r="F482" s="127" t="e">
        <f t="shared" ca="1" si="58"/>
        <v>#REF!</v>
      </c>
      <c r="G482" s="125"/>
      <c r="H482" s="125"/>
      <c r="I482" s="125" t="e">
        <f t="shared" ca="1" si="60"/>
        <v>#REF!</v>
      </c>
      <c r="J482" s="128"/>
      <c r="K482" s="128"/>
      <c r="L482" s="128" t="e">
        <f t="shared" ca="1" si="59"/>
        <v>#REF!</v>
      </c>
      <c r="M482" s="130" t="e">
        <f t="shared" ca="1" si="61"/>
        <v>#REF!</v>
      </c>
      <c r="N482" s="154" t="e">
        <f t="shared" ca="1" si="62"/>
        <v>#REF!</v>
      </c>
      <c r="O482" s="132" t="e">
        <f t="shared" ca="1" si="63"/>
        <v>#REF!</v>
      </c>
      <c r="P482" s="136"/>
    </row>
    <row r="483" spans="1:16" x14ac:dyDescent="0.25">
      <c r="A483" s="121">
        <v>477</v>
      </c>
      <c r="B483" s="146" t="e">
        <f t="shared" ca="1" si="56"/>
        <v>#REF!</v>
      </c>
      <c r="C483" s="146" t="e">
        <f t="shared" ca="1" si="57"/>
        <v>#REF!</v>
      </c>
      <c r="D483" s="126"/>
      <c r="E483" s="127"/>
      <c r="F483" s="127" t="e">
        <f t="shared" ca="1" si="58"/>
        <v>#REF!</v>
      </c>
      <c r="G483" s="125"/>
      <c r="H483" s="125"/>
      <c r="I483" s="125" t="e">
        <f t="shared" ca="1" si="60"/>
        <v>#REF!</v>
      </c>
      <c r="J483" s="128"/>
      <c r="K483" s="128"/>
      <c r="L483" s="128" t="e">
        <f t="shared" ca="1" si="59"/>
        <v>#REF!</v>
      </c>
      <c r="M483" s="130" t="e">
        <f t="shared" ca="1" si="61"/>
        <v>#REF!</v>
      </c>
      <c r="N483" s="154" t="e">
        <f t="shared" ca="1" si="62"/>
        <v>#REF!</v>
      </c>
      <c r="O483" s="132" t="e">
        <f t="shared" ca="1" si="63"/>
        <v>#REF!</v>
      </c>
      <c r="P483" s="136"/>
    </row>
    <row r="484" spans="1:16" x14ac:dyDescent="0.25">
      <c r="A484" s="121">
        <v>478</v>
      </c>
      <c r="B484" s="146" t="e">
        <f t="shared" ca="1" si="56"/>
        <v>#REF!</v>
      </c>
      <c r="C484" s="146" t="e">
        <f t="shared" ca="1" si="57"/>
        <v>#REF!</v>
      </c>
      <c r="D484" s="126"/>
      <c r="E484" s="127"/>
      <c r="F484" s="127" t="e">
        <f t="shared" ca="1" si="58"/>
        <v>#REF!</v>
      </c>
      <c r="G484" s="125"/>
      <c r="H484" s="125"/>
      <c r="I484" s="125" t="e">
        <f t="shared" ca="1" si="60"/>
        <v>#REF!</v>
      </c>
      <c r="J484" s="128"/>
      <c r="K484" s="128"/>
      <c r="L484" s="128" t="e">
        <f t="shared" ca="1" si="59"/>
        <v>#REF!</v>
      </c>
      <c r="M484" s="130" t="e">
        <f t="shared" ca="1" si="61"/>
        <v>#REF!</v>
      </c>
      <c r="N484" s="154" t="e">
        <f t="shared" ca="1" si="62"/>
        <v>#REF!</v>
      </c>
      <c r="O484" s="132" t="e">
        <f t="shared" ca="1" si="63"/>
        <v>#REF!</v>
      </c>
      <c r="P484" s="136"/>
    </row>
    <row r="485" spans="1:16" x14ac:dyDescent="0.25">
      <c r="A485" s="121">
        <v>479</v>
      </c>
      <c r="B485" s="146" t="e">
        <f t="shared" ca="1" si="56"/>
        <v>#REF!</v>
      </c>
      <c r="C485" s="146" t="e">
        <f t="shared" ca="1" si="57"/>
        <v>#REF!</v>
      </c>
      <c r="D485" s="126"/>
      <c r="E485" s="127"/>
      <c r="F485" s="127" t="e">
        <f t="shared" ca="1" si="58"/>
        <v>#REF!</v>
      </c>
      <c r="G485" s="125"/>
      <c r="H485" s="125"/>
      <c r="I485" s="125" t="e">
        <f t="shared" ca="1" si="60"/>
        <v>#REF!</v>
      </c>
      <c r="J485" s="128"/>
      <c r="K485" s="128"/>
      <c r="L485" s="128" t="e">
        <f t="shared" ca="1" si="59"/>
        <v>#REF!</v>
      </c>
      <c r="M485" s="130" t="e">
        <f t="shared" ca="1" si="61"/>
        <v>#REF!</v>
      </c>
      <c r="N485" s="154" t="e">
        <f t="shared" ca="1" si="62"/>
        <v>#REF!</v>
      </c>
      <c r="O485" s="132" t="e">
        <f t="shared" ca="1" si="63"/>
        <v>#REF!</v>
      </c>
      <c r="P485" s="136"/>
    </row>
    <row r="486" spans="1:16" x14ac:dyDescent="0.25">
      <c r="A486" s="121">
        <v>480</v>
      </c>
      <c r="B486" s="146" t="e">
        <f t="shared" ca="1" si="56"/>
        <v>#REF!</v>
      </c>
      <c r="C486" s="146" t="e">
        <f t="shared" ca="1" si="57"/>
        <v>#REF!</v>
      </c>
      <c r="D486" s="126"/>
      <c r="E486" s="127"/>
      <c r="F486" s="127" t="e">
        <f t="shared" ca="1" si="58"/>
        <v>#REF!</v>
      </c>
      <c r="G486" s="125"/>
      <c r="H486" s="125"/>
      <c r="I486" s="125" t="e">
        <f t="shared" ca="1" si="60"/>
        <v>#REF!</v>
      </c>
      <c r="J486" s="128"/>
      <c r="K486" s="128"/>
      <c r="L486" s="128" t="e">
        <f t="shared" ca="1" si="59"/>
        <v>#REF!</v>
      </c>
      <c r="M486" s="130" t="e">
        <f t="shared" ca="1" si="61"/>
        <v>#REF!</v>
      </c>
      <c r="N486" s="154" t="e">
        <f t="shared" ca="1" si="62"/>
        <v>#REF!</v>
      </c>
      <c r="O486" s="132" t="e">
        <f t="shared" ca="1" si="63"/>
        <v>#REF!</v>
      </c>
      <c r="P486" s="136"/>
    </row>
    <row r="487" spans="1:16" x14ac:dyDescent="0.25">
      <c r="A487" s="121">
        <v>481</v>
      </c>
      <c r="B487" s="146" t="e">
        <f t="shared" ca="1" si="56"/>
        <v>#REF!</v>
      </c>
      <c r="C487" s="146" t="e">
        <f t="shared" ca="1" si="57"/>
        <v>#REF!</v>
      </c>
      <c r="D487" s="126"/>
      <c r="E487" s="127"/>
      <c r="F487" s="127" t="e">
        <f t="shared" ca="1" si="58"/>
        <v>#REF!</v>
      </c>
      <c r="G487" s="125"/>
      <c r="H487" s="125"/>
      <c r="I487" s="125" t="e">
        <f t="shared" ca="1" si="60"/>
        <v>#REF!</v>
      </c>
      <c r="J487" s="128"/>
      <c r="K487" s="128"/>
      <c r="L487" s="128" t="e">
        <f t="shared" ca="1" si="59"/>
        <v>#REF!</v>
      </c>
      <c r="M487" s="130" t="e">
        <f t="shared" ca="1" si="61"/>
        <v>#REF!</v>
      </c>
      <c r="N487" s="154" t="e">
        <f t="shared" ca="1" si="62"/>
        <v>#REF!</v>
      </c>
      <c r="O487" s="132" t="e">
        <f t="shared" ca="1" si="63"/>
        <v>#REF!</v>
      </c>
      <c r="P487" s="136"/>
    </row>
    <row r="488" spans="1:16" x14ac:dyDescent="0.25">
      <c r="A488" s="121">
        <v>482</v>
      </c>
      <c r="B488" s="146" t="e">
        <f t="shared" ca="1" si="56"/>
        <v>#REF!</v>
      </c>
      <c r="C488" s="146" t="e">
        <f t="shared" ca="1" si="57"/>
        <v>#REF!</v>
      </c>
      <c r="D488" s="126"/>
      <c r="E488" s="127"/>
      <c r="F488" s="127" t="e">
        <f t="shared" ca="1" si="58"/>
        <v>#REF!</v>
      </c>
      <c r="G488" s="125"/>
      <c r="H488" s="125"/>
      <c r="I488" s="125" t="e">
        <f t="shared" ca="1" si="60"/>
        <v>#REF!</v>
      </c>
      <c r="J488" s="128"/>
      <c r="K488" s="128"/>
      <c r="L488" s="128" t="e">
        <f t="shared" ca="1" si="59"/>
        <v>#REF!</v>
      </c>
      <c r="M488" s="130" t="e">
        <f t="shared" ca="1" si="61"/>
        <v>#REF!</v>
      </c>
      <c r="N488" s="154" t="e">
        <f t="shared" ca="1" si="62"/>
        <v>#REF!</v>
      </c>
      <c r="O488" s="132" t="e">
        <f t="shared" ca="1" si="63"/>
        <v>#REF!</v>
      </c>
      <c r="P488" s="136"/>
    </row>
    <row r="489" spans="1:16" x14ac:dyDescent="0.25">
      <c r="A489" s="121">
        <v>483</v>
      </c>
      <c r="B489" s="146" t="e">
        <f t="shared" ca="1" si="56"/>
        <v>#REF!</v>
      </c>
      <c r="C489" s="146" t="e">
        <f t="shared" ca="1" si="57"/>
        <v>#REF!</v>
      </c>
      <c r="D489" s="126"/>
      <c r="E489" s="127"/>
      <c r="F489" s="127" t="e">
        <f t="shared" ca="1" si="58"/>
        <v>#REF!</v>
      </c>
      <c r="G489" s="125"/>
      <c r="H489" s="125"/>
      <c r="I489" s="125" t="e">
        <f t="shared" ca="1" si="60"/>
        <v>#REF!</v>
      </c>
      <c r="J489" s="128"/>
      <c r="K489" s="128"/>
      <c r="L489" s="128" t="e">
        <f t="shared" ca="1" si="59"/>
        <v>#REF!</v>
      </c>
      <c r="M489" s="130" t="e">
        <f t="shared" ca="1" si="61"/>
        <v>#REF!</v>
      </c>
      <c r="N489" s="154" t="e">
        <f t="shared" ca="1" si="62"/>
        <v>#REF!</v>
      </c>
      <c r="O489" s="132" t="e">
        <f t="shared" ca="1" si="63"/>
        <v>#REF!</v>
      </c>
      <c r="P489" s="136"/>
    </row>
    <row r="490" spans="1:16" x14ac:dyDescent="0.25">
      <c r="A490" s="121">
        <v>484</v>
      </c>
      <c r="B490" s="146" t="e">
        <f t="shared" ca="1" si="56"/>
        <v>#REF!</v>
      </c>
      <c r="C490" s="146" t="e">
        <f t="shared" ca="1" si="57"/>
        <v>#REF!</v>
      </c>
      <c r="D490" s="126"/>
      <c r="E490" s="127"/>
      <c r="F490" s="127" t="e">
        <f t="shared" ca="1" si="58"/>
        <v>#REF!</v>
      </c>
      <c r="G490" s="125"/>
      <c r="H490" s="125"/>
      <c r="I490" s="125" t="e">
        <f t="shared" ca="1" si="60"/>
        <v>#REF!</v>
      </c>
      <c r="J490" s="128"/>
      <c r="K490" s="128"/>
      <c r="L490" s="128" t="e">
        <f t="shared" ca="1" si="59"/>
        <v>#REF!</v>
      </c>
      <c r="M490" s="130" t="e">
        <f t="shared" ca="1" si="61"/>
        <v>#REF!</v>
      </c>
      <c r="N490" s="154" t="e">
        <f t="shared" ca="1" si="62"/>
        <v>#REF!</v>
      </c>
      <c r="O490" s="132" t="e">
        <f t="shared" ca="1" si="63"/>
        <v>#REF!</v>
      </c>
      <c r="P490" s="136"/>
    </row>
    <row r="491" spans="1:16" x14ac:dyDescent="0.25">
      <c r="A491" s="121">
        <v>485</v>
      </c>
      <c r="B491" s="146" t="e">
        <f t="shared" ca="1" si="56"/>
        <v>#REF!</v>
      </c>
      <c r="C491" s="146" t="e">
        <f t="shared" ca="1" si="57"/>
        <v>#REF!</v>
      </c>
      <c r="D491" s="126"/>
      <c r="E491" s="127"/>
      <c r="F491" s="127" t="e">
        <f t="shared" ca="1" si="58"/>
        <v>#REF!</v>
      </c>
      <c r="G491" s="125"/>
      <c r="H491" s="125"/>
      <c r="I491" s="125" t="e">
        <f t="shared" ca="1" si="60"/>
        <v>#REF!</v>
      </c>
      <c r="J491" s="128"/>
      <c r="K491" s="128"/>
      <c r="L491" s="128" t="e">
        <f t="shared" ca="1" si="59"/>
        <v>#REF!</v>
      </c>
      <c r="M491" s="130" t="e">
        <f t="shared" ca="1" si="61"/>
        <v>#REF!</v>
      </c>
      <c r="N491" s="154" t="e">
        <f t="shared" ca="1" si="62"/>
        <v>#REF!</v>
      </c>
      <c r="O491" s="132" t="e">
        <f t="shared" ca="1" si="63"/>
        <v>#REF!</v>
      </c>
      <c r="P491" s="136"/>
    </row>
    <row r="492" spans="1:16" x14ac:dyDescent="0.25">
      <c r="A492" s="121">
        <v>486</v>
      </c>
      <c r="B492" s="146" t="e">
        <f t="shared" ca="1" si="56"/>
        <v>#REF!</v>
      </c>
      <c r="C492" s="146" t="e">
        <f t="shared" ca="1" si="57"/>
        <v>#REF!</v>
      </c>
      <c r="D492" s="126"/>
      <c r="E492" s="127"/>
      <c r="F492" s="127" t="e">
        <f t="shared" ca="1" si="58"/>
        <v>#REF!</v>
      </c>
      <c r="G492" s="125"/>
      <c r="H492" s="125"/>
      <c r="I492" s="125" t="e">
        <f t="shared" ca="1" si="60"/>
        <v>#REF!</v>
      </c>
      <c r="J492" s="128"/>
      <c r="K492" s="128"/>
      <c r="L492" s="128" t="e">
        <f t="shared" ca="1" si="59"/>
        <v>#REF!</v>
      </c>
      <c r="M492" s="130" t="e">
        <f t="shared" ca="1" si="61"/>
        <v>#REF!</v>
      </c>
      <c r="N492" s="154" t="e">
        <f t="shared" ca="1" si="62"/>
        <v>#REF!</v>
      </c>
      <c r="O492" s="132" t="e">
        <f t="shared" ca="1" si="63"/>
        <v>#REF!</v>
      </c>
      <c r="P492" s="136"/>
    </row>
    <row r="493" spans="1:16" x14ac:dyDescent="0.25">
      <c r="A493" s="121">
        <v>487</v>
      </c>
      <c r="B493" s="146" t="e">
        <f t="shared" ca="1" si="56"/>
        <v>#REF!</v>
      </c>
      <c r="C493" s="146" t="e">
        <f t="shared" ca="1" si="57"/>
        <v>#REF!</v>
      </c>
      <c r="D493" s="126"/>
      <c r="E493" s="127"/>
      <c r="F493" s="127" t="e">
        <f t="shared" ca="1" si="58"/>
        <v>#REF!</v>
      </c>
      <c r="G493" s="125"/>
      <c r="H493" s="125"/>
      <c r="I493" s="125" t="e">
        <f t="shared" ca="1" si="60"/>
        <v>#REF!</v>
      </c>
      <c r="J493" s="128"/>
      <c r="K493" s="128"/>
      <c r="L493" s="128" t="e">
        <f t="shared" ca="1" si="59"/>
        <v>#REF!</v>
      </c>
      <c r="M493" s="130" t="e">
        <f t="shared" ca="1" si="61"/>
        <v>#REF!</v>
      </c>
      <c r="N493" s="154" t="e">
        <f t="shared" ca="1" si="62"/>
        <v>#REF!</v>
      </c>
      <c r="O493" s="132" t="e">
        <f t="shared" ca="1" si="63"/>
        <v>#REF!</v>
      </c>
      <c r="P493" s="136"/>
    </row>
    <row r="494" spans="1:16" x14ac:dyDescent="0.25">
      <c r="A494" s="121">
        <v>488</v>
      </c>
      <c r="B494" s="146" t="e">
        <f t="shared" ca="1" si="56"/>
        <v>#REF!</v>
      </c>
      <c r="C494" s="146" t="e">
        <f t="shared" ca="1" si="57"/>
        <v>#REF!</v>
      </c>
      <c r="D494" s="126"/>
      <c r="E494" s="127"/>
      <c r="F494" s="127" t="e">
        <f t="shared" ca="1" si="58"/>
        <v>#REF!</v>
      </c>
      <c r="G494" s="125"/>
      <c r="H494" s="125"/>
      <c r="I494" s="125" t="e">
        <f t="shared" ca="1" si="60"/>
        <v>#REF!</v>
      </c>
      <c r="J494" s="128"/>
      <c r="K494" s="128"/>
      <c r="L494" s="128" t="e">
        <f t="shared" ca="1" si="59"/>
        <v>#REF!</v>
      </c>
      <c r="M494" s="130" t="e">
        <f t="shared" ca="1" si="61"/>
        <v>#REF!</v>
      </c>
      <c r="N494" s="154" t="e">
        <f t="shared" ca="1" si="62"/>
        <v>#REF!</v>
      </c>
      <c r="O494" s="132" t="e">
        <f t="shared" ca="1" si="63"/>
        <v>#REF!</v>
      </c>
      <c r="P494" s="136"/>
    </row>
    <row r="495" spans="1:16" x14ac:dyDescent="0.25">
      <c r="A495" s="121">
        <v>489</v>
      </c>
      <c r="B495" s="146" t="e">
        <f t="shared" ca="1" si="56"/>
        <v>#REF!</v>
      </c>
      <c r="C495" s="146" t="e">
        <f t="shared" ca="1" si="57"/>
        <v>#REF!</v>
      </c>
      <c r="D495" s="126"/>
      <c r="E495" s="127"/>
      <c r="F495" s="127" t="e">
        <f t="shared" ca="1" si="58"/>
        <v>#REF!</v>
      </c>
      <c r="G495" s="125"/>
      <c r="H495" s="125"/>
      <c r="I495" s="125" t="e">
        <f t="shared" ca="1" si="60"/>
        <v>#REF!</v>
      </c>
      <c r="J495" s="128"/>
      <c r="K495" s="128"/>
      <c r="L495" s="128" t="e">
        <f t="shared" ca="1" si="59"/>
        <v>#REF!</v>
      </c>
      <c r="M495" s="130" t="e">
        <f t="shared" ca="1" si="61"/>
        <v>#REF!</v>
      </c>
      <c r="N495" s="154" t="e">
        <f t="shared" ca="1" si="62"/>
        <v>#REF!</v>
      </c>
      <c r="O495" s="132" t="e">
        <f t="shared" ca="1" si="63"/>
        <v>#REF!</v>
      </c>
      <c r="P495" s="136"/>
    </row>
    <row r="496" spans="1:16" x14ac:dyDescent="0.25">
      <c r="A496" s="121">
        <v>490</v>
      </c>
      <c r="B496" s="146" t="e">
        <f t="shared" ca="1" si="56"/>
        <v>#REF!</v>
      </c>
      <c r="C496" s="146" t="e">
        <f t="shared" ca="1" si="57"/>
        <v>#REF!</v>
      </c>
      <c r="D496" s="126"/>
      <c r="E496" s="127"/>
      <c r="F496" s="127" t="e">
        <f t="shared" ca="1" si="58"/>
        <v>#REF!</v>
      </c>
      <c r="G496" s="125"/>
      <c r="H496" s="125"/>
      <c r="I496" s="125" t="e">
        <f t="shared" ca="1" si="60"/>
        <v>#REF!</v>
      </c>
      <c r="J496" s="128"/>
      <c r="K496" s="128"/>
      <c r="L496" s="128" t="e">
        <f t="shared" ca="1" si="59"/>
        <v>#REF!</v>
      </c>
      <c r="M496" s="130" t="e">
        <f t="shared" ca="1" si="61"/>
        <v>#REF!</v>
      </c>
      <c r="N496" s="154" t="e">
        <f t="shared" ca="1" si="62"/>
        <v>#REF!</v>
      </c>
      <c r="O496" s="132" t="e">
        <f t="shared" ca="1" si="63"/>
        <v>#REF!</v>
      </c>
      <c r="P496" s="136"/>
    </row>
    <row r="497" spans="1:16" x14ac:dyDescent="0.25">
      <c r="A497" s="121">
        <v>491</v>
      </c>
      <c r="B497" s="146" t="e">
        <f t="shared" ca="1" si="56"/>
        <v>#REF!</v>
      </c>
      <c r="C497" s="146" t="e">
        <f t="shared" ca="1" si="57"/>
        <v>#REF!</v>
      </c>
      <c r="D497" s="126"/>
      <c r="E497" s="127"/>
      <c r="F497" s="127" t="e">
        <f t="shared" ca="1" si="58"/>
        <v>#REF!</v>
      </c>
      <c r="G497" s="125"/>
      <c r="H497" s="125"/>
      <c r="I497" s="125" t="e">
        <f t="shared" ca="1" si="60"/>
        <v>#REF!</v>
      </c>
      <c r="J497" s="128"/>
      <c r="K497" s="128"/>
      <c r="L497" s="128" t="e">
        <f t="shared" ca="1" si="59"/>
        <v>#REF!</v>
      </c>
      <c r="M497" s="130" t="e">
        <f t="shared" ca="1" si="61"/>
        <v>#REF!</v>
      </c>
      <c r="N497" s="154" t="e">
        <f t="shared" ca="1" si="62"/>
        <v>#REF!</v>
      </c>
      <c r="O497" s="132" t="e">
        <f t="shared" ca="1" si="63"/>
        <v>#REF!</v>
      </c>
      <c r="P497" s="136"/>
    </row>
    <row r="498" spans="1:16" x14ac:dyDescent="0.25">
      <c r="A498" s="121">
        <v>492</v>
      </c>
      <c r="B498" s="146" t="e">
        <f t="shared" ca="1" si="56"/>
        <v>#REF!</v>
      </c>
      <c r="C498" s="146" t="e">
        <f t="shared" ca="1" si="57"/>
        <v>#REF!</v>
      </c>
      <c r="D498" s="126"/>
      <c r="E498" s="127"/>
      <c r="F498" s="127" t="e">
        <f t="shared" ca="1" si="58"/>
        <v>#REF!</v>
      </c>
      <c r="G498" s="125"/>
      <c r="H498" s="125"/>
      <c r="I498" s="125" t="e">
        <f t="shared" ca="1" si="60"/>
        <v>#REF!</v>
      </c>
      <c r="J498" s="128"/>
      <c r="K498" s="128"/>
      <c r="L498" s="128" t="e">
        <f t="shared" ca="1" si="59"/>
        <v>#REF!</v>
      </c>
      <c r="M498" s="130" t="e">
        <f t="shared" ca="1" si="61"/>
        <v>#REF!</v>
      </c>
      <c r="N498" s="154" t="e">
        <f t="shared" ca="1" si="62"/>
        <v>#REF!</v>
      </c>
      <c r="O498" s="132" t="e">
        <f t="shared" ca="1" si="63"/>
        <v>#REF!</v>
      </c>
      <c r="P498" s="136"/>
    </row>
    <row r="499" spans="1:16" x14ac:dyDescent="0.25">
      <c r="A499" s="137" t="s">
        <v>598</v>
      </c>
      <c r="B499" s="137"/>
      <c r="C499" s="157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9"/>
      <c r="P499" s="139"/>
    </row>
    <row r="500" spans="1:16" x14ac:dyDescent="0.25">
      <c r="A500" s="562" t="s">
        <v>612</v>
      </c>
      <c r="B500" s="562"/>
      <c r="C500" s="562"/>
      <c r="D500" s="562"/>
      <c r="E500" s="562"/>
      <c r="F500" s="562"/>
      <c r="G500" s="562"/>
      <c r="H500" s="562"/>
      <c r="I500" s="562"/>
      <c r="J500" s="562"/>
      <c r="K500" s="562"/>
      <c r="L500" s="562"/>
      <c r="M500" s="562"/>
      <c r="N500" s="562"/>
      <c r="O500" s="139"/>
      <c r="P500" s="139"/>
    </row>
    <row r="502" spans="1:16" x14ac:dyDescent="0.25">
      <c r="B502" s="158"/>
      <c r="C502" s="159" t="s">
        <v>619</v>
      </c>
      <c r="D502" s="143" t="s">
        <v>620</v>
      </c>
    </row>
    <row r="503" spans="1:16" x14ac:dyDescent="0.25">
      <c r="B503" s="158"/>
      <c r="C503" s="159"/>
      <c r="D503" s="143"/>
    </row>
    <row r="504" spans="1:16" x14ac:dyDescent="0.25">
      <c r="B504" s="158"/>
      <c r="C504" s="160"/>
      <c r="D504" s="143"/>
    </row>
    <row r="505" spans="1:16" x14ac:dyDescent="0.25">
      <c r="B505" s="158" t="s">
        <v>623</v>
      </c>
      <c r="C505" s="159" t="s">
        <v>622</v>
      </c>
      <c r="D505" s="143" t="s">
        <v>604</v>
      </c>
    </row>
  </sheetData>
  <autoFilter ref="A6:P498"/>
  <mergeCells count="9">
    <mergeCell ref="A500:N500"/>
    <mergeCell ref="A2:N2"/>
    <mergeCell ref="A4:A5"/>
    <mergeCell ref="B4:B5"/>
    <mergeCell ref="C4:C5"/>
    <mergeCell ref="D4:F4"/>
    <mergeCell ref="G4:I4"/>
    <mergeCell ref="J4:L4"/>
    <mergeCell ref="M4:O4"/>
  </mergeCells>
  <pageMargins left="0.43307086614173229" right="0.23622047244094491" top="0.49" bottom="0.35433070866141736" header="0.31496062992125984" footer="0.31496062992125984"/>
  <pageSetup paperSize="9" scale="56" fitToHeight="0" orientation="landscape" r:id="rId1"/>
  <headerFooter differentFirst="1">
    <oddHeader>&amp;C&amp;"Times New Roman,обычный"&amp;16&amp;P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33</vt:i4>
      </vt:variant>
    </vt:vector>
  </HeadingPairs>
  <TitlesOfParts>
    <vt:vector size="51" baseType="lpstr">
      <vt:lpstr>Лимит</vt:lpstr>
      <vt:lpstr>Лось</vt:lpstr>
      <vt:lpstr>Марал</vt:lpstr>
      <vt:lpstr>Косуля</vt:lpstr>
      <vt:lpstr>ДСО лесной</vt:lpstr>
      <vt:lpstr>ДСО тундр.</vt:lpstr>
      <vt:lpstr>Кабарга</vt:lpstr>
      <vt:lpstr>Овцебык</vt:lpstr>
      <vt:lpstr>Сибирский горный козел</vt:lpstr>
      <vt:lpstr> Овцебык </vt:lpstr>
      <vt:lpstr>Козерог</vt:lpstr>
      <vt:lpstr>Соболь</vt:lpstr>
      <vt:lpstr>Рысь</vt:lpstr>
      <vt:lpstr>Медведь</vt:lpstr>
      <vt:lpstr>Барсук</vt:lpstr>
      <vt:lpstr>Выдра</vt:lpstr>
      <vt:lpstr>Лист1</vt:lpstr>
      <vt:lpstr>Охотпользователи</vt:lpstr>
      <vt:lpstr>' Овцебык '!Заголовки_для_печати</vt:lpstr>
      <vt:lpstr>Барсук!Заголовки_для_печати</vt:lpstr>
      <vt:lpstr>Выдра!Заголовки_для_печати</vt:lpstr>
      <vt:lpstr>'ДСО лесной'!Заголовки_для_печати</vt:lpstr>
      <vt:lpstr>'ДСО тундр.'!Заголовки_для_печати</vt:lpstr>
      <vt:lpstr>Кабарга!Заголовки_для_печати</vt:lpstr>
      <vt:lpstr>Козерог!Заголовки_для_печати</vt:lpstr>
      <vt:lpstr>Косуля!Заголовки_для_печати</vt:lpstr>
      <vt:lpstr>Лось!Заголовки_для_печати</vt:lpstr>
      <vt:lpstr>Марал!Заголовки_для_печати</vt:lpstr>
      <vt:lpstr>Медведь!Заголовки_для_печати</vt:lpstr>
      <vt:lpstr>Овцебык!Заголовки_для_печати</vt:lpstr>
      <vt:lpstr>Охотпользователи!Заголовки_для_печати</vt:lpstr>
      <vt:lpstr>Рысь!Заголовки_для_печати</vt:lpstr>
      <vt:lpstr>'Сибирский горный козел'!Заголовки_для_печати</vt:lpstr>
      <vt:lpstr>Соболь!Заголовки_для_печати</vt:lpstr>
      <vt:lpstr>' Овцебык '!Область_печати</vt:lpstr>
      <vt:lpstr>Барсук!Область_печати</vt:lpstr>
      <vt:lpstr>Выдра!Область_печати</vt:lpstr>
      <vt:lpstr>'ДСО лесной'!Область_печати</vt:lpstr>
      <vt:lpstr>'ДСО тундр.'!Область_печати</vt:lpstr>
      <vt:lpstr>Кабарга!Область_печати</vt:lpstr>
      <vt:lpstr>Козерог!Область_печати</vt:lpstr>
      <vt:lpstr>Косуля!Область_печати</vt:lpstr>
      <vt:lpstr>Лимит!Область_печати</vt:lpstr>
      <vt:lpstr>Лось!Область_печати</vt:lpstr>
      <vt:lpstr>Марал!Область_печати</vt:lpstr>
      <vt:lpstr>Медведь!Область_печати</vt:lpstr>
      <vt:lpstr>Овцебык!Область_печати</vt:lpstr>
      <vt:lpstr>Охотпользователи!Область_печати</vt:lpstr>
      <vt:lpstr>Рысь!Область_печати</vt:lpstr>
      <vt:lpstr>'Сибирский горный козел'!Область_печати</vt:lpstr>
      <vt:lpstr>Соболь!Область_печати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2021-07-15T09:04:23Z</dcterms:modified>
  <cp:contentStatus/>
</cp:coreProperties>
</file>